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41" i="371" l="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E26" i="419" l="1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M20" i="419" l="1"/>
  <c r="M19" i="419"/>
  <c r="M17" i="419"/>
  <c r="M16" i="419"/>
  <c r="M14" i="419"/>
  <c r="M13" i="419"/>
  <c r="M12" i="419"/>
  <c r="M11" i="419"/>
  <c r="AW3" i="418"/>
  <c r="AV3" i="418"/>
  <c r="AU3" i="418"/>
  <c r="AT3" i="418"/>
  <c r="AS3" i="418"/>
  <c r="AR3" i="418"/>
  <c r="M18" i="419" l="1"/>
  <c r="B25" i="419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H21" i="419"/>
  <c r="L20" i="419"/>
  <c r="K20" i="419"/>
  <c r="J20" i="419"/>
  <c r="I20" i="419"/>
  <c r="H20" i="419"/>
  <c r="L19" i="419"/>
  <c r="K19" i="419"/>
  <c r="J19" i="419"/>
  <c r="I19" i="419"/>
  <c r="H19" i="419"/>
  <c r="L17" i="419"/>
  <c r="K17" i="419"/>
  <c r="J17" i="419"/>
  <c r="I17" i="419"/>
  <c r="H17" i="419"/>
  <c r="L16" i="419"/>
  <c r="K16" i="419"/>
  <c r="J16" i="419"/>
  <c r="I16" i="419"/>
  <c r="H16" i="419"/>
  <c r="L14" i="419"/>
  <c r="K14" i="419"/>
  <c r="J14" i="419"/>
  <c r="I14" i="419"/>
  <c r="H14" i="419"/>
  <c r="L13" i="419"/>
  <c r="K13" i="419"/>
  <c r="J13" i="419"/>
  <c r="I13" i="419"/>
  <c r="H13" i="419"/>
  <c r="L12" i="419"/>
  <c r="K12" i="419"/>
  <c r="J12" i="419"/>
  <c r="I12" i="419"/>
  <c r="H12" i="419"/>
  <c r="L11" i="419"/>
  <c r="K11" i="419"/>
  <c r="J11" i="419"/>
  <c r="I11" i="419"/>
  <c r="H11" i="419"/>
  <c r="L18" i="419" l="1"/>
  <c r="L23" i="419"/>
  <c r="I18" i="419"/>
  <c r="J23" i="419"/>
  <c r="J18" i="419"/>
  <c r="H23" i="419"/>
  <c r="K23" i="419"/>
  <c r="L22" i="419"/>
  <c r="I23" i="419"/>
  <c r="H18" i="419"/>
  <c r="K18" i="419"/>
  <c r="H22" i="419"/>
  <c r="K22" i="419"/>
  <c r="I22" i="419"/>
  <c r="N3" i="418"/>
  <c r="G21" i="419" l="1"/>
  <c r="G22" i="419" s="1"/>
  <c r="F21" i="419"/>
  <c r="F22" i="419" s="1"/>
  <c r="E21" i="419"/>
  <c r="C21" i="419"/>
  <c r="C22" i="419" s="1"/>
  <c r="G20" i="419"/>
  <c r="F20" i="419"/>
  <c r="E20" i="419"/>
  <c r="C20" i="419"/>
  <c r="G19" i="419"/>
  <c r="F19" i="419"/>
  <c r="E19" i="419"/>
  <c r="C19" i="419"/>
  <c r="G17" i="419"/>
  <c r="F17" i="419"/>
  <c r="E17" i="419"/>
  <c r="C17" i="419"/>
  <c r="G16" i="419"/>
  <c r="F16" i="419"/>
  <c r="E16" i="419"/>
  <c r="C16" i="419"/>
  <c r="G14" i="419"/>
  <c r="F14" i="419"/>
  <c r="E14" i="419"/>
  <c r="C14" i="419"/>
  <c r="G13" i="419"/>
  <c r="F13" i="419"/>
  <c r="E13" i="419"/>
  <c r="C13" i="419"/>
  <c r="G12" i="419"/>
  <c r="F12" i="419"/>
  <c r="E12" i="419"/>
  <c r="C12" i="419"/>
  <c r="G11" i="419"/>
  <c r="F11" i="419"/>
  <c r="E11" i="419"/>
  <c r="C11" i="419"/>
  <c r="E18" i="419" l="1"/>
  <c r="E23" i="419"/>
  <c r="F18" i="419"/>
  <c r="C18" i="419"/>
  <c r="G18" i="419"/>
  <c r="C23" i="419"/>
  <c r="G23" i="419"/>
  <c r="E22" i="419"/>
  <c r="F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G6" i="419" l="1"/>
  <c r="J6" i="419"/>
  <c r="F6" i="419"/>
  <c r="H6" i="419"/>
  <c r="D6" i="419"/>
  <c r="M6" i="419"/>
  <c r="K6" i="419"/>
  <c r="I6" i="419"/>
  <c r="E6" i="419"/>
  <c r="L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D23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<sst xmlns="http://schemas.openxmlformats.org/spreadsheetml/2006/main" count="76937" uniqueCount="9592">
  <si>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</si>
  <si>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</si>
  <si>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</si>
  <si>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</si>
  <si>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</si>
  <si>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</si>
  <si>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</si>
  <si>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</si>
  <si>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</si>
  <si>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</si>
  <si>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</si>
  <si>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</si>
  <si>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</si>
  <si>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</si>
  <si>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</si>
  <si>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</si>
  <si>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</si>
  <si>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</si>
  <si>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</si>
  <si>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</si>
  <si>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</si>
  <si>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</si>
  <si>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</si>
  <si>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</si>
  <si>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</si>
  <si>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</si>
  <si>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</si>
  <si>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</si>
  <si>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</si>
  <si>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</si>
  <si>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</si>
  <si>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</si>
  <si>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</si>
  <si>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</si>
  <si>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</si>
  <si>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</si>
  <si>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</si>
  <si>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</si>
  <si>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</si>
  <si>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</si>
  <si>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</si>
  <si>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</si>
  <si>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</si>
  <si>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</si>
  <si>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</si>
  <si>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</si>
  <si>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</si>
  <si>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</si>
  <si>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</si>
  <si>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</si>
  <si>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</si>
  <si>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</si>
  <si>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</si>
  <si>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</si>
  <si>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</si>
  <si>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</si>
  <si>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</si>
  <si>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</si>
  <si>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</si>
  <si>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</si>
  <si>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</si>
  <si>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</si>
  <si>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</si>
  <si>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</si>
  <si>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</si>
  <si>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</si>
  <si>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</si>
  <si>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</si>
  <si>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</si>
  <si>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</si>
  <si>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</si>
  <si>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</si>
  <si>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</si>
  <si>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</si>
  <si>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</si>
  <si>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</si>
  <si>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</si>
  <si>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</si>
  <si>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</si>
  <si>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</si>
  <si>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</si>
  <si>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</si>
  <si>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</si>
  <si>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</si>
  <si>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</si>
  <si>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</si>
  <si>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</si>
  <si>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</si>
  <si>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</si>
  <si>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</si>
  <si>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</si>
  <si>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</si>
  <si>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</si>
  <si>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</si>
  <si>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</si>
  <si>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</si>
  <si>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</si>
  <si>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</si>
  <si>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</si>
  <si>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</si>
  <si>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</si>
  <si>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</si>
  <si>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</si>
  <si>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</si>
  <si>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</si>
  <si>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</si>
  <si>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</si>
  <si>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</si>
  <si>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</si>
  <si>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</si>
  <si>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</si>
  <si>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</si>
  <si>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</si>
  <si>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</si>
  <si>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</si>
  <si>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</si>
  <si>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</si>
  <si>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</si>
  <si>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</si>
  <si>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</si>
  <si>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</si>
  <si>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</si>
  <si>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</si>
  <si>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</si>
  <si>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</si>
  <si>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</si>
  <si>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</si>
  <si>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</si>
  <si>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</si>
  <si>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</si>
  <si>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</si>
  <si>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</si>
  <si>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</si>
  <si>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</si>
  <si>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</si>
  <si>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</si>
  <si>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</si>
  <si>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</si>
  <si>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</si>
  <si>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</si>
  <si>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</si>
  <si>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</si>
  <si>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</si>
  <si>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</si>
  <si>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</si>
  <si>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</si>
  <si>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</si>
  <si>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</si>
  <si>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</si>
  <si>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</si>
  <si>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</si>
  <si>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</si>
  <si>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</si>
  <si>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</si>
  <si>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</si>
  <si>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</si>
  <si>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</si>
  <si>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</si>
  <si>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</si>
  <si>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</si>
  <si>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</si>
  <si>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</si>
  <si>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</si>
  <si>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</si>
  <si>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</si>
  <si>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</si>
  <si>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</si>
  <si>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</si>
  <si>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</si>
  <si>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</si>
  <si>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</si>
  <si>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</si>
  <si>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</si>
  <si>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</si>
  <si>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</si>
  <si>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</si>
  <si>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</si>
  <si>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</si>
  <si>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</si>
  <si>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</si>
  <si>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</si>
  <si>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</si>
  <si>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</si>
  <si>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</si>
  <si>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</si>
  <si>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</si>
  <si>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</si>
  <si>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</si>
  <si>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</si>
  <si>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</si>
  <si>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</si>
  <si>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</si>
  <si>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</si>
  <si>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</si>
  <si>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</si>
  <si>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</si>
  <si>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</si>
  <si>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</si>
  <si>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</si>
  <si>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</si>
  <si>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</si>
  <si>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</si>
  <si>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</si>
  <si>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</si>
  <si>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</si>
  <si>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</si>
  <si>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</si>
  <si>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</si>
  <si>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</si>
  <si>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</si>
  <si>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</si>
  <si>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</si>
  <si>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</si>
  <si>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</si>
  <si>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</si>
  <si>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</si>
  <si>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</si>
  <si>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</si>
  <si>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</si>
  <si>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</si>
  <si>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</si>
  <si>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</si>
  <si>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</si>
  <si>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</si>
  <si>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</si>
  <si>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</si>
  <si>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</si>
  <si>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</si>
  <si>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</si>
  <si>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</si>
  <si>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</si>
  <si>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</si>
  <si>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</si>
  <si>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</si>
  <si>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</si>
  <si>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</si>
  <si>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</si>
  <si>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</si>
  <si>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</si>
  <si>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</si>
  <si>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</si>
  <si>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</si>
  <si>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</si>
  <si>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</si>
  <si>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</si>
  <si>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</si>
  <si>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</si>
  <si>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</si>
  <si>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</si>
  <si>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</si>
  <si>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</si>
  <si>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</si>
  <si>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</si>
  <si>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</si>
  <si>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</si>
  <si>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</si>
  <si>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</si>
  <si>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</si>
  <si>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</si>
  <si>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</si>
  <si>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</si>
  <si>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</si>
  <si>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</si>
  <si>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</si>
  <si>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</si>
  <si>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</si>
  <si>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</si>
  <si>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</si>
  <si>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</si>
  <si>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</si>
  <si>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</si>
  <si>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</si>
  <si>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</si>
  <si>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</si>
  <si>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</si>
  <si>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</si>
  <si>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</si>
  <si>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</si>
  <si>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</si>
  <si>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</si>
  <si>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</si>
  <si>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</si>
  <si>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</si>
  <si>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</si>
  <si>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</si>
  <si>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</si>
  <si>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</si>
  <si>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</si>
  <si>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</si>
  <si>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</si>
  <si>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</si>
  <si>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</si>
  <si>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</si>
  <si>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</si>
  <si>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</si>
  <si>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</si>
  <si>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</si>
  <si>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</si>
  <si>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</si>
  <si>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</si>
  <si>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</si>
  <si>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</si>
  <si>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</si>
  <si>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</si>
  <si>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</si>
  <si>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</si>
  <si>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</si>
  <si>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</si>
  <si>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</si>
  <si>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</si>
  <si>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</si>
  <si>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</si>
  <si>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</si>
  <si>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</si>
  <si>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</si>
  <si>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</si>
  <si>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</si>
  <si>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</si>
  <si>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</si>
  <si>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</si>
  <si>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</si>
  <si>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</si>
  <si>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</si>
  <si>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</si>
  <si>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</si>
  <si>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</si>
  <si>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</si>
  <si>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</si>
  <si>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</si>
  <si>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</si>
  <si>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</si>
  <si>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</si>
  <si>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</si>
  <si>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</si>
  <si>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</si>
  <si>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</si>
  <si>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</si>
  <si>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</si>
  <si>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</si>
  <si>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</si>
  <si>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</si>
  <si>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</si>
  <si>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</si>
  <si>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</si>
  <si>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</si>
  <si>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</si>
  <si>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</si>
  <si>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</si>
  <si>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</si>
  <si>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</si>
  <si>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</si>
  <si>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</si>
  <si>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</si>
  <si>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</si>
  <si>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</si>
  <si>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</si>
  <si>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</si>
  <si>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</si>
  <si>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</si>
  <si>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</si>
  <si>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</si>
  <si>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</si>
  <si>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</si>
  <si>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</si>
  <si>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</si>
  <si>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</si>
  <si>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</si>
  <si>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</si>
  <si>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</si>
  <si>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</si>
  <si>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</si>
  <si>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</si>
  <si>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</si>
  <si>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</si>
  <si>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</si>
  <si>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</si>
  <si>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</si>
  <si>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</si>
  <si>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</si>
  <si>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</si>
  <si>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</si>
  <si>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</si>
  <si>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</si>
  <si>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</si>
  <si>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</si>
  <si>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</si>
  <si>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</si>
  <si>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</si>
  <si>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</si>
  <si>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</si>
  <si>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</si>
  <si>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</si>
  <si>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</si>
  <si>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</si>
  <si>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</si>
  <si>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</si>
  <si>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</si>
  <si>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</si>
  <si>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</si>
  <si>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</si>
  <si>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</si>
  <si>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</si>
  <si>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</si>
  <si>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</si>
  <si>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</si>
  <si>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</si>
  <si>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</si>
  <si>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</si>
  <si>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</si>
  <si>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</si>
  <si>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</si>
  <si>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</si>
  <si>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</si>
  <si>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</si>
  <si>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</si>
  <si>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</si>
  <si>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</si>
  <si>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</si>
  <si>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</si>
  <si>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</si>
  <si>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</si>
  <si>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</si>
  <si>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</si>
  <si>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</si>
  <si>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</si>
  <si>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</si>
  <si>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</si>
  <si>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</si>
  <si>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</si>
  <si>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</si>
  <si>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</si>
  <si>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</si>
  <si>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</si>
  <si>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</si>
  <si>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</si>
  <si>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</si>
  <si>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</si>
  <si>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</si>
  <si>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</si>
  <si>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</si>
  <si>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</si>
  <si>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</si>
  <si>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</si>
  <si>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</si>
  <si>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</si>
  <si>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</si>
  <si>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</si>
  <si>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</si>
  <si>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</si>
  <si>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</si>
  <si>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</si>
  <si>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</si>
  <si>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</si>
  <si>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</si>
  <si>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</si>
  <si>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</si>
  <si>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</si>
  <si>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</si>
  <si>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</si>
  <si>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</si>
  <si>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</si>
  <si>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</si>
  <si>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</si>
  <si>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</si>
  <si>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</si>
  <si>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</si>
  <si>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</si>
  <si>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</si>
  <si>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</si>
  <si>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</si>
  <si>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</si>
  <si>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</si>
  <si>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</si>
  <si>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</si>
  <si>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</si>
  <si>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</si>
  <si>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</si>
  <si>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</si>
  <si>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</si>
  <si>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</si>
  <si>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</si>
  <si>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</si>
  <si>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</si>
  <si>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</si>
  <si>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</si>
  <si>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</si>
  <si>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</si>
  <si>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</si>
  <si>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</si>
  <si>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</si>
  <si>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</si>
  <si>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</si>
  <si>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</si>
  <si>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</si>
  <si>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</si>
  <si>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</si>
  <si>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</si>
  <si>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</si>
  <si>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</si>
  <si>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</si>
  <si>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</si>
  <si>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</si>
  <si>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</si>
  <si>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</si>
  <si>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</si>
  <si>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</si>
  <si>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</si>
  <si>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</si>
  <si>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</si>
  <si>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</si>
  <si>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</si>
  <si>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</si>
  <si>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</si>
  <si>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</si>
  <si>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</si>
  <si>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</si>
  <si>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</si>
  <si>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</si>
  <si>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</si>
  <si>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</si>
  <si>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</si>
  <si>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</si>
  <si>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</si>
  <si>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</si>
  <si>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</si>
  <si>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</si>
  <si>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</si>
  <si>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</si>
  <si>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</si>
  <si>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</si>
  <si>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</si>
  <si>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</si>
  <si>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</si>
  <si>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</si>
  <si>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</si>
  <si>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</si>
  <si>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</si>
  <si>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</si>
  <si>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</si>
  <si>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</si>
  <si>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</si>
  <si>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</si>
  <si>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</si>
  <si>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</si>
  <si>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</si>
  <si>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</si>
  <si>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</si>
  <si>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</si>
  <si>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</si>
  <si>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</si>
  <si>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</si>
  <si>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</si>
  <si>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</si>
  <si>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</si>
  <si>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</si>
  <si>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</si>
  <si>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</si>
  <si>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</si>
  <si>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</si>
  <si>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</si>
  <si>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</si>
  <si>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</si>
  <si>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</si>
  <si>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</si>
  <si>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</si>
  <si>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</si>
  <si>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</si>
  <si>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</si>
  <si>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</si>
  <si>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</si>
  <si>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</si>
  <si>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</si>
  <si>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</si>
  <si>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</si>
  <si>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</si>
  <si>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</si>
  <si>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</si>
  <si>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</si>
  <si>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</si>
  <si>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</si>
  <si>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</si>
  <si>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</si>
  <si>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</si>
  <si>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</si>
  <si>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</si>
  <si>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</si>
  <si>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</si>
  <si>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</si>
  <si>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</si>
  <si>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</si>
  <si>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</si>
  <si>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</si>
  <si>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</si>
  <si>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</si>
  <si>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</si>
  <si>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</si>
  <si>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</si>
  <si>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</si>
  <si>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</si>
  <si>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</si>
  <si>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</si>
  <si>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</si>
  <si>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</si>
  <si>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</si>
  <si>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</si>
  <si>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</si>
  <si>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</si>
  <si>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</si>
  <si>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</si>
  <si>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</si>
  <si>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</si>
  <si>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</si>
  <si>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</si>
  <si>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</si>
  <si>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</si>
  <si>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</si>
  <si>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</si>
  <si>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</si>
  <si>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</si>
  <si>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</si>
  <si>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</si>
  <si>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</si>
  <si>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</si>
  <si>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</si>
  <si>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</si>
  <si>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1021</t>
  </si>
  <si>
    <t>DK: ambulance</t>
  </si>
  <si>
    <t>DK: ambulance Celkem</t>
  </si>
  <si>
    <t>1022</t>
  </si>
  <si>
    <t>DK: LPS dětská</t>
  </si>
  <si>
    <t>DK: LPS dětská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</si>
  <si>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</si>
  <si>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</si>
  <si>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</si>
  <si>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</si>
  <si>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</si>
  <si>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</si>
  <si>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</si>
  <si>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</si>
  <si>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</si>
  <si>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</si>
  <si>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</si>
  <si>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</si>
  <si>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</si>
  <si>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</si>
  <si>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</si>
  <si>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1023</t>
  </si>
  <si>
    <t>DK: praktický lékař pro děti a dorost</t>
  </si>
  <si>
    <t>DK: praktický lékař pro děti a dorost Celkem</t>
  </si>
  <si>
    <t>1015</t>
  </si>
  <si>
    <t>DK: lůžkové oddělení 28D</t>
  </si>
  <si>
    <t>DK: lůžkové oddělení 28D Celkem</t>
  </si>
  <si>
    <t>50113001</t>
  </si>
  <si>
    <t>133152</t>
  </si>
  <si>
    <t>33152</t>
  </si>
  <si>
    <t>FANTOMALT</t>
  </si>
  <si>
    <t>POR PLV SOL 1X400GMenterar.</t>
  </si>
  <si>
    <t>33821</t>
  </si>
  <si>
    <t>FORTINI CREAMY FRUIT MULTI FIBRE ČERVENÉ OVOCE</t>
  </si>
  <si>
    <t>POR SOL 4X100GM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</si>
  <si>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</si>
  <si>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</si>
  <si>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</si>
  <si>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</si>
  <si>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</si>
  <si>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</si>
  <si>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</si>
  <si>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</si>
  <si>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</si>
  <si>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</si>
  <si>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</si>
  <si>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</si>
  <si>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</si>
  <si>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</si>
  <si>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</si>
  <si>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</si>
  <si>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</si>
  <si>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</si>
  <si>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</si>
  <si>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</si>
  <si>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</si>
  <si>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</si>
  <si>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</si>
  <si>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</si>
  <si>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</si>
  <si>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</si>
  <si>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102477</t>
  </si>
  <si>
    <t>2477</t>
  </si>
  <si>
    <t>DIAZEPAM SLOVAKOFARMA</t>
  </si>
  <si>
    <t>102486</t>
  </si>
  <si>
    <t>2486</t>
  </si>
  <si>
    <t>KALIUM CHLORATUM LECIVA 7.5%</t>
  </si>
  <si>
    <t>INJ 5X10ML 7.5%</t>
  </si>
  <si>
    <t>156992</t>
  </si>
  <si>
    <t>56992</t>
  </si>
  <si>
    <t>CODEIN SLOVAKOFARMA 15MG</t>
  </si>
  <si>
    <t>TBL 10X15MG-BLISTR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</si>
  <si>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</si>
  <si>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</si>
  <si>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</si>
  <si>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</si>
  <si>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</si>
  <si>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</si>
  <si>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</si>
  <si>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</si>
  <si>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</si>
  <si>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</si>
  <si>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</si>
  <si>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</si>
  <si>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</si>
  <si>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</si>
  <si>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</si>
  <si>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</si>
  <si>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</si>
  <si>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</si>
  <si>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</si>
  <si>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</si>
  <si>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</si>
  <si>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</si>
  <si>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</si>
  <si>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</si>
  <si>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</si>
  <si>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</si>
  <si>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</si>
  <si>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847855</t>
  </si>
  <si>
    <t>107826</t>
  </si>
  <si>
    <t>SERETIDE 25/50 INHALER</t>
  </si>
  <si>
    <t>INH SUS PSS 120X25/50MCG+POČ</t>
  </si>
  <si>
    <t>849941</t>
  </si>
  <si>
    <t>162142</t>
  </si>
  <si>
    <t>PARALEN 500</t>
  </si>
  <si>
    <t>POR TBL NOB 24X500MG</t>
  </si>
  <si>
    <t>921064</t>
  </si>
  <si>
    <t>KL UNG.LENIENS, 100G</t>
  </si>
  <si>
    <t>125362</t>
  </si>
  <si>
    <t>25362</t>
  </si>
  <si>
    <t>HELICID 10 ZENTIVA</t>
  </si>
  <si>
    <t>POR CPS ETD 28X10MG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</si>
  <si>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</si>
  <si>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</si>
  <si>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</si>
  <si>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</si>
  <si>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</si>
  <si>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</si>
  <si>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</si>
  <si>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</si>
  <si>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</si>
  <si>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</si>
  <si>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</si>
  <si>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</si>
  <si>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</si>
  <si>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</si>
  <si>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</si>
  <si>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</si>
  <si>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846618</t>
  </si>
  <si>
    <t>100014</t>
  </si>
  <si>
    <t>IBALGIN 200</t>
  </si>
  <si>
    <t>POR TBL FLM 24X200MG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</si>
  <si>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</si>
  <si>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</si>
  <si>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</si>
  <si>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</si>
  <si>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</si>
  <si>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</si>
  <si>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</si>
  <si>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394712</t>
  </si>
  <si>
    <t>IR  AQUA STERILE OPLACH.1x1000 ml ECOTAINER</t>
  </si>
  <si>
    <t>IR OPLACH</t>
  </si>
  <si>
    <t>159714</t>
  </si>
  <si>
    <t>59714</t>
  </si>
  <si>
    <t>BEPANTHEN PLUS</t>
  </si>
  <si>
    <t>CRM 1X30GM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</si>
  <si>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</si>
  <si>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</si>
  <si>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</si>
  <si>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</si>
  <si>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</si>
  <si>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</si>
  <si>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</si>
  <si>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</si>
  <si>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</si>
  <si>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</si>
  <si>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</si>
  <si>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</si>
  <si>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394072</t>
  </si>
  <si>
    <t>KL KAPSLE</t>
  </si>
  <si>
    <t>844547</t>
  </si>
  <si>
    <t>107143</t>
  </si>
  <si>
    <t>OTIPAX</t>
  </si>
  <si>
    <t>AUR GTT SOL 1X16GM</t>
  </si>
  <si>
    <t>846941</t>
  </si>
  <si>
    <t>Swiss Laktobacilky Baby 30 cps</t>
  </si>
  <si>
    <t>191249</t>
  </si>
  <si>
    <t>91249</t>
  </si>
  <si>
    <t>PARALEN PRO INFANTIBUS</t>
  </si>
  <si>
    <t>SUP 5X100MG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</si>
  <si>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</si>
  <si>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</si>
  <si>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</si>
  <si>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</si>
  <si>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</si>
  <si>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</si>
  <si>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</si>
  <si>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</si>
  <si>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</si>
  <si>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</si>
  <si>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</si>
  <si>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</si>
  <si>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</si>
  <si>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</si>
  <si>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</si>
  <si>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</si>
  <si>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</si>
  <si>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</si>
  <si>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</si>
  <si>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</si>
  <si>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</si>
  <si>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</si>
  <si>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</si>
  <si>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</si>
  <si>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</si>
  <si>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</si>
  <si>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</si>
  <si>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</si>
  <si>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</si>
  <si>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</si>
  <si>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INF 1X250ML</t>
  </si>
  <si>
    <t>621370</t>
  </si>
  <si>
    <t>Šalvěj lékařská nať LEROS n.s.</t>
  </si>
  <si>
    <t>20 x1,5g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</si>
  <si>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</si>
  <si>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</si>
  <si>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</si>
  <si>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</si>
  <si>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</si>
  <si>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</si>
  <si>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</si>
  <si>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</si>
  <si>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</si>
  <si>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</si>
  <si>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901073</t>
  </si>
  <si>
    <t>IR SOL.TETRAC.HYDROCHLOR.0.5%isot.20 ml</t>
  </si>
  <si>
    <t>IR 20 ml</t>
  </si>
  <si>
    <t>920254</t>
  </si>
  <si>
    <t>Kulíšek sáčky 10x6,6g</t>
  </si>
  <si>
    <t>921494</t>
  </si>
  <si>
    <t>KL SUPP.DIAZEPAMI 0,001G  20KS</t>
  </si>
  <si>
    <t>988271</t>
  </si>
  <si>
    <t>BioLac Baby drops Generica 6 ml</t>
  </si>
  <si>
    <t>182977</t>
  </si>
  <si>
    <t>CEFTRIAXON MEDOPHARM 1 G</t>
  </si>
  <si>
    <t>INJ+INF PLV SOL 10X1GM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</si>
  <si>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</si>
  <si>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</si>
  <si>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</si>
  <si>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</si>
  <si>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</si>
  <si>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</si>
  <si>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</si>
  <si>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</si>
  <si>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POR SIR 1X100ML</t>
  </si>
  <si>
    <t>397576</t>
  </si>
  <si>
    <t>KL OMEPRAZOL SIRUP 2mg/ml</t>
  </si>
  <si>
    <t>119685</t>
  </si>
  <si>
    <t>NASIVIN 0,025%</t>
  </si>
  <si>
    <t>NAS GTT SOL 10ML</t>
  </si>
  <si>
    <t>172476</t>
  </si>
  <si>
    <t>PROTHAZIN</t>
  </si>
  <si>
    <t>TBL FLM 20X1X25MG</t>
  </si>
  <si>
    <t>397982</t>
  </si>
  <si>
    <t>MO LAHEV NA OXIPER 1 l</t>
  </si>
  <si>
    <t>P</t>
  </si>
  <si>
    <t>107981</t>
  </si>
  <si>
    <t>7981</t>
  </si>
  <si>
    <t>NOVALGIN</t>
  </si>
  <si>
    <t>INJ 10X2ML/1000MG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</si>
  <si>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</si>
  <si>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</si>
  <si>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</si>
  <si>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</si>
  <si>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</si>
  <si>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</si>
  <si>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</si>
  <si>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</si>
  <si>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131934</t>
  </si>
  <si>
    <t>31934</t>
  </si>
  <si>
    <t>VENTOLIN INHALER N</t>
  </si>
  <si>
    <t>INHSUSPSS200X100RG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</si>
  <si>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</si>
  <si>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</si>
  <si>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</si>
  <si>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</si>
  <si>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</si>
  <si>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</si>
  <si>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</si>
  <si>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</si>
  <si>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157871</t>
  </si>
  <si>
    <t>PARACETAMOL KABI 10 MG/ML</t>
  </si>
  <si>
    <t>INF SOL 10X50ML/500MG</t>
  </si>
  <si>
    <t>181090</t>
  </si>
  <si>
    <t>ACC SIRUP PRO DĚTI 20 MG/ML</t>
  </si>
  <si>
    <t>POR SIR 1X100ML/2000MG</t>
  </si>
  <si>
    <t>50113006</t>
  </si>
  <si>
    <t>841583</t>
  </si>
  <si>
    <t>33218</t>
  </si>
  <si>
    <t>Nutrilon Nutriton ProExpert 135g</t>
  </si>
  <si>
    <t>33822</t>
  </si>
  <si>
    <t>FORTINI CREAMY FRUIT MULTI FIBRE LETNÍ OVOCE</t>
  </si>
  <si>
    <t>161451</t>
  </si>
  <si>
    <t>NUTRILON 1 Pronutra 800g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</si>
  <si>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</si>
  <si>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</si>
  <si>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</si>
  <si>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</si>
  <si>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</si>
  <si>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</si>
  <si>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</si>
  <si>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</si>
  <si>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</si>
  <si>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</si>
  <si>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990812</t>
  </si>
  <si>
    <t>Nutrilon 2 Profutura 800g</t>
  </si>
  <si>
    <t>990848</t>
  </si>
  <si>
    <t>Nutrilon 2 A.R. ProExpert 800g</t>
  </si>
  <si>
    <t>991505</t>
  </si>
  <si>
    <t>Hami 12+ 2x600g výhodný balíček</t>
  </si>
  <si>
    <t>991758</t>
  </si>
  <si>
    <t>Hami 6+ 600g</t>
  </si>
  <si>
    <t>394807</t>
  </si>
  <si>
    <t>Nutrilon 1 Anti-Colics ProExpert 400g</t>
  </si>
  <si>
    <t>991243</t>
  </si>
  <si>
    <t>Nutrilon 2 Pronutra  800g - 3pack</t>
  </si>
  <si>
    <t>133220</t>
  </si>
  <si>
    <t>33220</t>
  </si>
  <si>
    <t>PROTIFAR</t>
  </si>
  <si>
    <t>POR PLV SOL 1X225GM</t>
  </si>
  <si>
    <t>133144</t>
  </si>
  <si>
    <t>33144</t>
  </si>
  <si>
    <t>NUTRINI</t>
  </si>
  <si>
    <t>POR SOL 1X500ML-VA</t>
  </si>
  <si>
    <t>33938</t>
  </si>
  <si>
    <t>INFATRINI</t>
  </si>
  <si>
    <t>POR SOL 24X125ML</t>
  </si>
  <si>
    <t>33403</t>
  </si>
  <si>
    <t>NUTRILON 1 NENATAL</t>
  </si>
  <si>
    <t>POR SOL 1X400GM</t>
  </si>
  <si>
    <t>50113013</t>
  </si>
  <si>
    <t>96414</t>
  </si>
  <si>
    <t>GENTAMICIN LEK 80 MG/2 ML</t>
  </si>
  <si>
    <t>INJ SOL 10X2ML/80MG</t>
  </si>
  <si>
    <t>101076</t>
  </si>
  <si>
    <t>1076</t>
  </si>
  <si>
    <t>OPHTHALMO-FRAMYKOIN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</si>
  <si>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</si>
  <si>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</si>
  <si>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</si>
  <si>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</si>
  <si>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</si>
  <si>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</si>
  <si>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</si>
  <si>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</si>
  <si>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114877</t>
  </si>
  <si>
    <t>14877</t>
  </si>
  <si>
    <t>IALUGEN PLUS</t>
  </si>
  <si>
    <t>CRM 1X60GM</t>
  </si>
  <si>
    <t>72973</t>
  </si>
  <si>
    <t>AMOKSIKLAV 600 MG</t>
  </si>
  <si>
    <t>INJ PLV SOL 5X600MG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</si>
  <si>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</si>
  <si>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</si>
  <si>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</si>
  <si>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</si>
  <si>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</si>
  <si>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</si>
  <si>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</si>
  <si>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</si>
  <si>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</si>
  <si>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</si>
  <si>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</si>
  <si>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SIR 1X150ML</t>
  </si>
  <si>
    <t>180481</t>
  </si>
  <si>
    <t>203300</t>
  </si>
  <si>
    <t>KLACID 125 MG/5 ML</t>
  </si>
  <si>
    <t>POR GRA SUS 100MLX25MG/ML</t>
  </si>
  <si>
    <t>184895</t>
  </si>
  <si>
    <t>84895</t>
  </si>
  <si>
    <t>TBL OBD 10X125MG</t>
  </si>
  <si>
    <t>103378</t>
  </si>
  <si>
    <t>3378</t>
  </si>
  <si>
    <t>BISEPTOL 120</t>
  </si>
  <si>
    <t>TBL 20X120MG</t>
  </si>
  <si>
    <t>151460</t>
  </si>
  <si>
    <t>CEFUROXIM KABI 750 MG</t>
  </si>
  <si>
    <t>INJ+INF PLV SOL 10X750MG</t>
  </si>
  <si>
    <t>201970</t>
  </si>
  <si>
    <t>PAMYCON NA PŘÍPRAVU KAPEK</t>
  </si>
  <si>
    <t>DRM PLV SOL 1X1LAH</t>
  </si>
  <si>
    <t>203303</t>
  </si>
  <si>
    <t>KLACID 250 MG/5 ML</t>
  </si>
  <si>
    <t>POR GRA SUS 1X100ML</t>
  </si>
  <si>
    <t>201974</t>
  </si>
  <si>
    <t>PENICILIN G 1,0 DRASELNÁ SO. BIOTIKA</t>
  </si>
  <si>
    <t>INJ PLV SOL 10X1MU</t>
  </si>
  <si>
    <t>216183</t>
  </si>
  <si>
    <t>KLACID I.V.</t>
  </si>
  <si>
    <t>INF PLV SOL 1X500MG</t>
  </si>
  <si>
    <t>199366</t>
  </si>
  <si>
    <t>99366</t>
  </si>
  <si>
    <t>AMOKSIKLAV 457 MG/5 ML</t>
  </si>
  <si>
    <t>POR PLV SUS 70ML</t>
  </si>
  <si>
    <t>174991</t>
  </si>
  <si>
    <t>74991</t>
  </si>
  <si>
    <t>AMOKSIKLAV 156,25mg/5ml</t>
  </si>
  <si>
    <t>PLV SUS 1X100ML</t>
  </si>
  <si>
    <t>50113014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</si>
  <si>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</si>
  <si>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</si>
  <si>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</si>
  <si>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</si>
  <si>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</si>
  <si>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</si>
  <si>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</si>
  <si>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26039</t>
  </si>
  <si>
    <t>KIOVIG 1 g CZ Baxter</t>
  </si>
  <si>
    <t>102478</t>
  </si>
  <si>
    <t>2478</t>
  </si>
  <si>
    <t>TBL 20X10MG</t>
  </si>
  <si>
    <t>102479</t>
  </si>
  <si>
    <t>2479</t>
  </si>
  <si>
    <t>DITHIADEN</t>
  </si>
  <si>
    <t>TBL 20X2MG</t>
  </si>
  <si>
    <t>104343</t>
  </si>
  <si>
    <t>4343</t>
  </si>
  <si>
    <t>PARALEN</t>
  </si>
  <si>
    <t>SUP 5X500MG</t>
  </si>
  <si>
    <t>115390</t>
  </si>
  <si>
    <t>15390</t>
  </si>
  <si>
    <t>DRM GEL 1X30GM/30MG</t>
  </si>
  <si>
    <t>117189</t>
  </si>
  <si>
    <t>17189</t>
  </si>
  <si>
    <t>KALIUM CHLORATUM BIOMEDICA</t>
  </si>
  <si>
    <t>POR TBLFLM100X500MG</t>
  </si>
  <si>
    <t>124067</t>
  </si>
  <si>
    <t>HYDROCORTISON VUAB 100 MG</t>
  </si>
  <si>
    <t>INJ PLV SOL 1X100MG</t>
  </si>
  <si>
    <t>130434</t>
  </si>
  <si>
    <t>30434</t>
  </si>
  <si>
    <t>VEROSPIRON</t>
  </si>
  <si>
    <t>TBL 100X25MG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</si>
  <si>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</si>
  <si>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</si>
  <si>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</si>
  <si>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</si>
  <si>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</si>
  <si>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</si>
  <si>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</si>
  <si>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193104</t>
  </si>
  <si>
    <t>93104</t>
  </si>
  <si>
    <t>DEGAN</t>
  </si>
  <si>
    <t>TBL 40X10MG</t>
  </si>
  <si>
    <t>193746</t>
  </si>
  <si>
    <t>93746</t>
  </si>
  <si>
    <t>HEPARIN LECIVA</t>
  </si>
  <si>
    <t>INJ 1X10ML/50KU</t>
  </si>
  <si>
    <t>198219</t>
  </si>
  <si>
    <t>98219</t>
  </si>
  <si>
    <t>FURON</t>
  </si>
  <si>
    <t>TBL 50X40MG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</si>
  <si>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</si>
  <si>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</si>
  <si>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</si>
  <si>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</si>
  <si>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</si>
  <si>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</si>
  <si>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</si>
  <si>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</si>
  <si>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848209</t>
  </si>
  <si>
    <t>115402</t>
  </si>
  <si>
    <t>CLEXANE</t>
  </si>
  <si>
    <t>INJ SOL 10X0.6ML/6KU</t>
  </si>
  <si>
    <t>905098</t>
  </si>
  <si>
    <t>23989</t>
  </si>
  <si>
    <t>DZ OCTENISEPT 1 l</t>
  </si>
  <si>
    <t>145981</t>
  </si>
  <si>
    <t>45981</t>
  </si>
  <si>
    <t>CERNEVIT</t>
  </si>
  <si>
    <t>INJ PLV SOL10X750MG</t>
  </si>
  <si>
    <t>159357</t>
  </si>
  <si>
    <t>59357</t>
  </si>
  <si>
    <t>RINGERUV ROZTOK BRAUN</t>
  </si>
  <si>
    <t>INF 10X500ML(LDPE)</t>
  </si>
  <si>
    <t>104071</t>
  </si>
  <si>
    <t>4071</t>
  </si>
  <si>
    <t>INJ 10X2ML</t>
  </si>
  <si>
    <t>920170</t>
  </si>
  <si>
    <t>DZ TRIXO 500 ML</t>
  </si>
  <si>
    <t>102587</t>
  </si>
  <si>
    <t>2587</t>
  </si>
  <si>
    <t>GLUKÓZA 40 BRAUN</t>
  </si>
  <si>
    <t>INF 20X10ML-PLA.AMP</t>
  </si>
  <si>
    <t>841565</t>
  </si>
  <si>
    <t>KL BENZINUM 150g</t>
  </si>
  <si>
    <t>109414</t>
  </si>
  <si>
    <t>119687</t>
  </si>
  <si>
    <t>NASIVIN 0,05%</t>
  </si>
  <si>
    <t>178277</t>
  </si>
  <si>
    <t>78277</t>
  </si>
  <si>
    <t>CELASKON</t>
  </si>
  <si>
    <t>TBL 30X250MG</t>
  </si>
  <si>
    <t>102963</t>
  </si>
  <si>
    <t>2963</t>
  </si>
  <si>
    <t>PREDNISON 20 LECIVA</t>
  </si>
  <si>
    <t>TBL 20X20MG(BLISTR)</t>
  </si>
  <si>
    <t>900321</t>
  </si>
  <si>
    <t>KL PRIPRAVEK</t>
  </si>
  <si>
    <t>100641</t>
  </si>
  <si>
    <t>641</t>
  </si>
  <si>
    <t>VITAMIN B12 LECIVA 300RG</t>
  </si>
  <si>
    <t>INJ 5X1ML/300RG</t>
  </si>
  <si>
    <t>117011</t>
  </si>
  <si>
    <t>17011</t>
  </si>
  <si>
    <t>DICYNONE 250</t>
  </si>
  <si>
    <t>INJ SOL 4X2ML/250MG</t>
  </si>
  <si>
    <t>176205</t>
  </si>
  <si>
    <t>180825</t>
  </si>
  <si>
    <t>HYDROCORTISON 10MG</t>
  </si>
  <si>
    <t>102668</t>
  </si>
  <si>
    <t>2668</t>
  </si>
  <si>
    <t>OPHTHALMO-HYDROCORTISON LECIVA</t>
  </si>
  <si>
    <t>UNG OPH 1X5GM 0.5%</t>
  </si>
  <si>
    <t>116320</t>
  </si>
  <si>
    <t>16320</t>
  </si>
  <si>
    <t>BRAUNOVIDON MAST</t>
  </si>
  <si>
    <t>UNG 1X100GM-TUBA</t>
  </si>
  <si>
    <t>169755</t>
  </si>
  <si>
    <t>69755</t>
  </si>
  <si>
    <t>ARDEANUTRISOL G 40</t>
  </si>
  <si>
    <t>850308</t>
  </si>
  <si>
    <t>130719</t>
  </si>
  <si>
    <t>Espumisan kapky 100mg/ml por. gtt.30ml</t>
  </si>
  <si>
    <t>900071</t>
  </si>
  <si>
    <t>KL TBL MAGN.LACT 0,5G+B6 0,02G, 100TBL</t>
  </si>
  <si>
    <t>921017</t>
  </si>
  <si>
    <t>KL KAL.PERMANGANAS 2G</t>
  </si>
  <si>
    <t>128831</t>
  </si>
  <si>
    <t>28831</t>
  </si>
  <si>
    <t>AERIUS 2,5 MG</t>
  </si>
  <si>
    <t>POR TBL DIS 30X2.5MG</t>
  </si>
  <si>
    <t>193779</t>
  </si>
  <si>
    <t>93779</t>
  </si>
  <si>
    <t>FLORSALMIN</t>
  </si>
  <si>
    <t>GTT 1X50ML</t>
  </si>
  <si>
    <t>848783</t>
  </si>
  <si>
    <t>115400</t>
  </si>
  <si>
    <t>INJ SOL 10X0.2ML/2KU</t>
  </si>
  <si>
    <t>185256</t>
  </si>
  <si>
    <t>85256</t>
  </si>
  <si>
    <t>RIVOTRIL 2.5MG/ML</t>
  </si>
  <si>
    <t>132082</t>
  </si>
  <si>
    <t>32082</t>
  </si>
  <si>
    <t>IBALGIN 400 (IBUPROFEN 400)</t>
  </si>
  <si>
    <t>TBL OBD 100X400MG</t>
  </si>
  <si>
    <t>118656</t>
  </si>
  <si>
    <t>NALBUPHIN ORPHA</t>
  </si>
  <si>
    <t>INJ SOL 10X2ML</t>
  </si>
  <si>
    <t>847085</t>
  </si>
  <si>
    <t>115401</t>
  </si>
  <si>
    <t>inj sol  10x0,4ml/40 mg</t>
  </si>
  <si>
    <t>196886</t>
  </si>
  <si>
    <t>96886</t>
  </si>
  <si>
    <t>0.9% W/V SODIUM CHLORIDE I.V.</t>
  </si>
  <si>
    <t>INJ 20X10ML</t>
  </si>
  <si>
    <t>142495</t>
  </si>
  <si>
    <t>42495</t>
  </si>
  <si>
    <t>GLUCOSE-1-PHOSPH.FRESENIUS 1MO</t>
  </si>
  <si>
    <t>INF CNC SOL 5X10ML</t>
  </si>
  <si>
    <t>176188</t>
  </si>
  <si>
    <t>76188</t>
  </si>
  <si>
    <t>TBL 40X100MG</t>
  </si>
  <si>
    <t>849036</t>
  </si>
  <si>
    <t>19049</t>
  </si>
  <si>
    <t>FORLAX 4G</t>
  </si>
  <si>
    <t>987917</t>
  </si>
  <si>
    <t>192087</t>
  </si>
  <si>
    <t>PANADOL PRO DĚTI 24 MG/ML JAHODA</t>
  </si>
  <si>
    <t>POR SUS 1X100ML PET</t>
  </si>
  <si>
    <t>166819</t>
  </si>
  <si>
    <t>66819</t>
  </si>
  <si>
    <t>MICTONETTEN</t>
  </si>
  <si>
    <t>DRG 50X5MG</t>
  </si>
  <si>
    <t>921350</t>
  </si>
  <si>
    <t>KL SUPP.DIAZEPAMI 0,002G  10KS</t>
  </si>
  <si>
    <t>500326</t>
  </si>
  <si>
    <t>KL BENZINUM 500 ml/330g HVLP</t>
  </si>
  <si>
    <t>130610</t>
  </si>
  <si>
    <t>URSOFALK SUSPENZE</t>
  </si>
  <si>
    <t>POR SUS 1X250ML</t>
  </si>
  <si>
    <t>197656</t>
  </si>
  <si>
    <t>97656</t>
  </si>
  <si>
    <t>TBL 20X125MG</t>
  </si>
  <si>
    <t>159976</t>
  </si>
  <si>
    <t>59976</t>
  </si>
  <si>
    <t>ENAP 2.5MG</t>
  </si>
  <si>
    <t>TBL 30X2.5MG</t>
  </si>
  <si>
    <t>107121</t>
  </si>
  <si>
    <t>KABIVEN PERIPHERAL</t>
  </si>
  <si>
    <t>INF EML 4X1440ML</t>
  </si>
  <si>
    <t>144561</t>
  </si>
  <si>
    <t>44561</t>
  </si>
  <si>
    <t>SINUPRET</t>
  </si>
  <si>
    <t>930670</t>
  </si>
  <si>
    <t>KL CHLORHEXIDINI SOL. 0,2% 200 g</t>
  </si>
  <si>
    <t>v sirokohrdle lahvi</t>
  </si>
  <si>
    <t>183135</t>
  </si>
  <si>
    <t>83135</t>
  </si>
  <si>
    <t>PENTASA</t>
  </si>
  <si>
    <t>SUP 28X1GM</t>
  </si>
  <si>
    <t>988930</t>
  </si>
  <si>
    <t>Swiss LAKTOBACILY 5 cps.33</t>
  </si>
  <si>
    <t>500706</t>
  </si>
  <si>
    <t>185181</t>
  </si>
  <si>
    <t>Peditrace inf.cnc.sol.1x10ml</t>
  </si>
  <si>
    <t>202821</t>
  </si>
  <si>
    <t>STOPTUSSIN SIRUP</t>
  </si>
  <si>
    <t>POR SIR 1X100ML + PIP</t>
  </si>
  <si>
    <t>203954</t>
  </si>
  <si>
    <t>BISEPTOL 480</t>
  </si>
  <si>
    <t>POR TBL NOB 28X480MG</t>
  </si>
  <si>
    <t>501676</t>
  </si>
  <si>
    <t>IR ETHANOLUM 70% 10ML</t>
  </si>
  <si>
    <t>IR 10ml</t>
  </si>
  <si>
    <t>56976</t>
  </si>
  <si>
    <t>TRITACE 2,5 MG</t>
  </si>
  <si>
    <t>POR TBL NOB 20X2.5MG</t>
  </si>
  <si>
    <t>115013</t>
  </si>
  <si>
    <t>15013</t>
  </si>
  <si>
    <t>DORMICUM 7.5 MG</t>
  </si>
  <si>
    <t>TBL OBD 10X7.5MG</t>
  </si>
  <si>
    <t>155823</t>
  </si>
  <si>
    <t>55823</t>
  </si>
  <si>
    <t>TBL OBD 20X500MG</t>
  </si>
  <si>
    <t>846446</t>
  </si>
  <si>
    <t>124343</t>
  </si>
  <si>
    <t>CEZERA 5 MG</t>
  </si>
  <si>
    <t>POR TBL FLM 30X5MG</t>
  </si>
  <si>
    <t>112891</t>
  </si>
  <si>
    <t>12891</t>
  </si>
  <si>
    <t>AULIN</t>
  </si>
  <si>
    <t>TBL 15X100MG</t>
  </si>
  <si>
    <t>169189</t>
  </si>
  <si>
    <t>69189</t>
  </si>
  <si>
    <t>EUTHYROX 50</t>
  </si>
  <si>
    <t>TBL 100X50RG</t>
  </si>
  <si>
    <t>850729</t>
  </si>
  <si>
    <t>157875</t>
  </si>
  <si>
    <t>PARACETAMOL KABI 10MG/ML</t>
  </si>
  <si>
    <t>INF SOL 10X100ML/1000MG</t>
  </si>
  <si>
    <t>115010</t>
  </si>
  <si>
    <t>15010</t>
  </si>
  <si>
    <t>DORMICUM 15 MG</t>
  </si>
  <si>
    <t>TBL OBD 10X15MG</t>
  </si>
  <si>
    <t>24550</t>
  </si>
  <si>
    <t>ONDANSETRON KABI 2 MG/ML</t>
  </si>
  <si>
    <t>INJ SOL 5X4ML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</si>
  <si>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</si>
  <si>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</si>
  <si>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</si>
  <si>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</si>
  <si>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</si>
  <si>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</si>
  <si>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</si>
  <si>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33858</t>
  </si>
  <si>
    <t>NUTRIDRINK JUICE STYLE S PŘÍCHUTÍ JAHODOVOU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</si>
  <si>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</si>
  <si>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</si>
  <si>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</si>
  <si>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</si>
  <si>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</si>
  <si>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</si>
  <si>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</si>
  <si>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</si>
  <si>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</si>
  <si>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</si>
  <si>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</si>
  <si>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</si>
  <si>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131654</t>
  </si>
  <si>
    <t>CEFTAZIDIM KABI 1 GM</t>
  </si>
  <si>
    <t>INJ PLV SOL 10X1GM</t>
  </si>
  <si>
    <t>111706</t>
  </si>
  <si>
    <t>11706</t>
  </si>
  <si>
    <t>INJ 10X5ML</t>
  </si>
  <si>
    <t>101077</t>
  </si>
  <si>
    <t>1077</t>
  </si>
  <si>
    <t>OPHTHALMO-FRAMYKOIN COMPOSITUM</t>
  </si>
  <si>
    <t>196413</t>
  </si>
  <si>
    <t>96413</t>
  </si>
  <si>
    <t>GENTAMICIN 40MG LEK</t>
  </si>
  <si>
    <t>INJ 10X2ML/40MG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</si>
  <si>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</si>
  <si>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</si>
  <si>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</si>
  <si>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</si>
  <si>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</si>
  <si>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</si>
  <si>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</si>
  <si>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GRA SUS 1X60ML</t>
  </si>
  <si>
    <t>183926</t>
  </si>
  <si>
    <t>AZEPO 1 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</si>
  <si>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</si>
  <si>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</si>
  <si>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</si>
  <si>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</si>
  <si>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</si>
  <si>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</si>
  <si>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195147</t>
  </si>
  <si>
    <t>AMIKACIN MEDOPHARM 500 MG/2 ML</t>
  </si>
  <si>
    <t>INJ+INF SOL 10X2ML/500MG</t>
  </si>
  <si>
    <t>201958</t>
  </si>
  <si>
    <t>AMPICILIN 0,5 BIOTIKA</t>
  </si>
  <si>
    <t>INJ PLV SOL 10X500MG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</si>
  <si>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</si>
  <si>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</si>
  <si>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</si>
  <si>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</si>
  <si>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</si>
  <si>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</si>
  <si>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</si>
  <si>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</si>
  <si>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</si>
  <si>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</si>
  <si>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</si>
  <si>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</si>
  <si>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</si>
  <si>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</si>
  <si>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</si>
  <si>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</si>
  <si>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</si>
  <si>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</si>
  <si>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</si>
  <si>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183817</t>
  </si>
  <si>
    <t>ARCHIFAR 1 G</t>
  </si>
  <si>
    <t>50113002</t>
  </si>
  <si>
    <t>107122</t>
  </si>
  <si>
    <t>INF EML 4X1920ML II</t>
  </si>
  <si>
    <t>50113004</t>
  </si>
  <si>
    <t>501547</t>
  </si>
  <si>
    <t xml:space="preserve">IR  PARENT.VÝŽIVA </t>
  </si>
  <si>
    <t>vak 500 ml</t>
  </si>
  <si>
    <t>131739</t>
  </si>
  <si>
    <t>31739</t>
  </si>
  <si>
    <t>HELICID « 40 INF. LYOF.1X40MG</t>
  </si>
  <si>
    <t>194918</t>
  </si>
  <si>
    <t>94918</t>
  </si>
  <si>
    <t>AMBROBENE</t>
  </si>
  <si>
    <t>TBL 20X30MG</t>
  </si>
  <si>
    <t>157709</t>
  </si>
  <si>
    <t>57709</t>
  </si>
  <si>
    <t>ORFIRIL LONG 150MG</t>
  </si>
  <si>
    <t>CPS RET 50X150MG</t>
  </si>
  <si>
    <t>394327</t>
  </si>
  <si>
    <t>124372</t>
  </si>
  <si>
    <t>Flavamed tablety por.tbl.nob.20x30mg</t>
  </si>
  <si>
    <t>100308</t>
  </si>
  <si>
    <t>DRM CRM 1X40GM</t>
  </si>
  <si>
    <t>102679</t>
  </si>
  <si>
    <t>2679</t>
  </si>
  <si>
    <t>BERODUAL N</t>
  </si>
  <si>
    <t>INH SOL PSS 200DÁV</t>
  </si>
  <si>
    <t>103688</t>
  </si>
  <si>
    <t>3688</t>
  </si>
  <si>
    <t>SUPPOSITORIA GLYCERINI LECIVA</t>
  </si>
  <si>
    <t>SUP 10X2.35GM</t>
  </si>
  <si>
    <t>119378</t>
  </si>
  <si>
    <t>19378</t>
  </si>
  <si>
    <t>FAKTU</t>
  </si>
  <si>
    <t>RCT SUP 20</t>
  </si>
  <si>
    <t>149317</t>
  </si>
  <si>
    <t>49317</t>
  </si>
  <si>
    <t>CALCIUM GLUCONICUM 10% B.BRAUN</t>
  </si>
  <si>
    <t>INJ SOL 20X10ML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</si>
  <si>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</si>
  <si>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</si>
  <si>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</si>
  <si>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</si>
  <si>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</si>
  <si>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</si>
  <si>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</si>
  <si>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</si>
  <si>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</si>
  <si>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</si>
  <si>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</si>
  <si>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</si>
  <si>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176064</t>
  </si>
  <si>
    <t>76064</t>
  </si>
  <si>
    <t>ACIDUM FOLICUM LECIVA</t>
  </si>
  <si>
    <t>DRG 30X10MG</t>
  </si>
  <si>
    <t>186990</t>
  </si>
  <si>
    <t>86990</t>
  </si>
  <si>
    <t>ARDEAOSMOSOL MA 15 (Mannitol)</t>
  </si>
  <si>
    <t>INF 1X200ML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</si>
  <si>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</si>
  <si>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</si>
  <si>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</si>
  <si>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</si>
  <si>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</si>
  <si>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</si>
  <si>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</si>
  <si>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</si>
  <si>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</si>
  <si>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</si>
  <si>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</si>
  <si>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843905</t>
  </si>
  <si>
    <t>103391</t>
  </si>
  <si>
    <t>MUCOSOLVAN</t>
  </si>
  <si>
    <t>POR GTT SOL+INH SOL 60ML</t>
  </si>
  <si>
    <t>847713</t>
  </si>
  <si>
    <t>125526</t>
  </si>
  <si>
    <t>APO-IBUPROFEN 400 MG</t>
  </si>
  <si>
    <t>POR TBL FLM 100X400MG</t>
  </si>
  <si>
    <t>848950</t>
  </si>
  <si>
    <t>155148</t>
  </si>
  <si>
    <t>POR TBL NOB 12X500MG</t>
  </si>
  <si>
    <t>849302</t>
  </si>
  <si>
    <t>115403</t>
  </si>
  <si>
    <t>INJ SOL 10X0.8ML/8KU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</si>
  <si>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</si>
  <si>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</si>
  <si>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</si>
  <si>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</si>
  <si>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</si>
  <si>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</si>
  <si>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</si>
  <si>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</si>
  <si>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</si>
  <si>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</si>
  <si>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</si>
  <si>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</si>
  <si>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</si>
  <si>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</si>
  <si>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</si>
  <si>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</si>
  <si>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</si>
  <si>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</si>
  <si>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</si>
  <si>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</si>
  <si>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</si>
  <si>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</si>
  <si>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</si>
  <si>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</si>
  <si>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159940</t>
  </si>
  <si>
    <t>59940</t>
  </si>
  <si>
    <t>SMECTA</t>
  </si>
  <si>
    <t>PLV POR 1X10SACKU</t>
  </si>
  <si>
    <t>175567</t>
  </si>
  <si>
    <t>75567</t>
  </si>
  <si>
    <t>SALOFALK 500</t>
  </si>
  <si>
    <t>TBLOBD ENT100X500MG</t>
  </si>
  <si>
    <t>394130</t>
  </si>
  <si>
    <t>B-komplex Zentiva 30drg</t>
  </si>
  <si>
    <t>845329</t>
  </si>
  <si>
    <t>Biopron9 tob.60</t>
  </si>
  <si>
    <t>847635</t>
  </si>
  <si>
    <t>Biopron9    PREMIUM tob.120</t>
  </si>
  <si>
    <t>848802</t>
  </si>
  <si>
    <t>163138</t>
  </si>
  <si>
    <t>FLAVOBION</t>
  </si>
  <si>
    <t>POR TBL FLM 50X70MG</t>
  </si>
  <si>
    <t>900240</t>
  </si>
  <si>
    <t>DZ TRIXO LIND 500ML</t>
  </si>
  <si>
    <t>102684</t>
  </si>
  <si>
    <t>2684</t>
  </si>
  <si>
    <t>MESOCAIN</t>
  </si>
  <si>
    <t>GEL 1X20GM</t>
  </si>
  <si>
    <t>930035</t>
  </si>
  <si>
    <t>KL GLUCOSUM 75g</t>
  </si>
  <si>
    <t>194852</t>
  </si>
  <si>
    <t>94852</t>
  </si>
  <si>
    <t>SOLUVIT N PRO INFUS.</t>
  </si>
  <si>
    <t>INJ SIC 10</t>
  </si>
  <si>
    <t>162317</t>
  </si>
  <si>
    <t>62317</t>
  </si>
  <si>
    <t>BETADINE - zelená</t>
  </si>
  <si>
    <t>LIQ 1X1000ML</t>
  </si>
  <si>
    <t>841498</t>
  </si>
  <si>
    <t>Carbosorb tbl.20-blistr</t>
  </si>
  <si>
    <t>147033</t>
  </si>
  <si>
    <t>47033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</si>
  <si>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</si>
  <si>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</si>
  <si>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</si>
  <si>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</si>
  <si>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</si>
  <si>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</si>
  <si>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</si>
  <si>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156926</t>
  </si>
  <si>
    <t>56926</t>
  </si>
  <si>
    <t>INJ SOL 20X10ML-PLA</t>
  </si>
  <si>
    <t>194234</t>
  </si>
  <si>
    <t>94234</t>
  </si>
  <si>
    <t>GUAJACURAN</t>
  </si>
  <si>
    <t>DRG 30X200MG-BLISTR</t>
  </si>
  <si>
    <t>155379</t>
  </si>
  <si>
    <t>FERINJECT</t>
  </si>
  <si>
    <t>INJ SOL 1X10ML</t>
  </si>
  <si>
    <t>144849</t>
  </si>
  <si>
    <t>44849</t>
  </si>
  <si>
    <t>MUCONASAL PLUS</t>
  </si>
  <si>
    <t>SPR NAS 1X10ML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</si>
  <si>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</si>
  <si>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</si>
  <si>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</si>
  <si>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</si>
  <si>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</si>
  <si>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</si>
  <si>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</si>
  <si>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</si>
  <si>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</si>
  <si>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</si>
  <si>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</si>
  <si>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930661</t>
  </si>
  <si>
    <t>KL AQUA PURIF. BAG IN BOX 5 l</t>
  </si>
  <si>
    <t>102547</t>
  </si>
  <si>
    <t>2547</t>
  </si>
  <si>
    <t>MAXITROL</t>
  </si>
  <si>
    <t>UNG OPH 1X3.5GM</t>
  </si>
  <si>
    <t>115646</t>
  </si>
  <si>
    <t>15646</t>
  </si>
  <si>
    <t>CIPLOX</t>
  </si>
  <si>
    <t>GTT OPH/OTO 5ML</t>
  </si>
  <si>
    <t>184785</t>
  </si>
  <si>
    <t>84785</t>
  </si>
  <si>
    <t>VIDISIC</t>
  </si>
  <si>
    <t>GEL OPH 3X10GM</t>
  </si>
  <si>
    <t>188663</t>
  </si>
  <si>
    <t>17994</t>
  </si>
  <si>
    <t>CALCII CARBONICI 0,5 TBL. MEDICAMENTA</t>
  </si>
  <si>
    <t>POR TBL NOB 100X0.5GM</t>
  </si>
  <si>
    <t>188900</t>
  </si>
  <si>
    <t>88900</t>
  </si>
  <si>
    <t>921134</t>
  </si>
  <si>
    <t>KL UNG.HYDROC.0,1G,LENIENS AD 100G</t>
  </si>
  <si>
    <t>127506</t>
  </si>
  <si>
    <t>27506</t>
  </si>
  <si>
    <t>LANTUS 100 IU/ML</t>
  </si>
  <si>
    <t>INJ SOL 5X3ML - CA</t>
  </si>
  <si>
    <t>844257</t>
  </si>
  <si>
    <t>29816</t>
  </si>
  <si>
    <t>AVAMYS NAS.SPR.SUS 120X27,5RG</t>
  </si>
  <si>
    <t>844879</t>
  </si>
  <si>
    <t>KL HELIANTHI OLEUM 45g</t>
  </si>
  <si>
    <t>849041</t>
  </si>
  <si>
    <t>19053</t>
  </si>
  <si>
    <t>Forlax 10g por.plv.sol20x10g</t>
  </si>
  <si>
    <t>845031</t>
  </si>
  <si>
    <t>101113</t>
  </si>
  <si>
    <t>NUROFEN PRO DĚTI JAHODA (od 3 měsíců)</t>
  </si>
  <si>
    <t>POR SUS 2000MG/100ML TRUB</t>
  </si>
  <si>
    <t>141155</t>
  </si>
  <si>
    <t>41155</t>
  </si>
  <si>
    <t>POR TBL OBD 20X10MG</t>
  </si>
  <si>
    <t>842996</t>
  </si>
  <si>
    <t>10430</t>
  </si>
  <si>
    <t>Vitamín E 100 Zentiva 30tbl.</t>
  </si>
  <si>
    <t>921117</t>
  </si>
  <si>
    <t>KL ONDREJOVA MAST, 50G</t>
  </si>
  <si>
    <t>195613</t>
  </si>
  <si>
    <t>95613</t>
  </si>
  <si>
    <t>PANADOL JUNIOR ČÍPKY</t>
  </si>
  <si>
    <t>RCT SUP 10X250MG</t>
  </si>
  <si>
    <t>147943</t>
  </si>
  <si>
    <t>NUROFEN PRO DĚTI 4% JAHODA (6-12 let)</t>
  </si>
  <si>
    <t>POR SUS 1X100ML</t>
  </si>
  <si>
    <t>394942</t>
  </si>
  <si>
    <t>93527</t>
  </si>
  <si>
    <t>ARDEAELYTOSOL R1/1</t>
  </si>
  <si>
    <t>114723</t>
  </si>
  <si>
    <t>14723</t>
  </si>
  <si>
    <t>DITUSTAT</t>
  </si>
  <si>
    <t>900034</t>
  </si>
  <si>
    <t>KL POLYSAN, OL.HELIANTHI AA AD 100G</t>
  </si>
  <si>
    <t>114724</t>
  </si>
  <si>
    <t>14724</t>
  </si>
  <si>
    <t>158127</t>
  </si>
  <si>
    <t>10432</t>
  </si>
  <si>
    <t>VITAMIN E 400</t>
  </si>
  <si>
    <t>POR CPSMOL 30X400MG</t>
  </si>
  <si>
    <t>28834</t>
  </si>
  <si>
    <t>POR TBL DIS 90X2.5MG</t>
  </si>
  <si>
    <t>846948</t>
  </si>
  <si>
    <t>122198</t>
  </si>
  <si>
    <t>VERMOX</t>
  </si>
  <si>
    <t>POR TBL NOB 6X100MG</t>
  </si>
  <si>
    <t>842703</t>
  </si>
  <si>
    <t>Hypromeloza -P 10ml</t>
  </si>
  <si>
    <t>176954</t>
  </si>
  <si>
    <t>ALGIFEN NEO</t>
  </si>
  <si>
    <t>202701</t>
  </si>
  <si>
    <t>POR TBL ENT 90X20MG</t>
  </si>
  <si>
    <t>88156</t>
  </si>
  <si>
    <t>NOOTROPIL 20% ORAL SOLUTION</t>
  </si>
  <si>
    <t>POR SOL 1X125ML</t>
  </si>
  <si>
    <t>130511</t>
  </si>
  <si>
    <t>CORSODYL 1% GEL</t>
  </si>
  <si>
    <t>STM GEL 1X50GM</t>
  </si>
  <si>
    <t>500458</t>
  </si>
  <si>
    <t>B-komplex forte 100tbl. Zentiva</t>
  </si>
  <si>
    <t>215172</t>
  </si>
  <si>
    <t>KREON 25 000</t>
  </si>
  <si>
    <t>POR CPS ETD 50</t>
  </si>
  <si>
    <t>202891</t>
  </si>
  <si>
    <t>CLARINASE REPETABS</t>
  </si>
  <si>
    <t>POR TBL PRO 7 II</t>
  </si>
  <si>
    <t>214616</t>
  </si>
  <si>
    <t>TRENTAL</t>
  </si>
  <si>
    <t>INF SOL 5X5ML/100MG</t>
  </si>
  <si>
    <t>990947</t>
  </si>
  <si>
    <t>Klysma salinické 10x135ml</t>
  </si>
  <si>
    <t>216104</t>
  </si>
  <si>
    <t>POR TBL PRO 14 II</t>
  </si>
  <si>
    <t>216199</t>
  </si>
  <si>
    <t>KLACID 500</t>
  </si>
  <si>
    <t>POR TBL FLM 14X500MG</t>
  </si>
  <si>
    <t>215606</t>
  </si>
  <si>
    <t>HELICID 20 ZENTIVA</t>
  </si>
  <si>
    <t>POR CPS ETD 90X20MG</t>
  </si>
  <si>
    <t>207598</t>
  </si>
  <si>
    <t xml:space="preserve">VITAMIN A FORTE BIOFARM 50000 IU </t>
  </si>
  <si>
    <t>CPS MOL 30X50KU</t>
  </si>
  <si>
    <t>394926</t>
  </si>
  <si>
    <t>Desprej 500ml</t>
  </si>
  <si>
    <t>199600</t>
  </si>
  <si>
    <t>99600</t>
  </si>
  <si>
    <t>ZODAC</t>
  </si>
  <si>
    <t>POR TBL FLM 90X10MG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</si>
  <si>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</si>
  <si>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</si>
  <si>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</si>
  <si>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</si>
  <si>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</si>
  <si>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</si>
  <si>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</si>
  <si>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</si>
  <si>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144997</t>
  </si>
  <si>
    <t>44997</t>
  </si>
  <si>
    <t>DEPAKINE CHRONO 500MG SECABLE</t>
  </si>
  <si>
    <t>TBL RET 100X500MG</t>
  </si>
  <si>
    <t>130652</t>
  </si>
  <si>
    <t>30652</t>
  </si>
  <si>
    <t>REASEC</t>
  </si>
  <si>
    <t>TBL 20X2.5MG</t>
  </si>
  <si>
    <t>117135</t>
  </si>
  <si>
    <t>17135</t>
  </si>
  <si>
    <t>LAMICTAL 25 MG</t>
  </si>
  <si>
    <t>POR TBL NOB 42X25MG</t>
  </si>
  <si>
    <t>181456</t>
  </si>
  <si>
    <t>81456</t>
  </si>
  <si>
    <t>DUPHALAC</t>
  </si>
  <si>
    <t>SIR 1X500ML-HDPE</t>
  </si>
  <si>
    <t>180087</t>
  </si>
  <si>
    <t>SYMBICORT TURBUHALER 200 MIKROGRAMŮ/ 6 MIKROGRAMŮ/</t>
  </si>
  <si>
    <t>INH PLV 1X120DÁV</t>
  </si>
  <si>
    <t>170760</t>
  </si>
  <si>
    <t>MOMMOX 0,05 MG/DÁVKU</t>
  </si>
  <si>
    <t>NAS SPR SUS 140X50RG</t>
  </si>
  <si>
    <t>210312</t>
  </si>
  <si>
    <t>ABASAGLAR 100 JEDNOTEK/ML</t>
  </si>
  <si>
    <t>SDR INJ SOL 10X3ML</t>
  </si>
  <si>
    <t>127737</t>
  </si>
  <si>
    <t>MIDAZOLAM ACCORD 5 MG/ML</t>
  </si>
  <si>
    <t>INJ+INF SOL 10X1MLX5MG/ML</t>
  </si>
  <si>
    <t>217054</t>
  </si>
  <si>
    <t>NUTRISON</t>
  </si>
  <si>
    <t>POR SOL 8X1000ML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</si>
  <si>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</si>
  <si>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</si>
  <si>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</si>
  <si>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</si>
  <si>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</si>
  <si>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</si>
  <si>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</si>
  <si>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</si>
  <si>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</si>
  <si>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</si>
  <si>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33742</t>
  </si>
  <si>
    <t>NUTRIDRINK COMPACT PROTEIN S PŘÍCHUTÍ JAHODOVOU</t>
  </si>
  <si>
    <t>POR SOL 4X125ML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</si>
  <si>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</si>
  <si>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</si>
  <si>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</si>
  <si>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</si>
  <si>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</si>
  <si>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</si>
  <si>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</si>
  <si>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</si>
  <si>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</si>
  <si>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</si>
  <si>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33865</t>
  </si>
  <si>
    <t>NUTRIDRINK COMPACT S PŘÍCHUTÍ LESNÍHO OVOCE</t>
  </si>
  <si>
    <t>33856</t>
  </si>
  <si>
    <t>NUTRIDRINK YOGHURT S PŘÍCHUTÍ MALINA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</si>
  <si>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</si>
  <si>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</si>
  <si>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</si>
  <si>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</si>
  <si>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</si>
  <si>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</si>
  <si>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</si>
  <si>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147727</t>
  </si>
  <si>
    <t>47727</t>
  </si>
  <si>
    <t>ZINNAT 500 MG</t>
  </si>
  <si>
    <t>TBL OBD 10X500MG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</si>
  <si>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</si>
  <si>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</si>
  <si>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</si>
  <si>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</si>
  <si>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</si>
  <si>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</si>
  <si>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</si>
  <si>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</si>
  <si>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</si>
  <si>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</si>
  <si>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</si>
  <si>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</si>
  <si>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</si>
  <si>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</si>
  <si>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</si>
  <si>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184492</t>
  </si>
  <si>
    <t>84492</t>
  </si>
  <si>
    <t>FUCIDIN</t>
  </si>
  <si>
    <t>CRM 1X15GM 2%</t>
  </si>
  <si>
    <t>145996</t>
  </si>
  <si>
    <t>45996</t>
  </si>
  <si>
    <t>OSPEN 500</t>
  </si>
  <si>
    <t>POR TBLFLM30X500KU</t>
  </si>
  <si>
    <t>145998</t>
  </si>
  <si>
    <t>45998</t>
  </si>
  <si>
    <t>OSPEN 1500</t>
  </si>
  <si>
    <t>TBL OBD 30X1500KU</t>
  </si>
  <si>
    <t>145997</t>
  </si>
  <si>
    <t>45997</t>
  </si>
  <si>
    <t>OSPEN 1000</t>
  </si>
  <si>
    <t>TBL OBD 30X1000KU</t>
  </si>
  <si>
    <t>162187</t>
  </si>
  <si>
    <t>CIPROFLOXACIN KABI 400 MG/200 ML INFUZNÍ ROZTOK</t>
  </si>
  <si>
    <t>INF SOL 10X400MG/200ML</t>
  </si>
  <si>
    <t>115658</t>
  </si>
  <si>
    <t>15658</t>
  </si>
  <si>
    <t>CIPLOX 500</t>
  </si>
  <si>
    <t>206609</t>
  </si>
  <si>
    <t>CEFTRIAXON MEDOPHARM 2 G</t>
  </si>
  <si>
    <t>IMS+IVN INJ+INF PLV SOL 10X2GM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</si>
  <si>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</si>
  <si>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</si>
  <si>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</si>
  <si>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</si>
  <si>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</si>
  <si>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</si>
  <si>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</si>
  <si>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</si>
  <si>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196416</t>
  </si>
  <si>
    <t>96416</t>
  </si>
  <si>
    <t>AMOKSIKLAV FORTE 312,5 MG/5ML SUSPENZE</t>
  </si>
  <si>
    <t>POR PLV SUS 100ML</t>
  </si>
  <si>
    <t>166265</t>
  </si>
  <si>
    <t>VANCOMYCIN MYLAN 500 MG</t>
  </si>
  <si>
    <t>116896</t>
  </si>
  <si>
    <t>16896</t>
  </si>
  <si>
    <t>IMAZOL PLUS</t>
  </si>
  <si>
    <t>DRM CRM 1X30GM</t>
  </si>
  <si>
    <t>64942</t>
  </si>
  <si>
    <t>DIFLUCAN 100 MG</t>
  </si>
  <si>
    <t>POR CPS DUR 28X100MG</t>
  </si>
  <si>
    <t>26042</t>
  </si>
  <si>
    <t>KIOVIG 10 g CZ Baxter</t>
  </si>
  <si>
    <t>17376</t>
  </si>
  <si>
    <t>GAMMAGARD 10g Baxter</t>
  </si>
  <si>
    <t>17377</t>
  </si>
  <si>
    <t>GAMMAGARD 5g Baxter</t>
  </si>
  <si>
    <t>90099</t>
  </si>
  <si>
    <t>Faktor VII Baxter 600 IU</t>
  </si>
  <si>
    <t>501562</t>
  </si>
  <si>
    <t>IR  PARENT.VÝŽIVA  - all in one - DPV</t>
  </si>
  <si>
    <t>vak 3000 ml</t>
  </si>
  <si>
    <t>845130</t>
  </si>
  <si>
    <t>25449</t>
  </si>
  <si>
    <t>NOXAFIL 40MG/ML</t>
  </si>
  <si>
    <t>POR.SUSP.1X105ML</t>
  </si>
  <si>
    <t>29980</t>
  </si>
  <si>
    <t>FLEBOGAMMA 10g DIF Grifols</t>
  </si>
  <si>
    <t>51383</t>
  </si>
  <si>
    <t>INF SOL 10X500MLPELAH</t>
  </si>
  <si>
    <t>100499</t>
  </si>
  <si>
    <t>499</t>
  </si>
  <si>
    <t>INJ 5X10ML 20%</t>
  </si>
  <si>
    <t>109847</t>
  </si>
  <si>
    <t>9847</t>
  </si>
  <si>
    <t>TORECAN</t>
  </si>
  <si>
    <t>SUP 6X6.5MG</t>
  </si>
  <si>
    <t>151365</t>
  </si>
  <si>
    <t>51365</t>
  </si>
  <si>
    <t>CHLORID SODNÝ 0.9% BRAUN, REF. 395120</t>
  </si>
  <si>
    <t>INFSOL1X100ML-PELAH</t>
  </si>
  <si>
    <t>162318</t>
  </si>
  <si>
    <t>62318</t>
  </si>
  <si>
    <t>BETADINE (CHIRURG.) - hnědá</t>
  </si>
  <si>
    <t>LIQ 1X120ML</t>
  </si>
  <si>
    <t>193105</t>
  </si>
  <si>
    <t>93105</t>
  </si>
  <si>
    <t>INJ 50X2ML/10MG</t>
  </si>
  <si>
    <t>197682</t>
  </si>
  <si>
    <t>97682</t>
  </si>
  <si>
    <t>CHLORID SODNY 0.9% BRAUN, REF.3500381</t>
  </si>
  <si>
    <t>INFSOL1X250ML-PELAH</t>
  </si>
  <si>
    <t>846629</t>
  </si>
  <si>
    <t>100013</t>
  </si>
  <si>
    <t>IBALGIN 400 TBL 24</t>
  </si>
  <si>
    <t xml:space="preserve">POR TBL FLM 24X400MG </t>
  </si>
  <si>
    <t>196872</t>
  </si>
  <si>
    <t>96872</t>
  </si>
  <si>
    <t>GLUKÓZA 5 BRAUN, REF.349130</t>
  </si>
  <si>
    <t>INF 1X250ML-PE</t>
  </si>
  <si>
    <t>849143</t>
  </si>
  <si>
    <t>155940</t>
  </si>
  <si>
    <t>Herpesin krém 1x2g 5%</t>
  </si>
  <si>
    <t>900496</t>
  </si>
  <si>
    <t>KL OLIVAE OLEUM 20G</t>
  </si>
  <si>
    <t>184229</t>
  </si>
  <si>
    <t>84229</t>
  </si>
  <si>
    <t>ENDOXAN 200 MG</t>
  </si>
  <si>
    <t>INJ PLV SOL10X200MG</t>
  </si>
  <si>
    <t>184231</t>
  </si>
  <si>
    <t>84231</t>
  </si>
  <si>
    <t>ENDOXAN 1 G</t>
  </si>
  <si>
    <t>INJ PLV SOL 1X1GM</t>
  </si>
  <si>
    <t>849053</t>
  </si>
  <si>
    <t>9999999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</si>
  <si>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</si>
  <si>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</si>
  <si>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</si>
  <si>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</si>
  <si>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</si>
  <si>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</si>
  <si>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</si>
  <si>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</si>
  <si>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844940</t>
  </si>
  <si>
    <t>KL ELIXÍR NA OPTIKU</t>
  </si>
  <si>
    <t>101656</t>
  </si>
  <si>
    <t>1656</t>
  </si>
  <si>
    <t>DIPHERELINE S.R. 3 MG</t>
  </si>
  <si>
    <t>INJ PSULQF1X3MG+SOL</t>
  </si>
  <si>
    <t>849252</t>
  </si>
  <si>
    <t>141762</t>
  </si>
  <si>
    <t>NASIVIN Sensitive 0,01%</t>
  </si>
  <si>
    <t>nas.gtt.sol.1x5ml</t>
  </si>
  <si>
    <t>921380</t>
  </si>
  <si>
    <t>KL SUPP.THEOPHYLLINI 0,05G  20KS</t>
  </si>
  <si>
    <t>169418</t>
  </si>
  <si>
    <t>69418</t>
  </si>
  <si>
    <t>DIAZEPAM DESITIN RECTAL TUBE</t>
  </si>
  <si>
    <t>ENM 5X2.5ML/10MG</t>
  </si>
  <si>
    <t>114772</t>
  </si>
  <si>
    <t>14772</t>
  </si>
  <si>
    <t>LHRH FERRING INJ.- MIMOŘÁDNÝ DOVOZ!!!</t>
  </si>
  <si>
    <t>INJ 1X1ML/0.1MG</t>
  </si>
  <si>
    <t>195611</t>
  </si>
  <si>
    <t>95611</t>
  </si>
  <si>
    <t>PANADOL BABY ČÍPKY</t>
  </si>
  <si>
    <t>149982</t>
  </si>
  <si>
    <t>49982</t>
  </si>
  <si>
    <t>HOLOXAN 500 MG</t>
  </si>
  <si>
    <t>INJ PLV SOL 1X500MG</t>
  </si>
  <si>
    <t>149983</t>
  </si>
  <si>
    <t>49983</t>
  </si>
  <si>
    <t>HOLOXAN 1 G</t>
  </si>
  <si>
    <t>848273</t>
  </si>
  <si>
    <t>125298</t>
  </si>
  <si>
    <t>CALCIUMFOLINAT EBEWE 10 MG/ML</t>
  </si>
  <si>
    <t>INJ SOL 1X10ML/100MG</t>
  </si>
  <si>
    <t>900543</t>
  </si>
  <si>
    <t>KL CHLORAL.HYDRATUM 200G</t>
  </si>
  <si>
    <t>849363</t>
  </si>
  <si>
    <t>122494</t>
  </si>
  <si>
    <t>INJ SOL 1X30ML/300MG</t>
  </si>
  <si>
    <t>901176</t>
  </si>
  <si>
    <t>IR AC.BORICI AQ.OPHTAL.50 ML</t>
  </si>
  <si>
    <t>IR OČNI VODA 50 ml</t>
  </si>
  <si>
    <t>217044</t>
  </si>
  <si>
    <t>MILUPA GA 2 PRIMA</t>
  </si>
  <si>
    <t>POR PLV 1X500GM</t>
  </si>
  <si>
    <t>195769</t>
  </si>
  <si>
    <t>CYTARABINE ACCORD 100 MG/ML INJEKČNÍ/INFUZNÍ ROZTO</t>
  </si>
  <si>
    <t>SDR+IVN INJ+INF SOL 1X10ML</t>
  </si>
  <si>
    <t>195770</t>
  </si>
  <si>
    <t>SDR+IVN INJ+INF SOL 1X20ML</t>
  </si>
  <si>
    <t>216852</t>
  </si>
  <si>
    <t>DECAPEPTYL DEPOT</t>
  </si>
  <si>
    <t>INJ PLQ SUS PRO 1+1X1ML</t>
  </si>
  <si>
    <t>113873</t>
  </si>
  <si>
    <t>13873</t>
  </si>
  <si>
    <t>ALEXAN 1000MG/20ML</t>
  </si>
  <si>
    <t>INF CNC SOL 1X20ML</t>
  </si>
  <si>
    <t>192012</t>
  </si>
  <si>
    <t>92012</t>
  </si>
  <si>
    <t>METHOTREXAT EBEWE</t>
  </si>
  <si>
    <t>INF 1X50ML/5GM</t>
  </si>
  <si>
    <t>211816</t>
  </si>
  <si>
    <t>DIPHERELINE S.R. 11,25 MG</t>
  </si>
  <si>
    <t>INJ PLQ SUS PRO 1+1X2ML AMP</t>
  </si>
  <si>
    <t>990474</t>
  </si>
  <si>
    <t>Desprej 5l</t>
  </si>
  <si>
    <t>99968</t>
  </si>
  <si>
    <t>99999</t>
  </si>
  <si>
    <t>METHOTREXAT LEDERLE 25mg/1ml</t>
  </si>
  <si>
    <t>INJ SOL 1x1ml/ 25mg</t>
  </si>
  <si>
    <t>147939</t>
  </si>
  <si>
    <t>NUROFEN PRO DĚTI 4% POMERANČ</t>
  </si>
  <si>
    <t>501708</t>
  </si>
  <si>
    <t xml:space="preserve">Synacthen inj.1x1ml/0,25mg </t>
  </si>
  <si>
    <t>MIMOŘÁDNÝ DOVOZ!!</t>
  </si>
  <si>
    <t>166030</t>
  </si>
  <si>
    <t>66030</t>
  </si>
  <si>
    <t>TBL OBD 30X10MG</t>
  </si>
  <si>
    <t>500566</t>
  </si>
  <si>
    <t>ZARZIO 30 MU/0,5 ML</t>
  </si>
  <si>
    <t>INJ+INF SOL 5X0.5ML</t>
  </si>
  <si>
    <t>50113007</t>
  </si>
  <si>
    <t>168222</t>
  </si>
  <si>
    <t>REFACTO AF 500 IU</t>
  </si>
  <si>
    <t>INJ PLQ SOL ISP 1X500IU+1X4ML+</t>
  </si>
  <si>
    <t>168223</t>
  </si>
  <si>
    <t>REFACTO AF 1000 IU</t>
  </si>
  <si>
    <t>INJ PLQ SOL ISP 1X1000IU+1X4ML</t>
  </si>
  <si>
    <t>50113010</t>
  </si>
  <si>
    <t>165476</t>
  </si>
  <si>
    <t>DYSPORT 300 SPEYWOOD JEDNOTEK</t>
  </si>
  <si>
    <t>INJ PLV SOL 1X300UT</t>
  </si>
  <si>
    <t>215805</t>
  </si>
  <si>
    <t>DYSPORT 500 SPEYWOOD JEDNOTEK</t>
  </si>
  <si>
    <t>INJ PLV SOL 1X500UT</t>
  </si>
  <si>
    <t>50113011</t>
  </si>
  <si>
    <t>0168929</t>
  </si>
  <si>
    <t>ADVATE</t>
  </si>
  <si>
    <t>1500IU INJ PSO LQF 1+1X2ML I</t>
  </si>
  <si>
    <t>0088337</t>
  </si>
  <si>
    <t>HAEMATE P</t>
  </si>
  <si>
    <t>66,6IU/ML+160IU/ML INJ+INF PSO LQF 1+1X15ML</t>
  </si>
  <si>
    <t>0168926</t>
  </si>
  <si>
    <t>250IU INJ PSO LQF 1+1X2ML I</t>
  </si>
  <si>
    <t>0168927</t>
  </si>
  <si>
    <t>500IU INJ PSO LQF 1+1X2ML I</t>
  </si>
  <si>
    <t>0173181</t>
  </si>
  <si>
    <t>IMMUNATE STIM PLUS 1000 IU FVIII/750 IU VWF</t>
  </si>
  <si>
    <t>1000IU/750IU INJ PSO LQF 1+1X10ML</t>
  </si>
  <si>
    <t>50113017</t>
  </si>
  <si>
    <t>999999</t>
  </si>
  <si>
    <t>LIORESAL INJ.10mg/5ml</t>
  </si>
  <si>
    <t>185304</t>
  </si>
  <si>
    <t>KALYDECO 150 MG</t>
  </si>
  <si>
    <t>POR TBL FLM 56X150MG</t>
  </si>
  <si>
    <t>28940</t>
  </si>
  <si>
    <t>SOLIRIS 300 MG</t>
  </si>
  <si>
    <t>IVN INF CNC SOL 1X30ML</t>
  </si>
  <si>
    <t>100610</t>
  </si>
  <si>
    <t>610</t>
  </si>
  <si>
    <t>SYNTOPHYLLIN</t>
  </si>
  <si>
    <t>INJ 5X10ML/240MG</t>
  </si>
  <si>
    <t>185656</t>
  </si>
  <si>
    <t>85656</t>
  </si>
  <si>
    <t>DORSIFLEX</t>
  </si>
  <si>
    <t>TBL 30X200MG</t>
  </si>
  <si>
    <t>203323</t>
  </si>
  <si>
    <t>BETADINE</t>
  </si>
  <si>
    <t>DRM UNG 1X100GM 10%</t>
  </si>
  <si>
    <t>146964</t>
  </si>
  <si>
    <t>46964</t>
  </si>
  <si>
    <t>RISPERDAL 1MG</t>
  </si>
  <si>
    <t>TBL OBD 20X1MG</t>
  </si>
  <si>
    <t>132853</t>
  </si>
  <si>
    <t>POR TBL NOB 30X100MG</t>
  </si>
  <si>
    <t>31915</t>
  </si>
  <si>
    <t>GLUKÓZA 10 BRAUN</t>
  </si>
  <si>
    <t>INF SOL 10X500ML-PE</t>
  </si>
  <si>
    <t>100843</t>
  </si>
  <si>
    <t>843</t>
  </si>
  <si>
    <t>DERMAZULEN</t>
  </si>
  <si>
    <t>UNG 1X30GM</t>
  </si>
  <si>
    <t>102133</t>
  </si>
  <si>
    <t>2133</t>
  </si>
  <si>
    <t>FUROSEMID BIOTIKA</t>
  </si>
  <si>
    <t>INJ 5X2ML/20MG</t>
  </si>
  <si>
    <t>114957</t>
  </si>
  <si>
    <t>14957</t>
  </si>
  <si>
    <t>RIVOTRIL 0.5 MG</t>
  </si>
  <si>
    <t>TBL 50X0.5MG</t>
  </si>
  <si>
    <t>116462</t>
  </si>
  <si>
    <t>16462</t>
  </si>
  <si>
    <t>EXCIPIAL U LIPOLOTIO</t>
  </si>
  <si>
    <t>DRM EML 1X200ML</t>
  </si>
  <si>
    <t>159941</t>
  </si>
  <si>
    <t>59941</t>
  </si>
  <si>
    <t>PLV POR 1X30SACKU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</si>
  <si>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</si>
  <si>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</si>
  <si>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</si>
  <si>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</si>
  <si>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</si>
  <si>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</si>
  <si>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</si>
  <si>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</si>
  <si>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</si>
  <si>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</si>
  <si>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</si>
  <si>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</si>
  <si>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191587</t>
  </si>
  <si>
    <t>91587</t>
  </si>
  <si>
    <t>DOLGIT</t>
  </si>
  <si>
    <t>CRM 1X50GM/2.5GM</t>
  </si>
  <si>
    <t>500618</t>
  </si>
  <si>
    <t>125753</t>
  </si>
  <si>
    <t xml:space="preserve">Essentiale Forte N </t>
  </si>
  <si>
    <t>por.cps.dur.100</t>
  </si>
  <si>
    <t>847488</t>
  </si>
  <si>
    <t>107869</t>
  </si>
  <si>
    <t>APO-ALLOPURINOL</t>
  </si>
  <si>
    <t>POR TBL NOB 100X100MG</t>
  </si>
  <si>
    <t>104380</t>
  </si>
  <si>
    <t>4380</t>
  </si>
  <si>
    <t>TENSAMIN</t>
  </si>
  <si>
    <t>111337</t>
  </si>
  <si>
    <t>52421</t>
  </si>
  <si>
    <t>GERATAM 3 G</t>
  </si>
  <si>
    <t>INJ SOL 4X15ML/3GM</t>
  </si>
  <si>
    <t>156779</t>
  </si>
  <si>
    <t>56779</t>
  </si>
  <si>
    <t>GERATAM 800MG</t>
  </si>
  <si>
    <t>TBL OBD 60X800MG</t>
  </si>
  <si>
    <t>189244</t>
  </si>
  <si>
    <t>89244</t>
  </si>
  <si>
    <t>AQUA PRO INJECTIONE ARDEAPHARMA</t>
  </si>
  <si>
    <t>192757</t>
  </si>
  <si>
    <t>92757</t>
  </si>
  <si>
    <t>CPS 10X300MG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</si>
  <si>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</si>
  <si>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</si>
  <si>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</si>
  <si>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</si>
  <si>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</si>
  <si>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</si>
  <si>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</si>
  <si>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</si>
  <si>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</si>
  <si>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</si>
  <si>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</si>
  <si>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</si>
  <si>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</si>
  <si>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</si>
  <si>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</si>
  <si>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</si>
  <si>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</si>
  <si>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</si>
  <si>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</si>
  <si>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</si>
  <si>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123286</t>
  </si>
  <si>
    <t>23286</t>
  </si>
  <si>
    <t>CELASKON 250 POR.TBL.NOB.100X250mg</t>
  </si>
  <si>
    <t>842351</t>
  </si>
  <si>
    <t>3929</t>
  </si>
  <si>
    <t>Stopangin sol. 250ml</t>
  </si>
  <si>
    <t>108499</t>
  </si>
  <si>
    <t>8499</t>
  </si>
  <si>
    <t>DIPIDOLOR</t>
  </si>
  <si>
    <t>INJ 5X2ML 7.5MG/ML</t>
  </si>
  <si>
    <t>848725</t>
  </si>
  <si>
    <t>107677</t>
  </si>
  <si>
    <t>KALIUMCHLORID 7.45% BRAUN</t>
  </si>
  <si>
    <t>INF CNC SOL 20X100ML</t>
  </si>
  <si>
    <t>105954</t>
  </si>
  <si>
    <t>5954</t>
  </si>
  <si>
    <t>UROMITEXAN 400MG</t>
  </si>
  <si>
    <t>INJ 15X4ML/400MG</t>
  </si>
  <si>
    <t>117996</t>
  </si>
  <si>
    <t>17996</t>
  </si>
  <si>
    <t>KINEDRYL</t>
  </si>
  <si>
    <t>TBL 10</t>
  </si>
  <si>
    <t>132083</t>
  </si>
  <si>
    <t>32083</t>
  </si>
  <si>
    <t>TRALGIT GTT.</t>
  </si>
  <si>
    <t>159642</t>
  </si>
  <si>
    <t>59642</t>
  </si>
  <si>
    <t>ENAP 10MG</t>
  </si>
  <si>
    <t>TBL 100X10MG</t>
  </si>
  <si>
    <t>162322</t>
  </si>
  <si>
    <t>62322</t>
  </si>
  <si>
    <t>MAXI-KALZ 500</t>
  </si>
  <si>
    <t>TBL EFF 20X500MG</t>
  </si>
  <si>
    <t>184230</t>
  </si>
  <si>
    <t>84230</t>
  </si>
  <si>
    <t>ENDOXAN 500 MG</t>
  </si>
  <si>
    <t>900881</t>
  </si>
  <si>
    <t>KL BALS.VISNEVSKI 100G</t>
  </si>
  <si>
    <t>101807</t>
  </si>
  <si>
    <t>40538</t>
  </si>
  <si>
    <t>DICYNONE</t>
  </si>
  <si>
    <t>TBL 30x 500 mg</t>
  </si>
  <si>
    <t>115640</t>
  </si>
  <si>
    <t>15640</t>
  </si>
  <si>
    <t>SANDIMMUN NEORAL 25MG</t>
  </si>
  <si>
    <t>CPS 50X25MG</t>
  </si>
  <si>
    <t>169667</t>
  </si>
  <si>
    <t>69667</t>
  </si>
  <si>
    <t>ARDEAELYTOSOL NA.HYDR.FOSF.8.7%</t>
  </si>
  <si>
    <t>101681</t>
  </si>
  <si>
    <t>1681</t>
  </si>
  <si>
    <t>EMLA KREM 5%</t>
  </si>
  <si>
    <t>116309</t>
  </si>
  <si>
    <t>16309</t>
  </si>
  <si>
    <t>SANDIMMUN NEORAL 100 MG/ML</t>
  </si>
  <si>
    <t>SOL 1X50ML/5GM</t>
  </si>
  <si>
    <t>100584</t>
  </si>
  <si>
    <t>584</t>
  </si>
  <si>
    <t>PYRIDOXIN LECIVA</t>
  </si>
  <si>
    <t>INJ 5X1ML 50MG</t>
  </si>
  <si>
    <t>121698</t>
  </si>
  <si>
    <t>21698</t>
  </si>
  <si>
    <t>DEXAMETHASONE WZF POLFA</t>
  </si>
  <si>
    <t>OPHGTTSUS1X5ML0.1%</t>
  </si>
  <si>
    <t>186968</t>
  </si>
  <si>
    <t>86968</t>
  </si>
  <si>
    <t>ARDEANUTRISOL G 10</t>
  </si>
  <si>
    <t>930535</t>
  </si>
  <si>
    <t>DZ OCTENIDOL 250ml</t>
  </si>
  <si>
    <t>113814</t>
  </si>
  <si>
    <t>13814</t>
  </si>
  <si>
    <t>MILGAMMA N</t>
  </si>
  <si>
    <t>POR CPS MOL 20</t>
  </si>
  <si>
    <t>187825</t>
  </si>
  <si>
    <t>87825</t>
  </si>
  <si>
    <t>196887</t>
  </si>
  <si>
    <t>96887</t>
  </si>
  <si>
    <t>INJ 20X20ML</t>
  </si>
  <si>
    <t>194763</t>
  </si>
  <si>
    <t>94763</t>
  </si>
  <si>
    <t>NALOXONE POLFA</t>
  </si>
  <si>
    <t>INJ 10X1ML/0.4MG</t>
  </si>
  <si>
    <t>110602</t>
  </si>
  <si>
    <t>10602</t>
  </si>
  <si>
    <t>TANTUM VERDE SPRAY</t>
  </si>
  <si>
    <t>ORM SPR 30ML 0.15%</t>
  </si>
  <si>
    <t>142594</t>
  </si>
  <si>
    <t>42594</t>
  </si>
  <si>
    <t>VITALIPID N INFANT</t>
  </si>
  <si>
    <t>189793</t>
  </si>
  <si>
    <t>89793</t>
  </si>
  <si>
    <t>169660</t>
  </si>
  <si>
    <t>69660</t>
  </si>
  <si>
    <t>ARDEAELYTOSOL F 1/2</t>
  </si>
  <si>
    <t>185481</t>
  </si>
  <si>
    <t>85481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</si>
  <si>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</si>
  <si>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</si>
  <si>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</si>
  <si>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</si>
  <si>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</si>
  <si>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</si>
  <si>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</si>
  <si>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</si>
  <si>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</si>
  <si>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</si>
  <si>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</si>
  <si>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</si>
  <si>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</si>
  <si>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</si>
  <si>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</si>
  <si>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</si>
  <si>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</si>
  <si>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</si>
  <si>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149984</t>
  </si>
  <si>
    <t>49984</t>
  </si>
  <si>
    <t>HOLOXAN 2 G</t>
  </si>
  <si>
    <t>INJ PLV SOL 1X2GM</t>
  </si>
  <si>
    <t>159643</t>
  </si>
  <si>
    <t>59643</t>
  </si>
  <si>
    <t>ENAP 5MG</t>
  </si>
  <si>
    <t>TBL 100X5MG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</si>
  <si>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</si>
  <si>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</si>
  <si>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</si>
  <si>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</si>
  <si>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</si>
  <si>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</si>
  <si>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</si>
  <si>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</si>
  <si>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</si>
  <si>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842453</t>
  </si>
  <si>
    <t>ASPARAGINASE 10000</t>
  </si>
  <si>
    <t>PLV INO 5X10000U</t>
  </si>
  <si>
    <t>849757</t>
  </si>
  <si>
    <t>163175</t>
  </si>
  <si>
    <t>METHOTREXATE HOSPIRA 25 MG/ML INJEKČNÍ ROZTOK</t>
  </si>
  <si>
    <t>INJ SOL 1X2ML/50MG</t>
  </si>
  <si>
    <t>850007</t>
  </si>
  <si>
    <t>30778</t>
  </si>
  <si>
    <t>Celaskon long effect cps.60x 500mg</t>
  </si>
  <si>
    <t>930316</t>
  </si>
  <si>
    <t>KL CHLORHEXIDIN SOL.  0,1% 100 g</t>
  </si>
  <si>
    <t>115641</t>
  </si>
  <si>
    <t>15641</t>
  </si>
  <si>
    <t>SANDIMMUN NEORAL 50MG</t>
  </si>
  <si>
    <t>CPS 50X50MG</t>
  </si>
  <si>
    <t>119047</t>
  </si>
  <si>
    <t>19047</t>
  </si>
  <si>
    <t>OFLOXACIN 0.3% UNIMED PHARMA</t>
  </si>
  <si>
    <t>OPH+AUR GTT SOL 30MG/10ML</t>
  </si>
  <si>
    <t>115642</t>
  </si>
  <si>
    <t>15642</t>
  </si>
  <si>
    <t>SANDIMMUN NEORAL 100MG</t>
  </si>
  <si>
    <t>CPS 50X100MG</t>
  </si>
  <si>
    <t>157123</t>
  </si>
  <si>
    <t>METHOTREXAT EBEWE 10 MG TABLETY</t>
  </si>
  <si>
    <t>POR TBL NOB 50X10MG</t>
  </si>
  <si>
    <t>989383</t>
  </si>
  <si>
    <t>Dociton tbl.100x10mg-MIMOŘÁDNÝ DOVOZ!!</t>
  </si>
  <si>
    <t>397238</t>
  </si>
  <si>
    <t>KL ETHANOLUM BENZ.DENAT. 500ml /400g/</t>
  </si>
  <si>
    <t>UN 1170</t>
  </si>
  <si>
    <t>987685</t>
  </si>
  <si>
    <t>MAGNETRANS 375mg 50 tyčinek granulátu</t>
  </si>
  <si>
    <t>163346</t>
  </si>
  <si>
    <t>KANAMYCIN-POS</t>
  </si>
  <si>
    <t>OPH GTT SOL 1X5ML/25MG</t>
  </si>
  <si>
    <t>134824</t>
  </si>
  <si>
    <t>ISOLYTE BP - PLAST. LÁHEV</t>
  </si>
  <si>
    <t xml:space="preserve">INF SOL 10X1000ML KP </t>
  </si>
  <si>
    <t>214913</t>
  </si>
  <si>
    <t>PAMBA</t>
  </si>
  <si>
    <t>TBL 10X250MG</t>
  </si>
  <si>
    <t>94933</t>
  </si>
  <si>
    <t>AUGMENTIN 1 G</t>
  </si>
  <si>
    <t>POR TBL FLM 14X1GM+SÁČ</t>
  </si>
  <si>
    <t>197864</t>
  </si>
  <si>
    <t>97864</t>
  </si>
  <si>
    <t>URSOSAN</t>
  </si>
  <si>
    <t>CPS 50X250MG</t>
  </si>
  <si>
    <t>990977</t>
  </si>
  <si>
    <t>VitA-POS oční mast 5g</t>
  </si>
  <si>
    <t>185625</t>
  </si>
  <si>
    <t>BRUFEN 400</t>
  </si>
  <si>
    <t>POR TBL FLM 30X400MG</t>
  </si>
  <si>
    <t>991086</t>
  </si>
  <si>
    <t>ATGAM 50mg/ml inj 5x5ml</t>
  </si>
  <si>
    <t>164891</t>
  </si>
  <si>
    <t>NEUROMULTIVIT</t>
  </si>
  <si>
    <t>POR TBL FLM 100</t>
  </si>
  <si>
    <t>991435</t>
  </si>
  <si>
    <t>Synacthen Dep. inj.10x1ml/1mg</t>
  </si>
  <si>
    <t>186161</t>
  </si>
  <si>
    <t>V-PENICILIN 0,8 MEGA BIOTIKA</t>
  </si>
  <si>
    <t>POR TBL NOB 30X800KU</t>
  </si>
  <si>
    <t>991619</t>
  </si>
  <si>
    <t>Asparaginase 5000 medac inj.5x5000E</t>
  </si>
  <si>
    <t>67558</t>
  </si>
  <si>
    <t>MABRON</t>
  </si>
  <si>
    <t>INJ SOL 5X2ML</t>
  </si>
  <si>
    <t>207602</t>
  </si>
  <si>
    <t>OCTOSTIM</t>
  </si>
  <si>
    <t>15MCG/ML INJ SOL 10X1ML</t>
  </si>
  <si>
    <t>140368</t>
  </si>
  <si>
    <t>40368</t>
  </si>
  <si>
    <t>MEDROL 4 MG</t>
  </si>
  <si>
    <t>POR TBL NOB30X4MG-L</t>
  </si>
  <si>
    <t>117425</t>
  </si>
  <si>
    <t>17425</t>
  </si>
  <si>
    <t>CITALEC 10 ZENTIVA</t>
  </si>
  <si>
    <t>POR TBL FLM30X10MG</t>
  </si>
  <si>
    <t>109710</t>
  </si>
  <si>
    <t>9710</t>
  </si>
  <si>
    <t>INJ SIC 1X125MG+2ML</t>
  </si>
  <si>
    <t>153950</t>
  </si>
  <si>
    <t>53950</t>
  </si>
  <si>
    <t>ZOLOFT 50MG</t>
  </si>
  <si>
    <t>TBL OBD 28X50MG</t>
  </si>
  <si>
    <t>155939</t>
  </si>
  <si>
    <t>HERPESIN 250</t>
  </si>
  <si>
    <t>INJ SIC 10X250MG</t>
  </si>
  <si>
    <t>850003</t>
  </si>
  <si>
    <t>135600</t>
  </si>
  <si>
    <t>GRANISETRON KABI 1 MG/ML</t>
  </si>
  <si>
    <t>INJ+INF CNC SOL 5X3ML/3MG</t>
  </si>
  <si>
    <t>191788</t>
  </si>
  <si>
    <t>91788</t>
  </si>
  <si>
    <t>NEUROL 0.25</t>
  </si>
  <si>
    <t>TBL 30X0.25MG</t>
  </si>
  <si>
    <t>12670</t>
  </si>
  <si>
    <t>ETOPOSID EBEWE</t>
  </si>
  <si>
    <t>INF SOL 1X10ML/200MG</t>
  </si>
  <si>
    <t>112669</t>
  </si>
  <si>
    <t>12669</t>
  </si>
  <si>
    <t>INF 1X5ML/100MG</t>
  </si>
  <si>
    <t>203097</t>
  </si>
  <si>
    <t>AMOKSIKLAV 1 G</t>
  </si>
  <si>
    <t>POR TBL FLM 21X1GM</t>
  </si>
  <si>
    <t>213494</t>
  </si>
  <si>
    <t>FRAXIPARINE</t>
  </si>
  <si>
    <t>INJ SOL 10X0.4ML</t>
  </si>
  <si>
    <t>213489</t>
  </si>
  <si>
    <t>INJ SOL 10X0.6ML</t>
  </si>
  <si>
    <t>217058</t>
  </si>
  <si>
    <t>NUTRISON PROTEIN PLUS MULTI FIBRE</t>
  </si>
  <si>
    <t>POR SOL 8X500ML</t>
  </si>
  <si>
    <t>33527</t>
  </si>
  <si>
    <t>POR SOL 1X500ML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</si>
  <si>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</si>
  <si>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</si>
  <si>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</si>
  <si>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</si>
  <si>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</si>
  <si>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</si>
  <si>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POR SOL 4X125GM</t>
  </si>
  <si>
    <t>33850</t>
  </si>
  <si>
    <t>NUTRIDRINK PROTEIN S PŘÍCHUTÍ ČOKOLÁDOVOU</t>
  </si>
  <si>
    <t>33866</t>
  </si>
  <si>
    <t>NUTRIDRINK COMPACT S PŘÍCHUTÍ MERUŇKOVOU</t>
  </si>
  <si>
    <t>33857</t>
  </si>
  <si>
    <t>NUTRIDRINK YOGHURT S PŘÍCHUTÍ VANILKA A CITRÓN</t>
  </si>
  <si>
    <t>105113</t>
  </si>
  <si>
    <t>5113</t>
  </si>
  <si>
    <t>TARGOCID 400MG</t>
  </si>
  <si>
    <t>INJ SIC 1X400MG+SOL</t>
  </si>
  <si>
    <t>191291</t>
  </si>
  <si>
    <t>91291</t>
  </si>
  <si>
    <t>SIR 100ML 240MG/5ML</t>
  </si>
  <si>
    <t>184792</t>
  </si>
  <si>
    <t>84792</t>
  </si>
  <si>
    <t>AUGMENTIN DUO</t>
  </si>
  <si>
    <t>PLV SUS 1X70ML</t>
  </si>
  <si>
    <t>175022</t>
  </si>
  <si>
    <t>75022</t>
  </si>
  <si>
    <t>COTRIMOXAZOL AL FORTE</t>
  </si>
  <si>
    <t>TBL 10X960MG</t>
  </si>
  <si>
    <t>113453</t>
  </si>
  <si>
    <t>PIPERACILLIN/TAZOBACTAM KABI 4 G/0,5 G</t>
  </si>
  <si>
    <t>INF PLV SOL 10X4.5GM</t>
  </si>
  <si>
    <t>168860</t>
  </si>
  <si>
    <t>DIFICLIR 200 MG</t>
  </si>
  <si>
    <t>POR TBL FLM 2X10X200MG</t>
  </si>
  <si>
    <t>216191</t>
  </si>
  <si>
    <t>POR GRA SUS 1X60ML</t>
  </si>
  <si>
    <t>183812</t>
  </si>
  <si>
    <t>ARCHIFAR 500 MG</t>
  </si>
  <si>
    <t>INJ+INF PLV SOL 10X500MG</t>
  </si>
  <si>
    <t>164401</t>
  </si>
  <si>
    <t>FLUCONAZOL KABI 2 MG/ML</t>
  </si>
  <si>
    <t>INF SOL 10X100ML/200MG</t>
  </si>
  <si>
    <t>29979</t>
  </si>
  <si>
    <t>FLEBOGAMMA 5g DIFGrifols</t>
  </si>
  <si>
    <t>0062464</t>
  </si>
  <si>
    <t>Haemocomplettan P 1000mg</t>
  </si>
  <si>
    <t>0138455</t>
  </si>
  <si>
    <t>ALBUNORM 20%</t>
  </si>
  <si>
    <t>200G/L INF SOL 1X100ML</t>
  </si>
  <si>
    <t>0129056</t>
  </si>
  <si>
    <t>ATENATIV 500 I.U. Phoenix</t>
  </si>
  <si>
    <t>0138453</t>
  </si>
  <si>
    <t>200G/L INF SOL 1X50ML</t>
  </si>
  <si>
    <t>29981</t>
  </si>
  <si>
    <t>FLEBOGAMMA DIF</t>
  </si>
  <si>
    <t>50MG/ML INF SOL 1X400ML</t>
  </si>
  <si>
    <t>0129057</t>
  </si>
  <si>
    <t>ATENATIV</t>
  </si>
  <si>
    <t>50IU/ML INF PSO LQF 1+1X20ML</t>
  </si>
  <si>
    <t>158628</t>
  </si>
  <si>
    <t>58628</t>
  </si>
  <si>
    <t>NUTRAMIN VLI</t>
  </si>
  <si>
    <t>394774</t>
  </si>
  <si>
    <t>157118</t>
  </si>
  <si>
    <t>OLIMEL N9</t>
  </si>
  <si>
    <t>INF EML4X2000ML</t>
  </si>
  <si>
    <t>396465</t>
  </si>
  <si>
    <t>157107</t>
  </si>
  <si>
    <t>OLIMEL N7E-1000 ml</t>
  </si>
  <si>
    <t>INF 6x1000ML</t>
  </si>
  <si>
    <t>500831</t>
  </si>
  <si>
    <t>157109</t>
  </si>
  <si>
    <t>OLIMEL N7E</t>
  </si>
  <si>
    <t>190957</t>
  </si>
  <si>
    <t>90957</t>
  </si>
  <si>
    <t>XANAX</t>
  </si>
  <si>
    <t>159448</t>
  </si>
  <si>
    <t>59448</t>
  </si>
  <si>
    <t>DUROGESIC 25MCG/H</t>
  </si>
  <si>
    <t>EMP 5X2.5MG(10CM2)</t>
  </si>
  <si>
    <t>185526</t>
  </si>
  <si>
    <t>85526</t>
  </si>
  <si>
    <t>SUFENTA FORTE I.V.</t>
  </si>
  <si>
    <t>INJ 5X1ML/0.05MG</t>
  </si>
  <si>
    <t>190959</t>
  </si>
  <si>
    <t>90959</t>
  </si>
  <si>
    <t>TBL 30X0.5MG</t>
  </si>
  <si>
    <t>103761</t>
  </si>
  <si>
    <t>3761</t>
  </si>
  <si>
    <t>CHIROCAINE 5 MG/ML</t>
  </si>
  <si>
    <t>INJ CNC SOL 10X10ML</t>
  </si>
  <si>
    <t>111955</t>
  </si>
  <si>
    <t>11955</t>
  </si>
  <si>
    <t>DUROGESIC 12 MCG/H</t>
  </si>
  <si>
    <t>DRM EMP TDR 5X2.1MG</t>
  </si>
  <si>
    <t>47256</t>
  </si>
  <si>
    <t>GLUKÓZA 5 BRAUN</t>
  </si>
  <si>
    <t>INF SOL 20X100ML-PE</t>
  </si>
  <si>
    <t>49941</t>
  </si>
  <si>
    <t>BETALOC ZOK 100 MG</t>
  </si>
  <si>
    <t>POR TBL PRO 100X100MG</t>
  </si>
  <si>
    <t>100643</t>
  </si>
  <si>
    <t>643</t>
  </si>
  <si>
    <t>VITAMIN B12 LECIVA 1000RG</t>
  </si>
  <si>
    <t>INJ 5X1ML/1000RG</t>
  </si>
  <si>
    <t>132225</t>
  </si>
  <si>
    <t>32225</t>
  </si>
  <si>
    <t>BETALOC ZOK 25 MG</t>
  </si>
  <si>
    <t>TBL RET 28X25MG</t>
  </si>
  <si>
    <t>145273</t>
  </si>
  <si>
    <t>45273</t>
  </si>
  <si>
    <t>TBL 30X5MG</t>
  </si>
  <si>
    <t>152266</t>
  </si>
  <si>
    <t>52266</t>
  </si>
  <si>
    <t>INFADOLAN</t>
  </si>
  <si>
    <t>DRM UNG 1X30GM</t>
  </si>
  <si>
    <t>166555</t>
  </si>
  <si>
    <t>66555</t>
  </si>
  <si>
    <t>MAGNOSOLV</t>
  </si>
  <si>
    <t>GRA 30X6.1GM(SACKY)</t>
  </si>
  <si>
    <t>196635</t>
  </si>
  <si>
    <t>96635</t>
  </si>
  <si>
    <t>MAGNE B6</t>
  </si>
  <si>
    <t>DRG 50</t>
  </si>
  <si>
    <t>100489</t>
  </si>
  <si>
    <t>489</t>
  </si>
  <si>
    <t>KANAVIT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</si>
  <si>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</si>
  <si>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</si>
  <si>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</si>
  <si>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</si>
  <si>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</si>
  <si>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</si>
  <si>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</si>
  <si>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102546</t>
  </si>
  <si>
    <t>2546</t>
  </si>
  <si>
    <t>SUS OPH 1X5ML</t>
  </si>
  <si>
    <t>102818</t>
  </si>
  <si>
    <t>2818</t>
  </si>
  <si>
    <t>ENDIARON</t>
  </si>
  <si>
    <t>TBL OBD 20X250MG</t>
  </si>
  <si>
    <t>47706</t>
  </si>
  <si>
    <t>GLUKÓZA 20 BRAUN</t>
  </si>
  <si>
    <t>58038</t>
  </si>
  <si>
    <t>BETALOC ZOK 50 MG</t>
  </si>
  <si>
    <t>POR TBL PRO 100X50MG</t>
  </si>
  <si>
    <t>100874</t>
  </si>
  <si>
    <t>874</t>
  </si>
  <si>
    <t>OPHTHALMO-AZULEN</t>
  </si>
  <si>
    <t>187822</t>
  </si>
  <si>
    <t>87822</t>
  </si>
  <si>
    <t>ARDUAN</t>
  </si>
  <si>
    <t>INJ SIC 25X4MG+2ML</t>
  </si>
  <si>
    <t>194916</t>
  </si>
  <si>
    <t>94916</t>
  </si>
  <si>
    <t>INJ 5X2ML/15MG</t>
  </si>
  <si>
    <t>100392</t>
  </si>
  <si>
    <t>392</t>
  </si>
  <si>
    <t>ATROPIN BIOTIKA 0.5MG</t>
  </si>
  <si>
    <t>INJ 10X1ML/0.5MG</t>
  </si>
  <si>
    <t>100407</t>
  </si>
  <si>
    <t>407</t>
  </si>
  <si>
    <t>CALCIUM BIOTIKA</t>
  </si>
  <si>
    <t>INJ 10X10ML/1GM</t>
  </si>
  <si>
    <t>147271</t>
  </si>
  <si>
    <t>47271</t>
  </si>
  <si>
    <t>MOTILIUM</t>
  </si>
  <si>
    <t>169743</t>
  </si>
  <si>
    <t>69743</t>
  </si>
  <si>
    <t>199138</t>
  </si>
  <si>
    <t>99138</t>
  </si>
  <si>
    <t>AKTIFERRIN</t>
  </si>
  <si>
    <t>GTT 1X30ML</t>
  </si>
  <si>
    <t>846306</t>
  </si>
  <si>
    <t>100096</t>
  </si>
  <si>
    <t>VOLTAREN EMULGEL</t>
  </si>
  <si>
    <t>DRM GEL 1X50GM LAM</t>
  </si>
  <si>
    <t>109305</t>
  </si>
  <si>
    <t>9305</t>
  </si>
  <si>
    <t>LOCOID 0.1%</t>
  </si>
  <si>
    <t>CRM 1X30GM 0.1%</t>
  </si>
  <si>
    <t>140275</t>
  </si>
  <si>
    <t>40275</t>
  </si>
  <si>
    <t>BACLOFEN</t>
  </si>
  <si>
    <t>TBL 50X25MG</t>
  </si>
  <si>
    <t>161238</t>
  </si>
  <si>
    <t>61238</t>
  </si>
  <si>
    <t>THEOPLUS</t>
  </si>
  <si>
    <t>TBL RET 30X300MG</t>
  </si>
  <si>
    <t>169595</t>
  </si>
  <si>
    <t>69595</t>
  </si>
  <si>
    <t>ARDEAELYTOSOL L-ARGININCHL.21%</t>
  </si>
  <si>
    <t>100982</t>
  </si>
  <si>
    <t>982</t>
  </si>
  <si>
    <t>CARBOSORB</t>
  </si>
  <si>
    <t>PLV 1X25GM</t>
  </si>
  <si>
    <t>186970</t>
  </si>
  <si>
    <t>86970</t>
  </si>
  <si>
    <t>ARDEANUTRISOL G 20</t>
  </si>
  <si>
    <t>INF SOL 1X250ML</t>
  </si>
  <si>
    <t>900520</t>
  </si>
  <si>
    <t>KL SOL.ACIDI BORICI 3%,100G</t>
  </si>
  <si>
    <t>FAGRON, KULICH</t>
  </si>
  <si>
    <t>187000</t>
  </si>
  <si>
    <t>87000</t>
  </si>
  <si>
    <t>ARDEAOSMOSOL MA 20 (Mannitol)</t>
  </si>
  <si>
    <t>396473</t>
  </si>
  <si>
    <t>99130</t>
  </si>
  <si>
    <t>INF 1X100 ML</t>
  </si>
  <si>
    <t>846113</t>
  </si>
  <si>
    <t>107712</t>
  </si>
  <si>
    <t>EPANUTIN PARENTERAL</t>
  </si>
  <si>
    <t>INJ SOL 5X5ML/250MG</t>
  </si>
  <si>
    <t>840813</t>
  </si>
  <si>
    <t>135844</t>
  </si>
  <si>
    <t>VOLUVEN 10% 500 ML</t>
  </si>
  <si>
    <t>INF. 10X500 ML</t>
  </si>
  <si>
    <t>187721</t>
  </si>
  <si>
    <t>87721</t>
  </si>
  <si>
    <t>RAPIFEN</t>
  </si>
  <si>
    <t>INJ 5X2ML</t>
  </si>
  <si>
    <t>849310</t>
  </si>
  <si>
    <t>126689</t>
  </si>
  <si>
    <t>PROPOFOL-LIPURO 0,5% (5MG/ML) 5X20ML</t>
  </si>
  <si>
    <t>INJ+INF EML 5X20ML/100MG</t>
  </si>
  <si>
    <t>921412</t>
  </si>
  <si>
    <t>KL UNG.LENIENS, 30G</t>
  </si>
  <si>
    <t>930676</t>
  </si>
  <si>
    <t>KL SACCHAROSUM  24 % 40 g</t>
  </si>
  <si>
    <t>169747</t>
  </si>
  <si>
    <t>69747</t>
  </si>
  <si>
    <t>184449</t>
  </si>
  <si>
    <t>84449</t>
  </si>
  <si>
    <t>LUMINAL</t>
  </si>
  <si>
    <t>INJ 5X1ML/219MG</t>
  </si>
  <si>
    <t>844978</t>
  </si>
  <si>
    <t>107475</t>
  </si>
  <si>
    <t>PRIMENE 10%</t>
  </si>
  <si>
    <t>INF SOL 10X250ML 10%</t>
  </si>
  <si>
    <t>168578</t>
  </si>
  <si>
    <t>68578</t>
  </si>
  <si>
    <t>PHENAEMALETTEN</t>
  </si>
  <si>
    <t>TBL 50X15MG</t>
  </si>
  <si>
    <t>848719</t>
  </si>
  <si>
    <t>KL SUPP.DIAZEPAMI 0,001G  30KS</t>
  </si>
  <si>
    <t>921357</t>
  </si>
  <si>
    <t>KL SUPP.DIAZEPAMI 0,005G  20KS</t>
  </si>
  <si>
    <t>921381</t>
  </si>
  <si>
    <t>KL SUPP.THEOPHYLLINI 0,05G  30KS</t>
  </si>
  <si>
    <t>849180</t>
  </si>
  <si>
    <t>155941</t>
  </si>
  <si>
    <t>HERPESIN</t>
  </si>
  <si>
    <t>CRM 1X5GM 5%</t>
  </si>
  <si>
    <t>921089</t>
  </si>
  <si>
    <t>KL UNG.LENIENS, 50G</t>
  </si>
  <si>
    <t>107273</t>
  </si>
  <si>
    <t>7273</t>
  </si>
  <si>
    <t>L-CARNITIN FRESENIUS 1GM</t>
  </si>
  <si>
    <t>INJ 5X5ML/1GM</t>
  </si>
  <si>
    <t>500993</t>
  </si>
  <si>
    <t>KL SUPP.THEOPHYLLINI 0,0125G  20KS</t>
  </si>
  <si>
    <t>500994</t>
  </si>
  <si>
    <t>KL SUPP.THEOPHYLLINI 0,0125G  30KS</t>
  </si>
  <si>
    <t>846024</t>
  </si>
  <si>
    <t>100097</t>
  </si>
  <si>
    <t>DRM GEL 1X100GM LAM</t>
  </si>
  <si>
    <t>168650</t>
  </si>
  <si>
    <t>DEXDOR</t>
  </si>
  <si>
    <t>INF CNC SOL 5X2ML</t>
  </si>
  <si>
    <t>102945</t>
  </si>
  <si>
    <t>2945</t>
  </si>
  <si>
    <t>AGEN 5</t>
  </si>
  <si>
    <t>POR TBL NOB 30X5MG</t>
  </si>
  <si>
    <t>397412</t>
  </si>
  <si>
    <t>IR  0.9%SOD.CHLOR.FOR IRR. 6X1000 ML</t>
  </si>
  <si>
    <t>IR-Fres. 6X1000 ML 15%</t>
  </si>
  <si>
    <t>202362</t>
  </si>
  <si>
    <t>IBALGIN 400</t>
  </si>
  <si>
    <t>POR TBL FLM 48X400MG</t>
  </si>
  <si>
    <t>161371</t>
  </si>
  <si>
    <t>SUXAMETHONIUM CHLORID VUAB 100 MG</t>
  </si>
  <si>
    <t>186159</t>
  </si>
  <si>
    <t>EREVIT 30</t>
  </si>
  <si>
    <t>INJ SOL 5X1ML/30MG</t>
  </si>
  <si>
    <t>29938</t>
  </si>
  <si>
    <t>KEPPRA 100 MG/ML</t>
  </si>
  <si>
    <t>INF CNC SOL 10X5ML II</t>
  </si>
  <si>
    <t>215605</t>
  </si>
  <si>
    <t>POR CPS ETD 28X20MG</t>
  </si>
  <si>
    <t>991613</t>
  </si>
  <si>
    <t>183514</t>
  </si>
  <si>
    <t>AMIPED</t>
  </si>
  <si>
    <t>IVN INF SOL 12X250ML</t>
  </si>
  <si>
    <t>186152</t>
  </si>
  <si>
    <t xml:space="preserve">EREVIT 300MG/ML </t>
  </si>
  <si>
    <t>INJ SOL 5X1ML</t>
  </si>
  <si>
    <t>201951</t>
  </si>
  <si>
    <t>CALCIFEROL BIOTIKA FORTE</t>
  </si>
  <si>
    <t>IMS INJ SOL 1X1ML</t>
  </si>
  <si>
    <t>992317</t>
  </si>
  <si>
    <t>Vieste L-carnitin 500mg tbl.50</t>
  </si>
  <si>
    <t>193969</t>
  </si>
  <si>
    <t>93969</t>
  </si>
  <si>
    <t>RANITAL</t>
  </si>
  <si>
    <t>INJ 5X2ML/50MG</t>
  </si>
  <si>
    <t>848895</t>
  </si>
  <si>
    <t>151056</t>
  </si>
  <si>
    <t>LAMICTAL 100 MG</t>
  </si>
  <si>
    <t>POR TBL NOB 42X100MG</t>
  </si>
  <si>
    <t>117139</t>
  </si>
  <si>
    <t>17139</t>
  </si>
  <si>
    <t>LAMICTAL 50 MG</t>
  </si>
  <si>
    <t>POR TBL NOB 42X50MG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</si>
  <si>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</si>
  <si>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</si>
  <si>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</si>
  <si>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</si>
  <si>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</si>
  <si>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</si>
  <si>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</si>
  <si>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</si>
  <si>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849266</t>
  </si>
  <si>
    <t>162444</t>
  </si>
  <si>
    <t xml:space="preserve">SUFENTANIL TORREX 5 MCG/ML </t>
  </si>
  <si>
    <t>INJ SOL 5X2ML/10RG</t>
  </si>
  <si>
    <t>184095</t>
  </si>
  <si>
    <t>INJ+INF SOL 10X10ML</t>
  </si>
  <si>
    <t>176378</t>
  </si>
  <si>
    <t>76378</t>
  </si>
  <si>
    <t>123291</t>
  </si>
  <si>
    <t>23291</t>
  </si>
  <si>
    <t>VENTOLIN</t>
  </si>
  <si>
    <t>POR SIR 1X150ML</t>
  </si>
  <si>
    <t>33836</t>
  </si>
  <si>
    <t>FORTINI PRO DĚTI S VLÁKNINOU - NEUTRAL</t>
  </si>
  <si>
    <t>187607</t>
  </si>
  <si>
    <t>ONDANSETRON B. BRAUN 2 MG/ML</t>
  </si>
  <si>
    <t>INJ SOL 20X4ML/8MG LDPE</t>
  </si>
  <si>
    <t>215715</t>
  </si>
  <si>
    <t>667MG/ML POR SOL 1X500ML HDP</t>
  </si>
  <si>
    <t>33751</t>
  </si>
  <si>
    <t>NUTRIDRINK CREME S PŘÍCHUTÍ ČOKOLÁDOVOU</t>
  </si>
  <si>
    <t>846766</t>
  </si>
  <si>
    <t>33420</t>
  </si>
  <si>
    <t>NUTRIDRINK COMPACT S PŘÍCHUTÍ VANILKOVOU</t>
  </si>
  <si>
    <t>33837</t>
  </si>
  <si>
    <t>FORTINI PRO DĚTI S VLÁKNINOU - BANÁNOVÁ PŘÍCHUŤ</t>
  </si>
  <si>
    <t>33838</t>
  </si>
  <si>
    <t>FORTINI PRO DĚTI S VLÁKNINOU - ČOKOLÁDOVÁ PŘÍCHUŤ</t>
  </si>
  <si>
    <t>33839</t>
  </si>
  <si>
    <t>FORTINI PRO DĚTI S VLÁKNINOU - VANILKOVÁ PŘÍCHUŤ</t>
  </si>
  <si>
    <t>33897</t>
  </si>
  <si>
    <t>NUTRIDRINK COMPACT PROTEIN S PŘÍCHUTÍ BROSKEV A MA</t>
  </si>
  <si>
    <t>201030</t>
  </si>
  <si>
    <t>SEFOTAK 1 G</t>
  </si>
  <si>
    <t>203855</t>
  </si>
  <si>
    <t>CEFOTAXIME LEK 1 G PRÁŠEK PRO INJEKČNÍ ROZTOK</t>
  </si>
  <si>
    <t>IMS+IVN INJ PLV SOL 10X1GM</t>
  </si>
  <si>
    <t>117170</t>
  </si>
  <si>
    <t>17170</t>
  </si>
  <si>
    <t>BELOGENT KRÉM</t>
  </si>
  <si>
    <t>153199</t>
  </si>
  <si>
    <t>203302</t>
  </si>
  <si>
    <t>POR GRA SUS 60MLX50MG/ML</t>
  </si>
  <si>
    <t>193207</t>
  </si>
  <si>
    <t>93207</t>
  </si>
  <si>
    <t>UNG OPH 3.5GM 0.3%</t>
  </si>
  <si>
    <t>113798</t>
  </si>
  <si>
    <t>13798</t>
  </si>
  <si>
    <t>CANESTEN KRÉM</t>
  </si>
  <si>
    <t>CRM 1X20GM/200MG</t>
  </si>
  <si>
    <t>164941</t>
  </si>
  <si>
    <t>64941</t>
  </si>
  <si>
    <t>DIFLUCAN</t>
  </si>
  <si>
    <t>CPS 1X150MG</t>
  </si>
  <si>
    <t>6480</t>
  </si>
  <si>
    <t>Ocplex 20ml 500 I.U. Phoenix</t>
  </si>
  <si>
    <t>118734</t>
  </si>
  <si>
    <t>18734</t>
  </si>
  <si>
    <t>SMOFLIPID</t>
  </si>
  <si>
    <t>INF EML 10X250ML</t>
  </si>
  <si>
    <t>142003</t>
  </si>
  <si>
    <t>NEPHROTECT</t>
  </si>
  <si>
    <t>INF SOL 10X500ML</t>
  </si>
  <si>
    <t>116337</t>
  </si>
  <si>
    <t>16337</t>
  </si>
  <si>
    <t>LIPOPLUS 20%</t>
  </si>
  <si>
    <t>INFEML10X250ML-SKLO</t>
  </si>
  <si>
    <t>500716</t>
  </si>
  <si>
    <t>157112</t>
  </si>
  <si>
    <t>OLIMEL N9E</t>
  </si>
  <si>
    <t>116338</t>
  </si>
  <si>
    <t>16338</t>
  </si>
  <si>
    <t>INFEML10X500ML-SKLO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</si>
  <si>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</si>
  <si>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</si>
  <si>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</si>
  <si>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</si>
  <si>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</si>
  <si>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</si>
  <si>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</si>
  <si>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101420</t>
  </si>
  <si>
    <t>INF EML 10X100ML</t>
  </si>
  <si>
    <t>50113016</t>
  </si>
  <si>
    <t>127283</t>
  </si>
  <si>
    <t>27283</t>
  </si>
  <si>
    <t>REMICADE 100 MG</t>
  </si>
  <si>
    <t>INF PLV SOL 1X100MG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</si>
  <si>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</si>
  <si>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</si>
  <si>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</si>
  <si>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</si>
  <si>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</si>
  <si>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</si>
  <si>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</si>
  <si>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</si>
  <si>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</si>
  <si>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</si>
  <si>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</si>
  <si>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</si>
  <si>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</si>
  <si>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</si>
  <si>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</si>
  <si>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</si>
  <si>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</si>
  <si>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194340</t>
  </si>
  <si>
    <t>INFLECTRA 100 MG</t>
  </si>
  <si>
    <t>INF PLV CSL 1X100MG</t>
  </si>
  <si>
    <t>209097</t>
  </si>
  <si>
    <t>HUMIRA 40 MG PEN</t>
  </si>
  <si>
    <t>INJ SOL 2X0,4MLX40MG</t>
  </si>
  <si>
    <t>847983</t>
  </si>
  <si>
    <t>149868</t>
  </si>
  <si>
    <t>Prevenar 13 inj.sus.1x0.5 ml+SJ</t>
  </si>
  <si>
    <t>990585</t>
  </si>
  <si>
    <t>Carbo medicinalis PharmaSwiss tbl.20</t>
  </si>
  <si>
    <t>847974</t>
  </si>
  <si>
    <t>125525</t>
  </si>
  <si>
    <t>848560</t>
  </si>
  <si>
    <t>125752</t>
  </si>
  <si>
    <t>ESSENTIALE FORTE N</t>
  </si>
  <si>
    <t>POR CPS DUR 50</t>
  </si>
  <si>
    <t>849829</t>
  </si>
  <si>
    <t>162673</t>
  </si>
  <si>
    <t>IBALGIN 400 TBL 36</t>
  </si>
  <si>
    <t xml:space="preserve">POR TBL FLM 36X400MG </t>
  </si>
  <si>
    <t>100514</t>
  </si>
  <si>
    <t>514</t>
  </si>
  <si>
    <t>NATRIUM CHLORATUM BIOTIKA ISOT.</t>
  </si>
  <si>
    <t>501596</t>
  </si>
  <si>
    <t>ECOLAV Výplach očí 100ml</t>
  </si>
  <si>
    <t>100 ml</t>
  </si>
  <si>
    <t>216196</t>
  </si>
  <si>
    <t>KLACID 250</t>
  </si>
  <si>
    <t>TBL FLM 14X250MG</t>
  </si>
  <si>
    <t>192034</t>
  </si>
  <si>
    <t>92034</t>
  </si>
  <si>
    <t>DEPAKINE CHRONO 300</t>
  </si>
  <si>
    <t>TBL RET 100X300MG</t>
  </si>
  <si>
    <t>168998</t>
  </si>
  <si>
    <t>68998</t>
  </si>
  <si>
    <t>AMPICILIN 1,0 BIOTIKA</t>
  </si>
  <si>
    <t>INJ PLV SOL 10X1000MG</t>
  </si>
  <si>
    <t>197654</t>
  </si>
  <si>
    <t>97654</t>
  </si>
  <si>
    <t>DOXYBENE 100MG</t>
  </si>
  <si>
    <t>CPS 10X100MG</t>
  </si>
  <si>
    <t>Dětská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</si>
  <si>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</si>
  <si>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</si>
  <si>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</si>
  <si>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</si>
  <si>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</si>
  <si>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</si>
  <si>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</si>
  <si>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Lékárna - deriváty</t>
  </si>
  <si>
    <t>Lékárna - botox</t>
  </si>
  <si>
    <t>394 TO krevní deriváty hemofilici (112 01 003)</t>
  </si>
  <si>
    <t>Lékárna - léky dle §16</t>
  </si>
  <si>
    <t>Lékárna - centrové léky</t>
  </si>
  <si>
    <t>1094 - DK: centrum - DK</t>
  </si>
  <si>
    <t>1033 - DK: JIP 21C (pro větší děti)</t>
  </si>
  <si>
    <t>1031 - DK: JIP 21B</t>
  </si>
  <si>
    <t>1011 - DK: lůžkové oddělení 28B</t>
  </si>
  <si>
    <t>1013 - DK: lůžkové oddělení 21A</t>
  </si>
  <si>
    <t>1015 - DK: lůžkové oddělení 28D</t>
  </si>
  <si>
    <t>1012 - DK: lůžkové oddělení 28C vč.dospáv. haly</t>
  </si>
  <si>
    <t>1022 - DK: LPS dětská</t>
  </si>
  <si>
    <t>1021 - DK: ambulance</t>
  </si>
  <si>
    <t>1014 - DK: lůžkové oddělení 21B</t>
  </si>
  <si>
    <t>1023 - DK: praktický lékař pro děti a dorost</t>
  </si>
  <si>
    <t>L04AB02 - INFLIXIMAB</t>
  </si>
  <si>
    <t>A02BC01 - OMEPRAZOL</t>
  </si>
  <si>
    <t>J01DD01 - CEFOTAXIM</t>
  </si>
  <si>
    <t>N01BB10 - LEVOBUPIVAKAIN</t>
  </si>
  <si>
    <t>N02AB03 - FENTANYL</t>
  </si>
  <si>
    <t>V06XX - POTRAVINY PRO ZVLÁŠTNÍ LÉKAŘSKÉ ÚČELY (PZLÚ)</t>
  </si>
  <si>
    <t>N01AH03 - SUFENTANYL</t>
  </si>
  <si>
    <t>R05CB06 - AMBROXOL</t>
  </si>
  <si>
    <t>M01AX17 - NIMESULID</t>
  </si>
  <si>
    <t>N05AX08 - RISPERIDON</t>
  </si>
  <si>
    <t>A10AE04 - INZULIN GLARGIN</t>
  </si>
  <si>
    <t>C09AA05 - RAMIPRIL</t>
  </si>
  <si>
    <t>A10AC01 - INZULIN LIDSKÝ</t>
  </si>
  <si>
    <t>H02AB04 - METHYLPREDNISOLON</t>
  </si>
  <si>
    <t>R01AD09 - MOMETASON</t>
  </si>
  <si>
    <t>H03AA01 - LEVOTHYROXIN, SODNÁ SŮL</t>
  </si>
  <si>
    <t>A07DA - ANTIPROPULZIVA</t>
  </si>
  <si>
    <t>J01AA12 - TIGECYKLIN</t>
  </si>
  <si>
    <t>N02BE01 - PARACETAMOL</t>
  </si>
  <si>
    <t>J01CR02 - AMOXICILIN A ENZYMOVÝ INHIBITOR</t>
  </si>
  <si>
    <t>N06AB04 - CITALOPRAM</t>
  </si>
  <si>
    <t>A04AA02 - GRANISETRON</t>
  </si>
  <si>
    <t>R03BA05 - FLUTIKASON</t>
  </si>
  <si>
    <t>J01DH02 - MEROPENEM</t>
  </si>
  <si>
    <t>B01AB06 - NADROPARIN</t>
  </si>
  <si>
    <t>J01FA10 - AZITHROMYCIN</t>
  </si>
  <si>
    <t>A10AB01 - INZULIN LIDSKÝ</t>
  </si>
  <si>
    <t>J01XA01 - VANKOMYCIN</t>
  </si>
  <si>
    <t>N02BB02 - SODNÁ SŮL METAMIZOLU</t>
  </si>
  <si>
    <t>J01XD01 - METRONIDAZOL</t>
  </si>
  <si>
    <t>N03AG01 - KYSELINA VALPROOVÁ</t>
  </si>
  <si>
    <t>N03AX09 - LAMOTRIGIN</t>
  </si>
  <si>
    <t>N05BA12 - ALPRAZOLAM</t>
  </si>
  <si>
    <t>J02AC01 - FLUKONAZOL</t>
  </si>
  <si>
    <t>N05CD08 - MIDAZOLAM</t>
  </si>
  <si>
    <t>J02AC04 - POSAKONAZOL</t>
  </si>
  <si>
    <t>N06AB06 - SERTRALIN</t>
  </si>
  <si>
    <t>R05CB01 - ACETYLCYSTEIN</t>
  </si>
  <si>
    <t>R03AC02 - SALBUTAMOL</t>
  </si>
  <si>
    <t>R06AE07 - CETIRIZIN</t>
  </si>
  <si>
    <t>R03CC02 - SALBUTAMOL</t>
  </si>
  <si>
    <t>A06AD11 - LAKTULÓZA</t>
  </si>
  <si>
    <t>L04AB04 - ADALIMUMAB</t>
  </si>
  <si>
    <t>L01CB01 - ETOPOSID</t>
  </si>
  <si>
    <t>R06AE09 - LEVOCETIRIZIN</t>
  </si>
  <si>
    <t>L03AA02 - FILGRASTIM</t>
  </si>
  <si>
    <t>A04AA01 - ONDANSETRON</t>
  </si>
  <si>
    <t>R03AK07 - FORMOTEROL A BUDESONID</t>
  </si>
  <si>
    <t>A02BA02 - RANITIDIN</t>
  </si>
  <si>
    <t>H02AB04</t>
  </si>
  <si>
    <t>40MG/ML INJ PSO LQF 40MG+1ML</t>
  </si>
  <si>
    <t>J01CR02</t>
  </si>
  <si>
    <t>AMOKSIKLAV 156,25 MG/5 ML SUSPENZE</t>
  </si>
  <si>
    <t>125/31,25MG/5ML POR PLV SUS 1</t>
  </si>
  <si>
    <t>400MG/57MG/5ML POR PLV SUS 70ML</t>
  </si>
  <si>
    <t>N02BB02</t>
  </si>
  <si>
    <t>NOVALGIN INJEKCE</t>
  </si>
  <si>
    <t>500MG/ML INJ SOL 10X2ML</t>
  </si>
  <si>
    <t>N02BE01</t>
  </si>
  <si>
    <t>PARACETAMOL KABI</t>
  </si>
  <si>
    <t>10MG/ML INF SOL 10X50ML</t>
  </si>
  <si>
    <t>R03AC02</t>
  </si>
  <si>
    <t>100MCG/DÁV INH SUS PSS 200DÁV</t>
  </si>
  <si>
    <t>5MG/ML INH SOL 1X20ML</t>
  </si>
  <si>
    <t>R03BA05</t>
  </si>
  <si>
    <t>50MCG/DÁV INH SUS PSS 120DÁV</t>
  </si>
  <si>
    <t>R05CB01</t>
  </si>
  <si>
    <t>ACC SIRUP PRO DĚTI</t>
  </si>
  <si>
    <t>20MG/ML SIR 100ML</t>
  </si>
  <si>
    <t>R06AE07</t>
  </si>
  <si>
    <t>10MG/ML POR GTT SOL 1X20ML I</t>
  </si>
  <si>
    <t>V06XX</t>
  </si>
  <si>
    <t>POR PLV SOL 1X400G</t>
  </si>
  <si>
    <t>NUTRITON</t>
  </si>
  <si>
    <t>POR SOL 1X135G</t>
  </si>
  <si>
    <t>POR SOL 1X225G</t>
  </si>
  <si>
    <t>POR SOL 1X400G</t>
  </si>
  <si>
    <t>POR SOL 4X100G</t>
  </si>
  <si>
    <t>A04AA01</t>
  </si>
  <si>
    <t>ONDANSETRON KABI</t>
  </si>
  <si>
    <t>2MG/ML INJ SOL 5X4ML</t>
  </si>
  <si>
    <t>C09AA05</t>
  </si>
  <si>
    <t>TRITACE</t>
  </si>
  <si>
    <t>2,5MG TBL NOB 20</t>
  </si>
  <si>
    <t>H03AA01</t>
  </si>
  <si>
    <t>EUTHYROX</t>
  </si>
  <si>
    <t>50MCG TBL NOB 100</t>
  </si>
  <si>
    <t>J01AA12</t>
  </si>
  <si>
    <t>TYGACIL</t>
  </si>
  <si>
    <t>50MG INF PLV SOL 10</t>
  </si>
  <si>
    <t>875MG/125MG TBL FLM 14</t>
  </si>
  <si>
    <t>AMOKSIKLAV 375 MG</t>
  </si>
  <si>
    <t>250MG/125MG TBL FLM 21</t>
  </si>
  <si>
    <t>AMOKSIKLAV 625 MG</t>
  </si>
  <si>
    <t>500MG/125MG TBL FLM 21</t>
  </si>
  <si>
    <t>J01DH02</t>
  </si>
  <si>
    <t>ARCHIFAR</t>
  </si>
  <si>
    <t>1G INJ+INF PLV SOL 10</t>
  </si>
  <si>
    <t>J01XD01</t>
  </si>
  <si>
    <t>METRONIDAZOLE 0,5%-POLPHARMA</t>
  </si>
  <si>
    <t>5MG/ML INF SOL 1X100ML</t>
  </si>
  <si>
    <t>M01AX17</t>
  </si>
  <si>
    <t>100MG TBL NOB 15</t>
  </si>
  <si>
    <t>10MG/ML INF SOL 10X100ML</t>
  </si>
  <si>
    <t>N05CD08</t>
  </si>
  <si>
    <t>DORMICUM</t>
  </si>
  <si>
    <t>15MG TBL FLM 10X1</t>
  </si>
  <si>
    <t>7,5MG TBL FLM 10X1</t>
  </si>
  <si>
    <t>R06AE09</t>
  </si>
  <si>
    <t>CEZERA</t>
  </si>
  <si>
    <t>5MG TBL FLM 30 I</t>
  </si>
  <si>
    <t>A02BC01</t>
  </si>
  <si>
    <t>HELICID 40 INF</t>
  </si>
  <si>
    <t>40MG INF PLV SOL 1</t>
  </si>
  <si>
    <t>A06AD11</t>
  </si>
  <si>
    <t>667G/L POR SOL 1X500ML HDP</t>
  </si>
  <si>
    <t>A07DA</t>
  </si>
  <si>
    <t>2,5MG/0,025MG TBL NOB 20</t>
  </si>
  <si>
    <t>A10AB01</t>
  </si>
  <si>
    <t>ACTRAPID PENFILL</t>
  </si>
  <si>
    <t>100IU/ML INJ SOL 5X3ML</t>
  </si>
  <si>
    <t>A10AC01</t>
  </si>
  <si>
    <t>INSULATARD PENFILL</t>
  </si>
  <si>
    <t>100IU/ML INJ SUS 5X3ML</t>
  </si>
  <si>
    <t>A10AE04</t>
  </si>
  <si>
    <t>ABASAGLAR</t>
  </si>
  <si>
    <t>100U/ML INJ SOL 10X3ML</t>
  </si>
  <si>
    <t>250/62,5MG/5ML POR PLV SUS 1</t>
  </si>
  <si>
    <t>J01FA10</t>
  </si>
  <si>
    <t>AZITROMYCIN SANDOZ</t>
  </si>
  <si>
    <t>500MG TBL FLM 3</t>
  </si>
  <si>
    <t>250MG TBL FLM 6</t>
  </si>
  <si>
    <t>J01XA01</t>
  </si>
  <si>
    <t>VANCOMYCIN MYLAN</t>
  </si>
  <si>
    <t>500MG INF PLV SOL 1</t>
  </si>
  <si>
    <t>J02AC01</t>
  </si>
  <si>
    <t>100MG CPS DUR 28 I</t>
  </si>
  <si>
    <t>NOVALGIN TABLETY</t>
  </si>
  <si>
    <t>500MG TBL FLM 20</t>
  </si>
  <si>
    <t>N03AG01</t>
  </si>
  <si>
    <t>DEPAKINE CHRONO 500 MG SÉCABLE</t>
  </si>
  <si>
    <t>500MG TBL RET 100</t>
  </si>
  <si>
    <t>ORFIRIL LONG</t>
  </si>
  <si>
    <t>150MG CPS PRO 50 I</t>
  </si>
  <si>
    <t>N03AX09</t>
  </si>
  <si>
    <t>LAMICTAL</t>
  </si>
  <si>
    <t>25MG TBL NOB 42</t>
  </si>
  <si>
    <t>MIDAZOLAM ACCORD</t>
  </si>
  <si>
    <t>5MG/ML INJ+INF SOL 10X1ML</t>
  </si>
  <si>
    <t>R01AD09</t>
  </si>
  <si>
    <t>MOMMOX</t>
  </si>
  <si>
    <t>0,05MG/DÁV NAS SPR SUS 140DÁV</t>
  </si>
  <si>
    <t>R03AK07</t>
  </si>
  <si>
    <t>SYMBICORT TURBUHALER 200 MIKROGRAMŮ/ 6 MIKROGRAMŮ/ INHALACE</t>
  </si>
  <si>
    <t>160MCG/4,5MCG INH PLV 1X120DÁV</t>
  </si>
  <si>
    <t>R05CB06</t>
  </si>
  <si>
    <t>FLAVAMED</t>
  </si>
  <si>
    <t>30MG TBL NOB 20</t>
  </si>
  <si>
    <t>10MG TBL FLM 90</t>
  </si>
  <si>
    <t>CUBITAN S PŘÍCHUTÍ VANILKOVOU</t>
  </si>
  <si>
    <t>CUBITAN S PŘÍCHUTÍ ČOKOLÁDOVOU</t>
  </si>
  <si>
    <t>CUBITAN S PŘÍCHUTÍ JAHODOVOU</t>
  </si>
  <si>
    <t>NUTRIDRINK CREME S PŘÍCHUTÍ LESNÍHO OVOCE</t>
  </si>
  <si>
    <t>POR SOL 4X125G</t>
  </si>
  <si>
    <t>J02AC04</t>
  </si>
  <si>
    <t>NOXAFIL</t>
  </si>
  <si>
    <t>40MG/ML POR SUS 1X105ML</t>
  </si>
  <si>
    <t>ONDANSETRON B. BRAUN</t>
  </si>
  <si>
    <t>2MG/ML INJ SOL 20X4ML II</t>
  </si>
  <si>
    <t>875MG/125MG TBL FLM 21</t>
  </si>
  <si>
    <t>J01DD01</t>
  </si>
  <si>
    <t>CEFOTAXIME LEK</t>
  </si>
  <si>
    <t>1G INJ PLV SOL 10</t>
  </si>
  <si>
    <t>DEPAKINE CHRONO 300 MG SÉCABLE</t>
  </si>
  <si>
    <t>300MG TBL RET 100</t>
  </si>
  <si>
    <t>N06AB06</t>
  </si>
  <si>
    <t>ZOLOFT</t>
  </si>
  <si>
    <t>50MG TBL FLM 28</t>
  </si>
  <si>
    <t>L03AA02</t>
  </si>
  <si>
    <t>ZARZIO</t>
  </si>
  <si>
    <t>30MU/0,5ML INJ+INF SOL ISP 5X0,5ML I</t>
  </si>
  <si>
    <t>10MG TBL FLM 30</t>
  </si>
  <si>
    <t>A04AA02</t>
  </si>
  <si>
    <t>GRANISETRON KABI</t>
  </si>
  <si>
    <t>1MG/ML INJ SOL 5X3ML</t>
  </si>
  <si>
    <t>B01AB06</t>
  </si>
  <si>
    <t>9500IU/ML INJ SOL ISP 10X0,6ML</t>
  </si>
  <si>
    <t>9500IU/ML INJ SOL ISP 10X0,4ML</t>
  </si>
  <si>
    <t>MEDROL</t>
  </si>
  <si>
    <t>4MG TBL NOB 30 I</t>
  </si>
  <si>
    <t>62,5MG/ML INJ PSO LQF 125MG+2ML</t>
  </si>
  <si>
    <t>500MG INJ+INF PLV SOL 10</t>
  </si>
  <si>
    <t>FLUCONAZOL KABI</t>
  </si>
  <si>
    <t>2MG/ML INF SOL 10X100ML</t>
  </si>
  <si>
    <t>L01CB01</t>
  </si>
  <si>
    <t>ETOPOSID 'EBEWE'</t>
  </si>
  <si>
    <t>20MG/ML INF CNC SOL 1X5ML</t>
  </si>
  <si>
    <t>20MG/ML INF CNC SOL 1X10ML</t>
  </si>
  <si>
    <t>100MG TBL NOB 30</t>
  </si>
  <si>
    <t>N05AX08</t>
  </si>
  <si>
    <t>RISPERDAL</t>
  </si>
  <si>
    <t>1MG TBL FLM 20</t>
  </si>
  <si>
    <t>N05BA12</t>
  </si>
  <si>
    <t>NEUROL 0,25</t>
  </si>
  <si>
    <t>0,25MG TBL NOB 30</t>
  </si>
  <si>
    <t>N06AB04</t>
  </si>
  <si>
    <t>POR SOL 1X1000ML</t>
  </si>
  <si>
    <t>A02BA02</t>
  </si>
  <si>
    <t>RANITAL 50 MG/2 ML</t>
  </si>
  <si>
    <t>25MG/ML INJ SOL 5X2ML</t>
  </si>
  <si>
    <t>SEFOTAK</t>
  </si>
  <si>
    <t>1G INJ PLV SOL 1</t>
  </si>
  <si>
    <t>150MG CPS DUR 1 I</t>
  </si>
  <si>
    <t>N01AH03</t>
  </si>
  <si>
    <t>SUFENTANIL TORREX</t>
  </si>
  <si>
    <t>5MCG/ML INJ SOL 5X2ML</t>
  </si>
  <si>
    <t>50MCG/ML INJ SOL 5X5ML</t>
  </si>
  <si>
    <t>SUFENTA FORTE</t>
  </si>
  <si>
    <t>50MCG/ML INJ SOL 5X1ML</t>
  </si>
  <si>
    <t>N01BB10</t>
  </si>
  <si>
    <t>INJ SOL 10X10MLX5MG/ML</t>
  </si>
  <si>
    <t>N02AB03</t>
  </si>
  <si>
    <t>DUROGESIC</t>
  </si>
  <si>
    <t>25MCG/H TDR EMP 5X4,2MG</t>
  </si>
  <si>
    <t>400MG/4ML INJ PSO LQF 4+4X4ML</t>
  </si>
  <si>
    <t>5G/100ML SIR 150ML</t>
  </si>
  <si>
    <t>100MG TBL NOB 42</t>
  </si>
  <si>
    <t>50MG TBL NOB 42</t>
  </si>
  <si>
    <t>0,5MG TBL NOB 30</t>
  </si>
  <si>
    <t>5MG/ML INJ+INF SOL 10X10ML</t>
  </si>
  <si>
    <t>R03CC02</t>
  </si>
  <si>
    <t>0,4MG/ML SIR 150ML I</t>
  </si>
  <si>
    <t>NUTRIDRINK COMPACT PROTEIN S PŘÍCHUTÍ BROSKEV A MANGO</t>
  </si>
  <si>
    <t>L04AB02</t>
  </si>
  <si>
    <t>INFLECTRA</t>
  </si>
  <si>
    <t>100MG INF PLV CSL 1</t>
  </si>
  <si>
    <t>REMICADE</t>
  </si>
  <si>
    <t>L04AB04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</si>
  <si>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</si>
  <si>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</si>
  <si>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</si>
  <si>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</si>
  <si>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</si>
  <si>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</si>
  <si>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</si>
  <si>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</si>
  <si>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</si>
  <si>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</si>
  <si>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</si>
  <si>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</si>
  <si>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</si>
  <si>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</si>
  <si>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</si>
  <si>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</si>
  <si>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</si>
  <si>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</si>
  <si>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</si>
  <si>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</si>
  <si>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</si>
  <si>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</si>
  <si>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</si>
  <si>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</si>
  <si>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</si>
  <si>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</si>
  <si>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</si>
  <si>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</si>
  <si>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</si>
  <si>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</si>
  <si>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</si>
  <si>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</si>
  <si>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</si>
  <si>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</si>
  <si>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</si>
  <si>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</si>
  <si>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</si>
  <si>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</si>
  <si>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</si>
  <si>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</si>
  <si>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</si>
  <si>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</si>
  <si>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</si>
  <si>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</si>
  <si>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</si>
  <si>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</si>
  <si>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</si>
  <si>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</si>
  <si>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</si>
  <si>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</si>
  <si>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</si>
  <si>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 xml:space="preserve"> </t>
  </si>
  <si>
    <t>* Legenda</t>
  </si>
  <si>
    <t>DIAPZT = Pomůcky pro diabetiky, jejichž název začíná slovem "Pumpa"</t>
  </si>
  <si>
    <t>Baliková Mariana</t>
  </si>
  <si>
    <t>Bouchalová Kateřina</t>
  </si>
  <si>
    <t>Drápalová Radka</t>
  </si>
  <si>
    <t>Dubrava Lubomír</t>
  </si>
  <si>
    <t>Džubák Petr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</si>
  <si>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</si>
  <si>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</si>
  <si>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</si>
  <si>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</si>
  <si>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</si>
  <si>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</si>
  <si>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</si>
  <si>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</si>
  <si>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</si>
  <si>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</si>
  <si>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</si>
  <si>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</si>
  <si>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</si>
  <si>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</si>
  <si>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</si>
  <si>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</si>
  <si>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</si>
  <si>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</si>
  <si>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</si>
  <si>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</si>
  <si>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</si>
  <si>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</si>
  <si>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</si>
  <si>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</si>
  <si>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</si>
  <si>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</si>
  <si>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</si>
  <si>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</si>
  <si>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</si>
  <si>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</si>
  <si>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</si>
  <si>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</si>
  <si>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</si>
  <si>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</si>
  <si>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</si>
  <si>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</si>
  <si>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</si>
  <si>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</si>
  <si>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</si>
  <si>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</si>
  <si>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</si>
  <si>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</si>
  <si>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</si>
  <si>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</si>
  <si>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</si>
  <si>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</si>
  <si>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</si>
  <si>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</si>
  <si>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</si>
  <si>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</si>
  <si>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</si>
  <si>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Amlodipin</t>
  </si>
  <si>
    <t>125066</t>
  </si>
  <si>
    <t>APO-AMLO 5</t>
  </si>
  <si>
    <t>5MG TBL NOB 100</t>
  </si>
  <si>
    <t>DESLORATADIN</t>
  </si>
  <si>
    <t>168838</t>
  </si>
  <si>
    <t>DASSELTA</t>
  </si>
  <si>
    <t>5MG TBL FLM 90</t>
  </si>
  <si>
    <t>CHOLEKALCIFEROL</t>
  </si>
  <si>
    <t>0,5MG/ML POR GTT SOL 1X10ML</t>
  </si>
  <si>
    <t>103788</t>
  </si>
  <si>
    <t>Jiná</t>
  </si>
  <si>
    <t>182633</t>
  </si>
  <si>
    <t>KYSELINA LISTOVÁ</t>
  </si>
  <si>
    <t>ACIDUM FOLICUM LÉČIVA</t>
  </si>
  <si>
    <t>10MG TBL OBD 30</t>
  </si>
  <si>
    <t>METHOTREXÁT (POUZE PERORÁLNÍ)</t>
  </si>
  <si>
    <t>10MG TBL NOB 50</t>
  </si>
  <si>
    <t>189754</t>
  </si>
  <si>
    <t>METOJECT PEN</t>
  </si>
  <si>
    <t>15MG INJ SOL PEP 4X0,3ML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</si>
  <si>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</si>
  <si>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</si>
  <si>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</si>
  <si>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</si>
  <si>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</si>
  <si>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</si>
  <si>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</si>
  <si>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</si>
  <si>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</si>
  <si>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</si>
  <si>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</si>
  <si>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</si>
  <si>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</si>
  <si>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</si>
  <si>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</si>
  <si>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</si>
  <si>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12892</t>
  </si>
  <si>
    <t>OMEPRAZOL</t>
  </si>
  <si>
    <t>115318</t>
  </si>
  <si>
    <t>20MG CPS ETD 90</t>
  </si>
  <si>
    <t>Ondansetron</t>
  </si>
  <si>
    <t>11632</t>
  </si>
  <si>
    <t>ONDANSETRON SANDOZ</t>
  </si>
  <si>
    <t>8MG TBL FLM 6</t>
  </si>
  <si>
    <t>11635</t>
  </si>
  <si>
    <t>8MG TBL FLM 10</t>
  </si>
  <si>
    <t>TRIAMCINOLON</t>
  </si>
  <si>
    <t>203637</t>
  </si>
  <si>
    <t>TRISPAN</t>
  </si>
  <si>
    <t>20MG/ML INJ SUS 10X1ML</t>
  </si>
  <si>
    <t>FINASTERID</t>
  </si>
  <si>
    <t>200910</t>
  </si>
  <si>
    <t>FINAJELF</t>
  </si>
  <si>
    <t>5MG TBL FLM 30</t>
  </si>
  <si>
    <t>CIPROFLOXACIN</t>
  </si>
  <si>
    <t>15659</t>
  </si>
  <si>
    <t>500MG TBL FLM 50</t>
  </si>
  <si>
    <t>Kortikosteroidy</t>
  </si>
  <si>
    <t>0,2MG/G+5MG/G+479,8MG/G AUR GT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</si>
  <si>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</si>
  <si>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</si>
  <si>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</si>
  <si>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</si>
  <si>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</si>
  <si>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</si>
  <si>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</si>
  <si>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 xml:space="preserve">0,5MG/ML+0,4MG/ML OPH GTT SOL </t>
  </si>
  <si>
    <t>Aciklovir</t>
  </si>
  <si>
    <t>200MG TBL NOB 25</t>
  </si>
  <si>
    <t>ALFAKALCIDOL</t>
  </si>
  <si>
    <t>14329</t>
  </si>
  <si>
    <t>ALPHA D3</t>
  </si>
  <si>
    <t>0,25MCG CPS MOL 30</t>
  </si>
  <si>
    <t>ALOPURINOL</t>
  </si>
  <si>
    <t>107868</t>
  </si>
  <si>
    <t>100MG TBL NOB 50</t>
  </si>
  <si>
    <t>100MG TBL NOB 100</t>
  </si>
  <si>
    <t>2592</t>
  </si>
  <si>
    <t>MILURIT 100</t>
  </si>
  <si>
    <t>125060</t>
  </si>
  <si>
    <t>5MG TBL NOB 30</t>
  </si>
  <si>
    <t>125064</t>
  </si>
  <si>
    <t>5MG TBL NOB 90</t>
  </si>
  <si>
    <t>142117</t>
  </si>
  <si>
    <t>AMLORATIO</t>
  </si>
  <si>
    <t>10MG TBL NOB 30</t>
  </si>
  <si>
    <t>AMOXICILIN</t>
  </si>
  <si>
    <t>OSPAMOX</t>
  </si>
  <si>
    <t>250MG/5ML POR PLV SUS 60ML</t>
  </si>
  <si>
    <t>AMOXICILIN A ENZYMOVÝ INHIBITOR</t>
  </si>
  <si>
    <t>400MG/57MG/5ML POR PLV SUS 70M</t>
  </si>
  <si>
    <t>ATENOLOL</t>
  </si>
  <si>
    <t>58659</t>
  </si>
  <si>
    <t>ATENOLOL AL 25</t>
  </si>
  <si>
    <t>25MG TBL NOB 30</t>
  </si>
  <si>
    <t>Cefuroxim</t>
  </si>
  <si>
    <t>ZINNAT</t>
  </si>
  <si>
    <t>125MG POR GRA SUS 50ML</t>
  </si>
  <si>
    <t>47726</t>
  </si>
  <si>
    <t>250MG TBL FLM 14</t>
  </si>
  <si>
    <t>CETIRIZIN</t>
  </si>
  <si>
    <t>15653</t>
  </si>
  <si>
    <t>CIPLOX 250</t>
  </si>
  <si>
    <t>250MG TBL FLM 10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</si>
  <si>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</si>
  <si>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</si>
  <si>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</si>
  <si>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</si>
  <si>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</si>
  <si>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</si>
  <si>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</si>
  <si>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</si>
  <si>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SANDIMMUN NEORAL</t>
  </si>
  <si>
    <t>100MG/ML POR SOL 50ML</t>
  </si>
  <si>
    <t>6408</t>
  </si>
  <si>
    <t>168836</t>
  </si>
  <si>
    <t>Desmopresin</t>
  </si>
  <si>
    <t>18566</t>
  </si>
  <si>
    <t>MINIRIN MELT</t>
  </si>
  <si>
    <t>120MCG POR LYO 30</t>
  </si>
  <si>
    <t>Domperidon</t>
  </si>
  <si>
    <t>DOXYCYKLIN</t>
  </si>
  <si>
    <t>DOXYBENE</t>
  </si>
  <si>
    <t>100MG CPS MOL 10</t>
  </si>
  <si>
    <t>Enalapril</t>
  </si>
  <si>
    <t>ENAP</t>
  </si>
  <si>
    <t>2,5MG TBL NOB 30</t>
  </si>
  <si>
    <t>6550</t>
  </si>
  <si>
    <t>2,5MG TBL NOB 100</t>
  </si>
  <si>
    <t>Fenoxymethylpenicilin</t>
  </si>
  <si>
    <t>500000IU TBL FLM 30</t>
  </si>
  <si>
    <t>HOŘČÍK (RŮZNÉ SOLE V KOMBINACI)</t>
  </si>
  <si>
    <t>365MG POR GRA SOL SCC 30</t>
  </si>
  <si>
    <t>KALCITRIOL</t>
  </si>
  <si>
    <t>14937</t>
  </si>
  <si>
    <t>ROCALTROL</t>
  </si>
  <si>
    <t>KLARITHROMYCIN</t>
  </si>
  <si>
    <t>KOMBINACE RŮZNÝCH ANTIBIOTIK</t>
  </si>
  <si>
    <t>OPH UNG 5G</t>
  </si>
  <si>
    <t>KOMPLEX ŽELEZA S ISOMALTOSOU</t>
  </si>
  <si>
    <t>16592</t>
  </si>
  <si>
    <t>MALTOFER</t>
  </si>
  <si>
    <t>10MG/ML SIR 150ML</t>
  </si>
  <si>
    <t>Losartan</t>
  </si>
  <si>
    <t>13892</t>
  </si>
  <si>
    <t>LOZAP 50 ZENTIVA</t>
  </si>
  <si>
    <t>50MG TBL FLM 30 I</t>
  </si>
  <si>
    <t>MAKROGOL</t>
  </si>
  <si>
    <t>184040</t>
  </si>
  <si>
    <t>FORLAX</t>
  </si>
  <si>
    <t>4G POR PLV SOL SCC 30</t>
  </si>
  <si>
    <t>115317</t>
  </si>
  <si>
    <t>20MG CPS ETD 28</t>
  </si>
  <si>
    <t>119513</t>
  </si>
  <si>
    <t>LOSEPRAZOL</t>
  </si>
  <si>
    <t>20MG CPS ETD 98</t>
  </si>
  <si>
    <t>10MG CPS ETD 28</t>
  </si>
  <si>
    <t>25363</t>
  </si>
  <si>
    <t>10MG CPS ETD 90</t>
  </si>
  <si>
    <t>25365</t>
  </si>
  <si>
    <t>218168</t>
  </si>
  <si>
    <t>HELICID 10</t>
  </si>
  <si>
    <t>Oxybutynin</t>
  </si>
  <si>
    <t>66791</t>
  </si>
  <si>
    <t>DITROPAN</t>
  </si>
  <si>
    <t>Pitofenon a analgetika</t>
  </si>
  <si>
    <t>50335</t>
  </si>
  <si>
    <t>500MG/ML+5MG/ML POR GTT SOL 1X</t>
  </si>
  <si>
    <t>POTRAVINY PRO ZVLÁŠTNÍ LÉKAŘSKÉ ÚČELY (PZLÚ)</t>
  </si>
  <si>
    <t>Prednison</t>
  </si>
  <si>
    <t>PREDNISON 5 LÉČIVA</t>
  </si>
  <si>
    <t>5MG TBL NOB 20</t>
  </si>
  <si>
    <t>PREDNISON 20 LÉČIVA</t>
  </si>
  <si>
    <t>20MG TBL NOB 20</t>
  </si>
  <si>
    <t>PROPIVERIN</t>
  </si>
  <si>
    <t>66818</t>
  </si>
  <si>
    <t>MICTONORM</t>
  </si>
  <si>
    <t>15MG TBL OBD 100</t>
  </si>
  <si>
    <t>66820</t>
  </si>
  <si>
    <t>5MG TBL OBD 100</t>
  </si>
  <si>
    <t>Pyridoxin (vitamin B6)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</si>
  <si>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</si>
  <si>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</si>
  <si>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</si>
  <si>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</si>
  <si>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</si>
  <si>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</si>
  <si>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</si>
  <si>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</si>
  <si>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</si>
  <si>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</si>
  <si>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</si>
  <si>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23957</t>
  </si>
  <si>
    <t>AMPRILAN 1,25</t>
  </si>
  <si>
    <t>1,25MG TBL NOB 90</t>
  </si>
  <si>
    <t>23965</t>
  </si>
  <si>
    <t>AMPRILAN 5</t>
  </si>
  <si>
    <t>RŮZNÉ JINÉ KOMBINACE ŽELEZA</t>
  </si>
  <si>
    <t>119653</t>
  </si>
  <si>
    <t>SORBIFER DURULES</t>
  </si>
  <si>
    <t>320MG/60MG TBL FLM 60</t>
  </si>
  <si>
    <t>97402</t>
  </si>
  <si>
    <t>320MG/60MG TBL FLM 50</t>
  </si>
  <si>
    <t>115714</t>
  </si>
  <si>
    <t>SULFAMETHOXAZOL A TRIMETHOPRIM</t>
  </si>
  <si>
    <t>3377</t>
  </si>
  <si>
    <t>400MG/80MG TBL NOB 20</t>
  </si>
  <si>
    <t>8MG/ML+40MG/ML SIR 100ML</t>
  </si>
  <si>
    <t>Takrolimus</t>
  </si>
  <si>
    <t>57628</t>
  </si>
  <si>
    <t>PROGRAF</t>
  </si>
  <si>
    <t>1MG CPS DUR 60</t>
  </si>
  <si>
    <t>191642</t>
  </si>
  <si>
    <t>1MG CPS DUR 60X1</t>
  </si>
  <si>
    <t>UHLIČITAN VÁPENATÝ</t>
  </si>
  <si>
    <t>0,5G TBL NOB 100</t>
  </si>
  <si>
    <t>HYDROGENUHLIČITAN SODNÝ</t>
  </si>
  <si>
    <t>ARDEAELYTOSOL CONC. NATRIUMHYDROGENKARBONÁT 8,4%</t>
  </si>
  <si>
    <t>84MG/ML INF CNC SOL 1X80ML</t>
  </si>
  <si>
    <t>HOŘČÍK</t>
  </si>
  <si>
    <t>470MG/5MG TBL OBD 50</t>
  </si>
  <si>
    <t>*1004</t>
  </si>
  <si>
    <t>*1014</t>
  </si>
  <si>
    <t>*1015</t>
  </si>
  <si>
    <t>*1019</t>
  </si>
  <si>
    <t>*1020</t>
  </si>
  <si>
    <t>*4999</t>
  </si>
  <si>
    <t>*5999</t>
  </si>
  <si>
    <t>Jiná antibiotika pro lokální aplikaci</t>
  </si>
  <si>
    <t>33000IU/2500IU DRM PLV SOL 1</t>
  </si>
  <si>
    <t>53853</t>
  </si>
  <si>
    <t>500MG TBL FLM 14</t>
  </si>
  <si>
    <t>216192</t>
  </si>
  <si>
    <t>25MG/ML POR GRA SUS 100ML</t>
  </si>
  <si>
    <t>LEVOCETIRIZIN</t>
  </si>
  <si>
    <t>124346</t>
  </si>
  <si>
    <t>5MG TBL FLM 90 I</t>
  </si>
  <si>
    <t>124347</t>
  </si>
  <si>
    <t>5MG TBL FLM 100 I</t>
  </si>
  <si>
    <t>Levodropropizin</t>
  </si>
  <si>
    <t>107230</t>
  </si>
  <si>
    <t>LEVOPRONT</t>
  </si>
  <si>
    <t>6MG/ML SIR 1X60ML</t>
  </si>
  <si>
    <t>Pseudoefedrin, kombinace</t>
  </si>
  <si>
    <t>202897</t>
  </si>
  <si>
    <t>120MG/5MG TBL PRO 50 II</t>
  </si>
  <si>
    <t>202898</t>
  </si>
  <si>
    <t>120MG/5MG TBL PRO 100 II</t>
  </si>
  <si>
    <t>Salbutamol</t>
  </si>
  <si>
    <t>Flutikason-furoát</t>
  </si>
  <si>
    <t>AVAMYS 27,5 MIKROGRAMŮ</t>
  </si>
  <si>
    <t>27,5MCG/DÁV NAS SPR SUS 1X120D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</si>
  <si>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</si>
  <si>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</si>
  <si>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</si>
  <si>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</si>
  <si>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</si>
  <si>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</si>
  <si>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</si>
  <si>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</si>
  <si>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TELMISARTAN A DIURETIKA</t>
  </si>
  <si>
    <t>189681</t>
  </si>
  <si>
    <t>TEZEO HCT</t>
  </si>
  <si>
    <t>40MG/12,5MG TBL NOB 90</t>
  </si>
  <si>
    <t>119773</t>
  </si>
  <si>
    <t>132670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</si>
  <si>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</si>
  <si>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</si>
  <si>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</si>
  <si>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</si>
  <si>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</si>
  <si>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</si>
  <si>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</si>
  <si>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AZATHIOPRIN</t>
  </si>
  <si>
    <t>199647</t>
  </si>
  <si>
    <t>IMURAN</t>
  </si>
  <si>
    <t>50MG TBL FLM 100</t>
  </si>
  <si>
    <t>BEKLOMETASON</t>
  </si>
  <si>
    <t>102421</t>
  </si>
  <si>
    <t>BECLOMET NASAL AQUA 50 MCG, NOSNÍ SPREJ</t>
  </si>
  <si>
    <t>50MCG/DÁV NAS SPR SUS 1X9ML/70</t>
  </si>
  <si>
    <t>JINÁ IMUNOSTIMULANCIA</t>
  </si>
  <si>
    <t>17806</t>
  </si>
  <si>
    <t>URO-VAXOM</t>
  </si>
  <si>
    <t>6MG CPS DUR 90</t>
  </si>
  <si>
    <t>KLONAZEPAM</t>
  </si>
  <si>
    <t>RIVOTRIL</t>
  </si>
  <si>
    <t>0,5MG TBL NOB 50</t>
  </si>
  <si>
    <t>MOXONIDIN</t>
  </si>
  <si>
    <t>215166</t>
  </si>
  <si>
    <t>CYNT 0,4</t>
  </si>
  <si>
    <t>0,4MG TBL FLM 98 I</t>
  </si>
  <si>
    <t>199349</t>
  </si>
  <si>
    <t>0,4MG TBL FLM 98</t>
  </si>
  <si>
    <t>119654</t>
  </si>
  <si>
    <t>320MG/60MG TBL FLM 100</t>
  </si>
  <si>
    <t>ANTITUSIKA A EXPEKTORANCIA</t>
  </si>
  <si>
    <t>40MG/ML+100MG/ML POR GTT SOL 1</t>
  </si>
  <si>
    <t>28839</t>
  </si>
  <si>
    <t>AERIUS</t>
  </si>
  <si>
    <t>0,5MG/ML POR SOL 120ML+LŽIČKA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</si>
  <si>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</si>
  <si>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</si>
  <si>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</si>
  <si>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</si>
  <si>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</si>
  <si>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</si>
  <si>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</si>
  <si>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</si>
  <si>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120MG/5MG TBL PRO 14 II</t>
  </si>
  <si>
    <t>Acetylcystein</t>
  </si>
  <si>
    <t>Baklofen</t>
  </si>
  <si>
    <t>40274</t>
  </si>
  <si>
    <t>BACLOFEN-POLPHARMA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</si>
  <si>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</si>
  <si>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</si>
  <si>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</si>
  <si>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</si>
  <si>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</si>
  <si>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</si>
  <si>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</si>
  <si>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</si>
  <si>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53198</t>
  </si>
  <si>
    <t>POR GRA SUS 50MLX50MG/ML</t>
  </si>
  <si>
    <t>KYSELINA URSODEOXYCHOLOVÁ</t>
  </si>
  <si>
    <t>250MG/5ML POR SUS 1X250ML</t>
  </si>
  <si>
    <t>MEBENDAZOL</t>
  </si>
  <si>
    <t>100MG TBL NOB 6</t>
  </si>
  <si>
    <t>TOBRAMYCIN</t>
  </si>
  <si>
    <t>3MG/ML OPH GTT SOL 1X5ML</t>
  </si>
  <si>
    <t>CHLORID DRASELNÝ</t>
  </si>
  <si>
    <t>500MG TBL ENT 100</t>
  </si>
  <si>
    <t>14449</t>
  </si>
  <si>
    <t>91017</t>
  </si>
  <si>
    <t>URSOFALK</t>
  </si>
  <si>
    <t>250MG CPS DUR 100</t>
  </si>
  <si>
    <t>LÉČIVA K TERAPII ONEMOCNĚNÍ JATER</t>
  </si>
  <si>
    <t>300MG CPS DUR 100</t>
  </si>
  <si>
    <t>25366</t>
  </si>
  <si>
    <t>137119</t>
  </si>
  <si>
    <t>CALCIUM 500 MG PHARMAVIT</t>
  </si>
  <si>
    <t>500MG TBL EFF 20</t>
  </si>
  <si>
    <t>53439</t>
  </si>
  <si>
    <t>VITACALCIN</t>
  </si>
  <si>
    <t>250MG TBL NOB 60</t>
  </si>
  <si>
    <t>Telmisartan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</si>
  <si>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</si>
  <si>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</si>
  <si>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</si>
  <si>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</si>
  <si>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</si>
  <si>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</si>
  <si>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</si>
  <si>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500MG TBL FLM 10</t>
  </si>
  <si>
    <t>0,5MG/ML POR SOL 60ML+LŽIČKA</t>
  </si>
  <si>
    <t>DIMETINDEN</t>
  </si>
  <si>
    <t>1MG/ML POR GTT SOL 1X20ML</t>
  </si>
  <si>
    <t>203299</t>
  </si>
  <si>
    <t>25MG/ML POR GRA SUS 60ML</t>
  </si>
  <si>
    <t>300MG CPS DUR 50</t>
  </si>
  <si>
    <t>MONTELUKAST</t>
  </si>
  <si>
    <t>144715</t>
  </si>
  <si>
    <t>CASTISPIR</t>
  </si>
  <si>
    <t>5MG TBL MND 90</t>
  </si>
  <si>
    <t>33855</t>
  </si>
  <si>
    <t>NUTRIDRINK BALÍČEK 5 + 1</t>
  </si>
  <si>
    <t>POR SOL 6X200ML</t>
  </si>
  <si>
    <t>9,48MG/ML POR GTT SOL 30ML</t>
  </si>
  <si>
    <t>TOLPERISON</t>
  </si>
  <si>
    <t>MYDOCALM</t>
  </si>
  <si>
    <t>150MG TBL FLM 30</t>
  </si>
  <si>
    <t>28836</t>
  </si>
  <si>
    <t>0,5MG/ML POR SOL 50ML+LŽIČKA</t>
  </si>
  <si>
    <t>Kyanokobalamin</t>
  </si>
  <si>
    <t>VITAMIN B12 LÉČIVA</t>
  </si>
  <si>
    <t>1000MCG INJ SOL 5X1ML</t>
  </si>
  <si>
    <t>125MG TBL FLM 10</t>
  </si>
  <si>
    <t>97655</t>
  </si>
  <si>
    <t>100MG CPS MOL 20</t>
  </si>
  <si>
    <t>Erdostein</t>
  </si>
  <si>
    <t>35MG/ML POR PLV SUS 100ML</t>
  </si>
  <si>
    <t>Guajfenesin</t>
  </si>
  <si>
    <t>200MG TBL OBD 30</t>
  </si>
  <si>
    <t>250IU/G+5,2MG/G UNG 10G</t>
  </si>
  <si>
    <t>Jiná antihistaminika pro systémovou aplikaci</t>
  </si>
  <si>
    <t>2MG TBL NOB 20</t>
  </si>
  <si>
    <t>JINÁ KAPILÁRY STABILIZUJÍCÍ LÁTKY</t>
  </si>
  <si>
    <t>20MG TBL ENT 30</t>
  </si>
  <si>
    <t>75490</t>
  </si>
  <si>
    <t>216195</t>
  </si>
  <si>
    <t>50MG/ML POR GRA SUS 100ML</t>
  </si>
  <si>
    <t>KLOTRIMAZOL</t>
  </si>
  <si>
    <t>10MG/G DRM PST 1X30G</t>
  </si>
  <si>
    <t>184034</t>
  </si>
  <si>
    <t>10G POR PLV SOL SCC 10</t>
  </si>
  <si>
    <t>184036</t>
  </si>
  <si>
    <t>10G POR PLV SOL SCC 50</t>
  </si>
  <si>
    <t>184035</t>
  </si>
  <si>
    <t>10G POR PLV SOL SCC 20</t>
  </si>
  <si>
    <t>METRONIDAZOL</t>
  </si>
  <si>
    <t>250MG TBL NOB 20</t>
  </si>
  <si>
    <t>Nitrofurantoin</t>
  </si>
  <si>
    <t>207280</t>
  </si>
  <si>
    <t>FUROLIN</t>
  </si>
  <si>
    <t>33853</t>
  </si>
  <si>
    <t>NUTRIDRINK S PŘÍCHUTÍ JAHODOVOU</t>
  </si>
  <si>
    <t>33854</t>
  </si>
  <si>
    <t>NUTRIDRINK S PŘÍCHUTÍ BANÁNOVOU</t>
  </si>
  <si>
    <t>PROMETHAZIN</t>
  </si>
  <si>
    <t>25MG TBL FLM 20X1</t>
  </si>
  <si>
    <t>SODNÁ SŮL DOKUSÁTU, VČETNĚ KOMBINACÍ</t>
  </si>
  <si>
    <t>12770</t>
  </si>
  <si>
    <t>YAL</t>
  </si>
  <si>
    <t>13,4G/0,01G RCT SOL 2X67,5ML</t>
  </si>
  <si>
    <t>400MG/80MG TBL NOB 28</t>
  </si>
  <si>
    <t>Pomůcky respirační a inhalační</t>
  </si>
  <si>
    <t>63943</t>
  </si>
  <si>
    <t>OPTICHAMBER</t>
  </si>
  <si>
    <t>INHALAČNÍ NÁSTAVEC S MASKOU</t>
  </si>
  <si>
    <t>ATORVASTATIN</t>
  </si>
  <si>
    <t>191782</t>
  </si>
  <si>
    <t>SORTIS</t>
  </si>
  <si>
    <t>10MG TBL FLM 98</t>
  </si>
  <si>
    <t>66029</t>
  </si>
  <si>
    <t>10MG TBL FLM 10</t>
  </si>
  <si>
    <t>FLUKONAZOL</t>
  </si>
  <si>
    <t>66036</t>
  </si>
  <si>
    <t>MYCOMAX 100</t>
  </si>
  <si>
    <t>100MG CPS DUR 28</t>
  </si>
  <si>
    <t>202905</t>
  </si>
  <si>
    <t>13808</t>
  </si>
  <si>
    <t>176102</t>
  </si>
  <si>
    <t>250MG/5ML POR SUS 2X250ML</t>
  </si>
  <si>
    <t>LEVOTHYROXIN, SODNÁ SŮL</t>
  </si>
  <si>
    <t>69190</t>
  </si>
  <si>
    <t>50MCG TBL NOB 50</t>
  </si>
  <si>
    <t>PENICILAMIN</t>
  </si>
  <si>
    <t>66755</t>
  </si>
  <si>
    <t>METALCAPTASE 150</t>
  </si>
  <si>
    <t>150MG TBL FLM 50</t>
  </si>
  <si>
    <t>33739</t>
  </si>
  <si>
    <t>NUTRIDRINK COMPACT PROTEIN S PŘÍCHUTÍ VANILKOVOU</t>
  </si>
  <si>
    <t>33862</t>
  </si>
  <si>
    <t>NUTRIDRINK MULTI FIBRE S PŘÍCHUTÍ ČOKOLÁDOVOU</t>
  </si>
  <si>
    <t>33326</t>
  </si>
  <si>
    <t>NUTRIDRINK MULTI FIBRE S PŘÍCHUTÍ VANILKOVOU</t>
  </si>
  <si>
    <t>Thiamazol</t>
  </si>
  <si>
    <t>87147</t>
  </si>
  <si>
    <t>THYROZOL 5</t>
  </si>
  <si>
    <t>5MG TBL FLM 100</t>
  </si>
  <si>
    <t>99367</t>
  </si>
  <si>
    <t>400MG/57MG/5ML POR PLV SUS 140</t>
  </si>
  <si>
    <t>BENZATHIN-FENOXYMETHYLPENICILIN</t>
  </si>
  <si>
    <t>OSPEN 400</t>
  </si>
  <si>
    <t>400000IU/5ML SIR 150ML</t>
  </si>
  <si>
    <t>BUTAMIRÁT</t>
  </si>
  <si>
    <t>15530</t>
  </si>
  <si>
    <t>SINECOD</t>
  </si>
  <si>
    <t>0,5% POR GTT SOL 1X20ML</t>
  </si>
  <si>
    <t>DEXAMETHASON A ANTIINFEKTIVA</t>
  </si>
  <si>
    <t>OPH UNG 3,5G</t>
  </si>
  <si>
    <t>92806</t>
  </si>
  <si>
    <t>V-PENICILIN 500 MG SLOVAKOFARMA</t>
  </si>
  <si>
    <t>500MG TBL NOB 30</t>
  </si>
  <si>
    <t>FLUTIKASON</t>
  </si>
  <si>
    <t>42463</t>
  </si>
  <si>
    <t>FLIXOTIDE 125 INHALER N</t>
  </si>
  <si>
    <t>125MCG/DÁV INH SUS PSS 60DÁV</t>
  </si>
  <si>
    <t>GLYCEROL</t>
  </si>
  <si>
    <t>SUPPOSITORIA GLYCERINI LÉČIVA</t>
  </si>
  <si>
    <t>2,06G SUP 10</t>
  </si>
  <si>
    <t>KLENBUTEROL</t>
  </si>
  <si>
    <t>55449</t>
  </si>
  <si>
    <t>SPIROPENT</t>
  </si>
  <si>
    <t>5MCG/5ML SIR 1X100ML</t>
  </si>
  <si>
    <t>184039</t>
  </si>
  <si>
    <t>4G POR PLV SOL SCC 20</t>
  </si>
  <si>
    <t>METFORMIN</t>
  </si>
  <si>
    <t>152147</t>
  </si>
  <si>
    <t>GLUCOPHAGE XR</t>
  </si>
  <si>
    <t>1000MG TBL PRO 60</t>
  </si>
  <si>
    <t>128237</t>
  </si>
  <si>
    <t>METOJECT</t>
  </si>
  <si>
    <t>50MG/ML INJ SOL ISP 4X0,15ML+J</t>
  </si>
  <si>
    <t>Metoklopramid</t>
  </si>
  <si>
    <t>10MG TBL NOB 40</t>
  </si>
  <si>
    <t>125134</t>
  </si>
  <si>
    <t>SINGULAIR 4 MINI</t>
  </si>
  <si>
    <t>4MG TBL MND 98</t>
  </si>
  <si>
    <t>57860</t>
  </si>
  <si>
    <t>122197</t>
  </si>
  <si>
    <t>10142</t>
  </si>
  <si>
    <t>ECOSAL INHALER</t>
  </si>
  <si>
    <t>Silikony</t>
  </si>
  <si>
    <t>40MG CPS MOL 50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</si>
  <si>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</si>
  <si>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</si>
  <si>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</si>
  <si>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</si>
  <si>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</si>
  <si>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</si>
  <si>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</si>
  <si>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</si>
  <si>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</si>
  <si>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</si>
  <si>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</si>
  <si>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</si>
  <si>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THEOPLUS 300</t>
  </si>
  <si>
    <t>300MG TBL PRO 30</t>
  </si>
  <si>
    <t>FORMOTEROL A BUDESONID</t>
  </si>
  <si>
    <t>IMIDAZOLOVÉ/TRIAZOLOVÉ DERIVÁTY V KOMBINACI S KORTIKOSTEROID</t>
  </si>
  <si>
    <t>10MG/G+2,5MG/G CRM 30G</t>
  </si>
  <si>
    <t>Ambroxol</t>
  </si>
  <si>
    <t>3MG/ML SIR 100ML</t>
  </si>
  <si>
    <t>IBUPROFEN</t>
  </si>
  <si>
    <t>200MG TBL FLM 24</t>
  </si>
  <si>
    <t>OXYMETAZOLIN</t>
  </si>
  <si>
    <t>0,25MG/ML NAS GTT SOL 10ML</t>
  </si>
  <si>
    <t>Paracetamol</t>
  </si>
  <si>
    <t>500MG TBL NOB 24</t>
  </si>
  <si>
    <t>HYDROKORTISON-BUTYRÁT</t>
  </si>
  <si>
    <t>9310</t>
  </si>
  <si>
    <t>LOCOID 0,1%</t>
  </si>
  <si>
    <t>1MG/G UNG 30G</t>
  </si>
  <si>
    <t>*7999</t>
  </si>
  <si>
    <t>DIAZEPAM</t>
  </si>
  <si>
    <t>5MG TBL NOB 20(2X10)</t>
  </si>
  <si>
    <t>10MG RCT SOL 5X2,5ML</t>
  </si>
  <si>
    <t>32954</t>
  </si>
  <si>
    <t>DOXYHEXAL TABS</t>
  </si>
  <si>
    <t>100MG TBL NOB 20</t>
  </si>
  <si>
    <t>95560</t>
  </si>
  <si>
    <t>300MG CPS DUR 30</t>
  </si>
  <si>
    <t>Ipratropium-bromid</t>
  </si>
  <si>
    <t>ATROVENT 0,025%</t>
  </si>
  <si>
    <t>0,25MG/ML SOL NEB 20ML</t>
  </si>
  <si>
    <t>132644</t>
  </si>
  <si>
    <t>500MG TBL NOB 14</t>
  </si>
  <si>
    <t>Kyselina valproová</t>
  </si>
  <si>
    <t>61187</t>
  </si>
  <si>
    <t>ORFIRIL 300</t>
  </si>
  <si>
    <t>300MG TBL ENT 100 PP</t>
  </si>
  <si>
    <t>61183</t>
  </si>
  <si>
    <t>ORFIRIL 150</t>
  </si>
  <si>
    <t>150MG TBL ENT 50 I</t>
  </si>
  <si>
    <t>107231</t>
  </si>
  <si>
    <t>6MG/ML SIR 1X120ML</t>
  </si>
  <si>
    <t>BETAXOLOL</t>
  </si>
  <si>
    <t>188612</t>
  </si>
  <si>
    <t>BETAXOLOL PMCS</t>
  </si>
  <si>
    <t>20MG TBL NOB 30</t>
  </si>
  <si>
    <t>Chondroitin-sulfát</t>
  </si>
  <si>
    <t>14822</t>
  </si>
  <si>
    <t>CONDROSULF</t>
  </si>
  <si>
    <t>800MG TBL FLM 90</t>
  </si>
  <si>
    <t>Nystatin, kombinace</t>
  </si>
  <si>
    <t>59450</t>
  </si>
  <si>
    <t>POLYGYNAX</t>
  </si>
  <si>
    <t>35000IU/35000IU/100000IU VAG C</t>
  </si>
  <si>
    <t>191084</t>
  </si>
  <si>
    <t>Gestoden a ethinylestradiol</t>
  </si>
  <si>
    <t>213473</t>
  </si>
  <si>
    <t>STODETTE</t>
  </si>
  <si>
    <t>0,075MG/0,02MG TBL OBD 21</t>
  </si>
  <si>
    <t>47728</t>
  </si>
  <si>
    <t>202893</t>
  </si>
  <si>
    <t>400MG TBL NOB 25</t>
  </si>
  <si>
    <t>215978</t>
  </si>
  <si>
    <t>Inosin pranobex</t>
  </si>
  <si>
    <t>162748</t>
  </si>
  <si>
    <t>ISOPRINOSINE</t>
  </si>
  <si>
    <t>500MG TBL NOB 100</t>
  </si>
  <si>
    <t>42847</t>
  </si>
  <si>
    <t>SODNÁ SŮL METAMIZOLU</t>
  </si>
  <si>
    <t>97186</t>
  </si>
  <si>
    <t>100MCG TBL NOB 100 I</t>
  </si>
  <si>
    <t>50MG/G CRM 2G</t>
  </si>
  <si>
    <t>Azithromycin</t>
  </si>
  <si>
    <t>45011</t>
  </si>
  <si>
    <t>500MG TBL FLM 6</t>
  </si>
  <si>
    <t>168834</t>
  </si>
  <si>
    <t>5MG TBL FLM 10</t>
  </si>
  <si>
    <t>Dexamethason</t>
  </si>
  <si>
    <t>4MG TBL NOB 20</t>
  </si>
  <si>
    <t>1000000IU TBL FLM 30</t>
  </si>
  <si>
    <t>KODEIN</t>
  </si>
  <si>
    <t>CODEIN SLOVAKOFARMA</t>
  </si>
  <si>
    <t>30MG TBL NOB 10</t>
  </si>
  <si>
    <t>MEFENOXALON</t>
  </si>
  <si>
    <t>200MG TBL NOB 30</t>
  </si>
  <si>
    <t>115308</t>
  </si>
  <si>
    <t>20MG CPS ETD 14</t>
  </si>
  <si>
    <t>88708</t>
  </si>
  <si>
    <t>ALGIFEN</t>
  </si>
  <si>
    <t>500MG/5,25MG/0,1MG TBL NOB 20</t>
  </si>
  <si>
    <t>Ortopedicko protetické pomůcky sériově vyráběné</t>
  </si>
  <si>
    <t>140272</t>
  </si>
  <si>
    <t>LÍMEC KRČNÍ - ANATOMICKY TVAROVANÝ</t>
  </si>
  <si>
    <t>PROTECT.COLLAR SOFT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</si>
  <si>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</si>
  <si>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</si>
  <si>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</si>
  <si>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</si>
  <si>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</si>
  <si>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</si>
  <si>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</si>
  <si>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15G</t>
  </si>
  <si>
    <t>15375</t>
  </si>
  <si>
    <t>ZOVIRAX</t>
  </si>
  <si>
    <t>30MG/G OPH UNG 4,5G</t>
  </si>
  <si>
    <t>FYTOMENADION</t>
  </si>
  <si>
    <t>720</t>
  </si>
  <si>
    <t>20MG/ML POR GTT EML 1X5ML</t>
  </si>
  <si>
    <t>42846</t>
  </si>
  <si>
    <t>201971</t>
  </si>
  <si>
    <t>33000IU/2500IU DRM PLV SOL 10</t>
  </si>
  <si>
    <t>80481</t>
  </si>
  <si>
    <t>90</t>
  </si>
  <si>
    <t>ZOLPIDEM</t>
  </si>
  <si>
    <t>132901</t>
  </si>
  <si>
    <t>STILNOX</t>
  </si>
  <si>
    <t>10MG TBL FLM 20</t>
  </si>
  <si>
    <t>DIENOGEST A ETHINYLESTRADIOL</t>
  </si>
  <si>
    <t>178538</t>
  </si>
  <si>
    <t>FOXINETTE NEO</t>
  </si>
  <si>
    <t>2MG/0,03MG TBL FLM 3X21</t>
  </si>
  <si>
    <t>FENOBARBITAL</t>
  </si>
  <si>
    <t>15MG TBL NOB 50 I</t>
  </si>
  <si>
    <t>Hepatitida A, inaktivovaný celý virus</t>
  </si>
  <si>
    <t>14322</t>
  </si>
  <si>
    <t>HAVRIX 1440</t>
  </si>
  <si>
    <t>1440EU INJ SUS 1X1ML SJ</t>
  </si>
  <si>
    <t>INDOMETACIN</t>
  </si>
  <si>
    <t>93724</t>
  </si>
  <si>
    <t>INDOMETACIN 100 BERLIN-CHEMIE</t>
  </si>
  <si>
    <t>100MG SUP 10</t>
  </si>
  <si>
    <t>203217</t>
  </si>
  <si>
    <t>FSME-IMMUN</t>
  </si>
  <si>
    <t>0,5ML INJ SUS ISP 1X0,5ML+J</t>
  </si>
  <si>
    <t>LEVONORGESTREL A ETHINYLESTRADIOL</t>
  </si>
  <si>
    <t>195969</t>
  </si>
  <si>
    <t>ASUMATE</t>
  </si>
  <si>
    <t>0,1MG/0,02MG TBL FLM 3X(21+7)</t>
  </si>
  <si>
    <t>147458</t>
  </si>
  <si>
    <t>112MCG TBL NOB 100 II</t>
  </si>
  <si>
    <t>Pyritinol</t>
  </si>
  <si>
    <t>3046</t>
  </si>
  <si>
    <t>ENCEPHABOL</t>
  </si>
  <si>
    <t>20MG/ML POR SUS 200ML</t>
  </si>
  <si>
    <t>TOPIRAMÁT</t>
  </si>
  <si>
    <t>15834</t>
  </si>
  <si>
    <t>TOPAMAX</t>
  </si>
  <si>
    <t>25MG TBL FLM 28</t>
  </si>
  <si>
    <t>201287</t>
  </si>
  <si>
    <t>0,05MG/DÁV NAS SPR SUS 3X140DÁ</t>
  </si>
  <si>
    <t>RACEKADOTRIL</t>
  </si>
  <si>
    <t>192699</t>
  </si>
  <si>
    <t>HIDRASEC</t>
  </si>
  <si>
    <t>100MG CPS DUR 10</t>
  </si>
  <si>
    <t>132938</t>
  </si>
  <si>
    <t>BONADEA</t>
  </si>
  <si>
    <t>GLUKAGON</t>
  </si>
  <si>
    <t>83741</t>
  </si>
  <si>
    <t>GLUCAGEN 1 MG HYPOKIT</t>
  </si>
  <si>
    <t>1MG INJ PSO LQF 1+1ML+STŘ</t>
  </si>
  <si>
    <t>Inzulin aspart</t>
  </si>
  <si>
    <t>26786</t>
  </si>
  <si>
    <t>NOVORAPID</t>
  </si>
  <si>
    <t>100U/ML INJ SOL 1X10ML</t>
  </si>
  <si>
    <t>26789</t>
  </si>
  <si>
    <t>NOVORAPID PENFILL</t>
  </si>
  <si>
    <t>100U/ML INJ SOL 5X3ML</t>
  </si>
  <si>
    <t>Inzulin detemir</t>
  </si>
  <si>
    <t>28148</t>
  </si>
  <si>
    <t>LEVEMIR</t>
  </si>
  <si>
    <t>100U/ML INJ SOL ZVL 5X3ML</t>
  </si>
  <si>
    <t>Inzulin glargin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</si>
  <si>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</si>
  <si>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</si>
  <si>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</si>
  <si>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</si>
  <si>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</si>
  <si>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</si>
  <si>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</si>
  <si>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</si>
  <si>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</si>
  <si>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</si>
  <si>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</si>
  <si>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</si>
  <si>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</si>
  <si>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172044</t>
  </si>
  <si>
    <t>LETROX 150</t>
  </si>
  <si>
    <t>150MCG TBL NOB 100 II</t>
  </si>
  <si>
    <t>187425</t>
  </si>
  <si>
    <t>LETROX 50</t>
  </si>
  <si>
    <t>50MCG TBL NOB 100 II</t>
  </si>
  <si>
    <t>MEBEVERIN</t>
  </si>
  <si>
    <t>215568</t>
  </si>
  <si>
    <t>DUSPATALIN RETARD</t>
  </si>
  <si>
    <t>200MG CPS RDR 30</t>
  </si>
  <si>
    <t>12356</t>
  </si>
  <si>
    <t>SIOFOR 850</t>
  </si>
  <si>
    <t>850MG TBL FLM 120 I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</si>
  <si>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</si>
  <si>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</si>
  <si>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</si>
  <si>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</si>
  <si>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</si>
  <si>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</si>
  <si>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</si>
  <si>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</si>
  <si>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</si>
  <si>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</si>
  <si>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</si>
  <si>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</si>
  <si>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</si>
  <si>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</si>
  <si>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</si>
  <si>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</si>
  <si>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</si>
  <si>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</si>
  <si>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</si>
  <si>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</si>
  <si>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</si>
  <si>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</si>
  <si>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</si>
  <si>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</si>
  <si>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</si>
  <si>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</si>
  <si>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</si>
  <si>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</si>
  <si>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</si>
  <si>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</si>
  <si>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</si>
  <si>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</si>
  <si>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</si>
  <si>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</si>
  <si>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</si>
  <si>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</si>
  <si>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</si>
  <si>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</si>
  <si>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</si>
  <si>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</si>
  <si>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</si>
  <si>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</si>
  <si>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</si>
  <si>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</si>
  <si>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</si>
  <si>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</si>
  <si>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</si>
  <si>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</si>
  <si>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</si>
  <si>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</si>
  <si>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</si>
  <si>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</si>
  <si>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</si>
  <si>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</si>
  <si>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</si>
  <si>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</si>
  <si>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</si>
  <si>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</si>
  <si>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</si>
  <si>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</si>
  <si>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</si>
  <si>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</si>
  <si>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</si>
  <si>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</si>
  <si>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</si>
  <si>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</si>
  <si>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</si>
  <si>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</si>
  <si>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</si>
  <si>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</si>
  <si>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</si>
  <si>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</si>
  <si>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</si>
  <si>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</si>
  <si>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142046</t>
  </si>
  <si>
    <t>PŘIJÍMAČ DEXCOM G4 PLATINUM, 19 A VÍCE LET PRO INZ</t>
  </si>
  <si>
    <t>142052</t>
  </si>
  <si>
    <t>VYSÍLAČ DEXCOM G4 PLATINUM, 19 A VÍCE LET PRO INZU</t>
  </si>
  <si>
    <t>171668</t>
  </si>
  <si>
    <t>0-7 LET,MAX.21 KS/ROK</t>
  </si>
  <si>
    <t>85337</t>
  </si>
  <si>
    <t>GLUKOMETR FREESTYLE OPTIUM(OPTIUM XCEED)</t>
  </si>
  <si>
    <t>INZ.REŽ.PŘÍSTROJ,POUZDRO,10 PROUŽKŮ,AUTOLANCETA EASY TOUCH,10 LANCET</t>
  </si>
  <si>
    <t>85451</t>
  </si>
  <si>
    <t>JEHLY PEN FINE PRO VŠECHNA INZULÍNOVÁ PERA</t>
  </si>
  <si>
    <t>VEL.31GX6MM,100KS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</si>
  <si>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</si>
  <si>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</si>
  <si>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</si>
  <si>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</si>
  <si>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</si>
  <si>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</si>
  <si>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</si>
  <si>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</si>
  <si>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</si>
  <si>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</si>
  <si>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</si>
  <si>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</si>
  <si>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</si>
  <si>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</si>
  <si>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</si>
  <si>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</si>
  <si>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</si>
  <si>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</si>
  <si>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</si>
  <si>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</si>
  <si>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</si>
  <si>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</si>
  <si>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</si>
  <si>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</si>
  <si>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</si>
  <si>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</si>
  <si>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</si>
  <si>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</si>
  <si>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</si>
  <si>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</si>
  <si>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</si>
  <si>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</si>
  <si>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</si>
  <si>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</si>
  <si>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</si>
  <si>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</si>
  <si>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</si>
  <si>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</si>
  <si>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</si>
  <si>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</si>
  <si>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</si>
  <si>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</si>
  <si>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</si>
  <si>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</si>
  <si>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</si>
  <si>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</si>
  <si>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</si>
  <si>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</si>
  <si>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</si>
  <si>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</si>
  <si>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</si>
  <si>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</si>
  <si>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</si>
  <si>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</si>
  <si>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</si>
  <si>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</si>
  <si>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</si>
  <si>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</si>
  <si>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</si>
  <si>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</si>
  <si>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</si>
  <si>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194986</t>
  </si>
  <si>
    <t>NOVORAPID PUMPCART</t>
  </si>
  <si>
    <t>100U/ML INJ SOL 5X1,6ML</t>
  </si>
  <si>
    <t>209147</t>
  </si>
  <si>
    <t>100U/ML INJ SOL 25(5X5)X1,6ML</t>
  </si>
  <si>
    <t>147452</t>
  </si>
  <si>
    <t>88MCG TBL NOB 100 I</t>
  </si>
  <si>
    <t>184245</t>
  </si>
  <si>
    <t>LETROX 75</t>
  </si>
  <si>
    <t>75MCG TBL NOB 100 II</t>
  </si>
  <si>
    <t>TESTOSTERON</t>
  </si>
  <si>
    <t>186652</t>
  </si>
  <si>
    <t>SUSTANON 250</t>
  </si>
  <si>
    <t>250MG/ML INJ SOL 1X1ML</t>
  </si>
  <si>
    <t>85705</t>
  </si>
  <si>
    <t>PROUŽKY DIAGNOSTICKÉ CONTOUR LINK (PRO ZP KÓD 0151</t>
  </si>
  <si>
    <t>169294</t>
  </si>
  <si>
    <t>APLIKÁTOR INZULÍNU NOVOPEN ECHO BLUE</t>
  </si>
  <si>
    <t>PRO APLIKACI INZULÍNU V NÁPLNÍCH PENFILL 3 ML; APLIKACE Á 0,5 IU; PAMĚŤ</t>
  </si>
  <si>
    <t>170131</t>
  </si>
  <si>
    <t xml:space="preserve">JEHLY WELLION MEDFINE PLUS PRO VŠECHNA INZULÍNOVÁ </t>
  </si>
  <si>
    <t>VEL.32GX4MM,100KS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</si>
  <si>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</si>
  <si>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</si>
  <si>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</si>
  <si>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</si>
  <si>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</si>
  <si>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</si>
  <si>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</si>
  <si>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</si>
  <si>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142049</t>
  </si>
  <si>
    <t>VYSÍLAČ MEDTRONIC MINILINK, DĚTI 0 - 18 LET PRO IN</t>
  </si>
  <si>
    <t>VYSÍLAČ PRO CGM U IP MINIMED PARADIGM 522,722 A 554, 754 MMT-7707</t>
  </si>
  <si>
    <t>142045</t>
  </si>
  <si>
    <t>142047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</si>
  <si>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</si>
  <si>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</si>
  <si>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</si>
  <si>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</si>
  <si>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</si>
  <si>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</si>
  <si>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85720</t>
  </si>
  <si>
    <t>SET INF.SILHOUETTE, TEFLONOVÁ KANYLA, 60CM, 13MM, 10KS KOMPLETNÍCH SETŮ</t>
  </si>
  <si>
    <t>85318</t>
  </si>
  <si>
    <t>SETY INF.ACCU-CHEK RAPID-D LINK 30, 60,80,110CM,25KS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</si>
  <si>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</si>
  <si>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</si>
  <si>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</si>
  <si>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</si>
  <si>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</si>
  <si>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169455</t>
  </si>
  <si>
    <t>JEHLY BD PRO NEINZULÍNOVÁ PERA</t>
  </si>
  <si>
    <t>0,25MM(31G)X5MM,TENKOSTĚNNÁ,100KS</t>
  </si>
  <si>
    <t>80709</t>
  </si>
  <si>
    <t>VATA BUNIČITÁ DĚLENÁ PUR-ZELLIN</t>
  </si>
  <si>
    <t>40X50MM,1ROLE,500KS</t>
  </si>
  <si>
    <t>85209</t>
  </si>
  <si>
    <t>BATERIE,SADA 4X3KS,1,55V</t>
  </si>
  <si>
    <t>132865</t>
  </si>
  <si>
    <t>ZYRTEC</t>
  </si>
  <si>
    <t>10MG/ML POR GTT SOL 20ML</t>
  </si>
  <si>
    <t>2829</t>
  </si>
  <si>
    <t>TRIAMCINOLON LÉČIVA UNG</t>
  </si>
  <si>
    <t>1MG/G UNG 10G</t>
  </si>
  <si>
    <t>*1999</t>
  </si>
  <si>
    <t>69417</t>
  </si>
  <si>
    <t>5MG RCT SOL 5X2,5ML</t>
  </si>
  <si>
    <t>75184</t>
  </si>
  <si>
    <t>POR GRA SUS 60MLX25MG/ML</t>
  </si>
  <si>
    <t>SALMETEROL A FLUTIKASON</t>
  </si>
  <si>
    <t>25MCG/50MCG/DÁV INH SUS PSS 12</t>
  </si>
  <si>
    <t>*3009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</si>
  <si>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</si>
  <si>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</si>
  <si>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</si>
  <si>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</si>
  <si>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Mesalazin</t>
  </si>
  <si>
    <t>140082</t>
  </si>
  <si>
    <t>SALOFALK</t>
  </si>
  <si>
    <t>1G SUP 30</t>
  </si>
  <si>
    <t>KLINDAMYCIN</t>
  </si>
  <si>
    <t>107135</t>
  </si>
  <si>
    <t>DALACIN C</t>
  </si>
  <si>
    <t>150MG CPS DUR 16</t>
  </si>
  <si>
    <t>VIGABATRIN</t>
  </si>
  <si>
    <t>46408</t>
  </si>
  <si>
    <t>SABRIL</t>
  </si>
  <si>
    <t>500MG TBL FLM 100</t>
  </si>
  <si>
    <t>168837</t>
  </si>
  <si>
    <t>5MG TBL FLM 50</t>
  </si>
  <si>
    <t>MERKAPTOPURIN</t>
  </si>
  <si>
    <t>136446</t>
  </si>
  <si>
    <t>PURI-NETHOL</t>
  </si>
  <si>
    <t>50MG TBL NOB 25</t>
  </si>
  <si>
    <t>163333</t>
  </si>
  <si>
    <t>METHOTREXATE HOSPIRA</t>
  </si>
  <si>
    <t>RUTOSID, KOMBINACE</t>
  </si>
  <si>
    <t>ASCORUTIN</t>
  </si>
  <si>
    <t>100MG/20MG TBL FLM 50</t>
  </si>
  <si>
    <t>14712</t>
  </si>
  <si>
    <t>80MG TBL RET 100 I</t>
  </si>
  <si>
    <t>103787</t>
  </si>
  <si>
    <t>70MG TBL FLM 50</t>
  </si>
  <si>
    <t>201622</t>
  </si>
  <si>
    <t xml:space="preserve">80MG/ML+11,4MG/ML POR PLV SUS </t>
  </si>
  <si>
    <t>CITALOPRAM</t>
  </si>
  <si>
    <t>GRANISETRON</t>
  </si>
  <si>
    <t>140632</t>
  </si>
  <si>
    <t>GRANEGIS</t>
  </si>
  <si>
    <t>2MG TBL FLM 10</t>
  </si>
  <si>
    <t>HYDROXYZIN</t>
  </si>
  <si>
    <t>85060</t>
  </si>
  <si>
    <t>ATARAX</t>
  </si>
  <si>
    <t>25MG TBL FLM 25</t>
  </si>
  <si>
    <t>MAGNESIUM-LAKTÁT</t>
  </si>
  <si>
    <t>17992</t>
  </si>
  <si>
    <t>MAGNESII LACTICI 0,5 TBL. MEDICAMENTA</t>
  </si>
  <si>
    <t>94328</t>
  </si>
  <si>
    <t>6,84MG/ML SIR 100ML</t>
  </si>
  <si>
    <t>SERTRALIN</t>
  </si>
  <si>
    <t>53951</t>
  </si>
  <si>
    <t>100MG TBL FLM 28</t>
  </si>
  <si>
    <t>89775</t>
  </si>
  <si>
    <t>0,5G TBL NOB 50</t>
  </si>
  <si>
    <t>76213</t>
  </si>
  <si>
    <t>OSPEN 750 KRKA</t>
  </si>
  <si>
    <t>750MG/5ML POR SUS 1X60ML</t>
  </si>
  <si>
    <t>Cefprozil</t>
  </si>
  <si>
    <t>199802</t>
  </si>
  <si>
    <t>CEFZIL O.S.</t>
  </si>
  <si>
    <t>250MG POR PLV SUS 60ML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</si>
  <si>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</si>
  <si>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</si>
  <si>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</si>
  <si>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</si>
  <si>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</si>
  <si>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</si>
  <si>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</si>
  <si>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</si>
  <si>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3MG/G OPH UNG 3,5G</t>
  </si>
  <si>
    <t>*3010</t>
  </si>
  <si>
    <t>203216</t>
  </si>
  <si>
    <t>15MG TBL NOB 50 II</t>
  </si>
  <si>
    <t>Fenytoin</t>
  </si>
  <si>
    <t>162694</t>
  </si>
  <si>
    <t>EPILAN D GEROT</t>
  </si>
  <si>
    <t>171577</t>
  </si>
  <si>
    <t>MAGNESIUM LACTATE BIOMEDICA</t>
  </si>
  <si>
    <t>500MG TBL NOB 50</t>
  </si>
  <si>
    <t>Terazosin</t>
  </si>
  <si>
    <t>76486</t>
  </si>
  <si>
    <t>HYTRIN</t>
  </si>
  <si>
    <t>2MG TBL NOB 28</t>
  </si>
  <si>
    <t>ANALGETIKA A ANESTETIKA, KOMBINACE</t>
  </si>
  <si>
    <t>40MG/G+10MG/G AUR GTT SOL 16G</t>
  </si>
  <si>
    <t>216531</t>
  </si>
  <si>
    <t>ZENARO</t>
  </si>
  <si>
    <t>5MG TBL FLM 50 IV</t>
  </si>
  <si>
    <t>93420</t>
  </si>
  <si>
    <t>5MG TBL NOB 60</t>
  </si>
  <si>
    <t>Triamcinolon a antiseptika</t>
  </si>
  <si>
    <t>4178</t>
  </si>
  <si>
    <t>TRIAMCINOLON E LÉČIVA</t>
  </si>
  <si>
    <t>1MG/G+10MG/G UNG 1X20G</t>
  </si>
  <si>
    <t>*1017</t>
  </si>
  <si>
    <t>ANTIBIOTIKA V KOMBINACI S OSTATNÍMI LÉČIVY</t>
  </si>
  <si>
    <t>OPHTHALMO-FRAMYKOIN COMP.</t>
  </si>
  <si>
    <t>3MG/G+1MG/G OPH UNG 3,5G</t>
  </si>
  <si>
    <t>ENOXAPARIN</t>
  </si>
  <si>
    <t>100MG/ML INJ SOL ISP 10X0,2ML</t>
  </si>
  <si>
    <t>Jodovaný povidon</t>
  </si>
  <si>
    <t>BRAUNOVIDON</t>
  </si>
  <si>
    <t>100MG/G UNG 100G</t>
  </si>
  <si>
    <t>Organo-heparinoid</t>
  </si>
  <si>
    <t>300MG/100G CRM 40G</t>
  </si>
  <si>
    <t>Piracetam</t>
  </si>
  <si>
    <t>200MG/ML POR SOL 125ML</t>
  </si>
  <si>
    <t>33817</t>
  </si>
  <si>
    <t>92255</t>
  </si>
  <si>
    <t>5MG TBL OBD 30</t>
  </si>
  <si>
    <t>SULFADIAZIN, STŘÍBRNÁ SŮL, KOMBINACE</t>
  </si>
  <si>
    <t>14876</t>
  </si>
  <si>
    <t>2MG/G+10MG/G CRM 25G</t>
  </si>
  <si>
    <t>SULTAMICILIN</t>
  </si>
  <si>
    <t>17149</t>
  </si>
  <si>
    <t>375MG TBL FLM 12</t>
  </si>
  <si>
    <t>199645</t>
  </si>
  <si>
    <t>25MG TBL FLM 100</t>
  </si>
  <si>
    <t>164998</t>
  </si>
  <si>
    <t>96039</t>
  </si>
  <si>
    <t>CIPRINOL 500</t>
  </si>
  <si>
    <t>800000IU TBL NOB 30 I</t>
  </si>
  <si>
    <t>Kyselina fusidová</t>
  </si>
  <si>
    <t>20MG/G CRM 1X15G</t>
  </si>
  <si>
    <t>86616</t>
  </si>
  <si>
    <t>PENTASA SLOW RELEASE TABLETS 500 MG</t>
  </si>
  <si>
    <t>500MG TBL PRO 100</t>
  </si>
  <si>
    <t>132867</t>
  </si>
  <si>
    <t>SINGULAIR 10</t>
  </si>
  <si>
    <t>33323</t>
  </si>
  <si>
    <t>NUTRIDRINK S PŘÍCHUTÍ KARAMELOVOU</t>
  </si>
  <si>
    <t>33741</t>
  </si>
  <si>
    <t>NUTRIDRINK COMPACT PROTEIN S PŘÍCHUTÍ BANÁNOVOU</t>
  </si>
  <si>
    <t>Retinol (vitamin A)</t>
  </si>
  <si>
    <t>VITAMIN A FORTE BIOFARM 50000 IU TOBOLKY</t>
  </si>
  <si>
    <t>50000IU CPS MOL 30</t>
  </si>
  <si>
    <t>45838</t>
  </si>
  <si>
    <t>250MG CPS DUR 50</t>
  </si>
  <si>
    <t>33840</t>
  </si>
  <si>
    <t>FORTINI PRO DĚTI S VLÁKNINOU - JAHODOVÁ PŘÍCHUŤ</t>
  </si>
  <si>
    <t>56973</t>
  </si>
  <si>
    <t>1,25MG TBL NOB 30</t>
  </si>
  <si>
    <t>5476</t>
  </si>
  <si>
    <t>10MG TBL FLM 7</t>
  </si>
  <si>
    <t>CINCHOKAIN</t>
  </si>
  <si>
    <t>100MG/2,5MG SUP 20</t>
  </si>
  <si>
    <t>93124</t>
  </si>
  <si>
    <t>50MG/G+20MG/G RCT UNG 20G</t>
  </si>
  <si>
    <t>208694</t>
  </si>
  <si>
    <t>5MG TBL NOB 20(1X20)</t>
  </si>
  <si>
    <t>68579</t>
  </si>
  <si>
    <t>PHENAEMAL 0,1</t>
  </si>
  <si>
    <t>100MG TBL NOB 50 I</t>
  </si>
  <si>
    <t>1500000IU TBL FLM 30</t>
  </si>
  <si>
    <t>47439</t>
  </si>
  <si>
    <t>MYCOMAX 150</t>
  </si>
  <si>
    <t>150MG CPS DUR 3</t>
  </si>
  <si>
    <t>17188</t>
  </si>
  <si>
    <t>500MG TBL ENT 50</t>
  </si>
  <si>
    <t>132671</t>
  </si>
  <si>
    <t>300MG CPS DUR 16</t>
  </si>
  <si>
    <t>2,5MG/ML POR GTT SOL 1X10ML</t>
  </si>
  <si>
    <t>57713</t>
  </si>
  <si>
    <t>300MG CPS PRO 100 I</t>
  </si>
  <si>
    <t>181293</t>
  </si>
  <si>
    <t>ESSENTIALE FORTE</t>
  </si>
  <si>
    <t>600MG CPS DUR 30</t>
  </si>
  <si>
    <t>184037</t>
  </si>
  <si>
    <t>10G POR PLV SOL SCC 100</t>
  </si>
  <si>
    <t>25364</t>
  </si>
  <si>
    <t>215607</t>
  </si>
  <si>
    <t>10MG CPS ETD 14</t>
  </si>
  <si>
    <t>GERATAM</t>
  </si>
  <si>
    <t>1200MG TBL FLM 60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</si>
  <si>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</si>
  <si>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</si>
  <si>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</si>
  <si>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</si>
  <si>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</si>
  <si>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</si>
  <si>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</si>
  <si>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132526</t>
  </si>
  <si>
    <t>33898</t>
  </si>
  <si>
    <t>NUTRIDRINK COMPACT NEUTRAL</t>
  </si>
  <si>
    <t>Jiné minerální přípravky</t>
  </si>
  <si>
    <t>14713</t>
  </si>
  <si>
    <t>OSTEOGENON</t>
  </si>
  <si>
    <t>830MG TBL FLM 40</t>
  </si>
  <si>
    <t>Betamethason</t>
  </si>
  <si>
    <t>19757</t>
  </si>
  <si>
    <t>BELODERM</t>
  </si>
  <si>
    <t>0,5MG/G UNG 30G</t>
  </si>
  <si>
    <t>100MG/ML INJ SOL ISP 10X0,4ML</t>
  </si>
  <si>
    <t>GUAJAZULEN</t>
  </si>
  <si>
    <t>1,5MG/G OPH UNG 5G</t>
  </si>
  <si>
    <t>Hydrokortison</t>
  </si>
  <si>
    <t>180826</t>
  </si>
  <si>
    <t>HYDROCORTISON 10 MG JENAPHARM</t>
  </si>
  <si>
    <t>184041</t>
  </si>
  <si>
    <t>4G POR PLV SOL SCC 50</t>
  </si>
  <si>
    <t>NADROPARIN</t>
  </si>
  <si>
    <t>32061</t>
  </si>
  <si>
    <t>2828</t>
  </si>
  <si>
    <t>TRIAMCINOLON LÉČIVA CRM</t>
  </si>
  <si>
    <t>1MG/G CRM 10G</t>
  </si>
  <si>
    <t>50MG/ML POR GRA SUS 60ML</t>
  </si>
  <si>
    <t>16595</t>
  </si>
  <si>
    <t>50MG/ML POR GTT SOL 1X30ML</t>
  </si>
  <si>
    <t>130151</t>
  </si>
  <si>
    <t>AEROCHAMBER PLUS</t>
  </si>
  <si>
    <t>INHALAČNÍ NÁSTAVEC S NÁUSTKEM</t>
  </si>
  <si>
    <t>192354</t>
  </si>
  <si>
    <t>DORNÁZA ALFA (DESOXYRIBONUKLEÁZA)</t>
  </si>
  <si>
    <t>15369</t>
  </si>
  <si>
    <t>PULMOZYME</t>
  </si>
  <si>
    <t>1MG/ML INH SOL 6X2,5ML</t>
  </si>
  <si>
    <t>300MG CPS DUR 20</t>
  </si>
  <si>
    <t>53283</t>
  </si>
  <si>
    <t>FROMILID 500</t>
  </si>
  <si>
    <t>203301</t>
  </si>
  <si>
    <t>50MG/ML POR GRA SUS 50ML</t>
  </si>
  <si>
    <t>88</t>
  </si>
  <si>
    <t>15MG TBL NOB 10</t>
  </si>
  <si>
    <t>Lamotrigin</t>
  </si>
  <si>
    <t>MULTIENZYMOVÉ PŘÍPRAVKY (LIPÁZA, PROTEÁZA APOD.)</t>
  </si>
  <si>
    <t>200305</t>
  </si>
  <si>
    <t>KREON 10 000</t>
  </si>
  <si>
    <t>10000U CPS ETD 50</t>
  </si>
  <si>
    <t>87149</t>
  </si>
  <si>
    <t>THYROZOL 10</t>
  </si>
  <si>
    <t>10MG TBL FLM 50</t>
  </si>
  <si>
    <t>164999</t>
  </si>
  <si>
    <t>202700</t>
  </si>
  <si>
    <t>20MG TBL ENT 60</t>
  </si>
  <si>
    <t>62316</t>
  </si>
  <si>
    <t>100MG/ML DRM SOL 120ML</t>
  </si>
  <si>
    <t>83615</t>
  </si>
  <si>
    <t>25000U CPS ETD 50</t>
  </si>
  <si>
    <t>32059</t>
  </si>
  <si>
    <t>33526</t>
  </si>
  <si>
    <t>5MG TBL OBD 50</t>
  </si>
  <si>
    <t>14875</t>
  </si>
  <si>
    <t>2MG/G+10MG/G CRM 20G</t>
  </si>
  <si>
    <t>33864</t>
  </si>
  <si>
    <t>100MG/20MG TBL NOB 20</t>
  </si>
  <si>
    <t>*3999</t>
  </si>
  <si>
    <t>KARBAMAZEPIN</t>
  </si>
  <si>
    <t>16444</t>
  </si>
  <si>
    <t>TEGRETOL CR 200</t>
  </si>
  <si>
    <t>200MG TBL PRO 50</t>
  </si>
  <si>
    <t>92254</t>
  </si>
  <si>
    <t>15MG TBL OBD 30</t>
  </si>
  <si>
    <t>2MG/G+10MG/G CRM 60G</t>
  </si>
  <si>
    <t>25MG TBL NOB 50</t>
  </si>
  <si>
    <t>CYPROHEPTADIN</t>
  </si>
  <si>
    <t>2868</t>
  </si>
  <si>
    <t>PERITOL</t>
  </si>
  <si>
    <t>10MG TBL NOB 20(2X10)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</si>
  <si>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</si>
  <si>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</si>
  <si>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</si>
  <si>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</si>
  <si>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</si>
  <si>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</si>
  <si>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</si>
  <si>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</si>
  <si>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</si>
  <si>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</si>
  <si>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FENTANYL</t>
  </si>
  <si>
    <t>12MCG/H TDR EMP 5X2,1MG</t>
  </si>
  <si>
    <t>GABAPENTIN</t>
  </si>
  <si>
    <t>150781</t>
  </si>
  <si>
    <t>GABANOX</t>
  </si>
  <si>
    <t>100MG CPS DUR 90</t>
  </si>
  <si>
    <t>16445</t>
  </si>
  <si>
    <t>TEGRETOL CR 400</t>
  </si>
  <si>
    <t>400MG TBL PRO 30</t>
  </si>
  <si>
    <t>60165</t>
  </si>
  <si>
    <t>TIMONIL 300 RETARD</t>
  </si>
  <si>
    <t>300MG TBL PRO 100</t>
  </si>
  <si>
    <t>71954</t>
  </si>
  <si>
    <t>TIMONIL 150 RETARD</t>
  </si>
  <si>
    <t>150MG TBL PRO 50</t>
  </si>
  <si>
    <t>KLOBAZAM</t>
  </si>
  <si>
    <t>65342</t>
  </si>
  <si>
    <t>FRISIUM 10</t>
  </si>
  <si>
    <t>10MG TBL NOB 20</t>
  </si>
  <si>
    <t>198664</t>
  </si>
  <si>
    <t>150MG CPS PRO 50 II</t>
  </si>
  <si>
    <t>198667</t>
  </si>
  <si>
    <t>300MG CPS PRO 50 II</t>
  </si>
  <si>
    <t>57710</t>
  </si>
  <si>
    <t>150MG CPS PRO 100 I</t>
  </si>
  <si>
    <t>57712</t>
  </si>
  <si>
    <t>300MG CPS PRO 50 I</t>
  </si>
  <si>
    <t>57716</t>
  </si>
  <si>
    <t>500MG TBL PRO 100 I</t>
  </si>
  <si>
    <t>163880</t>
  </si>
  <si>
    <t>CONVULEX</t>
  </si>
  <si>
    <t>300MG/ML POR GTT SOL 100ML+ODM</t>
  </si>
  <si>
    <t>LACOSAMID</t>
  </si>
  <si>
    <t>500294</t>
  </si>
  <si>
    <t>VIMPAT</t>
  </si>
  <si>
    <t>150MG TBL FLM 56</t>
  </si>
  <si>
    <t>LAKTULÓZA</t>
  </si>
  <si>
    <t>151057</t>
  </si>
  <si>
    <t>100MG TBL NOB 98</t>
  </si>
  <si>
    <t>84167</t>
  </si>
  <si>
    <t>5MG TBL MND+SUS 30</t>
  </si>
  <si>
    <t>LEVETIRACETAM</t>
  </si>
  <si>
    <t>174700</t>
  </si>
  <si>
    <t>TRUND</t>
  </si>
  <si>
    <t>175080</t>
  </si>
  <si>
    <t>DRETACEN</t>
  </si>
  <si>
    <t>250MG TBL FLM 50</t>
  </si>
  <si>
    <t>175091</t>
  </si>
  <si>
    <t>25829</t>
  </si>
  <si>
    <t>KEPPRA</t>
  </si>
  <si>
    <t>25837</t>
  </si>
  <si>
    <t>25853</t>
  </si>
  <si>
    <t>100MG/ML POR SOL 300ML+STŘ 10M</t>
  </si>
  <si>
    <t>174681</t>
  </si>
  <si>
    <t>175081</t>
  </si>
  <si>
    <t>250MG TBL FLM 60</t>
  </si>
  <si>
    <t>800MG TBL FLM 60</t>
  </si>
  <si>
    <t>6265</t>
  </si>
  <si>
    <t>800MG TBL FLM 100</t>
  </si>
  <si>
    <t>33749</t>
  </si>
  <si>
    <t>NUTRIDRINK CREME S PŘÍCHUTÍ BANÁNOVOU</t>
  </si>
  <si>
    <t>Primidon</t>
  </si>
  <si>
    <t>18489</t>
  </si>
  <si>
    <t>LISKANTIN</t>
  </si>
  <si>
    <t>250MG TBL NOB 100</t>
  </si>
  <si>
    <t>Rufinamid</t>
  </si>
  <si>
    <t>27996</t>
  </si>
  <si>
    <t>INOVELON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</si>
  <si>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</si>
  <si>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</si>
  <si>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</si>
  <si>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</si>
  <si>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</si>
  <si>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</si>
  <si>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</si>
  <si>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SULTIAM</t>
  </si>
  <si>
    <t>55852</t>
  </si>
  <si>
    <t>OSPOLOT</t>
  </si>
  <si>
    <t>200MG TBL FLM 50 SKLO</t>
  </si>
  <si>
    <t>Sumatriptan</t>
  </si>
  <si>
    <t>107758</t>
  </si>
  <si>
    <t>ROSEMIG</t>
  </si>
  <si>
    <t>20MG NAS SPR SOL 2X0,1ML</t>
  </si>
  <si>
    <t>TIAPRID</t>
  </si>
  <si>
    <t>125314</t>
  </si>
  <si>
    <t>TIAPRIDAL</t>
  </si>
  <si>
    <t>140MG/ML POR GTT SOL 30ML</t>
  </si>
  <si>
    <t>Warfarin</t>
  </si>
  <si>
    <t>192340</t>
  </si>
  <si>
    <t>WARFARIN PMCS</t>
  </si>
  <si>
    <t>2MG TBL NOB 100 I</t>
  </si>
  <si>
    <t>94113</t>
  </si>
  <si>
    <t>WARFARIN ORION</t>
  </si>
  <si>
    <t>3MG TBL NOB 100</t>
  </si>
  <si>
    <t>163149</t>
  </si>
  <si>
    <t>HYPNOGEN</t>
  </si>
  <si>
    <t>10MG TBL FLM 100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</si>
  <si>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</si>
  <si>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</si>
  <si>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</si>
  <si>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</si>
  <si>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</si>
  <si>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</si>
  <si>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</si>
  <si>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</si>
  <si>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</si>
  <si>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</si>
  <si>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</si>
  <si>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100MG TBL FLM 60</t>
  </si>
  <si>
    <t>176792</t>
  </si>
  <si>
    <t>15840</t>
  </si>
  <si>
    <t>25MG TBL FLM 60</t>
  </si>
  <si>
    <t>176770</t>
  </si>
  <si>
    <t>132746</t>
  </si>
  <si>
    <t>*1005</t>
  </si>
  <si>
    <t>*1025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</si>
  <si>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</si>
  <si>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</si>
  <si>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</si>
  <si>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</si>
  <si>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</si>
  <si>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</si>
  <si>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</si>
  <si>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</si>
  <si>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</si>
  <si>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</si>
  <si>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</si>
  <si>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</si>
  <si>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</si>
  <si>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</si>
  <si>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</si>
  <si>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</si>
  <si>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</si>
  <si>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</si>
  <si>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</si>
  <si>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</si>
  <si>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</si>
  <si>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</si>
  <si>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</si>
  <si>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</si>
  <si>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</si>
  <si>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</si>
  <si>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</si>
  <si>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</si>
  <si>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</si>
  <si>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</si>
  <si>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</si>
  <si>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</si>
  <si>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</si>
  <si>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</si>
  <si>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</si>
  <si>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</si>
  <si>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</si>
  <si>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</si>
  <si>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</si>
  <si>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</si>
  <si>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</si>
  <si>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</si>
  <si>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</si>
  <si>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</si>
  <si>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</si>
  <si>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</si>
  <si>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</si>
  <si>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</si>
  <si>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</si>
  <si>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</si>
  <si>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</si>
  <si>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</si>
  <si>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</si>
  <si>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</si>
  <si>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</si>
  <si>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</si>
  <si>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</si>
  <si>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</si>
  <si>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Dále nespecifikované pomůcky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</si>
  <si>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</si>
  <si>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</si>
  <si>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</si>
  <si>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</si>
  <si>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</si>
  <si>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</si>
  <si>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</si>
  <si>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</si>
  <si>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</si>
  <si>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</si>
  <si>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</si>
  <si>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BAVLNĚNÁ VČ.ČELOVÉ OCHRANY,VELIKOSTI 1-5 NAST. PRO OBVOD HLAVY MIN.47CM/MAX.65CM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</si>
  <si>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</si>
  <si>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</si>
  <si>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</si>
  <si>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</si>
  <si>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</si>
  <si>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</si>
  <si>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13293</t>
  </si>
  <si>
    <t>PŘÍSLUŠENSTVÍ K MECH.VOZÍKU SOPUR</t>
  </si>
  <si>
    <t>KRYTY KOL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</si>
  <si>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</si>
  <si>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</si>
  <si>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</si>
  <si>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</si>
  <si>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</si>
  <si>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</si>
  <si>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</si>
  <si>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</si>
  <si>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</si>
  <si>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</si>
  <si>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</si>
  <si>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</si>
  <si>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</si>
  <si>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</si>
  <si>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</si>
  <si>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</si>
  <si>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OPĚRKA HLAVY NASTAVITELNÁ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</si>
  <si>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</si>
  <si>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</si>
  <si>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</si>
  <si>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</si>
  <si>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</si>
  <si>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</si>
  <si>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</si>
  <si>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</si>
  <si>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</si>
  <si>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</si>
  <si>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</si>
  <si>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</si>
  <si>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</si>
  <si>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</si>
  <si>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</si>
  <si>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</si>
  <si>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</si>
  <si>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</si>
  <si>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</si>
  <si>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</si>
  <si>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</si>
  <si>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</si>
  <si>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</si>
  <si>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</si>
  <si>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</si>
  <si>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</si>
  <si>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</si>
  <si>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</si>
  <si>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</si>
  <si>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</si>
  <si>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</si>
  <si>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</si>
  <si>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</si>
  <si>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</si>
  <si>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</si>
  <si>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</si>
  <si>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</si>
  <si>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</si>
  <si>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</si>
  <si>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</si>
  <si>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</si>
  <si>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</si>
  <si>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</si>
  <si>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</si>
  <si>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</si>
  <si>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</si>
  <si>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</si>
  <si>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</si>
  <si>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</si>
  <si>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</si>
  <si>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</si>
  <si>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</si>
  <si>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</si>
  <si>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</si>
  <si>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</si>
  <si>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</si>
  <si>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</si>
  <si>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</si>
  <si>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</si>
  <si>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</si>
  <si>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</si>
  <si>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</si>
  <si>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</si>
  <si>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</si>
  <si>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</si>
  <si>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</si>
  <si>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</si>
  <si>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</si>
  <si>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</si>
  <si>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</si>
  <si>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</si>
  <si>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57396</t>
  </si>
  <si>
    <t>ACC LONG</t>
  </si>
  <si>
    <t>600MG TBL EFF 20</t>
  </si>
  <si>
    <t>FUROSEMID</t>
  </si>
  <si>
    <t>40MG TBL NOB 50</t>
  </si>
  <si>
    <t>84396</t>
  </si>
  <si>
    <t>NEURONTIN</t>
  </si>
  <si>
    <t>100MG CPS DUR 20</t>
  </si>
  <si>
    <t>125599</t>
  </si>
  <si>
    <t>KALNORMIN</t>
  </si>
  <si>
    <t>1G TBL PRO 30</t>
  </si>
  <si>
    <t>60164</t>
  </si>
  <si>
    <t>300MG TBL PRO 50</t>
  </si>
  <si>
    <t>75293</t>
  </si>
  <si>
    <t>150MG TBL PRO 100</t>
  </si>
  <si>
    <t>KYSELINA ACETYLSALICYLOVÁ</t>
  </si>
  <si>
    <t>188848</t>
  </si>
  <si>
    <t>STACYL</t>
  </si>
  <si>
    <t>100MG TBL ENT 60 I</t>
  </si>
  <si>
    <t>57715</t>
  </si>
  <si>
    <t>500MG TBL PRO 50 I</t>
  </si>
  <si>
    <t>92587</t>
  </si>
  <si>
    <t>500MG TBL RET 30</t>
  </si>
  <si>
    <t>163864</t>
  </si>
  <si>
    <t>CONVULEX CR</t>
  </si>
  <si>
    <t>500MG TBL PRO 50 SKLO</t>
  </si>
  <si>
    <t>163881</t>
  </si>
  <si>
    <t>CONVULEX 150</t>
  </si>
  <si>
    <t>150MG CPS ETM 100</t>
  </si>
  <si>
    <t>198670</t>
  </si>
  <si>
    <t>500MG TBL PRO 50 II</t>
  </si>
  <si>
    <t>175089</t>
  </si>
  <si>
    <t>25836</t>
  </si>
  <si>
    <t>500MG TBL FLM 60</t>
  </si>
  <si>
    <t>25849</t>
  </si>
  <si>
    <t>1000MG TBL FLM 50</t>
  </si>
  <si>
    <t>193738</t>
  </si>
  <si>
    <t>500MG TBL FLM 100X1</t>
  </si>
  <si>
    <t>181502</t>
  </si>
  <si>
    <t>LEVELANZ</t>
  </si>
  <si>
    <t>500MG TBL FLM 98 I</t>
  </si>
  <si>
    <t>25835</t>
  </si>
  <si>
    <t>175099</t>
  </si>
  <si>
    <t>Melatonin</t>
  </si>
  <si>
    <t>29957</t>
  </si>
  <si>
    <t>CIRCADIN</t>
  </si>
  <si>
    <t>2MG TBL PRO 21</t>
  </si>
  <si>
    <t>Mianserin</t>
  </si>
  <si>
    <t>85810</t>
  </si>
  <si>
    <t>LERIVON</t>
  </si>
  <si>
    <t>30MG TBL FLM 20</t>
  </si>
  <si>
    <t>MIRTAZAPIN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</si>
  <si>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</si>
  <si>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</si>
  <si>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</si>
  <si>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</si>
  <si>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</si>
  <si>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</si>
  <si>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</si>
  <si>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NORETHISTERON A ESTROGEN</t>
  </si>
  <si>
    <t>46646</t>
  </si>
  <si>
    <t>ACTIVELLE</t>
  </si>
  <si>
    <t>1MG/0,5MG TBL FLM 3X28</t>
  </si>
  <si>
    <t>PANTOPRAZOL</t>
  </si>
  <si>
    <t>49113</t>
  </si>
  <si>
    <t>CONTROLOC</t>
  </si>
  <si>
    <t>20MG TBL ENT 28 I</t>
  </si>
  <si>
    <t>PYRIDOSTIGMIN</t>
  </si>
  <si>
    <t>136398</t>
  </si>
  <si>
    <t>MESTINON</t>
  </si>
  <si>
    <t>60MG TBL OBD 150</t>
  </si>
  <si>
    <t>Risperidon</t>
  </si>
  <si>
    <t>46967</t>
  </si>
  <si>
    <t>2MG TBL FLM 60</t>
  </si>
  <si>
    <t>28146</t>
  </si>
  <si>
    <t>400MG TBL FLM 50</t>
  </si>
  <si>
    <t>44305</t>
  </si>
  <si>
    <t>EUPHYLLIN CR N 200</t>
  </si>
  <si>
    <t>200MG CPS PRO 50</t>
  </si>
  <si>
    <t>TIOTROPIUM-BROMID</t>
  </si>
  <si>
    <t>109810</t>
  </si>
  <si>
    <t>SPIRIVA RESPIMAT 2,5 MIKROGRAMU</t>
  </si>
  <si>
    <t>2,5MCG/DÁV INH SOL 1X60DÁV+1IN</t>
  </si>
  <si>
    <t>32393</t>
  </si>
  <si>
    <t>SPIRIVA</t>
  </si>
  <si>
    <t>18MCG PLV CPS DUR 30</t>
  </si>
  <si>
    <t>MAGNESIUM-OROTÁT</t>
  </si>
  <si>
    <t>32888</t>
  </si>
  <si>
    <t>MAGNEROT</t>
  </si>
  <si>
    <t>500MG TBL NOB 50 I</t>
  </si>
  <si>
    <t>APIXABAN</t>
  </si>
  <si>
    <t>168327</t>
  </si>
  <si>
    <t>ELIQUIS</t>
  </si>
  <si>
    <t>2,5MG TBL FLM 60</t>
  </si>
  <si>
    <t>45958</t>
  </si>
  <si>
    <t>SERETIDE DISKUS</t>
  </si>
  <si>
    <t>50MCG/500MCG INH PLV DOS 1X60D</t>
  </si>
  <si>
    <t>176766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</si>
  <si>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</si>
  <si>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</si>
  <si>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</si>
  <si>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</si>
  <si>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</si>
  <si>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</si>
  <si>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</si>
  <si>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</si>
  <si>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STIRIPENTOL</t>
  </si>
  <si>
    <t>27966</t>
  </si>
  <si>
    <t>DIACOMIT</t>
  </si>
  <si>
    <t>250MG CPS DUR 60</t>
  </si>
  <si>
    <t>TRAMADOL A PARACETAMOL</t>
  </si>
  <si>
    <t>17929</t>
  </si>
  <si>
    <t>132872</t>
  </si>
  <si>
    <t>ZALDIAR</t>
  </si>
  <si>
    <t>37,5MG/325MG TBL FLM 30</t>
  </si>
  <si>
    <t>*1006</t>
  </si>
  <si>
    <t>78907</t>
  </si>
  <si>
    <t>LÍMEC FIXAČNÍ MĚKKÝ OR 20B</t>
  </si>
  <si>
    <t>OPRAVA VOZÍKU MECHANICKÉHO</t>
  </si>
  <si>
    <t>11286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</si>
  <si>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</si>
  <si>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</si>
  <si>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</si>
  <si>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</si>
  <si>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</si>
  <si>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</si>
  <si>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</si>
  <si>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107976</t>
  </si>
  <si>
    <t>SUMAMIGREN</t>
  </si>
  <si>
    <t>58374</t>
  </si>
  <si>
    <t>AMBROXOL AL KAPKY</t>
  </si>
  <si>
    <t>7,5MG/ML POR GTT SOL 100ML</t>
  </si>
  <si>
    <t>153974</t>
  </si>
  <si>
    <t>AZITROMYCIN MYLAN</t>
  </si>
  <si>
    <t>19756</t>
  </si>
  <si>
    <t>0,5MG/G UNG 15G</t>
  </si>
  <si>
    <t>BILASTIN</t>
  </si>
  <si>
    <t>148675</t>
  </si>
  <si>
    <t>XADOS</t>
  </si>
  <si>
    <t>20MG TBL NOB 50</t>
  </si>
  <si>
    <t>155686</t>
  </si>
  <si>
    <t>184493</t>
  </si>
  <si>
    <t>10MG TBL FLM 60</t>
  </si>
  <si>
    <t>26330</t>
  </si>
  <si>
    <t>27899</t>
  </si>
  <si>
    <t>28812</t>
  </si>
  <si>
    <t>5MG POR TBL DIS 90</t>
  </si>
  <si>
    <t>28832</t>
  </si>
  <si>
    <t>2,5MG POR TBL DIS 50</t>
  </si>
  <si>
    <t>28833</t>
  </si>
  <si>
    <t>2,5MG POR TBL DIS 60</t>
  </si>
  <si>
    <t>2,5MG POR TBL DIS 90</t>
  </si>
  <si>
    <t>185330</t>
  </si>
  <si>
    <t>EMEDASTIN</t>
  </si>
  <si>
    <t>26511</t>
  </si>
  <si>
    <t>EMADINE</t>
  </si>
  <si>
    <t>0,5MG/ML OPH GTT SOL 1X5ML</t>
  </si>
  <si>
    <t>EPINEFRIN (ADRENALIN)</t>
  </si>
  <si>
    <t>192337</t>
  </si>
  <si>
    <t>EPIPEN</t>
  </si>
  <si>
    <t>300MCG INJ SOL PEP 2X0,3ML</t>
  </si>
  <si>
    <t>87073</t>
  </si>
  <si>
    <t>225MG POR PLV SOL 20</t>
  </si>
  <si>
    <t>25263</t>
  </si>
  <si>
    <t>225MG POR PLV SOL 10</t>
  </si>
  <si>
    <t>FEXOFENADIN</t>
  </si>
  <si>
    <t>120931</t>
  </si>
  <si>
    <t>EWOFEX</t>
  </si>
  <si>
    <t>120MG TBL FLM 100</t>
  </si>
  <si>
    <t>120930</t>
  </si>
  <si>
    <t>120MG TBL FLM 50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</si>
  <si>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</si>
  <si>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</si>
  <si>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</si>
  <si>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</si>
  <si>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</si>
  <si>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</si>
  <si>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32992</t>
  </si>
  <si>
    <t>ATROVENT N</t>
  </si>
  <si>
    <t>0,020MG/DÁV INH SOL PSS 200DÁV</t>
  </si>
  <si>
    <t>14256</t>
  </si>
  <si>
    <t>BRONCHO-VAXOM PRO INFANTIBUS SÁČKY</t>
  </si>
  <si>
    <t>3,5MG POR PLV SCC 30</t>
  </si>
  <si>
    <t>17804</t>
  </si>
  <si>
    <t>BRONCHO-VAXOM PRO INFANTIBUS</t>
  </si>
  <si>
    <t>3,5MG CPS DUR 30</t>
  </si>
  <si>
    <t>55675</t>
  </si>
  <si>
    <t>RIBOMUNYL</t>
  </si>
  <si>
    <t>TBL NOB 4</t>
  </si>
  <si>
    <t>KETOTIFEN</t>
  </si>
  <si>
    <t>66003</t>
  </si>
  <si>
    <t>KETOTIFEN AL</t>
  </si>
  <si>
    <t>1MG CPS DUR 50</t>
  </si>
  <si>
    <t>KYSELINA CHROMOGLYKANOVÁ</t>
  </si>
  <si>
    <t>163321</t>
  </si>
  <si>
    <t>ALLERGOCROM KOMBI (OČNÍ+NOSNÍ)</t>
  </si>
  <si>
    <t>20MG/ML+2,8MG/0,14ML GTT SOL+S</t>
  </si>
  <si>
    <t>163323</t>
  </si>
  <si>
    <t>ALLERGOCROM OČNÍ KAPKY</t>
  </si>
  <si>
    <t>20MG/ML OPH GTT SOL 10ML</t>
  </si>
  <si>
    <t>163324</t>
  </si>
  <si>
    <t>ALLERGO-COMOD OČNÍ KAPKY</t>
  </si>
  <si>
    <t>20MG/ML OPH GTT SOL 1X10ML</t>
  </si>
  <si>
    <t>49932</t>
  </si>
  <si>
    <t>CROMOHEXAL</t>
  </si>
  <si>
    <t>20MG/ML NAS SPR SOL 1X15ML</t>
  </si>
  <si>
    <t>85932</t>
  </si>
  <si>
    <t>NALCROM</t>
  </si>
  <si>
    <t>100MG CPS DUR 100</t>
  </si>
  <si>
    <t>124345</t>
  </si>
  <si>
    <t>5MG TBL FLM 60 I</t>
  </si>
  <si>
    <t>137177</t>
  </si>
  <si>
    <t>5MG TBL FLM 90 II</t>
  </si>
  <si>
    <t>62806</t>
  </si>
  <si>
    <t>XYZAL</t>
  </si>
  <si>
    <t>0,5MG/ML POR SOL 1X200ML</t>
  </si>
  <si>
    <t>85142</t>
  </si>
  <si>
    <t>145174</t>
  </si>
  <si>
    <t>5MG TBL FLM 50 I</t>
  </si>
  <si>
    <t>191929</t>
  </si>
  <si>
    <t>LEVOPRONT KAPKY</t>
  </si>
  <si>
    <t>60MG/ML POR GTT SOL 15ML II</t>
  </si>
  <si>
    <t>LORATADIN</t>
  </si>
  <si>
    <t>216111</t>
  </si>
  <si>
    <t>CLARITINE</t>
  </si>
  <si>
    <t>1MG/ML SIR 1X120ML</t>
  </si>
  <si>
    <t>192521</t>
  </si>
  <si>
    <t>NASONEX</t>
  </si>
  <si>
    <t>50MCG/DÁV NAS SPR SUS 140DÁV</t>
  </si>
  <si>
    <t>192520</t>
  </si>
  <si>
    <t>50MCG/DÁV NAS SPR SUS 60DÁV</t>
  </si>
  <si>
    <t>125133</t>
  </si>
  <si>
    <t>SINGULAIR 5 JUNIOR</t>
  </si>
  <si>
    <t>5MG TBL MND 98</t>
  </si>
  <si>
    <t>125135</t>
  </si>
  <si>
    <t>202808</t>
  </si>
  <si>
    <t>132849</t>
  </si>
  <si>
    <t>140104</t>
  </si>
  <si>
    <t>144716</t>
  </si>
  <si>
    <t>132954</t>
  </si>
  <si>
    <t>132956</t>
  </si>
  <si>
    <t>143373</t>
  </si>
  <si>
    <t>SINGULAIR</t>
  </si>
  <si>
    <t>4MG GRA 30</t>
  </si>
  <si>
    <t>OLOPATADIN</t>
  </si>
  <si>
    <t>27557</t>
  </si>
  <si>
    <t>OPATANOL</t>
  </si>
  <si>
    <t>1MG/ML OPH GTT SOL 1X5ML</t>
  </si>
  <si>
    <t>33311</t>
  </si>
  <si>
    <t>NEOCATE ADVANCE</t>
  </si>
  <si>
    <t>58943</t>
  </si>
  <si>
    <t>NEOCATE</t>
  </si>
  <si>
    <t>33633</t>
  </si>
  <si>
    <t>NUTRILON 2 ALLERGY CARE</t>
  </si>
  <si>
    <t>POR SOL 1X450G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</si>
  <si>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</si>
  <si>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</si>
  <si>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</si>
  <si>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</si>
  <si>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</si>
  <si>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</si>
  <si>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</si>
  <si>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</si>
  <si>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</si>
  <si>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</si>
  <si>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</si>
  <si>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FENOTEROL A IPRATROPIUM-BROMID</t>
  </si>
  <si>
    <t>21MCG/50MCG/DÁV INH SOL PSS 20</t>
  </si>
  <si>
    <t>45961</t>
  </si>
  <si>
    <t>50MCG/100MCG INH PLV DOS 1X60D</t>
  </si>
  <si>
    <t>45964</t>
  </si>
  <si>
    <t>50MCG/250MCG INH PLV DOS 1X60D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</si>
  <si>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</si>
  <si>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</si>
  <si>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</si>
  <si>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</si>
  <si>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</si>
  <si>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FORMOTEROL A FLUTIKASON</t>
  </si>
  <si>
    <t>165649</t>
  </si>
  <si>
    <t>FLUTIFORM</t>
  </si>
  <si>
    <t>125MCG/5MCG/DÁV INH SUS PSS 1</t>
  </si>
  <si>
    <t>165650</t>
  </si>
  <si>
    <t>250MCG/10MCG/DÁV INH SUS PSS 1</t>
  </si>
  <si>
    <t>FLUTIKASON, KOMBINACE</t>
  </si>
  <si>
    <t>183553</t>
  </si>
  <si>
    <t>DYMISTIN</t>
  </si>
  <si>
    <t>137MCG/50MCG NAS SPR SUS 1X17M</t>
  </si>
  <si>
    <t>VILANTEROL A FLUTIKASON-FUROÁT</t>
  </si>
  <si>
    <t>194567</t>
  </si>
  <si>
    <t>RELVAR ELLIPTA</t>
  </si>
  <si>
    <t>184MCG/22MCG INH PLV DOS 1X30D</t>
  </si>
  <si>
    <t>194568</t>
  </si>
  <si>
    <t>184MCG/22MCG INH PLV DOS 3X30D</t>
  </si>
  <si>
    <t>194564</t>
  </si>
  <si>
    <t>92MCG/22MCG INH PLV DOS 1X30DÁ</t>
  </si>
  <si>
    <t>*2075</t>
  </si>
  <si>
    <t>*1028</t>
  </si>
  <si>
    <t>82724</t>
  </si>
  <si>
    <t>INHALÁTOR ULTRAZVUKOVÝ AIR PROJET</t>
  </si>
  <si>
    <t>S PŘÍSLUŠENSTVÍM</t>
  </si>
  <si>
    <t>148673</t>
  </si>
  <si>
    <t>BUDESONID</t>
  </si>
  <si>
    <t>16302</t>
  </si>
  <si>
    <t>MIFLONID 200</t>
  </si>
  <si>
    <t>200MCG INH PLV CPS DUR 120</t>
  </si>
  <si>
    <t>185108</t>
  </si>
  <si>
    <t>BUDIAIR</t>
  </si>
  <si>
    <t>200MCG/DÁV INH SOL PSS 200DÁV</t>
  </si>
  <si>
    <t>69242</t>
  </si>
  <si>
    <t>PULMICORT TURBUHALER</t>
  </si>
  <si>
    <t>200MCG INH PLV 200DÁV</t>
  </si>
  <si>
    <t>5496</t>
  </si>
  <si>
    <t>202090</t>
  </si>
  <si>
    <t>ANALERGIN</t>
  </si>
  <si>
    <t>178686</t>
  </si>
  <si>
    <t>JOVESTO</t>
  </si>
  <si>
    <t>0,5MG/ML POR SOL 120ML</t>
  </si>
  <si>
    <t>209554</t>
  </si>
  <si>
    <t>DESLORATADIN APOTEX</t>
  </si>
  <si>
    <t>0,5MG/ML POR SOL 120ML+STŘÍKAČ</t>
  </si>
  <si>
    <t>215123</t>
  </si>
  <si>
    <t>EMERADE</t>
  </si>
  <si>
    <t>300MCG INJ SOL PEP 1X0,3ML</t>
  </si>
  <si>
    <t>42466</t>
  </si>
  <si>
    <t>125MCG/DÁV INH SUS PSS 120DÁV</t>
  </si>
  <si>
    <t>173423</t>
  </si>
  <si>
    <t>FLIXONASE</t>
  </si>
  <si>
    <t>87299</t>
  </si>
  <si>
    <t>IMUNOR</t>
  </si>
  <si>
    <t>10MG POR LYO 4</t>
  </si>
  <si>
    <t>98187</t>
  </si>
  <si>
    <t>POR GRA SOL 4</t>
  </si>
  <si>
    <t>53190</t>
  </si>
  <si>
    <t>500MG TBL RET 14</t>
  </si>
  <si>
    <t>216532</t>
  </si>
  <si>
    <t>5MG TBL FLM 90 IV</t>
  </si>
  <si>
    <t>201947</t>
  </si>
  <si>
    <t>ANALERGIN NEO</t>
  </si>
  <si>
    <t>192209</t>
  </si>
  <si>
    <t>ASMANEX</t>
  </si>
  <si>
    <t>200MCG INH PLV 60DÁV</t>
  </si>
  <si>
    <t>192211</t>
  </si>
  <si>
    <t>400MCG INH PLV 60DÁV</t>
  </si>
  <si>
    <t>143372</t>
  </si>
  <si>
    <t>4MG GRA 28</t>
  </si>
  <si>
    <t>132868</t>
  </si>
  <si>
    <t>144699</t>
  </si>
  <si>
    <t>195013</t>
  </si>
  <si>
    <t>ALERPALUX</t>
  </si>
  <si>
    <t>33747</t>
  </si>
  <si>
    <t>ALFAMINO 1X400GM</t>
  </si>
  <si>
    <t>33811</t>
  </si>
  <si>
    <t>NEOCATE INFANT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</si>
  <si>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</si>
  <si>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</si>
  <si>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</si>
  <si>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</si>
  <si>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</si>
  <si>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</si>
  <si>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</si>
  <si>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</si>
  <si>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</si>
  <si>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</si>
  <si>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</si>
  <si>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</si>
  <si>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</si>
  <si>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165648</t>
  </si>
  <si>
    <t>50MCG/5MCG/DÁV INH SUS PSS 1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</si>
  <si>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</si>
  <si>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</si>
  <si>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</si>
  <si>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</si>
  <si>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</si>
  <si>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</si>
  <si>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</si>
  <si>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178675</t>
  </si>
  <si>
    <t>215121</t>
  </si>
  <si>
    <t>150MCG INJ SOL PEP 1X0,15ML</t>
  </si>
  <si>
    <t>164038</t>
  </si>
  <si>
    <t>FEXIGRA TABLETY</t>
  </si>
  <si>
    <t>120MG TBL FLM 60</t>
  </si>
  <si>
    <t>47657</t>
  </si>
  <si>
    <t>FLIXOTIDE 250 INHALER N</t>
  </si>
  <si>
    <t>250MCG/DÁV INH SUS PSS 60DÁV</t>
  </si>
  <si>
    <t>55676</t>
  </si>
  <si>
    <t>TBL NOB 20</t>
  </si>
  <si>
    <t>55795</t>
  </si>
  <si>
    <t>TBL NOB 12</t>
  </si>
  <si>
    <t>15606</t>
  </si>
  <si>
    <t>KETOF</t>
  </si>
  <si>
    <t>1MG/5ML SIR 100ML</t>
  </si>
  <si>
    <t>145185</t>
  </si>
  <si>
    <t>5MG TBL FLM 90 III</t>
  </si>
  <si>
    <t>Levokabastin</t>
  </si>
  <si>
    <t>119924</t>
  </si>
  <si>
    <t>LIVOSTIN</t>
  </si>
  <si>
    <t>0,5MG/ML NAS SPR SUS 1X10ML</t>
  </si>
  <si>
    <t>1700</t>
  </si>
  <si>
    <t>FLONIDAN 5 MG/5 ML SUSPENZE</t>
  </si>
  <si>
    <t>5MG/5ML POR SUS 120ML</t>
  </si>
  <si>
    <t>MĚKKÝ PARAFIN A TUKOVÉ PRODUKTY</t>
  </si>
  <si>
    <t>100273</t>
  </si>
  <si>
    <t>LIPOBASE</t>
  </si>
  <si>
    <t>CRM 100G</t>
  </si>
  <si>
    <t>89997</t>
  </si>
  <si>
    <t>LINOLA FETT ÖLBAD</t>
  </si>
  <si>
    <t>ADT BAL 1X400ML</t>
  </si>
  <si>
    <t>118511</t>
  </si>
  <si>
    <t>MONTELUKAST TEVA</t>
  </si>
  <si>
    <t>140097</t>
  </si>
  <si>
    <t>10MG TBL FLM 28</t>
  </si>
  <si>
    <t>53076</t>
  </si>
  <si>
    <t>5MG TBL MND 28</t>
  </si>
  <si>
    <t>117463</t>
  </si>
  <si>
    <t>58494</t>
  </si>
  <si>
    <t>4MG TBL MND 28</t>
  </si>
  <si>
    <t>33328</t>
  </si>
  <si>
    <t>NUTRIDRINK S PŘÍCHUTÍ TROPICKÉHO OVOCE</t>
  </si>
  <si>
    <t>217085</t>
  </si>
  <si>
    <t>NEOCATE JUNIOR BEZ PŘÍCHUTĚ</t>
  </si>
  <si>
    <t>POR PLV 1X400G</t>
  </si>
  <si>
    <t>42591</t>
  </si>
  <si>
    <t>RECTODELT</t>
  </si>
  <si>
    <t>100MG SUP 4</t>
  </si>
  <si>
    <t>156255</t>
  </si>
  <si>
    <t>ORALAIR</t>
  </si>
  <si>
    <t>300IR TBL SLG 90</t>
  </si>
  <si>
    <t>156253</t>
  </si>
  <si>
    <t>ORALAIR 100 IR &amp; 300 IR</t>
  </si>
  <si>
    <t>100IR+300IR TBL SLG 3X100IR+28</t>
  </si>
  <si>
    <t>209782</t>
  </si>
  <si>
    <t>300IR SLG TBL NOB 30</t>
  </si>
  <si>
    <t>UREA</t>
  </si>
  <si>
    <t>40MG/ML DRM EML 200ML</t>
  </si>
  <si>
    <t>Různá jiná léčiva pro lokální léčbu v dutině ústní</t>
  </si>
  <si>
    <t>136395</t>
  </si>
  <si>
    <t>SOLCOSERYL</t>
  </si>
  <si>
    <t>2,125MG/G+10MG/G ORM PST 1X5G</t>
  </si>
  <si>
    <t>155864</t>
  </si>
  <si>
    <t>SUMAMED FORTE SIRUP</t>
  </si>
  <si>
    <t>40MG/ML POR PLV SUS 30ML</t>
  </si>
  <si>
    <t>155861</t>
  </si>
  <si>
    <t>SUMAMED</t>
  </si>
  <si>
    <t>125MG TBL FLM 6</t>
  </si>
  <si>
    <t>180470</t>
  </si>
  <si>
    <t>EPIPEN JR.</t>
  </si>
  <si>
    <t>150MCG INJ SOL PEP 1X0,3ML</t>
  </si>
  <si>
    <t>CHLORID SODNÝ</t>
  </si>
  <si>
    <t>ARDEAELYTOSOL CONC. NATRIUMCHLORID 5,85%</t>
  </si>
  <si>
    <t>58,5MG/ML INF CNC SOL 1X80ML</t>
  </si>
  <si>
    <t>132844</t>
  </si>
  <si>
    <t>0,5MG/ML POR GTT SOL 10ML</t>
  </si>
  <si>
    <t>15605</t>
  </si>
  <si>
    <t>1MG/5ML SIR 200ML</t>
  </si>
  <si>
    <t>Kolistin</t>
  </si>
  <si>
    <t>COLOMYCIN INJEKCE 1 000 000 MEZINÁRODNÍCH JEDNOTEK</t>
  </si>
  <si>
    <t xml:space="preserve">1000000IU INJ PLV SOL+SOL NEB </t>
  </si>
  <si>
    <t>125205</t>
  </si>
  <si>
    <t>6MG/ML SIR 1X200ML</t>
  </si>
  <si>
    <t>132955</t>
  </si>
  <si>
    <t>Rozpouštědla a ředidla, včetně irigačních roztoků</t>
  </si>
  <si>
    <t>100% PAR LQF 20X10ML AMP LDPE</t>
  </si>
  <si>
    <t>347</t>
  </si>
  <si>
    <t>VITAMIN A-SLOVAKOFARMA</t>
  </si>
  <si>
    <t>30000IU CPS MOL 50</t>
  </si>
  <si>
    <t>Pomůcky pro laryngektomované</t>
  </si>
  <si>
    <t>130100</t>
  </si>
  <si>
    <t>CÉVKY ODSÁVACÍ CH 08 BAL 300KS</t>
  </si>
  <si>
    <t>K DUPV,300KS</t>
  </si>
  <si>
    <t>199796</t>
  </si>
  <si>
    <t>CEFZIL</t>
  </si>
  <si>
    <t>15654</t>
  </si>
  <si>
    <t>300MG CPS DUR 60</t>
  </si>
  <si>
    <t>14811</t>
  </si>
  <si>
    <t>CPS ETD 50X25000UT</t>
  </si>
  <si>
    <t>200309</t>
  </si>
  <si>
    <t>215168</t>
  </si>
  <si>
    <t>122114</t>
  </si>
  <si>
    <t>APO-OME 20</t>
  </si>
  <si>
    <t>20MG CPS ETD 100</t>
  </si>
  <si>
    <t>208322</t>
  </si>
  <si>
    <t>ORTANOL</t>
  </si>
  <si>
    <t>20MG CPS ETD 100 I</t>
  </si>
  <si>
    <t>168397</t>
  </si>
  <si>
    <t>TOBI PODHALER</t>
  </si>
  <si>
    <t>28MG INH PLV CPS DUR 224(4X56)</t>
  </si>
  <si>
    <t>Tokoferol-alfa</t>
  </si>
  <si>
    <t>VITAMIN E 100-ZENTIVA</t>
  </si>
  <si>
    <t>100MG CPS MOL 30</t>
  </si>
  <si>
    <t>10431</t>
  </si>
  <si>
    <t>VITAMIN E 200-ZENTIVA</t>
  </si>
  <si>
    <t>200MG CPS MOL 30</t>
  </si>
  <si>
    <t>157119</t>
  </si>
  <si>
    <t>184701</t>
  </si>
  <si>
    <t>*2074</t>
  </si>
  <si>
    <t>1902001</t>
  </si>
  <si>
    <t>Deferipron</t>
  </si>
  <si>
    <t>29317</t>
  </si>
  <si>
    <t>FERRIPROX</t>
  </si>
  <si>
    <t>500MG TBL FLM 100 I</t>
  </si>
  <si>
    <t>52335</t>
  </si>
  <si>
    <t>4MG TBL NOB 30</t>
  </si>
  <si>
    <t>100MG/ML INJ SOL ISP 10X0,6ML</t>
  </si>
  <si>
    <t>Escitalopram</t>
  </si>
  <si>
    <t>135928</t>
  </si>
  <si>
    <t>ESOPREX</t>
  </si>
  <si>
    <t>29814</t>
  </si>
  <si>
    <t>AVAMYS</t>
  </si>
  <si>
    <t>27,5MCG/DÁV NAS SPR SUS 1X30DÁ</t>
  </si>
  <si>
    <t>15367</t>
  </si>
  <si>
    <t>KYTRIL</t>
  </si>
  <si>
    <t>2MG TBL FLM 5</t>
  </si>
  <si>
    <t>125114</t>
  </si>
  <si>
    <t>ANOPYRIN</t>
  </si>
  <si>
    <t>100MG TBL NOB 3X20</t>
  </si>
  <si>
    <t>163331</t>
  </si>
  <si>
    <t>33709</t>
  </si>
  <si>
    <t>NUTRINIDRINK NEUTRAL PRO DĚTI</t>
  </si>
  <si>
    <t>75023</t>
  </si>
  <si>
    <t>800MG/160MG TBL NOB 20</t>
  </si>
  <si>
    <t>TRAMADOL</t>
  </si>
  <si>
    <t>4311</t>
  </si>
  <si>
    <t>TRAMAL KAPKY 100 MG/1 ML</t>
  </si>
  <si>
    <t>100MG/ML POR GTT SOL 1X10ML</t>
  </si>
  <si>
    <t>VALGANCIKLOVIR</t>
  </si>
  <si>
    <t>97249</t>
  </si>
  <si>
    <t>VALCYTE</t>
  </si>
  <si>
    <t>450MG TBL FLM 60</t>
  </si>
  <si>
    <t>Vitamin B1 v kombinaci s vitaminem B6 a/nebo B12</t>
  </si>
  <si>
    <t>100MG/200MG/0,2MG TBL FLM 100</t>
  </si>
  <si>
    <t>140409</t>
  </si>
  <si>
    <t>ROZTOK K VÝPLACHŮM ÚSTNí DUTINY CAPHOSOL, MAXIMÁLN</t>
  </si>
  <si>
    <t>AMPULE 15 ML X 60</t>
  </si>
  <si>
    <t>45325</t>
  </si>
  <si>
    <t>30MG TBL NOB 50</t>
  </si>
  <si>
    <t>44708</t>
  </si>
  <si>
    <t>V-PENICILIN 750MG SLOVAKOFARMA</t>
  </si>
  <si>
    <t>750MG TBL NOB 30</t>
  </si>
  <si>
    <t>92435</t>
  </si>
  <si>
    <t>800000IU TBL NOB 30</t>
  </si>
  <si>
    <t>Hydrokortison a antibiotika</t>
  </si>
  <si>
    <t>41515</t>
  </si>
  <si>
    <t>PIMAFUCORT</t>
  </si>
  <si>
    <t>10MG/G+10MG/G+3,5MG/G CRM 15G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</si>
  <si>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</si>
  <si>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</si>
  <si>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</si>
  <si>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</si>
  <si>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</si>
  <si>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</si>
  <si>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EXACYL</t>
  </si>
  <si>
    <t>PREDNISOLON A ANTISEPTIKA</t>
  </si>
  <si>
    <t>10MG/G+2,5MG/G+5MG/G CRM 20G</t>
  </si>
  <si>
    <t>Přípravky pro léčbu bradavic a kuřích ok</t>
  </si>
  <si>
    <t>60890</t>
  </si>
  <si>
    <t>VERRUMAL</t>
  </si>
  <si>
    <t>5MG/G+100MG/G DRM SOL 13ML</t>
  </si>
  <si>
    <t>42476</t>
  </si>
  <si>
    <t>MILGAMMA</t>
  </si>
  <si>
    <t>50MG/250MCG TBL OBD 50</t>
  </si>
  <si>
    <t>BENZATHIN-BENZYLPENICILIN</t>
  </si>
  <si>
    <t>185390</t>
  </si>
  <si>
    <t>RETARPEN</t>
  </si>
  <si>
    <t>2,4MIU INJ PLV SUS 1+1</t>
  </si>
  <si>
    <t>155937</t>
  </si>
  <si>
    <t>400MG TBL NOB 50</t>
  </si>
  <si>
    <t>187267</t>
  </si>
  <si>
    <t>184704</t>
  </si>
  <si>
    <t>METOPROLOL</t>
  </si>
  <si>
    <t>125519</t>
  </si>
  <si>
    <t>APO-METOPROLOL 100</t>
  </si>
  <si>
    <t>158191</t>
  </si>
  <si>
    <t>TELMISARTAN SANDOZ</t>
  </si>
  <si>
    <t>80MG TBL NOB 30</t>
  </si>
  <si>
    <t>VALACIKLOVIR</t>
  </si>
  <si>
    <t>47465</t>
  </si>
  <si>
    <t>VALTREX</t>
  </si>
  <si>
    <t>ŽELEZO V KOMBINACI S KYANOKOBALAMINEM A KYSELINOU LISTOVOU</t>
  </si>
  <si>
    <t>59571</t>
  </si>
  <si>
    <t>FERRO-FOLGAMMA</t>
  </si>
  <si>
    <t>37MG/5MG/0,01MG CPS MOL 100</t>
  </si>
  <si>
    <t>*1010</t>
  </si>
  <si>
    <t>Digoxin</t>
  </si>
  <si>
    <t>83318</t>
  </si>
  <si>
    <t>DIGOXIN 0,125 LÉČIVA</t>
  </si>
  <si>
    <t>0,125MG TBL NOB 30</t>
  </si>
  <si>
    <t>56804</t>
  </si>
  <si>
    <t>FURORESE 40</t>
  </si>
  <si>
    <t>56805</t>
  </si>
  <si>
    <t>40MG TBL NOB 100</t>
  </si>
  <si>
    <t>16594</t>
  </si>
  <si>
    <t>MALTOFER TABLETY</t>
  </si>
  <si>
    <t>100MG TBL MND 30</t>
  </si>
  <si>
    <t>203564</t>
  </si>
  <si>
    <t>58037</t>
  </si>
  <si>
    <t>BETALOC ZOK</t>
  </si>
  <si>
    <t>50MG TBL PRO 30</t>
  </si>
  <si>
    <t>32058</t>
  </si>
  <si>
    <t>9500IU/ML INJ SOL ISP 10X0,3ML</t>
  </si>
  <si>
    <t>56977</t>
  </si>
  <si>
    <t>Spironolakton</t>
  </si>
  <si>
    <t>3550</t>
  </si>
  <si>
    <t>25MG TBL NOB 20</t>
  </si>
  <si>
    <t>125052</t>
  </si>
  <si>
    <t>APO-AMLO 10</t>
  </si>
  <si>
    <t>10MG TBL NOB 100</t>
  </si>
  <si>
    <t>125053</t>
  </si>
  <si>
    <t>Lansoprazol</t>
  </si>
  <si>
    <t>17122</t>
  </si>
  <si>
    <t>LANZUL</t>
  </si>
  <si>
    <t>30MG CPS DUR 56</t>
  </si>
  <si>
    <t>POR PLV SOL 4</t>
  </si>
  <si>
    <t>56983</t>
  </si>
  <si>
    <t>191012</t>
  </si>
  <si>
    <t>2,5MG TBL NOB 28</t>
  </si>
  <si>
    <t>191005</t>
  </si>
  <si>
    <t>1,25MG TBL NOB 98</t>
  </si>
  <si>
    <t>ROSUVASTATIN</t>
  </si>
  <si>
    <t>148074</t>
  </si>
  <si>
    <t>ROSUCARD</t>
  </si>
  <si>
    <t>20MG TBL FLM 90</t>
  </si>
  <si>
    <t>26578</t>
  </si>
  <si>
    <t>MICARDISPLUS</t>
  </si>
  <si>
    <t>80MG/12,5MG TBL NOB 28</t>
  </si>
  <si>
    <t>12494</t>
  </si>
  <si>
    <t>875MG/125MG TBL FLM 14 I</t>
  </si>
  <si>
    <t>165000</t>
  </si>
  <si>
    <t>172001</t>
  </si>
  <si>
    <t>199644</t>
  </si>
  <si>
    <t>199646</t>
  </si>
  <si>
    <t>213021</t>
  </si>
  <si>
    <t>IMASUP</t>
  </si>
  <si>
    <t>213015</t>
  </si>
  <si>
    <t>134861</t>
  </si>
  <si>
    <t>BUDENOFALK 2 MG REKTÁLNÍ PĚNA</t>
  </si>
  <si>
    <t>2MG/DÁV RCT SPM 1X14DÁVEK</t>
  </si>
  <si>
    <t>214596</t>
  </si>
  <si>
    <t>200214</t>
  </si>
  <si>
    <t>100MG TBL NOB 56</t>
  </si>
  <si>
    <t>169720</t>
  </si>
  <si>
    <t>ASACOL ENEMA</t>
  </si>
  <si>
    <t>4G RCT SUS 7X100ML</t>
  </si>
  <si>
    <t>169721</t>
  </si>
  <si>
    <t>ASACOL 400</t>
  </si>
  <si>
    <t>400MG TBL ENT 100</t>
  </si>
  <si>
    <t>ASACOL 800</t>
  </si>
  <si>
    <t>800MG TBL ENT 90</t>
  </si>
  <si>
    <t>192090</t>
  </si>
  <si>
    <t>75569</t>
  </si>
  <si>
    <t>500MG SUP 30</t>
  </si>
  <si>
    <t>157787</t>
  </si>
  <si>
    <t>PENTASA SLOW RELEASE TABLETS 1 G</t>
  </si>
  <si>
    <t>1G TBL PRO 60</t>
  </si>
  <si>
    <t>203805</t>
  </si>
  <si>
    <t>203803</t>
  </si>
  <si>
    <t>128246</t>
  </si>
  <si>
    <t>50MG/ML INJ SOL ISP 1X0,30ML+J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</si>
  <si>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</si>
  <si>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</si>
  <si>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</si>
  <si>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</si>
  <si>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</si>
  <si>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</si>
  <si>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</si>
  <si>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</si>
  <si>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</si>
  <si>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NYSTATIN</t>
  </si>
  <si>
    <t>1069</t>
  </si>
  <si>
    <t>FUNGICIDIN LÉČIVA</t>
  </si>
  <si>
    <t>100000IU/G UNG 10G</t>
  </si>
  <si>
    <t>214435</t>
  </si>
  <si>
    <t>20MG TBL ENT 100</t>
  </si>
  <si>
    <t>Pikosíran sodný, kombinace</t>
  </si>
  <si>
    <t>160806</t>
  </si>
  <si>
    <t>PICOPREP</t>
  </si>
  <si>
    <t>10MG/3,5G/12G POR PLV SOL 2</t>
  </si>
  <si>
    <t>33322</t>
  </si>
  <si>
    <t>33530</t>
  </si>
  <si>
    <t>NUTRISON MULTI FIBRE</t>
  </si>
  <si>
    <t>33422</t>
  </si>
  <si>
    <t>NUTRISON ADVANCED DIASON LOW ENERGY</t>
  </si>
  <si>
    <t>33419</t>
  </si>
  <si>
    <t>NUTRIDRINK COMPACT S PŘÍCHUTÍ BANÁNOVOU</t>
  </si>
  <si>
    <t>33936</t>
  </si>
  <si>
    <t>33935</t>
  </si>
  <si>
    <t>33955</t>
  </si>
  <si>
    <t>PEPTAMEN JUNIOR</t>
  </si>
  <si>
    <t>33461</t>
  </si>
  <si>
    <t>MODULEN IBD 1X400 G</t>
  </si>
  <si>
    <t>33618</t>
  </si>
  <si>
    <t>FRESUBIN ENERGY FIBRE JAHODA</t>
  </si>
  <si>
    <t>217040</t>
  </si>
  <si>
    <t>FRESUBIN 2 KCAL DRINK KARAMEL</t>
  </si>
  <si>
    <t>217005</t>
  </si>
  <si>
    <t>NUTRICOMP SOUP JEMNÉ KUŘECÍ KARI</t>
  </si>
  <si>
    <t>33059</t>
  </si>
  <si>
    <t>FRESUBIN ORIGINAL NEUTRAL</t>
  </si>
  <si>
    <t>POR SOL 12X500ML</t>
  </si>
  <si>
    <t>33636</t>
  </si>
  <si>
    <t>FRESUBIN 2 KCAL DRINK NEUTRAL</t>
  </si>
  <si>
    <t>33889</t>
  </si>
  <si>
    <t>FRESUBIN 2 KCAL CREME CAPPUCCINO</t>
  </si>
  <si>
    <t>SULFASALAZIN</t>
  </si>
  <si>
    <t>47712</t>
  </si>
  <si>
    <t>SALAZOPYRIN EN</t>
  </si>
  <si>
    <t>VÁPNÍK, KOMBINACE S VITAMINEM D A/NEBO JINÝMI LÉČIVY</t>
  </si>
  <si>
    <t>189079</t>
  </si>
  <si>
    <t>CALCICHEW D3 LEMON</t>
  </si>
  <si>
    <t>500MG/400IU TBL MND 60</t>
  </si>
  <si>
    <t>47515</t>
  </si>
  <si>
    <t>CALCICHEW D3</t>
  </si>
  <si>
    <t>500MG/200IU TBL MND 60</t>
  </si>
  <si>
    <t>206529</t>
  </si>
  <si>
    <t>CALCICHEW D3 JAHODA</t>
  </si>
  <si>
    <t>205583</t>
  </si>
  <si>
    <t>AIRFLUSAN FORSPIRO</t>
  </si>
  <si>
    <t>Itopridum</t>
  </si>
  <si>
    <t>166775</t>
  </si>
  <si>
    <t>ITOPRID PMCS</t>
  </si>
  <si>
    <t>50MG TBL FLM 40 II</t>
  </si>
  <si>
    <t>1401014</t>
  </si>
  <si>
    <t>1402001</t>
  </si>
  <si>
    <t>134862</t>
  </si>
  <si>
    <t>2MG/DÁV RCT SPM 2X14DÁVEK</t>
  </si>
  <si>
    <t>203808</t>
  </si>
  <si>
    <t>56167</t>
  </si>
  <si>
    <t>PANGROL 20000</t>
  </si>
  <si>
    <t>20000IU TBL ENT 50 I</t>
  </si>
  <si>
    <t>214595</t>
  </si>
  <si>
    <t>132941</t>
  </si>
  <si>
    <t>100301</t>
  </si>
  <si>
    <t>33327</t>
  </si>
  <si>
    <t>NUTRIDRINK NEUTRAL</t>
  </si>
  <si>
    <t>33331</t>
  </si>
  <si>
    <t>NUTRIDRINK BALÍČEK 5+1</t>
  </si>
  <si>
    <t>33473</t>
  </si>
  <si>
    <t>33474</t>
  </si>
  <si>
    <t>33488</t>
  </si>
  <si>
    <t>NUTRIDRINK PROTEIN S PŘÍCHUTÍ VANILKOVOU</t>
  </si>
  <si>
    <t>33903</t>
  </si>
  <si>
    <t>POR SOL 24X200ML</t>
  </si>
  <si>
    <t>33489</t>
  </si>
  <si>
    <t>33781</t>
  </si>
  <si>
    <t>FRESUBIN JUCY DRINK PŘÍCHUŤ ČERNÝ RYBÍZ</t>
  </si>
  <si>
    <t>33330</t>
  </si>
  <si>
    <t>33705</t>
  </si>
  <si>
    <t>217089</t>
  </si>
  <si>
    <t>NUTRINI MULTI FIBRE</t>
  </si>
  <si>
    <t>33329</t>
  </si>
  <si>
    <t>33580</t>
  </si>
  <si>
    <t>FRESUBIN 2 KCAL DRINK CAPPUCCINO</t>
  </si>
  <si>
    <t>33637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</si>
  <si>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</si>
  <si>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</si>
  <si>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</si>
  <si>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</si>
  <si>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</si>
  <si>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</si>
  <si>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</si>
  <si>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</si>
  <si>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</si>
  <si>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</si>
  <si>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</si>
  <si>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</si>
  <si>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</si>
  <si>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</si>
  <si>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*1012</t>
  </si>
  <si>
    <t>1401013</t>
  </si>
  <si>
    <t>1401020</t>
  </si>
  <si>
    <t>33851</t>
  </si>
  <si>
    <t>33340</t>
  </si>
  <si>
    <t>DIASIP S PŘÍCHUTÍ VANILKOVOU</t>
  </si>
  <si>
    <t>15378</t>
  </si>
  <si>
    <t>65388</t>
  </si>
  <si>
    <t>TENORMIN 50</t>
  </si>
  <si>
    <t>58660</t>
  </si>
  <si>
    <t>59879</t>
  </si>
  <si>
    <t>ENAPRIL 5</t>
  </si>
  <si>
    <t>98218</t>
  </si>
  <si>
    <t>40MG TBL NOB 20</t>
  </si>
  <si>
    <t>114065</t>
  </si>
  <si>
    <t>50MG TBL FLM 30 II</t>
  </si>
  <si>
    <t>114067</t>
  </si>
  <si>
    <t>50MG TBL FLM 90 II</t>
  </si>
  <si>
    <t>13888</t>
  </si>
  <si>
    <t>LOZAP 12,5 ZENTIVA</t>
  </si>
  <si>
    <t>12,5MG TBL FLM 90 AL</t>
  </si>
  <si>
    <t>13470</t>
  </si>
  <si>
    <t>RAMIL 1,25</t>
  </si>
  <si>
    <t>KYSELINA MYKOFENOLOVÁ</t>
  </si>
  <si>
    <t>27437</t>
  </si>
  <si>
    <t>CELLCEPT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</si>
  <si>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</si>
  <si>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</si>
  <si>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</si>
  <si>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</si>
  <si>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</si>
  <si>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</si>
  <si>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</si>
  <si>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</si>
  <si>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18570</t>
  </si>
  <si>
    <t>240MCG POR LYO 100</t>
  </si>
  <si>
    <t>15864</t>
  </si>
  <si>
    <t>97393</t>
  </si>
  <si>
    <t>LORATADIN-RATIOPHARM</t>
  </si>
  <si>
    <t>201624</t>
  </si>
  <si>
    <t>Amidy</t>
  </si>
  <si>
    <t>10MG/G+2MG/G URT GEL 1X20G</t>
  </si>
  <si>
    <t>162250</t>
  </si>
  <si>
    <t>ACC 200 NEO</t>
  </si>
  <si>
    <t>200MG TBL EFF 20</t>
  </si>
  <si>
    <t>Dropropizin</t>
  </si>
  <si>
    <t>22MG/ML POR GTT SOL 1X50ML</t>
  </si>
  <si>
    <t>119683</t>
  </si>
  <si>
    <t>0,5MG/ML NAS SPR SOL 10ML-SK</t>
  </si>
  <si>
    <t>2,5MG POR TBL DIS 30</t>
  </si>
  <si>
    <t>146894</t>
  </si>
  <si>
    <t>ZOLPIDEM MYLAN</t>
  </si>
  <si>
    <t>187427</t>
  </si>
  <si>
    <t>LETROX 100</t>
  </si>
  <si>
    <t>100MCG TBL NOB 100 II</t>
  </si>
  <si>
    <t>46692</t>
  </si>
  <si>
    <t>75MCG TBL NOB 100</t>
  </si>
  <si>
    <t>69191</t>
  </si>
  <si>
    <t>150MCG TBL NOB 100</t>
  </si>
  <si>
    <t>CANESTEN</t>
  </si>
  <si>
    <t>10MG/G CRM 20G</t>
  </si>
  <si>
    <t>169714</t>
  </si>
  <si>
    <t>LETROX 125</t>
  </si>
  <si>
    <t>125MCG TBL NOB 100 II</t>
  </si>
  <si>
    <t>SOMATROPIN</t>
  </si>
  <si>
    <t>1163</t>
  </si>
  <si>
    <t>NORDITROPIN SIMPLEXX 15MG/1,5ML</t>
  </si>
  <si>
    <t>10MG/ML INJ SOL ZVL 1X1,5ML</t>
  </si>
  <si>
    <t>92320</t>
  </si>
  <si>
    <t>HUMATROPE</t>
  </si>
  <si>
    <t>36IU(12MG) INJ PSO LQF 1+1X3,1</t>
  </si>
  <si>
    <t>187293</t>
  </si>
  <si>
    <t>GENOTROPIN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</si>
  <si>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</si>
  <si>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</si>
  <si>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</si>
  <si>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</si>
  <si>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</si>
  <si>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</si>
  <si>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</si>
  <si>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</si>
  <si>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</si>
  <si>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</si>
  <si>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92181</t>
  </si>
  <si>
    <t>87150</t>
  </si>
  <si>
    <t>BROMOKRIPTIN</t>
  </si>
  <si>
    <t>11089</t>
  </si>
  <si>
    <t>MEDOCRIPTINE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</si>
  <si>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</si>
  <si>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</si>
  <si>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</si>
  <si>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</si>
  <si>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</si>
  <si>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</si>
  <si>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</si>
  <si>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46694</t>
  </si>
  <si>
    <t>125MCG TBL NOB 100</t>
  </si>
  <si>
    <t>201625</t>
  </si>
  <si>
    <t>CYPROTERON</t>
  </si>
  <si>
    <t>54537</t>
  </si>
  <si>
    <t>ANDROCUR-50</t>
  </si>
  <si>
    <t>50MG TBL NOB 50</t>
  </si>
  <si>
    <t>18563</t>
  </si>
  <si>
    <t>60MCG POR LYO 30</t>
  </si>
  <si>
    <t>DIOSMIN, KOMBINACE</t>
  </si>
  <si>
    <t>201992</t>
  </si>
  <si>
    <t>DETRALEX</t>
  </si>
  <si>
    <t>500MG TBL FLM 120</t>
  </si>
  <si>
    <t>125183</t>
  </si>
  <si>
    <t>CIPRALEX</t>
  </si>
  <si>
    <t>10MG TBL FLM 56 I</t>
  </si>
  <si>
    <t>96491</t>
  </si>
  <si>
    <t>2MG TBL FLM 28</t>
  </si>
  <si>
    <t>FLUDROKORTISON</t>
  </si>
  <si>
    <t>185266</t>
  </si>
  <si>
    <t>FLUDROCORTISON</t>
  </si>
  <si>
    <t>0,1MG TBL NOB 100</t>
  </si>
  <si>
    <t>216670</t>
  </si>
  <si>
    <t>HYDROCORTISON VALEANT</t>
  </si>
  <si>
    <t>100MG INJ PLV SOL 1X10</t>
  </si>
  <si>
    <t>61980</t>
  </si>
  <si>
    <t>10MG/G+10MG/G+3,5MG/G UNG 15G</t>
  </si>
  <si>
    <t>107676</t>
  </si>
  <si>
    <t>147454</t>
  </si>
  <si>
    <t>88MCG TBL NOB 100 II</t>
  </si>
  <si>
    <t>23120</t>
  </si>
  <si>
    <t>REMERON SOLTAB</t>
  </si>
  <si>
    <t>15MG POR TBL DIS 30</t>
  </si>
  <si>
    <t>1165</t>
  </si>
  <si>
    <t>NORDITROPIN SIMPLEXX 10MG/1,5ML</t>
  </si>
  <si>
    <t>6,7MG/ML INJ SOL ZVL 1X1,5ML</t>
  </si>
  <si>
    <t>1167</t>
  </si>
  <si>
    <t>NORDITROPIN SIMPLEXX 5MG/1,5ML</t>
  </si>
  <si>
    <t>3,3MG/ML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</si>
  <si>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</si>
  <si>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</si>
  <si>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</si>
  <si>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</si>
  <si>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</si>
  <si>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</si>
  <si>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</si>
  <si>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</si>
  <si>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36IU(12MG) INJ PSO LQF 5+5X1ML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</si>
  <si>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</si>
  <si>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</si>
  <si>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</si>
  <si>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</si>
  <si>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</si>
  <si>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</si>
  <si>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</si>
  <si>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</si>
  <si>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25169</t>
  </si>
  <si>
    <t>199683</t>
  </si>
  <si>
    <t>NEBIDO</t>
  </si>
  <si>
    <t>1000MG/4ML INJ SOL 1X4ML</t>
  </si>
  <si>
    <t>*2076</t>
  </si>
  <si>
    <t>44793</t>
  </si>
  <si>
    <t>199795</t>
  </si>
  <si>
    <t>250MG TBL FLM 20</t>
  </si>
  <si>
    <t>DABIGATRAN-ETEXILÁT</t>
  </si>
  <si>
    <t>193505</t>
  </si>
  <si>
    <t>PRADAXA</t>
  </si>
  <si>
    <t>110MG CPS DUR 60X1 II</t>
  </si>
  <si>
    <t>27313</t>
  </si>
  <si>
    <t>PROTOPIC</t>
  </si>
  <si>
    <t>0,1% UNG 60G</t>
  </si>
  <si>
    <t>214055</t>
  </si>
  <si>
    <t>OSPEN 750</t>
  </si>
  <si>
    <t>216197</t>
  </si>
  <si>
    <t>88746</t>
  </si>
  <si>
    <t>20MG/G UNG 1X15G</t>
  </si>
  <si>
    <t>216194</t>
  </si>
  <si>
    <t>26327</t>
  </si>
  <si>
    <t>5MG TBL FLM 20</t>
  </si>
  <si>
    <t>26329</t>
  </si>
  <si>
    <t>OPH GTT SUS 5ML</t>
  </si>
  <si>
    <t>66360</t>
  </si>
  <si>
    <t>1500000IU TBL FLM 12</t>
  </si>
  <si>
    <t>132893</t>
  </si>
  <si>
    <t>57779</t>
  </si>
  <si>
    <t>PENBENE</t>
  </si>
  <si>
    <t>62315</t>
  </si>
  <si>
    <t>100MG/ML DRM SOL 30ML</t>
  </si>
  <si>
    <t>53199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</si>
  <si>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</si>
  <si>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</si>
  <si>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</si>
  <si>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</si>
  <si>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</si>
  <si>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</si>
  <si>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</si>
  <si>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213940</t>
  </si>
  <si>
    <t>0,4MG/ML SIR 150ML II</t>
  </si>
  <si>
    <t>179727</t>
  </si>
  <si>
    <t>HIDRASEC PRO DĚTI</t>
  </si>
  <si>
    <t>30MG POR GRA SUS 16</t>
  </si>
  <si>
    <t>162245</t>
  </si>
  <si>
    <t>ACC 100 NEO</t>
  </si>
  <si>
    <t>100MG TBL EFF 20</t>
  </si>
  <si>
    <t>94921</t>
  </si>
  <si>
    <t>15MG/5ML SIR 100ML</t>
  </si>
  <si>
    <t>62050</t>
  </si>
  <si>
    <t>DUOMOX 500</t>
  </si>
  <si>
    <t>500MG TBL SUS 20</t>
  </si>
  <si>
    <t>32558</t>
  </si>
  <si>
    <t>750MG TBL FLM 14</t>
  </si>
  <si>
    <t>22MG/ML POR GTT SOL 1X25ML</t>
  </si>
  <si>
    <t>25361</t>
  </si>
  <si>
    <t>208356</t>
  </si>
  <si>
    <t>50MG/G CRM 1X2G</t>
  </si>
  <si>
    <t>0,8MG/ML+20MG/ML SIR 100ML+PIP</t>
  </si>
  <si>
    <t>66363</t>
  </si>
  <si>
    <t>400000IU/5ML SIR 60ML</t>
  </si>
  <si>
    <t>173500</t>
  </si>
  <si>
    <t>DIOSMEKTIT</t>
  </si>
  <si>
    <t>3G POR PLV SUS 10</t>
  </si>
  <si>
    <t>ADRENALIN LÉČIVA</t>
  </si>
  <si>
    <t>1MG/ML INJ SOL 5X1ML</t>
  </si>
  <si>
    <t>NUROFEN PRO DĚTI</t>
  </si>
  <si>
    <t>20MG/ML POR SUS 100ML TRUBIČKA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</si>
  <si>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</si>
  <si>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</si>
  <si>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</si>
  <si>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</si>
  <si>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</si>
  <si>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</si>
  <si>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</si>
  <si>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</si>
  <si>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Jiná léčiva podporující tvorbu jizev</t>
  </si>
  <si>
    <t>128658</t>
  </si>
  <si>
    <t>1600IU/G+300IU/G UNG 100G I</t>
  </si>
  <si>
    <t>Kanamycin</t>
  </si>
  <si>
    <t>6,2MG/ML OPH GTT SOL 5ML</t>
  </si>
  <si>
    <t>163351</t>
  </si>
  <si>
    <t>6,2MG/G OPH UNG 2,5G</t>
  </si>
  <si>
    <t>17187</t>
  </si>
  <si>
    <t>NIMESIL</t>
  </si>
  <si>
    <t>100MG POR GRA SUS 30</t>
  </si>
  <si>
    <t>PARALEN 500 SUP</t>
  </si>
  <si>
    <t>500MG SUP 5</t>
  </si>
  <si>
    <t>PARALEN 100</t>
  </si>
  <si>
    <t>100MG SUP 5</t>
  </si>
  <si>
    <t>PARALEN 125</t>
  </si>
  <si>
    <t>125MG TBL NOB 20</t>
  </si>
  <si>
    <t>208840</t>
  </si>
  <si>
    <t>PANADOL BABY</t>
  </si>
  <si>
    <t>125MG SUP 10</t>
  </si>
  <si>
    <t>122631</t>
  </si>
  <si>
    <t>64MG/ML POR SUS 50X15ML</t>
  </si>
  <si>
    <t>200515</t>
  </si>
  <si>
    <t>AUGMENTIN 625 MG</t>
  </si>
  <si>
    <t>500MG/125MG TBL FLM 14 I</t>
  </si>
  <si>
    <t>155865</t>
  </si>
  <si>
    <t>40MG/ML POR PLV SUS 15ML</t>
  </si>
  <si>
    <t>155687</t>
  </si>
  <si>
    <t>Jinanový list (Ginkgo biloba)</t>
  </si>
  <si>
    <t>62914</t>
  </si>
  <si>
    <t>TANAKAN</t>
  </si>
  <si>
    <t>TBL FLM 30</t>
  </si>
  <si>
    <t>PERMETHRIN</t>
  </si>
  <si>
    <t>85346</t>
  </si>
  <si>
    <t>INFECTOSCAB 5% KRÉM</t>
  </si>
  <si>
    <t>50MG/G CRM 30G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</si>
  <si>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</si>
  <si>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</si>
  <si>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</si>
  <si>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</si>
  <si>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</si>
  <si>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</si>
  <si>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</si>
  <si>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200MG TBL NOB 10</t>
  </si>
  <si>
    <t>62049</t>
  </si>
  <si>
    <t>DUOMOX 250</t>
  </si>
  <si>
    <t>250MG TBL SUS 20</t>
  </si>
  <si>
    <t>155867</t>
  </si>
  <si>
    <t>SUMAMED SIRUP</t>
  </si>
  <si>
    <t>20MG/ML POR PLV SUS 20ML</t>
  </si>
  <si>
    <t>199797</t>
  </si>
  <si>
    <t>199793</t>
  </si>
  <si>
    <t>155688</t>
  </si>
  <si>
    <t>26324</t>
  </si>
  <si>
    <t>300MG CPS DUR 10</t>
  </si>
  <si>
    <t>56831</t>
  </si>
  <si>
    <t>500000IU TBL FLM 12</t>
  </si>
  <si>
    <t>FUSIDOVÁ KYSELINA</t>
  </si>
  <si>
    <t>186288</t>
  </si>
  <si>
    <t>FUCITHALMIC</t>
  </si>
  <si>
    <t>10MG/1G OPH GTT SUS 5G</t>
  </si>
  <si>
    <t>62320</t>
  </si>
  <si>
    <t>100MG/G UNG 20G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</si>
  <si>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</si>
  <si>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</si>
  <si>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</si>
  <si>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</si>
  <si>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</si>
  <si>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</si>
  <si>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</si>
  <si>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</si>
  <si>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</si>
  <si>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</si>
  <si>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</si>
  <si>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Organismy produkující kyselinu mléčnou</t>
  </si>
  <si>
    <t>9158</t>
  </si>
  <si>
    <t>HYLAK FORTE</t>
  </si>
  <si>
    <t>POR SOL 30ML</t>
  </si>
  <si>
    <t>9159</t>
  </si>
  <si>
    <t>POR SOL 100ML</t>
  </si>
  <si>
    <t>Ranitidin</t>
  </si>
  <si>
    <t>96056</t>
  </si>
  <si>
    <t>RANISAN</t>
  </si>
  <si>
    <t>Thiethylperazin</t>
  </si>
  <si>
    <t>6,5MG SUP 6</t>
  </si>
  <si>
    <t>13973</t>
  </si>
  <si>
    <t>TOBREX LA</t>
  </si>
  <si>
    <t>185331</t>
  </si>
  <si>
    <t>0,5MG/ML POR SOL 60ML+LŽČKA</t>
  </si>
  <si>
    <t>89998</t>
  </si>
  <si>
    <t>ADT BAL 2X400ML</t>
  </si>
  <si>
    <t>212694</t>
  </si>
  <si>
    <t>Nifuratel</t>
  </si>
  <si>
    <t>70498</t>
  </si>
  <si>
    <t>MACMIROR</t>
  </si>
  <si>
    <t>200MG TBL OBD 20</t>
  </si>
  <si>
    <t>86148</t>
  </si>
  <si>
    <t>500MG/125MG TBL FLM 21 II</t>
  </si>
  <si>
    <t>155859</t>
  </si>
  <si>
    <t>155868</t>
  </si>
  <si>
    <t>250MG CPS DUR 6</t>
  </si>
  <si>
    <t>58792</t>
  </si>
  <si>
    <t>ECOBEC 100 MIKROGRAMŮ</t>
  </si>
  <si>
    <t>100MCG/DÁV INH SOL PSS 200DÁV</t>
  </si>
  <si>
    <t>15603</t>
  </si>
  <si>
    <t>ALERID</t>
  </si>
  <si>
    <t>26328</t>
  </si>
  <si>
    <t>5MG TBL FLM 21</t>
  </si>
  <si>
    <t>178687</t>
  </si>
  <si>
    <t>0,5MG/ML POR SOL 150ML</t>
  </si>
  <si>
    <t>EKONAZOL</t>
  </si>
  <si>
    <t>59074</t>
  </si>
  <si>
    <t>PEVARYL</t>
  </si>
  <si>
    <t>100MG/G CRM 30G</t>
  </si>
  <si>
    <t>1881</t>
  </si>
  <si>
    <t>1000000IU TBL FLM 21</t>
  </si>
  <si>
    <t>49513</t>
  </si>
  <si>
    <t>5960</t>
  </si>
  <si>
    <t>750MG TBL NOB 20</t>
  </si>
  <si>
    <t>56571</t>
  </si>
  <si>
    <t>HAVRIX 720 JUNIOR MONODOSE</t>
  </si>
  <si>
    <t>720EU INJ SUS 1X0,5ML SJ</t>
  </si>
  <si>
    <t>53282</t>
  </si>
  <si>
    <t>132734</t>
  </si>
  <si>
    <t>55106</t>
  </si>
  <si>
    <t>0,25ML INJ SUS ISP 1X0,25ML+IN</t>
  </si>
  <si>
    <t>104703</t>
  </si>
  <si>
    <t>0,25ML INJ SUS ISP 1X0,25ML+J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</si>
  <si>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</si>
  <si>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</si>
  <si>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</si>
  <si>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</si>
  <si>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</si>
  <si>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</si>
  <si>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</si>
  <si>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42953</t>
  </si>
  <si>
    <t>5MG TBL FLM 28</t>
  </si>
  <si>
    <t>53639</t>
  </si>
  <si>
    <t>FLONIDAN</t>
  </si>
  <si>
    <t>191999</t>
  </si>
  <si>
    <t>10MG TBL NOB 60</t>
  </si>
  <si>
    <t>60079</t>
  </si>
  <si>
    <t>ADT BAL 1X500ML</t>
  </si>
  <si>
    <t>192202</t>
  </si>
  <si>
    <t>ELOCOM</t>
  </si>
  <si>
    <t>1MG/G CRM 1X30G</t>
  </si>
  <si>
    <t>33491</t>
  </si>
  <si>
    <t>PRE BEBA DISCHARGE</t>
  </si>
  <si>
    <t>PROTIPRŮJMOVÉ MIKROORGANISMY</t>
  </si>
  <si>
    <t>53494</t>
  </si>
  <si>
    <t>COLINFANT NEW BORN</t>
  </si>
  <si>
    <t xml:space="preserve">0,8X10^8-1,6X10^8B/ML POR PLV </t>
  </si>
  <si>
    <t>216102</t>
  </si>
  <si>
    <t>120MG/5MG TBL PRO 7 II</t>
  </si>
  <si>
    <t>SÍRAN HOŘEČNATÝ</t>
  </si>
  <si>
    <t>MAGNESIUM SULFURICUM BIOTIKA 10%</t>
  </si>
  <si>
    <t>100MG/ML INJ SOL 5X10ML</t>
  </si>
  <si>
    <t>MAGNESIUM SULFURICUM BIOTIKA 20%</t>
  </si>
  <si>
    <t>200MG/ML INJ SOL 5X10ML</t>
  </si>
  <si>
    <t>Tizanidin</t>
  </si>
  <si>
    <t>16052</t>
  </si>
  <si>
    <t>SIRDALUD</t>
  </si>
  <si>
    <t>TROXERUTIN, KOMBINACE</t>
  </si>
  <si>
    <t>15559</t>
  </si>
  <si>
    <t>VENORUTON</t>
  </si>
  <si>
    <t>20MG/G GEL 40G</t>
  </si>
  <si>
    <t>179726</t>
  </si>
  <si>
    <t>30MG POR GRA SUS 10</t>
  </si>
  <si>
    <t>*2002</t>
  </si>
  <si>
    <t>130153</t>
  </si>
  <si>
    <t>INHALAČNÍ NÁSTAVEC S MASKOU PRO DĚTI</t>
  </si>
  <si>
    <t>130152</t>
  </si>
  <si>
    <t>INHALAČNÍ NÁSTAVEC S MASKOU PRO KOJENCE</t>
  </si>
  <si>
    <t>Pomůcky pro inkontinentní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</si>
  <si>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</si>
  <si>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</si>
  <si>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</si>
  <si>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</si>
  <si>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</si>
  <si>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</si>
  <si>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</si>
  <si>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</si>
  <si>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</si>
  <si>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</si>
  <si>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</si>
  <si>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</si>
  <si>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</si>
  <si>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</si>
  <si>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</si>
  <si>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</si>
  <si>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</si>
  <si>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</si>
  <si>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</si>
  <si>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</si>
  <si>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</si>
  <si>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</si>
  <si>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</si>
  <si>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</si>
  <si>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</si>
  <si>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</si>
  <si>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L04AX01 - AZATHIOPRIN</t>
  </si>
  <si>
    <t>R03AK06 - SALMETEROL A FLUTIKASON</t>
  </si>
  <si>
    <t>R06AX27 - DESLORATADIN</t>
  </si>
  <si>
    <t>R03AK11 - FORMOTEROL A BUDESONID</t>
  </si>
  <si>
    <t>R03AK11 - FORMOTEROL A FLUTIKASON</t>
  </si>
  <si>
    <t>R03BA07 - MOMETASON</t>
  </si>
  <si>
    <t>J05AX05 - INOSIN PRANOBEX</t>
  </si>
  <si>
    <t>L04AA06 - KYSELINA MYKOFENOLOVÁ</t>
  </si>
  <si>
    <t>R03BB04 - TIOTROPIUM-BROMID</t>
  </si>
  <si>
    <t>C02AC05 - MOXONIDIN</t>
  </si>
  <si>
    <t>N06AX11 - MIRTAZAPIN</t>
  </si>
  <si>
    <t>N02CC01 - SUMATRIPTAN</t>
  </si>
  <si>
    <t>C09CA07 - TELMISARTAN</t>
  </si>
  <si>
    <t>G04CB01 - FINASTERID</t>
  </si>
  <si>
    <t>A10AB05 - INZULIN ASPART</t>
  </si>
  <si>
    <t>R06AX13 - LORATADIN</t>
  </si>
  <si>
    <t>A10BA02 - METFORMIN</t>
  </si>
  <si>
    <t>B01AC04 - KLOPIDOGREL</t>
  </si>
  <si>
    <t>A03FA07 - ITOPRIDUM</t>
  </si>
  <si>
    <t>C10AA07 - ROSUVASTATIN</t>
  </si>
  <si>
    <t>A10AE05 - INZULIN DETEMIR</t>
  </si>
  <si>
    <t>N03AX12 - GABAPENTIN</t>
  </si>
  <si>
    <t>J05AB11 - VALACIKLOVIR</t>
  </si>
  <si>
    <t>B01AA03 - WARFARIN</t>
  </si>
  <si>
    <t>N05CF02 - ZOLPIDEM</t>
  </si>
  <si>
    <t>B01AF02 - APIXABAN</t>
  </si>
  <si>
    <t>A02BC02 - PANTOPRAZOL</t>
  </si>
  <si>
    <t>C09CA01 - LOSARTAN</t>
  </si>
  <si>
    <t>N06AB10 - ESCITALOPRAM</t>
  </si>
  <si>
    <t>C10AA05 - ATORVASTATIN</t>
  </si>
  <si>
    <t>R01AC01 - KYSELINA CHROMOGLYKANOVÁ</t>
  </si>
  <si>
    <t>R06AX17 - KETOTIFEN</t>
  </si>
  <si>
    <t>N03AF01 - KARBAMAZEPIN</t>
  </si>
  <si>
    <t>N03AX11 - TOPIRAMÁT</t>
  </si>
  <si>
    <t>A02BC03 - LANSOPRAZOL</t>
  </si>
  <si>
    <t>L02BA01 - TAMOXIFEN</t>
  </si>
  <si>
    <t>N02CC01</t>
  </si>
  <si>
    <t>R06AX27</t>
  </si>
  <si>
    <t>G04CB01</t>
  </si>
  <si>
    <t>R06AX13</t>
  </si>
  <si>
    <t>C09CA01</t>
  </si>
  <si>
    <t>L04AA06</t>
  </si>
  <si>
    <t>B01AA03</t>
  </si>
  <si>
    <t>300MG/ML POR GTT SOL 100ML+ODMSTR</t>
  </si>
  <si>
    <t>N03AX11</t>
  </si>
  <si>
    <t>N03AX12</t>
  </si>
  <si>
    <t>N03AX14</t>
  </si>
  <si>
    <t>N05CF02</t>
  </si>
  <si>
    <t>80MG/ML+11,4MG/ML POR PLV SUS 140ML+ODM</t>
  </si>
  <si>
    <t>A02BC02</t>
  </si>
  <si>
    <t>L04AX01</t>
  </si>
  <si>
    <t>R03AK06</t>
  </si>
  <si>
    <t>50MCG/250MCG INH PLV DOS 1X60DÁV</t>
  </si>
  <si>
    <t>R01AC01</t>
  </si>
  <si>
    <t>50MCG/500MCG INH PLV DOS 1X60DÁV</t>
  </si>
  <si>
    <t>50MCG/100MCG INH PLV DOS 1X28DÁV</t>
  </si>
  <si>
    <t>R03DC03</t>
  </si>
  <si>
    <t>R06AX17</t>
  </si>
  <si>
    <t>R03AK11</t>
  </si>
  <si>
    <t>J05AX05</t>
  </si>
  <si>
    <t>R03BA07</t>
  </si>
  <si>
    <t>B01AC04</t>
  </si>
  <si>
    <t>C02AC05</t>
  </si>
  <si>
    <t>N03AF01</t>
  </si>
  <si>
    <t>100MG/ML POR SOL 300ML+STŘ 10ML</t>
  </si>
  <si>
    <t>N06AX11</t>
  </si>
  <si>
    <t>R03BB04</t>
  </si>
  <si>
    <t>B01AF02</t>
  </si>
  <si>
    <t>N06AB10</t>
  </si>
  <si>
    <t>C09CA07</t>
  </si>
  <si>
    <t>J05AB11</t>
  </si>
  <si>
    <t>C10AA05</t>
  </si>
  <si>
    <t>400MG/57MG/5ML POR PLV SUS 140ML</t>
  </si>
  <si>
    <t>A03FA07</t>
  </si>
  <si>
    <t>A10AB05</t>
  </si>
  <si>
    <t>A10AE05</t>
  </si>
  <si>
    <t>A10BA02</t>
  </si>
  <si>
    <t>H01AC01</t>
  </si>
  <si>
    <t>36IU(12MG) INJ PSO LQF 1+1X3,15ML ISP</t>
  </si>
  <si>
    <t>L02BA01</t>
  </si>
  <si>
    <t>A02BC03</t>
  </si>
  <si>
    <t>C10AA07</t>
  </si>
  <si>
    <t>160MCG/4,5MCG/DÁV INH SUS PSS 1X120DÁV</t>
  </si>
  <si>
    <t>80MG/ML+11,4MG/ML POR PLV SUS 140ML+LŽIČKA</t>
  </si>
  <si>
    <t>Přehled plnění PL - Preskripce léčivých přípravků - orientační přehled</t>
  </si>
  <si>
    <t>50115021     laboratorní diagnostika-skl.ZPr (Z501)</t>
  </si>
  <si>
    <t>ZA006</t>
  </si>
  <si>
    <t>Obvaz elastický síťový pruban č. 8 427308</t>
  </si>
  <si>
    <t>ZA329</t>
  </si>
  <si>
    <t>Obinadlo fixa crep   6 cm x 4 m 1323100102</t>
  </si>
  <si>
    <t>ZA446</t>
  </si>
  <si>
    <t>Vata buničitá přířezy 20 x 30 cm 1230200129</t>
  </si>
  <si>
    <t>ZA593</t>
  </si>
  <si>
    <t>Tampon sterilní stáčený 20 x 20 cm / 5 ks 28003+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</si>
  <si>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</si>
  <si>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</si>
  <si>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</si>
  <si>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</si>
  <si>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</si>
  <si>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</si>
  <si>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</si>
  <si>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</si>
  <si>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</si>
  <si>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</si>
  <si>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ZK404</t>
  </si>
  <si>
    <t>Krytí prontosan roztok 350 ml 400416</t>
  </si>
  <si>
    <t>ZL999</t>
  </si>
  <si>
    <t>Rychloobvaz 8 x 4 cm / 3 ks 001445510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</si>
  <si>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</si>
  <si>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</si>
  <si>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</si>
  <si>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</si>
  <si>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ZN814</t>
  </si>
  <si>
    <t>Krytí gelové na rány ActiMaris bal. á 20g 3097749</t>
  </si>
  <si>
    <t>ZP131</t>
  </si>
  <si>
    <t>Krytí tegaderm i.v. advanced 3,8 cm x 4,5 cm bal. á 100 ks 1680</t>
  </si>
  <si>
    <t>ZA210</t>
  </si>
  <si>
    <t>Cévka vyživovací CV-01 GAM646957</t>
  </si>
  <si>
    <t>ZA674</t>
  </si>
  <si>
    <t>Cévka CN-01, bal.á 40 ks, 646959</t>
  </si>
  <si>
    <t>ZA727</t>
  </si>
  <si>
    <t>Kontejner 30 ml sterilní uchovávání pevných i kapalných vzorků (nesterilní obal) bal. á 500 ks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</si>
  <si>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</si>
  <si>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</si>
  <si>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</si>
  <si>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</si>
  <si>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</si>
  <si>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</si>
  <si>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</si>
  <si>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</si>
  <si>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</si>
  <si>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</si>
  <si>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</si>
  <si>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</si>
  <si>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</si>
  <si>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</si>
  <si>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</si>
  <si>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</si>
  <si>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</si>
  <si>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</si>
  <si>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</si>
  <si>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</si>
  <si>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</si>
  <si>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</si>
  <si>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</si>
  <si>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</si>
  <si>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</si>
  <si>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</si>
  <si>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</si>
  <si>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</si>
  <si>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</si>
  <si>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</si>
  <si>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ZB199</t>
  </si>
  <si>
    <t>Kanyla neoflon 26G fialová BDC391349</t>
  </si>
  <si>
    <t>ZB336</t>
  </si>
  <si>
    <t>Zkumavka odběrová 1 ml tapval modrá bal. á 50 ks 13060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</si>
  <si>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</si>
  <si>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</si>
  <si>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</si>
  <si>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</si>
  <si>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</si>
  <si>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</si>
  <si>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ZD020</t>
  </si>
  <si>
    <t>Rourka rektální CH14 délka 12 cm sterilní bal. á 20 ks 646700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</si>
  <si>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</si>
  <si>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</si>
  <si>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</si>
  <si>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</si>
  <si>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</si>
  <si>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</si>
  <si>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</si>
  <si>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</si>
  <si>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</si>
  <si>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</si>
  <si>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</si>
  <si>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</si>
  <si>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</si>
  <si>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</si>
  <si>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</si>
  <si>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</si>
  <si>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</si>
  <si>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</si>
  <si>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</si>
  <si>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</si>
  <si>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</si>
  <si>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</si>
  <si>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ZA678</t>
  </si>
  <si>
    <t>Katetr močový foley 8CH dětské bal. á 12 ks 2908-02</t>
  </si>
  <si>
    <t>ZB708</t>
  </si>
  <si>
    <t>Katetr močový foley CH6 silikon 23.000.14.206</t>
  </si>
  <si>
    <t>ZN297</t>
  </si>
  <si>
    <t>Hadička spojovací Gamaplus 1,8 x 450 LL NO DOP 606301-ND</t>
  </si>
  <si>
    <t>ZN298</t>
  </si>
  <si>
    <t>Hadička spojovací Gamaplus 1,8 x 1800 LL NO DOP 606304-ND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</si>
  <si>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</si>
  <si>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</si>
  <si>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</si>
  <si>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</si>
  <si>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</si>
  <si>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</si>
  <si>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ZN854</t>
  </si>
  <si>
    <t>Stříkačka injekční arteriální 3 ml bez jehly s heparinem bal. á 100 ks safePICO Aspirator 956-622</t>
  </si>
  <si>
    <t>ZG963</t>
  </si>
  <si>
    <t>Brýle kyslíkové americký typ upevnění svorkou kojenecké H-103026</t>
  </si>
  <si>
    <t>ZB824</t>
  </si>
  <si>
    <t>Zvlhčovač TR 200 trvalý + víko šroub. 000-070-000</t>
  </si>
  <si>
    <t>ZO932</t>
  </si>
  <si>
    <t>Zkumavka 13 ml PP 101/16,5 mm bílý uzávěr sterilní 60.540.012</t>
  </si>
  <si>
    <t>ZP078</t>
  </si>
  <si>
    <t>Kontejner 25 ml PP šroubový sterilní uzávěr 2680/EST/SG</t>
  </si>
  <si>
    <t>ZP055</t>
  </si>
  <si>
    <t>Set nemocniční odsávací SymphonySet Single k odsávačce mateřského mléka K800.0557</t>
  </si>
  <si>
    <t>ZP056</t>
  </si>
  <si>
    <t>Sáček pro čištění v mikrovlnné troubě Quick Seal k odsávačce mateřského mléka bal. á 20 ks K008.0066</t>
  </si>
  <si>
    <t>ZI269</t>
  </si>
  <si>
    <t>Brýle kyslíkové americký typ upevnění svorkou dětské bal. á 50 ks H-103016(OS/12PED)</t>
  </si>
  <si>
    <t>ZB704</t>
  </si>
  <si>
    <t>Oxisenzor oxi-max I20 (3-20 kg) bal.á 24 ks MAX-I-I</t>
  </si>
  <si>
    <t>ZA715</t>
  </si>
  <si>
    <t>Set infuzní intrafix primeline classic 150 cm 4062957</t>
  </si>
  <si>
    <t>ZB556</t>
  </si>
  <si>
    <t>Jehla injekční 1,2 x 40 mm růžová 4665120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</si>
  <si>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</si>
  <si>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</si>
  <si>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</si>
  <si>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</si>
  <si>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</si>
  <si>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</si>
  <si>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</si>
  <si>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</si>
  <si>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</si>
  <si>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</si>
  <si>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</si>
  <si>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</si>
  <si>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</si>
  <si>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</si>
  <si>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ZB750</t>
  </si>
  <si>
    <t>Hadice vrapovaná metráž dělitelná po 400 mm á 50 m 1574000/W</t>
  </si>
  <si>
    <t>ZA443</t>
  </si>
  <si>
    <t>Šátek trojcípý NT 136 x 96 x 96 cm 20002</t>
  </si>
  <si>
    <t>ZA464</t>
  </si>
  <si>
    <t>Kompresa NT 10 x 10 cm/2 ks sterilní 26520</t>
  </si>
  <si>
    <t>ZA467</t>
  </si>
  <si>
    <t>Tyčinka vatová nesterilní 15 cm bal. á 100 ks 9679369</t>
  </si>
  <si>
    <t>ZE090</t>
  </si>
  <si>
    <t>Krytí sterilní VECA-C na perif.kanyly trans.okénko stříbro bal. á 50 ks BED:392020</t>
  </si>
  <si>
    <t>ZI558</t>
  </si>
  <si>
    <t>Náplast curapor   7 x   5 cm 32912  (22120,  náhrada za cosmopor )</t>
  </si>
  <si>
    <t>ZK920</t>
  </si>
  <si>
    <t>Kanystr Info V.A.C. 500 ml M8275063/1</t>
  </si>
  <si>
    <t>ZK087</t>
  </si>
  <si>
    <t>Krém cavilon ochranný bariérový á 28 g bal. á 12 ks 3391E</t>
  </si>
  <si>
    <t>ZL975</t>
  </si>
  <si>
    <t>Pěna renasys-F malý set (S) 66800794</t>
  </si>
  <si>
    <t>ZL978</t>
  </si>
  <si>
    <t>Kanystr renasys GO 300 ml 66800914</t>
  </si>
  <si>
    <t>ZN476</t>
  </si>
  <si>
    <t>Obinadlo elastické universal 15 cm x 5 m 1323100315</t>
  </si>
  <si>
    <t>ZI973</t>
  </si>
  <si>
    <t>Pěna malá  V.A.C M8275051/1</t>
  </si>
  <si>
    <t>ZL979</t>
  </si>
  <si>
    <t>Kanystr renasys EZ 250 ml 66800913</t>
  </si>
  <si>
    <t>ZB439</t>
  </si>
  <si>
    <t>Odstraňovač náplastí Convacare á 100 ks 0011279 37443</t>
  </si>
  <si>
    <t>ZB755</t>
  </si>
  <si>
    <t>Zkumavka 1,0 ml K3 edta fialová 454034</t>
  </si>
  <si>
    <t>ZB756</t>
  </si>
  <si>
    <t>Zkumavka 3 ml K3 edta fialová 454086</t>
  </si>
  <si>
    <t>ZB770</t>
  </si>
  <si>
    <t>Držák jehly excentrický Holdex 450263</t>
  </si>
  <si>
    <t>ZB771</t>
  </si>
  <si>
    <t>Držák jehly základní 450201</t>
  </si>
  <si>
    <t>ZE468</t>
  </si>
  <si>
    <t>Zkumavka modrá 1 ml 454320</t>
  </si>
  <si>
    <t>ZI182</t>
  </si>
  <si>
    <t>Zkumavka + aplikátor s chem.stabilizátorem UriSwab žlutá 802CE.A</t>
  </si>
  <si>
    <t>ZB985</t>
  </si>
  <si>
    <t>Zkumavka močová urin-monovette s pístem 10 ml sterilní bal. á 100 ks 10.252.020</t>
  </si>
  <si>
    <t>ZB334</t>
  </si>
  <si>
    <t>Konektor bezjehlový bionecteur á 50 ks 896.03</t>
  </si>
  <si>
    <t>ZL268</t>
  </si>
  <si>
    <t>Čidlo saturační masimo infant adhesivní 3 - 20 kg bal. á 20 ks 2319</t>
  </si>
  <si>
    <t>ZN645</t>
  </si>
  <si>
    <t>Sáček močový 14 denní Urosid 2000S s bezjehlovým portem objem 2000 ml délka hadice 1200 mm bal. á 40 ks N13479</t>
  </si>
  <si>
    <t>ZB253</t>
  </si>
  <si>
    <t>Filtr iso-gard bakteriální virový čistý bal. á 25 ks 19212</t>
  </si>
  <si>
    <t>ZO372</t>
  </si>
  <si>
    <t>Konektor bezjehlový OptiSyte JIM:JSM4001</t>
  </si>
  <si>
    <t>ZB385</t>
  </si>
  <si>
    <t>Hadice silikon 6 x 10,0 mm á 25 m P00272</t>
  </si>
  <si>
    <t>ZA319</t>
  </si>
  <si>
    <t>Náplast durapore 2,50 cm x 9,14 m bal. á 12 ks 1538-1</t>
  </si>
  <si>
    <t>ZA459</t>
  </si>
  <si>
    <t>Kompresa AB 10 x 20 cm/1 ks sterilní NT savá 1230114021</t>
  </si>
  <si>
    <t>ZA463</t>
  </si>
  <si>
    <t>Kompresa NT 10 x 20 cm/2 ks sterilní 26620</t>
  </si>
  <si>
    <t>ZA557</t>
  </si>
  <si>
    <t>Kompresa gáza 10 x 20 cm/5 ks sterilní 26013</t>
  </si>
  <si>
    <t>ZA562</t>
  </si>
  <si>
    <t>Náplast cosmopor i. v. 6 x 8 cm bal. á 50 ks 9008054</t>
  </si>
  <si>
    <t>ZE391</t>
  </si>
  <si>
    <t>Krytí hydrofilm  6 x   7 cm bal. á 10 ks 685755</t>
  </si>
  <si>
    <t>ZA471</t>
  </si>
  <si>
    <t>Náplast curaplast poinjekční bal. á 250 ks 30625</t>
  </si>
  <si>
    <t>ZF749</t>
  </si>
  <si>
    <t>Fixace nosních katetrů nasofix niko střední S+M, bal. á 100 ks 49-625-S-M</t>
  </si>
  <si>
    <t>ZA414</t>
  </si>
  <si>
    <t>Obinadlo idealast-haft 8 cm x 10 m 9311150</t>
  </si>
  <si>
    <t>ZB299</t>
  </si>
  <si>
    <t>Konektor bezjehlový s prodl.hadičkou, bal.á 50 ks, 4097154</t>
  </si>
  <si>
    <t>ZB501</t>
  </si>
  <si>
    <t>Přerušovač sání fingertip sterilní bal. á 100 ks 07.031.00.000</t>
  </si>
  <si>
    <t>ZB724</t>
  </si>
  <si>
    <t>Kapilára sedimentační kalibrovaná 727111</t>
  </si>
  <si>
    <t>ZB757</t>
  </si>
  <si>
    <t>Zkumavka 6 ml K3 edta fialová 456036</t>
  </si>
  <si>
    <t>ZB762</t>
  </si>
  <si>
    <t>Zkumavka červená 6 ml 456092</t>
  </si>
  <si>
    <t>ZB777</t>
  </si>
  <si>
    <t>Zkumavka červená 4 ml gel 454071</t>
  </si>
  <si>
    <t>ZD808</t>
  </si>
  <si>
    <t>Kanyla vasofix 22G modrá safety 4269098S-01</t>
  </si>
  <si>
    <t>ZJ356</t>
  </si>
  <si>
    <t>Sonda žaludeční CH10 1200 mm s RTG linkou bal. á 50 ks 412010</t>
  </si>
  <si>
    <t>ZL688</t>
  </si>
  <si>
    <t>Proužky Accu-Check Inform IIStrip 50 EU1 á 50 ks 05942861041</t>
  </si>
  <si>
    <t>ZA126</t>
  </si>
  <si>
    <t>Souprava pro percutánní biopsii jater Hepafix bílý 1,6 mm G16 bal. á 25 ks 4801164</t>
  </si>
  <si>
    <t>ZJ724</t>
  </si>
  <si>
    <t>Proužky ketonové optium plus, á 10 ks, 7074075</t>
  </si>
  <si>
    <t>ZJ187</t>
  </si>
  <si>
    <t>Zkumavka 2 ml K3 edta fialová 454087</t>
  </si>
  <si>
    <t>ZB922</t>
  </si>
  <si>
    <t>Sonda flocare PUR CH8/125 cm soft enlock 2806967</t>
  </si>
  <si>
    <t>ZO810</t>
  </si>
  <si>
    <t>Stříkačka injekční předplněná 0,9% 5 ml Omniflush bal. á 100 ks EM3513575</t>
  </si>
  <si>
    <t>ZO930</t>
  </si>
  <si>
    <t>Kontejner 100 ml PP 72/62 mm s přiloženým uzávěrem bílé víčko sterilní na tekutý materiál 75.562.105</t>
  </si>
  <si>
    <t>ZA832</t>
  </si>
  <si>
    <t>Jehla injekční 0,9 x 40 mm žlutá 4657519</t>
  </si>
  <si>
    <t>ZB854</t>
  </si>
  <si>
    <t>Jehla surecan 90°G20 žlutá zahnutá 25 mm ke krátkodobé infuzi bal. á 50 ks 4439945</t>
  </si>
  <si>
    <t>ZK439</t>
  </si>
  <si>
    <t>Rukavice operační latexové s pudrem sempermed classic vel. 7,5 31283</t>
  </si>
  <si>
    <t>ZA570</t>
  </si>
  <si>
    <t>Krytí tegaderm 4,4 cm x 4,4 cm bal. á 100 ks 1622W</t>
  </si>
  <si>
    <t>ZF352</t>
  </si>
  <si>
    <t>Náplast transpore bílá 2,50 cm x 9,14 m bal. á 12 ks 1534-1</t>
  </si>
  <si>
    <t>ZL973</t>
  </si>
  <si>
    <t>Pěna renasys-F střední set (M) 66800795</t>
  </si>
  <si>
    <t>ZB117</t>
  </si>
  <si>
    <t>Lanceta haemolance modrá plus low flow bal. á 100 ks DIS7371</t>
  </si>
  <si>
    <t>ZB675</t>
  </si>
  <si>
    <t>Elektroda EKG pro novorozence bal. á 150 ks 19.000.00.916</t>
  </si>
  <si>
    <t>ZB774</t>
  </si>
  <si>
    <t>Zkumavka červená 5 ml gel 456071</t>
  </si>
  <si>
    <t>ZB780</t>
  </si>
  <si>
    <t>Kontejner 120 ml sterilní á 50 ks FLME25035</t>
  </si>
  <si>
    <t>ZC648</t>
  </si>
  <si>
    <t>Elektroda EKG pěnová pr. 55 mm pro dospělé H-108002</t>
  </si>
  <si>
    <t>ZM877</t>
  </si>
  <si>
    <t>Set pro potní test Macroduct supply Kit bal. á 6 ks SS-032</t>
  </si>
  <si>
    <t>ZA399</t>
  </si>
  <si>
    <t>Kapilára heparin litný 230 ul / 2,0 x 175 mm UH bal. á 100 ks 105175</t>
  </si>
  <si>
    <t>ZJ252</t>
  </si>
  <si>
    <t>Zkumavka 0,25 ml K3 edta á 100 ks 450476</t>
  </si>
  <si>
    <t>ZO953</t>
  </si>
  <si>
    <t>Manžeta TK k tonometrům rtuťovým dětská 2-hadičková 85 a 25 cm ovinovací s balonky pryžová vložka 9,0 x 15,0 cm textilní obal 10,0 x 45,0 cm KVS</t>
  </si>
  <si>
    <t>ZD919</t>
  </si>
  <si>
    <t>Katetr Versaflex. pH 8 Imped.1CH inter. ref SU 10 ZNIS+8R bal. á 10 ks 955907</t>
  </si>
  <si>
    <t>ZA834</t>
  </si>
  <si>
    <t>Jehla injekční 0,7 x 40 mm černá 4660021</t>
  </si>
  <si>
    <t>ZB768</t>
  </si>
  <si>
    <t>Jehla vakuová 216/38 mm zelená 450076</t>
  </si>
  <si>
    <t>ZB769</t>
  </si>
  <si>
    <t>Jehla vakuová 206/38 mm žlutá 450077</t>
  </si>
  <si>
    <t>ZK438</t>
  </si>
  <si>
    <t>Rukavice operační latexové s pudrem sempermed classic vel. 7,0 31282</t>
  </si>
  <si>
    <t>DA412</t>
  </si>
  <si>
    <t>UNDEKAPHAN</t>
  </si>
  <si>
    <t>ZN812</t>
  </si>
  <si>
    <t>Roztok k výplachům dutiny ústní CAPHOSOL 15 ml bal. á 60 ks</t>
  </si>
  <si>
    <t>ZB543</t>
  </si>
  <si>
    <t>Souprava odběrová tracheální na odběr sekretu G05206</t>
  </si>
  <si>
    <t>ZB773</t>
  </si>
  <si>
    <t>Zkumavka šedá-glykemie 454085</t>
  </si>
  <si>
    <t>ZB776</t>
  </si>
  <si>
    <t>Zkumavka zelená 3 ml 454082</t>
  </si>
  <si>
    <t>ZE368</t>
  </si>
  <si>
    <t>Elektroda EKG dětská 32 x 36 mm á 30 ks FSTC1</t>
  </si>
  <si>
    <t>ZB014</t>
  </si>
  <si>
    <t>Zkumavka na ECP analýzu 4 ml 454067</t>
  </si>
  <si>
    <t>ZK596</t>
  </si>
  <si>
    <t>Kit sterile Ultra-Pro II with 14 x 91.5cm (5.5" x 36") telescopically-folded CIV-Flex cover (3D) bal. á 24 ks 610-608 E8385RC</t>
  </si>
  <si>
    <t>ZA999</t>
  </si>
  <si>
    <t>Jehla injekční 0,5 x 16 mm oranžová 4657853</t>
  </si>
  <si>
    <t>DG383</t>
  </si>
  <si>
    <t>Bactec PEDS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</si>
  <si>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</si>
  <si>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</si>
  <si>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</si>
  <si>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</si>
  <si>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</si>
  <si>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</si>
  <si>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</si>
  <si>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</si>
  <si>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ZB961</t>
  </si>
  <si>
    <t>Maska kyslíková dětská s hadičkou a nosní svorkou  H-103012</t>
  </si>
  <si>
    <t>ZA498</t>
  </si>
  <si>
    <t>Krytí bactigras 10 x 10 cm bal. á 10 ks 7457</t>
  </si>
  <si>
    <t>ZA540</t>
  </si>
  <si>
    <t>Náplast omnifix E 15 cm x 10 m 9006513</t>
  </si>
  <si>
    <t>ZA547</t>
  </si>
  <si>
    <t>Krytí inadine nepřilnavé 9,5 x 9,5 cm 1/10 SYS01512EE</t>
  </si>
  <si>
    <t>ZA603</t>
  </si>
  <si>
    <t>Kompresa gáza 7,5 x 7,5 cm/2 ks sterilní karton á 1000 ks 26005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</si>
  <si>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</si>
  <si>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</si>
  <si>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</si>
  <si>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</si>
  <si>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</si>
  <si>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</si>
  <si>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ZK646</t>
  </si>
  <si>
    <t>Krytí tegaderm CHG 8,5 cm x 11,5 cm na CŽK-antibakt. bal. á 25 ks 1657R</t>
  </si>
  <si>
    <t>ZL410</t>
  </si>
  <si>
    <t>Krytí gelové Hemagel 100 g A2681147</t>
  </si>
  <si>
    <t>ZE396</t>
  </si>
  <si>
    <t>Krytí mastný tyl grassolind 7,5 x 10 cm bal. á 10 ks 499313</t>
  </si>
  <si>
    <t>ZN478</t>
  </si>
  <si>
    <t>Obinadlo elastické universal 10 cm x 5 m 1323100313</t>
  </si>
  <si>
    <t>ZN475</t>
  </si>
  <si>
    <t>Obinadlo elastické universal   8 cm x 5 m 1323100312</t>
  </si>
  <si>
    <t>ZO420</t>
  </si>
  <si>
    <t>Krytí tegaderm CHG 7,5 cm x 8,5 cm na CŽK-antibakt. bal. á 25 ks 1660R</t>
  </si>
  <si>
    <t>ZA688</t>
  </si>
  <si>
    <t>Sáček močový curity s hod. diurézou 400 ml hadička 150 cm 8150</t>
  </si>
  <si>
    <t>ZA812</t>
  </si>
  <si>
    <t>Uzávěr do katetrů 4435001</t>
  </si>
  <si>
    <t>ZA967</t>
  </si>
  <si>
    <t>Set flocare 800 Pack Transition nový pro enter. vaky ( APA 3227171) 586511</t>
  </si>
  <si>
    <t>ZB249</t>
  </si>
  <si>
    <t>Sáček močový s křížovou výpustí 2000 ml ZAR-TNU201601</t>
  </si>
  <si>
    <t>ZB360</t>
  </si>
  <si>
    <t>Rourka rektální CH12 délka 12 cm sterilní bal. á 20 ks 646699</t>
  </si>
  <si>
    <t>ZB488</t>
  </si>
  <si>
    <t>Sprej cavilon 28 ml bal. á 12 ks 3346E</t>
  </si>
  <si>
    <t>ZB764</t>
  </si>
  <si>
    <t>Zkumavka zelená 4 ml 454051</t>
  </si>
  <si>
    <t>ZF192</t>
  </si>
  <si>
    <t>Nádoba na kontaminovaný odpad 4 l 15-0004</t>
  </si>
  <si>
    <t>ZH845</t>
  </si>
  <si>
    <t>Tyčinka vatová medcomfort + glyc. citónová příchuť bal. á 75 ks 09157-100</t>
  </si>
  <si>
    <t>ZK799</t>
  </si>
  <si>
    <t>Zátka combi červená 4495101</t>
  </si>
  <si>
    <t>ZJ672</t>
  </si>
  <si>
    <t>Pohár na moč 250 ml UH GAMA204809</t>
  </si>
  <si>
    <t>ZI683</t>
  </si>
  <si>
    <t>Drátek míchací á 500 ks 110009</t>
  </si>
  <si>
    <t>ZI682</t>
  </si>
  <si>
    <t>Zátka ke kapiláře á 500 ks (8153) 110180</t>
  </si>
  <si>
    <t>ZM515</t>
  </si>
  <si>
    <t>Souprava odsávací nástavec+ventil+membrána+láhev šroub. uzávěr+víčko K800.0695</t>
  </si>
  <si>
    <t>ZB473</t>
  </si>
  <si>
    <t>Filtr antibakteriální Uni junior bal. á 50 ks M1003346</t>
  </si>
  <si>
    <t>ZC052</t>
  </si>
  <si>
    <t>Tlouček drsný 24 x 115 mm JIZE213A/1</t>
  </si>
  <si>
    <t>ZE156</t>
  </si>
  <si>
    <t>Mikrozkumavka šroubovací 2,0 ml stojící bal. á 500 ks SSI U234000</t>
  </si>
  <si>
    <t>ZG223</t>
  </si>
  <si>
    <t>Mikrozkumavka šroubovací 1,5 ml bal. á 500 ks U221000</t>
  </si>
  <si>
    <t>ZA241</t>
  </si>
  <si>
    <t>Katetr hickman 2 lumen 7,0 Fr x 65 cm s perkutánním zaváděcím příslušenstvím 0600570CE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</si>
  <si>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</si>
  <si>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</si>
  <si>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</si>
  <si>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</si>
  <si>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ZP165</t>
  </si>
  <si>
    <t>Set transfuzní VL TR 00 PVC silikon 285 cm bal. á 30 ks k Agilii M46442800S</t>
  </si>
  <si>
    <t>ZB551</t>
  </si>
  <si>
    <t>Jehla trepanobioptická BSL 1110</t>
  </si>
  <si>
    <t>ZB729</t>
  </si>
  <si>
    <t>Jehla surecan 90°G20 žlutá zahnutá 20 mm ke krátkodobé infuzi bal. á 50 ks 4439937</t>
  </si>
  <si>
    <t>ZB246</t>
  </si>
  <si>
    <t>Jehla atraumatická lumbální MDI 2290</t>
  </si>
  <si>
    <t>ZA379</t>
  </si>
  <si>
    <t>Jehla pro odběr kostní dřeně bal. á 5 ks BIP1610/50</t>
  </si>
  <si>
    <t>ZE185</t>
  </si>
  <si>
    <t>Jehla trepanobioptická 8G x 10 cm RBN-84</t>
  </si>
  <si>
    <t>ZN126</t>
  </si>
  <si>
    <t>Rukavice operační gammex latex PF bez pudru 7,0 330048070</t>
  </si>
  <si>
    <t>ZN108</t>
  </si>
  <si>
    <t>Rukavice operační gammex latex PF bez pudru 8,0 330048080</t>
  </si>
  <si>
    <t>ZN125</t>
  </si>
  <si>
    <t>Rukavice operační gammex latex PF bez pudru 7,5 330048075</t>
  </si>
  <si>
    <t>DG211</t>
  </si>
  <si>
    <t>HEPTAPHAN, DIAG.PROUZKY 50 ks</t>
  </si>
  <si>
    <t>DG395</t>
  </si>
  <si>
    <t>Diagnostická souprava AB0 set monoklonální na 30</t>
  </si>
  <si>
    <t>DA001</t>
  </si>
  <si>
    <t>PROUZKY DIAPHAN pro samotestování 50ks</t>
  </si>
  <si>
    <t>804528</t>
  </si>
  <si>
    <t>-Roztok Lowyho 200 ml</t>
  </si>
  <si>
    <t>DA825</t>
  </si>
  <si>
    <t>Papírek univerzální indikátorový,prouž. 6,4-8,0pH</t>
  </si>
  <si>
    <t>DG384</t>
  </si>
  <si>
    <t>Bactec- PEDS - PLUS/F - plastic</t>
  </si>
  <si>
    <t>ZF722</t>
  </si>
  <si>
    <t>Port titanový slim 6 Fr 0605550CE</t>
  </si>
  <si>
    <t>ZO539</t>
  </si>
  <si>
    <t>Kohout trojcestný červený bal. á 50 ks E0501</t>
  </si>
  <si>
    <t>ZO538</t>
  </si>
  <si>
    <t>Kohout trojcestný bílý bal. á 50 ks E0500</t>
  </si>
  <si>
    <t>ZA315</t>
  </si>
  <si>
    <t>Kompresa NT 5 x 5 cm/2 ks sterilní 26501</t>
  </si>
  <si>
    <t>ZA324</t>
  </si>
  <si>
    <t>Krytí tegaderm 10,0 cm x 12,0 cm bal. á 50 ks 1626W</t>
  </si>
  <si>
    <t>ZA419</t>
  </si>
  <si>
    <t>Náplast octacare cotton tape- betaplast 10 cm x 5 m (510W) 10510</t>
  </si>
  <si>
    <t>ZA575</t>
  </si>
  <si>
    <t>Set sterilní pro žilní katetrizaci-basic Mediset bal. á 15 ks 4552732</t>
  </si>
  <si>
    <t>ZC702</t>
  </si>
  <si>
    <t>Krytí tegaderm 6,0 cm x 7,0 cm bal. á 100 ks 1624W</t>
  </si>
  <si>
    <t>ZF351</t>
  </si>
  <si>
    <t>Náplast transpore bílá 1,25 cm x 9,14 m bal. á 24 ks 1534-0</t>
  </si>
  <si>
    <t>ZK405</t>
  </si>
  <si>
    <t>Krytí hemostatické gelitaspon standard 80 x 50 mm x 10 mm bal. á 10 ks A2107861</t>
  </si>
  <si>
    <t>ZK759</t>
  </si>
  <si>
    <t>Náplast water resistant cosmos bal. á 20 ks (10+10) 5351233</t>
  </si>
  <si>
    <t>ZE486</t>
  </si>
  <si>
    <t>Krytí mepilex border lite 4 x 5 cm bal. á 10 ks 281000</t>
  </si>
  <si>
    <t>ZL668</t>
  </si>
  <si>
    <t>Náplast silikon tape 2,5 cm x 5 m bal. á 12 ks 2770-1</t>
  </si>
  <si>
    <t>ZA566</t>
  </si>
  <si>
    <t>Fixace nosních katetrů nasofix niko L velký bal. á 100 ks 49-625-L</t>
  </si>
  <si>
    <t>ZN815</t>
  </si>
  <si>
    <t>Krytí roztok k čištění a hojenní ran ActiMaris Forte 300 ml 3098077</t>
  </si>
  <si>
    <t>ZA574</t>
  </si>
  <si>
    <t>Tampon sterilní stáčený 30 x 30 cm / 3 ks karton á 300 ks 1230110415</t>
  </si>
  <si>
    <t>ZO123</t>
  </si>
  <si>
    <t>Fixace nosních katetrů nasofix niko M – I dětský bal. á 100 ks 49-625M-I</t>
  </si>
  <si>
    <t>ZA646</t>
  </si>
  <si>
    <t>Přířez steril. rolo. 12 x 120 cm/4 vr.á 2 ks, bal. 200 ks 1230116032</t>
  </si>
  <si>
    <t>ZD110</t>
  </si>
  <si>
    <t>Verba č. 1 - břišní pás 65 - 75 cm 932531</t>
  </si>
  <si>
    <t>ZA687</t>
  </si>
  <si>
    <t>Sáček močový curity s hod. diurézou 200 ml hadička 150 cm 6502</t>
  </si>
  <si>
    <t>ZA707</t>
  </si>
  <si>
    <t>Katetr močový foley 12CH bal. á 12 ks 1125-02</t>
  </si>
  <si>
    <t>ZA729</t>
  </si>
  <si>
    <t>Tyčinka vatová sterilní velká 1 bal/200 ks 9679520</t>
  </si>
  <si>
    <t>ZA817</t>
  </si>
  <si>
    <t>Zkumavka PS 10 ml sterilní modrá zátka bal. á 20 ks 400914</t>
  </si>
  <si>
    <t>ZA831</t>
  </si>
  <si>
    <t>Rourka rektální CH20 délka 40 cm 19-20.100</t>
  </si>
  <si>
    <t>ZA847</t>
  </si>
  <si>
    <t>Filtr H-V small kombinovaný čistý přímý bal. á 50 ks 19502</t>
  </si>
  <si>
    <t>ZA883</t>
  </si>
  <si>
    <t>Rourka rektální CH18 délka 40 cm 19-18.100</t>
  </si>
  <si>
    <t>ZB295</t>
  </si>
  <si>
    <t>Filtr iso-gard hepa čistý bal. á 20 ks 28012</t>
  </si>
  <si>
    <t>ZB312</t>
  </si>
  <si>
    <t>Zavaděč trach. rourek pro TR střední 5.0 - 8.0 mm á 10 ks 100/120/200</t>
  </si>
  <si>
    <t>ZB575</t>
  </si>
  <si>
    <t>Katetr močový foley urologický 10CH dětské bal. á 12 ks 2910-02</t>
  </si>
  <si>
    <t>ZB893</t>
  </si>
  <si>
    <t>Stříkačka inzulinová omnican 0,5 ml 100j s jehlou 30 G 9151125S</t>
  </si>
  <si>
    <t>ZC586</t>
  </si>
  <si>
    <t>Filtr H-V kompaktní kombinovaný sterilní přímý á 25 ks 19401</t>
  </si>
  <si>
    <t>ZC722</t>
  </si>
  <si>
    <t>Páska fixační bal. á 12 ks LNOP 1053</t>
  </si>
  <si>
    <t>ZD350</t>
  </si>
  <si>
    <t>Lanceta haemolance zelená 21 G á 100 ks DIS7372</t>
  </si>
  <si>
    <t>ZI026</t>
  </si>
  <si>
    <t>Šidítko dětské Flora 03 kytička bal. á 30 ks 1001</t>
  </si>
  <si>
    <t>ZJ107</t>
  </si>
  <si>
    <t>Vzduchovod ústní guedell 40 mm bal. á 50 ks 311040</t>
  </si>
  <si>
    <t>ZD030</t>
  </si>
  <si>
    <t>Skalpel jednorázový cutfix sterilní bal. á 10 ks 5518040</t>
  </si>
  <si>
    <t>ZE783</t>
  </si>
  <si>
    <t>Trn na vak jednosměrný bal. á 100 ks 2309E</t>
  </si>
  <si>
    <t>ZE885</t>
  </si>
  <si>
    <t>Trubice žaludeční CH32 délka 80 cm 21233</t>
  </si>
  <si>
    <t>ZF677</t>
  </si>
  <si>
    <t>Průbojník - kruhový skalpel pr. 6 mm bal. á 10 ks 09005</t>
  </si>
  <si>
    <t>ZA937</t>
  </si>
  <si>
    <t>Ambuvak pro dospělé PVC ( set ) P04223</t>
  </si>
  <si>
    <t>ZM656</t>
  </si>
  <si>
    <t>Krytí - roztok Microdacyn 250 ml s rozprašovačem MI44106-00</t>
  </si>
  <si>
    <t>ZN003</t>
  </si>
  <si>
    <t>Kanyla TS 7,5 bez manžety 100/811/075</t>
  </si>
  <si>
    <t>ZJ703</t>
  </si>
  <si>
    <t>Sonda žaludeční CH8 1200mm s RTG linkou bal. á 50 ks 412008</t>
  </si>
  <si>
    <t>ZC222</t>
  </si>
  <si>
    <t>Kanyla TS 3,0 s manžetou 67P030</t>
  </si>
  <si>
    <t>ZG724</t>
  </si>
  <si>
    <t>Spojka proplachovací urologická bal. á 50 ks LCF</t>
  </si>
  <si>
    <t>ZN299</t>
  </si>
  <si>
    <t>Hadička spojovací Gamaplus 1,8 x 1800 UNIV NO DOP 606307-ND</t>
  </si>
  <si>
    <t>ZB239</t>
  </si>
  <si>
    <t>Spojka pacientská Superset 15F 3535000/W</t>
  </si>
  <si>
    <t>ZB843</t>
  </si>
  <si>
    <t>Zavaděč trach. rourek pro TR malý 2.5 - 4.5 mm bal. á 10 ks 100/120/100</t>
  </si>
  <si>
    <t>ZA776</t>
  </si>
  <si>
    <t>Průbojník - kruhový skalpel pr. 5 mm bal. á 10 ks 09004</t>
  </si>
  <si>
    <t>ZF967</t>
  </si>
  <si>
    <t>Láhev 0,3 l k thoraxovému odsávání N079.0011</t>
  </si>
  <si>
    <t>ZF968</t>
  </si>
  <si>
    <t>Láhev 0,8 l k thoraxovému odsávání N079.0016</t>
  </si>
  <si>
    <t>ZA841</t>
  </si>
  <si>
    <t>Kanyla ET 4,5 s manžetou 107-45G</t>
  </si>
  <si>
    <t>ZB258</t>
  </si>
  <si>
    <t>Injectomat line PE 200 cm 9004182</t>
  </si>
  <si>
    <t>ZB383</t>
  </si>
  <si>
    <t>Elektroda drátková pro novor.3 v sáčku á 300 ks 2009101-406</t>
  </si>
  <si>
    <t>ZC696</t>
  </si>
  <si>
    <t>Průbojník - kruhový skalpel pr. 8 mm bal. á 10 ks 09006</t>
  </si>
  <si>
    <t>ZB267</t>
  </si>
  <si>
    <t>Filtr kapalinový Hygrob. 355/5427</t>
  </si>
  <si>
    <t>ZE526</t>
  </si>
  <si>
    <t>Sada prachových filtrů 8414057</t>
  </si>
  <si>
    <t>ZA698</t>
  </si>
  <si>
    <t>Elektroda EKG H124SG bal. á 500 ks 31.1245.21</t>
  </si>
  <si>
    <t>ZB313</t>
  </si>
  <si>
    <t>Zavaděč trach. rourek pro TR velký 8.5 - 11.0 mm á 10 ks 100/120/300</t>
  </si>
  <si>
    <t>ZB499</t>
  </si>
  <si>
    <t>Kanyla TS 5,0 67P050</t>
  </si>
  <si>
    <t>ZA955</t>
  </si>
  <si>
    <t>Kyveta CO2 dětská 6870280</t>
  </si>
  <si>
    <t>ZC761</t>
  </si>
  <si>
    <t>Kanyla TS 4,5 s manžetou 65P045</t>
  </si>
  <si>
    <t>ZF462</t>
  </si>
  <si>
    <t>Kanyla TS 4,0 s manžetou 65P040</t>
  </si>
  <si>
    <t>ZK848</t>
  </si>
  <si>
    <t>Lžíce laryngoskopická 2 bal. á 10 ks 670150-000020</t>
  </si>
  <si>
    <t>ZH297</t>
  </si>
  <si>
    <t>Lžíce laryngoskopická 1 bal. á 10 ks 670150-100010</t>
  </si>
  <si>
    <t>ZA753</t>
  </si>
  <si>
    <t>Sonda flocare PUR CH8/110 cm enlock 2778398</t>
  </si>
  <si>
    <t>ZG022</t>
  </si>
  <si>
    <t>Sonda flocare PUR Tube CH5/50 cm enlock (APA2778380)569867</t>
  </si>
  <si>
    <t>ZL335</t>
  </si>
  <si>
    <t>Systém odsávací uzavřený TS Comfortsoft CH 8 30 cm 72 hod. 02-011-02</t>
  </si>
  <si>
    <t>ZC913</t>
  </si>
  <si>
    <t>Elektroda defibrilační pro děti 0-33/BS/ 0-15 kg quick combo 11996-000093</t>
  </si>
  <si>
    <t>ZA240</t>
  </si>
  <si>
    <t>Katetr broviak 1 lumen 6,6 Fr x 90 cm 0600540CE</t>
  </si>
  <si>
    <t>ZA943</t>
  </si>
  <si>
    <t>Katetr CVC 3 lumen 7 Fr x 16 cm  CV-12703</t>
  </si>
  <si>
    <t>ZN992</t>
  </si>
  <si>
    <t>Katetr CVC 3 lumen 5,5 Fr x 13 cm, set, pediatrický CS -16553E</t>
  </si>
  <si>
    <t>ZN991</t>
  </si>
  <si>
    <t>Katetr CVC 3 lumen 4 Fr x 13 cm, set, pediatrický CS -14403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</si>
  <si>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</si>
  <si>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</si>
  <si>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</si>
  <si>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</si>
  <si>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ZH392</t>
  </si>
  <si>
    <t>Šití novosyn quick undy 3/0 (2) bal. á 36 ks C3046030</t>
  </si>
  <si>
    <t>ZF363</t>
  </si>
  <si>
    <t>Šití premicron zelený 3/0 (2) bal. á 36 ks C0026515</t>
  </si>
  <si>
    <t>ZB288</t>
  </si>
  <si>
    <t>Jehla spinální spinocan 20 G x 88 mm žlutá bal. 25 ks 4509900</t>
  </si>
  <si>
    <t>ZK483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</si>
  <si>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</si>
  <si>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</si>
  <si>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</si>
  <si>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</si>
  <si>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</si>
  <si>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</si>
  <si>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</si>
  <si>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</si>
  <si>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</si>
  <si>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</si>
  <si>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</si>
  <si>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</si>
  <si>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</si>
  <si>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</si>
  <si>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</si>
  <si>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</si>
  <si>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</si>
  <si>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</si>
  <si>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</si>
  <si>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</si>
  <si>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</si>
  <si>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DF166</t>
  </si>
  <si>
    <t>KALIBRAČNÍ ROZTOK 2  S1830 (ABL 825)</t>
  </si>
  <si>
    <t>DF445</t>
  </si>
  <si>
    <t>Odpadni nadoba D512 600 ml</t>
  </si>
  <si>
    <t>DE022</t>
  </si>
  <si>
    <t>Glukózová membránová souprava</t>
  </si>
  <si>
    <t>DD309</t>
  </si>
  <si>
    <t>Laktátová membránová souprava</t>
  </si>
  <si>
    <t>DA376</t>
  </si>
  <si>
    <t>Zachycovače krevních sraženin, Clot Catchers ,250</t>
  </si>
  <si>
    <t>DH263</t>
  </si>
  <si>
    <t>Termo papír (8ks)</t>
  </si>
  <si>
    <t>ZB990</t>
  </si>
  <si>
    <t>Okruh dýchací ventilační Raphael bal.á 10 ks ( pův.353900) 191785-505150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</si>
  <si>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</si>
  <si>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</si>
  <si>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</si>
  <si>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</si>
  <si>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ZF969</t>
  </si>
  <si>
    <t>Hadice s jednoduchou konickou spojkou bal. á 10 ks N079.0021</t>
  </si>
  <si>
    <t>ZA947</t>
  </si>
  <si>
    <t>Okruh dýchací bal. á 20 ks 351400</t>
  </si>
  <si>
    <t>ZF970</t>
  </si>
  <si>
    <t>Hadice s dvojitou konickou spojkou N079.0022</t>
  </si>
  <si>
    <t>ZB597</t>
  </si>
  <si>
    <t>Hadička spojovací HS 3,0 x 150LL bal. á 30 ks 606321-ND</t>
  </si>
  <si>
    <t>KG978</t>
  </si>
  <si>
    <t>kleště bioptické á 20 ks FB-231K N1081220</t>
  </si>
  <si>
    <t>ZA708</t>
  </si>
  <si>
    <t>Hadička spojovací Gamaplus HY 3,0 x 150LL 606371</t>
  </si>
  <si>
    <t>ZH808</t>
  </si>
  <si>
    <t>Nádoba na histologický mat. s pufrovaným formalínem HISTOFOR 20 ml bal. á 100 ks BFS-20</t>
  </si>
  <si>
    <t>KG976</t>
  </si>
  <si>
    <t>kleště bioptické á 20 ks FB-240U N5355630 (st.č. E0482107)</t>
  </si>
  <si>
    <t>KG980</t>
  </si>
  <si>
    <t>rukojeť extrakční MA-479 026951</t>
  </si>
  <si>
    <t>KG979</t>
  </si>
  <si>
    <t>košík extrakční FG-16L 026751</t>
  </si>
  <si>
    <t>ZB944</t>
  </si>
  <si>
    <t>Set perkutální PEG FLOW-20-PULL-1-S</t>
  </si>
  <si>
    <t>ZE560</t>
  </si>
  <si>
    <t>Sonda Freka PEG žaludeční universal CH20 7751531</t>
  </si>
  <si>
    <t>ZD433</t>
  </si>
  <si>
    <t>Souprava cystofix CH 5 minipaed bal. á 10 ks 4441036</t>
  </si>
  <si>
    <t>KJ171</t>
  </si>
  <si>
    <t>kartáček cytologický sterilní jednorázový 1150 mm délka 2 mm á 5 ks BC-203D-2006</t>
  </si>
  <si>
    <t>ZL196</t>
  </si>
  <si>
    <t>Síťka extrakční na polypy 3 x 6 cm 230 cm bal. á 10 ks 711151</t>
  </si>
  <si>
    <t>ZD654</t>
  </si>
  <si>
    <t>Rukavice endoskopické dlouhé nitratex ep S 700122</t>
  </si>
  <si>
    <t>ZD669</t>
  </si>
  <si>
    <t>Rukavice endoskopické dlouhé nitratex ep M 700123</t>
  </si>
  <si>
    <t>ZK478</t>
  </si>
  <si>
    <t>Rukavice operační latexové s pudrem ansell, vasco surgical powderet vel. 8,5 6035559 (303507EU)</t>
  </si>
  <si>
    <t>ZL426</t>
  </si>
  <si>
    <t>Rukavice operační ansell sensi - touch vel. 7,5 bal. á 40 párů 8050194(8050154)</t>
  </si>
  <si>
    <t>DB325</t>
  </si>
  <si>
    <t>ITEST-HELICOBACTER</t>
  </si>
  <si>
    <t>ZA572</t>
  </si>
  <si>
    <t>Set sterilní pro převaz rány Mediset 4706321</t>
  </si>
  <si>
    <t>ZA604</t>
  </si>
  <si>
    <t>Tyčinka vatová sterilní jednotlivě balalená bal. á 1000 ks 5100/SG/CS</t>
  </si>
  <si>
    <t>ZA003</t>
  </si>
  <si>
    <t>Obvaz elastický síťový pruban č. 2 4273020</t>
  </si>
  <si>
    <t>ZA749</t>
  </si>
  <si>
    <t>Stříkačka injekční 3-dílná 50 ml LL Omnifix Solo 4617509F</t>
  </si>
  <si>
    <t>ZB763</t>
  </si>
  <si>
    <t>Zkumavka červená 9 ml 455092</t>
  </si>
  <si>
    <t>ZD616</t>
  </si>
  <si>
    <t>Set sterilní pro močovou katetrizaci+ aqua permanent 4 Mediset bal. á 54 ks 753882</t>
  </si>
  <si>
    <t>ZF049</t>
  </si>
  <si>
    <t>Džbán odměrný s modrou stupnicí 1000 ml  P404062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</si>
  <si>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</si>
  <si>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</si>
  <si>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</si>
  <si>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</si>
  <si>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</si>
  <si>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</si>
  <si>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</si>
  <si>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</si>
  <si>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</si>
  <si>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</si>
  <si>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50115079</t>
  </si>
  <si>
    <t>542 SZM Intenzivní péče (112 02 100)</t>
  </si>
  <si>
    <t>50115070</t>
  </si>
  <si>
    <t>513 SZM katetry (112 02 101)</t>
  </si>
  <si>
    <t>50115020</t>
  </si>
  <si>
    <t>Lékárna - SZM diagnostika</t>
  </si>
  <si>
    <t>50115040</t>
  </si>
  <si>
    <t>505 SZM laboratorní sklo a materiál (112 02 140)</t>
  </si>
  <si>
    <t>50115069</t>
  </si>
  <si>
    <t>534 SZM Porty (112 02 101)</t>
  </si>
  <si>
    <t>50115064</t>
  </si>
  <si>
    <t>529 SZM šicí materiál (112 02 106)</t>
  </si>
  <si>
    <t>50115080</t>
  </si>
  <si>
    <t>523 SZM staplery, endosk., optika, extraktory (112 02 102)</t>
  </si>
  <si>
    <t>Spotřeba zdravotnického materiálu - orientační přehled</t>
  </si>
  <si>
    <t>ON Data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</si>
  <si>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</si>
  <si>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</si>
  <si>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</si>
  <si>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</si>
  <si>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</si>
  <si>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</si>
  <si>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</si>
  <si>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</si>
  <si>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</si>
  <si>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</si>
  <si>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</si>
  <si>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</si>
  <si>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</si>
  <si>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</si>
  <si>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</si>
  <si>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</si>
  <si>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</si>
  <si>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</si>
  <si>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</si>
  <si>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</si>
  <si>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Aleksijevič Darina</t>
  </si>
  <si>
    <t>Čelková Miloslava</t>
  </si>
  <si>
    <t>Černá Monika</t>
  </si>
  <si>
    <t>Fabulová Pavla</t>
  </si>
  <si>
    <t>Gvozdiaková Tatiana</t>
  </si>
  <si>
    <t>Kára Tomáš</t>
  </si>
  <si>
    <t>Köcherová Hana</t>
  </si>
  <si>
    <t>Kouřilová Martina</t>
  </si>
  <si>
    <t>Mikušková Eleni</t>
  </si>
  <si>
    <t>Punová Lucia</t>
  </si>
  <si>
    <t>Rohanová Marie</t>
  </si>
  <si>
    <t>Saitzová Kateřina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</si>
  <si>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</si>
  <si>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</si>
  <si>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</si>
  <si>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</si>
  <si>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</si>
  <si>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</si>
  <si>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</si>
  <si>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</si>
  <si>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</si>
  <si>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</si>
  <si>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</si>
  <si>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</si>
  <si>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</si>
  <si>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</si>
  <si>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</si>
  <si>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</si>
  <si>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</si>
  <si>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</si>
  <si>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</si>
  <si>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0120102</t>
  </si>
  <si>
    <t>BOOSTRIX INJ. STŘÍKAČKA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</si>
  <si>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</si>
  <si>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</si>
  <si>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</si>
  <si>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</si>
  <si>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</si>
  <si>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</si>
  <si>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</si>
  <si>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</si>
  <si>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</si>
  <si>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</si>
  <si>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</si>
  <si>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</si>
  <si>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</si>
  <si>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</si>
  <si>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</si>
  <si>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</si>
  <si>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</si>
  <si>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</si>
  <si>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</si>
  <si>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</si>
  <si>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</si>
  <si>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</si>
  <si>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</si>
  <si>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</si>
  <si>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</si>
  <si>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</si>
  <si>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</si>
  <si>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</si>
  <si>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</si>
  <si>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</si>
  <si>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</si>
  <si>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</si>
  <si>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</si>
  <si>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</si>
  <si>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</si>
  <si>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</si>
  <si>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</si>
  <si>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02031</t>
  </si>
  <si>
    <t>06</t>
  </si>
  <si>
    <t>103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</si>
  <si>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</si>
  <si>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</si>
  <si>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</si>
  <si>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</si>
  <si>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</si>
  <si>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</si>
  <si>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</si>
  <si>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</si>
  <si>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</si>
  <si>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</si>
  <si>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</si>
  <si>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</si>
  <si>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</si>
  <si>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</si>
  <si>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</si>
  <si>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</si>
  <si>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</si>
  <si>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</si>
  <si>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</si>
  <si>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</si>
  <si>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</si>
  <si>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</si>
  <si>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</si>
  <si>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</si>
  <si>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</si>
  <si>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</si>
  <si>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</si>
  <si>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</si>
  <si>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</si>
  <si>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</si>
  <si>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</si>
  <si>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</si>
  <si>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</si>
  <si>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</si>
  <si>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</si>
  <si>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</si>
  <si>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</si>
  <si>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</si>
  <si>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</si>
  <si>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</si>
  <si>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</si>
  <si>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</si>
  <si>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</si>
  <si>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</si>
  <si>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</si>
  <si>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</si>
  <si>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</si>
  <si>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</si>
  <si>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</si>
  <si>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</si>
  <si>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</si>
  <si>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</si>
  <si>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</si>
  <si>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</si>
  <si>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</si>
  <si>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</si>
  <si>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</si>
  <si>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</si>
  <si>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</si>
  <si>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</si>
  <si>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</si>
  <si>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</si>
  <si>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</si>
  <si>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</si>
  <si>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</si>
  <si>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</si>
  <si>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</si>
  <si>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</si>
  <si>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</si>
  <si>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</si>
  <si>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</si>
  <si>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09219</t>
  </si>
  <si>
    <t xml:space="preserve">INTRAVENÓZNÍ INJEKCE U DOSPĚLÉHO ČI DÍTĚTE NAD 10 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</si>
  <si>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</si>
  <si>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</si>
  <si>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</si>
  <si>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</si>
  <si>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</si>
  <si>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</si>
  <si>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15960</t>
  </si>
  <si>
    <t>ENDOSKOPICKÁ GASTROSTOMIE - PŘIČTI K CENĚ ZÁKLADNÍ</t>
  </si>
  <si>
    <t>15404</t>
  </si>
  <si>
    <t>TOTÁLNÍ KOLOSKOPIE</t>
  </si>
  <si>
    <t>15402</t>
  </si>
  <si>
    <t>REKTOSKOPIE</t>
  </si>
  <si>
    <t>(prázdné)</t>
  </si>
  <si>
    <t>REMICA</t>
  </si>
  <si>
    <t>INFLEC</t>
  </si>
  <si>
    <t>108</t>
  </si>
  <si>
    <t>0026704</t>
  </si>
  <si>
    <t>NEORECORMON</t>
  </si>
  <si>
    <t>31023</t>
  </si>
  <si>
    <t>KONTROLNÍ VYŠETŘENÍ DĚTSKÝM LÉKAŘEM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</si>
  <si>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</si>
  <si>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</si>
  <si>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</si>
  <si>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</si>
  <si>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</si>
  <si>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</si>
  <si>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</si>
  <si>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</si>
  <si>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</si>
  <si>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0004071</t>
  </si>
  <si>
    <t>DITHIADEN INJ</t>
  </si>
  <si>
    <t>0011420</t>
  </si>
  <si>
    <t>VINCRISTINE TEVA</t>
  </si>
  <si>
    <t>0011421</t>
  </si>
  <si>
    <t>0016470</t>
  </si>
  <si>
    <t>0027197</t>
  </si>
  <si>
    <t>KOGENATE BAYER</t>
  </si>
  <si>
    <t>0027803</t>
  </si>
  <si>
    <t>EXJADE</t>
  </si>
  <si>
    <t>0028028</t>
  </si>
  <si>
    <t>GLIVEC</t>
  </si>
  <si>
    <t>0031966</t>
  </si>
  <si>
    <t>CYTOSAR</t>
  </si>
  <si>
    <t>0040122</t>
  </si>
  <si>
    <t>0042267</t>
  </si>
  <si>
    <t>0042270</t>
  </si>
  <si>
    <t>0084229</t>
  </si>
  <si>
    <t>ENDOXAN</t>
  </si>
  <si>
    <t>0084230</t>
  </si>
  <si>
    <t>0127717</t>
  </si>
  <si>
    <t>IMMUNINE BAXTER</t>
  </si>
  <si>
    <t>0155379</t>
  </si>
  <si>
    <t>0500566</t>
  </si>
  <si>
    <t>9999990</t>
  </si>
  <si>
    <t>Nespecifikovany LEK</t>
  </si>
  <si>
    <t>0168928</t>
  </si>
  <si>
    <t>0088336</t>
  </si>
  <si>
    <t>0178956</t>
  </si>
  <si>
    <t>CYTARABIN KABI</t>
  </si>
  <si>
    <t>0178954</t>
  </si>
  <si>
    <t>0028058</t>
  </si>
  <si>
    <t>0195769</t>
  </si>
  <si>
    <t>CYTARABINE ACCORD</t>
  </si>
  <si>
    <t>0195770</t>
  </si>
  <si>
    <t>0168223</t>
  </si>
  <si>
    <t>REFACTO AF</t>
  </si>
  <si>
    <t>0168222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</si>
  <si>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</si>
  <si>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</si>
  <si>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</si>
  <si>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</si>
  <si>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</si>
  <si>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</si>
  <si>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</si>
  <si>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</si>
  <si>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</si>
  <si>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</si>
  <si>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</si>
  <si>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</si>
  <si>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</si>
  <si>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</si>
  <si>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</si>
  <si>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</si>
  <si>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</si>
  <si>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</si>
  <si>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</si>
  <si>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</si>
  <si>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</si>
  <si>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</si>
  <si>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</si>
  <si>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</si>
  <si>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</si>
  <si>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</si>
  <si>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</si>
  <si>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</si>
  <si>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</si>
  <si>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</si>
  <si>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</si>
  <si>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</si>
  <si>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</si>
  <si>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0210115</t>
  </si>
  <si>
    <t>0210114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</si>
  <si>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</si>
  <si>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</si>
  <si>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</si>
  <si>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</si>
  <si>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</si>
  <si>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</si>
  <si>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</si>
  <si>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</si>
  <si>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</si>
  <si>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</si>
  <si>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</si>
  <si>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</si>
  <si>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</si>
  <si>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</si>
  <si>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</si>
  <si>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</si>
  <si>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</si>
  <si>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</si>
  <si>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</si>
  <si>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</si>
  <si>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</si>
  <si>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</si>
  <si>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</si>
  <si>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</si>
  <si>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</si>
  <si>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</si>
  <si>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</si>
  <si>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</si>
  <si>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</si>
  <si>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</si>
  <si>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</si>
  <si>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</si>
  <si>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</si>
  <si>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0026039</t>
  </si>
  <si>
    <t>KIOVIG</t>
  </si>
  <si>
    <t>0026041</t>
  </si>
  <si>
    <t>0163175</t>
  </si>
  <si>
    <t>0026269</t>
  </si>
  <si>
    <t>AMMONAPS</t>
  </si>
  <si>
    <t>0185390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</si>
  <si>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</si>
  <si>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</si>
  <si>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</si>
  <si>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</si>
  <si>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</si>
  <si>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</si>
  <si>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</si>
  <si>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</si>
  <si>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</si>
  <si>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</si>
  <si>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</si>
  <si>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</si>
  <si>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</si>
  <si>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</si>
  <si>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</si>
  <si>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</si>
  <si>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</si>
  <si>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</si>
  <si>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</si>
  <si>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</si>
  <si>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</si>
  <si>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</si>
  <si>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</si>
  <si>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</si>
  <si>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</si>
  <si>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</si>
  <si>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</si>
  <si>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</si>
  <si>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</si>
  <si>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</si>
  <si>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</si>
  <si>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</si>
  <si>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</si>
  <si>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</si>
  <si>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</si>
  <si>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</si>
  <si>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</si>
  <si>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</si>
  <si>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</si>
  <si>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</si>
  <si>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</si>
  <si>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</si>
  <si>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</si>
  <si>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</si>
  <si>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</si>
  <si>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</si>
  <si>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</si>
  <si>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</si>
  <si>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</si>
  <si>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</si>
  <si>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</si>
  <si>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</si>
  <si>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</si>
  <si>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</si>
  <si>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</si>
  <si>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</si>
  <si>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</si>
  <si>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</si>
  <si>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</si>
  <si>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</si>
  <si>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</si>
  <si>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</si>
  <si>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</si>
  <si>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</si>
  <si>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</si>
  <si>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</si>
  <si>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</si>
  <si>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</si>
  <si>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</si>
  <si>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</si>
  <si>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</si>
  <si>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</si>
  <si>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</si>
  <si>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</si>
  <si>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</si>
  <si>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</si>
  <si>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</si>
  <si>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</si>
  <si>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</si>
  <si>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</si>
  <si>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</si>
  <si>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</si>
  <si>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</si>
  <si>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</si>
  <si>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</si>
  <si>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</si>
  <si>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</si>
  <si>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</si>
  <si>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</si>
  <si>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</si>
  <si>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</si>
  <si>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</si>
  <si>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</si>
  <si>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</si>
  <si>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</si>
  <si>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</si>
  <si>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</si>
  <si>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</si>
  <si>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</si>
  <si>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</si>
  <si>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</si>
  <si>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</si>
  <si>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</si>
  <si>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</si>
  <si>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</si>
  <si>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</si>
  <si>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</si>
  <si>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01150</t>
  </si>
  <si>
    <t>NÁVŠTĚVA PRAKTICKÉHO LÉKAŘE U PACIENTA</t>
  </si>
  <si>
    <t>13051</t>
  </si>
  <si>
    <t>CÍLENÁ EDUKACE  DIABETIKA</t>
  </si>
  <si>
    <t>15160</t>
  </si>
  <si>
    <t>PH METRIE JÍCNU</t>
  </si>
  <si>
    <t>15403</t>
  </si>
  <si>
    <t>KOLOSKOPIE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</si>
  <si>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</si>
  <si>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</si>
  <si>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</si>
  <si>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</si>
  <si>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</si>
  <si>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</si>
  <si>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27205</t>
  </si>
  <si>
    <t>SPECIFICKÁ IMUNOTERAPIE ALERGENEM</t>
  </si>
  <si>
    <t>2T2</t>
  </si>
  <si>
    <t>0003952</t>
  </si>
  <si>
    <t>AMIKIN 500 MG</t>
  </si>
  <si>
    <t>0005113</t>
  </si>
  <si>
    <t>TARGOCID</t>
  </si>
  <si>
    <t>0005114</t>
  </si>
  <si>
    <t>0013873</t>
  </si>
  <si>
    <t>ALEXAN</t>
  </si>
  <si>
    <t>0026040</t>
  </si>
  <si>
    <t>0026042</t>
  </si>
  <si>
    <t>0029979</t>
  </si>
  <si>
    <t>0029980</t>
  </si>
  <si>
    <t>0049982</t>
  </si>
  <si>
    <t>HOLOXAN</t>
  </si>
  <si>
    <t>0049983</t>
  </si>
  <si>
    <t>0049984</t>
  </si>
  <si>
    <t>0058092</t>
  </si>
  <si>
    <t>CEFAZOLIN SANDOZ</t>
  </si>
  <si>
    <t>HAEMOCOMPLETTAN P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</si>
  <si>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</si>
  <si>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</si>
  <si>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</si>
  <si>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</si>
  <si>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</si>
  <si>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</si>
  <si>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</si>
  <si>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0078914</t>
  </si>
  <si>
    <t>NEUPOGEN 30 MU/0,5 ML</t>
  </si>
  <si>
    <t>0083417</t>
  </si>
  <si>
    <t>MERONEM</t>
  </si>
  <si>
    <t>0083487</t>
  </si>
  <si>
    <t>0084231</t>
  </si>
  <si>
    <t>0092012</t>
  </si>
  <si>
    <t>0122494</t>
  </si>
  <si>
    <t>CALCIUMFOLINAT EBEWE</t>
  </si>
  <si>
    <t>0125298</t>
  </si>
  <si>
    <t>0137484</t>
  </si>
  <si>
    <t>ANBINEX</t>
  </si>
  <si>
    <t>0149993</t>
  </si>
  <si>
    <t>TEVAGRASTIM</t>
  </si>
  <si>
    <t>0151458</t>
  </si>
  <si>
    <t>CEFUROXIM KABI</t>
  </si>
  <si>
    <t>0162187</t>
  </si>
  <si>
    <t>0162207</t>
  </si>
  <si>
    <t>DACARBAZIN TEVA</t>
  </si>
  <si>
    <t>0163179</t>
  </si>
  <si>
    <t>0163180</t>
  </si>
  <si>
    <t>0164350</t>
  </si>
  <si>
    <t>TAZOCIN 4 G/0,5 G</t>
  </si>
  <si>
    <t>0099999</t>
  </si>
  <si>
    <t>0178955</t>
  </si>
  <si>
    <t>0113453</t>
  </si>
  <si>
    <t>PIPERACILLIN/TAZOBACTAM KABI</t>
  </si>
  <si>
    <t>0151460</t>
  </si>
  <si>
    <t>0113424</t>
  </si>
  <si>
    <t>PIPERACILLIN/TAZOBACTAM IBIGEN</t>
  </si>
  <si>
    <t>0195147</t>
  </si>
  <si>
    <t>0167960</t>
  </si>
  <si>
    <t>0122495</t>
  </si>
  <si>
    <t>0183817</t>
  </si>
  <si>
    <t>0203855</t>
  </si>
  <si>
    <t>0167961</t>
  </si>
  <si>
    <t>0029978</t>
  </si>
  <si>
    <t>0029981</t>
  </si>
  <si>
    <t>0209132</t>
  </si>
  <si>
    <t>0107936</t>
  </si>
  <si>
    <t>Trombocyty z buffy coatu směsné, deleukotizované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</si>
  <si>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</si>
  <si>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</si>
  <si>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</si>
  <si>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</si>
  <si>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</si>
  <si>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</si>
  <si>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</si>
  <si>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</si>
  <si>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</si>
  <si>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</si>
  <si>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0098648</t>
  </si>
  <si>
    <t>ŠROUB KANYLOVANÝ TI T-DRIVE</t>
  </si>
  <si>
    <t>0097861</t>
  </si>
  <si>
    <t>0055679</t>
  </si>
  <si>
    <t>PORT TITAN S KATÉTREM HICKMAN 0602220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</si>
  <si>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</si>
  <si>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</si>
  <si>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</si>
  <si>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</si>
  <si>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</si>
  <si>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</si>
  <si>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</si>
  <si>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</si>
  <si>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</si>
  <si>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</si>
  <si>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</si>
  <si>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</si>
  <si>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</si>
  <si>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</si>
  <si>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</si>
  <si>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</si>
  <si>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</si>
  <si>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</si>
  <si>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</si>
  <si>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</si>
  <si>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</si>
  <si>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0008807</t>
  </si>
  <si>
    <t>0011592</t>
  </si>
  <si>
    <t>METRONIDAZOL B. BRAUN</t>
  </si>
  <si>
    <t>0011706</t>
  </si>
  <si>
    <t>0016600</t>
  </si>
  <si>
    <t>0017376</t>
  </si>
  <si>
    <t>GAMMAGARD S/D</t>
  </si>
  <si>
    <t>0017377</t>
  </si>
  <si>
    <t>0020605</t>
  </si>
  <si>
    <t>0026889</t>
  </si>
  <si>
    <t>VFEND</t>
  </si>
  <si>
    <t>0068998</t>
  </si>
  <si>
    <t>0068999</t>
  </si>
  <si>
    <t>0076360</t>
  </si>
  <si>
    <t>ZINACEF</t>
  </si>
  <si>
    <t>0077018</t>
  </si>
  <si>
    <t>ULTRAVIST 370</t>
  </si>
  <si>
    <t>0077044</t>
  </si>
  <si>
    <t>0083050</t>
  </si>
  <si>
    <t>0092206</t>
  </si>
  <si>
    <t>AUGMENTIN 600 MG</t>
  </si>
  <si>
    <t>0092289</t>
  </si>
  <si>
    <t>EDICIN</t>
  </si>
  <si>
    <t>0093405</t>
  </si>
  <si>
    <t>PENICILIN G 5,0 DRASELNÁ SOĹ BIOTIKA</t>
  </si>
  <si>
    <t>0094176</t>
  </si>
  <si>
    <t>0096413</t>
  </si>
  <si>
    <t>GENTAMICIN LEK 40 MG/2 ML</t>
  </si>
  <si>
    <t>0096414</t>
  </si>
  <si>
    <t>0097000</t>
  </si>
  <si>
    <t>0112786</t>
  </si>
  <si>
    <t>GENTAMICIN B.BRAUN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</si>
  <si>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</si>
  <si>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</si>
  <si>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</si>
  <si>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</si>
  <si>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</si>
  <si>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</si>
  <si>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</si>
  <si>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</si>
  <si>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</si>
  <si>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0155939</t>
  </si>
  <si>
    <t>0156258</t>
  </si>
  <si>
    <t>VANCOMYCIN KABI</t>
  </si>
  <si>
    <t>0164401</t>
  </si>
  <si>
    <t>0141836</t>
  </si>
  <si>
    <t>AMIKACIN B. BRAUN</t>
  </si>
  <si>
    <t>0129834</t>
  </si>
  <si>
    <t>CLINDAMYCIN KABI</t>
  </si>
  <si>
    <t>0182977</t>
  </si>
  <si>
    <t>CEFTRIAXON MEDOPHARM</t>
  </si>
  <si>
    <t>0166265</t>
  </si>
  <si>
    <t>0183926</t>
  </si>
  <si>
    <t>AZEPO</t>
  </si>
  <si>
    <t>0203317</t>
  </si>
  <si>
    <t>0203319</t>
  </si>
  <si>
    <t>IMMUNATE STIM PLUS 500 IU FVIII/375 IU VWF</t>
  </si>
  <si>
    <t>0183812</t>
  </si>
  <si>
    <t>0201961</t>
  </si>
  <si>
    <t>0001137</t>
  </si>
  <si>
    <t>ŠROUB SAMOŘEZNÝ KORTIKÁLNÍ RUKA OCEL</t>
  </si>
  <si>
    <t>0001288</t>
  </si>
  <si>
    <t>DLAHA ADAPTAČNÍ  MINI FRAGMENT OCEL TITAN</t>
  </si>
  <si>
    <t>0001739</t>
  </si>
  <si>
    <t>DRÁT KIRSCHNERŮV OCEL</t>
  </si>
  <si>
    <t>0001740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</si>
  <si>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</si>
  <si>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</si>
  <si>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</si>
  <si>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</si>
  <si>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</si>
  <si>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</si>
  <si>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</si>
  <si>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</si>
  <si>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</si>
  <si>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</si>
  <si>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</si>
  <si>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</si>
  <si>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</si>
  <si>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</si>
  <si>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</si>
  <si>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</si>
  <si>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</si>
  <si>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</si>
  <si>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</si>
  <si>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</si>
  <si>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</si>
  <si>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0017743</t>
  </si>
  <si>
    <t>0017751</t>
  </si>
  <si>
    <t>0020135</t>
  </si>
  <si>
    <t>DRÁT EXTENČNÍ KIRSCHNER</t>
  </si>
  <si>
    <t>0020177</t>
  </si>
  <si>
    <t>ŠROUB KORTIKÁLNÍ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</si>
  <si>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</si>
  <si>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</si>
  <si>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</si>
  <si>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</si>
  <si>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</si>
  <si>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</si>
  <si>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</si>
  <si>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</si>
  <si>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</si>
  <si>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</si>
  <si>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</si>
  <si>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</si>
  <si>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</si>
  <si>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</si>
  <si>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0051990</t>
  </si>
  <si>
    <t>KATETR URETER.PŘÍMÉ OLIV.,FLÉT.,CYL. ZAK.- AC50..5</t>
  </si>
  <si>
    <t>0052832</t>
  </si>
  <si>
    <t>STENT PERIFERNÍ URETERÁLNÍ OPTIPUR,POLYURETAN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</si>
  <si>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</si>
  <si>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</si>
  <si>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</si>
  <si>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</si>
  <si>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</si>
  <si>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</si>
  <si>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0055769</t>
  </si>
  <si>
    <t>KATETR BROVIAC JEDNOLUMEN. STANDART 0600100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</si>
  <si>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</si>
  <si>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</si>
  <si>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</si>
  <si>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</si>
  <si>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</si>
  <si>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</si>
  <si>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</si>
  <si>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</si>
  <si>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</si>
  <si>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</si>
  <si>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</si>
  <si>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</si>
  <si>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</si>
  <si>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</si>
  <si>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</si>
  <si>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</si>
  <si>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</si>
  <si>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</si>
  <si>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</si>
  <si>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</si>
  <si>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</si>
  <si>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</si>
  <si>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</si>
  <si>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</si>
  <si>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</si>
  <si>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</si>
  <si>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</si>
  <si>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</si>
  <si>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</si>
  <si>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</si>
  <si>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</si>
  <si>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</si>
  <si>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</si>
  <si>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</si>
  <si>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</si>
  <si>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</si>
  <si>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</si>
  <si>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</si>
  <si>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</si>
  <si>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0082079</t>
  </si>
  <si>
    <t>KRYTÍ COM 30 OBVAZOVÁ TEXTÍLIE KOMBINOVANÁ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</si>
  <si>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</si>
  <si>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</si>
  <si>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</si>
  <si>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</si>
  <si>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</si>
  <si>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</si>
  <si>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</si>
  <si>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</si>
  <si>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0098931</t>
  </si>
  <si>
    <t>JEHLA BIOPTICKÁ PRO SYSTÉM MAGNUM BARD, 14 G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</si>
  <si>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</si>
  <si>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</si>
  <si>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</si>
  <si>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</si>
  <si>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</si>
  <si>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</si>
  <si>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</si>
  <si>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</si>
  <si>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</si>
  <si>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</si>
  <si>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</si>
  <si>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</si>
  <si>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</si>
  <si>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</si>
  <si>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</si>
  <si>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</si>
  <si>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0163308</t>
  </si>
  <si>
    <t>IMPLANTÁT OČNÍ KANYLA SLZNÉ CESTY</t>
  </si>
  <si>
    <t>0013054</t>
  </si>
  <si>
    <t>STAPLER KOŽNÍ, 35 NEREZ.OCEL. NÁPLNÍ PMW35,PMR35</t>
  </si>
  <si>
    <t>0068901</t>
  </si>
  <si>
    <t>0163373</t>
  </si>
  <si>
    <t>IMPLANTÁT KRANIOMAXILLOFACIÁLNÍ RAPIDSORB  VSTŘEBA</t>
  </si>
  <si>
    <t>0163376</t>
  </si>
  <si>
    <t>0053479</t>
  </si>
  <si>
    <t>RETRAKTOR SKLOPNÝ- ENDO RETRACT II 10MM</t>
  </si>
  <si>
    <t>0058351</t>
  </si>
  <si>
    <t>CÍLENÁ PUNKCE ORGÁNU NEBO LOŽISKA DRG 90780</t>
  </si>
  <si>
    <t>0013051</t>
  </si>
  <si>
    <t>STAPLER KOŽNÍ, 35 NEREZ.OCEL. NÁPLNÍ   (PRW 35)</t>
  </si>
  <si>
    <t>0049999</t>
  </si>
  <si>
    <t>EXTRAKTOR KOŽNÍCH SVOREK - PROXIMATE</t>
  </si>
  <si>
    <t>0073264</t>
  </si>
  <si>
    <t>K-DRÁT MEDIN</t>
  </si>
  <si>
    <t>0006820</t>
  </si>
  <si>
    <t>DLAHA HRUDNÍ JANSEN</t>
  </si>
  <si>
    <t>0058416</t>
  </si>
  <si>
    <t>RETENCE VARLETE DRG 90851</t>
  </si>
  <si>
    <t>0058417</t>
  </si>
  <si>
    <t>SPLENEKTOMIE DRG 90881</t>
  </si>
  <si>
    <t>0055674</t>
  </si>
  <si>
    <t>PORT TITAN NÍZKOPROFILOVÝ S KATÉTREM CHRONOFLEX 06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</si>
  <si>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</si>
  <si>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</si>
  <si>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</si>
  <si>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</si>
  <si>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</si>
  <si>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</si>
  <si>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</si>
  <si>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</si>
  <si>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</si>
  <si>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</si>
  <si>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</si>
  <si>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</si>
  <si>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</si>
  <si>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</si>
  <si>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</si>
  <si>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</si>
  <si>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78830</t>
  </si>
  <si>
    <t>ZAVEDENÍ INTRAJEJUNÁLNÍ SONDY PRO ENTERÁLNÍ VÝŽIVU</t>
  </si>
  <si>
    <t>3T1</t>
  </si>
  <si>
    <t>0006480</t>
  </si>
  <si>
    <t>OCPLEX</t>
  </si>
  <si>
    <t>0016547</t>
  </si>
  <si>
    <t>CYMEVENE</t>
  </si>
  <si>
    <t>0053922</t>
  </si>
  <si>
    <t>CIPHIN PRO INFUSIONE 200 MG/100 ML</t>
  </si>
  <si>
    <t>0064831</t>
  </si>
  <si>
    <t>AXETINE</t>
  </si>
  <si>
    <t>0065989</t>
  </si>
  <si>
    <t>MYCOMAX INF</t>
  </si>
  <si>
    <t>0075634</t>
  </si>
  <si>
    <t>PROTHROMPLEX TOTAL NF</t>
  </si>
  <si>
    <t>0090099</t>
  </si>
  <si>
    <t>FACTOR VII BAXTER</t>
  </si>
  <si>
    <t>0097909</t>
  </si>
  <si>
    <t>HUMAN ALBUMIN GRIFOLS 20%</t>
  </si>
  <si>
    <t>0147976</t>
  </si>
  <si>
    <t>MEROPENEM HOSPIRA</t>
  </si>
  <si>
    <t>0166269</t>
  </si>
  <si>
    <t>0029448</t>
  </si>
  <si>
    <t>NOVOSEVEN</t>
  </si>
  <si>
    <t>0198192</t>
  </si>
  <si>
    <t>0201030</t>
  </si>
  <si>
    <t>0064835</t>
  </si>
  <si>
    <t>0007917</t>
  </si>
  <si>
    <t>Erytrocyty bez buffy coatu</t>
  </si>
  <si>
    <t>0002425</t>
  </si>
  <si>
    <t>FIXÁTOR ZEVNÍ JEDNOROVINNÝ/DVOUROVINNÝ TRUBKOVÝ, S</t>
  </si>
  <si>
    <t>0034884</t>
  </si>
  <si>
    <t>ŠROUB STARDRIVE ZAJIŠŤOVACÍ TITAN</t>
  </si>
  <si>
    <t>0058427</t>
  </si>
  <si>
    <t>ADNEXEKTOMIE DRG 90809</t>
  </si>
  <si>
    <t>0071602</t>
  </si>
  <si>
    <t>FIXÁTOR ZEVNÍ JEDNOROVINNÝ/DVOUROVINNÝ TRUBKOVÝ SY</t>
  </si>
  <si>
    <t>0073679</t>
  </si>
  <si>
    <t>0099754</t>
  </si>
  <si>
    <t>ZASLEPOVACÍ HLAVA TIBIE ÚHLOVĚ STABILNÍ TITAN</t>
  </si>
  <si>
    <t>0099756</t>
  </si>
  <si>
    <t>HŘEB KANYLOVANÝ FEMUR LATERÁLNÍ TITAN</t>
  </si>
  <si>
    <t>0068200</t>
  </si>
  <si>
    <t>SYSTÉM HYDROCEPHALNÍ DRENÁŽNÍ</t>
  </si>
  <si>
    <t>0068204</t>
  </si>
  <si>
    <t>0082141</t>
  </si>
  <si>
    <t>NPWT-RENASYS F PŘEVAZOVÝ SET MALÝ S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</si>
  <si>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</si>
  <si>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</si>
  <si>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</si>
  <si>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</si>
  <si>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</si>
  <si>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</si>
  <si>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</si>
  <si>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</si>
  <si>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</si>
  <si>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</si>
  <si>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</si>
  <si>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</si>
  <si>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</si>
  <si>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</si>
  <si>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</si>
  <si>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</si>
  <si>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</si>
  <si>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</si>
  <si>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</si>
  <si>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</si>
  <si>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</si>
  <si>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</si>
  <si>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99980</t>
  </si>
  <si>
    <t>(VZP) PACIENT S DIAGNOSTIKOVANÝM POLYTRAUMATEM S I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</si>
  <si>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</si>
  <si>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</si>
  <si>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</si>
  <si>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</si>
  <si>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</si>
  <si>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</si>
  <si>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</si>
  <si>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</si>
  <si>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</si>
  <si>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</si>
  <si>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</si>
  <si>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</si>
  <si>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</si>
  <si>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</si>
  <si>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</si>
  <si>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</si>
  <si>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</si>
  <si>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</si>
  <si>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</si>
  <si>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</si>
  <si>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</si>
  <si>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</si>
  <si>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</si>
  <si>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GASTROTOMIE, DUODENOTOMIE NEBO JEDNODUCHÁ PYLOROPL</t>
  </si>
  <si>
    <t>51389</t>
  </si>
  <si>
    <t xml:space="preserve">KMENOVÁ A SELEKTIVNÍ  PŘÍP. PROXIMÁLNÍ SELEKTIVNÍ </t>
  </si>
  <si>
    <t>51392</t>
  </si>
  <si>
    <t>RELAPAROTOMIE PRO POOPERAČNÍ KRVÁCENÍ, PERITONITID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</si>
  <si>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</si>
  <si>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</si>
  <si>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</si>
  <si>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</si>
  <si>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</si>
  <si>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</si>
  <si>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</si>
  <si>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</si>
  <si>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</si>
  <si>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</si>
  <si>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</si>
  <si>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</si>
  <si>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</si>
  <si>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</si>
  <si>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</si>
  <si>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</si>
  <si>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</si>
  <si>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</si>
  <si>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</si>
  <si>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</si>
  <si>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</si>
  <si>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</si>
  <si>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</si>
  <si>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</si>
  <si>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66839</t>
  </si>
  <si>
    <t>EXSTIRPACE NÁDORU MĚKKÝCH TKÁNÍ - POVRCHOVĚ ULOŽEN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</si>
  <si>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</si>
  <si>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</si>
  <si>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</si>
  <si>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</si>
  <si>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</si>
  <si>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</si>
  <si>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</si>
  <si>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</si>
  <si>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</si>
  <si>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</si>
  <si>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</si>
  <si>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</si>
  <si>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</si>
  <si>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</si>
  <si>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</si>
  <si>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</si>
  <si>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</si>
  <si>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</si>
  <si>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</si>
  <si>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</si>
  <si>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</si>
  <si>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</si>
  <si>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</si>
  <si>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</si>
  <si>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</si>
  <si>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</si>
  <si>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</si>
  <si>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</si>
  <si>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</si>
  <si>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</si>
  <si>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</si>
  <si>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</si>
  <si>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</si>
  <si>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</si>
  <si>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</si>
  <si>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</si>
  <si>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</si>
  <si>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</si>
  <si>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</si>
  <si>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</si>
  <si>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</si>
  <si>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</si>
  <si>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</si>
  <si>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</si>
  <si>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</si>
  <si>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</si>
  <si>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</si>
  <si>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51357</t>
  </si>
  <si>
    <t>JEJUNOSTOMIE, ILEOSTOMIE NEBO KOLOSTOMIE, ANTEPOZI</t>
  </si>
  <si>
    <t>90805</t>
  </si>
  <si>
    <t>(DRG) ENUKLEACE JEDNODUCHÉ CYSTY LAPAROSKOPICKY</t>
  </si>
  <si>
    <t>07519</t>
  </si>
  <si>
    <t>(VZP) JINÉ OPERACE NA ŽILNÍM SYSTÉMU</t>
  </si>
  <si>
    <t>52311</t>
  </si>
  <si>
    <t>51355</t>
  </si>
  <si>
    <t>DVOJ - A VÍCENÁSOBNÁ RESEKCE A (NEBO) ANASTOMÓZA T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</si>
  <si>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</si>
  <si>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</si>
  <si>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</si>
  <si>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</si>
  <si>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</si>
  <si>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</si>
  <si>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66537</t>
  </si>
  <si>
    <t>RESEKCE KOSTRČE</t>
  </si>
  <si>
    <t>90881</t>
  </si>
  <si>
    <t>(DRG) SPLENEKTOMIE LAPAROSKOPICKY</t>
  </si>
  <si>
    <t>52239</t>
  </si>
  <si>
    <t>KOREKCE VYSOKÉ ANOREKTÁLNÍ MALFORMACE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</si>
  <si>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</si>
  <si>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</si>
  <si>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</si>
  <si>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</si>
  <si>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</si>
  <si>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</si>
  <si>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</si>
  <si>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</si>
  <si>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</si>
  <si>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</si>
  <si>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</si>
  <si>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</si>
  <si>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</si>
  <si>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</si>
  <si>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</si>
  <si>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</si>
  <si>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</si>
  <si>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</si>
  <si>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</si>
  <si>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</si>
  <si>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</si>
  <si>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</si>
  <si>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</si>
  <si>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</si>
  <si>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</si>
  <si>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</si>
  <si>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</si>
  <si>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61209</t>
  </si>
  <si>
    <t>TENOLÝZA FLEXORU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</si>
  <si>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</si>
  <si>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</si>
  <si>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</si>
  <si>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</si>
  <si>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</si>
  <si>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</si>
  <si>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</si>
  <si>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</si>
  <si>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</si>
  <si>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</si>
  <si>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</si>
  <si>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</si>
  <si>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</si>
  <si>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51850</t>
  </si>
  <si>
    <t>PŘEVAZ RÁNY METODOU V. A. C. (VACUUM ASISTED CLOSU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</si>
  <si>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</si>
  <si>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</si>
  <si>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</si>
  <si>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</si>
  <si>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</si>
  <si>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</si>
  <si>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</si>
  <si>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</si>
  <si>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</si>
  <si>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</si>
  <si>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</si>
  <si>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</si>
  <si>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</si>
  <si>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</si>
  <si>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53461</t>
  </si>
  <si>
    <t>ZLOMENINA HORNÍHO KONCE TIBIE - DIAKONDYLICKÁ - (T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</si>
  <si>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</si>
  <si>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</si>
  <si>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</si>
  <si>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</si>
  <si>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</si>
  <si>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</si>
  <si>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</si>
  <si>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</si>
  <si>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</si>
  <si>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</si>
  <si>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</si>
  <si>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</si>
  <si>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</si>
  <si>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5F6</t>
  </si>
  <si>
    <t>56169</t>
  </si>
  <si>
    <t>VENTRIKULOSKOPIE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</si>
  <si>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</si>
  <si>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</si>
  <si>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</si>
  <si>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</si>
  <si>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</si>
  <si>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</si>
  <si>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</si>
  <si>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</si>
  <si>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</si>
  <si>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</si>
  <si>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</si>
  <si>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</si>
  <si>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</si>
  <si>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</si>
  <si>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</si>
  <si>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</si>
  <si>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</si>
  <si>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</si>
  <si>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</si>
  <si>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</si>
  <si>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</si>
  <si>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</si>
  <si>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</si>
  <si>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</si>
  <si>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</si>
  <si>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</si>
  <si>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</si>
  <si>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</si>
  <si>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</si>
  <si>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</si>
  <si>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</si>
  <si>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</si>
  <si>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56117</t>
  </si>
  <si>
    <t>INTRAKRANIÁLNÍ REKONSTRUKČNÍ OPERACE PŘI LIKVOREI</t>
  </si>
  <si>
    <t>56125</t>
  </si>
  <si>
    <t>OPERAČNÍ REVIZE NEBO ZAVEDENÍ DRENÁŽE MOZKOMÍŠNÍHO</t>
  </si>
  <si>
    <t>56246</t>
  </si>
  <si>
    <t>ODSTRANĚNÍ INTRAMEDULÁRNÍHO TUMORU NEBO EXCIZE NEB</t>
  </si>
  <si>
    <t>6F1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</si>
  <si>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</si>
  <si>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</si>
  <si>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</si>
  <si>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</si>
  <si>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</si>
  <si>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</si>
  <si>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</si>
  <si>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</si>
  <si>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</si>
  <si>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</si>
  <si>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</si>
  <si>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</si>
  <si>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</si>
  <si>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</si>
  <si>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</si>
  <si>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</si>
  <si>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</si>
  <si>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</si>
  <si>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</si>
  <si>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</si>
  <si>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</si>
  <si>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</si>
  <si>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</si>
  <si>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</si>
  <si>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</si>
  <si>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</si>
  <si>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</si>
  <si>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</si>
  <si>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</si>
  <si>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</si>
  <si>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</si>
  <si>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</si>
  <si>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</si>
  <si>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09233</t>
  </si>
  <si>
    <t>INJEKČNÍ OKRSKOVÁ ANESTÉZIE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</si>
  <si>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</si>
  <si>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</si>
  <si>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</si>
  <si>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</si>
  <si>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</si>
  <si>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</si>
  <si>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</si>
  <si>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</si>
  <si>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</si>
  <si>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</si>
  <si>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</si>
  <si>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</si>
  <si>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51817</t>
  </si>
  <si>
    <t>OŠETŘENÍ NEHTU NA RUCE, NOZE (FENESTRACE, PARCIÁLN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</si>
  <si>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</si>
  <si>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</si>
  <si>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</si>
  <si>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</si>
  <si>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</si>
  <si>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</si>
  <si>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NEKREKTOMIE DO 5 % POVRCHU TĚLA - TANGENCIÁLNÍ NEB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</si>
  <si>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</si>
  <si>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</si>
  <si>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</si>
  <si>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</si>
  <si>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</si>
  <si>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</si>
  <si>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</si>
  <si>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</si>
  <si>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</si>
  <si>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</si>
  <si>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</si>
  <si>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</si>
  <si>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</si>
  <si>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</si>
  <si>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</si>
  <si>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</si>
  <si>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</si>
  <si>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</si>
  <si>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</si>
  <si>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</si>
  <si>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</si>
  <si>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</si>
  <si>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</si>
  <si>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</si>
  <si>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</si>
  <si>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</si>
  <si>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</si>
  <si>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</si>
  <si>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6F3</t>
  </si>
  <si>
    <t>90780</t>
  </si>
  <si>
    <t>(DRG) CÍLENÁ PUNKCE ORGÁNU NEBO LOŽISKA LAPAROSKOP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</si>
  <si>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</si>
  <si>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</si>
  <si>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</si>
  <si>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</si>
  <si>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</si>
  <si>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</si>
  <si>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</si>
  <si>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</si>
  <si>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</si>
  <si>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04845</t>
  </si>
  <si>
    <t>NEOFORMACE ÚSTNÍ PŘEDSÍNĚ BEZ POUŽITÍ AUTOTRANSPLA</t>
  </si>
  <si>
    <t>04846</t>
  </si>
  <si>
    <t>CHIRURGICKÁ ÚPRAVA PROTÉZNÍHO LOŽE</t>
  </si>
  <si>
    <t>65949</t>
  </si>
  <si>
    <t>OŠETŘENÍ KOLEMČELISTNÍHO ZÁNĚTU A DRENÁŽ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</si>
  <si>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</si>
  <si>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</si>
  <si>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</si>
  <si>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</si>
  <si>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</si>
  <si>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</si>
  <si>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</si>
  <si>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</si>
  <si>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</si>
  <si>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</si>
  <si>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</si>
  <si>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</si>
  <si>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</si>
  <si>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</si>
  <si>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</si>
  <si>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</si>
  <si>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</si>
  <si>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</si>
  <si>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</si>
  <si>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</si>
  <si>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</si>
  <si>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</si>
  <si>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</si>
  <si>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</si>
  <si>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</si>
  <si>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66041</t>
  </si>
  <si>
    <t>REKONSTRUKČNÍ ARTROSKOPIE SLOŽITÁ</t>
  </si>
  <si>
    <t>51861</t>
  </si>
  <si>
    <t>CIRKULÁRNÍ SÁDROVÝ OBVAZ - NOHA, BÉREC</t>
  </si>
  <si>
    <t>61245</t>
  </si>
  <si>
    <t>FENESTRACE ŠLACHOVÉ POCHVY</t>
  </si>
  <si>
    <t>51865</t>
  </si>
  <si>
    <t>CIRKULÁRNÍ SÁDROVÝ OBVAZ NA DOLNÍ KONČETINĚ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</si>
  <si>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</si>
  <si>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</si>
  <si>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</si>
  <si>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</si>
  <si>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</si>
  <si>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</si>
  <si>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53112</t>
  </si>
  <si>
    <t>ZAVŘENÁ REPOZICE ZLOMENINY NEBO LUXACE FALANGY - M</t>
  </si>
  <si>
    <t>66431</t>
  </si>
  <si>
    <t>REKONSTRUKCE / OSTEOTOMIE FALANGY, METAKARPU - PRV</t>
  </si>
  <si>
    <t>66941</t>
  </si>
  <si>
    <t>PRODLOUŽENÍ / ZKRÁCENÍ KAŽDÉ DALŠÍ ŠLACHY - MIMO R</t>
  </si>
  <si>
    <t>66715</t>
  </si>
  <si>
    <t>EXCIZE / EXSTIRPACE KOSTI PATNÍ / HLEZENNÉ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</si>
  <si>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</si>
  <si>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</si>
  <si>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</si>
  <si>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</si>
  <si>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</si>
  <si>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</si>
  <si>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</si>
  <si>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</si>
  <si>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</si>
  <si>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</si>
  <si>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</si>
  <si>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</si>
  <si>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</si>
  <si>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</si>
  <si>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</si>
  <si>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</si>
  <si>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</si>
  <si>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</si>
  <si>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</si>
  <si>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707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</si>
  <si>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</si>
  <si>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</si>
  <si>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</si>
  <si>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</si>
  <si>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</si>
  <si>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</si>
  <si>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</si>
  <si>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</si>
  <si>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</si>
  <si>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</si>
  <si>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</si>
  <si>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</si>
  <si>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</si>
  <si>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</si>
  <si>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</si>
  <si>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</si>
  <si>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</si>
  <si>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</si>
  <si>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</si>
  <si>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</si>
  <si>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</si>
  <si>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</si>
  <si>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</si>
  <si>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</si>
  <si>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</si>
  <si>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</si>
  <si>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</si>
  <si>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</si>
  <si>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</si>
  <si>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</si>
  <si>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</si>
  <si>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</si>
  <si>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</si>
  <si>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</si>
  <si>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</si>
  <si>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</si>
  <si>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</si>
  <si>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</si>
  <si>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</si>
  <si>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</si>
  <si>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</si>
  <si>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</si>
  <si>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</si>
  <si>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</si>
  <si>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</si>
  <si>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</si>
  <si>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</si>
  <si>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</si>
  <si>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</si>
  <si>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</si>
  <si>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</si>
  <si>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</si>
  <si>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</si>
  <si>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71763</t>
  </si>
  <si>
    <t>TONZILEKTOMIE</t>
  </si>
  <si>
    <t>71787</t>
  </si>
  <si>
    <t>INCIZE, DRENÁŽ PERITONZILÁRNÍHO EVENTUÁLNĚ FARYNGE</t>
  </si>
  <si>
    <t>71823</t>
  </si>
  <si>
    <t>POUŽITÍ MIKROSKOPU PŘI OPERAČNÍM VÝKONU Á 10 MINUT</t>
  </si>
  <si>
    <t>71623</t>
  </si>
  <si>
    <t>TERAPIE EPISTAXE KAUTERIZACÍ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</si>
  <si>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</si>
  <si>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</si>
  <si>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</si>
  <si>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</si>
  <si>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</si>
  <si>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</si>
  <si>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</si>
  <si>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</si>
  <si>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</si>
  <si>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</si>
  <si>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</si>
  <si>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</si>
  <si>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</si>
  <si>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</si>
  <si>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</si>
  <si>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</si>
  <si>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</si>
  <si>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</si>
  <si>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</si>
  <si>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</si>
  <si>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</si>
  <si>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</si>
  <si>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</si>
  <si>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</si>
  <si>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</si>
  <si>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</si>
  <si>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</si>
  <si>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</si>
  <si>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</si>
  <si>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</si>
  <si>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</si>
  <si>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</si>
  <si>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</si>
  <si>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</si>
  <si>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</si>
  <si>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</si>
  <si>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</si>
  <si>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</si>
  <si>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7F5</t>
  </si>
  <si>
    <t>75317</t>
  </si>
  <si>
    <t>BIOPSIE SPOJIVKY, EXCIZE SPOJIVKY ČI SUTURA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</si>
  <si>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</si>
  <si>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</si>
  <si>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</si>
  <si>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</si>
  <si>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</si>
  <si>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</si>
  <si>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75385</t>
  </si>
  <si>
    <t>EXSTIRPACE JEDNOHO CHALÁZIA, VYNĚTÍ I S POUZDREM</t>
  </si>
  <si>
    <t>75375</t>
  </si>
  <si>
    <t>PŘEDNÍ ORBITOTOMIE</t>
  </si>
  <si>
    <t>7F6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</si>
  <si>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</si>
  <si>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</si>
  <si>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</si>
  <si>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</si>
  <si>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</si>
  <si>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</si>
  <si>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</si>
  <si>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</si>
  <si>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</si>
  <si>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</si>
  <si>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</si>
  <si>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</si>
  <si>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</si>
  <si>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</si>
  <si>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</si>
  <si>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</si>
  <si>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</si>
  <si>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</si>
  <si>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</si>
  <si>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</si>
  <si>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</si>
  <si>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</si>
  <si>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</si>
  <si>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</si>
  <si>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</si>
  <si>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</si>
  <si>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</si>
  <si>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</si>
  <si>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</si>
  <si>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</si>
  <si>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</si>
  <si>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</si>
  <si>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</si>
  <si>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</si>
  <si>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</si>
  <si>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</si>
  <si>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</si>
  <si>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</si>
  <si>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</si>
  <si>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</si>
  <si>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</si>
  <si>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</si>
  <si>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</si>
  <si>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</si>
  <si>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</si>
  <si>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</si>
  <si>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</si>
  <si>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</si>
  <si>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</si>
  <si>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</si>
  <si>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</si>
  <si>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</si>
  <si>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</si>
  <si>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</si>
  <si>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</si>
  <si>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</si>
  <si>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</si>
  <si>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</si>
  <si>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</si>
  <si>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</si>
  <si>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</si>
  <si>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</si>
  <si>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</si>
  <si>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</si>
  <si>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</si>
  <si>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</si>
  <si>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76361</t>
  </si>
  <si>
    <t>LALOK Z MOČOVÉHO MĚCHÝŘE S REIMPLANTACÍ URETERU</t>
  </si>
  <si>
    <t>90851</t>
  </si>
  <si>
    <t xml:space="preserve">(DRG) LAPAROSKOPICKÁ OPERACE RETINOVANÉHO VARLETE </t>
  </si>
  <si>
    <t>809</t>
  </si>
  <si>
    <t>89173</t>
  </si>
  <si>
    <t>ANTEGRÁDNÍ PYELOGRAFIE JEDNOSTRANNÁ</t>
  </si>
  <si>
    <t>89327</t>
  </si>
  <si>
    <t>KONTROLNÍ NÁSTŘIK DRENÁŽNÍHO KATÉTRU</t>
  </si>
  <si>
    <t>89311</t>
  </si>
  <si>
    <t xml:space="preserve">INTERVENČNÍ VÝKON ŘÍZENÝ RDG METODOU (SKIASKOPIE, 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</si>
  <si>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</si>
  <si>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</si>
  <si>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</si>
  <si>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</si>
  <si>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</si>
  <si>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</si>
  <si>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</si>
  <si>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</si>
  <si>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</si>
  <si>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</si>
  <si>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</si>
  <si>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</si>
  <si>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</si>
  <si>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</si>
  <si>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</si>
  <si>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</si>
  <si>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</si>
  <si>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</si>
  <si>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</si>
  <si>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</si>
  <si>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</si>
  <si>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</si>
  <si>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</si>
  <si>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</si>
  <si>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</si>
  <si>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</si>
  <si>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</si>
  <si>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</si>
  <si>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</si>
  <si>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</si>
  <si>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</si>
  <si>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</si>
  <si>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</si>
  <si>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</si>
  <si>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</si>
  <si>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</si>
  <si>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</si>
  <si>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</si>
  <si>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</si>
  <si>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</si>
  <si>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</si>
  <si>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</si>
  <si>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</si>
  <si>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</si>
  <si>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</si>
  <si>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</si>
  <si>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</si>
  <si>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</si>
  <si>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</si>
  <si>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</si>
  <si>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</si>
  <si>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</si>
  <si>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</si>
  <si>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</si>
  <si>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</si>
  <si>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</si>
  <si>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</si>
  <si>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</si>
  <si>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01321</t>
  </si>
  <si>
    <t xml:space="preserve">ROZTROUŠENÁ SKLERÓZA A CEREBELÁRNÍ ATAXIE BEZ CC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</si>
  <si>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</si>
  <si>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</si>
  <si>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</si>
  <si>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</si>
  <si>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</si>
  <si>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</si>
  <si>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</si>
  <si>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</si>
  <si>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</si>
  <si>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</si>
  <si>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</si>
  <si>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</si>
  <si>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</si>
  <si>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</si>
  <si>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</si>
  <si>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</si>
  <si>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</si>
  <si>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</si>
  <si>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</si>
  <si>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</si>
  <si>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</si>
  <si>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</si>
  <si>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</si>
  <si>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</si>
  <si>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</si>
  <si>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</si>
  <si>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</si>
  <si>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</si>
  <si>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</si>
  <si>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</si>
  <si>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</si>
  <si>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</si>
  <si>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</si>
  <si>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</si>
  <si>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</si>
  <si>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</si>
  <si>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</si>
  <si>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</si>
  <si>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</si>
  <si>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</si>
  <si>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</si>
  <si>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</si>
  <si>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</si>
  <si>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</si>
  <si>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</si>
  <si>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</si>
  <si>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</si>
  <si>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</si>
  <si>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</si>
  <si>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</si>
  <si>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</si>
  <si>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</si>
  <si>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</si>
  <si>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</si>
  <si>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</si>
  <si>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</si>
  <si>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</si>
  <si>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</si>
  <si>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</si>
  <si>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</si>
  <si>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</si>
  <si>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</si>
  <si>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</si>
  <si>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</si>
  <si>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</si>
  <si>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</si>
  <si>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</si>
  <si>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</si>
  <si>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</si>
  <si>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</si>
  <si>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</si>
  <si>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</si>
  <si>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</si>
  <si>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</si>
  <si>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</si>
  <si>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</si>
  <si>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</si>
  <si>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</si>
  <si>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</si>
  <si>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</si>
  <si>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</si>
  <si>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</si>
  <si>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</si>
  <si>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</si>
  <si>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</si>
  <si>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</si>
  <si>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</si>
  <si>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</si>
  <si>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</si>
  <si>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</si>
  <si>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</si>
  <si>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</si>
  <si>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</si>
  <si>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</si>
  <si>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</si>
  <si>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</si>
  <si>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</si>
  <si>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</si>
  <si>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</si>
  <si>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</si>
  <si>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</si>
  <si>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</si>
  <si>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</si>
  <si>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</si>
  <si>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</si>
  <si>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</si>
  <si>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</si>
  <si>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</si>
  <si>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</si>
  <si>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</si>
  <si>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</si>
  <si>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</si>
  <si>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</si>
  <si>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</si>
  <si>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</si>
  <si>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</si>
  <si>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</si>
  <si>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</si>
  <si>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</si>
  <si>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</si>
  <si>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</si>
  <si>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</si>
  <si>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</si>
  <si>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</si>
  <si>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</si>
  <si>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</si>
  <si>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</si>
  <si>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</si>
  <si>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</si>
  <si>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</si>
  <si>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</si>
  <si>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</si>
  <si>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</si>
  <si>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</si>
  <si>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</si>
  <si>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</si>
  <si>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</si>
  <si>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</si>
  <si>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</si>
  <si>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</si>
  <si>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</si>
  <si>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</si>
  <si>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</si>
  <si>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</si>
  <si>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</si>
  <si>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</si>
  <si>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</si>
  <si>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</si>
  <si>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</si>
  <si>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</si>
  <si>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</si>
  <si>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</si>
  <si>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</si>
  <si>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</si>
  <si>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</si>
  <si>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</si>
  <si>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</si>
  <si>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</si>
  <si>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</si>
  <si>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</si>
  <si>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</si>
  <si>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</si>
  <si>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</si>
  <si>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</si>
  <si>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</si>
  <si>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</si>
  <si>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</si>
  <si>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</si>
  <si>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</si>
  <si>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</si>
  <si>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</si>
  <si>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</si>
  <si>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</si>
  <si>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</si>
  <si>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</si>
  <si>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</si>
  <si>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</si>
  <si>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</si>
  <si>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</si>
  <si>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</si>
  <si>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</si>
  <si>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</si>
  <si>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</si>
  <si>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</si>
  <si>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</si>
  <si>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</si>
  <si>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</si>
  <si>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</si>
  <si>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</si>
  <si>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</si>
  <si>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</si>
  <si>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</si>
  <si>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</si>
  <si>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</si>
  <si>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</si>
  <si>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</si>
  <si>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</si>
  <si>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</si>
  <si>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</si>
  <si>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</si>
  <si>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</si>
  <si>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</si>
  <si>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</si>
  <si>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</si>
  <si>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</si>
  <si>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</si>
  <si>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</si>
  <si>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</si>
  <si>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</si>
  <si>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</si>
  <si>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</si>
  <si>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</si>
  <si>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</si>
  <si>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</si>
  <si>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</si>
  <si>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</si>
  <si>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</si>
  <si>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</si>
  <si>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</si>
  <si>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</si>
  <si>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</si>
  <si>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</si>
  <si>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</si>
  <si>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</si>
  <si>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</si>
  <si>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</si>
  <si>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</si>
  <si>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</si>
  <si>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</si>
  <si>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</si>
  <si>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</si>
  <si>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</si>
  <si>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</si>
  <si>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</si>
  <si>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</si>
  <si>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</si>
  <si>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</si>
  <si>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</si>
  <si>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</si>
  <si>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</si>
  <si>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</si>
  <si>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</si>
  <si>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</si>
  <si>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</si>
  <si>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</si>
  <si>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</si>
  <si>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</si>
  <si>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</si>
  <si>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</si>
  <si>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</si>
  <si>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</si>
  <si>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</si>
  <si>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</si>
  <si>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</si>
  <si>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</si>
  <si>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</si>
  <si>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</si>
  <si>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</si>
  <si>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</si>
  <si>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</si>
  <si>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</si>
  <si>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</si>
  <si>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</si>
  <si>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</si>
  <si>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</si>
  <si>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</si>
  <si>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</si>
  <si>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</si>
  <si>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</si>
  <si>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</si>
  <si>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</si>
  <si>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</si>
  <si>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</si>
  <si>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</si>
  <si>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</si>
  <si>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</si>
  <si>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</si>
  <si>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</si>
  <si>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</si>
  <si>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</si>
  <si>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</si>
  <si>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</si>
  <si>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</si>
  <si>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</si>
  <si>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</si>
  <si>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</si>
  <si>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</si>
  <si>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</si>
  <si>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</si>
  <si>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</si>
  <si>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</si>
  <si>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</si>
  <si>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</si>
  <si>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</si>
  <si>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</si>
  <si>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</si>
  <si>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</si>
  <si>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</si>
  <si>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</si>
  <si>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</si>
  <si>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</si>
  <si>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</si>
  <si>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</si>
  <si>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</si>
  <si>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</si>
  <si>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</si>
  <si>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</si>
  <si>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</si>
  <si>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</si>
  <si>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</si>
  <si>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</si>
  <si>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</si>
  <si>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</si>
  <si>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</si>
  <si>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</si>
  <si>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</si>
  <si>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</si>
  <si>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</si>
  <si>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</si>
  <si>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</si>
  <si>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</si>
  <si>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</si>
  <si>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</si>
  <si>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</si>
  <si>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</si>
  <si>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</si>
  <si>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</si>
  <si>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</si>
  <si>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</si>
  <si>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</si>
  <si>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</si>
  <si>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</si>
  <si>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</si>
  <si>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</si>
  <si>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</si>
  <si>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</si>
  <si>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</si>
  <si>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</si>
  <si>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</si>
  <si>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</si>
  <si>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</si>
  <si>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</si>
  <si>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</si>
  <si>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</si>
  <si>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</si>
  <si>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</si>
  <si>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</si>
  <si>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</si>
  <si>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</si>
  <si>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</si>
  <si>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</si>
  <si>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</si>
  <si>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</si>
  <si>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</si>
  <si>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</si>
  <si>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</si>
  <si>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</si>
  <si>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</si>
  <si>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</si>
  <si>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</si>
  <si>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</si>
  <si>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</si>
  <si>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</si>
  <si>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</si>
  <si>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</si>
  <si>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</si>
  <si>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</si>
  <si>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</si>
  <si>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</si>
  <si>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</si>
  <si>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</si>
  <si>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</si>
  <si>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</si>
  <si>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</si>
  <si>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</si>
  <si>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</si>
  <si>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</si>
  <si>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</si>
  <si>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</si>
  <si>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</si>
  <si>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</si>
  <si>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</si>
  <si>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</si>
  <si>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</si>
  <si>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</si>
  <si>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</si>
  <si>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</si>
  <si>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</si>
  <si>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</si>
  <si>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</si>
  <si>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</si>
  <si>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</si>
  <si>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</si>
  <si>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</si>
  <si>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</si>
  <si>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</si>
  <si>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</si>
  <si>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</si>
  <si>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</si>
  <si>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</si>
  <si>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</si>
  <si>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</si>
  <si>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</si>
  <si>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</si>
  <si>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</si>
  <si>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</si>
  <si>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</si>
  <si>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</si>
  <si>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</si>
  <si>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</si>
  <si>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</si>
  <si>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</si>
  <si>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</si>
  <si>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</si>
  <si>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</si>
  <si>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</si>
  <si>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</si>
  <si>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</si>
  <si>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</si>
  <si>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</si>
  <si>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</si>
  <si>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</si>
  <si>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</si>
  <si>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</si>
  <si>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</si>
  <si>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</si>
  <si>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</si>
  <si>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</si>
  <si>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</si>
  <si>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</si>
  <si>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</si>
  <si>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</si>
  <si>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</si>
  <si>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15633</t>
  </si>
  <si>
    <t>B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</si>
  <si>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</si>
  <si>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</si>
  <si>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</si>
  <si>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</si>
  <si>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</si>
  <si>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</si>
  <si>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</si>
  <si>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</si>
  <si>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</si>
  <si>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</si>
  <si>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</si>
  <si>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</si>
  <si>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</si>
  <si>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</si>
  <si>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</si>
  <si>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</si>
  <si>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</si>
  <si>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</si>
  <si>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</si>
  <si>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</si>
  <si>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</si>
  <si>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</si>
  <si>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</si>
  <si>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</si>
  <si>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</si>
  <si>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</si>
  <si>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</si>
  <si>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</si>
  <si>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</si>
  <si>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</si>
  <si>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</si>
  <si>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</si>
  <si>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</si>
  <si>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</si>
  <si>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</si>
  <si>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</si>
  <si>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</si>
  <si>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</si>
  <si>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</si>
  <si>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</si>
  <si>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</si>
  <si>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</si>
  <si>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</si>
  <si>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</si>
  <si>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</si>
  <si>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</si>
  <si>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</si>
  <si>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</si>
  <si>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</si>
  <si>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</si>
  <si>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</si>
  <si>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</si>
  <si>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</si>
  <si>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</si>
  <si>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</si>
  <si>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</si>
  <si>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</si>
  <si>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</si>
  <si>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</si>
  <si>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</si>
  <si>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</si>
  <si>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</si>
  <si>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</si>
  <si>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</si>
  <si>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</si>
  <si>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</si>
  <si>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</si>
  <si>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</si>
  <si>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</si>
  <si>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</si>
  <si>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</si>
  <si>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</si>
  <si>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</si>
  <si>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</si>
  <si>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</si>
  <si>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</si>
  <si>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</si>
  <si>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</si>
  <si>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</si>
  <si>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</si>
  <si>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</si>
  <si>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</si>
  <si>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</si>
  <si>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</si>
  <si>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</si>
  <si>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</si>
  <si>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</si>
  <si>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</si>
  <si>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</si>
  <si>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</si>
  <si>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</si>
  <si>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</si>
  <si>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</si>
  <si>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</si>
  <si>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</si>
  <si>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</si>
  <si>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</si>
  <si>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</si>
  <si>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</si>
  <si>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</si>
  <si>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</si>
  <si>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</si>
  <si>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</si>
  <si>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</si>
  <si>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</si>
  <si>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</si>
  <si>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</si>
  <si>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</si>
  <si>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</si>
  <si>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</si>
  <si>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</si>
  <si>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</si>
  <si>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</si>
  <si>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</si>
  <si>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</si>
  <si>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</si>
  <si>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</si>
  <si>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</si>
  <si>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</si>
  <si>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</si>
  <si>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</si>
  <si>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</si>
  <si>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</si>
  <si>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</si>
  <si>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</si>
  <si>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</si>
  <si>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</si>
  <si>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</si>
  <si>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</si>
  <si>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</si>
  <si>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</si>
  <si>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</si>
  <si>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</si>
  <si>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</si>
  <si>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</si>
  <si>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</si>
  <si>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</si>
  <si>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</si>
  <si>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</si>
  <si>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</si>
  <si>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</si>
  <si>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</si>
  <si>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</si>
  <si>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</si>
  <si>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</si>
  <si>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</si>
  <si>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</si>
  <si>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</si>
  <si>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</si>
  <si>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</si>
  <si>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</si>
  <si>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</si>
  <si>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</si>
  <si>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</si>
  <si>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</si>
  <si>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</si>
  <si>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</si>
  <si>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</si>
  <si>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</si>
  <si>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</si>
  <si>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</si>
  <si>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</si>
  <si>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</si>
  <si>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</si>
  <si>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</si>
  <si>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</si>
  <si>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</si>
  <si>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</si>
  <si>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</si>
  <si>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</si>
  <si>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</si>
  <si>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</si>
  <si>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</si>
  <si>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</si>
  <si>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</si>
  <si>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</si>
  <si>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</si>
  <si>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</si>
  <si>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</si>
  <si>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</si>
  <si>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</si>
  <si>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</si>
  <si>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</si>
  <si>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</si>
  <si>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</si>
  <si>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</si>
  <si>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</si>
  <si>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</si>
  <si>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</si>
  <si>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</si>
  <si>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</si>
  <si>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</si>
  <si>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0002028</t>
  </si>
  <si>
    <t>99mTc-DMSA inj.</t>
  </si>
  <si>
    <t>0002035</t>
  </si>
  <si>
    <t>99mTc-MAG3 inj.</t>
  </si>
  <si>
    <t>0002060</t>
  </si>
  <si>
    <t>99mTc-erytrocyty in vivo</t>
  </si>
  <si>
    <t>0002062</t>
  </si>
  <si>
    <t>51Cr-erytrocyty vitální</t>
  </si>
  <si>
    <t>0002087</t>
  </si>
  <si>
    <t>18F-FDG</t>
  </si>
  <si>
    <t>0110740</t>
  </si>
  <si>
    <t>VÁLEC STERILNÍ JEDNORÁZOVÝ DO INJEKTORU,V BAL.2KS,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</si>
  <si>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</si>
  <si>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</si>
  <si>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</si>
  <si>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</si>
  <si>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</si>
  <si>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</si>
  <si>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47269</t>
  </si>
  <si>
    <t>TOMOGRAFICKÁ SCINTIGRAFIE - SPECT</t>
  </si>
  <si>
    <t>47355</t>
  </si>
  <si>
    <t>HYBRIDNÍ VÝPOČETNÍ A POZITRONOVÁ EMISNÍ TOMOGRAFIE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</si>
  <si>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</si>
  <si>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</si>
  <si>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</si>
  <si>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</si>
  <si>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</si>
  <si>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</si>
  <si>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</si>
  <si>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</si>
  <si>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</si>
  <si>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</si>
  <si>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</si>
  <si>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</si>
  <si>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</si>
  <si>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</si>
  <si>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</si>
  <si>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</si>
  <si>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</si>
  <si>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</si>
  <si>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</si>
  <si>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</si>
  <si>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</si>
  <si>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</si>
  <si>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</si>
  <si>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</si>
  <si>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</si>
  <si>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</si>
  <si>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</si>
  <si>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</si>
  <si>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</si>
  <si>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</si>
  <si>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</si>
  <si>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</si>
  <si>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</si>
  <si>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</si>
  <si>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</si>
  <si>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</si>
  <si>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</si>
  <si>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</si>
  <si>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</si>
  <si>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</si>
  <si>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</si>
  <si>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</si>
  <si>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</si>
  <si>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</si>
  <si>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</si>
  <si>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</si>
  <si>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</si>
  <si>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</si>
  <si>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</si>
  <si>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</si>
  <si>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</si>
  <si>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</si>
  <si>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</si>
  <si>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</si>
  <si>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</si>
  <si>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</si>
  <si>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</si>
  <si>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</si>
  <si>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</si>
  <si>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</si>
  <si>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</si>
  <si>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</si>
  <si>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</si>
  <si>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</si>
  <si>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</si>
  <si>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</si>
  <si>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</si>
  <si>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</si>
  <si>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</si>
  <si>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</si>
  <si>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</si>
  <si>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</si>
  <si>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</si>
  <si>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</si>
  <si>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</si>
  <si>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</si>
  <si>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</si>
  <si>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</si>
  <si>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</si>
  <si>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</si>
  <si>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</si>
  <si>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</si>
  <si>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</si>
  <si>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</si>
  <si>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</si>
  <si>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</si>
  <si>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</si>
  <si>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</si>
  <si>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</si>
  <si>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</si>
  <si>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</si>
  <si>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</si>
  <si>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</si>
  <si>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</si>
  <si>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</si>
  <si>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</si>
  <si>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</si>
  <si>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</si>
  <si>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</si>
  <si>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</si>
  <si>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</si>
  <si>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</si>
  <si>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</si>
  <si>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</si>
  <si>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</si>
  <si>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</si>
  <si>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</si>
  <si>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</si>
  <si>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</si>
  <si>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</si>
  <si>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</si>
  <si>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</si>
  <si>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</si>
  <si>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</si>
  <si>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</si>
  <si>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</si>
  <si>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</si>
  <si>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</si>
  <si>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</si>
  <si>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</si>
  <si>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</si>
  <si>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</si>
  <si>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</si>
  <si>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</si>
  <si>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</si>
  <si>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</si>
  <si>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</si>
  <si>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</si>
  <si>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</si>
  <si>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</si>
  <si>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</si>
  <si>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</si>
  <si>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</si>
  <si>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</si>
  <si>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</si>
  <si>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</si>
  <si>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</si>
  <si>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</si>
  <si>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</si>
  <si>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</si>
  <si>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</si>
  <si>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</si>
  <si>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</si>
  <si>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</si>
  <si>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</si>
  <si>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</si>
  <si>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</si>
  <si>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</si>
  <si>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</si>
  <si>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</si>
  <si>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</si>
  <si>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</si>
  <si>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</si>
  <si>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</si>
  <si>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</si>
  <si>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</si>
  <si>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</si>
  <si>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</si>
  <si>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</si>
  <si>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</si>
  <si>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</si>
  <si>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</si>
  <si>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</si>
  <si>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</si>
  <si>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</si>
  <si>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</si>
  <si>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</si>
  <si>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</si>
  <si>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</si>
  <si>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</si>
  <si>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</si>
  <si>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</si>
  <si>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</si>
  <si>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</si>
  <si>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</si>
  <si>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</si>
  <si>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</si>
  <si>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</si>
  <si>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</si>
  <si>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</si>
  <si>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</si>
  <si>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</si>
  <si>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</si>
  <si>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</si>
  <si>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</si>
  <si>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</si>
  <si>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</si>
  <si>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</si>
  <si>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</si>
  <si>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</si>
  <si>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</si>
  <si>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</si>
  <si>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</si>
  <si>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</si>
  <si>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</si>
  <si>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</si>
  <si>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</si>
  <si>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</si>
  <si>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</si>
  <si>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</si>
  <si>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</si>
  <si>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</si>
  <si>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</si>
  <si>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</si>
  <si>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</si>
  <si>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</si>
  <si>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</si>
  <si>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</si>
  <si>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</si>
  <si>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</si>
  <si>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</si>
  <si>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</si>
  <si>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</si>
  <si>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</si>
  <si>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</si>
  <si>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</si>
  <si>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</si>
  <si>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</si>
  <si>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</si>
  <si>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</si>
  <si>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</si>
  <si>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</si>
  <si>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</si>
  <si>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</si>
  <si>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</si>
  <si>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</si>
  <si>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</si>
  <si>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</si>
  <si>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</si>
  <si>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</si>
  <si>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</si>
  <si>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</si>
  <si>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</si>
  <si>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</si>
  <si>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</si>
  <si>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</si>
  <si>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</si>
  <si>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</si>
  <si>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</si>
  <si>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</si>
  <si>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</si>
  <si>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</si>
  <si>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</si>
  <si>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</si>
  <si>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</si>
  <si>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</si>
  <si>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</si>
  <si>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</si>
  <si>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</si>
  <si>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</si>
  <si>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</si>
  <si>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</si>
  <si>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</si>
  <si>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</si>
  <si>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</si>
  <si>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</si>
  <si>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</si>
  <si>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</si>
  <si>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</si>
  <si>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</si>
  <si>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</si>
  <si>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</si>
  <si>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</si>
  <si>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</si>
  <si>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</si>
  <si>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</si>
  <si>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</si>
  <si>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</si>
  <si>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</si>
  <si>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</si>
  <si>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</si>
  <si>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</si>
  <si>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</si>
  <si>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</si>
  <si>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</si>
  <si>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</si>
  <si>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</si>
  <si>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</si>
  <si>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</si>
  <si>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</si>
  <si>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</si>
  <si>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</si>
  <si>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</si>
  <si>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</si>
  <si>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</si>
  <si>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</si>
  <si>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</si>
  <si>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</si>
  <si>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</si>
  <si>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</si>
  <si>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</si>
  <si>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</si>
  <si>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</si>
  <si>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</si>
  <si>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</si>
  <si>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</si>
  <si>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</si>
  <si>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</si>
  <si>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</si>
  <si>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</si>
  <si>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</si>
  <si>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</si>
  <si>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</si>
  <si>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</si>
  <si>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</si>
  <si>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</si>
  <si>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</si>
  <si>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</si>
  <si>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</si>
  <si>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</si>
  <si>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</si>
  <si>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</si>
  <si>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</si>
  <si>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</si>
  <si>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</si>
  <si>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</si>
  <si>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</si>
  <si>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</si>
  <si>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</si>
  <si>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</si>
  <si>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</si>
  <si>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</si>
  <si>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</si>
  <si>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</si>
  <si>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</si>
  <si>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</si>
  <si>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</si>
  <si>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</si>
  <si>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</si>
  <si>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</si>
  <si>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</si>
  <si>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</si>
  <si>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</si>
  <si>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</si>
  <si>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</si>
  <si>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</si>
  <si>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</si>
  <si>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</si>
  <si>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</si>
  <si>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</si>
  <si>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</si>
  <si>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</si>
  <si>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</si>
  <si>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</si>
  <si>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</si>
  <si>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</si>
  <si>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</si>
  <si>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</si>
  <si>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</si>
  <si>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</si>
  <si>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</si>
  <si>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</si>
  <si>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</si>
  <si>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</si>
  <si>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</si>
  <si>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</si>
  <si>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</si>
  <si>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</si>
  <si>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</si>
  <si>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</si>
  <si>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</si>
  <si>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</si>
  <si>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</si>
  <si>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</si>
  <si>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</si>
  <si>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</si>
  <si>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</si>
  <si>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</si>
  <si>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</si>
  <si>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</si>
  <si>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</si>
  <si>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</si>
  <si>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</si>
  <si>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</si>
  <si>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</si>
  <si>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</si>
  <si>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</si>
  <si>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</si>
  <si>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</si>
  <si>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</si>
  <si>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</si>
  <si>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</si>
  <si>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</si>
  <si>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</si>
  <si>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</si>
  <si>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</si>
  <si>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</si>
  <si>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</si>
  <si>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</si>
  <si>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</si>
  <si>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</si>
  <si>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</si>
  <si>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</si>
  <si>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</si>
  <si>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</si>
  <si>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</si>
  <si>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</si>
  <si>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</si>
  <si>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</si>
  <si>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</si>
  <si>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</si>
  <si>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</si>
  <si>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</si>
  <si>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</si>
  <si>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</si>
  <si>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</si>
  <si>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</si>
  <si>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</si>
  <si>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</si>
  <si>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</si>
  <si>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</si>
  <si>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</si>
  <si>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</si>
  <si>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</si>
  <si>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</si>
  <si>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</si>
  <si>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</si>
  <si>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</si>
  <si>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</si>
  <si>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</si>
  <si>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</si>
  <si>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</si>
  <si>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</si>
  <si>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</si>
  <si>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</si>
  <si>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</si>
  <si>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</si>
  <si>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</si>
  <si>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</si>
  <si>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</si>
  <si>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</si>
  <si>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</si>
  <si>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</si>
  <si>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</si>
  <si>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</si>
  <si>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</si>
  <si>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</si>
  <si>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</si>
  <si>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</si>
  <si>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</si>
  <si>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</si>
  <si>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</si>
  <si>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</si>
  <si>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</si>
  <si>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</si>
  <si>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</si>
  <si>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</si>
  <si>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</si>
  <si>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</si>
  <si>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</si>
  <si>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</si>
  <si>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</si>
  <si>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</si>
  <si>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</si>
  <si>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</si>
  <si>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</si>
  <si>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</si>
  <si>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</si>
  <si>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</si>
  <si>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</si>
  <si>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</si>
  <si>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</si>
  <si>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</si>
  <si>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</si>
  <si>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</si>
  <si>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</si>
  <si>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</si>
  <si>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</si>
  <si>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</si>
  <si>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</si>
  <si>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</si>
  <si>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</si>
  <si>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</si>
  <si>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</si>
  <si>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</si>
  <si>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</si>
  <si>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</si>
  <si>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</si>
  <si>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</si>
  <si>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</si>
  <si>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</si>
  <si>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</si>
  <si>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</si>
  <si>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</si>
  <si>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</si>
  <si>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</si>
  <si>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</si>
  <si>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</si>
  <si>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</si>
  <si>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</si>
  <si>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</si>
  <si>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</si>
  <si>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</si>
  <si>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</si>
  <si>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</si>
  <si>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</si>
  <si>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</si>
  <si>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</si>
  <si>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</si>
  <si>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</si>
  <si>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</si>
  <si>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</si>
  <si>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</si>
  <si>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</si>
  <si>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</si>
  <si>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</si>
  <si>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</si>
  <si>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</si>
  <si>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</si>
  <si>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</si>
  <si>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</si>
  <si>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</si>
  <si>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</si>
  <si>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</si>
  <si>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</si>
  <si>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</si>
  <si>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REBAR, APOLLO ONYX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</si>
  <si>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</si>
  <si>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</si>
  <si>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</si>
  <si>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</si>
  <si>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</si>
  <si>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</si>
  <si>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</si>
  <si>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</si>
  <si>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</si>
  <si>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</si>
  <si>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</si>
  <si>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</si>
  <si>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</si>
  <si>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</si>
  <si>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</si>
  <si>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</si>
  <si>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</si>
  <si>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</si>
  <si>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</si>
  <si>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</si>
  <si>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</si>
  <si>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</si>
  <si>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</si>
  <si>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</si>
  <si>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</si>
  <si>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</si>
  <si>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</si>
  <si>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</si>
  <si>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</si>
  <si>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</si>
  <si>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</si>
  <si>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</si>
  <si>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</si>
  <si>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</si>
  <si>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</si>
  <si>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</si>
  <si>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</si>
  <si>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</si>
  <si>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</si>
  <si>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</si>
  <si>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</si>
  <si>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</si>
  <si>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</si>
  <si>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</si>
  <si>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</si>
  <si>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</si>
  <si>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</si>
  <si>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</si>
  <si>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</si>
  <si>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</si>
  <si>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</si>
  <si>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</si>
  <si>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</si>
  <si>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</si>
  <si>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</si>
  <si>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</si>
  <si>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</si>
  <si>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</si>
  <si>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</si>
  <si>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</si>
  <si>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</si>
  <si>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</si>
  <si>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</si>
  <si>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</si>
  <si>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</si>
  <si>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</si>
  <si>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</si>
  <si>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</si>
  <si>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</si>
  <si>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</si>
  <si>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</si>
  <si>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</si>
  <si>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</si>
  <si>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</si>
  <si>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</si>
  <si>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</si>
  <si>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</si>
  <si>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</si>
  <si>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</si>
  <si>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</si>
  <si>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</si>
  <si>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</si>
  <si>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</si>
  <si>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</si>
  <si>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</si>
  <si>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</si>
  <si>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</si>
  <si>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</si>
  <si>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</si>
  <si>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</si>
  <si>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</si>
  <si>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</si>
  <si>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</si>
  <si>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</si>
  <si>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</si>
  <si>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</si>
  <si>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</si>
  <si>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</si>
  <si>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</si>
  <si>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</si>
  <si>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</si>
  <si>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</si>
  <si>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</si>
  <si>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</si>
  <si>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</si>
  <si>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</si>
  <si>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</si>
  <si>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</si>
  <si>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</si>
  <si>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</si>
  <si>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</si>
  <si>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</si>
  <si>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</si>
  <si>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</si>
  <si>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</si>
  <si>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</si>
  <si>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</si>
  <si>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</si>
  <si>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</si>
  <si>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</si>
  <si>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</si>
  <si>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</si>
  <si>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</si>
  <si>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</si>
  <si>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</si>
  <si>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</si>
  <si>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</si>
  <si>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</si>
  <si>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</si>
  <si>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</si>
  <si>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</si>
  <si>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</si>
  <si>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</si>
  <si>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</si>
  <si>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</si>
  <si>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</si>
  <si>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</si>
  <si>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</si>
  <si>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</si>
  <si>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</si>
  <si>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</si>
  <si>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</si>
  <si>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</si>
  <si>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</si>
  <si>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</si>
  <si>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</si>
  <si>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</si>
  <si>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</si>
  <si>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</si>
  <si>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</si>
  <si>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</si>
  <si>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</si>
  <si>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</si>
  <si>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</si>
  <si>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</si>
  <si>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</si>
  <si>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</si>
  <si>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</si>
  <si>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</si>
  <si>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</si>
  <si>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</si>
  <si>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</si>
  <si>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</si>
  <si>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</si>
  <si>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</si>
  <si>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</si>
  <si>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</si>
  <si>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</si>
  <si>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</si>
  <si>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</si>
  <si>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</si>
  <si>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</si>
  <si>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</si>
  <si>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</si>
  <si>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</si>
  <si>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</si>
  <si>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</si>
  <si>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</si>
  <si>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</si>
  <si>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</si>
  <si>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</si>
  <si>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</si>
  <si>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</si>
  <si>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</si>
  <si>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</si>
  <si>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</si>
  <si>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</si>
  <si>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</si>
  <si>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</si>
  <si>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</si>
  <si>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</si>
  <si>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</si>
  <si>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</si>
  <si>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</si>
  <si>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</si>
  <si>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</si>
  <si>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</si>
  <si>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</si>
  <si>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</si>
  <si>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</si>
  <si>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</si>
  <si>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</si>
  <si>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</si>
  <si>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</si>
  <si>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</si>
  <si>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</si>
  <si>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</si>
  <si>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</si>
  <si>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</si>
  <si>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</si>
  <si>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</si>
  <si>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</si>
  <si>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</si>
  <si>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</si>
  <si>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</si>
  <si>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</si>
  <si>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</si>
  <si>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</si>
  <si>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</si>
  <si>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</si>
  <si>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</si>
  <si>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</si>
  <si>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</si>
  <si>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</si>
  <si>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</si>
  <si>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</si>
  <si>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</si>
  <si>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</si>
  <si>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</si>
  <si>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</si>
  <si>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</si>
  <si>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</si>
  <si>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</si>
  <si>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</si>
  <si>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</si>
  <si>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</si>
  <si>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</si>
  <si>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</si>
  <si>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</si>
  <si>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</si>
  <si>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</si>
  <si>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</si>
  <si>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</si>
  <si>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</si>
  <si>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</si>
  <si>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</si>
  <si>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</si>
  <si>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</si>
  <si>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</si>
  <si>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</si>
  <si>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</si>
  <si>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</si>
  <si>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</si>
  <si>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</si>
  <si>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</si>
  <si>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</si>
  <si>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</si>
  <si>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</si>
  <si>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</si>
  <si>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</si>
  <si>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</si>
  <si>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</si>
  <si>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</si>
  <si>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</si>
  <si>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</si>
  <si>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</si>
  <si>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</si>
  <si>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</si>
  <si>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</si>
  <si>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</si>
  <si>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</si>
  <si>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</si>
  <si>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</si>
  <si>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</si>
  <si>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</si>
  <si>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</si>
  <si>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</si>
  <si>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</si>
  <si>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</si>
  <si>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</si>
  <si>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</si>
  <si>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</si>
  <si>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</si>
  <si>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</si>
  <si>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</si>
  <si>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</si>
  <si>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</si>
  <si>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</si>
  <si>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</si>
  <si>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</si>
  <si>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</si>
  <si>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</si>
  <si>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</si>
  <si>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</si>
  <si>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</si>
  <si>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</si>
  <si>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</si>
  <si>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</si>
  <si>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</si>
  <si>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</si>
  <si>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</si>
  <si>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</si>
  <si>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</si>
  <si>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</si>
  <si>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</si>
  <si>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</si>
  <si>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</si>
  <si>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</si>
  <si>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</si>
  <si>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</si>
  <si>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</si>
  <si>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</si>
  <si>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</si>
  <si>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</si>
  <si>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</si>
  <si>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</si>
  <si>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</si>
  <si>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</si>
  <si>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</si>
  <si>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</si>
  <si>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</si>
  <si>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</si>
  <si>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</si>
  <si>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</si>
  <si>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</si>
  <si>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</si>
  <si>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</si>
  <si>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</si>
  <si>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</si>
  <si>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</si>
  <si>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</si>
  <si>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</si>
  <si>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94211</t>
  </si>
  <si>
    <t>DLOUHODOBÁ KULTIVACE BUNĚK RŮZNÝCH TKÁNÍ Z PRENATÁ</t>
  </si>
  <si>
    <t>94183</t>
  </si>
  <si>
    <t>ŠTĚPENÍ DNA RESTRIKČNÍMI ENZYMY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</si>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</sst>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88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30" xfId="0" applyNumberFormat="1" applyFont="1" applyBorder="1"/>
    <xf numFmtId="173" fontId="35" fillId="0" borderId="31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21" xfId="0" applyNumberFormat="1" applyFont="1" applyBorder="1"/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55" xfId="26" applyNumberFormat="1" applyFont="1" applyFill="1" applyBorder="1" applyAlignment="1">
      <alignment horizontal="right" vertical="top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center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2" fillId="0" borderId="19" xfId="0" applyNumberFormat="1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0" fontId="5" fillId="0" borderId="144" xfId="0" applyFont="1" applyBorder="1"/>
    <xf numFmtId="166" fontId="35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35" fillId="0" borderId="106" xfId="0" applyNumberFormat="1" applyFont="1" applyBorder="1"/>
    <xf numFmtId="3" fontId="35" fillId="0" borderId="19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0.56611406726293501</c:v>
                </c:pt>
                <c:pt idx="1">
                  <c:v>0.65460913908719109</c:v>
                </c:pt>
                <c:pt idx="2">
                  <c:v>0.6743992353835635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509504"/>
        <c:axId val="101051440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0.79408967081171433</c:v>
                </c:pt>
                <c:pt idx="1">
                  <c:v>0.79408967081171433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11680"/>
        <c:axId val="1010515488"/>
      </c:scatterChart>
      <c:catAx>
        <c:axId val="1010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105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51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0509504"/>
        <c:crosses val="autoZero"/>
        <c:crossBetween val="between"/>
      </c:valAx>
      <c:valAx>
        <c:axId val="10105116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10515488"/>
        <c:crosses val="max"/>
        <c:crossBetween val="midCat"/>
      </c:valAx>
      <c:valAx>
        <c:axId val="10105154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1051168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75424"/>
        <c:axId val="8838467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76512"/>
        <c:axId val="88381952"/>
      </c:scatterChart>
      <c:catAx>
        <c:axId val="8837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38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46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8375424"/>
        <c:crosses val="autoZero"/>
        <c:crossBetween val="between"/>
      </c:valAx>
      <c:valAx>
        <c:axId val="883765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8381952"/>
        <c:crosses val="max"/>
        <c:crossBetween val="midCat"/>
      </c:valAx>
      <c:valAx>
        <c:axId val="883819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83765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38" t="s">
        <v>132</v>
      </c>
      <c r="B1" s="538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34" t="s">
        <v>182</v>
      </c>
      <c r="B3" s="535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36" t="s">
        <v>133</v>
      </c>
      <c r="B10" s="535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66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3042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50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5811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66" t="s">
        <v>5812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5900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6596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37" t="s">
        <v>134</v>
      </c>
      <c r="B25" s="535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6613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6631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6989</v>
      </c>
      <c r="C28" s="51" t="s">
        <v>154</v>
      </c>
    </row>
    <row r="29" spans="1:3" ht="14.4" customHeight="1" x14ac:dyDescent="0.3">
      <c r="A29" s="486" t="str">
        <f>HYPERLINK("#'"&amp;C29&amp;"'!A1",C29)</f>
        <v>ZV Vykáz.-A Det.Lék.</v>
      </c>
      <c r="B29" s="180" t="s">
        <v>6990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8034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8680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9589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77" t="s">
        <v>3042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38"/>
      <c r="M1" s="538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270.2</v>
      </c>
      <c r="G3" s="47">
        <f>SUBTOTAL(9,G6:G1048576)</f>
        <v>801684.50335653231</v>
      </c>
      <c r="H3" s="48">
        <f>IF(M3=0,0,G3/M3)</f>
        <v>0.45142864777427166</v>
      </c>
      <c r="I3" s="47">
        <f>SUBTOTAL(9,I6:I1048576)</f>
        <v>1116.5643725</v>
      </c>
      <c r="J3" s="47">
        <f>SUBTOTAL(9,J6:J1048576)</f>
        <v>974198.58981703024</v>
      </c>
      <c r="K3" s="48">
        <f>IF(M3=0,0,J3/M3)</f>
        <v>0.54857135222572817</v>
      </c>
      <c r="L3" s="47">
        <f>SUBTOTAL(9,L6:L1048576)</f>
        <v>1386.7643725</v>
      </c>
      <c r="M3" s="49">
        <f>SUBTOTAL(9,M6:M1048576)</f>
        <v>1775883.0931735628</v>
      </c>
    </row>
    <row r="4" spans="1:13" ht="14.4" customHeight="1" thickBot="1" x14ac:dyDescent="0.35">
      <c r="A4" s="45"/>
      <c r="B4" s="45"/>
      <c r="C4" s="45"/>
      <c r="D4" s="45"/>
      <c r="E4" s="46"/>
      <c r="F4" s="581" t="s">
        <v>161</v>
      </c>
      <c r="G4" s="582"/>
      <c r="H4" s="583"/>
      <c r="I4" s="584" t="s">
        <v>160</v>
      </c>
      <c r="J4" s="582"/>
      <c r="K4" s="583"/>
      <c r="L4" s="585" t="s">
        <v>3</v>
      </c>
      <c r="M4" s="586"/>
    </row>
    <row r="5" spans="1:13" ht="14.4" customHeight="1" thickBot="1" x14ac:dyDescent="0.35">
      <c r="A5" s="749" t="s">
        <v>162</v>
      </c>
      <c r="B5" s="767" t="s">
        <v>163</v>
      </c>
      <c r="C5" s="767" t="s">
        <v>90</v>
      </c>
      <c r="D5" s="767" t="s">
        <v>164</v>
      </c>
      <c r="E5" s="767" t="s">
        <v>165</v>
      </c>
      <c r="F5" s="768" t="s">
        <v>28</v>
      </c>
      <c r="G5" s="768" t="s">
        <v>14</v>
      </c>
      <c r="H5" s="751" t="s">
        <v>166</v>
      </c>
      <c r="I5" s="750" t="s">
        <v>28</v>
      </c>
      <c r="J5" s="768" t="s">
        <v>14</v>
      </c>
      <c r="K5" s="751" t="s">
        <v>166</v>
      </c>
      <c r="L5" s="750" t="s">
        <v>28</v>
      </c>
      <c r="M5" s="769" t="s">
        <v>14</v>
      </c>
    </row>
    <row r="6" spans="1:13" ht="14.4" customHeight="1" x14ac:dyDescent="0.3">
      <c r="A6" s="731" t="s">
        <v>611</v>
      </c>
      <c r="B6" s="732" t="s">
        <v>2851</v>
      </c>
      <c r="C6" s="732" t="s">
        <v>877</v>
      </c>
      <c r="D6" s="732" t="s">
        <v>878</v>
      </c>
      <c r="E6" s="732" t="s">
        <v>2852</v>
      </c>
      <c r="F6" s="735"/>
      <c r="G6" s="735"/>
      <c r="H6" s="753">
        <v>0</v>
      </c>
      <c r="I6" s="735">
        <v>16</v>
      </c>
      <c r="J6" s="735">
        <v>556</v>
      </c>
      <c r="K6" s="753">
        <v>1</v>
      </c>
      <c r="L6" s="735">
        <v>16</v>
      </c>
      <c r="M6" s="736">
        <v>556</v>
      </c>
    </row>
    <row r="7" spans="1:13" ht="14.4" customHeight="1" x14ac:dyDescent="0.3">
      <c r="A7" s="737" t="s">
        <v>611</v>
      </c>
      <c r="B7" s="738" t="s">
        <v>2853</v>
      </c>
      <c r="C7" s="738" t="s">
        <v>1011</v>
      </c>
      <c r="D7" s="738" t="s">
        <v>2854</v>
      </c>
      <c r="E7" s="738" t="s">
        <v>2855</v>
      </c>
      <c r="F7" s="741"/>
      <c r="G7" s="741"/>
      <c r="H7" s="754">
        <v>0</v>
      </c>
      <c r="I7" s="741">
        <v>1</v>
      </c>
      <c r="J7" s="741">
        <v>49.529997869500093</v>
      </c>
      <c r="K7" s="754">
        <v>1</v>
      </c>
      <c r="L7" s="741">
        <v>1</v>
      </c>
      <c r="M7" s="742">
        <v>49.529997869500093</v>
      </c>
    </row>
    <row r="8" spans="1:13" ht="14.4" customHeight="1" x14ac:dyDescent="0.3">
      <c r="A8" s="737" t="s">
        <v>611</v>
      </c>
      <c r="B8" s="738" t="s">
        <v>2853</v>
      </c>
      <c r="C8" s="738" t="s">
        <v>1007</v>
      </c>
      <c r="D8" s="738" t="s">
        <v>1008</v>
      </c>
      <c r="E8" s="738" t="s">
        <v>2856</v>
      </c>
      <c r="F8" s="741"/>
      <c r="G8" s="741"/>
      <c r="H8" s="754">
        <v>0</v>
      </c>
      <c r="I8" s="741">
        <v>10</v>
      </c>
      <c r="J8" s="741">
        <v>566.55999999999995</v>
      </c>
      <c r="K8" s="754">
        <v>1</v>
      </c>
      <c r="L8" s="741">
        <v>10</v>
      </c>
      <c r="M8" s="742">
        <v>566.55999999999995</v>
      </c>
    </row>
    <row r="9" spans="1:13" ht="14.4" customHeight="1" x14ac:dyDescent="0.3">
      <c r="A9" s="737" t="s">
        <v>611</v>
      </c>
      <c r="B9" s="738" t="s">
        <v>2857</v>
      </c>
      <c r="C9" s="738" t="s">
        <v>873</v>
      </c>
      <c r="D9" s="738" t="s">
        <v>2858</v>
      </c>
      <c r="E9" s="738" t="s">
        <v>2859</v>
      </c>
      <c r="F9" s="741"/>
      <c r="G9" s="741"/>
      <c r="H9" s="754">
        <v>0</v>
      </c>
      <c r="I9" s="741">
        <v>3</v>
      </c>
      <c r="J9" s="741">
        <v>170.64000000000001</v>
      </c>
      <c r="K9" s="754">
        <v>1</v>
      </c>
      <c r="L9" s="741">
        <v>3</v>
      </c>
      <c r="M9" s="742">
        <v>170.64000000000001</v>
      </c>
    </row>
    <row r="10" spans="1:13" ht="14.4" customHeight="1" x14ac:dyDescent="0.3">
      <c r="A10" s="737" t="s">
        <v>611</v>
      </c>
      <c r="B10" s="738" t="s">
        <v>2860</v>
      </c>
      <c r="C10" s="738" t="s">
        <v>896</v>
      </c>
      <c r="D10" s="738" t="s">
        <v>2861</v>
      </c>
      <c r="E10" s="738" t="s">
        <v>2862</v>
      </c>
      <c r="F10" s="741"/>
      <c r="G10" s="741"/>
      <c r="H10" s="754">
        <v>0</v>
      </c>
      <c r="I10" s="741">
        <v>5</v>
      </c>
      <c r="J10" s="741">
        <v>1237.5</v>
      </c>
      <c r="K10" s="754">
        <v>1</v>
      </c>
      <c r="L10" s="741">
        <v>5</v>
      </c>
      <c r="M10" s="742">
        <v>1237.5</v>
      </c>
    </row>
    <row r="11" spans="1:13" ht="14.4" customHeight="1" x14ac:dyDescent="0.3">
      <c r="A11" s="737" t="s">
        <v>611</v>
      </c>
      <c r="B11" s="738" t="s">
        <v>2863</v>
      </c>
      <c r="C11" s="738" t="s">
        <v>885</v>
      </c>
      <c r="D11" s="738" t="s">
        <v>886</v>
      </c>
      <c r="E11" s="738" t="s">
        <v>2864</v>
      </c>
      <c r="F11" s="741"/>
      <c r="G11" s="741"/>
      <c r="H11" s="754">
        <v>0</v>
      </c>
      <c r="I11" s="741">
        <v>1</v>
      </c>
      <c r="J11" s="741">
        <v>50.169999999999966</v>
      </c>
      <c r="K11" s="754">
        <v>1</v>
      </c>
      <c r="L11" s="741">
        <v>1</v>
      </c>
      <c r="M11" s="742">
        <v>50.169999999999966</v>
      </c>
    </row>
    <row r="12" spans="1:13" ht="14.4" customHeight="1" x14ac:dyDescent="0.3">
      <c r="A12" s="737" t="s">
        <v>611</v>
      </c>
      <c r="B12" s="738" t="s">
        <v>2863</v>
      </c>
      <c r="C12" s="738" t="s">
        <v>881</v>
      </c>
      <c r="D12" s="738" t="s">
        <v>2642</v>
      </c>
      <c r="E12" s="738" t="s">
        <v>2865</v>
      </c>
      <c r="F12" s="741"/>
      <c r="G12" s="741"/>
      <c r="H12" s="754">
        <v>0</v>
      </c>
      <c r="I12" s="741">
        <v>13</v>
      </c>
      <c r="J12" s="741">
        <v>1056.21</v>
      </c>
      <c r="K12" s="754">
        <v>1</v>
      </c>
      <c r="L12" s="741">
        <v>13</v>
      </c>
      <c r="M12" s="742">
        <v>1056.21</v>
      </c>
    </row>
    <row r="13" spans="1:13" ht="14.4" customHeight="1" x14ac:dyDescent="0.3">
      <c r="A13" s="737" t="s">
        <v>611</v>
      </c>
      <c r="B13" s="738" t="s">
        <v>2866</v>
      </c>
      <c r="C13" s="738" t="s">
        <v>889</v>
      </c>
      <c r="D13" s="738" t="s">
        <v>890</v>
      </c>
      <c r="E13" s="738" t="s">
        <v>2867</v>
      </c>
      <c r="F13" s="741"/>
      <c r="G13" s="741"/>
      <c r="H13" s="754">
        <v>0</v>
      </c>
      <c r="I13" s="741">
        <v>1</v>
      </c>
      <c r="J13" s="741">
        <v>89.449999999999989</v>
      </c>
      <c r="K13" s="754">
        <v>1</v>
      </c>
      <c r="L13" s="741">
        <v>1</v>
      </c>
      <c r="M13" s="742">
        <v>89.449999999999989</v>
      </c>
    </row>
    <row r="14" spans="1:13" ht="14.4" customHeight="1" x14ac:dyDescent="0.3">
      <c r="A14" s="737" t="s">
        <v>611</v>
      </c>
      <c r="B14" s="738" t="s">
        <v>2868</v>
      </c>
      <c r="C14" s="738" t="s">
        <v>899</v>
      </c>
      <c r="D14" s="738" t="s">
        <v>2869</v>
      </c>
      <c r="E14" s="738" t="s">
        <v>2870</v>
      </c>
      <c r="F14" s="741"/>
      <c r="G14" s="741"/>
      <c r="H14" s="754">
        <v>0</v>
      </c>
      <c r="I14" s="741">
        <v>6</v>
      </c>
      <c r="J14" s="741">
        <v>356.18000000000006</v>
      </c>
      <c r="K14" s="754">
        <v>1</v>
      </c>
      <c r="L14" s="741">
        <v>6</v>
      </c>
      <c r="M14" s="742">
        <v>356.18000000000006</v>
      </c>
    </row>
    <row r="15" spans="1:13" ht="14.4" customHeight="1" x14ac:dyDescent="0.3">
      <c r="A15" s="737" t="s">
        <v>611</v>
      </c>
      <c r="B15" s="738" t="s">
        <v>2871</v>
      </c>
      <c r="C15" s="738" t="s">
        <v>893</v>
      </c>
      <c r="D15" s="738" t="s">
        <v>894</v>
      </c>
      <c r="E15" s="738" t="s">
        <v>2872</v>
      </c>
      <c r="F15" s="741"/>
      <c r="G15" s="741"/>
      <c r="H15" s="754">
        <v>0</v>
      </c>
      <c r="I15" s="741">
        <v>1</v>
      </c>
      <c r="J15" s="741">
        <v>64.100000000000009</v>
      </c>
      <c r="K15" s="754">
        <v>1</v>
      </c>
      <c r="L15" s="741">
        <v>1</v>
      </c>
      <c r="M15" s="742">
        <v>64.100000000000009</v>
      </c>
    </row>
    <row r="16" spans="1:13" ht="14.4" customHeight="1" x14ac:dyDescent="0.3">
      <c r="A16" s="737" t="s">
        <v>611</v>
      </c>
      <c r="B16" s="738" t="s">
        <v>2873</v>
      </c>
      <c r="C16" s="738" t="s">
        <v>937</v>
      </c>
      <c r="D16" s="738" t="s">
        <v>938</v>
      </c>
      <c r="E16" s="738" t="s">
        <v>2310</v>
      </c>
      <c r="F16" s="741"/>
      <c r="G16" s="741"/>
      <c r="H16" s="754">
        <v>0</v>
      </c>
      <c r="I16" s="741">
        <v>16</v>
      </c>
      <c r="J16" s="741">
        <v>1389.28</v>
      </c>
      <c r="K16" s="754">
        <v>1</v>
      </c>
      <c r="L16" s="741">
        <v>16</v>
      </c>
      <c r="M16" s="742">
        <v>1389.28</v>
      </c>
    </row>
    <row r="17" spans="1:13" ht="14.4" customHeight="1" x14ac:dyDescent="0.3">
      <c r="A17" s="737" t="s">
        <v>611</v>
      </c>
      <c r="B17" s="738" t="s">
        <v>2873</v>
      </c>
      <c r="C17" s="738" t="s">
        <v>654</v>
      </c>
      <c r="D17" s="738" t="s">
        <v>655</v>
      </c>
      <c r="E17" s="738" t="s">
        <v>2874</v>
      </c>
      <c r="F17" s="741"/>
      <c r="G17" s="741"/>
      <c r="H17" s="754">
        <v>0</v>
      </c>
      <c r="I17" s="741">
        <v>5</v>
      </c>
      <c r="J17" s="741">
        <v>511.05415519710186</v>
      </c>
      <c r="K17" s="754">
        <v>1</v>
      </c>
      <c r="L17" s="741">
        <v>5</v>
      </c>
      <c r="M17" s="742">
        <v>511.05415519710186</v>
      </c>
    </row>
    <row r="18" spans="1:13" ht="14.4" customHeight="1" x14ac:dyDescent="0.3">
      <c r="A18" s="737" t="s">
        <v>611</v>
      </c>
      <c r="B18" s="738" t="s">
        <v>2873</v>
      </c>
      <c r="C18" s="738" t="s">
        <v>904</v>
      </c>
      <c r="D18" s="738" t="s">
        <v>2875</v>
      </c>
      <c r="E18" s="738" t="s">
        <v>2876</v>
      </c>
      <c r="F18" s="741">
        <v>1</v>
      </c>
      <c r="G18" s="741">
        <v>188.55</v>
      </c>
      <c r="H18" s="754">
        <v>1</v>
      </c>
      <c r="I18" s="741"/>
      <c r="J18" s="741"/>
      <c r="K18" s="754">
        <v>0</v>
      </c>
      <c r="L18" s="741">
        <v>1</v>
      </c>
      <c r="M18" s="742">
        <v>188.55</v>
      </c>
    </row>
    <row r="19" spans="1:13" ht="14.4" customHeight="1" x14ac:dyDescent="0.3">
      <c r="A19" s="737" t="s">
        <v>611</v>
      </c>
      <c r="B19" s="738" t="s">
        <v>2873</v>
      </c>
      <c r="C19" s="738" t="s">
        <v>933</v>
      </c>
      <c r="D19" s="738" t="s">
        <v>934</v>
      </c>
      <c r="E19" s="738" t="s">
        <v>2877</v>
      </c>
      <c r="F19" s="741"/>
      <c r="G19" s="741"/>
      <c r="H19" s="754">
        <v>0</v>
      </c>
      <c r="I19" s="741">
        <v>2</v>
      </c>
      <c r="J19" s="741">
        <v>397.78</v>
      </c>
      <c r="K19" s="754">
        <v>1</v>
      </c>
      <c r="L19" s="741">
        <v>2</v>
      </c>
      <c r="M19" s="742">
        <v>397.78</v>
      </c>
    </row>
    <row r="20" spans="1:13" ht="14.4" customHeight="1" x14ac:dyDescent="0.3">
      <c r="A20" s="737" t="s">
        <v>611</v>
      </c>
      <c r="B20" s="738" t="s">
        <v>2873</v>
      </c>
      <c r="C20" s="738" t="s">
        <v>943</v>
      </c>
      <c r="D20" s="738" t="s">
        <v>944</v>
      </c>
      <c r="E20" s="738" t="s">
        <v>2878</v>
      </c>
      <c r="F20" s="741"/>
      <c r="G20" s="741"/>
      <c r="H20" s="754">
        <v>0</v>
      </c>
      <c r="I20" s="741">
        <v>5</v>
      </c>
      <c r="J20" s="741">
        <v>1570.4</v>
      </c>
      <c r="K20" s="754">
        <v>1</v>
      </c>
      <c r="L20" s="741">
        <v>5</v>
      </c>
      <c r="M20" s="742">
        <v>1570.4</v>
      </c>
    </row>
    <row r="21" spans="1:13" ht="14.4" customHeight="1" x14ac:dyDescent="0.3">
      <c r="A21" s="737" t="s">
        <v>611</v>
      </c>
      <c r="B21" s="738" t="s">
        <v>2873</v>
      </c>
      <c r="C21" s="738" t="s">
        <v>657</v>
      </c>
      <c r="D21" s="738" t="s">
        <v>658</v>
      </c>
      <c r="E21" s="738" t="s">
        <v>2879</v>
      </c>
      <c r="F21" s="741">
        <v>1</v>
      </c>
      <c r="G21" s="741">
        <v>125.69</v>
      </c>
      <c r="H21" s="754">
        <v>1</v>
      </c>
      <c r="I21" s="741"/>
      <c r="J21" s="741"/>
      <c r="K21" s="754">
        <v>0</v>
      </c>
      <c r="L21" s="741">
        <v>1</v>
      </c>
      <c r="M21" s="742">
        <v>125.69</v>
      </c>
    </row>
    <row r="22" spans="1:13" ht="14.4" customHeight="1" x14ac:dyDescent="0.3">
      <c r="A22" s="737" t="s">
        <v>611</v>
      </c>
      <c r="B22" s="738" t="s">
        <v>2873</v>
      </c>
      <c r="C22" s="738" t="s">
        <v>906</v>
      </c>
      <c r="D22" s="738" t="s">
        <v>907</v>
      </c>
      <c r="E22" s="738" t="s">
        <v>2879</v>
      </c>
      <c r="F22" s="741">
        <v>5</v>
      </c>
      <c r="G22" s="741">
        <v>628.44999999999993</v>
      </c>
      <c r="H22" s="754">
        <v>1</v>
      </c>
      <c r="I22" s="741"/>
      <c r="J22" s="741"/>
      <c r="K22" s="754">
        <v>0</v>
      </c>
      <c r="L22" s="741">
        <v>5</v>
      </c>
      <c r="M22" s="742">
        <v>628.44999999999993</v>
      </c>
    </row>
    <row r="23" spans="1:13" ht="14.4" customHeight="1" x14ac:dyDescent="0.3">
      <c r="A23" s="737" t="s">
        <v>611</v>
      </c>
      <c r="B23" s="738" t="s">
        <v>2873</v>
      </c>
      <c r="C23" s="738" t="s">
        <v>940</v>
      </c>
      <c r="D23" s="738" t="s">
        <v>941</v>
      </c>
      <c r="E23" s="738" t="s">
        <v>942</v>
      </c>
      <c r="F23" s="741"/>
      <c r="G23" s="741"/>
      <c r="H23" s="754">
        <v>0</v>
      </c>
      <c r="I23" s="741">
        <v>1</v>
      </c>
      <c r="J23" s="741">
        <v>1872.79</v>
      </c>
      <c r="K23" s="754">
        <v>1</v>
      </c>
      <c r="L23" s="741">
        <v>1</v>
      </c>
      <c r="M23" s="742">
        <v>1872.79</v>
      </c>
    </row>
    <row r="24" spans="1:13" ht="14.4" customHeight="1" x14ac:dyDescent="0.3">
      <c r="A24" s="737" t="s">
        <v>616</v>
      </c>
      <c r="B24" s="738" t="s">
        <v>2880</v>
      </c>
      <c r="C24" s="738" t="s">
        <v>1261</v>
      </c>
      <c r="D24" s="738" t="s">
        <v>2881</v>
      </c>
      <c r="E24" s="738" t="s">
        <v>2882</v>
      </c>
      <c r="F24" s="741"/>
      <c r="G24" s="741"/>
      <c r="H24" s="754">
        <v>0</v>
      </c>
      <c r="I24" s="741">
        <v>1</v>
      </c>
      <c r="J24" s="741">
        <v>57.695000000000007</v>
      </c>
      <c r="K24" s="754">
        <v>1</v>
      </c>
      <c r="L24" s="741">
        <v>1</v>
      </c>
      <c r="M24" s="742">
        <v>57.695000000000007</v>
      </c>
    </row>
    <row r="25" spans="1:13" ht="14.4" customHeight="1" x14ac:dyDescent="0.3">
      <c r="A25" s="737" t="s">
        <v>616</v>
      </c>
      <c r="B25" s="738" t="s">
        <v>2883</v>
      </c>
      <c r="C25" s="738" t="s">
        <v>1231</v>
      </c>
      <c r="D25" s="738" t="s">
        <v>2884</v>
      </c>
      <c r="E25" s="738" t="s">
        <v>2885</v>
      </c>
      <c r="F25" s="741"/>
      <c r="G25" s="741"/>
      <c r="H25" s="754">
        <v>0</v>
      </c>
      <c r="I25" s="741">
        <v>1</v>
      </c>
      <c r="J25" s="741">
        <v>12.060000000000004</v>
      </c>
      <c r="K25" s="754">
        <v>1</v>
      </c>
      <c r="L25" s="741">
        <v>1</v>
      </c>
      <c r="M25" s="742">
        <v>12.060000000000004</v>
      </c>
    </row>
    <row r="26" spans="1:13" ht="14.4" customHeight="1" x14ac:dyDescent="0.3">
      <c r="A26" s="737" t="s">
        <v>616</v>
      </c>
      <c r="B26" s="738" t="s">
        <v>2886</v>
      </c>
      <c r="C26" s="738" t="s">
        <v>1250</v>
      </c>
      <c r="D26" s="738" t="s">
        <v>2887</v>
      </c>
      <c r="E26" s="738" t="s">
        <v>2888</v>
      </c>
      <c r="F26" s="741"/>
      <c r="G26" s="741"/>
      <c r="H26" s="754">
        <v>0</v>
      </c>
      <c r="I26" s="741">
        <v>1</v>
      </c>
      <c r="J26" s="741">
        <v>61.529999999999987</v>
      </c>
      <c r="K26" s="754">
        <v>1</v>
      </c>
      <c r="L26" s="741">
        <v>1</v>
      </c>
      <c r="M26" s="742">
        <v>61.529999999999987</v>
      </c>
    </row>
    <row r="27" spans="1:13" ht="14.4" customHeight="1" x14ac:dyDescent="0.3">
      <c r="A27" s="737" t="s">
        <v>616</v>
      </c>
      <c r="B27" s="738" t="s">
        <v>2889</v>
      </c>
      <c r="C27" s="738" t="s">
        <v>1336</v>
      </c>
      <c r="D27" s="738" t="s">
        <v>2890</v>
      </c>
      <c r="E27" s="738" t="s">
        <v>2891</v>
      </c>
      <c r="F27" s="741"/>
      <c r="G27" s="741"/>
      <c r="H27" s="754">
        <v>0</v>
      </c>
      <c r="I27" s="741">
        <v>2</v>
      </c>
      <c r="J27" s="741">
        <v>24996.3</v>
      </c>
      <c r="K27" s="754">
        <v>1</v>
      </c>
      <c r="L27" s="741">
        <v>2</v>
      </c>
      <c r="M27" s="742">
        <v>24996.3</v>
      </c>
    </row>
    <row r="28" spans="1:13" ht="14.4" customHeight="1" x14ac:dyDescent="0.3">
      <c r="A28" s="737" t="s">
        <v>616</v>
      </c>
      <c r="B28" s="738" t="s">
        <v>2853</v>
      </c>
      <c r="C28" s="738" t="s">
        <v>1321</v>
      </c>
      <c r="D28" s="738" t="s">
        <v>2299</v>
      </c>
      <c r="E28" s="738" t="s">
        <v>2892</v>
      </c>
      <c r="F28" s="741"/>
      <c r="G28" s="741"/>
      <c r="H28" s="754">
        <v>0</v>
      </c>
      <c r="I28" s="741">
        <v>3</v>
      </c>
      <c r="J28" s="741">
        <v>344.79000000000008</v>
      </c>
      <c r="K28" s="754">
        <v>1</v>
      </c>
      <c r="L28" s="741">
        <v>3</v>
      </c>
      <c r="M28" s="742">
        <v>344.79000000000008</v>
      </c>
    </row>
    <row r="29" spans="1:13" ht="14.4" customHeight="1" x14ac:dyDescent="0.3">
      <c r="A29" s="737" t="s">
        <v>616</v>
      </c>
      <c r="B29" s="738" t="s">
        <v>2853</v>
      </c>
      <c r="C29" s="738" t="s">
        <v>1329</v>
      </c>
      <c r="D29" s="738" t="s">
        <v>2893</v>
      </c>
      <c r="E29" s="738" t="s">
        <v>2894</v>
      </c>
      <c r="F29" s="741"/>
      <c r="G29" s="741"/>
      <c r="H29" s="754">
        <v>0</v>
      </c>
      <c r="I29" s="741">
        <v>2</v>
      </c>
      <c r="J29" s="741">
        <v>202.84000000000003</v>
      </c>
      <c r="K29" s="754">
        <v>1</v>
      </c>
      <c r="L29" s="741">
        <v>2</v>
      </c>
      <c r="M29" s="742">
        <v>202.84000000000003</v>
      </c>
    </row>
    <row r="30" spans="1:13" ht="14.4" customHeight="1" x14ac:dyDescent="0.3">
      <c r="A30" s="737" t="s">
        <v>616</v>
      </c>
      <c r="B30" s="738" t="s">
        <v>2853</v>
      </c>
      <c r="C30" s="738" t="s">
        <v>1325</v>
      </c>
      <c r="D30" s="738" t="s">
        <v>2895</v>
      </c>
      <c r="E30" s="738" t="s">
        <v>2896</v>
      </c>
      <c r="F30" s="741"/>
      <c r="G30" s="741"/>
      <c r="H30" s="754">
        <v>0</v>
      </c>
      <c r="I30" s="741">
        <v>1</v>
      </c>
      <c r="J30" s="741">
        <v>111.31999999999995</v>
      </c>
      <c r="K30" s="754">
        <v>1</v>
      </c>
      <c r="L30" s="741">
        <v>1</v>
      </c>
      <c r="M30" s="742">
        <v>111.31999999999995</v>
      </c>
    </row>
    <row r="31" spans="1:13" ht="14.4" customHeight="1" x14ac:dyDescent="0.3">
      <c r="A31" s="737" t="s">
        <v>616</v>
      </c>
      <c r="B31" s="738" t="s">
        <v>2853</v>
      </c>
      <c r="C31" s="738" t="s">
        <v>1007</v>
      </c>
      <c r="D31" s="738" t="s">
        <v>1008</v>
      </c>
      <c r="E31" s="738" t="s">
        <v>2856</v>
      </c>
      <c r="F31" s="741"/>
      <c r="G31" s="741"/>
      <c r="H31" s="754">
        <v>0</v>
      </c>
      <c r="I31" s="741">
        <v>7</v>
      </c>
      <c r="J31" s="741">
        <v>397.0100000000001</v>
      </c>
      <c r="K31" s="754">
        <v>1</v>
      </c>
      <c r="L31" s="741">
        <v>7</v>
      </c>
      <c r="M31" s="742">
        <v>397.0100000000001</v>
      </c>
    </row>
    <row r="32" spans="1:13" ht="14.4" customHeight="1" x14ac:dyDescent="0.3">
      <c r="A32" s="737" t="s">
        <v>616</v>
      </c>
      <c r="B32" s="738" t="s">
        <v>2897</v>
      </c>
      <c r="C32" s="738" t="s">
        <v>1339</v>
      </c>
      <c r="D32" s="738" t="s">
        <v>2898</v>
      </c>
      <c r="E32" s="738" t="s">
        <v>2899</v>
      </c>
      <c r="F32" s="741"/>
      <c r="G32" s="741"/>
      <c r="H32" s="754">
        <v>0</v>
      </c>
      <c r="I32" s="741">
        <v>7.2</v>
      </c>
      <c r="J32" s="741">
        <v>6866.6399999999994</v>
      </c>
      <c r="K32" s="754">
        <v>1</v>
      </c>
      <c r="L32" s="741">
        <v>7.2</v>
      </c>
      <c r="M32" s="742">
        <v>6866.6399999999994</v>
      </c>
    </row>
    <row r="33" spans="1:13" ht="14.4" customHeight="1" x14ac:dyDescent="0.3">
      <c r="A33" s="737" t="s">
        <v>616</v>
      </c>
      <c r="B33" s="738" t="s">
        <v>2900</v>
      </c>
      <c r="C33" s="738" t="s">
        <v>1332</v>
      </c>
      <c r="D33" s="738" t="s">
        <v>2901</v>
      </c>
      <c r="E33" s="738" t="s">
        <v>2902</v>
      </c>
      <c r="F33" s="741"/>
      <c r="G33" s="741"/>
      <c r="H33" s="754">
        <v>0</v>
      </c>
      <c r="I33" s="741">
        <v>33</v>
      </c>
      <c r="J33" s="741">
        <v>969.21</v>
      </c>
      <c r="K33" s="754">
        <v>1</v>
      </c>
      <c r="L33" s="741">
        <v>33</v>
      </c>
      <c r="M33" s="742">
        <v>969.21</v>
      </c>
    </row>
    <row r="34" spans="1:13" ht="14.4" customHeight="1" x14ac:dyDescent="0.3">
      <c r="A34" s="737" t="s">
        <v>616</v>
      </c>
      <c r="B34" s="738" t="s">
        <v>2903</v>
      </c>
      <c r="C34" s="738" t="s">
        <v>1246</v>
      </c>
      <c r="D34" s="738" t="s">
        <v>1247</v>
      </c>
      <c r="E34" s="738" t="s">
        <v>2904</v>
      </c>
      <c r="F34" s="741"/>
      <c r="G34" s="741"/>
      <c r="H34" s="754">
        <v>0</v>
      </c>
      <c r="I34" s="741">
        <v>1</v>
      </c>
      <c r="J34" s="741">
        <v>58.740000000000009</v>
      </c>
      <c r="K34" s="754">
        <v>1</v>
      </c>
      <c r="L34" s="741">
        <v>1</v>
      </c>
      <c r="M34" s="742">
        <v>58.740000000000009</v>
      </c>
    </row>
    <row r="35" spans="1:13" ht="14.4" customHeight="1" x14ac:dyDescent="0.3">
      <c r="A35" s="737" t="s">
        <v>616</v>
      </c>
      <c r="B35" s="738" t="s">
        <v>2857</v>
      </c>
      <c r="C35" s="738" t="s">
        <v>873</v>
      </c>
      <c r="D35" s="738" t="s">
        <v>2858</v>
      </c>
      <c r="E35" s="738" t="s">
        <v>2859</v>
      </c>
      <c r="F35" s="741"/>
      <c r="G35" s="741"/>
      <c r="H35" s="754">
        <v>0</v>
      </c>
      <c r="I35" s="741">
        <v>5</v>
      </c>
      <c r="J35" s="741">
        <v>284.39999999999998</v>
      </c>
      <c r="K35" s="754">
        <v>1</v>
      </c>
      <c r="L35" s="741">
        <v>5</v>
      </c>
      <c r="M35" s="742">
        <v>284.39999999999998</v>
      </c>
    </row>
    <row r="36" spans="1:13" ht="14.4" customHeight="1" x14ac:dyDescent="0.3">
      <c r="A36" s="737" t="s">
        <v>616</v>
      </c>
      <c r="B36" s="738" t="s">
        <v>2860</v>
      </c>
      <c r="C36" s="738" t="s">
        <v>896</v>
      </c>
      <c r="D36" s="738" t="s">
        <v>2861</v>
      </c>
      <c r="E36" s="738" t="s">
        <v>2862</v>
      </c>
      <c r="F36" s="741"/>
      <c r="G36" s="741"/>
      <c r="H36" s="754">
        <v>0</v>
      </c>
      <c r="I36" s="741">
        <v>3</v>
      </c>
      <c r="J36" s="741">
        <v>742.5</v>
      </c>
      <c r="K36" s="754">
        <v>1</v>
      </c>
      <c r="L36" s="741">
        <v>3</v>
      </c>
      <c r="M36" s="742">
        <v>742.5</v>
      </c>
    </row>
    <row r="37" spans="1:13" ht="14.4" customHeight="1" x14ac:dyDescent="0.3">
      <c r="A37" s="737" t="s">
        <v>616</v>
      </c>
      <c r="B37" s="738" t="s">
        <v>2860</v>
      </c>
      <c r="C37" s="738" t="s">
        <v>1254</v>
      </c>
      <c r="D37" s="738" t="s">
        <v>2861</v>
      </c>
      <c r="E37" s="738" t="s">
        <v>2905</v>
      </c>
      <c r="F37" s="741"/>
      <c r="G37" s="741"/>
      <c r="H37" s="754">
        <v>0</v>
      </c>
      <c r="I37" s="741">
        <v>2</v>
      </c>
      <c r="J37" s="741">
        <v>650.31999999999994</v>
      </c>
      <c r="K37" s="754">
        <v>1</v>
      </c>
      <c r="L37" s="741">
        <v>2</v>
      </c>
      <c r="M37" s="742">
        <v>650.31999999999994</v>
      </c>
    </row>
    <row r="38" spans="1:13" ht="14.4" customHeight="1" x14ac:dyDescent="0.3">
      <c r="A38" s="737" t="s">
        <v>616</v>
      </c>
      <c r="B38" s="738" t="s">
        <v>2906</v>
      </c>
      <c r="C38" s="738" t="s">
        <v>1258</v>
      </c>
      <c r="D38" s="738" t="s">
        <v>2907</v>
      </c>
      <c r="E38" s="738" t="s">
        <v>2908</v>
      </c>
      <c r="F38" s="741"/>
      <c r="G38" s="741"/>
      <c r="H38" s="754">
        <v>0</v>
      </c>
      <c r="I38" s="741">
        <v>9</v>
      </c>
      <c r="J38" s="741">
        <v>813.41999999999962</v>
      </c>
      <c r="K38" s="754">
        <v>1</v>
      </c>
      <c r="L38" s="741">
        <v>9</v>
      </c>
      <c r="M38" s="742">
        <v>813.41999999999962</v>
      </c>
    </row>
    <row r="39" spans="1:13" ht="14.4" customHeight="1" x14ac:dyDescent="0.3">
      <c r="A39" s="737" t="s">
        <v>616</v>
      </c>
      <c r="B39" s="738" t="s">
        <v>2906</v>
      </c>
      <c r="C39" s="738" t="s">
        <v>1235</v>
      </c>
      <c r="D39" s="738" t="s">
        <v>2907</v>
      </c>
      <c r="E39" s="738" t="s">
        <v>2909</v>
      </c>
      <c r="F39" s="741"/>
      <c r="G39" s="741"/>
      <c r="H39" s="754">
        <v>0</v>
      </c>
      <c r="I39" s="741">
        <v>3</v>
      </c>
      <c r="J39" s="741">
        <v>181.29000000000002</v>
      </c>
      <c r="K39" s="754">
        <v>1</v>
      </c>
      <c r="L39" s="741">
        <v>3</v>
      </c>
      <c r="M39" s="742">
        <v>181.29000000000002</v>
      </c>
    </row>
    <row r="40" spans="1:13" ht="14.4" customHeight="1" x14ac:dyDescent="0.3">
      <c r="A40" s="737" t="s">
        <v>616</v>
      </c>
      <c r="B40" s="738" t="s">
        <v>2863</v>
      </c>
      <c r="C40" s="738" t="s">
        <v>885</v>
      </c>
      <c r="D40" s="738" t="s">
        <v>886</v>
      </c>
      <c r="E40" s="738" t="s">
        <v>2864</v>
      </c>
      <c r="F40" s="741"/>
      <c r="G40" s="741"/>
      <c r="H40" s="754">
        <v>0</v>
      </c>
      <c r="I40" s="741">
        <v>4</v>
      </c>
      <c r="J40" s="741">
        <v>200.68</v>
      </c>
      <c r="K40" s="754">
        <v>1</v>
      </c>
      <c r="L40" s="741">
        <v>4</v>
      </c>
      <c r="M40" s="742">
        <v>200.68</v>
      </c>
    </row>
    <row r="41" spans="1:13" ht="14.4" customHeight="1" x14ac:dyDescent="0.3">
      <c r="A41" s="737" t="s">
        <v>616</v>
      </c>
      <c r="B41" s="738" t="s">
        <v>2863</v>
      </c>
      <c r="C41" s="738" t="s">
        <v>881</v>
      </c>
      <c r="D41" s="738" t="s">
        <v>2642</v>
      </c>
      <c r="E41" s="738" t="s">
        <v>2865</v>
      </c>
      <c r="F41" s="741"/>
      <c r="G41" s="741"/>
      <c r="H41" s="754">
        <v>0</v>
      </c>
      <c r="I41" s="741">
        <v>3</v>
      </c>
      <c r="J41" s="741">
        <v>243.79000000000002</v>
      </c>
      <c r="K41" s="754">
        <v>1</v>
      </c>
      <c r="L41" s="741">
        <v>3</v>
      </c>
      <c r="M41" s="742">
        <v>243.79000000000002</v>
      </c>
    </row>
    <row r="42" spans="1:13" ht="14.4" customHeight="1" x14ac:dyDescent="0.3">
      <c r="A42" s="737" t="s">
        <v>616</v>
      </c>
      <c r="B42" s="738" t="s">
        <v>2871</v>
      </c>
      <c r="C42" s="738" t="s">
        <v>893</v>
      </c>
      <c r="D42" s="738" t="s">
        <v>894</v>
      </c>
      <c r="E42" s="738" t="s">
        <v>2872</v>
      </c>
      <c r="F42" s="741"/>
      <c r="G42" s="741"/>
      <c r="H42" s="754">
        <v>0</v>
      </c>
      <c r="I42" s="741">
        <v>2</v>
      </c>
      <c r="J42" s="741">
        <v>128.19999999999993</v>
      </c>
      <c r="K42" s="754">
        <v>1</v>
      </c>
      <c r="L42" s="741">
        <v>2</v>
      </c>
      <c r="M42" s="742">
        <v>128.19999999999993</v>
      </c>
    </row>
    <row r="43" spans="1:13" ht="14.4" customHeight="1" x14ac:dyDescent="0.3">
      <c r="A43" s="737" t="s">
        <v>616</v>
      </c>
      <c r="B43" s="738" t="s">
        <v>2910</v>
      </c>
      <c r="C43" s="738" t="s">
        <v>1242</v>
      </c>
      <c r="D43" s="738" t="s">
        <v>2911</v>
      </c>
      <c r="E43" s="738" t="s">
        <v>2912</v>
      </c>
      <c r="F43" s="741"/>
      <c r="G43" s="741"/>
      <c r="H43" s="754">
        <v>0</v>
      </c>
      <c r="I43" s="741">
        <v>2</v>
      </c>
      <c r="J43" s="741">
        <v>103.68057297208787</v>
      </c>
      <c r="K43" s="754">
        <v>1</v>
      </c>
      <c r="L43" s="741">
        <v>2</v>
      </c>
      <c r="M43" s="742">
        <v>103.68057297208787</v>
      </c>
    </row>
    <row r="44" spans="1:13" ht="14.4" customHeight="1" x14ac:dyDescent="0.3">
      <c r="A44" s="737" t="s">
        <v>616</v>
      </c>
      <c r="B44" s="738" t="s">
        <v>2873</v>
      </c>
      <c r="C44" s="738" t="s">
        <v>937</v>
      </c>
      <c r="D44" s="738" t="s">
        <v>938</v>
      </c>
      <c r="E44" s="738" t="s">
        <v>2310</v>
      </c>
      <c r="F44" s="741"/>
      <c r="G44" s="741"/>
      <c r="H44" s="754">
        <v>0</v>
      </c>
      <c r="I44" s="741">
        <v>10</v>
      </c>
      <c r="J44" s="741">
        <v>868.3</v>
      </c>
      <c r="K44" s="754">
        <v>1</v>
      </c>
      <c r="L44" s="741">
        <v>10</v>
      </c>
      <c r="M44" s="742">
        <v>868.3</v>
      </c>
    </row>
    <row r="45" spans="1:13" ht="14.4" customHeight="1" x14ac:dyDescent="0.3">
      <c r="A45" s="737" t="s">
        <v>616</v>
      </c>
      <c r="B45" s="738" t="s">
        <v>2873</v>
      </c>
      <c r="C45" s="738" t="s">
        <v>1267</v>
      </c>
      <c r="D45" s="738" t="s">
        <v>1268</v>
      </c>
      <c r="E45" s="738" t="s">
        <v>1266</v>
      </c>
      <c r="F45" s="741"/>
      <c r="G45" s="741"/>
      <c r="H45" s="754">
        <v>0</v>
      </c>
      <c r="I45" s="741">
        <v>1</v>
      </c>
      <c r="J45" s="741">
        <v>122.69</v>
      </c>
      <c r="K45" s="754">
        <v>1</v>
      </c>
      <c r="L45" s="741">
        <v>1</v>
      </c>
      <c r="M45" s="742">
        <v>122.69</v>
      </c>
    </row>
    <row r="46" spans="1:13" ht="14.4" customHeight="1" x14ac:dyDescent="0.3">
      <c r="A46" s="737" t="s">
        <v>616</v>
      </c>
      <c r="B46" s="738" t="s">
        <v>2873</v>
      </c>
      <c r="C46" s="738" t="s">
        <v>1264</v>
      </c>
      <c r="D46" s="738" t="s">
        <v>1265</v>
      </c>
      <c r="E46" s="738" t="s">
        <v>1266</v>
      </c>
      <c r="F46" s="741"/>
      <c r="G46" s="741"/>
      <c r="H46" s="754">
        <v>0</v>
      </c>
      <c r="I46" s="741">
        <v>2</v>
      </c>
      <c r="J46" s="741">
        <v>245.38</v>
      </c>
      <c r="K46" s="754">
        <v>1</v>
      </c>
      <c r="L46" s="741">
        <v>2</v>
      </c>
      <c r="M46" s="742">
        <v>245.38</v>
      </c>
    </row>
    <row r="47" spans="1:13" ht="14.4" customHeight="1" x14ac:dyDescent="0.3">
      <c r="A47" s="737" t="s">
        <v>616</v>
      </c>
      <c r="B47" s="738" t="s">
        <v>2873</v>
      </c>
      <c r="C47" s="738" t="s">
        <v>1271</v>
      </c>
      <c r="D47" s="738" t="s">
        <v>1272</v>
      </c>
      <c r="E47" s="738" t="s">
        <v>1266</v>
      </c>
      <c r="F47" s="741"/>
      <c r="G47" s="741"/>
      <c r="H47" s="754">
        <v>0</v>
      </c>
      <c r="I47" s="741">
        <v>3</v>
      </c>
      <c r="J47" s="741">
        <v>389.90999999999997</v>
      </c>
      <c r="K47" s="754">
        <v>1</v>
      </c>
      <c r="L47" s="741">
        <v>3</v>
      </c>
      <c r="M47" s="742">
        <v>389.90999999999997</v>
      </c>
    </row>
    <row r="48" spans="1:13" ht="14.4" customHeight="1" x14ac:dyDescent="0.3">
      <c r="A48" s="737" t="s">
        <v>616</v>
      </c>
      <c r="B48" s="738" t="s">
        <v>2873</v>
      </c>
      <c r="C48" s="738" t="s">
        <v>1269</v>
      </c>
      <c r="D48" s="738" t="s">
        <v>1270</v>
      </c>
      <c r="E48" s="738" t="s">
        <v>1266</v>
      </c>
      <c r="F48" s="741"/>
      <c r="G48" s="741"/>
      <c r="H48" s="754">
        <v>0</v>
      </c>
      <c r="I48" s="741">
        <v>3</v>
      </c>
      <c r="J48" s="741">
        <v>389.90999999999997</v>
      </c>
      <c r="K48" s="754">
        <v>1</v>
      </c>
      <c r="L48" s="741">
        <v>3</v>
      </c>
      <c r="M48" s="742">
        <v>389.90999999999997</v>
      </c>
    </row>
    <row r="49" spans="1:13" ht="14.4" customHeight="1" x14ac:dyDescent="0.3">
      <c r="A49" s="737" t="s">
        <v>619</v>
      </c>
      <c r="B49" s="738" t="s">
        <v>2913</v>
      </c>
      <c r="C49" s="738" t="s">
        <v>1349</v>
      </c>
      <c r="D49" s="738" t="s">
        <v>2914</v>
      </c>
      <c r="E49" s="738" t="s">
        <v>2915</v>
      </c>
      <c r="F49" s="741">
        <v>5</v>
      </c>
      <c r="G49" s="741">
        <v>360.20000000000005</v>
      </c>
      <c r="H49" s="754">
        <v>1</v>
      </c>
      <c r="I49" s="741"/>
      <c r="J49" s="741"/>
      <c r="K49" s="754">
        <v>0</v>
      </c>
      <c r="L49" s="741">
        <v>5</v>
      </c>
      <c r="M49" s="742">
        <v>360.20000000000005</v>
      </c>
    </row>
    <row r="50" spans="1:13" ht="14.4" customHeight="1" x14ac:dyDescent="0.3">
      <c r="A50" s="737" t="s">
        <v>619</v>
      </c>
      <c r="B50" s="738" t="s">
        <v>2916</v>
      </c>
      <c r="C50" s="738" t="s">
        <v>1655</v>
      </c>
      <c r="D50" s="738" t="s">
        <v>1656</v>
      </c>
      <c r="E50" s="738" t="s">
        <v>2917</v>
      </c>
      <c r="F50" s="741"/>
      <c r="G50" s="741"/>
      <c r="H50" s="754">
        <v>0</v>
      </c>
      <c r="I50" s="741">
        <v>1</v>
      </c>
      <c r="J50" s="741">
        <v>66.730000000000018</v>
      </c>
      <c r="K50" s="754">
        <v>1</v>
      </c>
      <c r="L50" s="741">
        <v>1</v>
      </c>
      <c r="M50" s="742">
        <v>66.730000000000018</v>
      </c>
    </row>
    <row r="51" spans="1:13" ht="14.4" customHeight="1" x14ac:dyDescent="0.3">
      <c r="A51" s="737" t="s">
        <v>619</v>
      </c>
      <c r="B51" s="738" t="s">
        <v>2918</v>
      </c>
      <c r="C51" s="738" t="s">
        <v>1647</v>
      </c>
      <c r="D51" s="738" t="s">
        <v>1648</v>
      </c>
      <c r="E51" s="738" t="s">
        <v>2919</v>
      </c>
      <c r="F51" s="741"/>
      <c r="G51" s="741"/>
      <c r="H51" s="754">
        <v>0</v>
      </c>
      <c r="I51" s="741">
        <v>1</v>
      </c>
      <c r="J51" s="741">
        <v>104.49999999999996</v>
      </c>
      <c r="K51" s="754">
        <v>1</v>
      </c>
      <c r="L51" s="741">
        <v>1</v>
      </c>
      <c r="M51" s="742">
        <v>104.49999999999996</v>
      </c>
    </row>
    <row r="52" spans="1:13" ht="14.4" customHeight="1" x14ac:dyDescent="0.3">
      <c r="A52" s="737" t="s">
        <v>619</v>
      </c>
      <c r="B52" s="738" t="s">
        <v>2920</v>
      </c>
      <c r="C52" s="738" t="s">
        <v>1639</v>
      </c>
      <c r="D52" s="738" t="s">
        <v>2921</v>
      </c>
      <c r="E52" s="738" t="s">
        <v>2922</v>
      </c>
      <c r="F52" s="741"/>
      <c r="G52" s="741"/>
      <c r="H52" s="754">
        <v>0</v>
      </c>
      <c r="I52" s="741">
        <v>2</v>
      </c>
      <c r="J52" s="741">
        <v>1259.32</v>
      </c>
      <c r="K52" s="754">
        <v>1</v>
      </c>
      <c r="L52" s="741">
        <v>2</v>
      </c>
      <c r="M52" s="742">
        <v>1259.32</v>
      </c>
    </row>
    <row r="53" spans="1:13" ht="14.4" customHeight="1" x14ac:dyDescent="0.3">
      <c r="A53" s="737" t="s">
        <v>619</v>
      </c>
      <c r="B53" s="738" t="s">
        <v>2923</v>
      </c>
      <c r="C53" s="738" t="s">
        <v>1635</v>
      </c>
      <c r="D53" s="738" t="s">
        <v>2924</v>
      </c>
      <c r="E53" s="738" t="s">
        <v>2925</v>
      </c>
      <c r="F53" s="741"/>
      <c r="G53" s="741"/>
      <c r="H53" s="754">
        <v>0</v>
      </c>
      <c r="I53" s="741">
        <v>1</v>
      </c>
      <c r="J53" s="741">
        <v>635.03655227454112</v>
      </c>
      <c r="K53" s="754">
        <v>1</v>
      </c>
      <c r="L53" s="741">
        <v>1</v>
      </c>
      <c r="M53" s="742">
        <v>635.03655227454112</v>
      </c>
    </row>
    <row r="54" spans="1:13" ht="14.4" customHeight="1" x14ac:dyDescent="0.3">
      <c r="A54" s="737" t="s">
        <v>619</v>
      </c>
      <c r="B54" s="738" t="s">
        <v>2926</v>
      </c>
      <c r="C54" s="738" t="s">
        <v>1664</v>
      </c>
      <c r="D54" s="738" t="s">
        <v>2927</v>
      </c>
      <c r="E54" s="738" t="s">
        <v>2928</v>
      </c>
      <c r="F54" s="741"/>
      <c r="G54" s="741"/>
      <c r="H54" s="754">
        <v>0</v>
      </c>
      <c r="I54" s="741">
        <v>1</v>
      </c>
      <c r="J54" s="741">
        <v>2162.33</v>
      </c>
      <c r="K54" s="754">
        <v>1</v>
      </c>
      <c r="L54" s="741">
        <v>1</v>
      </c>
      <c r="M54" s="742">
        <v>2162.33</v>
      </c>
    </row>
    <row r="55" spans="1:13" ht="14.4" customHeight="1" x14ac:dyDescent="0.3">
      <c r="A55" s="737" t="s">
        <v>619</v>
      </c>
      <c r="B55" s="738" t="s">
        <v>2851</v>
      </c>
      <c r="C55" s="738" t="s">
        <v>877</v>
      </c>
      <c r="D55" s="738" t="s">
        <v>878</v>
      </c>
      <c r="E55" s="738" t="s">
        <v>2852</v>
      </c>
      <c r="F55" s="741"/>
      <c r="G55" s="741"/>
      <c r="H55" s="754">
        <v>0</v>
      </c>
      <c r="I55" s="741">
        <v>18</v>
      </c>
      <c r="J55" s="741">
        <v>625.5</v>
      </c>
      <c r="K55" s="754">
        <v>1</v>
      </c>
      <c r="L55" s="741">
        <v>18</v>
      </c>
      <c r="M55" s="742">
        <v>625.5</v>
      </c>
    </row>
    <row r="56" spans="1:13" ht="14.4" customHeight="1" x14ac:dyDescent="0.3">
      <c r="A56" s="737" t="s">
        <v>619</v>
      </c>
      <c r="B56" s="738" t="s">
        <v>2853</v>
      </c>
      <c r="C56" s="738" t="s">
        <v>1321</v>
      </c>
      <c r="D56" s="738" t="s">
        <v>2299</v>
      </c>
      <c r="E56" s="738" t="s">
        <v>2892</v>
      </c>
      <c r="F56" s="741"/>
      <c r="G56" s="741"/>
      <c r="H56" s="754">
        <v>0</v>
      </c>
      <c r="I56" s="741">
        <v>10</v>
      </c>
      <c r="J56" s="741">
        <v>1149.2987694333806</v>
      </c>
      <c r="K56" s="754">
        <v>1</v>
      </c>
      <c r="L56" s="741">
        <v>10</v>
      </c>
      <c r="M56" s="742">
        <v>1149.2987694333806</v>
      </c>
    </row>
    <row r="57" spans="1:13" ht="14.4" customHeight="1" x14ac:dyDescent="0.3">
      <c r="A57" s="737" t="s">
        <v>619</v>
      </c>
      <c r="B57" s="738" t="s">
        <v>2853</v>
      </c>
      <c r="C57" s="738" t="s">
        <v>1325</v>
      </c>
      <c r="D57" s="738" t="s">
        <v>2895</v>
      </c>
      <c r="E57" s="738" t="s">
        <v>2896</v>
      </c>
      <c r="F57" s="741"/>
      <c r="G57" s="741"/>
      <c r="H57" s="754">
        <v>0</v>
      </c>
      <c r="I57" s="741">
        <v>2</v>
      </c>
      <c r="J57" s="741">
        <v>222.6399999999999</v>
      </c>
      <c r="K57" s="754">
        <v>1</v>
      </c>
      <c r="L57" s="741">
        <v>2</v>
      </c>
      <c r="M57" s="742">
        <v>222.6399999999999</v>
      </c>
    </row>
    <row r="58" spans="1:13" ht="14.4" customHeight="1" x14ac:dyDescent="0.3">
      <c r="A58" s="737" t="s">
        <v>619</v>
      </c>
      <c r="B58" s="738" t="s">
        <v>2853</v>
      </c>
      <c r="C58" s="738" t="s">
        <v>1760</v>
      </c>
      <c r="D58" s="738" t="s">
        <v>1761</v>
      </c>
      <c r="E58" s="738" t="s">
        <v>2929</v>
      </c>
      <c r="F58" s="741"/>
      <c r="G58" s="741"/>
      <c r="H58" s="754">
        <v>0</v>
      </c>
      <c r="I58" s="741">
        <v>1</v>
      </c>
      <c r="J58" s="741">
        <v>85.83</v>
      </c>
      <c r="K58" s="754">
        <v>1</v>
      </c>
      <c r="L58" s="741">
        <v>1</v>
      </c>
      <c r="M58" s="742">
        <v>85.83</v>
      </c>
    </row>
    <row r="59" spans="1:13" ht="14.4" customHeight="1" x14ac:dyDescent="0.3">
      <c r="A59" s="737" t="s">
        <v>619</v>
      </c>
      <c r="B59" s="738" t="s">
        <v>2853</v>
      </c>
      <c r="C59" s="738" t="s">
        <v>1007</v>
      </c>
      <c r="D59" s="738" t="s">
        <v>1008</v>
      </c>
      <c r="E59" s="738" t="s">
        <v>2856</v>
      </c>
      <c r="F59" s="741"/>
      <c r="G59" s="741"/>
      <c r="H59" s="754">
        <v>0</v>
      </c>
      <c r="I59" s="741">
        <v>3</v>
      </c>
      <c r="J59" s="741">
        <v>170.31000000000003</v>
      </c>
      <c r="K59" s="754">
        <v>1</v>
      </c>
      <c r="L59" s="741">
        <v>3</v>
      </c>
      <c r="M59" s="742">
        <v>170.31000000000003</v>
      </c>
    </row>
    <row r="60" spans="1:13" ht="14.4" customHeight="1" x14ac:dyDescent="0.3">
      <c r="A60" s="737" t="s">
        <v>619</v>
      </c>
      <c r="B60" s="738" t="s">
        <v>2897</v>
      </c>
      <c r="C60" s="738" t="s">
        <v>1339</v>
      </c>
      <c r="D60" s="738" t="s">
        <v>2898</v>
      </c>
      <c r="E60" s="738" t="s">
        <v>2899</v>
      </c>
      <c r="F60" s="741"/>
      <c r="G60" s="741"/>
      <c r="H60" s="754">
        <v>0</v>
      </c>
      <c r="I60" s="741">
        <v>3.5</v>
      </c>
      <c r="J60" s="741">
        <v>3337.9500000000003</v>
      </c>
      <c r="K60" s="754">
        <v>1</v>
      </c>
      <c r="L60" s="741">
        <v>3.5</v>
      </c>
      <c r="M60" s="742">
        <v>3337.9500000000003</v>
      </c>
    </row>
    <row r="61" spans="1:13" ht="14.4" customHeight="1" x14ac:dyDescent="0.3">
      <c r="A61" s="737" t="s">
        <v>619</v>
      </c>
      <c r="B61" s="738" t="s">
        <v>2930</v>
      </c>
      <c r="C61" s="738" t="s">
        <v>1752</v>
      </c>
      <c r="D61" s="738" t="s">
        <v>2931</v>
      </c>
      <c r="E61" s="738" t="s">
        <v>2932</v>
      </c>
      <c r="F61" s="741"/>
      <c r="G61" s="741"/>
      <c r="H61" s="754">
        <v>0</v>
      </c>
      <c r="I61" s="741">
        <v>2</v>
      </c>
      <c r="J61" s="741">
        <v>84.039999999999992</v>
      </c>
      <c r="K61" s="754">
        <v>1</v>
      </c>
      <c r="L61" s="741">
        <v>2</v>
      </c>
      <c r="M61" s="742">
        <v>84.039999999999992</v>
      </c>
    </row>
    <row r="62" spans="1:13" ht="14.4" customHeight="1" x14ac:dyDescent="0.3">
      <c r="A62" s="737" t="s">
        <v>619</v>
      </c>
      <c r="B62" s="738" t="s">
        <v>2930</v>
      </c>
      <c r="C62" s="738" t="s">
        <v>1756</v>
      </c>
      <c r="D62" s="738" t="s">
        <v>2931</v>
      </c>
      <c r="E62" s="738" t="s">
        <v>2933</v>
      </c>
      <c r="F62" s="741"/>
      <c r="G62" s="741"/>
      <c r="H62" s="754">
        <v>0</v>
      </c>
      <c r="I62" s="741">
        <v>8</v>
      </c>
      <c r="J62" s="741">
        <v>625.13</v>
      </c>
      <c r="K62" s="754">
        <v>1</v>
      </c>
      <c r="L62" s="741">
        <v>8</v>
      </c>
      <c r="M62" s="742">
        <v>625.13</v>
      </c>
    </row>
    <row r="63" spans="1:13" ht="14.4" customHeight="1" x14ac:dyDescent="0.3">
      <c r="A63" s="737" t="s">
        <v>619</v>
      </c>
      <c r="B63" s="738" t="s">
        <v>2934</v>
      </c>
      <c r="C63" s="738" t="s">
        <v>1763</v>
      </c>
      <c r="D63" s="738" t="s">
        <v>2935</v>
      </c>
      <c r="E63" s="738" t="s">
        <v>2936</v>
      </c>
      <c r="F63" s="741"/>
      <c r="G63" s="741"/>
      <c r="H63" s="754">
        <v>0</v>
      </c>
      <c r="I63" s="741">
        <v>12</v>
      </c>
      <c r="J63" s="741">
        <v>462.86</v>
      </c>
      <c r="K63" s="754">
        <v>1</v>
      </c>
      <c r="L63" s="741">
        <v>12</v>
      </c>
      <c r="M63" s="742">
        <v>462.86</v>
      </c>
    </row>
    <row r="64" spans="1:13" ht="14.4" customHeight="1" x14ac:dyDescent="0.3">
      <c r="A64" s="737" t="s">
        <v>619</v>
      </c>
      <c r="B64" s="738" t="s">
        <v>2900</v>
      </c>
      <c r="C64" s="738" t="s">
        <v>1332</v>
      </c>
      <c r="D64" s="738" t="s">
        <v>2901</v>
      </c>
      <c r="E64" s="738" t="s">
        <v>2902</v>
      </c>
      <c r="F64" s="741"/>
      <c r="G64" s="741"/>
      <c r="H64" s="754">
        <v>0</v>
      </c>
      <c r="I64" s="741">
        <v>5</v>
      </c>
      <c r="J64" s="741">
        <v>144.44999999999999</v>
      </c>
      <c r="K64" s="754">
        <v>1</v>
      </c>
      <c r="L64" s="741">
        <v>5</v>
      </c>
      <c r="M64" s="742">
        <v>144.44999999999999</v>
      </c>
    </row>
    <row r="65" spans="1:13" ht="14.4" customHeight="1" x14ac:dyDescent="0.3">
      <c r="A65" s="737" t="s">
        <v>619</v>
      </c>
      <c r="B65" s="738" t="s">
        <v>2937</v>
      </c>
      <c r="C65" s="738" t="s">
        <v>1769</v>
      </c>
      <c r="D65" s="738" t="s">
        <v>2684</v>
      </c>
      <c r="E65" s="738" t="s">
        <v>2938</v>
      </c>
      <c r="F65" s="741"/>
      <c r="G65" s="741"/>
      <c r="H65" s="754">
        <v>0</v>
      </c>
      <c r="I65" s="741">
        <v>3</v>
      </c>
      <c r="J65" s="741">
        <v>854.60000000000014</v>
      </c>
      <c r="K65" s="754">
        <v>1</v>
      </c>
      <c r="L65" s="741">
        <v>3</v>
      </c>
      <c r="M65" s="742">
        <v>854.60000000000014</v>
      </c>
    </row>
    <row r="66" spans="1:13" ht="14.4" customHeight="1" x14ac:dyDescent="0.3">
      <c r="A66" s="737" t="s">
        <v>619</v>
      </c>
      <c r="B66" s="738" t="s">
        <v>2903</v>
      </c>
      <c r="C66" s="738" t="s">
        <v>1246</v>
      </c>
      <c r="D66" s="738" t="s">
        <v>1247</v>
      </c>
      <c r="E66" s="738" t="s">
        <v>2904</v>
      </c>
      <c r="F66" s="741"/>
      <c r="G66" s="741"/>
      <c r="H66" s="754">
        <v>0</v>
      </c>
      <c r="I66" s="741">
        <v>1</v>
      </c>
      <c r="J66" s="741">
        <v>58.739999999999981</v>
      </c>
      <c r="K66" s="754">
        <v>1</v>
      </c>
      <c r="L66" s="741">
        <v>1</v>
      </c>
      <c r="M66" s="742">
        <v>58.739999999999981</v>
      </c>
    </row>
    <row r="67" spans="1:13" ht="14.4" customHeight="1" x14ac:dyDescent="0.3">
      <c r="A67" s="737" t="s">
        <v>619</v>
      </c>
      <c r="B67" s="738" t="s">
        <v>2857</v>
      </c>
      <c r="C67" s="738" t="s">
        <v>1239</v>
      </c>
      <c r="D67" s="738" t="s">
        <v>2939</v>
      </c>
      <c r="E67" s="738" t="s">
        <v>2940</v>
      </c>
      <c r="F67" s="741"/>
      <c r="G67" s="741"/>
      <c r="H67" s="754">
        <v>0</v>
      </c>
      <c r="I67" s="741">
        <v>1</v>
      </c>
      <c r="J67" s="741">
        <v>44.59</v>
      </c>
      <c r="K67" s="754">
        <v>1</v>
      </c>
      <c r="L67" s="741">
        <v>1</v>
      </c>
      <c r="M67" s="742">
        <v>44.59</v>
      </c>
    </row>
    <row r="68" spans="1:13" ht="14.4" customHeight="1" x14ac:dyDescent="0.3">
      <c r="A68" s="737" t="s">
        <v>619</v>
      </c>
      <c r="B68" s="738" t="s">
        <v>2857</v>
      </c>
      <c r="C68" s="738" t="s">
        <v>873</v>
      </c>
      <c r="D68" s="738" t="s">
        <v>2858</v>
      </c>
      <c r="E68" s="738" t="s">
        <v>2859</v>
      </c>
      <c r="F68" s="741"/>
      <c r="G68" s="741"/>
      <c r="H68" s="754">
        <v>0</v>
      </c>
      <c r="I68" s="741">
        <v>8</v>
      </c>
      <c r="J68" s="741">
        <v>455.04048242632234</v>
      </c>
      <c r="K68" s="754">
        <v>1</v>
      </c>
      <c r="L68" s="741">
        <v>8</v>
      </c>
      <c r="M68" s="742">
        <v>455.04048242632234</v>
      </c>
    </row>
    <row r="69" spans="1:13" ht="14.4" customHeight="1" x14ac:dyDescent="0.3">
      <c r="A69" s="737" t="s">
        <v>619</v>
      </c>
      <c r="B69" s="738" t="s">
        <v>2860</v>
      </c>
      <c r="C69" s="738" t="s">
        <v>896</v>
      </c>
      <c r="D69" s="738" t="s">
        <v>2861</v>
      </c>
      <c r="E69" s="738" t="s">
        <v>2862</v>
      </c>
      <c r="F69" s="741"/>
      <c r="G69" s="741"/>
      <c r="H69" s="754">
        <v>0</v>
      </c>
      <c r="I69" s="741">
        <v>3</v>
      </c>
      <c r="J69" s="741">
        <v>742.5</v>
      </c>
      <c r="K69" s="754">
        <v>1</v>
      </c>
      <c r="L69" s="741">
        <v>3</v>
      </c>
      <c r="M69" s="742">
        <v>742.5</v>
      </c>
    </row>
    <row r="70" spans="1:13" ht="14.4" customHeight="1" x14ac:dyDescent="0.3">
      <c r="A70" s="737" t="s">
        <v>619</v>
      </c>
      <c r="B70" s="738" t="s">
        <v>2860</v>
      </c>
      <c r="C70" s="738" t="s">
        <v>1254</v>
      </c>
      <c r="D70" s="738" t="s">
        <v>2861</v>
      </c>
      <c r="E70" s="738" t="s">
        <v>2905</v>
      </c>
      <c r="F70" s="741"/>
      <c r="G70" s="741"/>
      <c r="H70" s="754">
        <v>0</v>
      </c>
      <c r="I70" s="741">
        <v>2</v>
      </c>
      <c r="J70" s="741">
        <v>650.31999999999994</v>
      </c>
      <c r="K70" s="754">
        <v>1</v>
      </c>
      <c r="L70" s="741">
        <v>2</v>
      </c>
      <c r="M70" s="742">
        <v>650.31999999999994</v>
      </c>
    </row>
    <row r="71" spans="1:13" ht="14.4" customHeight="1" x14ac:dyDescent="0.3">
      <c r="A71" s="737" t="s">
        <v>619</v>
      </c>
      <c r="B71" s="738" t="s">
        <v>2941</v>
      </c>
      <c r="C71" s="738" t="s">
        <v>1643</v>
      </c>
      <c r="D71" s="738" t="s">
        <v>2942</v>
      </c>
      <c r="E71" s="738" t="s">
        <v>2943</v>
      </c>
      <c r="F71" s="741"/>
      <c r="G71" s="741"/>
      <c r="H71" s="754">
        <v>0</v>
      </c>
      <c r="I71" s="741">
        <v>1</v>
      </c>
      <c r="J71" s="741">
        <v>135.8899999999999</v>
      </c>
      <c r="K71" s="754">
        <v>1</v>
      </c>
      <c r="L71" s="741">
        <v>1</v>
      </c>
      <c r="M71" s="742">
        <v>135.8899999999999</v>
      </c>
    </row>
    <row r="72" spans="1:13" ht="14.4" customHeight="1" x14ac:dyDescent="0.3">
      <c r="A72" s="737" t="s">
        <v>619</v>
      </c>
      <c r="B72" s="738" t="s">
        <v>2941</v>
      </c>
      <c r="C72" s="738" t="s">
        <v>1356</v>
      </c>
      <c r="D72" s="738" t="s">
        <v>2944</v>
      </c>
      <c r="E72" s="738" t="s">
        <v>2945</v>
      </c>
      <c r="F72" s="741">
        <v>0</v>
      </c>
      <c r="G72" s="741">
        <v>0</v>
      </c>
      <c r="H72" s="754"/>
      <c r="I72" s="741"/>
      <c r="J72" s="741"/>
      <c r="K72" s="754"/>
      <c r="L72" s="741">
        <v>0</v>
      </c>
      <c r="M72" s="742">
        <v>0</v>
      </c>
    </row>
    <row r="73" spans="1:13" ht="14.4" customHeight="1" x14ac:dyDescent="0.3">
      <c r="A73" s="737" t="s">
        <v>619</v>
      </c>
      <c r="B73" s="738" t="s">
        <v>2946</v>
      </c>
      <c r="C73" s="738" t="s">
        <v>1651</v>
      </c>
      <c r="D73" s="738" t="s">
        <v>2947</v>
      </c>
      <c r="E73" s="738" t="s">
        <v>2948</v>
      </c>
      <c r="F73" s="741"/>
      <c r="G73" s="741"/>
      <c r="H73" s="754">
        <v>0</v>
      </c>
      <c r="I73" s="741">
        <v>1</v>
      </c>
      <c r="J73" s="741">
        <v>40.409999999999997</v>
      </c>
      <c r="K73" s="754">
        <v>1</v>
      </c>
      <c r="L73" s="741">
        <v>1</v>
      </c>
      <c r="M73" s="742">
        <v>40.409999999999997</v>
      </c>
    </row>
    <row r="74" spans="1:13" ht="14.4" customHeight="1" x14ac:dyDescent="0.3">
      <c r="A74" s="737" t="s">
        <v>619</v>
      </c>
      <c r="B74" s="738" t="s">
        <v>2906</v>
      </c>
      <c r="C74" s="738" t="s">
        <v>1667</v>
      </c>
      <c r="D74" s="738" t="s">
        <v>2949</v>
      </c>
      <c r="E74" s="738" t="s">
        <v>2950</v>
      </c>
      <c r="F74" s="741"/>
      <c r="G74" s="741"/>
      <c r="H74" s="754">
        <v>0</v>
      </c>
      <c r="I74" s="741">
        <v>4</v>
      </c>
      <c r="J74" s="741">
        <v>269.27999999999997</v>
      </c>
      <c r="K74" s="754">
        <v>1</v>
      </c>
      <c r="L74" s="741">
        <v>4</v>
      </c>
      <c r="M74" s="742">
        <v>269.27999999999997</v>
      </c>
    </row>
    <row r="75" spans="1:13" ht="14.4" customHeight="1" x14ac:dyDescent="0.3">
      <c r="A75" s="737" t="s">
        <v>619</v>
      </c>
      <c r="B75" s="738" t="s">
        <v>2951</v>
      </c>
      <c r="C75" s="738" t="s">
        <v>1661</v>
      </c>
      <c r="D75" s="738" t="s">
        <v>2952</v>
      </c>
      <c r="E75" s="738" t="s">
        <v>2953</v>
      </c>
      <c r="F75" s="741"/>
      <c r="G75" s="741"/>
      <c r="H75" s="754">
        <v>0</v>
      </c>
      <c r="I75" s="741">
        <v>1</v>
      </c>
      <c r="J75" s="741">
        <v>106.10000000000002</v>
      </c>
      <c r="K75" s="754">
        <v>1</v>
      </c>
      <c r="L75" s="741">
        <v>1</v>
      </c>
      <c r="M75" s="742">
        <v>106.10000000000002</v>
      </c>
    </row>
    <row r="76" spans="1:13" ht="14.4" customHeight="1" x14ac:dyDescent="0.3">
      <c r="A76" s="737" t="s">
        <v>619</v>
      </c>
      <c r="B76" s="738" t="s">
        <v>2863</v>
      </c>
      <c r="C76" s="738" t="s">
        <v>885</v>
      </c>
      <c r="D76" s="738" t="s">
        <v>886</v>
      </c>
      <c r="E76" s="738" t="s">
        <v>2864</v>
      </c>
      <c r="F76" s="741"/>
      <c r="G76" s="741"/>
      <c r="H76" s="754">
        <v>0</v>
      </c>
      <c r="I76" s="741">
        <v>3</v>
      </c>
      <c r="J76" s="741">
        <v>149.68000000000006</v>
      </c>
      <c r="K76" s="754">
        <v>1</v>
      </c>
      <c r="L76" s="741">
        <v>3</v>
      </c>
      <c r="M76" s="742">
        <v>149.68000000000006</v>
      </c>
    </row>
    <row r="77" spans="1:13" ht="14.4" customHeight="1" x14ac:dyDescent="0.3">
      <c r="A77" s="737" t="s">
        <v>619</v>
      </c>
      <c r="B77" s="738" t="s">
        <v>2863</v>
      </c>
      <c r="C77" s="738" t="s">
        <v>881</v>
      </c>
      <c r="D77" s="738" t="s">
        <v>2642</v>
      </c>
      <c r="E77" s="738" t="s">
        <v>2865</v>
      </c>
      <c r="F77" s="741"/>
      <c r="G77" s="741"/>
      <c r="H77" s="754">
        <v>0</v>
      </c>
      <c r="I77" s="741">
        <v>1</v>
      </c>
      <c r="J77" s="741">
        <v>81.290000000000006</v>
      </c>
      <c r="K77" s="754">
        <v>1</v>
      </c>
      <c r="L77" s="741">
        <v>1</v>
      </c>
      <c r="M77" s="742">
        <v>81.290000000000006</v>
      </c>
    </row>
    <row r="78" spans="1:13" ht="14.4" customHeight="1" x14ac:dyDescent="0.3">
      <c r="A78" s="737" t="s">
        <v>619</v>
      </c>
      <c r="B78" s="738" t="s">
        <v>2954</v>
      </c>
      <c r="C78" s="738" t="s">
        <v>1658</v>
      </c>
      <c r="D78" s="738" t="s">
        <v>2955</v>
      </c>
      <c r="E78" s="738" t="s">
        <v>2956</v>
      </c>
      <c r="F78" s="741"/>
      <c r="G78" s="741"/>
      <c r="H78" s="754">
        <v>0</v>
      </c>
      <c r="I78" s="741">
        <v>1</v>
      </c>
      <c r="J78" s="741">
        <v>680.26</v>
      </c>
      <c r="K78" s="754">
        <v>1</v>
      </c>
      <c r="L78" s="741">
        <v>1</v>
      </c>
      <c r="M78" s="742">
        <v>680.26</v>
      </c>
    </row>
    <row r="79" spans="1:13" ht="14.4" customHeight="1" x14ac:dyDescent="0.3">
      <c r="A79" s="737" t="s">
        <v>619</v>
      </c>
      <c r="B79" s="738" t="s">
        <v>2868</v>
      </c>
      <c r="C79" s="738" t="s">
        <v>899</v>
      </c>
      <c r="D79" s="738" t="s">
        <v>2869</v>
      </c>
      <c r="E79" s="738" t="s">
        <v>2870</v>
      </c>
      <c r="F79" s="741"/>
      <c r="G79" s="741"/>
      <c r="H79" s="754">
        <v>0</v>
      </c>
      <c r="I79" s="741">
        <v>2</v>
      </c>
      <c r="J79" s="741">
        <v>127.24000000000001</v>
      </c>
      <c r="K79" s="754">
        <v>1</v>
      </c>
      <c r="L79" s="741">
        <v>2</v>
      </c>
      <c r="M79" s="742">
        <v>127.24000000000001</v>
      </c>
    </row>
    <row r="80" spans="1:13" ht="14.4" customHeight="1" x14ac:dyDescent="0.3">
      <c r="A80" s="737" t="s">
        <v>619</v>
      </c>
      <c r="B80" s="738" t="s">
        <v>2957</v>
      </c>
      <c r="C80" s="738" t="s">
        <v>1360</v>
      </c>
      <c r="D80" s="738" t="s">
        <v>2958</v>
      </c>
      <c r="E80" s="738" t="s">
        <v>2959</v>
      </c>
      <c r="F80" s="741"/>
      <c r="G80" s="741"/>
      <c r="H80" s="754">
        <v>0</v>
      </c>
      <c r="I80" s="741">
        <v>1</v>
      </c>
      <c r="J80" s="741">
        <v>36.25</v>
      </c>
      <c r="K80" s="754">
        <v>1</v>
      </c>
      <c r="L80" s="741">
        <v>1</v>
      </c>
      <c r="M80" s="742">
        <v>36.25</v>
      </c>
    </row>
    <row r="81" spans="1:13" ht="14.4" customHeight="1" x14ac:dyDescent="0.3">
      <c r="A81" s="737" t="s">
        <v>619</v>
      </c>
      <c r="B81" s="738" t="s">
        <v>2957</v>
      </c>
      <c r="C81" s="738" t="s">
        <v>1352</v>
      </c>
      <c r="D81" s="738" t="s">
        <v>1353</v>
      </c>
      <c r="E81" s="738" t="s">
        <v>2959</v>
      </c>
      <c r="F81" s="741">
        <v>3</v>
      </c>
      <c r="G81" s="741">
        <v>122.69</v>
      </c>
      <c r="H81" s="754">
        <v>1</v>
      </c>
      <c r="I81" s="741"/>
      <c r="J81" s="741"/>
      <c r="K81" s="754">
        <v>0</v>
      </c>
      <c r="L81" s="741">
        <v>3</v>
      </c>
      <c r="M81" s="742">
        <v>122.69</v>
      </c>
    </row>
    <row r="82" spans="1:13" ht="14.4" customHeight="1" x14ac:dyDescent="0.3">
      <c r="A82" s="737" t="s">
        <v>619</v>
      </c>
      <c r="B82" s="738" t="s">
        <v>2871</v>
      </c>
      <c r="C82" s="738" t="s">
        <v>893</v>
      </c>
      <c r="D82" s="738" t="s">
        <v>894</v>
      </c>
      <c r="E82" s="738" t="s">
        <v>2872</v>
      </c>
      <c r="F82" s="741"/>
      <c r="G82" s="741"/>
      <c r="H82" s="754">
        <v>0</v>
      </c>
      <c r="I82" s="741">
        <v>1</v>
      </c>
      <c r="J82" s="741">
        <v>64.22999999999999</v>
      </c>
      <c r="K82" s="754">
        <v>1</v>
      </c>
      <c r="L82" s="741">
        <v>1</v>
      </c>
      <c r="M82" s="742">
        <v>64.22999999999999</v>
      </c>
    </row>
    <row r="83" spans="1:13" ht="14.4" customHeight="1" x14ac:dyDescent="0.3">
      <c r="A83" s="737" t="s">
        <v>619</v>
      </c>
      <c r="B83" s="738" t="s">
        <v>2871</v>
      </c>
      <c r="C83" s="738" t="s">
        <v>1631</v>
      </c>
      <c r="D83" s="738" t="s">
        <v>1632</v>
      </c>
      <c r="E83" s="738" t="s">
        <v>2960</v>
      </c>
      <c r="F83" s="741"/>
      <c r="G83" s="741"/>
      <c r="H83" s="754">
        <v>0</v>
      </c>
      <c r="I83" s="741">
        <v>5</v>
      </c>
      <c r="J83" s="741">
        <v>505.44999885338825</v>
      </c>
      <c r="K83" s="754">
        <v>1</v>
      </c>
      <c r="L83" s="741">
        <v>5</v>
      </c>
      <c r="M83" s="742">
        <v>505.44999885338825</v>
      </c>
    </row>
    <row r="84" spans="1:13" ht="14.4" customHeight="1" x14ac:dyDescent="0.3">
      <c r="A84" s="737" t="s">
        <v>619</v>
      </c>
      <c r="B84" s="738" t="s">
        <v>2873</v>
      </c>
      <c r="C84" s="738" t="s">
        <v>1674</v>
      </c>
      <c r="D84" s="738" t="s">
        <v>2961</v>
      </c>
      <c r="E84" s="738" t="s">
        <v>1676</v>
      </c>
      <c r="F84" s="741"/>
      <c r="G84" s="741"/>
      <c r="H84" s="754">
        <v>0</v>
      </c>
      <c r="I84" s="741">
        <v>4</v>
      </c>
      <c r="J84" s="741">
        <v>164.72</v>
      </c>
      <c r="K84" s="754">
        <v>1</v>
      </c>
      <c r="L84" s="741">
        <v>4</v>
      </c>
      <c r="M84" s="742">
        <v>164.72</v>
      </c>
    </row>
    <row r="85" spans="1:13" ht="14.4" customHeight="1" x14ac:dyDescent="0.3">
      <c r="A85" s="737" t="s">
        <v>619</v>
      </c>
      <c r="B85" s="738" t="s">
        <v>2873</v>
      </c>
      <c r="C85" s="738" t="s">
        <v>1678</v>
      </c>
      <c r="D85" s="738" t="s">
        <v>2962</v>
      </c>
      <c r="E85" s="738" t="s">
        <v>1676</v>
      </c>
      <c r="F85" s="741"/>
      <c r="G85" s="741"/>
      <c r="H85" s="754">
        <v>0</v>
      </c>
      <c r="I85" s="741">
        <v>8</v>
      </c>
      <c r="J85" s="741">
        <v>329.44</v>
      </c>
      <c r="K85" s="754">
        <v>1</v>
      </c>
      <c r="L85" s="741">
        <v>8</v>
      </c>
      <c r="M85" s="742">
        <v>329.44</v>
      </c>
    </row>
    <row r="86" spans="1:13" ht="14.4" customHeight="1" x14ac:dyDescent="0.3">
      <c r="A86" s="737" t="s">
        <v>619</v>
      </c>
      <c r="B86" s="738" t="s">
        <v>2873</v>
      </c>
      <c r="C86" s="738" t="s">
        <v>1681</v>
      </c>
      <c r="D86" s="738" t="s">
        <v>2963</v>
      </c>
      <c r="E86" s="738" t="s">
        <v>1676</v>
      </c>
      <c r="F86" s="741"/>
      <c r="G86" s="741"/>
      <c r="H86" s="754">
        <v>0</v>
      </c>
      <c r="I86" s="741">
        <v>9</v>
      </c>
      <c r="J86" s="741">
        <v>370.62</v>
      </c>
      <c r="K86" s="754">
        <v>1</v>
      </c>
      <c r="L86" s="741">
        <v>9</v>
      </c>
      <c r="M86" s="742">
        <v>370.62</v>
      </c>
    </row>
    <row r="87" spans="1:13" ht="14.4" customHeight="1" x14ac:dyDescent="0.3">
      <c r="A87" s="737" t="s">
        <v>619</v>
      </c>
      <c r="B87" s="738" t="s">
        <v>2873</v>
      </c>
      <c r="C87" s="738" t="s">
        <v>1691</v>
      </c>
      <c r="D87" s="738" t="s">
        <v>1692</v>
      </c>
      <c r="E87" s="738" t="s">
        <v>1685</v>
      </c>
      <c r="F87" s="741"/>
      <c r="G87" s="741"/>
      <c r="H87" s="754">
        <v>0</v>
      </c>
      <c r="I87" s="741">
        <v>1</v>
      </c>
      <c r="J87" s="741">
        <v>135.6</v>
      </c>
      <c r="K87" s="754">
        <v>1</v>
      </c>
      <c r="L87" s="741">
        <v>1</v>
      </c>
      <c r="M87" s="742">
        <v>135.6</v>
      </c>
    </row>
    <row r="88" spans="1:13" ht="14.4" customHeight="1" x14ac:dyDescent="0.3">
      <c r="A88" s="737" t="s">
        <v>619</v>
      </c>
      <c r="B88" s="738" t="s">
        <v>2873</v>
      </c>
      <c r="C88" s="738" t="s">
        <v>1694</v>
      </c>
      <c r="D88" s="738" t="s">
        <v>1695</v>
      </c>
      <c r="E88" s="738" t="s">
        <v>1685</v>
      </c>
      <c r="F88" s="741"/>
      <c r="G88" s="741"/>
      <c r="H88" s="754">
        <v>0</v>
      </c>
      <c r="I88" s="741">
        <v>8</v>
      </c>
      <c r="J88" s="741">
        <v>1084.7976323459973</v>
      </c>
      <c r="K88" s="754">
        <v>1</v>
      </c>
      <c r="L88" s="741">
        <v>8</v>
      </c>
      <c r="M88" s="742">
        <v>1084.7976323459973</v>
      </c>
    </row>
    <row r="89" spans="1:13" ht="14.4" customHeight="1" x14ac:dyDescent="0.3">
      <c r="A89" s="737" t="s">
        <v>619</v>
      </c>
      <c r="B89" s="738" t="s">
        <v>2873</v>
      </c>
      <c r="C89" s="738" t="s">
        <v>1683</v>
      </c>
      <c r="D89" s="738" t="s">
        <v>1684</v>
      </c>
      <c r="E89" s="738" t="s">
        <v>1685</v>
      </c>
      <c r="F89" s="741"/>
      <c r="G89" s="741"/>
      <c r="H89" s="754">
        <v>0</v>
      </c>
      <c r="I89" s="741">
        <v>2</v>
      </c>
      <c r="J89" s="741">
        <v>297.91999999999996</v>
      </c>
      <c r="K89" s="754">
        <v>1</v>
      </c>
      <c r="L89" s="741">
        <v>2</v>
      </c>
      <c r="M89" s="742">
        <v>297.91999999999996</v>
      </c>
    </row>
    <row r="90" spans="1:13" ht="14.4" customHeight="1" x14ac:dyDescent="0.3">
      <c r="A90" s="737" t="s">
        <v>619</v>
      </c>
      <c r="B90" s="738" t="s">
        <v>2873</v>
      </c>
      <c r="C90" s="738" t="s">
        <v>1687</v>
      </c>
      <c r="D90" s="738" t="s">
        <v>2964</v>
      </c>
      <c r="E90" s="738" t="s">
        <v>2965</v>
      </c>
      <c r="F90" s="741"/>
      <c r="G90" s="741"/>
      <c r="H90" s="754">
        <v>0</v>
      </c>
      <c r="I90" s="741">
        <v>1</v>
      </c>
      <c r="J90" s="741">
        <v>111.95</v>
      </c>
      <c r="K90" s="754">
        <v>1</v>
      </c>
      <c r="L90" s="741">
        <v>1</v>
      </c>
      <c r="M90" s="742">
        <v>111.95</v>
      </c>
    </row>
    <row r="91" spans="1:13" ht="14.4" customHeight="1" x14ac:dyDescent="0.3">
      <c r="A91" s="737" t="s">
        <v>619</v>
      </c>
      <c r="B91" s="738" t="s">
        <v>2873</v>
      </c>
      <c r="C91" s="738" t="s">
        <v>1264</v>
      </c>
      <c r="D91" s="738" t="s">
        <v>1265</v>
      </c>
      <c r="E91" s="738" t="s">
        <v>1266</v>
      </c>
      <c r="F91" s="741"/>
      <c r="G91" s="741"/>
      <c r="H91" s="754">
        <v>0</v>
      </c>
      <c r="I91" s="741">
        <v>18</v>
      </c>
      <c r="J91" s="741">
        <v>2208.42</v>
      </c>
      <c r="K91" s="754">
        <v>1</v>
      </c>
      <c r="L91" s="741">
        <v>18</v>
      </c>
      <c r="M91" s="742">
        <v>2208.42</v>
      </c>
    </row>
    <row r="92" spans="1:13" ht="14.4" customHeight="1" x14ac:dyDescent="0.3">
      <c r="A92" s="737" t="s">
        <v>619</v>
      </c>
      <c r="B92" s="738" t="s">
        <v>2873</v>
      </c>
      <c r="C92" s="738" t="s">
        <v>1698</v>
      </c>
      <c r="D92" s="738" t="s">
        <v>1699</v>
      </c>
      <c r="E92" s="738" t="s">
        <v>1266</v>
      </c>
      <c r="F92" s="741"/>
      <c r="G92" s="741"/>
      <c r="H92" s="754">
        <v>0</v>
      </c>
      <c r="I92" s="741">
        <v>7</v>
      </c>
      <c r="J92" s="741">
        <v>909.79</v>
      </c>
      <c r="K92" s="754">
        <v>1</v>
      </c>
      <c r="L92" s="741">
        <v>7</v>
      </c>
      <c r="M92" s="742">
        <v>909.79</v>
      </c>
    </row>
    <row r="93" spans="1:13" ht="14.4" customHeight="1" x14ac:dyDescent="0.3">
      <c r="A93" s="737" t="s">
        <v>619</v>
      </c>
      <c r="B93" s="738" t="s">
        <v>2873</v>
      </c>
      <c r="C93" s="738" t="s">
        <v>1271</v>
      </c>
      <c r="D93" s="738" t="s">
        <v>1272</v>
      </c>
      <c r="E93" s="738" t="s">
        <v>1266</v>
      </c>
      <c r="F93" s="741"/>
      <c r="G93" s="741"/>
      <c r="H93" s="754">
        <v>0</v>
      </c>
      <c r="I93" s="741">
        <v>5</v>
      </c>
      <c r="J93" s="741">
        <v>649.85</v>
      </c>
      <c r="K93" s="754">
        <v>1</v>
      </c>
      <c r="L93" s="741">
        <v>5</v>
      </c>
      <c r="M93" s="742">
        <v>649.85</v>
      </c>
    </row>
    <row r="94" spans="1:13" ht="14.4" customHeight="1" x14ac:dyDescent="0.3">
      <c r="A94" s="737" t="s">
        <v>619</v>
      </c>
      <c r="B94" s="738" t="s">
        <v>2873</v>
      </c>
      <c r="C94" s="738" t="s">
        <v>1269</v>
      </c>
      <c r="D94" s="738" t="s">
        <v>1270</v>
      </c>
      <c r="E94" s="738" t="s">
        <v>1266</v>
      </c>
      <c r="F94" s="741"/>
      <c r="G94" s="741"/>
      <c r="H94" s="754">
        <v>0</v>
      </c>
      <c r="I94" s="741">
        <v>6</v>
      </c>
      <c r="J94" s="741">
        <v>779.82</v>
      </c>
      <c r="K94" s="754">
        <v>1</v>
      </c>
      <c r="L94" s="741">
        <v>6</v>
      </c>
      <c r="M94" s="742">
        <v>779.82</v>
      </c>
    </row>
    <row r="95" spans="1:13" ht="14.4" customHeight="1" x14ac:dyDescent="0.3">
      <c r="A95" s="737" t="s">
        <v>619</v>
      </c>
      <c r="B95" s="738" t="s">
        <v>2873</v>
      </c>
      <c r="C95" s="738" t="s">
        <v>1696</v>
      </c>
      <c r="D95" s="738" t="s">
        <v>1697</v>
      </c>
      <c r="E95" s="738" t="s">
        <v>1685</v>
      </c>
      <c r="F95" s="741"/>
      <c r="G95" s="741"/>
      <c r="H95" s="754">
        <v>0</v>
      </c>
      <c r="I95" s="741">
        <v>3</v>
      </c>
      <c r="J95" s="741">
        <v>406.7999999999999</v>
      </c>
      <c r="K95" s="754">
        <v>1</v>
      </c>
      <c r="L95" s="741">
        <v>3</v>
      </c>
      <c r="M95" s="742">
        <v>406.7999999999999</v>
      </c>
    </row>
    <row r="96" spans="1:13" ht="14.4" customHeight="1" x14ac:dyDescent="0.3">
      <c r="A96" s="737" t="s">
        <v>622</v>
      </c>
      <c r="B96" s="738" t="s">
        <v>2966</v>
      </c>
      <c r="C96" s="738" t="s">
        <v>1784</v>
      </c>
      <c r="D96" s="738" t="s">
        <v>2967</v>
      </c>
      <c r="E96" s="738" t="s">
        <v>2968</v>
      </c>
      <c r="F96" s="741"/>
      <c r="G96" s="741"/>
      <c r="H96" s="754">
        <v>0</v>
      </c>
      <c r="I96" s="741">
        <v>7</v>
      </c>
      <c r="J96" s="741">
        <v>69507.899999999994</v>
      </c>
      <c r="K96" s="754">
        <v>1</v>
      </c>
      <c r="L96" s="741">
        <v>7</v>
      </c>
      <c r="M96" s="742">
        <v>69507.899999999994</v>
      </c>
    </row>
    <row r="97" spans="1:13" ht="14.4" customHeight="1" x14ac:dyDescent="0.3">
      <c r="A97" s="737" t="s">
        <v>649</v>
      </c>
      <c r="B97" s="738" t="s">
        <v>2880</v>
      </c>
      <c r="C97" s="738" t="s">
        <v>2646</v>
      </c>
      <c r="D97" s="738" t="s">
        <v>2969</v>
      </c>
      <c r="E97" s="738" t="s">
        <v>2970</v>
      </c>
      <c r="F97" s="741"/>
      <c r="G97" s="741"/>
      <c r="H97" s="754">
        <v>0</v>
      </c>
      <c r="I97" s="741">
        <v>1</v>
      </c>
      <c r="J97" s="741">
        <v>273.89999999999998</v>
      </c>
      <c r="K97" s="754">
        <v>1</v>
      </c>
      <c r="L97" s="741">
        <v>1</v>
      </c>
      <c r="M97" s="742">
        <v>273.89999999999998</v>
      </c>
    </row>
    <row r="98" spans="1:13" ht="14.4" customHeight="1" x14ac:dyDescent="0.3">
      <c r="A98" s="737" t="s">
        <v>649</v>
      </c>
      <c r="B98" s="738" t="s">
        <v>2853</v>
      </c>
      <c r="C98" s="738" t="s">
        <v>2298</v>
      </c>
      <c r="D98" s="738" t="s">
        <v>2299</v>
      </c>
      <c r="E98" s="738" t="s">
        <v>2971</v>
      </c>
      <c r="F98" s="741"/>
      <c r="G98" s="741"/>
      <c r="H98" s="754">
        <v>0</v>
      </c>
      <c r="I98" s="741">
        <v>1</v>
      </c>
      <c r="J98" s="741">
        <v>167.55999999999997</v>
      </c>
      <c r="K98" s="754">
        <v>1</v>
      </c>
      <c r="L98" s="741">
        <v>1</v>
      </c>
      <c r="M98" s="742">
        <v>167.55999999999997</v>
      </c>
    </row>
    <row r="99" spans="1:13" ht="14.4" customHeight="1" x14ac:dyDescent="0.3">
      <c r="A99" s="737" t="s">
        <v>649</v>
      </c>
      <c r="B99" s="738" t="s">
        <v>2853</v>
      </c>
      <c r="C99" s="738" t="s">
        <v>1321</v>
      </c>
      <c r="D99" s="738" t="s">
        <v>2299</v>
      </c>
      <c r="E99" s="738" t="s">
        <v>2892</v>
      </c>
      <c r="F99" s="741"/>
      <c r="G99" s="741"/>
      <c r="H99" s="754">
        <v>0</v>
      </c>
      <c r="I99" s="741">
        <v>1</v>
      </c>
      <c r="J99" s="741">
        <v>114.93000000000002</v>
      </c>
      <c r="K99" s="754">
        <v>1</v>
      </c>
      <c r="L99" s="741">
        <v>1</v>
      </c>
      <c r="M99" s="742">
        <v>114.93000000000002</v>
      </c>
    </row>
    <row r="100" spans="1:13" ht="14.4" customHeight="1" x14ac:dyDescent="0.3">
      <c r="A100" s="737" t="s">
        <v>649</v>
      </c>
      <c r="B100" s="738" t="s">
        <v>2853</v>
      </c>
      <c r="C100" s="738" t="s">
        <v>1329</v>
      </c>
      <c r="D100" s="738" t="s">
        <v>2893</v>
      </c>
      <c r="E100" s="738" t="s">
        <v>2894</v>
      </c>
      <c r="F100" s="741"/>
      <c r="G100" s="741"/>
      <c r="H100" s="754">
        <v>0</v>
      </c>
      <c r="I100" s="741">
        <v>2</v>
      </c>
      <c r="J100" s="741">
        <v>202.84000000000006</v>
      </c>
      <c r="K100" s="754">
        <v>1</v>
      </c>
      <c r="L100" s="741">
        <v>2</v>
      </c>
      <c r="M100" s="742">
        <v>202.84000000000006</v>
      </c>
    </row>
    <row r="101" spans="1:13" ht="14.4" customHeight="1" x14ac:dyDescent="0.3">
      <c r="A101" s="737" t="s">
        <v>649</v>
      </c>
      <c r="B101" s="738" t="s">
        <v>2853</v>
      </c>
      <c r="C101" s="738" t="s">
        <v>1325</v>
      </c>
      <c r="D101" s="738" t="s">
        <v>2895</v>
      </c>
      <c r="E101" s="738" t="s">
        <v>2896</v>
      </c>
      <c r="F101" s="741"/>
      <c r="G101" s="741"/>
      <c r="H101" s="754">
        <v>0</v>
      </c>
      <c r="I101" s="741">
        <v>3</v>
      </c>
      <c r="J101" s="741">
        <v>333.95999999999992</v>
      </c>
      <c r="K101" s="754">
        <v>1</v>
      </c>
      <c r="L101" s="741">
        <v>3</v>
      </c>
      <c r="M101" s="742">
        <v>333.95999999999992</v>
      </c>
    </row>
    <row r="102" spans="1:13" ht="14.4" customHeight="1" x14ac:dyDescent="0.3">
      <c r="A102" s="737" t="s">
        <v>649</v>
      </c>
      <c r="B102" s="738" t="s">
        <v>2853</v>
      </c>
      <c r="C102" s="738" t="s">
        <v>1007</v>
      </c>
      <c r="D102" s="738" t="s">
        <v>1008</v>
      </c>
      <c r="E102" s="738" t="s">
        <v>2856</v>
      </c>
      <c r="F102" s="741"/>
      <c r="G102" s="741"/>
      <c r="H102" s="754">
        <v>0</v>
      </c>
      <c r="I102" s="741">
        <v>4</v>
      </c>
      <c r="J102" s="741">
        <v>227.08000000000007</v>
      </c>
      <c r="K102" s="754">
        <v>1</v>
      </c>
      <c r="L102" s="741">
        <v>4</v>
      </c>
      <c r="M102" s="742">
        <v>227.08000000000007</v>
      </c>
    </row>
    <row r="103" spans="1:13" ht="14.4" customHeight="1" x14ac:dyDescent="0.3">
      <c r="A103" s="737" t="s">
        <v>649</v>
      </c>
      <c r="B103" s="738" t="s">
        <v>2972</v>
      </c>
      <c r="C103" s="738" t="s">
        <v>2666</v>
      </c>
      <c r="D103" s="738" t="s">
        <v>2973</v>
      </c>
      <c r="E103" s="738" t="s">
        <v>2974</v>
      </c>
      <c r="F103" s="741">
        <v>1</v>
      </c>
      <c r="G103" s="741">
        <v>316.03000000000003</v>
      </c>
      <c r="H103" s="754">
        <v>1</v>
      </c>
      <c r="I103" s="741"/>
      <c r="J103" s="741"/>
      <c r="K103" s="754">
        <v>0</v>
      </c>
      <c r="L103" s="741">
        <v>1</v>
      </c>
      <c r="M103" s="742">
        <v>316.03000000000003</v>
      </c>
    </row>
    <row r="104" spans="1:13" ht="14.4" customHeight="1" x14ac:dyDescent="0.3">
      <c r="A104" s="737" t="s">
        <v>649</v>
      </c>
      <c r="B104" s="738" t="s">
        <v>2857</v>
      </c>
      <c r="C104" s="738" t="s">
        <v>1239</v>
      </c>
      <c r="D104" s="738" t="s">
        <v>2939</v>
      </c>
      <c r="E104" s="738" t="s">
        <v>2940</v>
      </c>
      <c r="F104" s="741"/>
      <c r="G104" s="741"/>
      <c r="H104" s="754">
        <v>0</v>
      </c>
      <c r="I104" s="741">
        <v>1</v>
      </c>
      <c r="J104" s="741">
        <v>44.59</v>
      </c>
      <c r="K104" s="754">
        <v>1</v>
      </c>
      <c r="L104" s="741">
        <v>1</v>
      </c>
      <c r="M104" s="742">
        <v>44.59</v>
      </c>
    </row>
    <row r="105" spans="1:13" ht="14.4" customHeight="1" x14ac:dyDescent="0.3">
      <c r="A105" s="737" t="s">
        <v>649</v>
      </c>
      <c r="B105" s="738" t="s">
        <v>2857</v>
      </c>
      <c r="C105" s="738" t="s">
        <v>873</v>
      </c>
      <c r="D105" s="738" t="s">
        <v>2858</v>
      </c>
      <c r="E105" s="738" t="s">
        <v>2859</v>
      </c>
      <c r="F105" s="741"/>
      <c r="G105" s="741"/>
      <c r="H105" s="754">
        <v>0</v>
      </c>
      <c r="I105" s="741">
        <v>14</v>
      </c>
      <c r="J105" s="741">
        <v>796.32000000000016</v>
      </c>
      <c r="K105" s="754">
        <v>1</v>
      </c>
      <c r="L105" s="741">
        <v>14</v>
      </c>
      <c r="M105" s="742">
        <v>796.32000000000016</v>
      </c>
    </row>
    <row r="106" spans="1:13" ht="14.4" customHeight="1" x14ac:dyDescent="0.3">
      <c r="A106" s="737" t="s">
        <v>649</v>
      </c>
      <c r="B106" s="738" t="s">
        <v>2860</v>
      </c>
      <c r="C106" s="738" t="s">
        <v>896</v>
      </c>
      <c r="D106" s="738" t="s">
        <v>2861</v>
      </c>
      <c r="E106" s="738" t="s">
        <v>2862</v>
      </c>
      <c r="F106" s="741"/>
      <c r="G106" s="741"/>
      <c r="H106" s="754">
        <v>0</v>
      </c>
      <c r="I106" s="741">
        <v>2</v>
      </c>
      <c r="J106" s="741">
        <v>495</v>
      </c>
      <c r="K106" s="754">
        <v>1</v>
      </c>
      <c r="L106" s="741">
        <v>2</v>
      </c>
      <c r="M106" s="742">
        <v>495</v>
      </c>
    </row>
    <row r="107" spans="1:13" ht="14.4" customHeight="1" x14ac:dyDescent="0.3">
      <c r="A107" s="737" t="s">
        <v>649</v>
      </c>
      <c r="B107" s="738" t="s">
        <v>2860</v>
      </c>
      <c r="C107" s="738" t="s">
        <v>1254</v>
      </c>
      <c r="D107" s="738" t="s">
        <v>2861</v>
      </c>
      <c r="E107" s="738" t="s">
        <v>2905</v>
      </c>
      <c r="F107" s="741"/>
      <c r="G107" s="741"/>
      <c r="H107" s="754">
        <v>0</v>
      </c>
      <c r="I107" s="741">
        <v>2</v>
      </c>
      <c r="J107" s="741">
        <v>650.31999999999994</v>
      </c>
      <c r="K107" s="754">
        <v>1</v>
      </c>
      <c r="L107" s="741">
        <v>2</v>
      </c>
      <c r="M107" s="742">
        <v>650.31999999999994</v>
      </c>
    </row>
    <row r="108" spans="1:13" ht="14.4" customHeight="1" x14ac:dyDescent="0.3">
      <c r="A108" s="737" t="s">
        <v>649</v>
      </c>
      <c r="B108" s="738" t="s">
        <v>2941</v>
      </c>
      <c r="C108" s="738" t="s">
        <v>2767</v>
      </c>
      <c r="D108" s="738" t="s">
        <v>2975</v>
      </c>
      <c r="E108" s="738" t="s">
        <v>2976</v>
      </c>
      <c r="F108" s="741"/>
      <c r="G108" s="741"/>
      <c r="H108" s="754">
        <v>0</v>
      </c>
      <c r="I108" s="741">
        <v>1</v>
      </c>
      <c r="J108" s="741">
        <v>126.89</v>
      </c>
      <c r="K108" s="754">
        <v>1</v>
      </c>
      <c r="L108" s="741">
        <v>1</v>
      </c>
      <c r="M108" s="742">
        <v>126.89</v>
      </c>
    </row>
    <row r="109" spans="1:13" ht="14.4" customHeight="1" x14ac:dyDescent="0.3">
      <c r="A109" s="737" t="s">
        <v>649</v>
      </c>
      <c r="B109" s="738" t="s">
        <v>2946</v>
      </c>
      <c r="C109" s="738" t="s">
        <v>1651</v>
      </c>
      <c r="D109" s="738" t="s">
        <v>2947</v>
      </c>
      <c r="E109" s="738" t="s">
        <v>2948</v>
      </c>
      <c r="F109" s="741"/>
      <c r="G109" s="741"/>
      <c r="H109" s="754">
        <v>0</v>
      </c>
      <c r="I109" s="741">
        <v>1</v>
      </c>
      <c r="J109" s="741">
        <v>40.410000000000011</v>
      </c>
      <c r="K109" s="754">
        <v>1</v>
      </c>
      <c r="L109" s="741">
        <v>1</v>
      </c>
      <c r="M109" s="742">
        <v>40.410000000000011</v>
      </c>
    </row>
    <row r="110" spans="1:13" ht="14.4" customHeight="1" x14ac:dyDescent="0.3">
      <c r="A110" s="737" t="s">
        <v>649</v>
      </c>
      <c r="B110" s="738" t="s">
        <v>2906</v>
      </c>
      <c r="C110" s="738" t="s">
        <v>1667</v>
      </c>
      <c r="D110" s="738" t="s">
        <v>2949</v>
      </c>
      <c r="E110" s="738" t="s">
        <v>2950</v>
      </c>
      <c r="F110" s="741"/>
      <c r="G110" s="741"/>
      <c r="H110" s="754">
        <v>0</v>
      </c>
      <c r="I110" s="741">
        <v>2</v>
      </c>
      <c r="J110" s="741">
        <v>134.63999999999999</v>
      </c>
      <c r="K110" s="754">
        <v>1</v>
      </c>
      <c r="L110" s="741">
        <v>2</v>
      </c>
      <c r="M110" s="742">
        <v>134.63999999999999</v>
      </c>
    </row>
    <row r="111" spans="1:13" ht="14.4" customHeight="1" x14ac:dyDescent="0.3">
      <c r="A111" s="737" t="s">
        <v>649</v>
      </c>
      <c r="B111" s="738" t="s">
        <v>2906</v>
      </c>
      <c r="C111" s="738" t="s">
        <v>1258</v>
      </c>
      <c r="D111" s="738" t="s">
        <v>2907</v>
      </c>
      <c r="E111" s="738" t="s">
        <v>2908</v>
      </c>
      <c r="F111" s="741"/>
      <c r="G111" s="741"/>
      <c r="H111" s="754">
        <v>0</v>
      </c>
      <c r="I111" s="741">
        <v>14</v>
      </c>
      <c r="J111" s="741">
        <v>1265.3199999999997</v>
      </c>
      <c r="K111" s="754">
        <v>1</v>
      </c>
      <c r="L111" s="741">
        <v>14</v>
      </c>
      <c r="M111" s="742">
        <v>1265.3199999999997</v>
      </c>
    </row>
    <row r="112" spans="1:13" ht="14.4" customHeight="1" x14ac:dyDescent="0.3">
      <c r="A112" s="737" t="s">
        <v>649</v>
      </c>
      <c r="B112" s="738" t="s">
        <v>2906</v>
      </c>
      <c r="C112" s="738" t="s">
        <v>1235</v>
      </c>
      <c r="D112" s="738" t="s">
        <v>2907</v>
      </c>
      <c r="E112" s="738" t="s">
        <v>2909</v>
      </c>
      <c r="F112" s="741"/>
      <c r="G112" s="741"/>
      <c r="H112" s="754">
        <v>0</v>
      </c>
      <c r="I112" s="741">
        <v>10</v>
      </c>
      <c r="J112" s="741">
        <v>604.29999999999984</v>
      </c>
      <c r="K112" s="754">
        <v>1</v>
      </c>
      <c r="L112" s="741">
        <v>10</v>
      </c>
      <c r="M112" s="742">
        <v>604.29999999999984</v>
      </c>
    </row>
    <row r="113" spans="1:13" ht="14.4" customHeight="1" x14ac:dyDescent="0.3">
      <c r="A113" s="737" t="s">
        <v>649</v>
      </c>
      <c r="B113" s="738" t="s">
        <v>2977</v>
      </c>
      <c r="C113" s="738" t="s">
        <v>2278</v>
      </c>
      <c r="D113" s="738" t="s">
        <v>2978</v>
      </c>
      <c r="E113" s="738" t="s">
        <v>2979</v>
      </c>
      <c r="F113" s="741"/>
      <c r="G113" s="741"/>
      <c r="H113" s="754">
        <v>0</v>
      </c>
      <c r="I113" s="741">
        <v>1</v>
      </c>
      <c r="J113" s="741">
        <v>92.169999999999987</v>
      </c>
      <c r="K113" s="754">
        <v>1</v>
      </c>
      <c r="L113" s="741">
        <v>1</v>
      </c>
      <c r="M113" s="742">
        <v>92.169999999999987</v>
      </c>
    </row>
    <row r="114" spans="1:13" ht="14.4" customHeight="1" x14ac:dyDescent="0.3">
      <c r="A114" s="737" t="s">
        <v>649</v>
      </c>
      <c r="B114" s="738" t="s">
        <v>2871</v>
      </c>
      <c r="C114" s="738" t="s">
        <v>1631</v>
      </c>
      <c r="D114" s="738" t="s">
        <v>1632</v>
      </c>
      <c r="E114" s="738" t="s">
        <v>2960</v>
      </c>
      <c r="F114" s="741"/>
      <c r="G114" s="741"/>
      <c r="H114" s="754">
        <v>0</v>
      </c>
      <c r="I114" s="741">
        <v>1</v>
      </c>
      <c r="J114" s="741">
        <v>101.09000000000006</v>
      </c>
      <c r="K114" s="754">
        <v>1</v>
      </c>
      <c r="L114" s="741">
        <v>1</v>
      </c>
      <c r="M114" s="742">
        <v>101.09000000000006</v>
      </c>
    </row>
    <row r="115" spans="1:13" ht="14.4" customHeight="1" x14ac:dyDescent="0.3">
      <c r="A115" s="737" t="s">
        <v>649</v>
      </c>
      <c r="B115" s="738" t="s">
        <v>2873</v>
      </c>
      <c r="C115" s="738" t="s">
        <v>1267</v>
      </c>
      <c r="D115" s="738" t="s">
        <v>1268</v>
      </c>
      <c r="E115" s="738" t="s">
        <v>1266</v>
      </c>
      <c r="F115" s="741"/>
      <c r="G115" s="741"/>
      <c r="H115" s="754">
        <v>0</v>
      </c>
      <c r="I115" s="741">
        <v>5</v>
      </c>
      <c r="J115" s="741">
        <v>613.44999999999993</v>
      </c>
      <c r="K115" s="754">
        <v>1</v>
      </c>
      <c r="L115" s="741">
        <v>5</v>
      </c>
      <c r="M115" s="742">
        <v>613.44999999999993</v>
      </c>
    </row>
    <row r="116" spans="1:13" ht="14.4" customHeight="1" x14ac:dyDescent="0.3">
      <c r="A116" s="737" t="s">
        <v>649</v>
      </c>
      <c r="B116" s="738" t="s">
        <v>2873</v>
      </c>
      <c r="C116" s="738" t="s">
        <v>1264</v>
      </c>
      <c r="D116" s="738" t="s">
        <v>1265</v>
      </c>
      <c r="E116" s="738" t="s">
        <v>1266</v>
      </c>
      <c r="F116" s="741"/>
      <c r="G116" s="741"/>
      <c r="H116" s="754">
        <v>0</v>
      </c>
      <c r="I116" s="741">
        <v>3</v>
      </c>
      <c r="J116" s="741">
        <v>368.07000000000005</v>
      </c>
      <c r="K116" s="754">
        <v>1</v>
      </c>
      <c r="L116" s="741">
        <v>3</v>
      </c>
      <c r="M116" s="742">
        <v>368.07000000000005</v>
      </c>
    </row>
    <row r="117" spans="1:13" ht="14.4" customHeight="1" x14ac:dyDescent="0.3">
      <c r="A117" s="737" t="s">
        <v>649</v>
      </c>
      <c r="B117" s="738" t="s">
        <v>2873</v>
      </c>
      <c r="C117" s="738" t="s">
        <v>1271</v>
      </c>
      <c r="D117" s="738" t="s">
        <v>1272</v>
      </c>
      <c r="E117" s="738" t="s">
        <v>1266</v>
      </c>
      <c r="F117" s="741"/>
      <c r="G117" s="741"/>
      <c r="H117" s="754">
        <v>0</v>
      </c>
      <c r="I117" s="741">
        <v>3</v>
      </c>
      <c r="J117" s="741">
        <v>389.90999999999997</v>
      </c>
      <c r="K117" s="754">
        <v>1</v>
      </c>
      <c r="L117" s="741">
        <v>3</v>
      </c>
      <c r="M117" s="742">
        <v>389.90999999999997</v>
      </c>
    </row>
    <row r="118" spans="1:13" ht="14.4" customHeight="1" x14ac:dyDescent="0.3">
      <c r="A118" s="737" t="s">
        <v>649</v>
      </c>
      <c r="B118" s="738" t="s">
        <v>2873</v>
      </c>
      <c r="C118" s="738" t="s">
        <v>1269</v>
      </c>
      <c r="D118" s="738" t="s">
        <v>1270</v>
      </c>
      <c r="E118" s="738" t="s">
        <v>1266</v>
      </c>
      <c r="F118" s="741"/>
      <c r="G118" s="741"/>
      <c r="H118" s="754">
        <v>0</v>
      </c>
      <c r="I118" s="741">
        <v>3</v>
      </c>
      <c r="J118" s="741">
        <v>389.91</v>
      </c>
      <c r="K118" s="754">
        <v>1</v>
      </c>
      <c r="L118" s="741">
        <v>3</v>
      </c>
      <c r="M118" s="742">
        <v>389.91</v>
      </c>
    </row>
    <row r="119" spans="1:13" ht="14.4" customHeight="1" x14ac:dyDescent="0.3">
      <c r="A119" s="737" t="s">
        <v>625</v>
      </c>
      <c r="B119" s="738" t="s">
        <v>2980</v>
      </c>
      <c r="C119" s="738" t="s">
        <v>1922</v>
      </c>
      <c r="D119" s="738" t="s">
        <v>2981</v>
      </c>
      <c r="E119" s="738" t="s">
        <v>2982</v>
      </c>
      <c r="F119" s="741"/>
      <c r="G119" s="741"/>
      <c r="H119" s="754">
        <v>0</v>
      </c>
      <c r="I119" s="741">
        <v>1</v>
      </c>
      <c r="J119" s="741">
        <v>834.67</v>
      </c>
      <c r="K119" s="754">
        <v>1</v>
      </c>
      <c r="L119" s="741">
        <v>1</v>
      </c>
      <c r="M119" s="742">
        <v>834.67</v>
      </c>
    </row>
    <row r="120" spans="1:13" ht="14.4" customHeight="1" x14ac:dyDescent="0.3">
      <c r="A120" s="737" t="s">
        <v>625</v>
      </c>
      <c r="B120" s="738" t="s">
        <v>2906</v>
      </c>
      <c r="C120" s="738" t="s">
        <v>1667</v>
      </c>
      <c r="D120" s="738" t="s">
        <v>2949</v>
      </c>
      <c r="E120" s="738" t="s">
        <v>2950</v>
      </c>
      <c r="F120" s="741"/>
      <c r="G120" s="741"/>
      <c r="H120" s="754">
        <v>0</v>
      </c>
      <c r="I120" s="741">
        <v>5</v>
      </c>
      <c r="J120" s="741">
        <v>336.60012407183024</v>
      </c>
      <c r="K120" s="754">
        <v>1</v>
      </c>
      <c r="L120" s="741">
        <v>5</v>
      </c>
      <c r="M120" s="742">
        <v>336.60012407183024</v>
      </c>
    </row>
    <row r="121" spans="1:13" ht="14.4" customHeight="1" x14ac:dyDescent="0.3">
      <c r="A121" s="737" t="s">
        <v>625</v>
      </c>
      <c r="B121" s="738" t="s">
        <v>2863</v>
      </c>
      <c r="C121" s="738" t="s">
        <v>885</v>
      </c>
      <c r="D121" s="738" t="s">
        <v>886</v>
      </c>
      <c r="E121" s="738" t="s">
        <v>2864</v>
      </c>
      <c r="F121" s="741"/>
      <c r="G121" s="741"/>
      <c r="H121" s="754">
        <v>0</v>
      </c>
      <c r="I121" s="741">
        <v>2</v>
      </c>
      <c r="J121" s="741">
        <v>100.33999999999997</v>
      </c>
      <c r="K121" s="754">
        <v>1</v>
      </c>
      <c r="L121" s="741">
        <v>2</v>
      </c>
      <c r="M121" s="742">
        <v>100.33999999999997</v>
      </c>
    </row>
    <row r="122" spans="1:13" ht="14.4" customHeight="1" x14ac:dyDescent="0.3">
      <c r="A122" s="737" t="s">
        <v>625</v>
      </c>
      <c r="B122" s="738" t="s">
        <v>2863</v>
      </c>
      <c r="C122" s="738" t="s">
        <v>881</v>
      </c>
      <c r="D122" s="738" t="s">
        <v>2642</v>
      </c>
      <c r="E122" s="738" t="s">
        <v>2865</v>
      </c>
      <c r="F122" s="741"/>
      <c r="G122" s="741"/>
      <c r="H122" s="754">
        <v>0</v>
      </c>
      <c r="I122" s="741">
        <v>7</v>
      </c>
      <c r="J122" s="741">
        <v>568.71</v>
      </c>
      <c r="K122" s="754">
        <v>1</v>
      </c>
      <c r="L122" s="741">
        <v>7</v>
      </c>
      <c r="M122" s="742">
        <v>568.71</v>
      </c>
    </row>
    <row r="123" spans="1:13" ht="14.4" customHeight="1" x14ac:dyDescent="0.3">
      <c r="A123" s="737" t="s">
        <v>625</v>
      </c>
      <c r="B123" s="738" t="s">
        <v>2871</v>
      </c>
      <c r="C123" s="738" t="s">
        <v>1920</v>
      </c>
      <c r="D123" s="738" t="s">
        <v>1632</v>
      </c>
      <c r="E123" s="738" t="s">
        <v>2983</v>
      </c>
      <c r="F123" s="741"/>
      <c r="G123" s="741"/>
      <c r="H123" s="754">
        <v>0</v>
      </c>
      <c r="I123" s="741">
        <v>3</v>
      </c>
      <c r="J123" s="741">
        <v>90.659999999999982</v>
      </c>
      <c r="K123" s="754">
        <v>1</v>
      </c>
      <c r="L123" s="741">
        <v>3</v>
      </c>
      <c r="M123" s="742">
        <v>90.659999999999982</v>
      </c>
    </row>
    <row r="124" spans="1:13" ht="14.4" customHeight="1" x14ac:dyDescent="0.3">
      <c r="A124" s="737" t="s">
        <v>628</v>
      </c>
      <c r="B124" s="738" t="s">
        <v>2863</v>
      </c>
      <c r="C124" s="738" t="s">
        <v>881</v>
      </c>
      <c r="D124" s="738" t="s">
        <v>2642</v>
      </c>
      <c r="E124" s="738" t="s">
        <v>2865</v>
      </c>
      <c r="F124" s="741"/>
      <c r="G124" s="741"/>
      <c r="H124" s="754">
        <v>0</v>
      </c>
      <c r="I124" s="741">
        <v>2</v>
      </c>
      <c r="J124" s="741">
        <v>162.5</v>
      </c>
      <c r="K124" s="754">
        <v>1</v>
      </c>
      <c r="L124" s="741">
        <v>2</v>
      </c>
      <c r="M124" s="742">
        <v>162.5</v>
      </c>
    </row>
    <row r="125" spans="1:13" ht="14.4" customHeight="1" x14ac:dyDescent="0.3">
      <c r="A125" s="737" t="s">
        <v>646</v>
      </c>
      <c r="B125" s="738" t="s">
        <v>2863</v>
      </c>
      <c r="C125" s="738" t="s">
        <v>881</v>
      </c>
      <c r="D125" s="738" t="s">
        <v>2642</v>
      </c>
      <c r="E125" s="738" t="s">
        <v>2865</v>
      </c>
      <c r="F125" s="741"/>
      <c r="G125" s="741"/>
      <c r="H125" s="754">
        <v>0</v>
      </c>
      <c r="I125" s="741">
        <v>3</v>
      </c>
      <c r="J125" s="741">
        <v>243.79000000000002</v>
      </c>
      <c r="K125" s="754">
        <v>1</v>
      </c>
      <c r="L125" s="741">
        <v>3</v>
      </c>
      <c r="M125" s="742">
        <v>243.79000000000002</v>
      </c>
    </row>
    <row r="126" spans="1:13" ht="14.4" customHeight="1" x14ac:dyDescent="0.3">
      <c r="A126" s="737" t="s">
        <v>631</v>
      </c>
      <c r="B126" s="738" t="s">
        <v>2913</v>
      </c>
      <c r="C126" s="738" t="s">
        <v>1349</v>
      </c>
      <c r="D126" s="738" t="s">
        <v>2914</v>
      </c>
      <c r="E126" s="738" t="s">
        <v>2915</v>
      </c>
      <c r="F126" s="741">
        <v>20</v>
      </c>
      <c r="G126" s="741">
        <v>1440.8000000000002</v>
      </c>
      <c r="H126" s="754">
        <v>1</v>
      </c>
      <c r="I126" s="741"/>
      <c r="J126" s="741"/>
      <c r="K126" s="754">
        <v>0</v>
      </c>
      <c r="L126" s="741">
        <v>20</v>
      </c>
      <c r="M126" s="742">
        <v>1440.8000000000002</v>
      </c>
    </row>
    <row r="127" spans="1:13" ht="14.4" customHeight="1" x14ac:dyDescent="0.3">
      <c r="A127" s="737" t="s">
        <v>631</v>
      </c>
      <c r="B127" s="738" t="s">
        <v>2984</v>
      </c>
      <c r="C127" s="738" t="s">
        <v>2285</v>
      </c>
      <c r="D127" s="738" t="s">
        <v>2985</v>
      </c>
      <c r="E127" s="738" t="s">
        <v>2986</v>
      </c>
      <c r="F127" s="741"/>
      <c r="G127" s="741"/>
      <c r="H127" s="754">
        <v>0</v>
      </c>
      <c r="I127" s="741">
        <v>30</v>
      </c>
      <c r="J127" s="741">
        <v>4001.3959379124112</v>
      </c>
      <c r="K127" s="754">
        <v>1</v>
      </c>
      <c r="L127" s="741">
        <v>30</v>
      </c>
      <c r="M127" s="742">
        <v>4001.3959379124112</v>
      </c>
    </row>
    <row r="128" spans="1:13" ht="14.4" customHeight="1" x14ac:dyDescent="0.3">
      <c r="A128" s="737" t="s">
        <v>631</v>
      </c>
      <c r="B128" s="738" t="s">
        <v>2987</v>
      </c>
      <c r="C128" s="738" t="s">
        <v>2304</v>
      </c>
      <c r="D128" s="738" t="s">
        <v>2302</v>
      </c>
      <c r="E128" s="738" t="s">
        <v>2988</v>
      </c>
      <c r="F128" s="741"/>
      <c r="G128" s="741"/>
      <c r="H128" s="754">
        <v>0</v>
      </c>
      <c r="I128" s="741">
        <v>1</v>
      </c>
      <c r="J128" s="741">
        <v>630.66</v>
      </c>
      <c r="K128" s="754">
        <v>1</v>
      </c>
      <c r="L128" s="741">
        <v>1</v>
      </c>
      <c r="M128" s="742">
        <v>630.66</v>
      </c>
    </row>
    <row r="129" spans="1:13" ht="14.4" customHeight="1" x14ac:dyDescent="0.3">
      <c r="A129" s="737" t="s">
        <v>631</v>
      </c>
      <c r="B129" s="738" t="s">
        <v>2987</v>
      </c>
      <c r="C129" s="738" t="s">
        <v>2301</v>
      </c>
      <c r="D129" s="738" t="s">
        <v>2302</v>
      </c>
      <c r="E129" s="738" t="s">
        <v>2989</v>
      </c>
      <c r="F129" s="741"/>
      <c r="G129" s="741"/>
      <c r="H129" s="754">
        <v>0</v>
      </c>
      <c r="I129" s="741">
        <v>2</v>
      </c>
      <c r="J129" s="741">
        <v>817.9</v>
      </c>
      <c r="K129" s="754">
        <v>1</v>
      </c>
      <c r="L129" s="741">
        <v>2</v>
      </c>
      <c r="M129" s="742">
        <v>817.9</v>
      </c>
    </row>
    <row r="130" spans="1:13" ht="14.4" customHeight="1" x14ac:dyDescent="0.3">
      <c r="A130" s="737" t="s">
        <v>631</v>
      </c>
      <c r="B130" s="738" t="s">
        <v>2851</v>
      </c>
      <c r="C130" s="738" t="s">
        <v>2267</v>
      </c>
      <c r="D130" s="738" t="s">
        <v>2990</v>
      </c>
      <c r="E130" s="738" t="s">
        <v>2991</v>
      </c>
      <c r="F130" s="741"/>
      <c r="G130" s="741"/>
      <c r="H130" s="754">
        <v>0</v>
      </c>
      <c r="I130" s="741">
        <v>1</v>
      </c>
      <c r="J130" s="741">
        <v>62.119999999999969</v>
      </c>
      <c r="K130" s="754">
        <v>1</v>
      </c>
      <c r="L130" s="741">
        <v>1</v>
      </c>
      <c r="M130" s="742">
        <v>62.119999999999969</v>
      </c>
    </row>
    <row r="131" spans="1:13" ht="14.4" customHeight="1" x14ac:dyDescent="0.3">
      <c r="A131" s="737" t="s">
        <v>631</v>
      </c>
      <c r="B131" s="738" t="s">
        <v>2851</v>
      </c>
      <c r="C131" s="738" t="s">
        <v>877</v>
      </c>
      <c r="D131" s="738" t="s">
        <v>878</v>
      </c>
      <c r="E131" s="738" t="s">
        <v>2852</v>
      </c>
      <c r="F131" s="741"/>
      <c r="G131" s="741"/>
      <c r="H131" s="754">
        <v>0</v>
      </c>
      <c r="I131" s="741">
        <v>33</v>
      </c>
      <c r="J131" s="741">
        <v>1146.7406269775015</v>
      </c>
      <c r="K131" s="754">
        <v>1</v>
      </c>
      <c r="L131" s="741">
        <v>33</v>
      </c>
      <c r="M131" s="742">
        <v>1146.7406269775015</v>
      </c>
    </row>
    <row r="132" spans="1:13" ht="14.4" customHeight="1" x14ac:dyDescent="0.3">
      <c r="A132" s="737" t="s">
        <v>631</v>
      </c>
      <c r="B132" s="738" t="s">
        <v>2851</v>
      </c>
      <c r="C132" s="738" t="s">
        <v>2275</v>
      </c>
      <c r="D132" s="738" t="s">
        <v>878</v>
      </c>
      <c r="E132" s="738" t="s">
        <v>2992</v>
      </c>
      <c r="F132" s="741"/>
      <c r="G132" s="741"/>
      <c r="H132" s="754">
        <v>0</v>
      </c>
      <c r="I132" s="741">
        <v>13</v>
      </c>
      <c r="J132" s="741">
        <v>833.29999999999984</v>
      </c>
      <c r="K132" s="754">
        <v>1</v>
      </c>
      <c r="L132" s="741">
        <v>13</v>
      </c>
      <c r="M132" s="742">
        <v>833.29999999999984</v>
      </c>
    </row>
    <row r="133" spans="1:13" ht="14.4" customHeight="1" x14ac:dyDescent="0.3">
      <c r="A133" s="737" t="s">
        <v>631</v>
      </c>
      <c r="B133" s="738" t="s">
        <v>2853</v>
      </c>
      <c r="C133" s="738" t="s">
        <v>2298</v>
      </c>
      <c r="D133" s="738" t="s">
        <v>2299</v>
      </c>
      <c r="E133" s="738" t="s">
        <v>2971</v>
      </c>
      <c r="F133" s="741"/>
      <c r="G133" s="741"/>
      <c r="H133" s="754">
        <v>0</v>
      </c>
      <c r="I133" s="741">
        <v>1</v>
      </c>
      <c r="J133" s="741">
        <v>167.55999999999997</v>
      </c>
      <c r="K133" s="754">
        <v>1</v>
      </c>
      <c r="L133" s="741">
        <v>1</v>
      </c>
      <c r="M133" s="742">
        <v>167.55999999999997</v>
      </c>
    </row>
    <row r="134" spans="1:13" ht="14.4" customHeight="1" x14ac:dyDescent="0.3">
      <c r="A134" s="737" t="s">
        <v>631</v>
      </c>
      <c r="B134" s="738" t="s">
        <v>2853</v>
      </c>
      <c r="C134" s="738" t="s">
        <v>1321</v>
      </c>
      <c r="D134" s="738" t="s">
        <v>2299</v>
      </c>
      <c r="E134" s="738" t="s">
        <v>2892</v>
      </c>
      <c r="F134" s="741"/>
      <c r="G134" s="741"/>
      <c r="H134" s="754">
        <v>0</v>
      </c>
      <c r="I134" s="741">
        <v>4</v>
      </c>
      <c r="J134" s="741">
        <v>459.72000000000008</v>
      </c>
      <c r="K134" s="754">
        <v>1</v>
      </c>
      <c r="L134" s="741">
        <v>4</v>
      </c>
      <c r="M134" s="742">
        <v>459.72000000000008</v>
      </c>
    </row>
    <row r="135" spans="1:13" ht="14.4" customHeight="1" x14ac:dyDescent="0.3">
      <c r="A135" s="737" t="s">
        <v>631</v>
      </c>
      <c r="B135" s="738" t="s">
        <v>2897</v>
      </c>
      <c r="C135" s="738" t="s">
        <v>2347</v>
      </c>
      <c r="D135" s="738" t="s">
        <v>2898</v>
      </c>
      <c r="E135" s="738" t="s">
        <v>2993</v>
      </c>
      <c r="F135" s="741"/>
      <c r="G135" s="741"/>
      <c r="H135" s="754">
        <v>0</v>
      </c>
      <c r="I135" s="741">
        <v>3</v>
      </c>
      <c r="J135" s="741">
        <v>1649.34</v>
      </c>
      <c r="K135" s="754">
        <v>1</v>
      </c>
      <c r="L135" s="741">
        <v>3</v>
      </c>
      <c r="M135" s="742">
        <v>1649.34</v>
      </c>
    </row>
    <row r="136" spans="1:13" ht="14.4" customHeight="1" x14ac:dyDescent="0.3">
      <c r="A136" s="737" t="s">
        <v>631</v>
      </c>
      <c r="B136" s="738" t="s">
        <v>2897</v>
      </c>
      <c r="C136" s="738" t="s">
        <v>1339</v>
      </c>
      <c r="D136" s="738" t="s">
        <v>2898</v>
      </c>
      <c r="E136" s="738" t="s">
        <v>2899</v>
      </c>
      <c r="F136" s="741"/>
      <c r="G136" s="741"/>
      <c r="H136" s="754">
        <v>0</v>
      </c>
      <c r="I136" s="741">
        <v>11.5</v>
      </c>
      <c r="J136" s="741">
        <v>10967.550806911417</v>
      </c>
      <c r="K136" s="754">
        <v>1</v>
      </c>
      <c r="L136" s="741">
        <v>11.5</v>
      </c>
      <c r="M136" s="742">
        <v>10967.550806911417</v>
      </c>
    </row>
    <row r="137" spans="1:13" ht="14.4" customHeight="1" x14ac:dyDescent="0.3">
      <c r="A137" s="737" t="s">
        <v>631</v>
      </c>
      <c r="B137" s="738" t="s">
        <v>2934</v>
      </c>
      <c r="C137" s="738" t="s">
        <v>1763</v>
      </c>
      <c r="D137" s="738" t="s">
        <v>2935</v>
      </c>
      <c r="E137" s="738" t="s">
        <v>2936</v>
      </c>
      <c r="F137" s="741"/>
      <c r="G137" s="741"/>
      <c r="H137" s="754">
        <v>0</v>
      </c>
      <c r="I137" s="741">
        <v>20</v>
      </c>
      <c r="J137" s="741">
        <v>718.00000000000011</v>
      </c>
      <c r="K137" s="754">
        <v>1</v>
      </c>
      <c r="L137" s="741">
        <v>20</v>
      </c>
      <c r="M137" s="742">
        <v>718.00000000000011</v>
      </c>
    </row>
    <row r="138" spans="1:13" ht="14.4" customHeight="1" x14ac:dyDescent="0.3">
      <c r="A138" s="737" t="s">
        <v>631</v>
      </c>
      <c r="B138" s="738" t="s">
        <v>2937</v>
      </c>
      <c r="C138" s="738" t="s">
        <v>2350</v>
      </c>
      <c r="D138" s="738" t="s">
        <v>2994</v>
      </c>
      <c r="E138" s="738" t="s">
        <v>2995</v>
      </c>
      <c r="F138" s="741"/>
      <c r="G138" s="741"/>
      <c r="H138" s="754">
        <v>0</v>
      </c>
      <c r="I138" s="741">
        <v>1</v>
      </c>
      <c r="J138" s="741">
        <v>159.5</v>
      </c>
      <c r="K138" s="754">
        <v>1</v>
      </c>
      <c r="L138" s="741">
        <v>1</v>
      </c>
      <c r="M138" s="742">
        <v>159.5</v>
      </c>
    </row>
    <row r="139" spans="1:13" ht="14.4" customHeight="1" x14ac:dyDescent="0.3">
      <c r="A139" s="737" t="s">
        <v>631</v>
      </c>
      <c r="B139" s="738" t="s">
        <v>2937</v>
      </c>
      <c r="C139" s="738" t="s">
        <v>1769</v>
      </c>
      <c r="D139" s="738" t="s">
        <v>2684</v>
      </c>
      <c r="E139" s="738" t="s">
        <v>2938</v>
      </c>
      <c r="F139" s="741"/>
      <c r="G139" s="741"/>
      <c r="H139" s="754">
        <v>0</v>
      </c>
      <c r="I139" s="741">
        <v>9</v>
      </c>
      <c r="J139" s="741">
        <v>2563.8000000000002</v>
      </c>
      <c r="K139" s="754">
        <v>1</v>
      </c>
      <c r="L139" s="741">
        <v>9</v>
      </c>
      <c r="M139" s="742">
        <v>2563.8000000000002</v>
      </c>
    </row>
    <row r="140" spans="1:13" ht="14.4" customHeight="1" x14ac:dyDescent="0.3">
      <c r="A140" s="737" t="s">
        <v>631</v>
      </c>
      <c r="B140" s="738" t="s">
        <v>2966</v>
      </c>
      <c r="C140" s="738" t="s">
        <v>1784</v>
      </c>
      <c r="D140" s="738" t="s">
        <v>2967</v>
      </c>
      <c r="E140" s="738" t="s">
        <v>2968</v>
      </c>
      <c r="F140" s="741"/>
      <c r="G140" s="741"/>
      <c r="H140" s="754">
        <v>0</v>
      </c>
      <c r="I140" s="741">
        <v>30</v>
      </c>
      <c r="J140" s="741">
        <v>271772.91000000003</v>
      </c>
      <c r="K140" s="754">
        <v>1</v>
      </c>
      <c r="L140" s="741">
        <v>30</v>
      </c>
      <c r="M140" s="742">
        <v>271772.91000000003</v>
      </c>
    </row>
    <row r="141" spans="1:13" ht="14.4" customHeight="1" x14ac:dyDescent="0.3">
      <c r="A141" s="737" t="s">
        <v>631</v>
      </c>
      <c r="B141" s="738" t="s">
        <v>2996</v>
      </c>
      <c r="C141" s="738" t="s">
        <v>2296</v>
      </c>
      <c r="D141" s="738" t="s">
        <v>2997</v>
      </c>
      <c r="E141" s="738" t="s">
        <v>2998</v>
      </c>
      <c r="F141" s="741"/>
      <c r="G141" s="741"/>
      <c r="H141" s="754">
        <v>0</v>
      </c>
      <c r="I141" s="741">
        <v>0.86437249999999999</v>
      </c>
      <c r="J141" s="741">
        <v>90.32692625</v>
      </c>
      <c r="K141" s="754">
        <v>1</v>
      </c>
      <c r="L141" s="741">
        <v>0.86437249999999999</v>
      </c>
      <c r="M141" s="742">
        <v>90.32692625</v>
      </c>
    </row>
    <row r="142" spans="1:13" ht="14.4" customHeight="1" x14ac:dyDescent="0.3">
      <c r="A142" s="737" t="s">
        <v>631</v>
      </c>
      <c r="B142" s="738" t="s">
        <v>2996</v>
      </c>
      <c r="C142" s="738" t="s">
        <v>2292</v>
      </c>
      <c r="D142" s="738" t="s">
        <v>2997</v>
      </c>
      <c r="E142" s="738" t="s">
        <v>2999</v>
      </c>
      <c r="F142" s="741"/>
      <c r="G142" s="741"/>
      <c r="H142" s="754">
        <v>0</v>
      </c>
      <c r="I142" s="741">
        <v>1</v>
      </c>
      <c r="J142" s="741">
        <v>158.40003995279429</v>
      </c>
      <c r="K142" s="754">
        <v>1</v>
      </c>
      <c r="L142" s="741">
        <v>1</v>
      </c>
      <c r="M142" s="742">
        <v>158.40003995279429</v>
      </c>
    </row>
    <row r="143" spans="1:13" ht="14.4" customHeight="1" x14ac:dyDescent="0.3">
      <c r="A143" s="737" t="s">
        <v>631</v>
      </c>
      <c r="B143" s="738" t="s">
        <v>2980</v>
      </c>
      <c r="C143" s="738" t="s">
        <v>1922</v>
      </c>
      <c r="D143" s="738" t="s">
        <v>2981</v>
      </c>
      <c r="E143" s="738" t="s">
        <v>2982</v>
      </c>
      <c r="F143" s="741"/>
      <c r="G143" s="741"/>
      <c r="H143" s="754">
        <v>0</v>
      </c>
      <c r="I143" s="741">
        <v>6</v>
      </c>
      <c r="J143" s="741">
        <v>5008.0199999999995</v>
      </c>
      <c r="K143" s="754">
        <v>1</v>
      </c>
      <c r="L143" s="741">
        <v>6</v>
      </c>
      <c r="M143" s="742">
        <v>5008.0199999999995</v>
      </c>
    </row>
    <row r="144" spans="1:13" ht="14.4" customHeight="1" x14ac:dyDescent="0.3">
      <c r="A144" s="737" t="s">
        <v>631</v>
      </c>
      <c r="B144" s="738" t="s">
        <v>2903</v>
      </c>
      <c r="C144" s="738" t="s">
        <v>1246</v>
      </c>
      <c r="D144" s="738" t="s">
        <v>1247</v>
      </c>
      <c r="E144" s="738" t="s">
        <v>2904</v>
      </c>
      <c r="F144" s="741"/>
      <c r="G144" s="741"/>
      <c r="H144" s="754">
        <v>0</v>
      </c>
      <c r="I144" s="741">
        <v>1</v>
      </c>
      <c r="J144" s="741">
        <v>58.74000000000003</v>
      </c>
      <c r="K144" s="754">
        <v>1</v>
      </c>
      <c r="L144" s="741">
        <v>1</v>
      </c>
      <c r="M144" s="742">
        <v>58.74000000000003</v>
      </c>
    </row>
    <row r="145" spans="1:13" ht="14.4" customHeight="1" x14ac:dyDescent="0.3">
      <c r="A145" s="737" t="s">
        <v>631</v>
      </c>
      <c r="B145" s="738" t="s">
        <v>2903</v>
      </c>
      <c r="C145" s="738" t="s">
        <v>1977</v>
      </c>
      <c r="D145" s="738" t="s">
        <v>1247</v>
      </c>
      <c r="E145" s="738" t="s">
        <v>3000</v>
      </c>
      <c r="F145" s="741">
        <v>1</v>
      </c>
      <c r="G145" s="741">
        <v>103.31999999999998</v>
      </c>
      <c r="H145" s="754">
        <v>1</v>
      </c>
      <c r="I145" s="741"/>
      <c r="J145" s="741"/>
      <c r="K145" s="754">
        <v>0</v>
      </c>
      <c r="L145" s="741">
        <v>1</v>
      </c>
      <c r="M145" s="742">
        <v>103.31999999999998</v>
      </c>
    </row>
    <row r="146" spans="1:13" ht="14.4" customHeight="1" x14ac:dyDescent="0.3">
      <c r="A146" s="737" t="s">
        <v>631</v>
      </c>
      <c r="B146" s="738" t="s">
        <v>2857</v>
      </c>
      <c r="C146" s="738" t="s">
        <v>1239</v>
      </c>
      <c r="D146" s="738" t="s">
        <v>2939</v>
      </c>
      <c r="E146" s="738" t="s">
        <v>2940</v>
      </c>
      <c r="F146" s="741"/>
      <c r="G146" s="741"/>
      <c r="H146" s="754">
        <v>0</v>
      </c>
      <c r="I146" s="741">
        <v>4</v>
      </c>
      <c r="J146" s="741">
        <v>178.36071892194576</v>
      </c>
      <c r="K146" s="754">
        <v>1</v>
      </c>
      <c r="L146" s="741">
        <v>4</v>
      </c>
      <c r="M146" s="742">
        <v>178.36071892194576</v>
      </c>
    </row>
    <row r="147" spans="1:13" ht="14.4" customHeight="1" x14ac:dyDescent="0.3">
      <c r="A147" s="737" t="s">
        <v>631</v>
      </c>
      <c r="B147" s="738" t="s">
        <v>2857</v>
      </c>
      <c r="C147" s="738" t="s">
        <v>873</v>
      </c>
      <c r="D147" s="738" t="s">
        <v>2858</v>
      </c>
      <c r="E147" s="738" t="s">
        <v>2859</v>
      </c>
      <c r="F147" s="741"/>
      <c r="G147" s="741"/>
      <c r="H147" s="754">
        <v>0</v>
      </c>
      <c r="I147" s="741">
        <v>6</v>
      </c>
      <c r="J147" s="741">
        <v>341.28000000000003</v>
      </c>
      <c r="K147" s="754">
        <v>1</v>
      </c>
      <c r="L147" s="741">
        <v>6</v>
      </c>
      <c r="M147" s="742">
        <v>341.28000000000003</v>
      </c>
    </row>
    <row r="148" spans="1:13" ht="14.4" customHeight="1" x14ac:dyDescent="0.3">
      <c r="A148" s="737" t="s">
        <v>631</v>
      </c>
      <c r="B148" s="738" t="s">
        <v>2860</v>
      </c>
      <c r="C148" s="738" t="s">
        <v>896</v>
      </c>
      <c r="D148" s="738" t="s">
        <v>2861</v>
      </c>
      <c r="E148" s="738" t="s">
        <v>2862</v>
      </c>
      <c r="F148" s="741"/>
      <c r="G148" s="741"/>
      <c r="H148" s="754">
        <v>0</v>
      </c>
      <c r="I148" s="741">
        <v>6</v>
      </c>
      <c r="J148" s="741">
        <v>1485</v>
      </c>
      <c r="K148" s="754">
        <v>1</v>
      </c>
      <c r="L148" s="741">
        <v>6</v>
      </c>
      <c r="M148" s="742">
        <v>1485</v>
      </c>
    </row>
    <row r="149" spans="1:13" ht="14.4" customHeight="1" x14ac:dyDescent="0.3">
      <c r="A149" s="737" t="s">
        <v>631</v>
      </c>
      <c r="B149" s="738" t="s">
        <v>2860</v>
      </c>
      <c r="C149" s="738" t="s">
        <v>1254</v>
      </c>
      <c r="D149" s="738" t="s">
        <v>2861</v>
      </c>
      <c r="E149" s="738" t="s">
        <v>2905</v>
      </c>
      <c r="F149" s="741"/>
      <c r="G149" s="741"/>
      <c r="H149" s="754">
        <v>0</v>
      </c>
      <c r="I149" s="741">
        <v>1</v>
      </c>
      <c r="J149" s="741">
        <v>325.16000000000003</v>
      </c>
      <c r="K149" s="754">
        <v>1</v>
      </c>
      <c r="L149" s="741">
        <v>1</v>
      </c>
      <c r="M149" s="742">
        <v>325.16000000000003</v>
      </c>
    </row>
    <row r="150" spans="1:13" ht="14.4" customHeight="1" x14ac:dyDescent="0.3">
      <c r="A150" s="737" t="s">
        <v>631</v>
      </c>
      <c r="B150" s="738" t="s">
        <v>3001</v>
      </c>
      <c r="C150" s="738" t="s">
        <v>1974</v>
      </c>
      <c r="D150" s="738" t="s">
        <v>3002</v>
      </c>
      <c r="E150" s="738" t="s">
        <v>3003</v>
      </c>
      <c r="F150" s="741">
        <v>1</v>
      </c>
      <c r="G150" s="741">
        <v>89.44999999999996</v>
      </c>
      <c r="H150" s="754">
        <v>1</v>
      </c>
      <c r="I150" s="741"/>
      <c r="J150" s="741"/>
      <c r="K150" s="754">
        <v>0</v>
      </c>
      <c r="L150" s="741">
        <v>1</v>
      </c>
      <c r="M150" s="742">
        <v>89.44999999999996</v>
      </c>
    </row>
    <row r="151" spans="1:13" ht="14.4" customHeight="1" x14ac:dyDescent="0.3">
      <c r="A151" s="737" t="s">
        <v>631</v>
      </c>
      <c r="B151" s="738" t="s">
        <v>3004</v>
      </c>
      <c r="C151" s="738" t="s">
        <v>2289</v>
      </c>
      <c r="D151" s="738" t="s">
        <v>3005</v>
      </c>
      <c r="E151" s="738" t="s">
        <v>3006</v>
      </c>
      <c r="F151" s="741"/>
      <c r="G151" s="741"/>
      <c r="H151" s="754">
        <v>0</v>
      </c>
      <c r="I151" s="741">
        <v>1</v>
      </c>
      <c r="J151" s="741">
        <v>29.770000000000014</v>
      </c>
      <c r="K151" s="754">
        <v>1</v>
      </c>
      <c r="L151" s="741">
        <v>1</v>
      </c>
      <c r="M151" s="742">
        <v>29.770000000000014</v>
      </c>
    </row>
    <row r="152" spans="1:13" ht="14.4" customHeight="1" x14ac:dyDescent="0.3">
      <c r="A152" s="737" t="s">
        <v>631</v>
      </c>
      <c r="B152" s="738" t="s">
        <v>2906</v>
      </c>
      <c r="C152" s="738" t="s">
        <v>1667</v>
      </c>
      <c r="D152" s="738" t="s">
        <v>2949</v>
      </c>
      <c r="E152" s="738" t="s">
        <v>2950</v>
      </c>
      <c r="F152" s="741"/>
      <c r="G152" s="741"/>
      <c r="H152" s="754">
        <v>0</v>
      </c>
      <c r="I152" s="741">
        <v>2</v>
      </c>
      <c r="J152" s="741">
        <v>134.63999999999999</v>
      </c>
      <c r="K152" s="754">
        <v>1</v>
      </c>
      <c r="L152" s="741">
        <v>2</v>
      </c>
      <c r="M152" s="742">
        <v>134.63999999999999</v>
      </c>
    </row>
    <row r="153" spans="1:13" ht="14.4" customHeight="1" x14ac:dyDescent="0.3">
      <c r="A153" s="737" t="s">
        <v>631</v>
      </c>
      <c r="B153" s="738" t="s">
        <v>2906</v>
      </c>
      <c r="C153" s="738" t="s">
        <v>1258</v>
      </c>
      <c r="D153" s="738" t="s">
        <v>2907</v>
      </c>
      <c r="E153" s="738" t="s">
        <v>2908</v>
      </c>
      <c r="F153" s="741"/>
      <c r="G153" s="741"/>
      <c r="H153" s="754">
        <v>0</v>
      </c>
      <c r="I153" s="741">
        <v>2</v>
      </c>
      <c r="J153" s="741">
        <v>180.75999999999988</v>
      </c>
      <c r="K153" s="754">
        <v>1</v>
      </c>
      <c r="L153" s="741">
        <v>2</v>
      </c>
      <c r="M153" s="742">
        <v>180.75999999999988</v>
      </c>
    </row>
    <row r="154" spans="1:13" ht="14.4" customHeight="1" x14ac:dyDescent="0.3">
      <c r="A154" s="737" t="s">
        <v>631</v>
      </c>
      <c r="B154" s="738" t="s">
        <v>2906</v>
      </c>
      <c r="C154" s="738" t="s">
        <v>1235</v>
      </c>
      <c r="D154" s="738" t="s">
        <v>2907</v>
      </c>
      <c r="E154" s="738" t="s">
        <v>2909</v>
      </c>
      <c r="F154" s="741"/>
      <c r="G154" s="741"/>
      <c r="H154" s="754">
        <v>0</v>
      </c>
      <c r="I154" s="741">
        <v>2</v>
      </c>
      <c r="J154" s="741">
        <v>120.85999999999999</v>
      </c>
      <c r="K154" s="754">
        <v>1</v>
      </c>
      <c r="L154" s="741">
        <v>2</v>
      </c>
      <c r="M154" s="742">
        <v>120.85999999999999</v>
      </c>
    </row>
    <row r="155" spans="1:13" ht="14.4" customHeight="1" x14ac:dyDescent="0.3">
      <c r="A155" s="737" t="s">
        <v>631</v>
      </c>
      <c r="B155" s="738" t="s">
        <v>3007</v>
      </c>
      <c r="C155" s="738" t="s">
        <v>2271</v>
      </c>
      <c r="D155" s="738" t="s">
        <v>2272</v>
      </c>
      <c r="E155" s="738" t="s">
        <v>2983</v>
      </c>
      <c r="F155" s="741"/>
      <c r="G155" s="741"/>
      <c r="H155" s="754">
        <v>0</v>
      </c>
      <c r="I155" s="741">
        <v>3</v>
      </c>
      <c r="J155" s="741">
        <v>60.180000000000007</v>
      </c>
      <c r="K155" s="754">
        <v>1</v>
      </c>
      <c r="L155" s="741">
        <v>3</v>
      </c>
      <c r="M155" s="742">
        <v>60.180000000000007</v>
      </c>
    </row>
    <row r="156" spans="1:13" ht="14.4" customHeight="1" x14ac:dyDescent="0.3">
      <c r="A156" s="737" t="s">
        <v>631</v>
      </c>
      <c r="B156" s="738" t="s">
        <v>2977</v>
      </c>
      <c r="C156" s="738" t="s">
        <v>2278</v>
      </c>
      <c r="D156" s="738" t="s">
        <v>2978</v>
      </c>
      <c r="E156" s="738" t="s">
        <v>2979</v>
      </c>
      <c r="F156" s="741"/>
      <c r="G156" s="741"/>
      <c r="H156" s="754">
        <v>0</v>
      </c>
      <c r="I156" s="741">
        <v>3</v>
      </c>
      <c r="J156" s="741">
        <v>276.51000000000005</v>
      </c>
      <c r="K156" s="754">
        <v>1</v>
      </c>
      <c r="L156" s="741">
        <v>3</v>
      </c>
      <c r="M156" s="742">
        <v>276.51000000000005</v>
      </c>
    </row>
    <row r="157" spans="1:13" ht="14.4" customHeight="1" x14ac:dyDescent="0.3">
      <c r="A157" s="737" t="s">
        <v>631</v>
      </c>
      <c r="B157" s="738" t="s">
        <v>2863</v>
      </c>
      <c r="C157" s="738" t="s">
        <v>885</v>
      </c>
      <c r="D157" s="738" t="s">
        <v>886</v>
      </c>
      <c r="E157" s="738" t="s">
        <v>2864</v>
      </c>
      <c r="F157" s="741"/>
      <c r="G157" s="741"/>
      <c r="H157" s="754">
        <v>0</v>
      </c>
      <c r="I157" s="741">
        <v>2</v>
      </c>
      <c r="J157" s="741">
        <v>100.34000000000006</v>
      </c>
      <c r="K157" s="754">
        <v>1</v>
      </c>
      <c r="L157" s="741">
        <v>2</v>
      </c>
      <c r="M157" s="742">
        <v>100.34000000000006</v>
      </c>
    </row>
    <row r="158" spans="1:13" ht="14.4" customHeight="1" x14ac:dyDescent="0.3">
      <c r="A158" s="737" t="s">
        <v>631</v>
      </c>
      <c r="B158" s="738" t="s">
        <v>2868</v>
      </c>
      <c r="C158" s="738" t="s">
        <v>899</v>
      </c>
      <c r="D158" s="738" t="s">
        <v>2869</v>
      </c>
      <c r="E158" s="738" t="s">
        <v>2870</v>
      </c>
      <c r="F158" s="741"/>
      <c r="G158" s="741"/>
      <c r="H158" s="754">
        <v>0</v>
      </c>
      <c r="I158" s="741">
        <v>2</v>
      </c>
      <c r="J158" s="741">
        <v>103.88</v>
      </c>
      <c r="K158" s="754">
        <v>1</v>
      </c>
      <c r="L158" s="741">
        <v>2</v>
      </c>
      <c r="M158" s="742">
        <v>103.88</v>
      </c>
    </row>
    <row r="159" spans="1:13" ht="14.4" customHeight="1" x14ac:dyDescent="0.3">
      <c r="A159" s="737" t="s">
        <v>631</v>
      </c>
      <c r="B159" s="738" t="s">
        <v>2957</v>
      </c>
      <c r="C159" s="738" t="s">
        <v>1352</v>
      </c>
      <c r="D159" s="738" t="s">
        <v>1353</v>
      </c>
      <c r="E159" s="738" t="s">
        <v>2959</v>
      </c>
      <c r="F159" s="741">
        <v>3</v>
      </c>
      <c r="G159" s="741">
        <v>128.79000000000002</v>
      </c>
      <c r="H159" s="754">
        <v>1</v>
      </c>
      <c r="I159" s="741"/>
      <c r="J159" s="741"/>
      <c r="K159" s="754">
        <v>0</v>
      </c>
      <c r="L159" s="741">
        <v>3</v>
      </c>
      <c r="M159" s="742">
        <v>128.79000000000002</v>
      </c>
    </row>
    <row r="160" spans="1:13" ht="14.4" customHeight="1" x14ac:dyDescent="0.3">
      <c r="A160" s="737" t="s">
        <v>631</v>
      </c>
      <c r="B160" s="738" t="s">
        <v>2871</v>
      </c>
      <c r="C160" s="738" t="s">
        <v>893</v>
      </c>
      <c r="D160" s="738" t="s">
        <v>894</v>
      </c>
      <c r="E160" s="738" t="s">
        <v>2872</v>
      </c>
      <c r="F160" s="741"/>
      <c r="G160" s="741"/>
      <c r="H160" s="754">
        <v>0</v>
      </c>
      <c r="I160" s="741">
        <v>5</v>
      </c>
      <c r="J160" s="741">
        <v>320.50000000000006</v>
      </c>
      <c r="K160" s="754">
        <v>1</v>
      </c>
      <c r="L160" s="741">
        <v>5</v>
      </c>
      <c r="M160" s="742">
        <v>320.50000000000006</v>
      </c>
    </row>
    <row r="161" spans="1:13" ht="14.4" customHeight="1" x14ac:dyDescent="0.3">
      <c r="A161" s="737" t="s">
        <v>631</v>
      </c>
      <c r="B161" s="738" t="s">
        <v>2910</v>
      </c>
      <c r="C161" s="738" t="s">
        <v>1242</v>
      </c>
      <c r="D161" s="738" t="s">
        <v>2911</v>
      </c>
      <c r="E161" s="738" t="s">
        <v>2912</v>
      </c>
      <c r="F161" s="741"/>
      <c r="G161" s="741"/>
      <c r="H161" s="754">
        <v>0</v>
      </c>
      <c r="I161" s="741">
        <v>2</v>
      </c>
      <c r="J161" s="741">
        <v>103.67999999999999</v>
      </c>
      <c r="K161" s="754">
        <v>1</v>
      </c>
      <c r="L161" s="741">
        <v>2</v>
      </c>
      <c r="M161" s="742">
        <v>103.67999999999999</v>
      </c>
    </row>
    <row r="162" spans="1:13" ht="14.4" customHeight="1" x14ac:dyDescent="0.3">
      <c r="A162" s="737" t="s">
        <v>631</v>
      </c>
      <c r="B162" s="738" t="s">
        <v>2873</v>
      </c>
      <c r="C162" s="738" t="s">
        <v>933</v>
      </c>
      <c r="D162" s="738" t="s">
        <v>934</v>
      </c>
      <c r="E162" s="738" t="s">
        <v>2877</v>
      </c>
      <c r="F162" s="741"/>
      <c r="G162" s="741"/>
      <c r="H162" s="754">
        <v>0</v>
      </c>
      <c r="I162" s="741">
        <v>12</v>
      </c>
      <c r="J162" s="741">
        <v>2386.6765272661901</v>
      </c>
      <c r="K162" s="754">
        <v>1</v>
      </c>
      <c r="L162" s="741">
        <v>12</v>
      </c>
      <c r="M162" s="742">
        <v>2386.6765272661901</v>
      </c>
    </row>
    <row r="163" spans="1:13" ht="14.4" customHeight="1" x14ac:dyDescent="0.3">
      <c r="A163" s="737" t="s">
        <v>631</v>
      </c>
      <c r="B163" s="738" t="s">
        <v>2873</v>
      </c>
      <c r="C163" s="738" t="s">
        <v>2312</v>
      </c>
      <c r="D163" s="738" t="s">
        <v>2313</v>
      </c>
      <c r="E163" s="738" t="s">
        <v>3008</v>
      </c>
      <c r="F163" s="741"/>
      <c r="G163" s="741"/>
      <c r="H163" s="754">
        <v>0</v>
      </c>
      <c r="I163" s="741">
        <v>4</v>
      </c>
      <c r="J163" s="741">
        <v>1180.8399999999999</v>
      </c>
      <c r="K163" s="754">
        <v>1</v>
      </c>
      <c r="L163" s="741">
        <v>4</v>
      </c>
      <c r="M163" s="742">
        <v>1180.8399999999999</v>
      </c>
    </row>
    <row r="164" spans="1:13" ht="14.4" customHeight="1" x14ac:dyDescent="0.3">
      <c r="A164" s="737" t="s">
        <v>631</v>
      </c>
      <c r="B164" s="738" t="s">
        <v>2873</v>
      </c>
      <c r="C164" s="738" t="s">
        <v>2309</v>
      </c>
      <c r="D164" s="738" t="s">
        <v>1671</v>
      </c>
      <c r="E164" s="738" t="s">
        <v>2310</v>
      </c>
      <c r="F164" s="741"/>
      <c r="G164" s="741"/>
      <c r="H164" s="754">
        <v>0</v>
      </c>
      <c r="I164" s="741">
        <v>32</v>
      </c>
      <c r="J164" s="741">
        <v>1740.1621796639517</v>
      </c>
      <c r="K164" s="754">
        <v>1</v>
      </c>
      <c r="L164" s="741">
        <v>32</v>
      </c>
      <c r="M164" s="742">
        <v>1740.1621796639517</v>
      </c>
    </row>
    <row r="165" spans="1:13" ht="14.4" customHeight="1" x14ac:dyDescent="0.3">
      <c r="A165" s="737" t="s">
        <v>631</v>
      </c>
      <c r="B165" s="738" t="s">
        <v>2873</v>
      </c>
      <c r="C165" s="738" t="s">
        <v>2315</v>
      </c>
      <c r="D165" s="738" t="s">
        <v>2316</v>
      </c>
      <c r="E165" s="738" t="s">
        <v>2965</v>
      </c>
      <c r="F165" s="741"/>
      <c r="G165" s="741"/>
      <c r="H165" s="754">
        <v>0</v>
      </c>
      <c r="I165" s="741">
        <v>4</v>
      </c>
      <c r="J165" s="741">
        <v>447.8</v>
      </c>
      <c r="K165" s="754">
        <v>1</v>
      </c>
      <c r="L165" s="741">
        <v>4</v>
      </c>
      <c r="M165" s="742">
        <v>447.8</v>
      </c>
    </row>
    <row r="166" spans="1:13" ht="14.4" customHeight="1" x14ac:dyDescent="0.3">
      <c r="A166" s="737" t="s">
        <v>631</v>
      </c>
      <c r="B166" s="738" t="s">
        <v>2873</v>
      </c>
      <c r="C166" s="738" t="s">
        <v>1267</v>
      </c>
      <c r="D166" s="738" t="s">
        <v>1268</v>
      </c>
      <c r="E166" s="738" t="s">
        <v>1266</v>
      </c>
      <c r="F166" s="741"/>
      <c r="G166" s="741"/>
      <c r="H166" s="754">
        <v>0</v>
      </c>
      <c r="I166" s="741">
        <v>2</v>
      </c>
      <c r="J166" s="741">
        <v>245.38000000000005</v>
      </c>
      <c r="K166" s="754">
        <v>1</v>
      </c>
      <c r="L166" s="741">
        <v>2</v>
      </c>
      <c r="M166" s="742">
        <v>245.38000000000005</v>
      </c>
    </row>
    <row r="167" spans="1:13" ht="14.4" customHeight="1" x14ac:dyDescent="0.3">
      <c r="A167" s="737" t="s">
        <v>631</v>
      </c>
      <c r="B167" s="738" t="s">
        <v>2873</v>
      </c>
      <c r="C167" s="738" t="s">
        <v>1264</v>
      </c>
      <c r="D167" s="738" t="s">
        <v>1265</v>
      </c>
      <c r="E167" s="738" t="s">
        <v>1266</v>
      </c>
      <c r="F167" s="741"/>
      <c r="G167" s="741"/>
      <c r="H167" s="754">
        <v>0</v>
      </c>
      <c r="I167" s="741">
        <v>10</v>
      </c>
      <c r="J167" s="741">
        <v>1226.9000000000001</v>
      </c>
      <c r="K167" s="754">
        <v>1</v>
      </c>
      <c r="L167" s="741">
        <v>10</v>
      </c>
      <c r="M167" s="742">
        <v>1226.9000000000001</v>
      </c>
    </row>
    <row r="168" spans="1:13" ht="14.4" customHeight="1" x14ac:dyDescent="0.3">
      <c r="A168" s="737" t="s">
        <v>631</v>
      </c>
      <c r="B168" s="738" t="s">
        <v>2873</v>
      </c>
      <c r="C168" s="738" t="s">
        <v>2318</v>
      </c>
      <c r="D168" s="738" t="s">
        <v>2319</v>
      </c>
      <c r="E168" s="738" t="s">
        <v>1266</v>
      </c>
      <c r="F168" s="741"/>
      <c r="G168" s="741"/>
      <c r="H168" s="754">
        <v>0</v>
      </c>
      <c r="I168" s="741">
        <v>4</v>
      </c>
      <c r="J168" s="741">
        <v>582</v>
      </c>
      <c r="K168" s="754">
        <v>1</v>
      </c>
      <c r="L168" s="741">
        <v>4</v>
      </c>
      <c r="M168" s="742">
        <v>582</v>
      </c>
    </row>
    <row r="169" spans="1:13" ht="14.4" customHeight="1" x14ac:dyDescent="0.3">
      <c r="A169" s="737" t="s">
        <v>631</v>
      </c>
      <c r="B169" s="738" t="s">
        <v>2873</v>
      </c>
      <c r="C169" s="738" t="s">
        <v>1698</v>
      </c>
      <c r="D169" s="738" t="s">
        <v>1699</v>
      </c>
      <c r="E169" s="738" t="s">
        <v>1266</v>
      </c>
      <c r="F169" s="741"/>
      <c r="G169" s="741"/>
      <c r="H169" s="754">
        <v>0</v>
      </c>
      <c r="I169" s="741">
        <v>2</v>
      </c>
      <c r="J169" s="741">
        <v>259.94</v>
      </c>
      <c r="K169" s="754">
        <v>1</v>
      </c>
      <c r="L169" s="741">
        <v>2</v>
      </c>
      <c r="M169" s="742">
        <v>259.94</v>
      </c>
    </row>
    <row r="170" spans="1:13" ht="14.4" customHeight="1" x14ac:dyDescent="0.3">
      <c r="A170" s="737" t="s">
        <v>631</v>
      </c>
      <c r="B170" s="738" t="s">
        <v>2873</v>
      </c>
      <c r="C170" s="738" t="s">
        <v>2322</v>
      </c>
      <c r="D170" s="738" t="s">
        <v>2323</v>
      </c>
      <c r="E170" s="738" t="s">
        <v>1266</v>
      </c>
      <c r="F170" s="741"/>
      <c r="G170" s="741"/>
      <c r="H170" s="754">
        <v>0</v>
      </c>
      <c r="I170" s="741">
        <v>2</v>
      </c>
      <c r="J170" s="741">
        <v>259.94208378759691</v>
      </c>
      <c r="K170" s="754">
        <v>1</v>
      </c>
      <c r="L170" s="741">
        <v>2</v>
      </c>
      <c r="M170" s="742">
        <v>259.94208378759691</v>
      </c>
    </row>
    <row r="171" spans="1:13" ht="14.4" customHeight="1" x14ac:dyDescent="0.3">
      <c r="A171" s="737" t="s">
        <v>631</v>
      </c>
      <c r="B171" s="738" t="s">
        <v>2873</v>
      </c>
      <c r="C171" s="738" t="s">
        <v>1271</v>
      </c>
      <c r="D171" s="738" t="s">
        <v>1272</v>
      </c>
      <c r="E171" s="738" t="s">
        <v>1266</v>
      </c>
      <c r="F171" s="741"/>
      <c r="G171" s="741"/>
      <c r="H171" s="754">
        <v>0</v>
      </c>
      <c r="I171" s="741">
        <v>4</v>
      </c>
      <c r="J171" s="741">
        <v>519.88000000000011</v>
      </c>
      <c r="K171" s="754">
        <v>1</v>
      </c>
      <c r="L171" s="741">
        <v>4</v>
      </c>
      <c r="M171" s="742">
        <v>519.88000000000011</v>
      </c>
    </row>
    <row r="172" spans="1:13" ht="14.4" customHeight="1" x14ac:dyDescent="0.3">
      <c r="A172" s="737" t="s">
        <v>631</v>
      </c>
      <c r="B172" s="738" t="s">
        <v>2873</v>
      </c>
      <c r="C172" s="738" t="s">
        <v>2320</v>
      </c>
      <c r="D172" s="738" t="s">
        <v>2321</v>
      </c>
      <c r="E172" s="738" t="s">
        <v>1685</v>
      </c>
      <c r="F172" s="741"/>
      <c r="G172" s="741"/>
      <c r="H172" s="754">
        <v>0</v>
      </c>
      <c r="I172" s="741">
        <v>2</v>
      </c>
      <c r="J172" s="741">
        <v>271.2</v>
      </c>
      <c r="K172" s="754">
        <v>1</v>
      </c>
      <c r="L172" s="741">
        <v>2</v>
      </c>
      <c r="M172" s="742">
        <v>271.2</v>
      </c>
    </row>
    <row r="173" spans="1:13" ht="14.4" customHeight="1" x14ac:dyDescent="0.3">
      <c r="A173" s="737" t="s">
        <v>637</v>
      </c>
      <c r="B173" s="738" t="s">
        <v>3009</v>
      </c>
      <c r="C173" s="738" t="s">
        <v>2613</v>
      </c>
      <c r="D173" s="738" t="s">
        <v>3010</v>
      </c>
      <c r="E173" s="738" t="s">
        <v>3011</v>
      </c>
      <c r="F173" s="741"/>
      <c r="G173" s="741"/>
      <c r="H173" s="754">
        <v>0</v>
      </c>
      <c r="I173" s="741">
        <v>1</v>
      </c>
      <c r="J173" s="741">
        <v>67.110000000000014</v>
      </c>
      <c r="K173" s="754">
        <v>1</v>
      </c>
      <c r="L173" s="741">
        <v>1</v>
      </c>
      <c r="M173" s="742">
        <v>67.110000000000014</v>
      </c>
    </row>
    <row r="174" spans="1:13" ht="14.4" customHeight="1" x14ac:dyDescent="0.3">
      <c r="A174" s="737" t="s">
        <v>637</v>
      </c>
      <c r="B174" s="738" t="s">
        <v>2913</v>
      </c>
      <c r="C174" s="738" t="s">
        <v>1349</v>
      </c>
      <c r="D174" s="738" t="s">
        <v>2914</v>
      </c>
      <c r="E174" s="738" t="s">
        <v>2915</v>
      </c>
      <c r="F174" s="741">
        <v>90</v>
      </c>
      <c r="G174" s="741">
        <v>6483.6</v>
      </c>
      <c r="H174" s="754">
        <v>1</v>
      </c>
      <c r="I174" s="741"/>
      <c r="J174" s="741"/>
      <c r="K174" s="754">
        <v>0</v>
      </c>
      <c r="L174" s="741">
        <v>90</v>
      </c>
      <c r="M174" s="742">
        <v>6483.6</v>
      </c>
    </row>
    <row r="175" spans="1:13" ht="14.4" customHeight="1" x14ac:dyDescent="0.3">
      <c r="A175" s="737" t="s">
        <v>637</v>
      </c>
      <c r="B175" s="738" t="s">
        <v>2880</v>
      </c>
      <c r="C175" s="738" t="s">
        <v>2646</v>
      </c>
      <c r="D175" s="738" t="s">
        <v>2969</v>
      </c>
      <c r="E175" s="738" t="s">
        <v>2970</v>
      </c>
      <c r="F175" s="741"/>
      <c r="G175" s="741"/>
      <c r="H175" s="754">
        <v>0</v>
      </c>
      <c r="I175" s="741">
        <v>2</v>
      </c>
      <c r="J175" s="741">
        <v>547.79999999999995</v>
      </c>
      <c r="K175" s="754">
        <v>1</v>
      </c>
      <c r="L175" s="741">
        <v>2</v>
      </c>
      <c r="M175" s="742">
        <v>547.79999999999995</v>
      </c>
    </row>
    <row r="176" spans="1:13" ht="14.4" customHeight="1" x14ac:dyDescent="0.3">
      <c r="A176" s="737" t="s">
        <v>637</v>
      </c>
      <c r="B176" s="738" t="s">
        <v>2916</v>
      </c>
      <c r="C176" s="738" t="s">
        <v>2649</v>
      </c>
      <c r="D176" s="738" t="s">
        <v>1656</v>
      </c>
      <c r="E176" s="738" t="s">
        <v>2917</v>
      </c>
      <c r="F176" s="741"/>
      <c r="G176" s="741"/>
      <c r="H176" s="754">
        <v>0</v>
      </c>
      <c r="I176" s="741">
        <v>1</v>
      </c>
      <c r="J176" s="741">
        <v>66.730000000000018</v>
      </c>
      <c r="K176" s="754">
        <v>1</v>
      </c>
      <c r="L176" s="741">
        <v>1</v>
      </c>
      <c r="M176" s="742">
        <v>66.730000000000018</v>
      </c>
    </row>
    <row r="177" spans="1:13" ht="14.4" customHeight="1" x14ac:dyDescent="0.3">
      <c r="A177" s="737" t="s">
        <v>637</v>
      </c>
      <c r="B177" s="738" t="s">
        <v>2918</v>
      </c>
      <c r="C177" s="738" t="s">
        <v>1647</v>
      </c>
      <c r="D177" s="738" t="s">
        <v>1648</v>
      </c>
      <c r="E177" s="738" t="s">
        <v>2919</v>
      </c>
      <c r="F177" s="741"/>
      <c r="G177" s="741"/>
      <c r="H177" s="754">
        <v>0</v>
      </c>
      <c r="I177" s="741">
        <v>3</v>
      </c>
      <c r="J177" s="741">
        <v>313.50000000000011</v>
      </c>
      <c r="K177" s="754">
        <v>1</v>
      </c>
      <c r="L177" s="741">
        <v>3</v>
      </c>
      <c r="M177" s="742">
        <v>313.50000000000011</v>
      </c>
    </row>
    <row r="178" spans="1:13" ht="14.4" customHeight="1" x14ac:dyDescent="0.3">
      <c r="A178" s="737" t="s">
        <v>637</v>
      </c>
      <c r="B178" s="738" t="s">
        <v>2851</v>
      </c>
      <c r="C178" s="738" t="s">
        <v>877</v>
      </c>
      <c r="D178" s="738" t="s">
        <v>878</v>
      </c>
      <c r="E178" s="738" t="s">
        <v>2852</v>
      </c>
      <c r="F178" s="741"/>
      <c r="G178" s="741"/>
      <c r="H178" s="754">
        <v>0</v>
      </c>
      <c r="I178" s="741">
        <v>48</v>
      </c>
      <c r="J178" s="741">
        <v>1667.996813658739</v>
      </c>
      <c r="K178" s="754">
        <v>1</v>
      </c>
      <c r="L178" s="741">
        <v>48</v>
      </c>
      <c r="M178" s="742">
        <v>1667.996813658739</v>
      </c>
    </row>
    <row r="179" spans="1:13" ht="14.4" customHeight="1" x14ac:dyDescent="0.3">
      <c r="A179" s="737" t="s">
        <v>637</v>
      </c>
      <c r="B179" s="738" t="s">
        <v>2889</v>
      </c>
      <c r="C179" s="738" t="s">
        <v>1336</v>
      </c>
      <c r="D179" s="738" t="s">
        <v>2890</v>
      </c>
      <c r="E179" s="738" t="s">
        <v>2891</v>
      </c>
      <c r="F179" s="741"/>
      <c r="G179" s="741"/>
      <c r="H179" s="754">
        <v>0</v>
      </c>
      <c r="I179" s="741">
        <v>2</v>
      </c>
      <c r="J179" s="741">
        <v>24825.9</v>
      </c>
      <c r="K179" s="754">
        <v>1</v>
      </c>
      <c r="L179" s="741">
        <v>2</v>
      </c>
      <c r="M179" s="742">
        <v>24825.9</v>
      </c>
    </row>
    <row r="180" spans="1:13" ht="14.4" customHeight="1" x14ac:dyDescent="0.3">
      <c r="A180" s="737" t="s">
        <v>637</v>
      </c>
      <c r="B180" s="738" t="s">
        <v>2853</v>
      </c>
      <c r="C180" s="738" t="s">
        <v>2298</v>
      </c>
      <c r="D180" s="738" t="s">
        <v>2299</v>
      </c>
      <c r="E180" s="738" t="s">
        <v>2971</v>
      </c>
      <c r="F180" s="741"/>
      <c r="G180" s="741"/>
      <c r="H180" s="754">
        <v>0</v>
      </c>
      <c r="I180" s="741">
        <v>2</v>
      </c>
      <c r="J180" s="741">
        <v>335.12083387025541</v>
      </c>
      <c r="K180" s="754">
        <v>1</v>
      </c>
      <c r="L180" s="741">
        <v>2</v>
      </c>
      <c r="M180" s="742">
        <v>335.12083387025541</v>
      </c>
    </row>
    <row r="181" spans="1:13" ht="14.4" customHeight="1" x14ac:dyDescent="0.3">
      <c r="A181" s="737" t="s">
        <v>637</v>
      </c>
      <c r="B181" s="738" t="s">
        <v>2853</v>
      </c>
      <c r="C181" s="738" t="s">
        <v>1321</v>
      </c>
      <c r="D181" s="738" t="s">
        <v>2299</v>
      </c>
      <c r="E181" s="738" t="s">
        <v>2892</v>
      </c>
      <c r="F181" s="741"/>
      <c r="G181" s="741"/>
      <c r="H181" s="754">
        <v>0</v>
      </c>
      <c r="I181" s="741">
        <v>3</v>
      </c>
      <c r="J181" s="741">
        <v>344.79000000000008</v>
      </c>
      <c r="K181" s="754">
        <v>1</v>
      </c>
      <c r="L181" s="741">
        <v>3</v>
      </c>
      <c r="M181" s="742">
        <v>344.79000000000008</v>
      </c>
    </row>
    <row r="182" spans="1:13" ht="14.4" customHeight="1" x14ac:dyDescent="0.3">
      <c r="A182" s="737" t="s">
        <v>637</v>
      </c>
      <c r="B182" s="738" t="s">
        <v>2853</v>
      </c>
      <c r="C182" s="738" t="s">
        <v>1760</v>
      </c>
      <c r="D182" s="738" t="s">
        <v>1761</v>
      </c>
      <c r="E182" s="738" t="s">
        <v>2929</v>
      </c>
      <c r="F182" s="741"/>
      <c r="G182" s="741"/>
      <c r="H182" s="754">
        <v>0</v>
      </c>
      <c r="I182" s="741">
        <v>4</v>
      </c>
      <c r="J182" s="741">
        <v>344.52000000000004</v>
      </c>
      <c r="K182" s="754">
        <v>1</v>
      </c>
      <c r="L182" s="741">
        <v>4</v>
      </c>
      <c r="M182" s="742">
        <v>344.52000000000004</v>
      </c>
    </row>
    <row r="183" spans="1:13" ht="14.4" customHeight="1" x14ac:dyDescent="0.3">
      <c r="A183" s="737" t="s">
        <v>637</v>
      </c>
      <c r="B183" s="738" t="s">
        <v>2853</v>
      </c>
      <c r="C183" s="738" t="s">
        <v>1007</v>
      </c>
      <c r="D183" s="738" t="s">
        <v>1008</v>
      </c>
      <c r="E183" s="738" t="s">
        <v>2856</v>
      </c>
      <c r="F183" s="741"/>
      <c r="G183" s="741"/>
      <c r="H183" s="754">
        <v>0</v>
      </c>
      <c r="I183" s="741">
        <v>5</v>
      </c>
      <c r="J183" s="741">
        <v>283.85000000000002</v>
      </c>
      <c r="K183" s="754">
        <v>1</v>
      </c>
      <c r="L183" s="741">
        <v>5</v>
      </c>
      <c r="M183" s="742">
        <v>283.85000000000002</v>
      </c>
    </row>
    <row r="184" spans="1:13" ht="14.4" customHeight="1" x14ac:dyDescent="0.3">
      <c r="A184" s="737" t="s">
        <v>637</v>
      </c>
      <c r="B184" s="738" t="s">
        <v>2972</v>
      </c>
      <c r="C184" s="738" t="s">
        <v>2664</v>
      </c>
      <c r="D184" s="738" t="s">
        <v>3012</v>
      </c>
      <c r="E184" s="738" t="s">
        <v>3013</v>
      </c>
      <c r="F184" s="741">
        <v>10</v>
      </c>
      <c r="G184" s="741">
        <v>266.10000000000002</v>
      </c>
      <c r="H184" s="754">
        <v>1</v>
      </c>
      <c r="I184" s="741"/>
      <c r="J184" s="741"/>
      <c r="K184" s="754">
        <v>0</v>
      </c>
      <c r="L184" s="741">
        <v>10</v>
      </c>
      <c r="M184" s="742">
        <v>266.10000000000002</v>
      </c>
    </row>
    <row r="185" spans="1:13" ht="14.4" customHeight="1" x14ac:dyDescent="0.3">
      <c r="A185" s="737" t="s">
        <v>637</v>
      </c>
      <c r="B185" s="738" t="s">
        <v>2972</v>
      </c>
      <c r="C185" s="738" t="s">
        <v>2666</v>
      </c>
      <c r="D185" s="738" t="s">
        <v>2973</v>
      </c>
      <c r="E185" s="738" t="s">
        <v>2974</v>
      </c>
      <c r="F185" s="741">
        <v>9.1999999999999993</v>
      </c>
      <c r="G185" s="741">
        <v>2907.4760000000001</v>
      </c>
      <c r="H185" s="754">
        <v>1</v>
      </c>
      <c r="I185" s="741"/>
      <c r="J185" s="741"/>
      <c r="K185" s="754">
        <v>0</v>
      </c>
      <c r="L185" s="741">
        <v>9.1999999999999993</v>
      </c>
      <c r="M185" s="742">
        <v>2907.4760000000001</v>
      </c>
    </row>
    <row r="186" spans="1:13" ht="14.4" customHeight="1" x14ac:dyDescent="0.3">
      <c r="A186" s="737" t="s">
        <v>637</v>
      </c>
      <c r="B186" s="738" t="s">
        <v>2897</v>
      </c>
      <c r="C186" s="738" t="s">
        <v>1339</v>
      </c>
      <c r="D186" s="738" t="s">
        <v>2898</v>
      </c>
      <c r="E186" s="738" t="s">
        <v>2899</v>
      </c>
      <c r="F186" s="741"/>
      <c r="G186" s="741"/>
      <c r="H186" s="754">
        <v>0</v>
      </c>
      <c r="I186" s="741">
        <v>9</v>
      </c>
      <c r="J186" s="741">
        <v>8525.58</v>
      </c>
      <c r="K186" s="754">
        <v>1</v>
      </c>
      <c r="L186" s="741">
        <v>9</v>
      </c>
      <c r="M186" s="742">
        <v>8525.58</v>
      </c>
    </row>
    <row r="187" spans="1:13" ht="14.4" customHeight="1" x14ac:dyDescent="0.3">
      <c r="A187" s="737" t="s">
        <v>637</v>
      </c>
      <c r="B187" s="738" t="s">
        <v>2930</v>
      </c>
      <c r="C187" s="738" t="s">
        <v>1752</v>
      </c>
      <c r="D187" s="738" t="s">
        <v>2931</v>
      </c>
      <c r="E187" s="738" t="s">
        <v>2932</v>
      </c>
      <c r="F187" s="741"/>
      <c r="G187" s="741"/>
      <c r="H187" s="754">
        <v>0</v>
      </c>
      <c r="I187" s="741">
        <v>2</v>
      </c>
      <c r="J187" s="741">
        <v>84.039999999999964</v>
      </c>
      <c r="K187" s="754">
        <v>1</v>
      </c>
      <c r="L187" s="741">
        <v>2</v>
      </c>
      <c r="M187" s="742">
        <v>84.039999999999964</v>
      </c>
    </row>
    <row r="188" spans="1:13" ht="14.4" customHeight="1" x14ac:dyDescent="0.3">
      <c r="A188" s="737" t="s">
        <v>637</v>
      </c>
      <c r="B188" s="738" t="s">
        <v>2930</v>
      </c>
      <c r="C188" s="738" t="s">
        <v>1756</v>
      </c>
      <c r="D188" s="738" t="s">
        <v>2931</v>
      </c>
      <c r="E188" s="738" t="s">
        <v>2933</v>
      </c>
      <c r="F188" s="741"/>
      <c r="G188" s="741"/>
      <c r="H188" s="754">
        <v>0</v>
      </c>
      <c r="I188" s="741">
        <v>1</v>
      </c>
      <c r="J188" s="741">
        <v>77.809999999999988</v>
      </c>
      <c r="K188" s="754">
        <v>1</v>
      </c>
      <c r="L188" s="741">
        <v>1</v>
      </c>
      <c r="M188" s="742">
        <v>77.809999999999988</v>
      </c>
    </row>
    <row r="189" spans="1:13" ht="14.4" customHeight="1" x14ac:dyDescent="0.3">
      <c r="A189" s="737" t="s">
        <v>637</v>
      </c>
      <c r="B189" s="738" t="s">
        <v>2900</v>
      </c>
      <c r="C189" s="738" t="s">
        <v>1332</v>
      </c>
      <c r="D189" s="738" t="s">
        <v>2901</v>
      </c>
      <c r="E189" s="738" t="s">
        <v>2902</v>
      </c>
      <c r="F189" s="741"/>
      <c r="G189" s="741"/>
      <c r="H189" s="754">
        <v>0</v>
      </c>
      <c r="I189" s="741">
        <v>36</v>
      </c>
      <c r="J189" s="741">
        <v>1057.32</v>
      </c>
      <c r="K189" s="754">
        <v>1</v>
      </c>
      <c r="L189" s="741">
        <v>36</v>
      </c>
      <c r="M189" s="742">
        <v>1057.32</v>
      </c>
    </row>
    <row r="190" spans="1:13" ht="14.4" customHeight="1" x14ac:dyDescent="0.3">
      <c r="A190" s="737" t="s">
        <v>637</v>
      </c>
      <c r="B190" s="738" t="s">
        <v>2937</v>
      </c>
      <c r="C190" s="738" t="s">
        <v>2350</v>
      </c>
      <c r="D190" s="738" t="s">
        <v>2994</v>
      </c>
      <c r="E190" s="738" t="s">
        <v>2995</v>
      </c>
      <c r="F190" s="741"/>
      <c r="G190" s="741"/>
      <c r="H190" s="754">
        <v>0</v>
      </c>
      <c r="I190" s="741">
        <v>2.5</v>
      </c>
      <c r="J190" s="741">
        <v>398.75</v>
      </c>
      <c r="K190" s="754">
        <v>1</v>
      </c>
      <c r="L190" s="741">
        <v>2.5</v>
      </c>
      <c r="M190" s="742">
        <v>398.75</v>
      </c>
    </row>
    <row r="191" spans="1:13" ht="14.4" customHeight="1" x14ac:dyDescent="0.3">
      <c r="A191" s="737" t="s">
        <v>637</v>
      </c>
      <c r="B191" s="738" t="s">
        <v>2937</v>
      </c>
      <c r="C191" s="738" t="s">
        <v>2683</v>
      </c>
      <c r="D191" s="738" t="s">
        <v>2684</v>
      </c>
      <c r="E191" s="738" t="s">
        <v>3014</v>
      </c>
      <c r="F191" s="741"/>
      <c r="G191" s="741"/>
      <c r="H191" s="754">
        <v>0</v>
      </c>
      <c r="I191" s="741">
        <v>6</v>
      </c>
      <c r="J191" s="741">
        <v>149.09999999999997</v>
      </c>
      <c r="K191" s="754">
        <v>1</v>
      </c>
      <c r="L191" s="741">
        <v>6</v>
      </c>
      <c r="M191" s="742">
        <v>149.09999999999997</v>
      </c>
    </row>
    <row r="192" spans="1:13" ht="14.4" customHeight="1" x14ac:dyDescent="0.3">
      <c r="A192" s="737" t="s">
        <v>637</v>
      </c>
      <c r="B192" s="738" t="s">
        <v>2937</v>
      </c>
      <c r="C192" s="738" t="s">
        <v>1769</v>
      </c>
      <c r="D192" s="738" t="s">
        <v>2684</v>
      </c>
      <c r="E192" s="738" t="s">
        <v>2938</v>
      </c>
      <c r="F192" s="741"/>
      <c r="G192" s="741"/>
      <c r="H192" s="754">
        <v>0</v>
      </c>
      <c r="I192" s="741">
        <v>1</v>
      </c>
      <c r="J192" s="741">
        <v>284.68</v>
      </c>
      <c r="K192" s="754">
        <v>1</v>
      </c>
      <c r="L192" s="741">
        <v>1</v>
      </c>
      <c r="M192" s="742">
        <v>284.68</v>
      </c>
    </row>
    <row r="193" spans="1:13" ht="14.4" customHeight="1" x14ac:dyDescent="0.3">
      <c r="A193" s="737" t="s">
        <v>637</v>
      </c>
      <c r="B193" s="738" t="s">
        <v>2903</v>
      </c>
      <c r="C193" s="738" t="s">
        <v>1246</v>
      </c>
      <c r="D193" s="738" t="s">
        <v>1247</v>
      </c>
      <c r="E193" s="738" t="s">
        <v>2904</v>
      </c>
      <c r="F193" s="741"/>
      <c r="G193" s="741"/>
      <c r="H193" s="754">
        <v>0</v>
      </c>
      <c r="I193" s="741">
        <v>3</v>
      </c>
      <c r="J193" s="741">
        <v>176.21999999999994</v>
      </c>
      <c r="K193" s="754">
        <v>1</v>
      </c>
      <c r="L193" s="741">
        <v>3</v>
      </c>
      <c r="M193" s="742">
        <v>176.21999999999994</v>
      </c>
    </row>
    <row r="194" spans="1:13" ht="14.4" customHeight="1" x14ac:dyDescent="0.3">
      <c r="A194" s="737" t="s">
        <v>637</v>
      </c>
      <c r="B194" s="738" t="s">
        <v>3015</v>
      </c>
      <c r="C194" s="738" t="s">
        <v>2633</v>
      </c>
      <c r="D194" s="738" t="s">
        <v>3016</v>
      </c>
      <c r="E194" s="738" t="s">
        <v>3017</v>
      </c>
      <c r="F194" s="741"/>
      <c r="G194" s="741"/>
      <c r="H194" s="754">
        <v>0</v>
      </c>
      <c r="I194" s="741">
        <v>24</v>
      </c>
      <c r="J194" s="741">
        <v>2013.3600000000001</v>
      </c>
      <c r="K194" s="754">
        <v>1</v>
      </c>
      <c r="L194" s="741">
        <v>24</v>
      </c>
      <c r="M194" s="742">
        <v>2013.3600000000001</v>
      </c>
    </row>
    <row r="195" spans="1:13" ht="14.4" customHeight="1" x14ac:dyDescent="0.3">
      <c r="A195" s="737" t="s">
        <v>637</v>
      </c>
      <c r="B195" s="738" t="s">
        <v>3015</v>
      </c>
      <c r="C195" s="738" t="s">
        <v>2625</v>
      </c>
      <c r="D195" s="738" t="s">
        <v>3016</v>
      </c>
      <c r="E195" s="738" t="s">
        <v>3018</v>
      </c>
      <c r="F195" s="741"/>
      <c r="G195" s="741"/>
      <c r="H195" s="754">
        <v>0</v>
      </c>
      <c r="I195" s="741">
        <v>6</v>
      </c>
      <c r="J195" s="741">
        <v>4112.3999999999996</v>
      </c>
      <c r="K195" s="754">
        <v>1</v>
      </c>
      <c r="L195" s="741">
        <v>6</v>
      </c>
      <c r="M195" s="742">
        <v>4112.3999999999996</v>
      </c>
    </row>
    <row r="196" spans="1:13" ht="14.4" customHeight="1" x14ac:dyDescent="0.3">
      <c r="A196" s="737" t="s">
        <v>637</v>
      </c>
      <c r="B196" s="738" t="s">
        <v>3015</v>
      </c>
      <c r="C196" s="738" t="s">
        <v>2392</v>
      </c>
      <c r="D196" s="738" t="s">
        <v>3019</v>
      </c>
      <c r="E196" s="738" t="s">
        <v>3020</v>
      </c>
      <c r="F196" s="741">
        <v>12</v>
      </c>
      <c r="G196" s="741">
        <v>1739.5199999999998</v>
      </c>
      <c r="H196" s="754">
        <v>1</v>
      </c>
      <c r="I196" s="741"/>
      <c r="J196" s="741"/>
      <c r="K196" s="754">
        <v>0</v>
      </c>
      <c r="L196" s="741">
        <v>12</v>
      </c>
      <c r="M196" s="742">
        <v>1739.5199999999998</v>
      </c>
    </row>
    <row r="197" spans="1:13" ht="14.4" customHeight="1" x14ac:dyDescent="0.3">
      <c r="A197" s="737" t="s">
        <v>637</v>
      </c>
      <c r="B197" s="738" t="s">
        <v>3021</v>
      </c>
      <c r="C197" s="738" t="s">
        <v>2399</v>
      </c>
      <c r="D197" s="738" t="s">
        <v>2400</v>
      </c>
      <c r="E197" s="738" t="s">
        <v>3022</v>
      </c>
      <c r="F197" s="741">
        <v>4</v>
      </c>
      <c r="G197" s="741">
        <v>2471.920000000001</v>
      </c>
      <c r="H197" s="754">
        <v>1</v>
      </c>
      <c r="I197" s="741"/>
      <c r="J197" s="741"/>
      <c r="K197" s="754">
        <v>0</v>
      </c>
      <c r="L197" s="741">
        <v>4</v>
      </c>
      <c r="M197" s="742">
        <v>2471.920000000001</v>
      </c>
    </row>
    <row r="198" spans="1:13" ht="14.4" customHeight="1" x14ac:dyDescent="0.3">
      <c r="A198" s="737" t="s">
        <v>637</v>
      </c>
      <c r="B198" s="738" t="s">
        <v>3023</v>
      </c>
      <c r="C198" s="738" t="s">
        <v>2388</v>
      </c>
      <c r="D198" s="738" t="s">
        <v>3024</v>
      </c>
      <c r="E198" s="738" t="s">
        <v>3025</v>
      </c>
      <c r="F198" s="741">
        <v>6</v>
      </c>
      <c r="G198" s="741">
        <v>2215.437356532364</v>
      </c>
      <c r="H198" s="754">
        <v>1</v>
      </c>
      <c r="I198" s="741"/>
      <c r="J198" s="741"/>
      <c r="K198" s="754">
        <v>0</v>
      </c>
      <c r="L198" s="741">
        <v>6</v>
      </c>
      <c r="M198" s="742">
        <v>2215.437356532364</v>
      </c>
    </row>
    <row r="199" spans="1:13" ht="14.4" customHeight="1" x14ac:dyDescent="0.3">
      <c r="A199" s="737" t="s">
        <v>637</v>
      </c>
      <c r="B199" s="738" t="s">
        <v>2857</v>
      </c>
      <c r="C199" s="738" t="s">
        <v>873</v>
      </c>
      <c r="D199" s="738" t="s">
        <v>2858</v>
      </c>
      <c r="E199" s="738" t="s">
        <v>2859</v>
      </c>
      <c r="F199" s="741"/>
      <c r="G199" s="741"/>
      <c r="H199" s="754">
        <v>0</v>
      </c>
      <c r="I199" s="741">
        <v>8</v>
      </c>
      <c r="J199" s="741">
        <v>455.04000000000008</v>
      </c>
      <c r="K199" s="754">
        <v>1</v>
      </c>
      <c r="L199" s="741">
        <v>8</v>
      </c>
      <c r="M199" s="742">
        <v>455.04000000000008</v>
      </c>
    </row>
    <row r="200" spans="1:13" ht="14.4" customHeight="1" x14ac:dyDescent="0.3">
      <c r="A200" s="737" t="s">
        <v>637</v>
      </c>
      <c r="B200" s="738" t="s">
        <v>2860</v>
      </c>
      <c r="C200" s="738" t="s">
        <v>896</v>
      </c>
      <c r="D200" s="738" t="s">
        <v>2861</v>
      </c>
      <c r="E200" s="738" t="s">
        <v>2862</v>
      </c>
      <c r="F200" s="741"/>
      <c r="G200" s="741"/>
      <c r="H200" s="754">
        <v>0</v>
      </c>
      <c r="I200" s="741">
        <v>6</v>
      </c>
      <c r="J200" s="741">
        <v>1485</v>
      </c>
      <c r="K200" s="754">
        <v>1</v>
      </c>
      <c r="L200" s="741">
        <v>6</v>
      </c>
      <c r="M200" s="742">
        <v>1485</v>
      </c>
    </row>
    <row r="201" spans="1:13" ht="14.4" customHeight="1" x14ac:dyDescent="0.3">
      <c r="A201" s="737" t="s">
        <v>637</v>
      </c>
      <c r="B201" s="738" t="s">
        <v>2860</v>
      </c>
      <c r="C201" s="738" t="s">
        <v>1254</v>
      </c>
      <c r="D201" s="738" t="s">
        <v>2861</v>
      </c>
      <c r="E201" s="738" t="s">
        <v>2905</v>
      </c>
      <c r="F201" s="741"/>
      <c r="G201" s="741"/>
      <c r="H201" s="754">
        <v>0</v>
      </c>
      <c r="I201" s="741">
        <v>5</v>
      </c>
      <c r="J201" s="741">
        <v>1625.8000000000002</v>
      </c>
      <c r="K201" s="754">
        <v>1</v>
      </c>
      <c r="L201" s="741">
        <v>5</v>
      </c>
      <c r="M201" s="742">
        <v>1625.8000000000002</v>
      </c>
    </row>
    <row r="202" spans="1:13" ht="14.4" customHeight="1" x14ac:dyDescent="0.3">
      <c r="A202" s="737" t="s">
        <v>637</v>
      </c>
      <c r="B202" s="738" t="s">
        <v>2941</v>
      </c>
      <c r="C202" s="738" t="s">
        <v>2629</v>
      </c>
      <c r="D202" s="738" t="s">
        <v>2630</v>
      </c>
      <c r="E202" s="738" t="s">
        <v>3026</v>
      </c>
      <c r="F202" s="741"/>
      <c r="G202" s="741"/>
      <c r="H202" s="754">
        <v>0</v>
      </c>
      <c r="I202" s="741">
        <v>3</v>
      </c>
      <c r="J202" s="741">
        <v>2880.7500000000009</v>
      </c>
      <c r="K202" s="754">
        <v>1</v>
      </c>
      <c r="L202" s="741">
        <v>3</v>
      </c>
      <c r="M202" s="742">
        <v>2880.7500000000009</v>
      </c>
    </row>
    <row r="203" spans="1:13" ht="14.4" customHeight="1" x14ac:dyDescent="0.3">
      <c r="A203" s="737" t="s">
        <v>637</v>
      </c>
      <c r="B203" s="738" t="s">
        <v>2941</v>
      </c>
      <c r="C203" s="738" t="s">
        <v>2639</v>
      </c>
      <c r="D203" s="738" t="s">
        <v>2630</v>
      </c>
      <c r="E203" s="738" t="s">
        <v>3027</v>
      </c>
      <c r="F203" s="741"/>
      <c r="G203" s="741"/>
      <c r="H203" s="754">
        <v>0</v>
      </c>
      <c r="I203" s="741">
        <v>2</v>
      </c>
      <c r="J203" s="741">
        <v>211.89999999999998</v>
      </c>
      <c r="K203" s="754">
        <v>1</v>
      </c>
      <c r="L203" s="741">
        <v>2</v>
      </c>
      <c r="M203" s="742">
        <v>211.89999999999998</v>
      </c>
    </row>
    <row r="204" spans="1:13" ht="14.4" customHeight="1" x14ac:dyDescent="0.3">
      <c r="A204" s="737" t="s">
        <v>637</v>
      </c>
      <c r="B204" s="738" t="s">
        <v>2946</v>
      </c>
      <c r="C204" s="738" t="s">
        <v>2617</v>
      </c>
      <c r="D204" s="738" t="s">
        <v>2947</v>
      </c>
      <c r="E204" s="738" t="s">
        <v>3028</v>
      </c>
      <c r="F204" s="741"/>
      <c r="G204" s="741"/>
      <c r="H204" s="754">
        <v>0</v>
      </c>
      <c r="I204" s="741">
        <v>1</v>
      </c>
      <c r="J204" s="741">
        <v>161.54000000000005</v>
      </c>
      <c r="K204" s="754">
        <v>1</v>
      </c>
      <c r="L204" s="741">
        <v>1</v>
      </c>
      <c r="M204" s="742">
        <v>161.54000000000005</v>
      </c>
    </row>
    <row r="205" spans="1:13" ht="14.4" customHeight="1" x14ac:dyDescent="0.3">
      <c r="A205" s="737" t="s">
        <v>637</v>
      </c>
      <c r="B205" s="738" t="s">
        <v>2946</v>
      </c>
      <c r="C205" s="738" t="s">
        <v>1651</v>
      </c>
      <c r="D205" s="738" t="s">
        <v>2947</v>
      </c>
      <c r="E205" s="738" t="s">
        <v>2948</v>
      </c>
      <c r="F205" s="741"/>
      <c r="G205" s="741"/>
      <c r="H205" s="754">
        <v>0</v>
      </c>
      <c r="I205" s="741">
        <v>1</v>
      </c>
      <c r="J205" s="741">
        <v>64.919999999999987</v>
      </c>
      <c r="K205" s="754">
        <v>1</v>
      </c>
      <c r="L205" s="741">
        <v>1</v>
      </c>
      <c r="M205" s="742">
        <v>64.919999999999987</v>
      </c>
    </row>
    <row r="206" spans="1:13" ht="14.4" customHeight="1" x14ac:dyDescent="0.3">
      <c r="A206" s="737" t="s">
        <v>637</v>
      </c>
      <c r="B206" s="738" t="s">
        <v>2946</v>
      </c>
      <c r="C206" s="738" t="s">
        <v>2621</v>
      </c>
      <c r="D206" s="738" t="s">
        <v>2947</v>
      </c>
      <c r="E206" s="738" t="s">
        <v>3029</v>
      </c>
      <c r="F206" s="741"/>
      <c r="G206" s="741"/>
      <c r="H206" s="754">
        <v>0</v>
      </c>
      <c r="I206" s="741">
        <v>1</v>
      </c>
      <c r="J206" s="741">
        <v>80.83</v>
      </c>
      <c r="K206" s="754">
        <v>1</v>
      </c>
      <c r="L206" s="741">
        <v>1</v>
      </c>
      <c r="M206" s="742">
        <v>80.83</v>
      </c>
    </row>
    <row r="207" spans="1:13" ht="14.4" customHeight="1" x14ac:dyDescent="0.3">
      <c r="A207" s="737" t="s">
        <v>637</v>
      </c>
      <c r="B207" s="738" t="s">
        <v>3004</v>
      </c>
      <c r="C207" s="738" t="s">
        <v>2385</v>
      </c>
      <c r="D207" s="738" t="s">
        <v>2386</v>
      </c>
      <c r="E207" s="738" t="s">
        <v>3006</v>
      </c>
      <c r="F207" s="741"/>
      <c r="G207" s="741"/>
      <c r="H207" s="754">
        <v>0</v>
      </c>
      <c r="I207" s="741">
        <v>1</v>
      </c>
      <c r="J207" s="741">
        <v>46.99</v>
      </c>
      <c r="K207" s="754">
        <v>1</v>
      </c>
      <c r="L207" s="741">
        <v>1</v>
      </c>
      <c r="M207" s="742">
        <v>46.99</v>
      </c>
    </row>
    <row r="208" spans="1:13" ht="14.4" customHeight="1" x14ac:dyDescent="0.3">
      <c r="A208" s="737" t="s">
        <v>637</v>
      </c>
      <c r="B208" s="738" t="s">
        <v>3004</v>
      </c>
      <c r="C208" s="738" t="s">
        <v>2396</v>
      </c>
      <c r="D208" s="738" t="s">
        <v>2386</v>
      </c>
      <c r="E208" s="738" t="s">
        <v>3030</v>
      </c>
      <c r="F208" s="741"/>
      <c r="G208" s="741"/>
      <c r="H208" s="754">
        <v>0</v>
      </c>
      <c r="I208" s="741">
        <v>1</v>
      </c>
      <c r="J208" s="741">
        <v>61.659999999999954</v>
      </c>
      <c r="K208" s="754">
        <v>1</v>
      </c>
      <c r="L208" s="741">
        <v>1</v>
      </c>
      <c r="M208" s="742">
        <v>61.659999999999954</v>
      </c>
    </row>
    <row r="209" spans="1:13" ht="14.4" customHeight="1" x14ac:dyDescent="0.3">
      <c r="A209" s="737" t="s">
        <v>637</v>
      </c>
      <c r="B209" s="738" t="s">
        <v>2906</v>
      </c>
      <c r="C209" s="738" t="s">
        <v>1667</v>
      </c>
      <c r="D209" s="738" t="s">
        <v>2949</v>
      </c>
      <c r="E209" s="738" t="s">
        <v>2950</v>
      </c>
      <c r="F209" s="741"/>
      <c r="G209" s="741"/>
      <c r="H209" s="754">
        <v>0</v>
      </c>
      <c r="I209" s="741">
        <v>13</v>
      </c>
      <c r="J209" s="741">
        <v>875.16000000000008</v>
      </c>
      <c r="K209" s="754">
        <v>1</v>
      </c>
      <c r="L209" s="741">
        <v>13</v>
      </c>
      <c r="M209" s="742">
        <v>875.16000000000008</v>
      </c>
    </row>
    <row r="210" spans="1:13" ht="14.4" customHeight="1" x14ac:dyDescent="0.3">
      <c r="A210" s="737" t="s">
        <v>637</v>
      </c>
      <c r="B210" s="738" t="s">
        <v>2906</v>
      </c>
      <c r="C210" s="738" t="s">
        <v>2636</v>
      </c>
      <c r="D210" s="738" t="s">
        <v>2949</v>
      </c>
      <c r="E210" s="738" t="s">
        <v>3031</v>
      </c>
      <c r="F210" s="741"/>
      <c r="G210" s="741"/>
      <c r="H210" s="754">
        <v>0</v>
      </c>
      <c r="I210" s="741">
        <v>4</v>
      </c>
      <c r="J210" s="741">
        <v>1323.9590364135256</v>
      </c>
      <c r="K210" s="754">
        <v>1</v>
      </c>
      <c r="L210" s="741">
        <v>4</v>
      </c>
      <c r="M210" s="742">
        <v>1323.9590364135256</v>
      </c>
    </row>
    <row r="211" spans="1:13" ht="14.4" customHeight="1" x14ac:dyDescent="0.3">
      <c r="A211" s="737" t="s">
        <v>637</v>
      </c>
      <c r="B211" s="738" t="s">
        <v>2977</v>
      </c>
      <c r="C211" s="738" t="s">
        <v>2278</v>
      </c>
      <c r="D211" s="738" t="s">
        <v>2978</v>
      </c>
      <c r="E211" s="738" t="s">
        <v>2979</v>
      </c>
      <c r="F211" s="741"/>
      <c r="G211" s="741"/>
      <c r="H211" s="754">
        <v>0</v>
      </c>
      <c r="I211" s="741">
        <v>1</v>
      </c>
      <c r="J211" s="741">
        <v>92.169999999999987</v>
      </c>
      <c r="K211" s="754">
        <v>1</v>
      </c>
      <c r="L211" s="741">
        <v>1</v>
      </c>
      <c r="M211" s="742">
        <v>92.169999999999987</v>
      </c>
    </row>
    <row r="212" spans="1:13" ht="14.4" customHeight="1" x14ac:dyDescent="0.3">
      <c r="A212" s="737" t="s">
        <v>637</v>
      </c>
      <c r="B212" s="738" t="s">
        <v>2863</v>
      </c>
      <c r="C212" s="738" t="s">
        <v>881</v>
      </c>
      <c r="D212" s="738" t="s">
        <v>2642</v>
      </c>
      <c r="E212" s="738" t="s">
        <v>2865</v>
      </c>
      <c r="F212" s="741"/>
      <c r="G212" s="741"/>
      <c r="H212" s="754">
        <v>0</v>
      </c>
      <c r="I212" s="741">
        <v>4</v>
      </c>
      <c r="J212" s="741">
        <v>324.83999999999997</v>
      </c>
      <c r="K212" s="754">
        <v>1</v>
      </c>
      <c r="L212" s="741">
        <v>4</v>
      </c>
      <c r="M212" s="742">
        <v>324.83999999999997</v>
      </c>
    </row>
    <row r="213" spans="1:13" ht="14.4" customHeight="1" x14ac:dyDescent="0.3">
      <c r="A213" s="737" t="s">
        <v>637</v>
      </c>
      <c r="B213" s="738" t="s">
        <v>3032</v>
      </c>
      <c r="C213" s="738" t="s">
        <v>2641</v>
      </c>
      <c r="D213" s="738" t="s">
        <v>2642</v>
      </c>
      <c r="E213" s="738" t="s">
        <v>3033</v>
      </c>
      <c r="F213" s="741"/>
      <c r="G213" s="741"/>
      <c r="H213" s="754">
        <v>0</v>
      </c>
      <c r="I213" s="741">
        <v>1</v>
      </c>
      <c r="J213" s="741">
        <v>25.280000000000008</v>
      </c>
      <c r="K213" s="754">
        <v>1</v>
      </c>
      <c r="L213" s="741">
        <v>1</v>
      </c>
      <c r="M213" s="742">
        <v>25.280000000000008</v>
      </c>
    </row>
    <row r="214" spans="1:13" ht="14.4" customHeight="1" x14ac:dyDescent="0.3">
      <c r="A214" s="737" t="s">
        <v>637</v>
      </c>
      <c r="B214" s="738" t="s">
        <v>2868</v>
      </c>
      <c r="C214" s="738" t="s">
        <v>899</v>
      </c>
      <c r="D214" s="738" t="s">
        <v>2869</v>
      </c>
      <c r="E214" s="738" t="s">
        <v>2870</v>
      </c>
      <c r="F214" s="741"/>
      <c r="G214" s="741"/>
      <c r="H214" s="754">
        <v>0</v>
      </c>
      <c r="I214" s="741">
        <v>10</v>
      </c>
      <c r="J214" s="741">
        <v>563.94000000000005</v>
      </c>
      <c r="K214" s="754">
        <v>1</v>
      </c>
      <c r="L214" s="741">
        <v>10</v>
      </c>
      <c r="M214" s="742">
        <v>563.94000000000005</v>
      </c>
    </row>
    <row r="215" spans="1:13" ht="14.4" customHeight="1" x14ac:dyDescent="0.3">
      <c r="A215" s="737" t="s">
        <v>637</v>
      </c>
      <c r="B215" s="738" t="s">
        <v>2957</v>
      </c>
      <c r="C215" s="738" t="s">
        <v>1352</v>
      </c>
      <c r="D215" s="738" t="s">
        <v>1353</v>
      </c>
      <c r="E215" s="738" t="s">
        <v>2959</v>
      </c>
      <c r="F215" s="741">
        <v>5</v>
      </c>
      <c r="G215" s="741">
        <v>205.5</v>
      </c>
      <c r="H215" s="754">
        <v>1</v>
      </c>
      <c r="I215" s="741"/>
      <c r="J215" s="741"/>
      <c r="K215" s="754">
        <v>0</v>
      </c>
      <c r="L215" s="741">
        <v>5</v>
      </c>
      <c r="M215" s="742">
        <v>205.5</v>
      </c>
    </row>
    <row r="216" spans="1:13" ht="14.4" customHeight="1" x14ac:dyDescent="0.3">
      <c r="A216" s="737" t="s">
        <v>637</v>
      </c>
      <c r="B216" s="738" t="s">
        <v>2871</v>
      </c>
      <c r="C216" s="738" t="s">
        <v>893</v>
      </c>
      <c r="D216" s="738" t="s">
        <v>894</v>
      </c>
      <c r="E216" s="738" t="s">
        <v>2872</v>
      </c>
      <c r="F216" s="741"/>
      <c r="G216" s="741"/>
      <c r="H216" s="754">
        <v>0</v>
      </c>
      <c r="I216" s="741">
        <v>2</v>
      </c>
      <c r="J216" s="741">
        <v>128.46</v>
      </c>
      <c r="K216" s="754">
        <v>1</v>
      </c>
      <c r="L216" s="741">
        <v>2</v>
      </c>
      <c r="M216" s="742">
        <v>128.46</v>
      </c>
    </row>
    <row r="217" spans="1:13" ht="14.4" customHeight="1" x14ac:dyDescent="0.3">
      <c r="A217" s="737" t="s">
        <v>637</v>
      </c>
      <c r="B217" s="738" t="s">
        <v>2873</v>
      </c>
      <c r="C217" s="738" t="s">
        <v>937</v>
      </c>
      <c r="D217" s="738" t="s">
        <v>938</v>
      </c>
      <c r="E217" s="738" t="s">
        <v>2310</v>
      </c>
      <c r="F217" s="741"/>
      <c r="G217" s="741"/>
      <c r="H217" s="754">
        <v>0</v>
      </c>
      <c r="I217" s="741">
        <v>40</v>
      </c>
      <c r="J217" s="741">
        <v>3473.2</v>
      </c>
      <c r="K217" s="754">
        <v>1</v>
      </c>
      <c r="L217" s="741">
        <v>40</v>
      </c>
      <c r="M217" s="742">
        <v>3473.2</v>
      </c>
    </row>
    <row r="218" spans="1:13" ht="14.4" customHeight="1" x14ac:dyDescent="0.3">
      <c r="A218" s="737" t="s">
        <v>637</v>
      </c>
      <c r="B218" s="738" t="s">
        <v>2873</v>
      </c>
      <c r="C218" s="738" t="s">
        <v>933</v>
      </c>
      <c r="D218" s="738" t="s">
        <v>934</v>
      </c>
      <c r="E218" s="738" t="s">
        <v>2877</v>
      </c>
      <c r="F218" s="741"/>
      <c r="G218" s="741"/>
      <c r="H218" s="754">
        <v>0</v>
      </c>
      <c r="I218" s="741">
        <v>1</v>
      </c>
      <c r="J218" s="741">
        <v>198.89</v>
      </c>
      <c r="K218" s="754">
        <v>1</v>
      </c>
      <c r="L218" s="741">
        <v>1</v>
      </c>
      <c r="M218" s="742">
        <v>198.89</v>
      </c>
    </row>
    <row r="219" spans="1:13" ht="14.4" customHeight="1" x14ac:dyDescent="0.3">
      <c r="A219" s="737" t="s">
        <v>637</v>
      </c>
      <c r="B219" s="738" t="s">
        <v>2873</v>
      </c>
      <c r="C219" s="738" t="s">
        <v>1691</v>
      </c>
      <c r="D219" s="738" t="s">
        <v>1692</v>
      </c>
      <c r="E219" s="738" t="s">
        <v>1685</v>
      </c>
      <c r="F219" s="741"/>
      <c r="G219" s="741"/>
      <c r="H219" s="754">
        <v>0</v>
      </c>
      <c r="I219" s="741">
        <v>6</v>
      </c>
      <c r="J219" s="741">
        <v>813.60000000000014</v>
      </c>
      <c r="K219" s="754">
        <v>1</v>
      </c>
      <c r="L219" s="741">
        <v>6</v>
      </c>
      <c r="M219" s="742">
        <v>813.60000000000014</v>
      </c>
    </row>
    <row r="220" spans="1:13" ht="14.4" customHeight="1" x14ac:dyDescent="0.3">
      <c r="A220" s="737" t="s">
        <v>637</v>
      </c>
      <c r="B220" s="738" t="s">
        <v>2873</v>
      </c>
      <c r="C220" s="738" t="s">
        <v>2654</v>
      </c>
      <c r="D220" s="738" t="s">
        <v>2655</v>
      </c>
      <c r="E220" s="738" t="s">
        <v>1685</v>
      </c>
      <c r="F220" s="741"/>
      <c r="G220" s="741"/>
      <c r="H220" s="754">
        <v>0</v>
      </c>
      <c r="I220" s="741">
        <v>4</v>
      </c>
      <c r="J220" s="741">
        <v>542.39999999999986</v>
      </c>
      <c r="K220" s="754">
        <v>1</v>
      </c>
      <c r="L220" s="741">
        <v>4</v>
      </c>
      <c r="M220" s="742">
        <v>542.39999999999986</v>
      </c>
    </row>
    <row r="221" spans="1:13" ht="14.4" customHeight="1" x14ac:dyDescent="0.3">
      <c r="A221" s="737" t="s">
        <v>637</v>
      </c>
      <c r="B221" s="738" t="s">
        <v>2873</v>
      </c>
      <c r="C221" s="738" t="s">
        <v>1694</v>
      </c>
      <c r="D221" s="738" t="s">
        <v>1695</v>
      </c>
      <c r="E221" s="738" t="s">
        <v>1685</v>
      </c>
      <c r="F221" s="741"/>
      <c r="G221" s="741"/>
      <c r="H221" s="754">
        <v>0</v>
      </c>
      <c r="I221" s="741">
        <v>1</v>
      </c>
      <c r="J221" s="741">
        <v>135.6</v>
      </c>
      <c r="K221" s="754">
        <v>1</v>
      </c>
      <c r="L221" s="741">
        <v>1</v>
      </c>
      <c r="M221" s="742">
        <v>135.6</v>
      </c>
    </row>
    <row r="222" spans="1:13" ht="14.4" customHeight="1" x14ac:dyDescent="0.3">
      <c r="A222" s="737" t="s">
        <v>637</v>
      </c>
      <c r="B222" s="738" t="s">
        <v>2873</v>
      </c>
      <c r="C222" s="738" t="s">
        <v>1683</v>
      </c>
      <c r="D222" s="738" t="s">
        <v>1684</v>
      </c>
      <c r="E222" s="738" t="s">
        <v>1685</v>
      </c>
      <c r="F222" s="741"/>
      <c r="G222" s="741"/>
      <c r="H222" s="754">
        <v>0</v>
      </c>
      <c r="I222" s="741">
        <v>4</v>
      </c>
      <c r="J222" s="741">
        <v>595.84000000000015</v>
      </c>
      <c r="K222" s="754">
        <v>1</v>
      </c>
      <c r="L222" s="741">
        <v>4</v>
      </c>
      <c r="M222" s="742">
        <v>595.84000000000015</v>
      </c>
    </row>
    <row r="223" spans="1:13" ht="14.4" customHeight="1" x14ac:dyDescent="0.3">
      <c r="A223" s="737" t="s">
        <v>637</v>
      </c>
      <c r="B223" s="738" t="s">
        <v>2873</v>
      </c>
      <c r="C223" s="738" t="s">
        <v>2315</v>
      </c>
      <c r="D223" s="738" t="s">
        <v>2316</v>
      </c>
      <c r="E223" s="738" t="s">
        <v>2965</v>
      </c>
      <c r="F223" s="741"/>
      <c r="G223" s="741"/>
      <c r="H223" s="754">
        <v>0</v>
      </c>
      <c r="I223" s="741">
        <v>3</v>
      </c>
      <c r="J223" s="741">
        <v>335.85</v>
      </c>
      <c r="K223" s="754">
        <v>1</v>
      </c>
      <c r="L223" s="741">
        <v>3</v>
      </c>
      <c r="M223" s="742">
        <v>335.85</v>
      </c>
    </row>
    <row r="224" spans="1:13" ht="14.4" customHeight="1" x14ac:dyDescent="0.3">
      <c r="A224" s="737" t="s">
        <v>637</v>
      </c>
      <c r="B224" s="738" t="s">
        <v>2873</v>
      </c>
      <c r="C224" s="738" t="s">
        <v>2651</v>
      </c>
      <c r="D224" s="738" t="s">
        <v>2652</v>
      </c>
      <c r="E224" s="738" t="s">
        <v>2965</v>
      </c>
      <c r="F224" s="741"/>
      <c r="G224" s="741"/>
      <c r="H224" s="754">
        <v>0</v>
      </c>
      <c r="I224" s="741">
        <v>1</v>
      </c>
      <c r="J224" s="741">
        <v>111.95</v>
      </c>
      <c r="K224" s="754">
        <v>1</v>
      </c>
      <c r="L224" s="741">
        <v>1</v>
      </c>
      <c r="M224" s="742">
        <v>111.95</v>
      </c>
    </row>
    <row r="225" spans="1:13" ht="14.4" customHeight="1" x14ac:dyDescent="0.3">
      <c r="A225" s="737" t="s">
        <v>637</v>
      </c>
      <c r="B225" s="738" t="s">
        <v>2873</v>
      </c>
      <c r="C225" s="738" t="s">
        <v>1687</v>
      </c>
      <c r="D225" s="738" t="s">
        <v>2964</v>
      </c>
      <c r="E225" s="738" t="s">
        <v>2965</v>
      </c>
      <c r="F225" s="741"/>
      <c r="G225" s="741"/>
      <c r="H225" s="754">
        <v>0</v>
      </c>
      <c r="I225" s="741">
        <v>3</v>
      </c>
      <c r="J225" s="741">
        <v>335.85</v>
      </c>
      <c r="K225" s="754">
        <v>1</v>
      </c>
      <c r="L225" s="741">
        <v>3</v>
      </c>
      <c r="M225" s="742">
        <v>335.85</v>
      </c>
    </row>
    <row r="226" spans="1:13" ht="14.4" customHeight="1" x14ac:dyDescent="0.3">
      <c r="A226" s="737" t="s">
        <v>637</v>
      </c>
      <c r="B226" s="738" t="s">
        <v>2873</v>
      </c>
      <c r="C226" s="738" t="s">
        <v>657</v>
      </c>
      <c r="D226" s="738" t="s">
        <v>658</v>
      </c>
      <c r="E226" s="738" t="s">
        <v>2879</v>
      </c>
      <c r="F226" s="741">
        <v>4</v>
      </c>
      <c r="G226" s="741">
        <v>502.76</v>
      </c>
      <c r="H226" s="754">
        <v>1</v>
      </c>
      <c r="I226" s="741"/>
      <c r="J226" s="741"/>
      <c r="K226" s="754">
        <v>0</v>
      </c>
      <c r="L226" s="741">
        <v>4</v>
      </c>
      <c r="M226" s="742">
        <v>502.76</v>
      </c>
    </row>
    <row r="227" spans="1:13" ht="14.4" customHeight="1" x14ac:dyDescent="0.3">
      <c r="A227" s="737" t="s">
        <v>637</v>
      </c>
      <c r="B227" s="738" t="s">
        <v>2873</v>
      </c>
      <c r="C227" s="738" t="s">
        <v>906</v>
      </c>
      <c r="D227" s="738" t="s">
        <v>907</v>
      </c>
      <c r="E227" s="738" t="s">
        <v>2879</v>
      </c>
      <c r="F227" s="741">
        <v>5</v>
      </c>
      <c r="G227" s="741">
        <v>628.45000000000005</v>
      </c>
      <c r="H227" s="754">
        <v>1</v>
      </c>
      <c r="I227" s="741"/>
      <c r="J227" s="741"/>
      <c r="K227" s="754">
        <v>0</v>
      </c>
      <c r="L227" s="741">
        <v>5</v>
      </c>
      <c r="M227" s="742">
        <v>628.45000000000005</v>
      </c>
    </row>
    <row r="228" spans="1:13" ht="14.4" customHeight="1" x14ac:dyDescent="0.3">
      <c r="A228" s="737" t="s">
        <v>637</v>
      </c>
      <c r="B228" s="738" t="s">
        <v>2873</v>
      </c>
      <c r="C228" s="738" t="s">
        <v>2644</v>
      </c>
      <c r="D228" s="738" t="s">
        <v>2645</v>
      </c>
      <c r="E228" s="738" t="s">
        <v>1676</v>
      </c>
      <c r="F228" s="741"/>
      <c r="G228" s="741"/>
      <c r="H228" s="754">
        <v>0</v>
      </c>
      <c r="I228" s="741">
        <v>8</v>
      </c>
      <c r="J228" s="741">
        <v>499.92</v>
      </c>
      <c r="K228" s="754">
        <v>1</v>
      </c>
      <c r="L228" s="741">
        <v>8</v>
      </c>
      <c r="M228" s="742">
        <v>499.92</v>
      </c>
    </row>
    <row r="229" spans="1:13" ht="14.4" customHeight="1" x14ac:dyDescent="0.3">
      <c r="A229" s="737" t="s">
        <v>637</v>
      </c>
      <c r="B229" s="738" t="s">
        <v>2873</v>
      </c>
      <c r="C229" s="738" t="s">
        <v>2656</v>
      </c>
      <c r="D229" s="738" t="s">
        <v>2657</v>
      </c>
      <c r="E229" s="738" t="s">
        <v>1676</v>
      </c>
      <c r="F229" s="741"/>
      <c r="G229" s="741"/>
      <c r="H229" s="754">
        <v>0</v>
      </c>
      <c r="I229" s="741">
        <v>4</v>
      </c>
      <c r="J229" s="741">
        <v>249.95999999999995</v>
      </c>
      <c r="K229" s="754">
        <v>1</v>
      </c>
      <c r="L229" s="741">
        <v>4</v>
      </c>
      <c r="M229" s="742">
        <v>249.95999999999995</v>
      </c>
    </row>
    <row r="230" spans="1:13" ht="14.4" customHeight="1" x14ac:dyDescent="0.3">
      <c r="A230" s="737" t="s">
        <v>637</v>
      </c>
      <c r="B230" s="738" t="s">
        <v>2873</v>
      </c>
      <c r="C230" s="738" t="s">
        <v>2658</v>
      </c>
      <c r="D230" s="738" t="s">
        <v>2659</v>
      </c>
      <c r="E230" s="738" t="s">
        <v>1676</v>
      </c>
      <c r="F230" s="741"/>
      <c r="G230" s="741"/>
      <c r="H230" s="754">
        <v>0</v>
      </c>
      <c r="I230" s="741">
        <v>4</v>
      </c>
      <c r="J230" s="741">
        <v>249.96000000000006</v>
      </c>
      <c r="K230" s="754">
        <v>1</v>
      </c>
      <c r="L230" s="741">
        <v>4</v>
      </c>
      <c r="M230" s="742">
        <v>249.96000000000006</v>
      </c>
    </row>
    <row r="231" spans="1:13" ht="14.4" customHeight="1" x14ac:dyDescent="0.3">
      <c r="A231" s="737" t="s">
        <v>637</v>
      </c>
      <c r="B231" s="738" t="s">
        <v>2873</v>
      </c>
      <c r="C231" s="738" t="s">
        <v>2660</v>
      </c>
      <c r="D231" s="738" t="s">
        <v>2661</v>
      </c>
      <c r="E231" s="738" t="s">
        <v>1676</v>
      </c>
      <c r="F231" s="741"/>
      <c r="G231" s="741"/>
      <c r="H231" s="754">
        <v>0</v>
      </c>
      <c r="I231" s="741">
        <v>8</v>
      </c>
      <c r="J231" s="741">
        <v>499.92000000000007</v>
      </c>
      <c r="K231" s="754">
        <v>1</v>
      </c>
      <c r="L231" s="741">
        <v>8</v>
      </c>
      <c r="M231" s="742">
        <v>499.92000000000007</v>
      </c>
    </row>
    <row r="232" spans="1:13" ht="14.4" customHeight="1" x14ac:dyDescent="0.3">
      <c r="A232" s="737" t="s">
        <v>637</v>
      </c>
      <c r="B232" s="738" t="s">
        <v>2873</v>
      </c>
      <c r="C232" s="738" t="s">
        <v>1269</v>
      </c>
      <c r="D232" s="738" t="s">
        <v>1270</v>
      </c>
      <c r="E232" s="738" t="s">
        <v>1266</v>
      </c>
      <c r="F232" s="741"/>
      <c r="G232" s="741"/>
      <c r="H232" s="754">
        <v>0</v>
      </c>
      <c r="I232" s="741">
        <v>2</v>
      </c>
      <c r="J232" s="741">
        <v>259.94000000000005</v>
      </c>
      <c r="K232" s="754">
        <v>1</v>
      </c>
      <c r="L232" s="741">
        <v>2</v>
      </c>
      <c r="M232" s="742">
        <v>259.94000000000005</v>
      </c>
    </row>
    <row r="233" spans="1:13" ht="14.4" customHeight="1" x14ac:dyDescent="0.3">
      <c r="A233" s="737" t="s">
        <v>637</v>
      </c>
      <c r="B233" s="738" t="s">
        <v>2873</v>
      </c>
      <c r="C233" s="738" t="s">
        <v>1696</v>
      </c>
      <c r="D233" s="738" t="s">
        <v>1697</v>
      </c>
      <c r="E233" s="738" t="s">
        <v>1685</v>
      </c>
      <c r="F233" s="741"/>
      <c r="G233" s="741"/>
      <c r="H233" s="754">
        <v>0</v>
      </c>
      <c r="I233" s="741">
        <v>1</v>
      </c>
      <c r="J233" s="741">
        <v>135.6</v>
      </c>
      <c r="K233" s="754">
        <v>1</v>
      </c>
      <c r="L233" s="741">
        <v>1</v>
      </c>
      <c r="M233" s="742">
        <v>135.6</v>
      </c>
    </row>
    <row r="234" spans="1:13" ht="14.4" customHeight="1" x14ac:dyDescent="0.3">
      <c r="A234" s="737" t="s">
        <v>637</v>
      </c>
      <c r="B234" s="738" t="s">
        <v>2873</v>
      </c>
      <c r="C234" s="738" t="s">
        <v>2662</v>
      </c>
      <c r="D234" s="738" t="s">
        <v>3034</v>
      </c>
      <c r="E234" s="738" t="s">
        <v>1685</v>
      </c>
      <c r="F234" s="741"/>
      <c r="G234" s="741"/>
      <c r="H234" s="754">
        <v>0</v>
      </c>
      <c r="I234" s="741">
        <v>1</v>
      </c>
      <c r="J234" s="741">
        <v>148.96000000000004</v>
      </c>
      <c r="K234" s="754">
        <v>1</v>
      </c>
      <c r="L234" s="741">
        <v>1</v>
      </c>
      <c r="M234" s="742">
        <v>148.96000000000004</v>
      </c>
    </row>
    <row r="235" spans="1:13" ht="14.4" customHeight="1" x14ac:dyDescent="0.3">
      <c r="A235" s="737" t="s">
        <v>637</v>
      </c>
      <c r="B235" s="738" t="s">
        <v>2873</v>
      </c>
      <c r="C235" s="738" t="s">
        <v>940</v>
      </c>
      <c r="D235" s="738" t="s">
        <v>941</v>
      </c>
      <c r="E235" s="738" t="s">
        <v>942</v>
      </c>
      <c r="F235" s="741"/>
      <c r="G235" s="741"/>
      <c r="H235" s="754">
        <v>0</v>
      </c>
      <c r="I235" s="741">
        <v>2</v>
      </c>
      <c r="J235" s="741">
        <v>3745.58</v>
      </c>
      <c r="K235" s="754">
        <v>1</v>
      </c>
      <c r="L235" s="741">
        <v>2</v>
      </c>
      <c r="M235" s="742">
        <v>3745.58</v>
      </c>
    </row>
    <row r="236" spans="1:13" ht="14.4" customHeight="1" x14ac:dyDescent="0.3">
      <c r="A236" s="737" t="s">
        <v>643</v>
      </c>
      <c r="B236" s="738" t="s">
        <v>3035</v>
      </c>
      <c r="C236" s="738" t="s">
        <v>2736</v>
      </c>
      <c r="D236" s="738" t="s">
        <v>3036</v>
      </c>
      <c r="E236" s="738" t="s">
        <v>3037</v>
      </c>
      <c r="F236" s="741"/>
      <c r="G236" s="741"/>
      <c r="H236" s="754">
        <v>0</v>
      </c>
      <c r="I236" s="741">
        <v>9</v>
      </c>
      <c r="J236" s="741">
        <v>52966.17</v>
      </c>
      <c r="K236" s="754">
        <v>1</v>
      </c>
      <c r="L236" s="741">
        <v>9</v>
      </c>
      <c r="M236" s="742">
        <v>52966.17</v>
      </c>
    </row>
    <row r="237" spans="1:13" ht="14.4" customHeight="1" x14ac:dyDescent="0.3">
      <c r="A237" s="737" t="s">
        <v>643</v>
      </c>
      <c r="B237" s="738" t="s">
        <v>3035</v>
      </c>
      <c r="C237" s="738" t="s">
        <v>2716</v>
      </c>
      <c r="D237" s="738" t="s">
        <v>3038</v>
      </c>
      <c r="E237" s="738" t="s">
        <v>3037</v>
      </c>
      <c r="F237" s="741">
        <v>84</v>
      </c>
      <c r="G237" s="741">
        <v>780759.7699999999</v>
      </c>
      <c r="H237" s="754">
        <v>1</v>
      </c>
      <c r="I237" s="741"/>
      <c r="J237" s="741"/>
      <c r="K237" s="754">
        <v>0</v>
      </c>
      <c r="L237" s="741">
        <v>84</v>
      </c>
      <c r="M237" s="742">
        <v>780759.7699999999</v>
      </c>
    </row>
    <row r="238" spans="1:13" ht="14.4" customHeight="1" thickBot="1" x14ac:dyDescent="0.35">
      <c r="A238" s="743" t="s">
        <v>643</v>
      </c>
      <c r="B238" s="744" t="s">
        <v>3039</v>
      </c>
      <c r="C238" s="744" t="s">
        <v>2739</v>
      </c>
      <c r="D238" s="744" t="s">
        <v>3040</v>
      </c>
      <c r="E238" s="744" t="s">
        <v>3041</v>
      </c>
      <c r="F238" s="747"/>
      <c r="G238" s="747"/>
      <c r="H238" s="755">
        <v>0</v>
      </c>
      <c r="I238" s="747">
        <v>18</v>
      </c>
      <c r="J238" s="747">
        <v>386421.35400000005</v>
      </c>
      <c r="K238" s="755">
        <v>1</v>
      </c>
      <c r="L238" s="747">
        <v>18</v>
      </c>
      <c r="M238" s="748">
        <v>386421.35400000005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77" t="s">
        <v>255</v>
      </c>
      <c r="B1" s="577"/>
      <c r="C1" s="577"/>
      <c r="D1" s="577"/>
      <c r="E1" s="577"/>
      <c r="F1" s="539"/>
      <c r="G1" s="539"/>
      <c r="H1" s="539"/>
      <c r="I1" s="539"/>
      <c r="J1" s="570"/>
      <c r="K1" s="570"/>
      <c r="L1" s="570"/>
      <c r="M1" s="570"/>
      <c r="N1" s="570"/>
      <c r="O1" s="570"/>
      <c r="P1" s="570"/>
      <c r="Q1" s="570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43" t="s">
        <v>3</v>
      </c>
      <c r="B3" s="447">
        <f>SUM(B6:B1048576)</f>
        <v>2832</v>
      </c>
      <c r="C3" s="448">
        <f>SUM(C6:C1048576)</f>
        <v>565</v>
      </c>
      <c r="D3" s="448">
        <f>SUM(D6:D1048576)</f>
        <v>329</v>
      </c>
      <c r="E3" s="449">
        <f>SUM(E6:E1048576)</f>
        <v>88</v>
      </c>
      <c r="F3" s="446">
        <f>IF(SUM($B3:$E3)=0,"",B3/SUM($B3:$E3))</f>
        <v>0.74252753015207129</v>
      </c>
      <c r="G3" s="444">
        <f t="shared" ref="G3:I3" si="0">IF(SUM($B3:$E3)=0,"",C3/SUM($B3:$E3))</f>
        <v>0.14813843733613005</v>
      </c>
      <c r="H3" s="444">
        <f t="shared" si="0"/>
        <v>8.6261143156790773E-2</v>
      </c>
      <c r="I3" s="445">
        <f t="shared" si="0"/>
        <v>2.3072889355007866E-2</v>
      </c>
      <c r="J3" s="448">
        <f>SUM(J6:J1048576)</f>
        <v>370</v>
      </c>
      <c r="K3" s="448">
        <f>SUM(K6:K1048576)</f>
        <v>300</v>
      </c>
      <c r="L3" s="448">
        <f>SUM(L6:L1048576)</f>
        <v>329</v>
      </c>
      <c r="M3" s="449">
        <f>SUM(M6:M1048576)</f>
        <v>37</v>
      </c>
      <c r="N3" s="446">
        <f>IF(SUM($J3:$M3)=0,"",J3/SUM($J3:$M3))</f>
        <v>0.35714285714285715</v>
      </c>
      <c r="O3" s="444">
        <f t="shared" ref="O3:Q3" si="1">IF(SUM($J3:$M3)=0,"",K3/SUM($J3:$M3))</f>
        <v>0.28957528957528955</v>
      </c>
      <c r="P3" s="444">
        <f t="shared" si="1"/>
        <v>0.31756756756756754</v>
      </c>
      <c r="Q3" s="445">
        <f t="shared" si="1"/>
        <v>3.5714285714285712E-2</v>
      </c>
    </row>
    <row r="4" spans="1:17" ht="14.4" customHeight="1" thickBot="1" x14ac:dyDescent="0.35">
      <c r="A4" s="442"/>
      <c r="B4" s="590" t="s">
        <v>257</v>
      </c>
      <c r="C4" s="591"/>
      <c r="D4" s="591"/>
      <c r="E4" s="592"/>
      <c r="F4" s="587" t="s">
        <v>262</v>
      </c>
      <c r="G4" s="588"/>
      <c r="H4" s="588"/>
      <c r="I4" s="589"/>
      <c r="J4" s="590" t="s">
        <v>263</v>
      </c>
      <c r="K4" s="591"/>
      <c r="L4" s="591"/>
      <c r="M4" s="592"/>
      <c r="N4" s="587" t="s">
        <v>264</v>
      </c>
      <c r="O4" s="588"/>
      <c r="P4" s="588"/>
      <c r="Q4" s="589"/>
    </row>
    <row r="5" spans="1:17" ht="14.4" customHeight="1" thickBot="1" x14ac:dyDescent="0.35">
      <c r="A5" s="770" t="s">
        <v>256</v>
      </c>
      <c r="B5" s="771" t="s">
        <v>258</v>
      </c>
      <c r="C5" s="771" t="s">
        <v>259</v>
      </c>
      <c r="D5" s="771" t="s">
        <v>260</v>
      </c>
      <c r="E5" s="772" t="s">
        <v>261</v>
      </c>
      <c r="F5" s="773" t="s">
        <v>258</v>
      </c>
      <c r="G5" s="774" t="s">
        <v>259</v>
      </c>
      <c r="H5" s="774" t="s">
        <v>260</v>
      </c>
      <c r="I5" s="775" t="s">
        <v>261</v>
      </c>
      <c r="J5" s="771" t="s">
        <v>258</v>
      </c>
      <c r="K5" s="771" t="s">
        <v>259</v>
      </c>
      <c r="L5" s="771" t="s">
        <v>260</v>
      </c>
      <c r="M5" s="772" t="s">
        <v>261</v>
      </c>
      <c r="N5" s="773" t="s">
        <v>258</v>
      </c>
      <c r="O5" s="774" t="s">
        <v>259</v>
      </c>
      <c r="P5" s="774" t="s">
        <v>260</v>
      </c>
      <c r="Q5" s="775" t="s">
        <v>261</v>
      </c>
    </row>
    <row r="6" spans="1:17" ht="14.4" customHeight="1" x14ac:dyDescent="0.3">
      <c r="A6" s="779" t="s">
        <v>3043</v>
      </c>
      <c r="B6" s="785"/>
      <c r="C6" s="735"/>
      <c r="D6" s="735"/>
      <c r="E6" s="736"/>
      <c r="F6" s="782"/>
      <c r="G6" s="753"/>
      <c r="H6" s="753"/>
      <c r="I6" s="788"/>
      <c r="J6" s="785"/>
      <c r="K6" s="735"/>
      <c r="L6" s="735"/>
      <c r="M6" s="736"/>
      <c r="N6" s="782"/>
      <c r="O6" s="753"/>
      <c r="P6" s="753"/>
      <c r="Q6" s="776"/>
    </row>
    <row r="7" spans="1:17" ht="14.4" customHeight="1" x14ac:dyDescent="0.3">
      <c r="A7" s="780" t="s">
        <v>3044</v>
      </c>
      <c r="B7" s="786">
        <v>405</v>
      </c>
      <c r="C7" s="741">
        <v>61</v>
      </c>
      <c r="D7" s="741">
        <v>45</v>
      </c>
      <c r="E7" s="742"/>
      <c r="F7" s="783">
        <v>0.79256360078277888</v>
      </c>
      <c r="G7" s="754">
        <v>0.11937377690802348</v>
      </c>
      <c r="H7" s="754">
        <v>8.8062622309197647E-2</v>
      </c>
      <c r="I7" s="789">
        <v>0</v>
      </c>
      <c r="J7" s="786">
        <v>74</v>
      </c>
      <c r="K7" s="741">
        <v>35</v>
      </c>
      <c r="L7" s="741">
        <v>45</v>
      </c>
      <c r="M7" s="742"/>
      <c r="N7" s="783">
        <v>0.48051948051948051</v>
      </c>
      <c r="O7" s="754">
        <v>0.22727272727272727</v>
      </c>
      <c r="P7" s="754">
        <v>0.29220779220779219</v>
      </c>
      <c r="Q7" s="777">
        <v>0</v>
      </c>
    </row>
    <row r="8" spans="1:17" ht="14.4" customHeight="1" x14ac:dyDescent="0.3">
      <c r="A8" s="780" t="s">
        <v>3045</v>
      </c>
      <c r="B8" s="786">
        <v>316</v>
      </c>
      <c r="C8" s="741">
        <v>43</v>
      </c>
      <c r="D8" s="741">
        <v>54</v>
      </c>
      <c r="E8" s="742"/>
      <c r="F8" s="783">
        <v>0.76513317191283292</v>
      </c>
      <c r="G8" s="754">
        <v>0.10411622276029056</v>
      </c>
      <c r="H8" s="754">
        <v>0.13075060532687652</v>
      </c>
      <c r="I8" s="789">
        <v>0</v>
      </c>
      <c r="J8" s="786">
        <v>33</v>
      </c>
      <c r="K8" s="741">
        <v>25</v>
      </c>
      <c r="L8" s="741">
        <v>54</v>
      </c>
      <c r="M8" s="742"/>
      <c r="N8" s="783">
        <v>0.29464285714285715</v>
      </c>
      <c r="O8" s="754">
        <v>0.22321428571428573</v>
      </c>
      <c r="P8" s="754">
        <v>0.48214285714285715</v>
      </c>
      <c r="Q8" s="777">
        <v>0</v>
      </c>
    </row>
    <row r="9" spans="1:17" ht="14.4" customHeight="1" x14ac:dyDescent="0.3">
      <c r="A9" s="780" t="s">
        <v>3046</v>
      </c>
      <c r="B9" s="786">
        <v>417</v>
      </c>
      <c r="C9" s="741">
        <v>115</v>
      </c>
      <c r="D9" s="741">
        <v>69</v>
      </c>
      <c r="E9" s="742"/>
      <c r="F9" s="783">
        <v>0.69384359400998341</v>
      </c>
      <c r="G9" s="754">
        <v>0.1913477537437604</v>
      </c>
      <c r="H9" s="754">
        <v>0.11480865224625623</v>
      </c>
      <c r="I9" s="789">
        <v>0</v>
      </c>
      <c r="J9" s="786">
        <v>47</v>
      </c>
      <c r="K9" s="741">
        <v>62</v>
      </c>
      <c r="L9" s="741">
        <v>69</v>
      </c>
      <c r="M9" s="742"/>
      <c r="N9" s="783">
        <v>0.2640449438202247</v>
      </c>
      <c r="O9" s="754">
        <v>0.34831460674157305</v>
      </c>
      <c r="P9" s="754">
        <v>0.38764044943820225</v>
      </c>
      <c r="Q9" s="777">
        <v>0</v>
      </c>
    </row>
    <row r="10" spans="1:17" ht="14.4" customHeight="1" x14ac:dyDescent="0.3">
      <c r="A10" s="780" t="s">
        <v>3047</v>
      </c>
      <c r="B10" s="786"/>
      <c r="C10" s="741">
        <v>1</v>
      </c>
      <c r="D10" s="741">
        <v>16</v>
      </c>
      <c r="E10" s="742"/>
      <c r="F10" s="783">
        <v>0</v>
      </c>
      <c r="G10" s="754">
        <v>5.8823529411764705E-2</v>
      </c>
      <c r="H10" s="754">
        <v>0.94117647058823528</v>
      </c>
      <c r="I10" s="789">
        <v>0</v>
      </c>
      <c r="J10" s="786"/>
      <c r="K10" s="741">
        <v>1</v>
      </c>
      <c r="L10" s="741">
        <v>16</v>
      </c>
      <c r="M10" s="742"/>
      <c r="N10" s="783">
        <v>0</v>
      </c>
      <c r="O10" s="754">
        <v>5.8823529411764705E-2</v>
      </c>
      <c r="P10" s="754">
        <v>0.94117647058823528</v>
      </c>
      <c r="Q10" s="777">
        <v>0</v>
      </c>
    </row>
    <row r="11" spans="1:17" ht="14.4" customHeight="1" x14ac:dyDescent="0.3">
      <c r="A11" s="780" t="s">
        <v>3048</v>
      </c>
      <c r="B11" s="786">
        <v>212</v>
      </c>
      <c r="C11" s="741">
        <v>11</v>
      </c>
      <c r="D11" s="741">
        <v>22</v>
      </c>
      <c r="E11" s="742"/>
      <c r="F11" s="783">
        <v>0.86530612244897964</v>
      </c>
      <c r="G11" s="754">
        <v>4.4897959183673466E-2</v>
      </c>
      <c r="H11" s="754">
        <v>8.9795918367346933E-2</v>
      </c>
      <c r="I11" s="789">
        <v>0</v>
      </c>
      <c r="J11" s="786">
        <v>30</v>
      </c>
      <c r="K11" s="741">
        <v>6</v>
      </c>
      <c r="L11" s="741">
        <v>22</v>
      </c>
      <c r="M11" s="742"/>
      <c r="N11" s="783">
        <v>0.51724137931034486</v>
      </c>
      <c r="O11" s="754">
        <v>0.10344827586206896</v>
      </c>
      <c r="P11" s="754">
        <v>0.37931034482758619</v>
      </c>
      <c r="Q11" s="777">
        <v>0</v>
      </c>
    </row>
    <row r="12" spans="1:17" ht="14.4" customHeight="1" x14ac:dyDescent="0.3">
      <c r="A12" s="780" t="s">
        <v>3049</v>
      </c>
      <c r="B12" s="786">
        <v>209</v>
      </c>
      <c r="C12" s="741">
        <v>20</v>
      </c>
      <c r="D12" s="741"/>
      <c r="E12" s="742"/>
      <c r="F12" s="783">
        <v>0.9126637554585153</v>
      </c>
      <c r="G12" s="754">
        <v>8.7336244541484712E-2</v>
      </c>
      <c r="H12" s="754">
        <v>0</v>
      </c>
      <c r="I12" s="789">
        <v>0</v>
      </c>
      <c r="J12" s="786">
        <v>50</v>
      </c>
      <c r="K12" s="741">
        <v>16</v>
      </c>
      <c r="L12" s="741"/>
      <c r="M12" s="742"/>
      <c r="N12" s="783">
        <v>0.75757575757575757</v>
      </c>
      <c r="O12" s="754">
        <v>0.24242424242424243</v>
      </c>
      <c r="P12" s="754">
        <v>0</v>
      </c>
      <c r="Q12" s="777">
        <v>0</v>
      </c>
    </row>
    <row r="13" spans="1:17" ht="14.4" customHeight="1" x14ac:dyDescent="0.3">
      <c r="A13" s="780" t="s">
        <v>3050</v>
      </c>
      <c r="B13" s="786">
        <v>34</v>
      </c>
      <c r="C13" s="741"/>
      <c r="D13" s="741"/>
      <c r="E13" s="742"/>
      <c r="F13" s="783">
        <v>1</v>
      </c>
      <c r="G13" s="754">
        <v>0</v>
      </c>
      <c r="H13" s="754">
        <v>0</v>
      </c>
      <c r="I13" s="789">
        <v>0</v>
      </c>
      <c r="J13" s="786">
        <v>10</v>
      </c>
      <c r="K13" s="741"/>
      <c r="L13" s="741"/>
      <c r="M13" s="742"/>
      <c r="N13" s="783">
        <v>1</v>
      </c>
      <c r="O13" s="754">
        <v>0</v>
      </c>
      <c r="P13" s="754">
        <v>0</v>
      </c>
      <c r="Q13" s="777">
        <v>0</v>
      </c>
    </row>
    <row r="14" spans="1:17" ht="14.4" customHeight="1" x14ac:dyDescent="0.3">
      <c r="A14" s="780" t="s">
        <v>3051</v>
      </c>
      <c r="B14" s="786">
        <v>27</v>
      </c>
      <c r="C14" s="741">
        <v>1</v>
      </c>
      <c r="D14" s="741"/>
      <c r="E14" s="742"/>
      <c r="F14" s="783">
        <v>0.9642857142857143</v>
      </c>
      <c r="G14" s="754">
        <v>3.5714285714285712E-2</v>
      </c>
      <c r="H14" s="754">
        <v>0</v>
      </c>
      <c r="I14" s="789">
        <v>0</v>
      </c>
      <c r="J14" s="786">
        <v>5</v>
      </c>
      <c r="K14" s="741">
        <v>1</v>
      </c>
      <c r="L14" s="741"/>
      <c r="M14" s="742"/>
      <c r="N14" s="783">
        <v>0.83333333333333337</v>
      </c>
      <c r="O14" s="754">
        <v>0.16666666666666666</v>
      </c>
      <c r="P14" s="754">
        <v>0</v>
      </c>
      <c r="Q14" s="777">
        <v>0</v>
      </c>
    </row>
    <row r="15" spans="1:17" ht="14.4" customHeight="1" x14ac:dyDescent="0.3">
      <c r="A15" s="780" t="s">
        <v>3052</v>
      </c>
      <c r="B15" s="786">
        <v>515</v>
      </c>
      <c r="C15" s="741">
        <v>185</v>
      </c>
      <c r="D15" s="741">
        <v>37</v>
      </c>
      <c r="E15" s="742"/>
      <c r="F15" s="783">
        <v>0.69877883310719136</v>
      </c>
      <c r="G15" s="754">
        <v>0.25101763907734059</v>
      </c>
      <c r="H15" s="754">
        <v>5.0203527815468114E-2</v>
      </c>
      <c r="I15" s="789">
        <v>0</v>
      </c>
      <c r="J15" s="786">
        <v>60</v>
      </c>
      <c r="K15" s="741">
        <v>95</v>
      </c>
      <c r="L15" s="741">
        <v>37</v>
      </c>
      <c r="M15" s="742"/>
      <c r="N15" s="783">
        <v>0.3125</v>
      </c>
      <c r="O15" s="754">
        <v>0.49479166666666669</v>
      </c>
      <c r="P15" s="754">
        <v>0.19270833333333334</v>
      </c>
      <c r="Q15" s="777">
        <v>0</v>
      </c>
    </row>
    <row r="16" spans="1:17" ht="14.4" customHeight="1" x14ac:dyDescent="0.3">
      <c r="A16" s="780" t="s">
        <v>3053</v>
      </c>
      <c r="B16" s="786">
        <v>687</v>
      </c>
      <c r="C16" s="741">
        <v>128</v>
      </c>
      <c r="D16" s="741">
        <v>86</v>
      </c>
      <c r="E16" s="742"/>
      <c r="F16" s="783">
        <v>0.76248612652608216</v>
      </c>
      <c r="G16" s="754">
        <v>0.14206437291897892</v>
      </c>
      <c r="H16" s="754">
        <v>9.5449500554938962E-2</v>
      </c>
      <c r="I16" s="789">
        <v>0</v>
      </c>
      <c r="J16" s="786">
        <v>57</v>
      </c>
      <c r="K16" s="741">
        <v>59</v>
      </c>
      <c r="L16" s="741">
        <v>86</v>
      </c>
      <c r="M16" s="742"/>
      <c r="N16" s="783">
        <v>0.28217821782178215</v>
      </c>
      <c r="O16" s="754">
        <v>0.29207920792079206</v>
      </c>
      <c r="P16" s="754">
        <v>0.42574257425742573</v>
      </c>
      <c r="Q16" s="777">
        <v>0</v>
      </c>
    </row>
    <row r="17" spans="1:17" ht="14.4" customHeight="1" x14ac:dyDescent="0.3">
      <c r="A17" s="780" t="s">
        <v>3054</v>
      </c>
      <c r="B17" s="786">
        <v>10</v>
      </c>
      <c r="C17" s="741"/>
      <c r="D17" s="741"/>
      <c r="E17" s="742"/>
      <c r="F17" s="783">
        <v>1</v>
      </c>
      <c r="G17" s="754">
        <v>0</v>
      </c>
      <c r="H17" s="754">
        <v>0</v>
      </c>
      <c r="I17" s="789">
        <v>0</v>
      </c>
      <c r="J17" s="786">
        <v>4</v>
      </c>
      <c r="K17" s="741"/>
      <c r="L17" s="741"/>
      <c r="M17" s="742"/>
      <c r="N17" s="783">
        <v>1</v>
      </c>
      <c r="O17" s="754">
        <v>0</v>
      </c>
      <c r="P17" s="754">
        <v>0</v>
      </c>
      <c r="Q17" s="777">
        <v>0</v>
      </c>
    </row>
    <row r="18" spans="1:17" ht="14.4" customHeight="1" thickBot="1" x14ac:dyDescent="0.35">
      <c r="A18" s="781" t="s">
        <v>3055</v>
      </c>
      <c r="B18" s="787"/>
      <c r="C18" s="747"/>
      <c r="D18" s="747"/>
      <c r="E18" s="748">
        <v>88</v>
      </c>
      <c r="F18" s="784">
        <v>0</v>
      </c>
      <c r="G18" s="755">
        <v>0</v>
      </c>
      <c r="H18" s="755">
        <v>0</v>
      </c>
      <c r="I18" s="790">
        <v>1</v>
      </c>
      <c r="J18" s="787"/>
      <c r="K18" s="747"/>
      <c r="L18" s="747"/>
      <c r="M18" s="748">
        <v>37</v>
      </c>
      <c r="N18" s="784">
        <v>0</v>
      </c>
      <c r="O18" s="755">
        <v>0</v>
      </c>
      <c r="P18" s="755">
        <v>0</v>
      </c>
      <c r="Q18" s="778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77" t="s">
        <v>177</v>
      </c>
      <c r="B1" s="577"/>
      <c r="C1" s="577"/>
      <c r="D1" s="577"/>
      <c r="E1" s="577"/>
      <c r="F1" s="577"/>
      <c r="G1" s="577"/>
      <c r="H1" s="577"/>
      <c r="I1" s="539"/>
      <c r="J1" s="539"/>
      <c r="K1" s="539"/>
      <c r="L1" s="539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94" t="s">
        <v>15</v>
      </c>
      <c r="D3" s="593"/>
      <c r="E3" s="593" t="s">
        <v>16</v>
      </c>
      <c r="F3" s="593"/>
      <c r="G3" s="593"/>
      <c r="H3" s="593"/>
      <c r="I3" s="593" t="s">
        <v>190</v>
      </c>
      <c r="J3" s="593"/>
      <c r="K3" s="593"/>
      <c r="L3" s="595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1">
        <v>10</v>
      </c>
      <c r="B5" s="722" t="s">
        <v>2778</v>
      </c>
      <c r="C5" s="725">
        <v>18846241.74000001</v>
      </c>
      <c r="D5" s="725">
        <v>6037</v>
      </c>
      <c r="E5" s="725">
        <v>13862121.190000011</v>
      </c>
      <c r="F5" s="791">
        <v>0.73553769399967395</v>
      </c>
      <c r="G5" s="725">
        <v>2744</v>
      </c>
      <c r="H5" s="791">
        <v>0.45453039589199934</v>
      </c>
      <c r="I5" s="725">
        <v>4984120.549999998</v>
      </c>
      <c r="J5" s="791">
        <v>0.26446230600032594</v>
      </c>
      <c r="K5" s="725">
        <v>3293</v>
      </c>
      <c r="L5" s="791">
        <v>0.54546960410800072</v>
      </c>
      <c r="M5" s="725" t="s">
        <v>74</v>
      </c>
      <c r="N5" s="270"/>
    </row>
    <row r="6" spans="1:14" ht="14.4" customHeight="1" x14ac:dyDescent="0.3">
      <c r="A6" s="721">
        <v>10</v>
      </c>
      <c r="B6" s="722" t="s">
        <v>3056</v>
      </c>
      <c r="C6" s="725">
        <v>1128388.4800000002</v>
      </c>
      <c r="D6" s="725">
        <v>109</v>
      </c>
      <c r="E6" s="725">
        <v>18272.04</v>
      </c>
      <c r="F6" s="791">
        <v>1.6193040184174865E-2</v>
      </c>
      <c r="G6" s="725">
        <v>2</v>
      </c>
      <c r="H6" s="791">
        <v>1.834862385321101E-2</v>
      </c>
      <c r="I6" s="725">
        <v>1110116.4400000002</v>
      </c>
      <c r="J6" s="791">
        <v>0.98380695981582511</v>
      </c>
      <c r="K6" s="725">
        <v>107</v>
      </c>
      <c r="L6" s="791">
        <v>0.98165137614678899</v>
      </c>
      <c r="M6" s="725" t="s">
        <v>1</v>
      </c>
      <c r="N6" s="270"/>
    </row>
    <row r="7" spans="1:14" ht="14.4" customHeight="1" x14ac:dyDescent="0.3">
      <c r="A7" s="721">
        <v>10</v>
      </c>
      <c r="B7" s="722" t="s">
        <v>3057</v>
      </c>
      <c r="C7" s="725">
        <v>15537978.640000008</v>
      </c>
      <c r="D7" s="725">
        <v>4902.5</v>
      </c>
      <c r="E7" s="725">
        <v>12822327.270000011</v>
      </c>
      <c r="F7" s="791">
        <v>0.82522492578223827</v>
      </c>
      <c r="G7" s="725">
        <v>2098</v>
      </c>
      <c r="H7" s="791">
        <v>0.42794492605813361</v>
      </c>
      <c r="I7" s="725">
        <v>2715651.3699999973</v>
      </c>
      <c r="J7" s="791">
        <v>0.1747750742177617</v>
      </c>
      <c r="K7" s="725">
        <v>2804.5</v>
      </c>
      <c r="L7" s="791">
        <v>0.57205507394186639</v>
      </c>
      <c r="M7" s="725" t="s">
        <v>1</v>
      </c>
      <c r="N7" s="270"/>
    </row>
    <row r="8" spans="1:14" ht="14.4" customHeight="1" x14ac:dyDescent="0.3">
      <c r="A8" s="721">
        <v>10</v>
      </c>
      <c r="B8" s="722" t="s">
        <v>3058</v>
      </c>
      <c r="C8" s="725">
        <v>0</v>
      </c>
      <c r="D8" s="725">
        <v>215.5</v>
      </c>
      <c r="E8" s="725">
        <v>0</v>
      </c>
      <c r="F8" s="791" t="s">
        <v>608</v>
      </c>
      <c r="G8" s="725">
        <v>140</v>
      </c>
      <c r="H8" s="791">
        <v>0.64965197215777259</v>
      </c>
      <c r="I8" s="725">
        <v>0</v>
      </c>
      <c r="J8" s="791" t="s">
        <v>608</v>
      </c>
      <c r="K8" s="725">
        <v>75.5</v>
      </c>
      <c r="L8" s="791">
        <v>0.35034802784222741</v>
      </c>
      <c r="M8" s="725" t="s">
        <v>1</v>
      </c>
      <c r="N8" s="270"/>
    </row>
    <row r="9" spans="1:14" ht="14.4" customHeight="1" x14ac:dyDescent="0.3">
      <c r="A9" s="721">
        <v>10</v>
      </c>
      <c r="B9" s="722" t="s">
        <v>3059</v>
      </c>
      <c r="C9" s="725">
        <v>2179874.62</v>
      </c>
      <c r="D9" s="725">
        <v>810</v>
      </c>
      <c r="E9" s="725">
        <v>1021521.88</v>
      </c>
      <c r="F9" s="791">
        <v>0.46861497015823778</v>
      </c>
      <c r="G9" s="725">
        <v>504</v>
      </c>
      <c r="H9" s="791">
        <v>0.62222222222222223</v>
      </c>
      <c r="I9" s="725">
        <v>1158352.74</v>
      </c>
      <c r="J9" s="791">
        <v>0.53138502984176217</v>
      </c>
      <c r="K9" s="725">
        <v>306</v>
      </c>
      <c r="L9" s="791">
        <v>0.37777777777777777</v>
      </c>
      <c r="M9" s="725" t="s">
        <v>1</v>
      </c>
      <c r="N9" s="270"/>
    </row>
    <row r="10" spans="1:14" ht="14.4" customHeight="1" x14ac:dyDescent="0.3">
      <c r="A10" s="721" t="s">
        <v>606</v>
      </c>
      <c r="B10" s="722" t="s">
        <v>3</v>
      </c>
      <c r="C10" s="725">
        <v>18846241.74000001</v>
      </c>
      <c r="D10" s="725">
        <v>6037</v>
      </c>
      <c r="E10" s="725">
        <v>13862121.190000011</v>
      </c>
      <c r="F10" s="791">
        <v>0.73553769399967395</v>
      </c>
      <c r="G10" s="725">
        <v>2744</v>
      </c>
      <c r="H10" s="791">
        <v>0.45453039589199934</v>
      </c>
      <c r="I10" s="725">
        <v>4984120.549999998</v>
      </c>
      <c r="J10" s="791">
        <v>0.26446230600032594</v>
      </c>
      <c r="K10" s="725">
        <v>3293</v>
      </c>
      <c r="L10" s="791">
        <v>0.54546960410800072</v>
      </c>
      <c r="M10" s="725" t="s">
        <v>610</v>
      </c>
      <c r="N10" s="270"/>
    </row>
    <row r="12" spans="1:14" ht="14.4" customHeight="1" x14ac:dyDescent="0.3">
      <c r="A12" s="721">
        <v>10</v>
      </c>
      <c r="B12" s="722" t="s">
        <v>2778</v>
      </c>
      <c r="C12" s="725" t="s">
        <v>608</v>
      </c>
      <c r="D12" s="725" t="s">
        <v>608</v>
      </c>
      <c r="E12" s="725" t="s">
        <v>608</v>
      </c>
      <c r="F12" s="791" t="s">
        <v>608</v>
      </c>
      <c r="G12" s="725" t="s">
        <v>608</v>
      </c>
      <c r="H12" s="791" t="s">
        <v>608</v>
      </c>
      <c r="I12" s="725" t="s">
        <v>608</v>
      </c>
      <c r="J12" s="791" t="s">
        <v>608</v>
      </c>
      <c r="K12" s="725" t="s">
        <v>608</v>
      </c>
      <c r="L12" s="791" t="s">
        <v>608</v>
      </c>
      <c r="M12" s="725" t="s">
        <v>74</v>
      </c>
      <c r="N12" s="270"/>
    </row>
    <row r="13" spans="1:14" ht="14.4" customHeight="1" x14ac:dyDescent="0.3">
      <c r="A13" s="721" t="s">
        <v>3060</v>
      </c>
      <c r="B13" s="722" t="s">
        <v>3056</v>
      </c>
      <c r="C13" s="725">
        <v>1012149.7400000001</v>
      </c>
      <c r="D13" s="725">
        <v>105</v>
      </c>
      <c r="E13" s="725">
        <v>18272.04</v>
      </c>
      <c r="F13" s="791">
        <v>1.8052704336020478E-2</v>
      </c>
      <c r="G13" s="725">
        <v>2</v>
      </c>
      <c r="H13" s="791">
        <v>1.9047619047619049E-2</v>
      </c>
      <c r="I13" s="725">
        <v>993877.70000000007</v>
      </c>
      <c r="J13" s="791">
        <v>0.98194729566397954</v>
      </c>
      <c r="K13" s="725">
        <v>103</v>
      </c>
      <c r="L13" s="791">
        <v>0.98095238095238091</v>
      </c>
      <c r="M13" s="725" t="s">
        <v>1</v>
      </c>
      <c r="N13" s="270"/>
    </row>
    <row r="14" spans="1:14" ht="14.4" customHeight="1" x14ac:dyDescent="0.3">
      <c r="A14" s="721" t="s">
        <v>3060</v>
      </c>
      <c r="B14" s="722" t="s">
        <v>3057</v>
      </c>
      <c r="C14" s="725">
        <v>630924.93000000005</v>
      </c>
      <c r="D14" s="725">
        <v>234.5</v>
      </c>
      <c r="E14" s="725">
        <v>416785.18000000011</v>
      </c>
      <c r="F14" s="791">
        <v>0.66059393151575108</v>
      </c>
      <c r="G14" s="725">
        <v>167</v>
      </c>
      <c r="H14" s="791">
        <v>0.71215351812366734</v>
      </c>
      <c r="I14" s="725">
        <v>214139.74999999997</v>
      </c>
      <c r="J14" s="791">
        <v>0.33940606848424892</v>
      </c>
      <c r="K14" s="725">
        <v>67.5</v>
      </c>
      <c r="L14" s="791">
        <v>0.2878464818763326</v>
      </c>
      <c r="M14" s="725" t="s">
        <v>1</v>
      </c>
      <c r="N14" s="270"/>
    </row>
    <row r="15" spans="1:14" ht="14.4" customHeight="1" x14ac:dyDescent="0.3">
      <c r="A15" s="721" t="s">
        <v>3060</v>
      </c>
      <c r="B15" s="722" t="s">
        <v>3058</v>
      </c>
      <c r="C15" s="725">
        <v>0</v>
      </c>
      <c r="D15" s="725">
        <v>56.5</v>
      </c>
      <c r="E15" s="725">
        <v>0</v>
      </c>
      <c r="F15" s="791" t="s">
        <v>608</v>
      </c>
      <c r="G15" s="725">
        <v>39</v>
      </c>
      <c r="H15" s="791">
        <v>0.69026548672566368</v>
      </c>
      <c r="I15" s="725">
        <v>0</v>
      </c>
      <c r="J15" s="791" t="s">
        <v>608</v>
      </c>
      <c r="K15" s="725">
        <v>17.5</v>
      </c>
      <c r="L15" s="791">
        <v>0.30973451327433627</v>
      </c>
      <c r="M15" s="725" t="s">
        <v>1</v>
      </c>
      <c r="N15" s="270"/>
    </row>
    <row r="16" spans="1:14" ht="14.4" customHeight="1" x14ac:dyDescent="0.3">
      <c r="A16" s="721" t="s">
        <v>3060</v>
      </c>
      <c r="B16" s="722" t="s">
        <v>3059</v>
      </c>
      <c r="C16" s="725">
        <v>1493275.57</v>
      </c>
      <c r="D16" s="725">
        <v>629</v>
      </c>
      <c r="E16" s="725">
        <v>963187.5</v>
      </c>
      <c r="F16" s="791">
        <v>0.645016579223887</v>
      </c>
      <c r="G16" s="725">
        <v>438</v>
      </c>
      <c r="H16" s="791">
        <v>0.69634340222575519</v>
      </c>
      <c r="I16" s="725">
        <v>530088.07000000007</v>
      </c>
      <c r="J16" s="791">
        <v>0.35498342077611306</v>
      </c>
      <c r="K16" s="725">
        <v>191</v>
      </c>
      <c r="L16" s="791">
        <v>0.30365659777424481</v>
      </c>
      <c r="M16" s="725" t="s">
        <v>1</v>
      </c>
      <c r="N16" s="270"/>
    </row>
    <row r="17" spans="1:14" ht="14.4" customHeight="1" x14ac:dyDescent="0.3">
      <c r="A17" s="721" t="s">
        <v>3060</v>
      </c>
      <c r="B17" s="722" t="s">
        <v>3061</v>
      </c>
      <c r="C17" s="725">
        <v>3136350.24</v>
      </c>
      <c r="D17" s="725">
        <v>1025</v>
      </c>
      <c r="E17" s="725">
        <v>1398244.7200000002</v>
      </c>
      <c r="F17" s="791">
        <v>0.44581906133034432</v>
      </c>
      <c r="G17" s="725">
        <v>646</v>
      </c>
      <c r="H17" s="791">
        <v>0.63024390243902439</v>
      </c>
      <c r="I17" s="725">
        <v>1738105.52</v>
      </c>
      <c r="J17" s="791">
        <v>0.55418093866965568</v>
      </c>
      <c r="K17" s="725">
        <v>379</v>
      </c>
      <c r="L17" s="791">
        <v>0.36975609756097561</v>
      </c>
      <c r="M17" s="725" t="s">
        <v>614</v>
      </c>
      <c r="N17" s="270"/>
    </row>
    <row r="18" spans="1:14" ht="14.4" customHeight="1" x14ac:dyDescent="0.3">
      <c r="A18" s="721" t="s">
        <v>608</v>
      </c>
      <c r="B18" s="722" t="s">
        <v>608</v>
      </c>
      <c r="C18" s="725" t="s">
        <v>608</v>
      </c>
      <c r="D18" s="725" t="s">
        <v>608</v>
      </c>
      <c r="E18" s="725" t="s">
        <v>608</v>
      </c>
      <c r="F18" s="791" t="s">
        <v>608</v>
      </c>
      <c r="G18" s="725" t="s">
        <v>608</v>
      </c>
      <c r="H18" s="791" t="s">
        <v>608</v>
      </c>
      <c r="I18" s="725" t="s">
        <v>608</v>
      </c>
      <c r="J18" s="791" t="s">
        <v>608</v>
      </c>
      <c r="K18" s="725" t="s">
        <v>608</v>
      </c>
      <c r="L18" s="791" t="s">
        <v>608</v>
      </c>
      <c r="M18" s="725" t="s">
        <v>615</v>
      </c>
      <c r="N18" s="270"/>
    </row>
    <row r="19" spans="1:14" ht="14.4" customHeight="1" x14ac:dyDescent="0.3">
      <c r="A19" s="721" t="s">
        <v>3062</v>
      </c>
      <c r="B19" s="722" t="s">
        <v>3057</v>
      </c>
      <c r="C19" s="725">
        <v>153887.46999999991</v>
      </c>
      <c r="D19" s="725">
        <v>536</v>
      </c>
      <c r="E19" s="725">
        <v>98266.989999999947</v>
      </c>
      <c r="F19" s="791">
        <v>0.63856394545962714</v>
      </c>
      <c r="G19" s="725">
        <v>205</v>
      </c>
      <c r="H19" s="791">
        <v>0.3824626865671642</v>
      </c>
      <c r="I19" s="725">
        <v>55620.479999999967</v>
      </c>
      <c r="J19" s="791">
        <v>0.36143605454037292</v>
      </c>
      <c r="K19" s="725">
        <v>331</v>
      </c>
      <c r="L19" s="791">
        <v>0.6175373134328358</v>
      </c>
      <c r="M19" s="725" t="s">
        <v>1</v>
      </c>
      <c r="N19" s="270"/>
    </row>
    <row r="20" spans="1:14" ht="14.4" customHeight="1" x14ac:dyDescent="0.3">
      <c r="A20" s="721" t="s">
        <v>3062</v>
      </c>
      <c r="B20" s="722" t="s">
        <v>3058</v>
      </c>
      <c r="C20" s="725">
        <v>0</v>
      </c>
      <c r="D20" s="725">
        <v>20</v>
      </c>
      <c r="E20" s="725">
        <v>0</v>
      </c>
      <c r="F20" s="791" t="s">
        <v>608</v>
      </c>
      <c r="G20" s="725">
        <v>9</v>
      </c>
      <c r="H20" s="791">
        <v>0.45</v>
      </c>
      <c r="I20" s="725">
        <v>0</v>
      </c>
      <c r="J20" s="791" t="s">
        <v>608</v>
      </c>
      <c r="K20" s="725">
        <v>11</v>
      </c>
      <c r="L20" s="791">
        <v>0.55000000000000004</v>
      </c>
      <c r="M20" s="725" t="s">
        <v>1</v>
      </c>
      <c r="N20" s="270"/>
    </row>
    <row r="21" spans="1:14" ht="14.4" customHeight="1" x14ac:dyDescent="0.3">
      <c r="A21" s="721" t="s">
        <v>3062</v>
      </c>
      <c r="B21" s="722" t="s">
        <v>3059</v>
      </c>
      <c r="C21" s="725">
        <v>5300</v>
      </c>
      <c r="D21" s="725">
        <v>13</v>
      </c>
      <c r="E21" s="725">
        <v>3800</v>
      </c>
      <c r="F21" s="791">
        <v>0.71698113207547165</v>
      </c>
      <c r="G21" s="725">
        <v>9</v>
      </c>
      <c r="H21" s="791">
        <v>0.69230769230769229</v>
      </c>
      <c r="I21" s="725">
        <v>1500</v>
      </c>
      <c r="J21" s="791">
        <v>0.28301886792452829</v>
      </c>
      <c r="K21" s="725">
        <v>4</v>
      </c>
      <c r="L21" s="791">
        <v>0.30769230769230771</v>
      </c>
      <c r="M21" s="725" t="s">
        <v>1</v>
      </c>
      <c r="N21" s="270"/>
    </row>
    <row r="22" spans="1:14" ht="14.4" customHeight="1" x14ac:dyDescent="0.3">
      <c r="A22" s="721" t="s">
        <v>3062</v>
      </c>
      <c r="B22" s="722" t="s">
        <v>3063</v>
      </c>
      <c r="C22" s="725">
        <v>159187.46999999991</v>
      </c>
      <c r="D22" s="725">
        <v>569</v>
      </c>
      <c r="E22" s="725">
        <v>102066.98999999995</v>
      </c>
      <c r="F22" s="791">
        <v>0.6411747733662706</v>
      </c>
      <c r="G22" s="725">
        <v>223</v>
      </c>
      <c r="H22" s="791">
        <v>0.39191564147627417</v>
      </c>
      <c r="I22" s="725">
        <v>57120.479999999967</v>
      </c>
      <c r="J22" s="791">
        <v>0.3588252266337294</v>
      </c>
      <c r="K22" s="725">
        <v>346</v>
      </c>
      <c r="L22" s="791">
        <v>0.60808435852372589</v>
      </c>
      <c r="M22" s="725" t="s">
        <v>614</v>
      </c>
      <c r="N22" s="270"/>
    </row>
    <row r="23" spans="1:14" ht="14.4" customHeight="1" x14ac:dyDescent="0.3">
      <c r="A23" s="721" t="s">
        <v>608</v>
      </c>
      <c r="B23" s="722" t="s">
        <v>608</v>
      </c>
      <c r="C23" s="725" t="s">
        <v>608</v>
      </c>
      <c r="D23" s="725" t="s">
        <v>608</v>
      </c>
      <c r="E23" s="725" t="s">
        <v>608</v>
      </c>
      <c r="F23" s="791" t="s">
        <v>608</v>
      </c>
      <c r="G23" s="725" t="s">
        <v>608</v>
      </c>
      <c r="H23" s="791" t="s">
        <v>608</v>
      </c>
      <c r="I23" s="725" t="s">
        <v>608</v>
      </c>
      <c r="J23" s="791" t="s">
        <v>608</v>
      </c>
      <c r="K23" s="725" t="s">
        <v>608</v>
      </c>
      <c r="L23" s="791" t="s">
        <v>608</v>
      </c>
      <c r="M23" s="725" t="s">
        <v>615</v>
      </c>
      <c r="N23" s="270"/>
    </row>
    <row r="24" spans="1:14" ht="14.4" customHeight="1" x14ac:dyDescent="0.3">
      <c r="A24" s="721" t="s">
        <v>3064</v>
      </c>
      <c r="B24" s="722" t="s">
        <v>3057</v>
      </c>
      <c r="C24" s="725">
        <v>178657.86999999994</v>
      </c>
      <c r="D24" s="725">
        <v>463</v>
      </c>
      <c r="E24" s="725">
        <v>92009.479999999923</v>
      </c>
      <c r="F24" s="791">
        <v>0.51500378908580946</v>
      </c>
      <c r="G24" s="725">
        <v>228.5</v>
      </c>
      <c r="H24" s="791">
        <v>0.49352051835853133</v>
      </c>
      <c r="I24" s="725">
        <v>86648.39</v>
      </c>
      <c r="J24" s="791">
        <v>0.48499621091419054</v>
      </c>
      <c r="K24" s="725">
        <v>234.5</v>
      </c>
      <c r="L24" s="791">
        <v>0.50647948164146872</v>
      </c>
      <c r="M24" s="725" t="s">
        <v>1</v>
      </c>
      <c r="N24" s="270"/>
    </row>
    <row r="25" spans="1:14" ht="14.4" customHeight="1" x14ac:dyDescent="0.3">
      <c r="A25" s="721" t="s">
        <v>3064</v>
      </c>
      <c r="B25" s="722" t="s">
        <v>3058</v>
      </c>
      <c r="C25" s="725">
        <v>0</v>
      </c>
      <c r="D25" s="725">
        <v>21</v>
      </c>
      <c r="E25" s="725">
        <v>0</v>
      </c>
      <c r="F25" s="791" t="s">
        <v>608</v>
      </c>
      <c r="G25" s="725">
        <v>12.5</v>
      </c>
      <c r="H25" s="791">
        <v>0.59523809523809523</v>
      </c>
      <c r="I25" s="725">
        <v>0</v>
      </c>
      <c r="J25" s="791" t="s">
        <v>608</v>
      </c>
      <c r="K25" s="725">
        <v>8.5</v>
      </c>
      <c r="L25" s="791">
        <v>0.40476190476190477</v>
      </c>
      <c r="M25" s="725" t="s">
        <v>1</v>
      </c>
      <c r="N25" s="270"/>
    </row>
    <row r="26" spans="1:14" ht="14.4" customHeight="1" x14ac:dyDescent="0.3">
      <c r="A26" s="721" t="s">
        <v>3064</v>
      </c>
      <c r="B26" s="722" t="s">
        <v>3059</v>
      </c>
      <c r="C26" s="725">
        <v>3200</v>
      </c>
      <c r="D26" s="725">
        <v>7</v>
      </c>
      <c r="E26" s="725">
        <v>2700</v>
      </c>
      <c r="F26" s="791">
        <v>0.84375</v>
      </c>
      <c r="G26" s="725">
        <v>6</v>
      </c>
      <c r="H26" s="791">
        <v>0.8571428571428571</v>
      </c>
      <c r="I26" s="725">
        <v>500</v>
      </c>
      <c r="J26" s="791">
        <v>0.15625</v>
      </c>
      <c r="K26" s="725">
        <v>1</v>
      </c>
      <c r="L26" s="791">
        <v>0.14285714285714285</v>
      </c>
      <c r="M26" s="725" t="s">
        <v>1</v>
      </c>
      <c r="N26" s="270"/>
    </row>
    <row r="27" spans="1:14" ht="14.4" customHeight="1" x14ac:dyDescent="0.3">
      <c r="A27" s="721" t="s">
        <v>3064</v>
      </c>
      <c r="B27" s="722" t="s">
        <v>3065</v>
      </c>
      <c r="C27" s="725">
        <v>181857.86999999994</v>
      </c>
      <c r="D27" s="725">
        <v>491</v>
      </c>
      <c r="E27" s="725">
        <v>94709.479999999923</v>
      </c>
      <c r="F27" s="791">
        <v>0.52078845969107612</v>
      </c>
      <c r="G27" s="725">
        <v>247</v>
      </c>
      <c r="H27" s="791">
        <v>0.5030549898167006</v>
      </c>
      <c r="I27" s="725">
        <v>87148.39</v>
      </c>
      <c r="J27" s="791">
        <v>0.47921154030892382</v>
      </c>
      <c r="K27" s="725">
        <v>244</v>
      </c>
      <c r="L27" s="791">
        <v>0.4969450101832994</v>
      </c>
      <c r="M27" s="725" t="s">
        <v>614</v>
      </c>
      <c r="N27" s="270"/>
    </row>
    <row r="28" spans="1:14" ht="14.4" customHeight="1" x14ac:dyDescent="0.3">
      <c r="A28" s="721" t="s">
        <v>608</v>
      </c>
      <c r="B28" s="722" t="s">
        <v>608</v>
      </c>
      <c r="C28" s="725" t="s">
        <v>608</v>
      </c>
      <c r="D28" s="725" t="s">
        <v>608</v>
      </c>
      <c r="E28" s="725" t="s">
        <v>608</v>
      </c>
      <c r="F28" s="791" t="s">
        <v>608</v>
      </c>
      <c r="G28" s="725" t="s">
        <v>608</v>
      </c>
      <c r="H28" s="791" t="s">
        <v>608</v>
      </c>
      <c r="I28" s="725" t="s">
        <v>608</v>
      </c>
      <c r="J28" s="791" t="s">
        <v>608</v>
      </c>
      <c r="K28" s="725" t="s">
        <v>608</v>
      </c>
      <c r="L28" s="791" t="s">
        <v>608</v>
      </c>
      <c r="M28" s="725" t="s">
        <v>615</v>
      </c>
      <c r="N28" s="270"/>
    </row>
    <row r="29" spans="1:14" ht="14.4" customHeight="1" x14ac:dyDescent="0.3">
      <c r="A29" s="721" t="s">
        <v>3066</v>
      </c>
      <c r="B29" s="722" t="s">
        <v>3057</v>
      </c>
      <c r="C29" s="725">
        <v>85.27</v>
      </c>
      <c r="D29" s="725">
        <v>1</v>
      </c>
      <c r="E29" s="725" t="s">
        <v>608</v>
      </c>
      <c r="F29" s="791">
        <v>0</v>
      </c>
      <c r="G29" s="725" t="s">
        <v>608</v>
      </c>
      <c r="H29" s="791">
        <v>0</v>
      </c>
      <c r="I29" s="725">
        <v>85.27</v>
      </c>
      <c r="J29" s="791">
        <v>1</v>
      </c>
      <c r="K29" s="725">
        <v>1</v>
      </c>
      <c r="L29" s="791">
        <v>1</v>
      </c>
      <c r="M29" s="725" t="s">
        <v>1</v>
      </c>
      <c r="N29" s="270"/>
    </row>
    <row r="30" spans="1:14" ht="14.4" customHeight="1" x14ac:dyDescent="0.3">
      <c r="A30" s="721" t="s">
        <v>3066</v>
      </c>
      <c r="B30" s="722" t="s">
        <v>3067</v>
      </c>
      <c r="C30" s="725">
        <v>85.27</v>
      </c>
      <c r="D30" s="725">
        <v>1</v>
      </c>
      <c r="E30" s="725" t="s">
        <v>608</v>
      </c>
      <c r="F30" s="791">
        <v>0</v>
      </c>
      <c r="G30" s="725" t="s">
        <v>608</v>
      </c>
      <c r="H30" s="791">
        <v>0</v>
      </c>
      <c r="I30" s="725">
        <v>85.27</v>
      </c>
      <c r="J30" s="791">
        <v>1</v>
      </c>
      <c r="K30" s="725">
        <v>1</v>
      </c>
      <c r="L30" s="791">
        <v>1</v>
      </c>
      <c r="M30" s="725" t="s">
        <v>614</v>
      </c>
      <c r="N30" s="270"/>
    </row>
    <row r="31" spans="1:14" ht="14.4" customHeight="1" x14ac:dyDescent="0.3">
      <c r="A31" s="721" t="s">
        <v>608</v>
      </c>
      <c r="B31" s="722" t="s">
        <v>608</v>
      </c>
      <c r="C31" s="725" t="s">
        <v>608</v>
      </c>
      <c r="D31" s="725" t="s">
        <v>608</v>
      </c>
      <c r="E31" s="725" t="s">
        <v>608</v>
      </c>
      <c r="F31" s="791" t="s">
        <v>608</v>
      </c>
      <c r="G31" s="725" t="s">
        <v>608</v>
      </c>
      <c r="H31" s="791" t="s">
        <v>608</v>
      </c>
      <c r="I31" s="725" t="s">
        <v>608</v>
      </c>
      <c r="J31" s="791" t="s">
        <v>608</v>
      </c>
      <c r="K31" s="725" t="s">
        <v>608</v>
      </c>
      <c r="L31" s="791" t="s">
        <v>608</v>
      </c>
      <c r="M31" s="725" t="s">
        <v>615</v>
      </c>
      <c r="N31" s="270"/>
    </row>
    <row r="32" spans="1:14" ht="14.4" customHeight="1" x14ac:dyDescent="0.3">
      <c r="A32" s="721" t="s">
        <v>3068</v>
      </c>
      <c r="B32" s="722" t="s">
        <v>3057</v>
      </c>
      <c r="C32" s="725">
        <v>396537.45000000007</v>
      </c>
      <c r="D32" s="725">
        <v>339</v>
      </c>
      <c r="E32" s="725">
        <v>262248.56000000006</v>
      </c>
      <c r="F32" s="791">
        <v>0.66134626124216012</v>
      </c>
      <c r="G32" s="725">
        <v>204</v>
      </c>
      <c r="H32" s="791">
        <v>0.60176991150442483</v>
      </c>
      <c r="I32" s="725">
        <v>134288.88999999998</v>
      </c>
      <c r="J32" s="791">
        <v>0.33865373875783977</v>
      </c>
      <c r="K32" s="725">
        <v>135</v>
      </c>
      <c r="L32" s="791">
        <v>0.39823008849557523</v>
      </c>
      <c r="M32" s="725" t="s">
        <v>1</v>
      </c>
      <c r="N32" s="270"/>
    </row>
    <row r="33" spans="1:14" ht="14.4" customHeight="1" x14ac:dyDescent="0.3">
      <c r="A33" s="721" t="s">
        <v>3068</v>
      </c>
      <c r="B33" s="722" t="s">
        <v>3058</v>
      </c>
      <c r="C33" s="725">
        <v>0</v>
      </c>
      <c r="D33" s="725">
        <v>11</v>
      </c>
      <c r="E33" s="725">
        <v>0</v>
      </c>
      <c r="F33" s="791" t="s">
        <v>608</v>
      </c>
      <c r="G33" s="725">
        <v>7</v>
      </c>
      <c r="H33" s="791">
        <v>0.63636363636363635</v>
      </c>
      <c r="I33" s="725">
        <v>0</v>
      </c>
      <c r="J33" s="791" t="s">
        <v>608</v>
      </c>
      <c r="K33" s="725">
        <v>4</v>
      </c>
      <c r="L33" s="791">
        <v>0.36363636363636365</v>
      </c>
      <c r="M33" s="725" t="s">
        <v>1</v>
      </c>
      <c r="N33" s="270"/>
    </row>
    <row r="34" spans="1:14" ht="14.4" customHeight="1" x14ac:dyDescent="0.3">
      <c r="A34" s="721" t="s">
        <v>3068</v>
      </c>
      <c r="B34" s="722" t="s">
        <v>3059</v>
      </c>
      <c r="C34" s="725">
        <v>563088.84</v>
      </c>
      <c r="D34" s="725">
        <v>72</v>
      </c>
      <c r="E34" s="725">
        <v>200</v>
      </c>
      <c r="F34" s="791">
        <v>3.5518373974522386E-4</v>
      </c>
      <c r="G34" s="725">
        <v>1</v>
      </c>
      <c r="H34" s="791">
        <v>1.3888888888888888E-2</v>
      </c>
      <c r="I34" s="725">
        <v>562888.84</v>
      </c>
      <c r="J34" s="791">
        <v>0.99964481626025481</v>
      </c>
      <c r="K34" s="725">
        <v>71</v>
      </c>
      <c r="L34" s="791">
        <v>0.98611111111111116</v>
      </c>
      <c r="M34" s="725" t="s">
        <v>1</v>
      </c>
      <c r="N34" s="270"/>
    </row>
    <row r="35" spans="1:14" ht="14.4" customHeight="1" x14ac:dyDescent="0.3">
      <c r="A35" s="721" t="s">
        <v>3068</v>
      </c>
      <c r="B35" s="722" t="s">
        <v>3069</v>
      </c>
      <c r="C35" s="725">
        <v>959626.29</v>
      </c>
      <c r="D35" s="725">
        <v>422</v>
      </c>
      <c r="E35" s="725">
        <v>262448.56000000006</v>
      </c>
      <c r="F35" s="791">
        <v>0.27349038134417936</v>
      </c>
      <c r="G35" s="725">
        <v>212</v>
      </c>
      <c r="H35" s="791">
        <v>0.50236966824644547</v>
      </c>
      <c r="I35" s="725">
        <v>697177.73</v>
      </c>
      <c r="J35" s="791">
        <v>0.72650961865582064</v>
      </c>
      <c r="K35" s="725">
        <v>210</v>
      </c>
      <c r="L35" s="791">
        <v>0.49763033175355448</v>
      </c>
      <c r="M35" s="725" t="s">
        <v>614</v>
      </c>
      <c r="N35" s="270"/>
    </row>
    <row r="36" spans="1:14" ht="14.4" customHeight="1" x14ac:dyDescent="0.3">
      <c r="A36" s="721" t="s">
        <v>608</v>
      </c>
      <c r="B36" s="722" t="s">
        <v>608</v>
      </c>
      <c r="C36" s="725" t="s">
        <v>608</v>
      </c>
      <c r="D36" s="725" t="s">
        <v>608</v>
      </c>
      <c r="E36" s="725" t="s">
        <v>608</v>
      </c>
      <c r="F36" s="791" t="s">
        <v>608</v>
      </c>
      <c r="G36" s="725" t="s">
        <v>608</v>
      </c>
      <c r="H36" s="791" t="s">
        <v>608</v>
      </c>
      <c r="I36" s="725" t="s">
        <v>608</v>
      </c>
      <c r="J36" s="791" t="s">
        <v>608</v>
      </c>
      <c r="K36" s="725" t="s">
        <v>608</v>
      </c>
      <c r="L36" s="791" t="s">
        <v>608</v>
      </c>
      <c r="M36" s="725" t="s">
        <v>615</v>
      </c>
      <c r="N36" s="270"/>
    </row>
    <row r="37" spans="1:14" ht="14.4" customHeight="1" x14ac:dyDescent="0.3">
      <c r="A37" s="721" t="s">
        <v>3070</v>
      </c>
      <c r="B37" s="722" t="s">
        <v>3057</v>
      </c>
      <c r="C37" s="725">
        <v>1104868.0700000003</v>
      </c>
      <c r="D37" s="725">
        <v>1122</v>
      </c>
      <c r="E37" s="725">
        <v>621414.23000000033</v>
      </c>
      <c r="F37" s="791">
        <v>0.5624329699382119</v>
      </c>
      <c r="G37" s="725">
        <v>454</v>
      </c>
      <c r="H37" s="791">
        <v>0.40463458110516937</v>
      </c>
      <c r="I37" s="725">
        <v>483453.84</v>
      </c>
      <c r="J37" s="791">
        <v>0.43756703006178821</v>
      </c>
      <c r="K37" s="725">
        <v>668</v>
      </c>
      <c r="L37" s="791">
        <v>0.59536541889483063</v>
      </c>
      <c r="M37" s="725" t="s">
        <v>1</v>
      </c>
      <c r="N37" s="270"/>
    </row>
    <row r="38" spans="1:14" ht="14.4" customHeight="1" x14ac:dyDescent="0.3">
      <c r="A38" s="721" t="s">
        <v>3070</v>
      </c>
      <c r="B38" s="722" t="s">
        <v>3058</v>
      </c>
      <c r="C38" s="725">
        <v>0</v>
      </c>
      <c r="D38" s="725">
        <v>4</v>
      </c>
      <c r="E38" s="725">
        <v>0</v>
      </c>
      <c r="F38" s="791" t="s">
        <v>608</v>
      </c>
      <c r="G38" s="725">
        <v>3</v>
      </c>
      <c r="H38" s="791">
        <v>0.75</v>
      </c>
      <c r="I38" s="725">
        <v>0</v>
      </c>
      <c r="J38" s="791" t="s">
        <v>608</v>
      </c>
      <c r="K38" s="725">
        <v>1</v>
      </c>
      <c r="L38" s="791">
        <v>0.25</v>
      </c>
      <c r="M38" s="725" t="s">
        <v>1</v>
      </c>
      <c r="N38" s="270"/>
    </row>
    <row r="39" spans="1:14" ht="14.4" customHeight="1" x14ac:dyDescent="0.3">
      <c r="A39" s="721" t="s">
        <v>3070</v>
      </c>
      <c r="B39" s="722" t="s">
        <v>3059</v>
      </c>
      <c r="C39" s="725">
        <v>28790</v>
      </c>
      <c r="D39" s="725">
        <v>38</v>
      </c>
      <c r="E39" s="725">
        <v>24632</v>
      </c>
      <c r="F39" s="791">
        <v>0.85557485237929842</v>
      </c>
      <c r="G39" s="725">
        <v>32</v>
      </c>
      <c r="H39" s="791">
        <v>0.84210526315789469</v>
      </c>
      <c r="I39" s="725">
        <v>4158</v>
      </c>
      <c r="J39" s="791">
        <v>0.14442514762070163</v>
      </c>
      <c r="K39" s="725">
        <v>6</v>
      </c>
      <c r="L39" s="791">
        <v>0.15789473684210525</v>
      </c>
      <c r="M39" s="725" t="s">
        <v>1</v>
      </c>
      <c r="N39" s="270"/>
    </row>
    <row r="40" spans="1:14" ht="14.4" customHeight="1" x14ac:dyDescent="0.3">
      <c r="A40" s="721" t="s">
        <v>3070</v>
      </c>
      <c r="B40" s="722" t="s">
        <v>3071</v>
      </c>
      <c r="C40" s="725">
        <v>1133658.0700000003</v>
      </c>
      <c r="D40" s="725">
        <v>1164</v>
      </c>
      <c r="E40" s="725">
        <v>646046.23000000033</v>
      </c>
      <c r="F40" s="791">
        <v>0.56987750283469529</v>
      </c>
      <c r="G40" s="725">
        <v>489</v>
      </c>
      <c r="H40" s="791">
        <v>0.42010309278350516</v>
      </c>
      <c r="I40" s="725">
        <v>487611.84</v>
      </c>
      <c r="J40" s="791">
        <v>0.43012249716530476</v>
      </c>
      <c r="K40" s="725">
        <v>675</v>
      </c>
      <c r="L40" s="791">
        <v>0.57989690721649489</v>
      </c>
      <c r="M40" s="725" t="s">
        <v>614</v>
      </c>
      <c r="N40" s="270"/>
    </row>
    <row r="41" spans="1:14" ht="14.4" customHeight="1" x14ac:dyDescent="0.3">
      <c r="A41" s="721" t="s">
        <v>608</v>
      </c>
      <c r="B41" s="722" t="s">
        <v>608</v>
      </c>
      <c r="C41" s="725" t="s">
        <v>608</v>
      </c>
      <c r="D41" s="725" t="s">
        <v>608</v>
      </c>
      <c r="E41" s="725" t="s">
        <v>608</v>
      </c>
      <c r="F41" s="791" t="s">
        <v>608</v>
      </c>
      <c r="G41" s="725" t="s">
        <v>608</v>
      </c>
      <c r="H41" s="791" t="s">
        <v>608</v>
      </c>
      <c r="I41" s="725" t="s">
        <v>608</v>
      </c>
      <c r="J41" s="791" t="s">
        <v>608</v>
      </c>
      <c r="K41" s="725" t="s">
        <v>608</v>
      </c>
      <c r="L41" s="791" t="s">
        <v>608</v>
      </c>
      <c r="M41" s="725" t="s">
        <v>615</v>
      </c>
      <c r="N41" s="270"/>
    </row>
    <row r="42" spans="1:14" ht="14.4" customHeight="1" x14ac:dyDescent="0.3">
      <c r="A42" s="721" t="s">
        <v>3072</v>
      </c>
      <c r="B42" s="722" t="s">
        <v>3057</v>
      </c>
      <c r="C42" s="725">
        <v>1133558.2000000002</v>
      </c>
      <c r="D42" s="725">
        <v>123.5</v>
      </c>
      <c r="E42" s="725">
        <v>876623.80000000016</v>
      </c>
      <c r="F42" s="791">
        <v>0.77333814884846674</v>
      </c>
      <c r="G42" s="725">
        <v>68.5</v>
      </c>
      <c r="H42" s="791">
        <v>0.55465587044534415</v>
      </c>
      <c r="I42" s="725">
        <v>256934.40000000002</v>
      </c>
      <c r="J42" s="791">
        <v>0.22666185115153328</v>
      </c>
      <c r="K42" s="725">
        <v>55</v>
      </c>
      <c r="L42" s="791">
        <v>0.44534412955465585</v>
      </c>
      <c r="M42" s="725" t="s">
        <v>1</v>
      </c>
      <c r="N42" s="270"/>
    </row>
    <row r="43" spans="1:14" ht="14.4" customHeight="1" x14ac:dyDescent="0.3">
      <c r="A43" s="721" t="s">
        <v>3072</v>
      </c>
      <c r="B43" s="722" t="s">
        <v>3058</v>
      </c>
      <c r="C43" s="725">
        <v>0</v>
      </c>
      <c r="D43" s="725">
        <v>6.5</v>
      </c>
      <c r="E43" s="725">
        <v>0</v>
      </c>
      <c r="F43" s="791" t="s">
        <v>608</v>
      </c>
      <c r="G43" s="725">
        <v>3.5</v>
      </c>
      <c r="H43" s="791">
        <v>0.53846153846153844</v>
      </c>
      <c r="I43" s="725">
        <v>0</v>
      </c>
      <c r="J43" s="791" t="s">
        <v>608</v>
      </c>
      <c r="K43" s="725">
        <v>3</v>
      </c>
      <c r="L43" s="791">
        <v>0.46153846153846156</v>
      </c>
      <c r="M43" s="725" t="s">
        <v>1</v>
      </c>
      <c r="N43" s="270"/>
    </row>
    <row r="44" spans="1:14" ht="14.4" customHeight="1" x14ac:dyDescent="0.3">
      <c r="A44" s="721" t="s">
        <v>3072</v>
      </c>
      <c r="B44" s="722" t="s">
        <v>3059</v>
      </c>
      <c r="C44" s="725">
        <v>5549</v>
      </c>
      <c r="D44" s="725">
        <v>8</v>
      </c>
      <c r="E44" s="725">
        <v>5549</v>
      </c>
      <c r="F44" s="791">
        <v>1</v>
      </c>
      <c r="G44" s="725">
        <v>8</v>
      </c>
      <c r="H44" s="791">
        <v>1</v>
      </c>
      <c r="I44" s="725" t="s">
        <v>608</v>
      </c>
      <c r="J44" s="791">
        <v>0</v>
      </c>
      <c r="K44" s="725" t="s">
        <v>608</v>
      </c>
      <c r="L44" s="791">
        <v>0</v>
      </c>
      <c r="M44" s="725" t="s">
        <v>1</v>
      </c>
      <c r="N44" s="270"/>
    </row>
    <row r="45" spans="1:14" ht="14.4" customHeight="1" x14ac:dyDescent="0.3">
      <c r="A45" s="721" t="s">
        <v>3072</v>
      </c>
      <c r="B45" s="722" t="s">
        <v>3073</v>
      </c>
      <c r="C45" s="725">
        <v>1139107.2000000002</v>
      </c>
      <c r="D45" s="725">
        <v>138</v>
      </c>
      <c r="E45" s="725">
        <v>882172.80000000016</v>
      </c>
      <c r="F45" s="791">
        <v>0.77444230007500614</v>
      </c>
      <c r="G45" s="725">
        <v>80</v>
      </c>
      <c r="H45" s="791">
        <v>0.57971014492753625</v>
      </c>
      <c r="I45" s="725">
        <v>256934.40000000002</v>
      </c>
      <c r="J45" s="791">
        <v>0.22555769992499386</v>
      </c>
      <c r="K45" s="725">
        <v>58</v>
      </c>
      <c r="L45" s="791">
        <v>0.42028985507246375</v>
      </c>
      <c r="M45" s="725" t="s">
        <v>614</v>
      </c>
      <c r="N45" s="270"/>
    </row>
    <row r="46" spans="1:14" ht="14.4" customHeight="1" x14ac:dyDescent="0.3">
      <c r="A46" s="721" t="s">
        <v>608</v>
      </c>
      <c r="B46" s="722" t="s">
        <v>608</v>
      </c>
      <c r="C46" s="725" t="s">
        <v>608</v>
      </c>
      <c r="D46" s="725" t="s">
        <v>608</v>
      </c>
      <c r="E46" s="725" t="s">
        <v>608</v>
      </c>
      <c r="F46" s="791" t="s">
        <v>608</v>
      </c>
      <c r="G46" s="725" t="s">
        <v>608</v>
      </c>
      <c r="H46" s="791" t="s">
        <v>608</v>
      </c>
      <c r="I46" s="725" t="s">
        <v>608</v>
      </c>
      <c r="J46" s="791" t="s">
        <v>608</v>
      </c>
      <c r="K46" s="725" t="s">
        <v>608</v>
      </c>
      <c r="L46" s="791" t="s">
        <v>608</v>
      </c>
      <c r="M46" s="725" t="s">
        <v>615</v>
      </c>
      <c r="N46" s="270"/>
    </row>
    <row r="47" spans="1:14" ht="14.4" customHeight="1" x14ac:dyDescent="0.3">
      <c r="A47" s="721" t="s">
        <v>3074</v>
      </c>
      <c r="B47" s="722" t="s">
        <v>3057</v>
      </c>
      <c r="C47" s="725">
        <v>141310.01000000004</v>
      </c>
      <c r="D47" s="725">
        <v>116.5</v>
      </c>
      <c r="E47" s="725">
        <v>133285.95000000004</v>
      </c>
      <c r="F47" s="791">
        <v>0.943216619969102</v>
      </c>
      <c r="G47" s="725">
        <v>92.5</v>
      </c>
      <c r="H47" s="791">
        <v>0.79399141630901282</v>
      </c>
      <c r="I47" s="725">
        <v>8024.0600000000013</v>
      </c>
      <c r="J47" s="791">
        <v>5.6783380030898015E-2</v>
      </c>
      <c r="K47" s="725">
        <v>24</v>
      </c>
      <c r="L47" s="791">
        <v>0.20600858369098712</v>
      </c>
      <c r="M47" s="725" t="s">
        <v>1</v>
      </c>
      <c r="N47" s="270"/>
    </row>
    <row r="48" spans="1:14" ht="14.4" customHeight="1" x14ac:dyDescent="0.3">
      <c r="A48" s="721" t="s">
        <v>3074</v>
      </c>
      <c r="B48" s="722" t="s">
        <v>3058</v>
      </c>
      <c r="C48" s="725">
        <v>0</v>
      </c>
      <c r="D48" s="725">
        <v>11.5</v>
      </c>
      <c r="E48" s="725">
        <v>0</v>
      </c>
      <c r="F48" s="791" t="s">
        <v>608</v>
      </c>
      <c r="G48" s="725">
        <v>10.5</v>
      </c>
      <c r="H48" s="791">
        <v>0.91304347826086951</v>
      </c>
      <c r="I48" s="725">
        <v>0</v>
      </c>
      <c r="J48" s="791" t="s">
        <v>608</v>
      </c>
      <c r="K48" s="725">
        <v>1</v>
      </c>
      <c r="L48" s="791">
        <v>8.6956521739130432E-2</v>
      </c>
      <c r="M48" s="725" t="s">
        <v>1</v>
      </c>
      <c r="N48" s="270"/>
    </row>
    <row r="49" spans="1:14" ht="14.4" customHeight="1" x14ac:dyDescent="0.3">
      <c r="A49" s="721" t="s">
        <v>3074</v>
      </c>
      <c r="B49" s="722" t="s">
        <v>3059</v>
      </c>
      <c r="C49" s="725">
        <v>3020.51</v>
      </c>
      <c r="D49" s="725">
        <v>4</v>
      </c>
      <c r="E49" s="725">
        <v>1753.38</v>
      </c>
      <c r="F49" s="791">
        <v>0.58049137397326944</v>
      </c>
      <c r="G49" s="725">
        <v>3</v>
      </c>
      <c r="H49" s="791">
        <v>0.75</v>
      </c>
      <c r="I49" s="725">
        <v>1267.1300000000001</v>
      </c>
      <c r="J49" s="791">
        <v>0.41950862602673061</v>
      </c>
      <c r="K49" s="725">
        <v>1</v>
      </c>
      <c r="L49" s="791">
        <v>0.25</v>
      </c>
      <c r="M49" s="725" t="s">
        <v>1</v>
      </c>
      <c r="N49" s="270"/>
    </row>
    <row r="50" spans="1:14" ht="14.4" customHeight="1" x14ac:dyDescent="0.3">
      <c r="A50" s="721" t="s">
        <v>3074</v>
      </c>
      <c r="B50" s="722" t="s">
        <v>3075</v>
      </c>
      <c r="C50" s="725">
        <v>144330.52000000005</v>
      </c>
      <c r="D50" s="725">
        <v>132</v>
      </c>
      <c r="E50" s="725">
        <v>135039.33000000005</v>
      </c>
      <c r="F50" s="791">
        <v>0.93562560434203379</v>
      </c>
      <c r="G50" s="725">
        <v>106</v>
      </c>
      <c r="H50" s="791">
        <v>0.80303030303030298</v>
      </c>
      <c r="I50" s="725">
        <v>9291.1900000000023</v>
      </c>
      <c r="J50" s="791">
        <v>6.4374395657966169E-2</v>
      </c>
      <c r="K50" s="725">
        <v>26</v>
      </c>
      <c r="L50" s="791">
        <v>0.19696969696969696</v>
      </c>
      <c r="M50" s="725" t="s">
        <v>614</v>
      </c>
      <c r="N50" s="270"/>
    </row>
    <row r="51" spans="1:14" ht="14.4" customHeight="1" x14ac:dyDescent="0.3">
      <c r="A51" s="721" t="s">
        <v>608</v>
      </c>
      <c r="B51" s="722" t="s">
        <v>608</v>
      </c>
      <c r="C51" s="725" t="s">
        <v>608</v>
      </c>
      <c r="D51" s="725" t="s">
        <v>608</v>
      </c>
      <c r="E51" s="725" t="s">
        <v>608</v>
      </c>
      <c r="F51" s="791" t="s">
        <v>608</v>
      </c>
      <c r="G51" s="725" t="s">
        <v>608</v>
      </c>
      <c r="H51" s="791" t="s">
        <v>608</v>
      </c>
      <c r="I51" s="725" t="s">
        <v>608</v>
      </c>
      <c r="J51" s="791" t="s">
        <v>608</v>
      </c>
      <c r="K51" s="725" t="s">
        <v>608</v>
      </c>
      <c r="L51" s="791" t="s">
        <v>608</v>
      </c>
      <c r="M51" s="725" t="s">
        <v>615</v>
      </c>
      <c r="N51" s="270"/>
    </row>
    <row r="52" spans="1:14" ht="14.4" customHeight="1" x14ac:dyDescent="0.3">
      <c r="A52" s="721" t="s">
        <v>3076</v>
      </c>
      <c r="B52" s="722" t="s">
        <v>3057</v>
      </c>
      <c r="C52" s="725">
        <v>8588.2000000000007</v>
      </c>
      <c r="D52" s="725">
        <v>33</v>
      </c>
      <c r="E52" s="725">
        <v>4283.9400000000005</v>
      </c>
      <c r="F52" s="791">
        <v>0.49881698143964975</v>
      </c>
      <c r="G52" s="725">
        <v>8</v>
      </c>
      <c r="H52" s="791">
        <v>0.24242424242424243</v>
      </c>
      <c r="I52" s="725">
        <v>4304.2599999999993</v>
      </c>
      <c r="J52" s="791">
        <v>0.50118301856035008</v>
      </c>
      <c r="K52" s="725">
        <v>25</v>
      </c>
      <c r="L52" s="791">
        <v>0.75757575757575757</v>
      </c>
      <c r="M52" s="725" t="s">
        <v>1</v>
      </c>
      <c r="N52" s="270"/>
    </row>
    <row r="53" spans="1:14" ht="14.4" customHeight="1" x14ac:dyDescent="0.3">
      <c r="A53" s="721" t="s">
        <v>3076</v>
      </c>
      <c r="B53" s="722" t="s">
        <v>3058</v>
      </c>
      <c r="C53" s="725">
        <v>0</v>
      </c>
      <c r="D53" s="725">
        <v>21</v>
      </c>
      <c r="E53" s="725">
        <v>0</v>
      </c>
      <c r="F53" s="791" t="s">
        <v>608</v>
      </c>
      <c r="G53" s="725">
        <v>18</v>
      </c>
      <c r="H53" s="791">
        <v>0.8571428571428571</v>
      </c>
      <c r="I53" s="725">
        <v>0</v>
      </c>
      <c r="J53" s="791" t="s">
        <v>608</v>
      </c>
      <c r="K53" s="725">
        <v>3</v>
      </c>
      <c r="L53" s="791">
        <v>0.14285714285714285</v>
      </c>
      <c r="M53" s="725" t="s">
        <v>1</v>
      </c>
      <c r="N53" s="270"/>
    </row>
    <row r="54" spans="1:14" ht="14.4" customHeight="1" x14ac:dyDescent="0.3">
      <c r="A54" s="721" t="s">
        <v>3076</v>
      </c>
      <c r="B54" s="722" t="s">
        <v>3077</v>
      </c>
      <c r="C54" s="725">
        <v>8588.2000000000007</v>
      </c>
      <c r="D54" s="725">
        <v>54</v>
      </c>
      <c r="E54" s="725">
        <v>4283.9400000000005</v>
      </c>
      <c r="F54" s="791">
        <v>0.49881698143964975</v>
      </c>
      <c r="G54" s="725">
        <v>26</v>
      </c>
      <c r="H54" s="791">
        <v>0.48148148148148145</v>
      </c>
      <c r="I54" s="725">
        <v>4304.2599999999993</v>
      </c>
      <c r="J54" s="791">
        <v>0.50118301856035008</v>
      </c>
      <c r="K54" s="725">
        <v>28</v>
      </c>
      <c r="L54" s="791">
        <v>0.51851851851851849</v>
      </c>
      <c r="M54" s="725" t="s">
        <v>614</v>
      </c>
      <c r="N54" s="270"/>
    </row>
    <row r="55" spans="1:14" ht="14.4" customHeight="1" x14ac:dyDescent="0.3">
      <c r="A55" s="721" t="s">
        <v>608</v>
      </c>
      <c r="B55" s="722" t="s">
        <v>608</v>
      </c>
      <c r="C55" s="725" t="s">
        <v>608</v>
      </c>
      <c r="D55" s="725" t="s">
        <v>608</v>
      </c>
      <c r="E55" s="725" t="s">
        <v>608</v>
      </c>
      <c r="F55" s="791" t="s">
        <v>608</v>
      </c>
      <c r="G55" s="725" t="s">
        <v>608</v>
      </c>
      <c r="H55" s="791" t="s">
        <v>608</v>
      </c>
      <c r="I55" s="725" t="s">
        <v>608</v>
      </c>
      <c r="J55" s="791" t="s">
        <v>608</v>
      </c>
      <c r="K55" s="725" t="s">
        <v>608</v>
      </c>
      <c r="L55" s="791" t="s">
        <v>608</v>
      </c>
      <c r="M55" s="725" t="s">
        <v>615</v>
      </c>
      <c r="N55" s="270"/>
    </row>
    <row r="56" spans="1:14" ht="14.4" customHeight="1" x14ac:dyDescent="0.3">
      <c r="A56" s="721" t="s">
        <v>3078</v>
      </c>
      <c r="B56" s="722" t="s">
        <v>3057</v>
      </c>
      <c r="C56" s="725">
        <v>1280943.1899999997</v>
      </c>
      <c r="D56" s="725">
        <v>485</v>
      </c>
      <c r="E56" s="725">
        <v>906712.49999999988</v>
      </c>
      <c r="F56" s="791">
        <v>0.70784755099092267</v>
      </c>
      <c r="G56" s="725">
        <v>285</v>
      </c>
      <c r="H56" s="791">
        <v>0.58762886597938147</v>
      </c>
      <c r="I56" s="725">
        <v>374230.68999999989</v>
      </c>
      <c r="J56" s="791">
        <v>0.29215244900907744</v>
      </c>
      <c r="K56" s="725">
        <v>200</v>
      </c>
      <c r="L56" s="791">
        <v>0.41237113402061853</v>
      </c>
      <c r="M56" s="725" t="s">
        <v>1</v>
      </c>
      <c r="N56" s="270"/>
    </row>
    <row r="57" spans="1:14" ht="14.4" customHeight="1" x14ac:dyDescent="0.3">
      <c r="A57" s="721" t="s">
        <v>3078</v>
      </c>
      <c r="B57" s="722" t="s">
        <v>3058</v>
      </c>
      <c r="C57" s="725">
        <v>0</v>
      </c>
      <c r="D57" s="725">
        <v>25</v>
      </c>
      <c r="E57" s="725">
        <v>0</v>
      </c>
      <c r="F57" s="791" t="s">
        <v>608</v>
      </c>
      <c r="G57" s="725">
        <v>21</v>
      </c>
      <c r="H57" s="791">
        <v>0.84</v>
      </c>
      <c r="I57" s="725">
        <v>0</v>
      </c>
      <c r="J57" s="791" t="s">
        <v>608</v>
      </c>
      <c r="K57" s="725">
        <v>4</v>
      </c>
      <c r="L57" s="791">
        <v>0.16</v>
      </c>
      <c r="M57" s="725" t="s">
        <v>1</v>
      </c>
      <c r="N57" s="270"/>
    </row>
    <row r="58" spans="1:14" ht="14.4" customHeight="1" x14ac:dyDescent="0.3">
      <c r="A58" s="721" t="s">
        <v>3078</v>
      </c>
      <c r="B58" s="722" t="s">
        <v>3079</v>
      </c>
      <c r="C58" s="725">
        <v>1280943.1899999997</v>
      </c>
      <c r="D58" s="725">
        <v>510</v>
      </c>
      <c r="E58" s="725">
        <v>906712.49999999988</v>
      </c>
      <c r="F58" s="791">
        <v>0.70784755099092267</v>
      </c>
      <c r="G58" s="725">
        <v>306</v>
      </c>
      <c r="H58" s="791">
        <v>0.6</v>
      </c>
      <c r="I58" s="725">
        <v>374230.68999999989</v>
      </c>
      <c r="J58" s="791">
        <v>0.29215244900907744</v>
      </c>
      <c r="K58" s="725">
        <v>204</v>
      </c>
      <c r="L58" s="791">
        <v>0.4</v>
      </c>
      <c r="M58" s="725" t="s">
        <v>614</v>
      </c>
      <c r="N58" s="270"/>
    </row>
    <row r="59" spans="1:14" ht="14.4" customHeight="1" x14ac:dyDescent="0.3">
      <c r="A59" s="721" t="s">
        <v>608</v>
      </c>
      <c r="B59" s="722" t="s">
        <v>608</v>
      </c>
      <c r="C59" s="725" t="s">
        <v>608</v>
      </c>
      <c r="D59" s="725" t="s">
        <v>608</v>
      </c>
      <c r="E59" s="725" t="s">
        <v>608</v>
      </c>
      <c r="F59" s="791" t="s">
        <v>608</v>
      </c>
      <c r="G59" s="725" t="s">
        <v>608</v>
      </c>
      <c r="H59" s="791" t="s">
        <v>608</v>
      </c>
      <c r="I59" s="725" t="s">
        <v>608</v>
      </c>
      <c r="J59" s="791" t="s">
        <v>608</v>
      </c>
      <c r="K59" s="725" t="s">
        <v>608</v>
      </c>
      <c r="L59" s="791" t="s">
        <v>608</v>
      </c>
      <c r="M59" s="725" t="s">
        <v>615</v>
      </c>
      <c r="N59" s="270"/>
    </row>
    <row r="60" spans="1:14" ht="14.4" customHeight="1" x14ac:dyDescent="0.3">
      <c r="A60" s="721" t="s">
        <v>3080</v>
      </c>
      <c r="B60" s="722" t="s">
        <v>3057</v>
      </c>
      <c r="C60" s="725">
        <v>57522.55</v>
      </c>
      <c r="D60" s="725">
        <v>87</v>
      </c>
      <c r="E60" s="725">
        <v>33278.949999999997</v>
      </c>
      <c r="F60" s="791">
        <v>0.57853746052635002</v>
      </c>
      <c r="G60" s="725">
        <v>31.5</v>
      </c>
      <c r="H60" s="791">
        <v>0.36206896551724138</v>
      </c>
      <c r="I60" s="725">
        <v>24243.600000000002</v>
      </c>
      <c r="J60" s="791">
        <v>0.42146253947364992</v>
      </c>
      <c r="K60" s="725">
        <v>55.5</v>
      </c>
      <c r="L60" s="791">
        <v>0.63793103448275867</v>
      </c>
      <c r="M60" s="725" t="s">
        <v>1</v>
      </c>
      <c r="N60" s="270"/>
    </row>
    <row r="61" spans="1:14" ht="14.4" customHeight="1" x14ac:dyDescent="0.3">
      <c r="A61" s="721" t="s">
        <v>3080</v>
      </c>
      <c r="B61" s="722" t="s">
        <v>3058</v>
      </c>
      <c r="C61" s="725">
        <v>0</v>
      </c>
      <c r="D61" s="725">
        <v>25</v>
      </c>
      <c r="E61" s="725">
        <v>0</v>
      </c>
      <c r="F61" s="791" t="s">
        <v>608</v>
      </c>
      <c r="G61" s="725">
        <v>13.5</v>
      </c>
      <c r="H61" s="791">
        <v>0.54</v>
      </c>
      <c r="I61" s="725">
        <v>0</v>
      </c>
      <c r="J61" s="791" t="s">
        <v>608</v>
      </c>
      <c r="K61" s="725">
        <v>11.5</v>
      </c>
      <c r="L61" s="791">
        <v>0.46</v>
      </c>
      <c r="M61" s="725" t="s">
        <v>1</v>
      </c>
      <c r="N61" s="270"/>
    </row>
    <row r="62" spans="1:14" ht="14.4" customHeight="1" x14ac:dyDescent="0.3">
      <c r="A62" s="721" t="s">
        <v>3080</v>
      </c>
      <c r="B62" s="722" t="s">
        <v>3059</v>
      </c>
      <c r="C62" s="725">
        <v>18078</v>
      </c>
      <c r="D62" s="725">
        <v>2</v>
      </c>
      <c r="E62" s="725" t="s">
        <v>608</v>
      </c>
      <c r="F62" s="791">
        <v>0</v>
      </c>
      <c r="G62" s="725" t="s">
        <v>608</v>
      </c>
      <c r="H62" s="791">
        <v>0</v>
      </c>
      <c r="I62" s="725">
        <v>18078</v>
      </c>
      <c r="J62" s="791">
        <v>1</v>
      </c>
      <c r="K62" s="725">
        <v>2</v>
      </c>
      <c r="L62" s="791">
        <v>1</v>
      </c>
      <c r="M62" s="725" t="s">
        <v>1</v>
      </c>
      <c r="N62" s="270"/>
    </row>
    <row r="63" spans="1:14" ht="14.4" customHeight="1" x14ac:dyDescent="0.3">
      <c r="A63" s="721" t="s">
        <v>3080</v>
      </c>
      <c r="B63" s="722" t="s">
        <v>3081</v>
      </c>
      <c r="C63" s="725">
        <v>75600.55</v>
      </c>
      <c r="D63" s="725">
        <v>114</v>
      </c>
      <c r="E63" s="725">
        <v>33278.949999999997</v>
      </c>
      <c r="F63" s="791">
        <v>0.44019454884918158</v>
      </c>
      <c r="G63" s="725">
        <v>45</v>
      </c>
      <c r="H63" s="791">
        <v>0.39473684210526316</v>
      </c>
      <c r="I63" s="725">
        <v>42321.600000000006</v>
      </c>
      <c r="J63" s="791">
        <v>0.55980545115081837</v>
      </c>
      <c r="K63" s="725">
        <v>69</v>
      </c>
      <c r="L63" s="791">
        <v>0.60526315789473684</v>
      </c>
      <c r="M63" s="725" t="s">
        <v>614</v>
      </c>
      <c r="N63" s="270"/>
    </row>
    <row r="64" spans="1:14" ht="14.4" customHeight="1" x14ac:dyDescent="0.3">
      <c r="A64" s="721" t="s">
        <v>608</v>
      </c>
      <c r="B64" s="722" t="s">
        <v>608</v>
      </c>
      <c r="C64" s="725" t="s">
        <v>608</v>
      </c>
      <c r="D64" s="725" t="s">
        <v>608</v>
      </c>
      <c r="E64" s="725" t="s">
        <v>608</v>
      </c>
      <c r="F64" s="791" t="s">
        <v>608</v>
      </c>
      <c r="G64" s="725" t="s">
        <v>608</v>
      </c>
      <c r="H64" s="791" t="s">
        <v>608</v>
      </c>
      <c r="I64" s="725" t="s">
        <v>608</v>
      </c>
      <c r="J64" s="791" t="s">
        <v>608</v>
      </c>
      <c r="K64" s="725" t="s">
        <v>608</v>
      </c>
      <c r="L64" s="791" t="s">
        <v>608</v>
      </c>
      <c r="M64" s="725" t="s">
        <v>615</v>
      </c>
      <c r="N64" s="270"/>
    </row>
    <row r="65" spans="1:14" ht="14.4" customHeight="1" x14ac:dyDescent="0.3">
      <c r="A65" s="721" t="s">
        <v>3082</v>
      </c>
      <c r="B65" s="722" t="s">
        <v>3057</v>
      </c>
      <c r="C65" s="725">
        <v>6593.949999999998</v>
      </c>
      <c r="D65" s="725">
        <v>76</v>
      </c>
      <c r="E65" s="725">
        <v>1875.71</v>
      </c>
      <c r="F65" s="791">
        <v>0.28445923915104004</v>
      </c>
      <c r="G65" s="725">
        <v>12</v>
      </c>
      <c r="H65" s="791">
        <v>0.15789473684210525</v>
      </c>
      <c r="I65" s="725">
        <v>4718.239999999998</v>
      </c>
      <c r="J65" s="791">
        <v>0.7155407608489599</v>
      </c>
      <c r="K65" s="725">
        <v>64</v>
      </c>
      <c r="L65" s="791">
        <v>0.84210526315789469</v>
      </c>
      <c r="M65" s="725" t="s">
        <v>1</v>
      </c>
      <c r="N65" s="270"/>
    </row>
    <row r="66" spans="1:14" ht="14.4" customHeight="1" x14ac:dyDescent="0.3">
      <c r="A66" s="721" t="s">
        <v>3082</v>
      </c>
      <c r="B66" s="722" t="s">
        <v>3083</v>
      </c>
      <c r="C66" s="725">
        <v>6593.949999999998</v>
      </c>
      <c r="D66" s="725">
        <v>76</v>
      </c>
      <c r="E66" s="725">
        <v>1875.71</v>
      </c>
      <c r="F66" s="791">
        <v>0.28445923915104004</v>
      </c>
      <c r="G66" s="725">
        <v>12</v>
      </c>
      <c r="H66" s="791">
        <v>0.15789473684210525</v>
      </c>
      <c r="I66" s="725">
        <v>4718.239999999998</v>
      </c>
      <c r="J66" s="791">
        <v>0.7155407608489599</v>
      </c>
      <c r="K66" s="725">
        <v>64</v>
      </c>
      <c r="L66" s="791">
        <v>0.84210526315789469</v>
      </c>
      <c r="M66" s="725" t="s">
        <v>614</v>
      </c>
      <c r="N66" s="270"/>
    </row>
    <row r="67" spans="1:14" ht="14.4" customHeight="1" x14ac:dyDescent="0.3">
      <c r="A67" s="721" t="s">
        <v>608</v>
      </c>
      <c r="B67" s="722" t="s">
        <v>608</v>
      </c>
      <c r="C67" s="725" t="s">
        <v>608</v>
      </c>
      <c r="D67" s="725" t="s">
        <v>608</v>
      </c>
      <c r="E67" s="725" t="s">
        <v>608</v>
      </c>
      <c r="F67" s="791" t="s">
        <v>608</v>
      </c>
      <c r="G67" s="725" t="s">
        <v>608</v>
      </c>
      <c r="H67" s="791" t="s">
        <v>608</v>
      </c>
      <c r="I67" s="725" t="s">
        <v>608</v>
      </c>
      <c r="J67" s="791" t="s">
        <v>608</v>
      </c>
      <c r="K67" s="725" t="s">
        <v>608</v>
      </c>
      <c r="L67" s="791" t="s">
        <v>608</v>
      </c>
      <c r="M67" s="725" t="s">
        <v>615</v>
      </c>
      <c r="N67" s="270"/>
    </row>
    <row r="68" spans="1:14" ht="14.4" customHeight="1" x14ac:dyDescent="0.3">
      <c r="A68" s="721" t="s">
        <v>3084</v>
      </c>
      <c r="B68" s="722" t="s">
        <v>3056</v>
      </c>
      <c r="C68" s="725">
        <v>116238.73999999999</v>
      </c>
      <c r="D68" s="725">
        <v>4</v>
      </c>
      <c r="E68" s="725" t="s">
        <v>608</v>
      </c>
      <c r="F68" s="791">
        <v>0</v>
      </c>
      <c r="G68" s="725" t="s">
        <v>608</v>
      </c>
      <c r="H68" s="791">
        <v>0</v>
      </c>
      <c r="I68" s="725">
        <v>116238.73999999999</v>
      </c>
      <c r="J68" s="791">
        <v>1</v>
      </c>
      <c r="K68" s="725">
        <v>4</v>
      </c>
      <c r="L68" s="791">
        <v>1</v>
      </c>
      <c r="M68" s="725" t="s">
        <v>1</v>
      </c>
      <c r="N68" s="270"/>
    </row>
    <row r="69" spans="1:14" ht="14.4" customHeight="1" x14ac:dyDescent="0.3">
      <c r="A69" s="721" t="s">
        <v>3084</v>
      </c>
      <c r="B69" s="722" t="s">
        <v>3057</v>
      </c>
      <c r="C69" s="725">
        <v>10351644.550000003</v>
      </c>
      <c r="D69" s="725">
        <v>298</v>
      </c>
      <c r="E69" s="725">
        <v>9364584.0100000016</v>
      </c>
      <c r="F69" s="791">
        <v>0.90464698287964296</v>
      </c>
      <c r="G69" s="725">
        <v>208</v>
      </c>
      <c r="H69" s="791">
        <v>0.69798657718120805</v>
      </c>
      <c r="I69" s="725">
        <v>987060.54000000062</v>
      </c>
      <c r="J69" s="791">
        <v>9.5353017120357014E-2</v>
      </c>
      <c r="K69" s="725">
        <v>90</v>
      </c>
      <c r="L69" s="791">
        <v>0.30201342281879195</v>
      </c>
      <c r="M69" s="725" t="s">
        <v>1</v>
      </c>
      <c r="N69" s="270"/>
    </row>
    <row r="70" spans="1:14" ht="14.4" customHeight="1" x14ac:dyDescent="0.3">
      <c r="A70" s="721" t="s">
        <v>3084</v>
      </c>
      <c r="B70" s="722" t="s">
        <v>3058</v>
      </c>
      <c r="C70" s="725">
        <v>0</v>
      </c>
      <c r="D70" s="725">
        <v>9</v>
      </c>
      <c r="E70" s="725">
        <v>0</v>
      </c>
      <c r="F70" s="791" t="s">
        <v>608</v>
      </c>
      <c r="G70" s="725">
        <v>3</v>
      </c>
      <c r="H70" s="791">
        <v>0.33333333333333331</v>
      </c>
      <c r="I70" s="725">
        <v>0</v>
      </c>
      <c r="J70" s="791" t="s">
        <v>608</v>
      </c>
      <c r="K70" s="725">
        <v>6</v>
      </c>
      <c r="L70" s="791">
        <v>0.66666666666666663</v>
      </c>
      <c r="M70" s="725" t="s">
        <v>1</v>
      </c>
      <c r="N70" s="270"/>
    </row>
    <row r="71" spans="1:14" ht="14.4" customHeight="1" x14ac:dyDescent="0.3">
      <c r="A71" s="721" t="s">
        <v>3084</v>
      </c>
      <c r="B71" s="722" t="s">
        <v>3059</v>
      </c>
      <c r="C71" s="725">
        <v>43497.7</v>
      </c>
      <c r="D71" s="725">
        <v>13</v>
      </c>
      <c r="E71" s="725">
        <v>19200</v>
      </c>
      <c r="F71" s="791">
        <v>0.4414026488756877</v>
      </c>
      <c r="G71" s="725">
        <v>6</v>
      </c>
      <c r="H71" s="791">
        <v>0.46153846153846156</v>
      </c>
      <c r="I71" s="725">
        <v>24297.7</v>
      </c>
      <c r="J71" s="791">
        <v>0.55859735112431241</v>
      </c>
      <c r="K71" s="725">
        <v>7</v>
      </c>
      <c r="L71" s="791">
        <v>0.53846153846153844</v>
      </c>
      <c r="M71" s="725" t="s">
        <v>1</v>
      </c>
      <c r="N71" s="270"/>
    </row>
    <row r="72" spans="1:14" ht="14.4" customHeight="1" x14ac:dyDescent="0.3">
      <c r="A72" s="721" t="s">
        <v>3084</v>
      </c>
      <c r="B72" s="722" t="s">
        <v>3085</v>
      </c>
      <c r="C72" s="725">
        <v>10511380.990000002</v>
      </c>
      <c r="D72" s="725">
        <v>324</v>
      </c>
      <c r="E72" s="725">
        <v>9383784.0100000016</v>
      </c>
      <c r="F72" s="791">
        <v>0.89272608603258319</v>
      </c>
      <c r="G72" s="725">
        <v>217</v>
      </c>
      <c r="H72" s="791">
        <v>0.66975308641975306</v>
      </c>
      <c r="I72" s="725">
        <v>1127596.9800000007</v>
      </c>
      <c r="J72" s="791">
        <v>0.1072739139674168</v>
      </c>
      <c r="K72" s="725">
        <v>107</v>
      </c>
      <c r="L72" s="791">
        <v>0.33024691358024694</v>
      </c>
      <c r="M72" s="725" t="s">
        <v>614</v>
      </c>
      <c r="N72" s="270"/>
    </row>
    <row r="73" spans="1:14" ht="14.4" customHeight="1" x14ac:dyDescent="0.3">
      <c r="A73" s="721" t="s">
        <v>608</v>
      </c>
      <c r="B73" s="722" t="s">
        <v>608</v>
      </c>
      <c r="C73" s="725" t="s">
        <v>608</v>
      </c>
      <c r="D73" s="725" t="s">
        <v>608</v>
      </c>
      <c r="E73" s="725" t="s">
        <v>608</v>
      </c>
      <c r="F73" s="791" t="s">
        <v>608</v>
      </c>
      <c r="G73" s="725" t="s">
        <v>608</v>
      </c>
      <c r="H73" s="791" t="s">
        <v>608</v>
      </c>
      <c r="I73" s="725" t="s">
        <v>608</v>
      </c>
      <c r="J73" s="791" t="s">
        <v>608</v>
      </c>
      <c r="K73" s="725" t="s">
        <v>608</v>
      </c>
      <c r="L73" s="791" t="s">
        <v>608</v>
      </c>
      <c r="M73" s="725" t="s">
        <v>615</v>
      </c>
      <c r="N73" s="270"/>
    </row>
    <row r="74" spans="1:14" ht="14.4" customHeight="1" x14ac:dyDescent="0.3">
      <c r="A74" s="721" t="s">
        <v>3086</v>
      </c>
      <c r="B74" s="722" t="s">
        <v>3057</v>
      </c>
      <c r="C74" s="725">
        <v>51212.679999999993</v>
      </c>
      <c r="D74" s="725">
        <v>649</v>
      </c>
      <c r="E74" s="725">
        <v>10509.64</v>
      </c>
      <c r="F74" s="791">
        <v>0.2052155833281914</v>
      </c>
      <c r="G74" s="725">
        <v>131</v>
      </c>
      <c r="H74" s="791">
        <v>0.20184899845916796</v>
      </c>
      <c r="I74" s="725">
        <v>40703.039999999994</v>
      </c>
      <c r="J74" s="791">
        <v>0.79478441667180866</v>
      </c>
      <c r="K74" s="725">
        <v>518</v>
      </c>
      <c r="L74" s="791">
        <v>0.79815100154083207</v>
      </c>
      <c r="M74" s="725" t="s">
        <v>1</v>
      </c>
      <c r="N74" s="270"/>
    </row>
    <row r="75" spans="1:14" ht="14.4" customHeight="1" x14ac:dyDescent="0.3">
      <c r="A75" s="721" t="s">
        <v>3086</v>
      </c>
      <c r="B75" s="722" t="s">
        <v>3059</v>
      </c>
      <c r="C75" s="725">
        <v>500</v>
      </c>
      <c r="D75" s="725">
        <v>1</v>
      </c>
      <c r="E75" s="725" t="s">
        <v>608</v>
      </c>
      <c r="F75" s="791">
        <v>0</v>
      </c>
      <c r="G75" s="725" t="s">
        <v>608</v>
      </c>
      <c r="H75" s="791">
        <v>0</v>
      </c>
      <c r="I75" s="725">
        <v>500</v>
      </c>
      <c r="J75" s="791">
        <v>1</v>
      </c>
      <c r="K75" s="725">
        <v>1</v>
      </c>
      <c r="L75" s="791">
        <v>1</v>
      </c>
      <c r="M75" s="725" t="s">
        <v>1</v>
      </c>
      <c r="N75" s="270"/>
    </row>
    <row r="76" spans="1:14" ht="14.4" customHeight="1" x14ac:dyDescent="0.3">
      <c r="A76" s="721" t="s">
        <v>3086</v>
      </c>
      <c r="B76" s="722" t="s">
        <v>3087</v>
      </c>
      <c r="C76" s="725">
        <v>51712.679999999993</v>
      </c>
      <c r="D76" s="725">
        <v>650</v>
      </c>
      <c r="E76" s="725">
        <v>10509.64</v>
      </c>
      <c r="F76" s="791">
        <v>0.20323139315154429</v>
      </c>
      <c r="G76" s="725">
        <v>131</v>
      </c>
      <c r="H76" s="791">
        <v>0.20153846153846153</v>
      </c>
      <c r="I76" s="725">
        <v>41203.039999999994</v>
      </c>
      <c r="J76" s="791">
        <v>0.79676860684845574</v>
      </c>
      <c r="K76" s="725">
        <v>519</v>
      </c>
      <c r="L76" s="791">
        <v>0.79846153846153844</v>
      </c>
      <c r="M76" s="725" t="s">
        <v>614</v>
      </c>
      <c r="N76" s="270"/>
    </row>
    <row r="77" spans="1:14" ht="14.4" customHeight="1" x14ac:dyDescent="0.3">
      <c r="A77" s="721" t="s">
        <v>608</v>
      </c>
      <c r="B77" s="722" t="s">
        <v>608</v>
      </c>
      <c r="C77" s="725" t="s">
        <v>608</v>
      </c>
      <c r="D77" s="725" t="s">
        <v>608</v>
      </c>
      <c r="E77" s="725" t="s">
        <v>608</v>
      </c>
      <c r="F77" s="791" t="s">
        <v>608</v>
      </c>
      <c r="G77" s="725" t="s">
        <v>608</v>
      </c>
      <c r="H77" s="791" t="s">
        <v>608</v>
      </c>
      <c r="I77" s="725" t="s">
        <v>608</v>
      </c>
      <c r="J77" s="791" t="s">
        <v>608</v>
      </c>
      <c r="K77" s="725" t="s">
        <v>608</v>
      </c>
      <c r="L77" s="791" t="s">
        <v>608</v>
      </c>
      <c r="M77" s="725" t="s">
        <v>615</v>
      </c>
      <c r="N77" s="270"/>
    </row>
    <row r="78" spans="1:14" ht="14.4" customHeight="1" x14ac:dyDescent="0.3">
      <c r="A78" s="721" t="s">
        <v>3088</v>
      </c>
      <c r="B78" s="722" t="s">
        <v>3057</v>
      </c>
      <c r="C78" s="725">
        <v>41644.250000000007</v>
      </c>
      <c r="D78" s="725">
        <v>339</v>
      </c>
      <c r="E78" s="725">
        <v>448.33000000000004</v>
      </c>
      <c r="F78" s="791">
        <v>1.076571195303073E-2</v>
      </c>
      <c r="G78" s="725">
        <v>3</v>
      </c>
      <c r="H78" s="791">
        <v>8.8495575221238937E-3</v>
      </c>
      <c r="I78" s="725">
        <v>41195.920000000006</v>
      </c>
      <c r="J78" s="791">
        <v>0.98923428804696922</v>
      </c>
      <c r="K78" s="725">
        <v>336</v>
      </c>
      <c r="L78" s="791">
        <v>0.99115044247787609</v>
      </c>
      <c r="M78" s="725" t="s">
        <v>1</v>
      </c>
      <c r="N78" s="270"/>
    </row>
    <row r="79" spans="1:14" ht="14.4" customHeight="1" x14ac:dyDescent="0.3">
      <c r="A79" s="721" t="s">
        <v>3088</v>
      </c>
      <c r="B79" s="722" t="s">
        <v>3058</v>
      </c>
      <c r="C79" s="725">
        <v>0</v>
      </c>
      <c r="D79" s="725">
        <v>5</v>
      </c>
      <c r="E79" s="725" t="s">
        <v>608</v>
      </c>
      <c r="F79" s="791" t="s">
        <v>608</v>
      </c>
      <c r="G79" s="725" t="s">
        <v>608</v>
      </c>
      <c r="H79" s="791">
        <v>0</v>
      </c>
      <c r="I79" s="725">
        <v>0</v>
      </c>
      <c r="J79" s="791" t="s">
        <v>608</v>
      </c>
      <c r="K79" s="725">
        <v>5</v>
      </c>
      <c r="L79" s="791">
        <v>1</v>
      </c>
      <c r="M79" s="725" t="s">
        <v>1</v>
      </c>
      <c r="N79" s="270"/>
    </row>
    <row r="80" spans="1:14" ht="14.4" customHeight="1" x14ac:dyDescent="0.3">
      <c r="A80" s="721" t="s">
        <v>3088</v>
      </c>
      <c r="B80" s="722" t="s">
        <v>3059</v>
      </c>
      <c r="C80" s="725">
        <v>15575</v>
      </c>
      <c r="D80" s="725">
        <v>23</v>
      </c>
      <c r="E80" s="725">
        <v>500</v>
      </c>
      <c r="F80" s="791">
        <v>3.2102728731942212E-2</v>
      </c>
      <c r="G80" s="725">
        <v>1</v>
      </c>
      <c r="H80" s="791">
        <v>4.3478260869565216E-2</v>
      </c>
      <c r="I80" s="725">
        <v>15075</v>
      </c>
      <c r="J80" s="791">
        <v>0.9678972712680578</v>
      </c>
      <c r="K80" s="725">
        <v>22</v>
      </c>
      <c r="L80" s="791">
        <v>0.95652173913043481</v>
      </c>
      <c r="M80" s="725" t="s">
        <v>1</v>
      </c>
      <c r="N80" s="270"/>
    </row>
    <row r="81" spans="1:14" ht="14.4" customHeight="1" x14ac:dyDescent="0.3">
      <c r="A81" s="721" t="s">
        <v>3088</v>
      </c>
      <c r="B81" s="722" t="s">
        <v>3089</v>
      </c>
      <c r="C81" s="725">
        <v>57219.250000000007</v>
      </c>
      <c r="D81" s="725">
        <v>367</v>
      </c>
      <c r="E81" s="725">
        <v>948.33</v>
      </c>
      <c r="F81" s="791">
        <v>1.6573618144243414E-2</v>
      </c>
      <c r="G81" s="725">
        <v>4</v>
      </c>
      <c r="H81" s="791">
        <v>1.0899182561307902E-2</v>
      </c>
      <c r="I81" s="725">
        <v>56270.920000000006</v>
      </c>
      <c r="J81" s="791">
        <v>0.98342638185575659</v>
      </c>
      <c r="K81" s="725">
        <v>363</v>
      </c>
      <c r="L81" s="791">
        <v>0.98910081743869205</v>
      </c>
      <c r="M81" s="725" t="s">
        <v>614</v>
      </c>
      <c r="N81" s="270"/>
    </row>
    <row r="82" spans="1:14" ht="14.4" customHeight="1" x14ac:dyDescent="0.3">
      <c r="A82" s="721" t="s">
        <v>608</v>
      </c>
      <c r="B82" s="722" t="s">
        <v>608</v>
      </c>
      <c r="C82" s="725" t="s">
        <v>608</v>
      </c>
      <c r="D82" s="725" t="s">
        <v>608</v>
      </c>
      <c r="E82" s="725" t="s">
        <v>608</v>
      </c>
      <c r="F82" s="791" t="s">
        <v>608</v>
      </c>
      <c r="G82" s="725" t="s">
        <v>608</v>
      </c>
      <c r="H82" s="791" t="s">
        <v>608</v>
      </c>
      <c r="I82" s="725" t="s">
        <v>608</v>
      </c>
      <c r="J82" s="791" t="s">
        <v>608</v>
      </c>
      <c r="K82" s="725" t="s">
        <v>608</v>
      </c>
      <c r="L82" s="791" t="s">
        <v>608</v>
      </c>
      <c r="M82" s="725" t="s">
        <v>615</v>
      </c>
      <c r="N82" s="270"/>
    </row>
    <row r="83" spans="1:14" ht="14.4" customHeight="1" x14ac:dyDescent="0.3">
      <c r="A83" s="721" t="s">
        <v>606</v>
      </c>
      <c r="B83" s="722" t="s">
        <v>3090</v>
      </c>
      <c r="C83" s="725">
        <v>18846241.740000002</v>
      </c>
      <c r="D83" s="725">
        <v>6037</v>
      </c>
      <c r="E83" s="725">
        <v>13862121.190000003</v>
      </c>
      <c r="F83" s="791">
        <v>0.73553769399967395</v>
      </c>
      <c r="G83" s="725">
        <v>2744</v>
      </c>
      <c r="H83" s="791">
        <v>0.45453039589199934</v>
      </c>
      <c r="I83" s="725">
        <v>4984120.5500000007</v>
      </c>
      <c r="J83" s="791">
        <v>0.26446230600032622</v>
      </c>
      <c r="K83" s="725">
        <v>3293</v>
      </c>
      <c r="L83" s="791">
        <v>0.54546960410800072</v>
      </c>
      <c r="M83" s="725" t="s">
        <v>610</v>
      </c>
      <c r="N83" s="270"/>
    </row>
    <row r="84" spans="1:14" ht="14.4" customHeight="1" x14ac:dyDescent="0.3">
      <c r="A84" s="792" t="s">
        <v>3091</v>
      </c>
    </row>
    <row r="85" spans="1:14" ht="14.4" customHeight="1" x14ac:dyDescent="0.3">
      <c r="A85" s="793" t="s">
        <v>3092</v>
      </c>
    </row>
    <row r="86" spans="1:14" ht="14.4" customHeight="1" x14ac:dyDescent="0.3">
      <c r="A86" s="792" t="s">
        <v>3093</v>
      </c>
    </row>
  </sheetData>
  <autoFilter ref="A4:M4"/>
  <mergeCells count="4">
    <mergeCell ref="E3:H3"/>
    <mergeCell ref="C3:D3"/>
    <mergeCell ref="I3:L3"/>
    <mergeCell ref="A1:L1"/>
  </mergeCells>
  <conditionalFormatting sqref="F4 F11 F84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83">
    <cfRule type="expression" dxfId="54" priority="4">
      <formula>AND(LEFT(M12,6)&lt;&gt;"mezera",M12&lt;&gt;"")</formula>
    </cfRule>
  </conditionalFormatting>
  <conditionalFormatting sqref="A12:A83">
    <cfRule type="expression" dxfId="53" priority="2">
      <formula>AND(M12&lt;&gt;"",M12&lt;&gt;"mezeraKL")</formula>
    </cfRule>
  </conditionalFormatting>
  <conditionalFormatting sqref="F12:F83">
    <cfRule type="cellIs" dxfId="52" priority="1" operator="lessThan">
      <formula>0.6</formula>
    </cfRule>
  </conditionalFormatting>
  <conditionalFormatting sqref="B12:L83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83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77" t="s">
        <v>191</v>
      </c>
      <c r="B1" s="577"/>
      <c r="C1" s="577"/>
      <c r="D1" s="577"/>
      <c r="E1" s="577"/>
      <c r="F1" s="577"/>
      <c r="G1" s="577"/>
      <c r="H1" s="577"/>
      <c r="I1" s="577"/>
      <c r="J1" s="539"/>
      <c r="K1" s="539"/>
      <c r="L1" s="539"/>
      <c r="M1" s="539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94" t="s">
        <v>15</v>
      </c>
      <c r="C3" s="596"/>
      <c r="D3" s="593"/>
      <c r="E3" s="261"/>
      <c r="F3" s="593" t="s">
        <v>16</v>
      </c>
      <c r="G3" s="593"/>
      <c r="H3" s="593"/>
      <c r="I3" s="593"/>
      <c r="J3" s="593" t="s">
        <v>190</v>
      </c>
      <c r="K3" s="593"/>
      <c r="L3" s="593"/>
      <c r="M3" s="595"/>
    </row>
    <row r="4" spans="1:13" ht="14.4" customHeight="1" thickBot="1" x14ac:dyDescent="0.35">
      <c r="A4" s="770" t="s">
        <v>167</v>
      </c>
      <c r="B4" s="771" t="s">
        <v>19</v>
      </c>
      <c r="C4" s="797"/>
      <c r="D4" s="771" t="s">
        <v>20</v>
      </c>
      <c r="E4" s="797"/>
      <c r="F4" s="771" t="s">
        <v>19</v>
      </c>
      <c r="G4" s="774" t="s">
        <v>2</v>
      </c>
      <c r="H4" s="771" t="s">
        <v>20</v>
      </c>
      <c r="I4" s="774" t="s">
        <v>2</v>
      </c>
      <c r="J4" s="771" t="s">
        <v>19</v>
      </c>
      <c r="K4" s="774" t="s">
        <v>2</v>
      </c>
      <c r="L4" s="771" t="s">
        <v>20</v>
      </c>
      <c r="M4" s="775" t="s">
        <v>2</v>
      </c>
    </row>
    <row r="5" spans="1:13" ht="14.4" customHeight="1" x14ac:dyDescent="0.3">
      <c r="A5" s="794" t="s">
        <v>3094</v>
      </c>
      <c r="B5" s="785">
        <v>14603.460000000003</v>
      </c>
      <c r="C5" s="732">
        <v>1</v>
      </c>
      <c r="D5" s="798">
        <v>77</v>
      </c>
      <c r="E5" s="801" t="s">
        <v>3094</v>
      </c>
      <c r="F5" s="785">
        <v>8966.6000000000022</v>
      </c>
      <c r="G5" s="753">
        <v>0.61400517411627109</v>
      </c>
      <c r="H5" s="735">
        <v>36</v>
      </c>
      <c r="I5" s="776">
        <v>0.46753246753246752</v>
      </c>
      <c r="J5" s="804">
        <v>5636.8600000000006</v>
      </c>
      <c r="K5" s="753">
        <v>0.38599482588372891</v>
      </c>
      <c r="L5" s="735">
        <v>41</v>
      </c>
      <c r="M5" s="776">
        <v>0.53246753246753242</v>
      </c>
    </row>
    <row r="6" spans="1:13" ht="14.4" customHeight="1" x14ac:dyDescent="0.3">
      <c r="A6" s="795" t="s">
        <v>3095</v>
      </c>
      <c r="B6" s="786">
        <v>44515.47</v>
      </c>
      <c r="C6" s="738">
        <v>1</v>
      </c>
      <c r="D6" s="799">
        <v>41</v>
      </c>
      <c r="E6" s="802" t="s">
        <v>3095</v>
      </c>
      <c r="F6" s="786">
        <v>22759.24</v>
      </c>
      <c r="G6" s="754">
        <v>0.51126585881267794</v>
      </c>
      <c r="H6" s="741">
        <v>19</v>
      </c>
      <c r="I6" s="777">
        <v>0.46341463414634149</v>
      </c>
      <c r="J6" s="805">
        <v>21756.23</v>
      </c>
      <c r="K6" s="754">
        <v>0.48873414118732206</v>
      </c>
      <c r="L6" s="741">
        <v>22</v>
      </c>
      <c r="M6" s="777">
        <v>0.53658536585365857</v>
      </c>
    </row>
    <row r="7" spans="1:13" ht="14.4" customHeight="1" x14ac:dyDescent="0.3">
      <c r="A7" s="795" t="s">
        <v>3096</v>
      </c>
      <c r="B7" s="786">
        <v>323.94</v>
      </c>
      <c r="C7" s="738">
        <v>1</v>
      </c>
      <c r="D7" s="799">
        <v>3</v>
      </c>
      <c r="E7" s="802" t="s">
        <v>3096</v>
      </c>
      <c r="F7" s="786">
        <v>200</v>
      </c>
      <c r="G7" s="754">
        <v>0.61739828363277149</v>
      </c>
      <c r="H7" s="741">
        <v>1</v>
      </c>
      <c r="I7" s="777">
        <v>0.33333333333333331</v>
      </c>
      <c r="J7" s="805">
        <v>123.94</v>
      </c>
      <c r="K7" s="754">
        <v>0.38260171636722851</v>
      </c>
      <c r="L7" s="741">
        <v>2</v>
      </c>
      <c r="M7" s="777">
        <v>0.66666666666666663</v>
      </c>
    </row>
    <row r="8" spans="1:13" ht="14.4" customHeight="1" x14ac:dyDescent="0.3">
      <c r="A8" s="795" t="s">
        <v>3097</v>
      </c>
      <c r="B8" s="786">
        <v>223.66</v>
      </c>
      <c r="C8" s="738">
        <v>1</v>
      </c>
      <c r="D8" s="799">
        <v>1</v>
      </c>
      <c r="E8" s="802" t="s">
        <v>3097</v>
      </c>
      <c r="F8" s="786"/>
      <c r="G8" s="754">
        <v>0</v>
      </c>
      <c r="H8" s="741"/>
      <c r="I8" s="777">
        <v>0</v>
      </c>
      <c r="J8" s="805">
        <v>223.66</v>
      </c>
      <c r="K8" s="754">
        <v>1</v>
      </c>
      <c r="L8" s="741">
        <v>1</v>
      </c>
      <c r="M8" s="777">
        <v>1</v>
      </c>
    </row>
    <row r="9" spans="1:13" ht="14.4" customHeight="1" x14ac:dyDescent="0.3">
      <c r="A9" s="795" t="s">
        <v>3098</v>
      </c>
      <c r="B9" s="786">
        <v>1068.6200000000001</v>
      </c>
      <c r="C9" s="738">
        <v>1</v>
      </c>
      <c r="D9" s="799">
        <v>9</v>
      </c>
      <c r="E9" s="802" t="s">
        <v>3098</v>
      </c>
      <c r="F9" s="786">
        <v>234.51</v>
      </c>
      <c r="G9" s="754">
        <v>0.21945125488948361</v>
      </c>
      <c r="H9" s="741">
        <v>2</v>
      </c>
      <c r="I9" s="777">
        <v>0.22222222222222221</v>
      </c>
      <c r="J9" s="805">
        <v>834.11000000000013</v>
      </c>
      <c r="K9" s="754">
        <v>0.78054874511051642</v>
      </c>
      <c r="L9" s="741">
        <v>7</v>
      </c>
      <c r="M9" s="777">
        <v>0.77777777777777779</v>
      </c>
    </row>
    <row r="10" spans="1:13" ht="14.4" customHeight="1" x14ac:dyDescent="0.3">
      <c r="A10" s="795" t="s">
        <v>3099</v>
      </c>
      <c r="B10" s="786">
        <v>114252.56999999998</v>
      </c>
      <c r="C10" s="738">
        <v>1</v>
      </c>
      <c r="D10" s="799">
        <v>193</v>
      </c>
      <c r="E10" s="802" t="s">
        <v>3099</v>
      </c>
      <c r="F10" s="786">
        <v>51237.14999999998</v>
      </c>
      <c r="G10" s="754">
        <v>0.44845512009051514</v>
      </c>
      <c r="H10" s="741">
        <v>82</v>
      </c>
      <c r="I10" s="777">
        <v>0.42487046632124353</v>
      </c>
      <c r="J10" s="805">
        <v>63015.420000000006</v>
      </c>
      <c r="K10" s="754">
        <v>0.55154487990948486</v>
      </c>
      <c r="L10" s="741">
        <v>111</v>
      </c>
      <c r="M10" s="777">
        <v>0.57512953367875652</v>
      </c>
    </row>
    <row r="11" spans="1:13" ht="14.4" customHeight="1" x14ac:dyDescent="0.3">
      <c r="A11" s="795" t="s">
        <v>3100</v>
      </c>
      <c r="B11" s="786">
        <v>1425.88</v>
      </c>
      <c r="C11" s="738">
        <v>1</v>
      </c>
      <c r="D11" s="799">
        <v>24</v>
      </c>
      <c r="E11" s="802" t="s">
        <v>3100</v>
      </c>
      <c r="F11" s="786">
        <v>500.67999999999995</v>
      </c>
      <c r="G11" s="754">
        <v>0.35113754313125922</v>
      </c>
      <c r="H11" s="741">
        <v>7</v>
      </c>
      <c r="I11" s="777">
        <v>0.29166666666666669</v>
      </c>
      <c r="J11" s="805">
        <v>925.2</v>
      </c>
      <c r="K11" s="754">
        <v>0.64886245686874067</v>
      </c>
      <c r="L11" s="741">
        <v>17</v>
      </c>
      <c r="M11" s="777">
        <v>0.70833333333333337</v>
      </c>
    </row>
    <row r="12" spans="1:13" ht="14.4" customHeight="1" x14ac:dyDescent="0.3">
      <c r="A12" s="795" t="s">
        <v>3101</v>
      </c>
      <c r="B12" s="786">
        <v>759.24</v>
      </c>
      <c r="C12" s="738">
        <v>1</v>
      </c>
      <c r="D12" s="799">
        <v>7</v>
      </c>
      <c r="E12" s="802" t="s">
        <v>3101</v>
      </c>
      <c r="F12" s="786"/>
      <c r="G12" s="754">
        <v>0</v>
      </c>
      <c r="H12" s="741"/>
      <c r="I12" s="777">
        <v>0</v>
      </c>
      <c r="J12" s="805">
        <v>759.24</v>
      </c>
      <c r="K12" s="754">
        <v>1</v>
      </c>
      <c r="L12" s="741">
        <v>7</v>
      </c>
      <c r="M12" s="777">
        <v>1</v>
      </c>
    </row>
    <row r="13" spans="1:13" ht="14.4" customHeight="1" x14ac:dyDescent="0.3">
      <c r="A13" s="795" t="s">
        <v>3102</v>
      </c>
      <c r="B13" s="786">
        <v>4305.24</v>
      </c>
      <c r="C13" s="738">
        <v>1</v>
      </c>
      <c r="D13" s="799">
        <v>32</v>
      </c>
      <c r="E13" s="802" t="s">
        <v>3102</v>
      </c>
      <c r="F13" s="786">
        <v>1070.77</v>
      </c>
      <c r="G13" s="754">
        <v>0.2487131960123013</v>
      </c>
      <c r="H13" s="741">
        <v>10</v>
      </c>
      <c r="I13" s="777">
        <v>0.3125</v>
      </c>
      <c r="J13" s="805">
        <v>3234.47</v>
      </c>
      <c r="K13" s="754">
        <v>0.75128680398769865</v>
      </c>
      <c r="L13" s="741">
        <v>22</v>
      </c>
      <c r="M13" s="777">
        <v>0.6875</v>
      </c>
    </row>
    <row r="14" spans="1:13" ht="14.4" customHeight="1" x14ac:dyDescent="0.3">
      <c r="A14" s="795" t="s">
        <v>3103</v>
      </c>
      <c r="B14" s="786">
        <v>764647.95</v>
      </c>
      <c r="C14" s="738">
        <v>1</v>
      </c>
      <c r="D14" s="799">
        <v>216</v>
      </c>
      <c r="E14" s="802" t="s">
        <v>3103</v>
      </c>
      <c r="F14" s="786">
        <v>138386.81999999998</v>
      </c>
      <c r="G14" s="754">
        <v>0.18098109070978349</v>
      </c>
      <c r="H14" s="741">
        <v>87</v>
      </c>
      <c r="I14" s="777">
        <v>0.40277777777777779</v>
      </c>
      <c r="J14" s="805">
        <v>626261.13</v>
      </c>
      <c r="K14" s="754">
        <v>0.81901890929021659</v>
      </c>
      <c r="L14" s="741">
        <v>129</v>
      </c>
      <c r="M14" s="777">
        <v>0.59722222222222221</v>
      </c>
    </row>
    <row r="15" spans="1:13" ht="14.4" customHeight="1" x14ac:dyDescent="0.3">
      <c r="A15" s="795" t="s">
        <v>3104</v>
      </c>
      <c r="B15" s="786">
        <v>4384</v>
      </c>
      <c r="C15" s="738">
        <v>1</v>
      </c>
      <c r="D15" s="799">
        <v>29</v>
      </c>
      <c r="E15" s="802" t="s">
        <v>3104</v>
      </c>
      <c r="F15" s="786">
        <v>242.57999999999998</v>
      </c>
      <c r="G15" s="754">
        <v>5.5333029197080288E-2</v>
      </c>
      <c r="H15" s="741">
        <v>6</v>
      </c>
      <c r="I15" s="777">
        <v>0.20689655172413793</v>
      </c>
      <c r="J15" s="805">
        <v>4141.42</v>
      </c>
      <c r="K15" s="754">
        <v>0.94466697080291973</v>
      </c>
      <c r="L15" s="741">
        <v>23</v>
      </c>
      <c r="M15" s="777">
        <v>0.7931034482758621</v>
      </c>
    </row>
    <row r="16" spans="1:13" ht="14.4" customHeight="1" x14ac:dyDescent="0.3">
      <c r="A16" s="795" t="s">
        <v>3105</v>
      </c>
      <c r="B16" s="786">
        <v>9261.44</v>
      </c>
      <c r="C16" s="738">
        <v>1</v>
      </c>
      <c r="D16" s="799">
        <v>58</v>
      </c>
      <c r="E16" s="802" t="s">
        <v>3105</v>
      </c>
      <c r="F16" s="786">
        <v>5809.9500000000007</v>
      </c>
      <c r="G16" s="754">
        <v>0.62732685197982174</v>
      </c>
      <c r="H16" s="741">
        <v>23</v>
      </c>
      <c r="I16" s="777">
        <v>0.39655172413793105</v>
      </c>
      <c r="J16" s="805">
        <v>3451.4900000000002</v>
      </c>
      <c r="K16" s="754">
        <v>0.37267314802017831</v>
      </c>
      <c r="L16" s="741">
        <v>35</v>
      </c>
      <c r="M16" s="777">
        <v>0.60344827586206895</v>
      </c>
    </row>
    <row r="17" spans="1:13" ht="14.4" customHeight="1" x14ac:dyDescent="0.3">
      <c r="A17" s="795" t="s">
        <v>3106</v>
      </c>
      <c r="B17" s="786">
        <v>1262.3</v>
      </c>
      <c r="C17" s="738">
        <v>1</v>
      </c>
      <c r="D17" s="799">
        <v>23</v>
      </c>
      <c r="E17" s="802" t="s">
        <v>3106</v>
      </c>
      <c r="F17" s="786"/>
      <c r="G17" s="754">
        <v>0</v>
      </c>
      <c r="H17" s="741"/>
      <c r="I17" s="777">
        <v>0</v>
      </c>
      <c r="J17" s="805">
        <v>1262.3</v>
      </c>
      <c r="K17" s="754">
        <v>1</v>
      </c>
      <c r="L17" s="741">
        <v>23</v>
      </c>
      <c r="M17" s="777">
        <v>1</v>
      </c>
    </row>
    <row r="18" spans="1:13" ht="14.4" customHeight="1" x14ac:dyDescent="0.3">
      <c r="A18" s="795" t="s">
        <v>3107</v>
      </c>
      <c r="B18" s="786">
        <v>618.64</v>
      </c>
      <c r="C18" s="738">
        <v>1</v>
      </c>
      <c r="D18" s="799">
        <v>6</v>
      </c>
      <c r="E18" s="802" t="s">
        <v>3107</v>
      </c>
      <c r="F18" s="786">
        <v>400</v>
      </c>
      <c r="G18" s="754">
        <v>0.64657959394801501</v>
      </c>
      <c r="H18" s="741">
        <v>1</v>
      </c>
      <c r="I18" s="777">
        <v>0.16666666666666666</v>
      </c>
      <c r="J18" s="805">
        <v>218.64</v>
      </c>
      <c r="K18" s="754">
        <v>0.35342040605198499</v>
      </c>
      <c r="L18" s="741">
        <v>5</v>
      </c>
      <c r="M18" s="777">
        <v>0.83333333333333337</v>
      </c>
    </row>
    <row r="19" spans="1:13" ht="14.4" customHeight="1" x14ac:dyDescent="0.3">
      <c r="A19" s="795" t="s">
        <v>3108</v>
      </c>
      <c r="B19" s="786">
        <v>2511.6</v>
      </c>
      <c r="C19" s="738">
        <v>1</v>
      </c>
      <c r="D19" s="799">
        <v>42</v>
      </c>
      <c r="E19" s="802" t="s">
        <v>3108</v>
      </c>
      <c r="F19" s="786">
        <v>499.78999999999996</v>
      </c>
      <c r="G19" s="754">
        <v>0.19899267399267398</v>
      </c>
      <c r="H19" s="741">
        <v>7</v>
      </c>
      <c r="I19" s="777">
        <v>0.16666666666666666</v>
      </c>
      <c r="J19" s="805">
        <v>2011.81</v>
      </c>
      <c r="K19" s="754">
        <v>0.80100732600732605</v>
      </c>
      <c r="L19" s="741">
        <v>35</v>
      </c>
      <c r="M19" s="777">
        <v>0.83333333333333337</v>
      </c>
    </row>
    <row r="20" spans="1:13" ht="14.4" customHeight="1" x14ac:dyDescent="0.3">
      <c r="A20" s="795" t="s">
        <v>3109</v>
      </c>
      <c r="B20" s="786">
        <v>395.04999999999995</v>
      </c>
      <c r="C20" s="738">
        <v>1</v>
      </c>
      <c r="D20" s="799">
        <v>11</v>
      </c>
      <c r="E20" s="802" t="s">
        <v>3109</v>
      </c>
      <c r="F20" s="786">
        <v>0</v>
      </c>
      <c r="G20" s="754">
        <v>0</v>
      </c>
      <c r="H20" s="741">
        <v>1</v>
      </c>
      <c r="I20" s="777">
        <v>9.0909090909090912E-2</v>
      </c>
      <c r="J20" s="805">
        <v>395.04999999999995</v>
      </c>
      <c r="K20" s="754">
        <v>1</v>
      </c>
      <c r="L20" s="741">
        <v>10</v>
      </c>
      <c r="M20" s="777">
        <v>0.90909090909090906</v>
      </c>
    </row>
    <row r="21" spans="1:13" ht="14.4" customHeight="1" x14ac:dyDescent="0.3">
      <c r="A21" s="795" t="s">
        <v>3110</v>
      </c>
      <c r="B21" s="786">
        <v>741549.50999999989</v>
      </c>
      <c r="C21" s="738">
        <v>1</v>
      </c>
      <c r="D21" s="799">
        <v>289</v>
      </c>
      <c r="E21" s="802" t="s">
        <v>3110</v>
      </c>
      <c r="F21" s="786">
        <v>493379.29999999987</v>
      </c>
      <c r="G21" s="754">
        <v>0.66533561595907464</v>
      </c>
      <c r="H21" s="741">
        <v>169</v>
      </c>
      <c r="I21" s="777">
        <v>0.58477508650519028</v>
      </c>
      <c r="J21" s="805">
        <v>248170.21</v>
      </c>
      <c r="K21" s="754">
        <v>0.33466438404092536</v>
      </c>
      <c r="L21" s="741">
        <v>120</v>
      </c>
      <c r="M21" s="777">
        <v>0.41522491349480967</v>
      </c>
    </row>
    <row r="22" spans="1:13" ht="14.4" customHeight="1" x14ac:dyDescent="0.3">
      <c r="A22" s="795" t="s">
        <v>3111</v>
      </c>
      <c r="B22" s="786">
        <v>4812.53</v>
      </c>
      <c r="C22" s="738">
        <v>1</v>
      </c>
      <c r="D22" s="799">
        <v>31</v>
      </c>
      <c r="E22" s="802" t="s">
        <v>3111</v>
      </c>
      <c r="F22" s="786">
        <v>3750.23</v>
      </c>
      <c r="G22" s="754">
        <v>0.77926371368074598</v>
      </c>
      <c r="H22" s="741">
        <v>16</v>
      </c>
      <c r="I22" s="777">
        <v>0.5161290322580645</v>
      </c>
      <c r="J22" s="805">
        <v>1062.3</v>
      </c>
      <c r="K22" s="754">
        <v>0.22073628631925413</v>
      </c>
      <c r="L22" s="741">
        <v>15</v>
      </c>
      <c r="M22" s="777">
        <v>0.4838709677419355</v>
      </c>
    </row>
    <row r="23" spans="1:13" ht="14.4" customHeight="1" x14ac:dyDescent="0.3">
      <c r="A23" s="795" t="s">
        <v>3112</v>
      </c>
      <c r="B23" s="786">
        <v>1556.7000000000003</v>
      </c>
      <c r="C23" s="738">
        <v>1</v>
      </c>
      <c r="D23" s="799">
        <v>20</v>
      </c>
      <c r="E23" s="802" t="s">
        <v>3112</v>
      </c>
      <c r="F23" s="786">
        <v>179.47</v>
      </c>
      <c r="G23" s="754">
        <v>0.11528875184685551</v>
      </c>
      <c r="H23" s="741">
        <v>2</v>
      </c>
      <c r="I23" s="777">
        <v>0.1</v>
      </c>
      <c r="J23" s="805">
        <v>1377.2300000000002</v>
      </c>
      <c r="K23" s="754">
        <v>0.8847112481531445</v>
      </c>
      <c r="L23" s="741">
        <v>18</v>
      </c>
      <c r="M23" s="777">
        <v>0.9</v>
      </c>
    </row>
    <row r="24" spans="1:13" ht="14.4" customHeight="1" x14ac:dyDescent="0.3">
      <c r="A24" s="795" t="s">
        <v>3113</v>
      </c>
      <c r="B24" s="786">
        <v>336485.97</v>
      </c>
      <c r="C24" s="738">
        <v>1</v>
      </c>
      <c r="D24" s="799">
        <v>326</v>
      </c>
      <c r="E24" s="802" t="s">
        <v>3113</v>
      </c>
      <c r="F24" s="786">
        <v>190797.19999999998</v>
      </c>
      <c r="G24" s="754">
        <v>0.56702869364805908</v>
      </c>
      <c r="H24" s="741">
        <v>131</v>
      </c>
      <c r="I24" s="777">
        <v>0.40184049079754602</v>
      </c>
      <c r="J24" s="805">
        <v>145688.77000000002</v>
      </c>
      <c r="K24" s="754">
        <v>0.43297130635194103</v>
      </c>
      <c r="L24" s="741">
        <v>195</v>
      </c>
      <c r="M24" s="777">
        <v>0.59815950920245398</v>
      </c>
    </row>
    <row r="25" spans="1:13" ht="14.4" customHeight="1" x14ac:dyDescent="0.3">
      <c r="A25" s="795" t="s">
        <v>3114</v>
      </c>
      <c r="B25" s="786">
        <v>558837.1399999999</v>
      </c>
      <c r="C25" s="738">
        <v>1</v>
      </c>
      <c r="D25" s="799">
        <v>539</v>
      </c>
      <c r="E25" s="802" t="s">
        <v>3114</v>
      </c>
      <c r="F25" s="786">
        <v>313864.40999999997</v>
      </c>
      <c r="G25" s="754">
        <v>0.56163842295807331</v>
      </c>
      <c r="H25" s="741">
        <v>220</v>
      </c>
      <c r="I25" s="777">
        <v>0.40816326530612246</v>
      </c>
      <c r="J25" s="805">
        <v>244972.72999999998</v>
      </c>
      <c r="K25" s="754">
        <v>0.4383615770419268</v>
      </c>
      <c r="L25" s="741">
        <v>319</v>
      </c>
      <c r="M25" s="777">
        <v>0.59183673469387754</v>
      </c>
    </row>
    <row r="26" spans="1:13" ht="14.4" customHeight="1" x14ac:dyDescent="0.3">
      <c r="A26" s="795" t="s">
        <v>3115</v>
      </c>
      <c r="B26" s="786">
        <v>24168.919999999995</v>
      </c>
      <c r="C26" s="738">
        <v>1</v>
      </c>
      <c r="D26" s="799">
        <v>249</v>
      </c>
      <c r="E26" s="802" t="s">
        <v>3115</v>
      </c>
      <c r="F26" s="786">
        <v>7396.9900000000016</v>
      </c>
      <c r="G26" s="754">
        <v>0.30605380794839004</v>
      </c>
      <c r="H26" s="741">
        <v>80</v>
      </c>
      <c r="I26" s="777">
        <v>0.32128514056224899</v>
      </c>
      <c r="J26" s="805">
        <v>16771.929999999993</v>
      </c>
      <c r="K26" s="754">
        <v>0.6939461920516099</v>
      </c>
      <c r="L26" s="741">
        <v>169</v>
      </c>
      <c r="M26" s="777">
        <v>0.67871485943775101</v>
      </c>
    </row>
    <row r="27" spans="1:13" ht="14.4" customHeight="1" x14ac:dyDescent="0.3">
      <c r="A27" s="795" t="s">
        <v>3116</v>
      </c>
      <c r="B27" s="786">
        <v>2678.2599999999998</v>
      </c>
      <c r="C27" s="738">
        <v>1</v>
      </c>
      <c r="D27" s="799">
        <v>11</v>
      </c>
      <c r="E27" s="802" t="s">
        <v>3116</v>
      </c>
      <c r="F27" s="786">
        <v>1630.1899999999998</v>
      </c>
      <c r="G27" s="754">
        <v>0.60867503528410238</v>
      </c>
      <c r="H27" s="741">
        <v>3</v>
      </c>
      <c r="I27" s="777">
        <v>0.27272727272727271</v>
      </c>
      <c r="J27" s="805">
        <v>1048.07</v>
      </c>
      <c r="K27" s="754">
        <v>0.39132496471589767</v>
      </c>
      <c r="L27" s="741">
        <v>8</v>
      </c>
      <c r="M27" s="777">
        <v>0.72727272727272729</v>
      </c>
    </row>
    <row r="28" spans="1:13" ht="14.4" customHeight="1" x14ac:dyDescent="0.3">
      <c r="A28" s="795" t="s">
        <v>3117</v>
      </c>
      <c r="B28" s="786">
        <v>4375.2299999999996</v>
      </c>
      <c r="C28" s="738">
        <v>1</v>
      </c>
      <c r="D28" s="799">
        <v>53</v>
      </c>
      <c r="E28" s="802" t="s">
        <v>3117</v>
      </c>
      <c r="F28" s="786">
        <v>1352.75</v>
      </c>
      <c r="G28" s="754">
        <v>0.30918374576879393</v>
      </c>
      <c r="H28" s="741">
        <v>15</v>
      </c>
      <c r="I28" s="777">
        <v>0.28301886792452829</v>
      </c>
      <c r="J28" s="805">
        <v>3022.48</v>
      </c>
      <c r="K28" s="754">
        <v>0.69081625423120618</v>
      </c>
      <c r="L28" s="741">
        <v>38</v>
      </c>
      <c r="M28" s="777">
        <v>0.71698113207547165</v>
      </c>
    </row>
    <row r="29" spans="1:13" ht="14.4" customHeight="1" x14ac:dyDescent="0.3">
      <c r="A29" s="795" t="s">
        <v>3118</v>
      </c>
      <c r="B29" s="786">
        <v>30126.39</v>
      </c>
      <c r="C29" s="738">
        <v>1</v>
      </c>
      <c r="D29" s="799">
        <v>16</v>
      </c>
      <c r="E29" s="802" t="s">
        <v>3118</v>
      </c>
      <c r="F29" s="786">
        <v>29808.23</v>
      </c>
      <c r="G29" s="754">
        <v>0.98943915948774486</v>
      </c>
      <c r="H29" s="741">
        <v>14</v>
      </c>
      <c r="I29" s="777">
        <v>0.875</v>
      </c>
      <c r="J29" s="805">
        <v>318.16000000000003</v>
      </c>
      <c r="K29" s="754">
        <v>1.0560840512255204E-2</v>
      </c>
      <c r="L29" s="741">
        <v>2</v>
      </c>
      <c r="M29" s="777">
        <v>0.125</v>
      </c>
    </row>
    <row r="30" spans="1:13" ht="14.4" customHeight="1" x14ac:dyDescent="0.3">
      <c r="A30" s="795" t="s">
        <v>3119</v>
      </c>
      <c r="B30" s="786">
        <v>51016.520000000004</v>
      </c>
      <c r="C30" s="738">
        <v>1</v>
      </c>
      <c r="D30" s="799">
        <v>52</v>
      </c>
      <c r="E30" s="802" t="s">
        <v>3119</v>
      </c>
      <c r="F30" s="786">
        <v>46005.350000000006</v>
      </c>
      <c r="G30" s="754">
        <v>0.90177358236116467</v>
      </c>
      <c r="H30" s="741">
        <v>19</v>
      </c>
      <c r="I30" s="777">
        <v>0.36538461538461536</v>
      </c>
      <c r="J30" s="805">
        <v>5011.170000000001</v>
      </c>
      <c r="K30" s="754">
        <v>9.8226417638835425E-2</v>
      </c>
      <c r="L30" s="741">
        <v>33</v>
      </c>
      <c r="M30" s="777">
        <v>0.63461538461538458</v>
      </c>
    </row>
    <row r="31" spans="1:13" ht="14.4" customHeight="1" x14ac:dyDescent="0.3">
      <c r="A31" s="795" t="s">
        <v>3120</v>
      </c>
      <c r="B31" s="786">
        <v>189215.62999999995</v>
      </c>
      <c r="C31" s="738">
        <v>1</v>
      </c>
      <c r="D31" s="799">
        <v>184</v>
      </c>
      <c r="E31" s="802" t="s">
        <v>3120</v>
      </c>
      <c r="F31" s="786">
        <v>120700.03999999998</v>
      </c>
      <c r="G31" s="754">
        <v>0.63789677417240853</v>
      </c>
      <c r="H31" s="741">
        <v>113</v>
      </c>
      <c r="I31" s="777">
        <v>0.61413043478260865</v>
      </c>
      <c r="J31" s="805">
        <v>68515.589999999982</v>
      </c>
      <c r="K31" s="754">
        <v>0.36210322582759152</v>
      </c>
      <c r="L31" s="741">
        <v>71</v>
      </c>
      <c r="M31" s="777">
        <v>0.3858695652173913</v>
      </c>
    </row>
    <row r="32" spans="1:13" ht="14.4" customHeight="1" x14ac:dyDescent="0.3">
      <c r="A32" s="795" t="s">
        <v>3121</v>
      </c>
      <c r="B32" s="786">
        <v>111746.94000000002</v>
      </c>
      <c r="C32" s="738">
        <v>1</v>
      </c>
      <c r="D32" s="799">
        <v>79</v>
      </c>
      <c r="E32" s="802" t="s">
        <v>3121</v>
      </c>
      <c r="F32" s="786">
        <v>105838.21000000002</v>
      </c>
      <c r="G32" s="754">
        <v>0.9471240107335378</v>
      </c>
      <c r="H32" s="741">
        <v>73</v>
      </c>
      <c r="I32" s="777">
        <v>0.92405063291139244</v>
      </c>
      <c r="J32" s="805">
        <v>5908.7300000000005</v>
      </c>
      <c r="K32" s="754">
        <v>5.2875989266462239E-2</v>
      </c>
      <c r="L32" s="741">
        <v>6</v>
      </c>
      <c r="M32" s="777">
        <v>7.5949367088607597E-2</v>
      </c>
    </row>
    <row r="33" spans="1:13" ht="14.4" customHeight="1" x14ac:dyDescent="0.3">
      <c r="A33" s="795" t="s">
        <v>3122</v>
      </c>
      <c r="B33" s="786">
        <v>21172.259999999995</v>
      </c>
      <c r="C33" s="738">
        <v>1</v>
      </c>
      <c r="D33" s="799">
        <v>48</v>
      </c>
      <c r="E33" s="802" t="s">
        <v>3122</v>
      </c>
      <c r="F33" s="786">
        <v>17978.449999999993</v>
      </c>
      <c r="G33" s="754">
        <v>0.84915120067484517</v>
      </c>
      <c r="H33" s="741">
        <v>31</v>
      </c>
      <c r="I33" s="777">
        <v>0.64583333333333337</v>
      </c>
      <c r="J33" s="805">
        <v>3193.8100000000004</v>
      </c>
      <c r="K33" s="754">
        <v>0.15084879932515477</v>
      </c>
      <c r="L33" s="741">
        <v>17</v>
      </c>
      <c r="M33" s="777">
        <v>0.35416666666666669</v>
      </c>
    </row>
    <row r="34" spans="1:13" ht="14.4" customHeight="1" x14ac:dyDescent="0.3">
      <c r="A34" s="795" t="s">
        <v>3123</v>
      </c>
      <c r="B34" s="786">
        <v>19927.7</v>
      </c>
      <c r="C34" s="738">
        <v>1</v>
      </c>
      <c r="D34" s="799">
        <v>51</v>
      </c>
      <c r="E34" s="802" t="s">
        <v>3123</v>
      </c>
      <c r="F34" s="786">
        <v>10479.67</v>
      </c>
      <c r="G34" s="754">
        <v>0.52588457273042044</v>
      </c>
      <c r="H34" s="741">
        <v>24</v>
      </c>
      <c r="I34" s="777">
        <v>0.47058823529411764</v>
      </c>
      <c r="J34" s="805">
        <v>9448.0300000000007</v>
      </c>
      <c r="K34" s="754">
        <v>0.47411542726957956</v>
      </c>
      <c r="L34" s="741">
        <v>27</v>
      </c>
      <c r="M34" s="777">
        <v>0.52941176470588236</v>
      </c>
    </row>
    <row r="35" spans="1:13" ht="14.4" customHeight="1" x14ac:dyDescent="0.3">
      <c r="A35" s="795" t="s">
        <v>3124</v>
      </c>
      <c r="B35" s="786">
        <v>18265.03</v>
      </c>
      <c r="C35" s="738">
        <v>1</v>
      </c>
      <c r="D35" s="799">
        <v>35</v>
      </c>
      <c r="E35" s="802" t="s">
        <v>3124</v>
      </c>
      <c r="F35" s="786">
        <v>11384.150000000001</v>
      </c>
      <c r="G35" s="754">
        <v>0.62327573510692302</v>
      </c>
      <c r="H35" s="741">
        <v>26</v>
      </c>
      <c r="I35" s="777">
        <v>0.74285714285714288</v>
      </c>
      <c r="J35" s="805">
        <v>6880.8799999999992</v>
      </c>
      <c r="K35" s="754">
        <v>0.37672426489307709</v>
      </c>
      <c r="L35" s="741">
        <v>9</v>
      </c>
      <c r="M35" s="777">
        <v>0.25714285714285712</v>
      </c>
    </row>
    <row r="36" spans="1:13" ht="14.4" customHeight="1" x14ac:dyDescent="0.3">
      <c r="A36" s="795" t="s">
        <v>3125</v>
      </c>
      <c r="B36" s="786">
        <v>4325.8100000000004</v>
      </c>
      <c r="C36" s="738">
        <v>1</v>
      </c>
      <c r="D36" s="799">
        <v>32</v>
      </c>
      <c r="E36" s="802" t="s">
        <v>3125</v>
      </c>
      <c r="F36" s="786">
        <v>2361.65</v>
      </c>
      <c r="G36" s="754">
        <v>0.54594399661566273</v>
      </c>
      <c r="H36" s="741">
        <v>12</v>
      </c>
      <c r="I36" s="777">
        <v>0.375</v>
      </c>
      <c r="J36" s="805">
        <v>1964.16</v>
      </c>
      <c r="K36" s="754">
        <v>0.45405600338433727</v>
      </c>
      <c r="L36" s="741">
        <v>20</v>
      </c>
      <c r="M36" s="777">
        <v>0.625</v>
      </c>
    </row>
    <row r="37" spans="1:13" ht="14.4" customHeight="1" x14ac:dyDescent="0.3">
      <c r="A37" s="795" t="s">
        <v>3126</v>
      </c>
      <c r="B37" s="786">
        <v>2723.46</v>
      </c>
      <c r="C37" s="738">
        <v>1</v>
      </c>
      <c r="D37" s="799">
        <v>13</v>
      </c>
      <c r="E37" s="802" t="s">
        <v>3126</v>
      </c>
      <c r="F37" s="786">
        <v>2087.44</v>
      </c>
      <c r="G37" s="754">
        <v>0.76646618639524722</v>
      </c>
      <c r="H37" s="741">
        <v>4</v>
      </c>
      <c r="I37" s="777">
        <v>0.30769230769230771</v>
      </c>
      <c r="J37" s="805">
        <v>636.02</v>
      </c>
      <c r="K37" s="754">
        <v>0.23353381360475275</v>
      </c>
      <c r="L37" s="741">
        <v>9</v>
      </c>
      <c r="M37" s="777">
        <v>0.69230769230769229</v>
      </c>
    </row>
    <row r="38" spans="1:13" ht="14.4" customHeight="1" x14ac:dyDescent="0.3">
      <c r="A38" s="795" t="s">
        <v>3127</v>
      </c>
      <c r="B38" s="786">
        <v>3176.4799999999996</v>
      </c>
      <c r="C38" s="738">
        <v>1</v>
      </c>
      <c r="D38" s="799">
        <v>15</v>
      </c>
      <c r="E38" s="802" t="s">
        <v>3127</v>
      </c>
      <c r="F38" s="786">
        <v>1129.8699999999999</v>
      </c>
      <c r="G38" s="754">
        <v>0.35569876089256031</v>
      </c>
      <c r="H38" s="741">
        <v>6</v>
      </c>
      <c r="I38" s="777">
        <v>0.4</v>
      </c>
      <c r="J38" s="805">
        <v>2046.61</v>
      </c>
      <c r="K38" s="754">
        <v>0.64430123910743975</v>
      </c>
      <c r="L38" s="741">
        <v>9</v>
      </c>
      <c r="M38" s="777">
        <v>0.6</v>
      </c>
    </row>
    <row r="39" spans="1:13" ht="14.4" customHeight="1" x14ac:dyDescent="0.3">
      <c r="A39" s="795" t="s">
        <v>3128</v>
      </c>
      <c r="B39" s="786">
        <v>758.42</v>
      </c>
      <c r="C39" s="738">
        <v>1</v>
      </c>
      <c r="D39" s="799">
        <v>9</v>
      </c>
      <c r="E39" s="802" t="s">
        <v>3128</v>
      </c>
      <c r="F39" s="786">
        <v>59.78</v>
      </c>
      <c r="G39" s="754">
        <v>7.8821761029508719E-2</v>
      </c>
      <c r="H39" s="741">
        <v>1</v>
      </c>
      <c r="I39" s="777">
        <v>0.1111111111111111</v>
      </c>
      <c r="J39" s="805">
        <v>698.64</v>
      </c>
      <c r="K39" s="754">
        <v>0.92117823897049134</v>
      </c>
      <c r="L39" s="741">
        <v>8</v>
      </c>
      <c r="M39" s="777">
        <v>0.88888888888888884</v>
      </c>
    </row>
    <row r="40" spans="1:13" ht="14.4" customHeight="1" x14ac:dyDescent="0.3">
      <c r="A40" s="795" t="s">
        <v>3129</v>
      </c>
      <c r="B40" s="786">
        <v>1314</v>
      </c>
      <c r="C40" s="738">
        <v>1</v>
      </c>
      <c r="D40" s="799">
        <v>16</v>
      </c>
      <c r="E40" s="802" t="s">
        <v>3129</v>
      </c>
      <c r="F40" s="786">
        <v>255.75</v>
      </c>
      <c r="G40" s="754">
        <v>0.19463470319634704</v>
      </c>
      <c r="H40" s="741">
        <v>3</v>
      </c>
      <c r="I40" s="777">
        <v>0.1875</v>
      </c>
      <c r="J40" s="805">
        <v>1058.25</v>
      </c>
      <c r="K40" s="754">
        <v>0.80536529680365299</v>
      </c>
      <c r="L40" s="741">
        <v>13</v>
      </c>
      <c r="M40" s="777">
        <v>0.8125</v>
      </c>
    </row>
    <row r="41" spans="1:13" ht="14.4" customHeight="1" x14ac:dyDescent="0.3">
      <c r="A41" s="795" t="s">
        <v>3130</v>
      </c>
      <c r="B41" s="786">
        <v>359.21</v>
      </c>
      <c r="C41" s="738">
        <v>1</v>
      </c>
      <c r="D41" s="799">
        <v>3</v>
      </c>
      <c r="E41" s="802" t="s">
        <v>3130</v>
      </c>
      <c r="F41" s="786"/>
      <c r="G41" s="754">
        <v>0</v>
      </c>
      <c r="H41" s="741"/>
      <c r="I41" s="777">
        <v>0</v>
      </c>
      <c r="J41" s="805">
        <v>359.21</v>
      </c>
      <c r="K41" s="754">
        <v>1</v>
      </c>
      <c r="L41" s="741">
        <v>3</v>
      </c>
      <c r="M41" s="777">
        <v>1</v>
      </c>
    </row>
    <row r="42" spans="1:13" ht="14.4" customHeight="1" x14ac:dyDescent="0.3">
      <c r="A42" s="795" t="s">
        <v>3131</v>
      </c>
      <c r="B42" s="786">
        <v>4828.09</v>
      </c>
      <c r="C42" s="738">
        <v>1</v>
      </c>
      <c r="D42" s="799">
        <v>33</v>
      </c>
      <c r="E42" s="802" t="s">
        <v>3131</v>
      </c>
      <c r="F42" s="786">
        <v>1819.46</v>
      </c>
      <c r="G42" s="754">
        <v>0.3768488159914169</v>
      </c>
      <c r="H42" s="741">
        <v>16</v>
      </c>
      <c r="I42" s="777">
        <v>0.48484848484848486</v>
      </c>
      <c r="J42" s="805">
        <v>3008.63</v>
      </c>
      <c r="K42" s="754">
        <v>0.62315118400858316</v>
      </c>
      <c r="L42" s="741">
        <v>17</v>
      </c>
      <c r="M42" s="777">
        <v>0.51515151515151514</v>
      </c>
    </row>
    <row r="43" spans="1:13" ht="14.4" customHeight="1" x14ac:dyDescent="0.3">
      <c r="A43" s="795" t="s">
        <v>3132</v>
      </c>
      <c r="B43" s="786">
        <v>7112.71</v>
      </c>
      <c r="C43" s="738">
        <v>1</v>
      </c>
      <c r="D43" s="799">
        <v>24</v>
      </c>
      <c r="E43" s="802" t="s">
        <v>3132</v>
      </c>
      <c r="F43" s="786">
        <v>3030.12</v>
      </c>
      <c r="G43" s="754">
        <v>0.42601483822621755</v>
      </c>
      <c r="H43" s="741">
        <v>11</v>
      </c>
      <c r="I43" s="777">
        <v>0.45833333333333331</v>
      </c>
      <c r="J43" s="805">
        <v>4082.59</v>
      </c>
      <c r="K43" s="754">
        <v>0.57398516177378245</v>
      </c>
      <c r="L43" s="741">
        <v>13</v>
      </c>
      <c r="M43" s="777">
        <v>0.54166666666666663</v>
      </c>
    </row>
    <row r="44" spans="1:13" ht="14.4" customHeight="1" x14ac:dyDescent="0.3">
      <c r="A44" s="795" t="s">
        <v>3133</v>
      </c>
      <c r="B44" s="786">
        <v>15827.900000000005</v>
      </c>
      <c r="C44" s="738">
        <v>1</v>
      </c>
      <c r="D44" s="799">
        <v>96</v>
      </c>
      <c r="E44" s="802" t="s">
        <v>3133</v>
      </c>
      <c r="F44" s="786">
        <v>4685.5300000000007</v>
      </c>
      <c r="G44" s="754">
        <v>0.29602979548771469</v>
      </c>
      <c r="H44" s="741">
        <v>29</v>
      </c>
      <c r="I44" s="777">
        <v>0.30208333333333331</v>
      </c>
      <c r="J44" s="805">
        <v>11142.370000000004</v>
      </c>
      <c r="K44" s="754">
        <v>0.70397020451228531</v>
      </c>
      <c r="L44" s="741">
        <v>67</v>
      </c>
      <c r="M44" s="777">
        <v>0.69791666666666663</v>
      </c>
    </row>
    <row r="45" spans="1:13" ht="14.4" customHeight="1" x14ac:dyDescent="0.3">
      <c r="A45" s="795" t="s">
        <v>3134</v>
      </c>
      <c r="B45" s="786">
        <v>4755.66</v>
      </c>
      <c r="C45" s="738">
        <v>1</v>
      </c>
      <c r="D45" s="799">
        <v>33</v>
      </c>
      <c r="E45" s="802" t="s">
        <v>3134</v>
      </c>
      <c r="F45" s="786">
        <v>3420.13</v>
      </c>
      <c r="G45" s="754">
        <v>0.71917042008890464</v>
      </c>
      <c r="H45" s="741">
        <v>18</v>
      </c>
      <c r="I45" s="777">
        <v>0.54545454545454541</v>
      </c>
      <c r="J45" s="805">
        <v>1335.53</v>
      </c>
      <c r="K45" s="754">
        <v>0.28082957991109542</v>
      </c>
      <c r="L45" s="741">
        <v>15</v>
      </c>
      <c r="M45" s="777">
        <v>0.45454545454545453</v>
      </c>
    </row>
    <row r="46" spans="1:13" ht="14.4" customHeight="1" x14ac:dyDescent="0.3">
      <c r="A46" s="795" t="s">
        <v>3135</v>
      </c>
      <c r="B46" s="786">
        <v>29578.670000000002</v>
      </c>
      <c r="C46" s="738">
        <v>1</v>
      </c>
      <c r="D46" s="799">
        <v>86</v>
      </c>
      <c r="E46" s="802" t="s">
        <v>3135</v>
      </c>
      <c r="F46" s="786">
        <v>11698.939999999999</v>
      </c>
      <c r="G46" s="754">
        <v>0.39551947399933796</v>
      </c>
      <c r="H46" s="741">
        <v>37</v>
      </c>
      <c r="I46" s="777">
        <v>0.43023255813953487</v>
      </c>
      <c r="J46" s="805">
        <v>17879.730000000003</v>
      </c>
      <c r="K46" s="754">
        <v>0.60448052600066204</v>
      </c>
      <c r="L46" s="741">
        <v>49</v>
      </c>
      <c r="M46" s="777">
        <v>0.56976744186046513</v>
      </c>
    </row>
    <row r="47" spans="1:13" ht="14.4" customHeight="1" x14ac:dyDescent="0.3">
      <c r="A47" s="795" t="s">
        <v>3136</v>
      </c>
      <c r="B47" s="786">
        <v>4759.5</v>
      </c>
      <c r="C47" s="738">
        <v>1</v>
      </c>
      <c r="D47" s="799">
        <v>70</v>
      </c>
      <c r="E47" s="802" t="s">
        <v>3136</v>
      </c>
      <c r="F47" s="786">
        <v>1538.1999999999998</v>
      </c>
      <c r="G47" s="754">
        <v>0.32318520853030774</v>
      </c>
      <c r="H47" s="741">
        <v>29</v>
      </c>
      <c r="I47" s="777">
        <v>0.41428571428571431</v>
      </c>
      <c r="J47" s="805">
        <v>3221.3</v>
      </c>
      <c r="K47" s="754">
        <v>0.67681479146969226</v>
      </c>
      <c r="L47" s="741">
        <v>41</v>
      </c>
      <c r="M47" s="777">
        <v>0.58571428571428574</v>
      </c>
    </row>
    <row r="48" spans="1:13" ht="14.4" customHeight="1" x14ac:dyDescent="0.3">
      <c r="A48" s="795" t="s">
        <v>3137</v>
      </c>
      <c r="B48" s="786">
        <v>523627.15</v>
      </c>
      <c r="C48" s="738">
        <v>1</v>
      </c>
      <c r="D48" s="799">
        <v>192</v>
      </c>
      <c r="E48" s="802" t="s">
        <v>3137</v>
      </c>
      <c r="F48" s="786">
        <v>407181.85</v>
      </c>
      <c r="G48" s="754">
        <v>0.77761790999569058</v>
      </c>
      <c r="H48" s="741">
        <v>123</v>
      </c>
      <c r="I48" s="777">
        <v>0.640625</v>
      </c>
      <c r="J48" s="805">
        <v>116445.30000000002</v>
      </c>
      <c r="K48" s="754">
        <v>0.22238209000430939</v>
      </c>
      <c r="L48" s="741">
        <v>69</v>
      </c>
      <c r="M48" s="777">
        <v>0.359375</v>
      </c>
    </row>
    <row r="49" spans="1:13" ht="14.4" customHeight="1" x14ac:dyDescent="0.3">
      <c r="A49" s="795" t="s">
        <v>3138</v>
      </c>
      <c r="B49" s="786">
        <v>2109799.9400000004</v>
      </c>
      <c r="C49" s="738">
        <v>1</v>
      </c>
      <c r="D49" s="799">
        <v>657</v>
      </c>
      <c r="E49" s="802" t="s">
        <v>3138</v>
      </c>
      <c r="F49" s="786">
        <v>866179.08000000007</v>
      </c>
      <c r="G49" s="754">
        <v>0.41055033872074143</v>
      </c>
      <c r="H49" s="741">
        <v>406</v>
      </c>
      <c r="I49" s="777">
        <v>0.61796042617960423</v>
      </c>
      <c r="J49" s="805">
        <v>1243620.8600000003</v>
      </c>
      <c r="K49" s="754">
        <v>0.58944966127925857</v>
      </c>
      <c r="L49" s="741">
        <v>251</v>
      </c>
      <c r="M49" s="777">
        <v>0.38203957382039572</v>
      </c>
    </row>
    <row r="50" spans="1:13" ht="14.4" customHeight="1" x14ac:dyDescent="0.3">
      <c r="A50" s="795" t="s">
        <v>3139</v>
      </c>
      <c r="B50" s="786">
        <v>1600892.15</v>
      </c>
      <c r="C50" s="738">
        <v>1</v>
      </c>
      <c r="D50" s="799">
        <v>462</v>
      </c>
      <c r="E50" s="802" t="s">
        <v>3139</v>
      </c>
      <c r="F50" s="786">
        <v>977359.2799999998</v>
      </c>
      <c r="G50" s="754">
        <v>0.61050913392260675</v>
      </c>
      <c r="H50" s="741">
        <v>277</v>
      </c>
      <c r="I50" s="777">
        <v>0.59956709956709953</v>
      </c>
      <c r="J50" s="805">
        <v>623532.87000000011</v>
      </c>
      <c r="K50" s="754">
        <v>0.38949086607739325</v>
      </c>
      <c r="L50" s="741">
        <v>185</v>
      </c>
      <c r="M50" s="777">
        <v>0.40043290043290042</v>
      </c>
    </row>
    <row r="51" spans="1:13" ht="14.4" customHeight="1" x14ac:dyDescent="0.3">
      <c r="A51" s="795" t="s">
        <v>3140</v>
      </c>
      <c r="B51" s="786">
        <v>37480.649999999994</v>
      </c>
      <c r="C51" s="738">
        <v>1</v>
      </c>
      <c r="D51" s="799">
        <v>24</v>
      </c>
      <c r="E51" s="802" t="s">
        <v>3140</v>
      </c>
      <c r="F51" s="786">
        <v>35017.879999999997</v>
      </c>
      <c r="G51" s="754">
        <v>0.93429222812304491</v>
      </c>
      <c r="H51" s="741">
        <v>7</v>
      </c>
      <c r="I51" s="777">
        <v>0.29166666666666669</v>
      </c>
      <c r="J51" s="805">
        <v>2462.7700000000004</v>
      </c>
      <c r="K51" s="754">
        <v>6.5707771876955201E-2</v>
      </c>
      <c r="L51" s="741">
        <v>17</v>
      </c>
      <c r="M51" s="777">
        <v>0.70833333333333337</v>
      </c>
    </row>
    <row r="52" spans="1:13" ht="14.4" customHeight="1" x14ac:dyDescent="0.3">
      <c r="A52" s="795" t="s">
        <v>3141</v>
      </c>
      <c r="B52" s="786">
        <v>8804.61</v>
      </c>
      <c r="C52" s="738">
        <v>1</v>
      </c>
      <c r="D52" s="799">
        <v>23</v>
      </c>
      <c r="E52" s="802" t="s">
        <v>3141</v>
      </c>
      <c r="F52" s="786">
        <v>7670.49</v>
      </c>
      <c r="G52" s="754">
        <v>0.87119020603979047</v>
      </c>
      <c r="H52" s="741">
        <v>15</v>
      </c>
      <c r="I52" s="777">
        <v>0.65217391304347827</v>
      </c>
      <c r="J52" s="805">
        <v>1134.1200000000001</v>
      </c>
      <c r="K52" s="754">
        <v>0.12880979396020947</v>
      </c>
      <c r="L52" s="741">
        <v>8</v>
      </c>
      <c r="M52" s="777">
        <v>0.34782608695652173</v>
      </c>
    </row>
    <row r="53" spans="1:13" ht="14.4" customHeight="1" x14ac:dyDescent="0.3">
      <c r="A53" s="795" t="s">
        <v>3142</v>
      </c>
      <c r="B53" s="786">
        <v>486.62</v>
      </c>
      <c r="C53" s="738">
        <v>1</v>
      </c>
      <c r="D53" s="799">
        <v>11</v>
      </c>
      <c r="E53" s="802" t="s">
        <v>3142</v>
      </c>
      <c r="F53" s="786">
        <v>214.49</v>
      </c>
      <c r="G53" s="754">
        <v>0.44077514282191443</v>
      </c>
      <c r="H53" s="741">
        <v>5</v>
      </c>
      <c r="I53" s="777">
        <v>0.45454545454545453</v>
      </c>
      <c r="J53" s="805">
        <v>272.13</v>
      </c>
      <c r="K53" s="754">
        <v>0.55922485717808557</v>
      </c>
      <c r="L53" s="741">
        <v>6</v>
      </c>
      <c r="M53" s="777">
        <v>0.54545454545454541</v>
      </c>
    </row>
    <row r="54" spans="1:13" ht="14.4" customHeight="1" x14ac:dyDescent="0.3">
      <c r="A54" s="795" t="s">
        <v>3143</v>
      </c>
      <c r="B54" s="786">
        <v>3775.67</v>
      </c>
      <c r="C54" s="738">
        <v>1</v>
      </c>
      <c r="D54" s="799">
        <v>22</v>
      </c>
      <c r="E54" s="802" t="s">
        <v>3143</v>
      </c>
      <c r="F54" s="786">
        <v>533.70999999999992</v>
      </c>
      <c r="G54" s="754">
        <v>0.14135504427028842</v>
      </c>
      <c r="H54" s="741">
        <v>9</v>
      </c>
      <c r="I54" s="777">
        <v>0.40909090909090912</v>
      </c>
      <c r="J54" s="805">
        <v>3241.96</v>
      </c>
      <c r="K54" s="754">
        <v>0.85864495572971156</v>
      </c>
      <c r="L54" s="741">
        <v>13</v>
      </c>
      <c r="M54" s="777">
        <v>0.59090909090909094</v>
      </c>
    </row>
    <row r="55" spans="1:13" ht="14.4" customHeight="1" x14ac:dyDescent="0.3">
      <c r="A55" s="795" t="s">
        <v>3144</v>
      </c>
      <c r="B55" s="786">
        <v>7981.5099999999993</v>
      </c>
      <c r="C55" s="738">
        <v>1</v>
      </c>
      <c r="D55" s="799">
        <v>39</v>
      </c>
      <c r="E55" s="802" t="s">
        <v>3144</v>
      </c>
      <c r="F55" s="786">
        <v>1864.78</v>
      </c>
      <c r="G55" s="754">
        <v>0.23363749465953185</v>
      </c>
      <c r="H55" s="741">
        <v>11</v>
      </c>
      <c r="I55" s="777">
        <v>0.28205128205128205</v>
      </c>
      <c r="J55" s="805">
        <v>6116.73</v>
      </c>
      <c r="K55" s="754">
        <v>0.76636250534046813</v>
      </c>
      <c r="L55" s="741">
        <v>28</v>
      </c>
      <c r="M55" s="777">
        <v>0.71794871794871795</v>
      </c>
    </row>
    <row r="56" spans="1:13" ht="14.4" customHeight="1" x14ac:dyDescent="0.3">
      <c r="A56" s="795" t="s">
        <v>3145</v>
      </c>
      <c r="B56" s="786">
        <v>62732.800000000017</v>
      </c>
      <c r="C56" s="738">
        <v>1</v>
      </c>
      <c r="D56" s="799">
        <v>461</v>
      </c>
      <c r="E56" s="802" t="s">
        <v>3145</v>
      </c>
      <c r="F56" s="786">
        <v>2013.6599999999999</v>
      </c>
      <c r="G56" s="754">
        <v>3.209899765354008E-2</v>
      </c>
      <c r="H56" s="741">
        <v>22</v>
      </c>
      <c r="I56" s="777">
        <v>4.7722342733188719E-2</v>
      </c>
      <c r="J56" s="805">
        <v>60719.140000000014</v>
      </c>
      <c r="K56" s="754">
        <v>0.96790100234645982</v>
      </c>
      <c r="L56" s="741">
        <v>439</v>
      </c>
      <c r="M56" s="777">
        <v>0.95227765726681124</v>
      </c>
    </row>
    <row r="57" spans="1:13" ht="14.4" customHeight="1" x14ac:dyDescent="0.3">
      <c r="A57" s="795" t="s">
        <v>3146</v>
      </c>
      <c r="B57" s="786">
        <v>1736.76</v>
      </c>
      <c r="C57" s="738">
        <v>1</v>
      </c>
      <c r="D57" s="799">
        <v>29</v>
      </c>
      <c r="E57" s="802" t="s">
        <v>3146</v>
      </c>
      <c r="F57" s="786">
        <v>218.41</v>
      </c>
      <c r="G57" s="754">
        <v>0.12575715700499782</v>
      </c>
      <c r="H57" s="741">
        <v>1</v>
      </c>
      <c r="I57" s="777">
        <v>3.4482758620689655E-2</v>
      </c>
      <c r="J57" s="805">
        <v>1518.35</v>
      </c>
      <c r="K57" s="754">
        <v>0.8742428429950021</v>
      </c>
      <c r="L57" s="741">
        <v>28</v>
      </c>
      <c r="M57" s="777">
        <v>0.96551724137931039</v>
      </c>
    </row>
    <row r="58" spans="1:13" ht="14.4" customHeight="1" x14ac:dyDescent="0.3">
      <c r="A58" s="795" t="s">
        <v>3147</v>
      </c>
      <c r="B58" s="786">
        <v>1387973.2399999998</v>
      </c>
      <c r="C58" s="738">
        <v>1</v>
      </c>
      <c r="D58" s="799">
        <v>506</v>
      </c>
      <c r="E58" s="802" t="s">
        <v>3147</v>
      </c>
      <c r="F58" s="786">
        <v>1029721.32</v>
      </c>
      <c r="G58" s="754">
        <v>0.74188845312320295</v>
      </c>
      <c r="H58" s="741">
        <v>255</v>
      </c>
      <c r="I58" s="777">
        <v>0.50395256916996045</v>
      </c>
      <c r="J58" s="805">
        <v>358251.91999999993</v>
      </c>
      <c r="K58" s="754">
        <v>0.2581115468767971</v>
      </c>
      <c r="L58" s="741">
        <v>251</v>
      </c>
      <c r="M58" s="777">
        <v>0.49604743083003955</v>
      </c>
    </row>
    <row r="59" spans="1:13" ht="14.4" customHeight="1" x14ac:dyDescent="0.3">
      <c r="A59" s="795" t="s">
        <v>3148</v>
      </c>
      <c r="B59" s="786">
        <v>9912691.089999998</v>
      </c>
      <c r="C59" s="738">
        <v>1</v>
      </c>
      <c r="D59" s="799">
        <v>322</v>
      </c>
      <c r="E59" s="802" t="s">
        <v>3148</v>
      </c>
      <c r="F59" s="786">
        <v>8908875.2499999981</v>
      </c>
      <c r="G59" s="754">
        <v>0.89873427600173506</v>
      </c>
      <c r="H59" s="741">
        <v>191</v>
      </c>
      <c r="I59" s="777">
        <v>0.59316770186335399</v>
      </c>
      <c r="J59" s="805">
        <v>1003815.8400000003</v>
      </c>
      <c r="K59" s="754">
        <v>0.10126572399826499</v>
      </c>
      <c r="L59" s="741">
        <v>131</v>
      </c>
      <c r="M59" s="777">
        <v>0.40683229813664595</v>
      </c>
    </row>
    <row r="60" spans="1:13" ht="14.4" customHeight="1" thickBot="1" x14ac:dyDescent="0.35">
      <c r="A60" s="796" t="s">
        <v>3149</v>
      </c>
      <c r="B60" s="787">
        <v>28245.85</v>
      </c>
      <c r="C60" s="744">
        <v>1</v>
      </c>
      <c r="D60" s="800">
        <v>104</v>
      </c>
      <c r="E60" s="803" t="s">
        <v>3149</v>
      </c>
      <c r="F60" s="787">
        <v>8331.39</v>
      </c>
      <c r="G60" s="755">
        <v>0.29495979055330251</v>
      </c>
      <c r="H60" s="747">
        <v>38</v>
      </c>
      <c r="I60" s="778">
        <v>0.36538461538461536</v>
      </c>
      <c r="J60" s="806">
        <v>19914.46</v>
      </c>
      <c r="K60" s="755">
        <v>0.70504020944669743</v>
      </c>
      <c r="L60" s="747">
        <v>66</v>
      </c>
      <c r="M60" s="778">
        <v>0.63461538461538458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9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68" t="s">
        <v>5811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00"/>
      <c r="B3" s="601"/>
      <c r="C3" s="601"/>
      <c r="D3" s="601"/>
      <c r="E3" s="601"/>
      <c r="F3" s="601"/>
      <c r="G3" s="601"/>
      <c r="H3" s="601"/>
      <c r="I3" s="601"/>
      <c r="J3" s="601"/>
      <c r="K3" s="602" t="s">
        <v>159</v>
      </c>
      <c r="L3" s="603"/>
      <c r="M3" s="70">
        <f>SUBTOTAL(9,M7:M1048576)</f>
        <v>18846241.739999976</v>
      </c>
      <c r="N3" s="70">
        <f>SUBTOTAL(9,N7:N1048576)</f>
        <v>23166</v>
      </c>
      <c r="O3" s="70">
        <f>SUBTOTAL(9,O7:O1048576)</f>
        <v>6037</v>
      </c>
      <c r="P3" s="70">
        <f>SUBTOTAL(9,P7:P1048576)</f>
        <v>13862121.190000005</v>
      </c>
      <c r="Q3" s="71">
        <f>IF(M3=0,0,P3/M3)</f>
        <v>0.73553769399967506</v>
      </c>
      <c r="R3" s="70">
        <f>SUBTOTAL(9,R7:R1048576)</f>
        <v>14166</v>
      </c>
      <c r="S3" s="71">
        <f>IF(N3=0,0,R3/N3)</f>
        <v>0.61149961149961152</v>
      </c>
      <c r="T3" s="70">
        <f>SUBTOTAL(9,T7:T1048576)</f>
        <v>2744</v>
      </c>
      <c r="U3" s="72">
        <f>IF(O3=0,0,T3/O3)</f>
        <v>0.45453039589199934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04" t="s">
        <v>15</v>
      </c>
      <c r="N4" s="605"/>
      <c r="O4" s="605"/>
      <c r="P4" s="606" t="s">
        <v>21</v>
      </c>
      <c r="Q4" s="605"/>
      <c r="R4" s="605"/>
      <c r="S4" s="605"/>
      <c r="T4" s="605"/>
      <c r="U4" s="607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97" t="s">
        <v>22</v>
      </c>
      <c r="Q5" s="598"/>
      <c r="R5" s="597" t="s">
        <v>13</v>
      </c>
      <c r="S5" s="598"/>
      <c r="T5" s="597" t="s">
        <v>20</v>
      </c>
      <c r="U5" s="599"/>
    </row>
    <row r="6" spans="1:21" s="330" customFormat="1" ht="14.4" customHeight="1" thickBot="1" x14ac:dyDescent="0.35">
      <c r="A6" s="807" t="s">
        <v>23</v>
      </c>
      <c r="B6" s="808" t="s">
        <v>5</v>
      </c>
      <c r="C6" s="807" t="s">
        <v>24</v>
      </c>
      <c r="D6" s="808" t="s">
        <v>6</v>
      </c>
      <c r="E6" s="808" t="s">
        <v>193</v>
      </c>
      <c r="F6" s="808" t="s">
        <v>25</v>
      </c>
      <c r="G6" s="808" t="s">
        <v>26</v>
      </c>
      <c r="H6" s="808" t="s">
        <v>8</v>
      </c>
      <c r="I6" s="808" t="s">
        <v>10</v>
      </c>
      <c r="J6" s="808" t="s">
        <v>11</v>
      </c>
      <c r="K6" s="808" t="s">
        <v>12</v>
      </c>
      <c r="L6" s="808" t="s">
        <v>27</v>
      </c>
      <c r="M6" s="809" t="s">
        <v>14</v>
      </c>
      <c r="N6" s="810" t="s">
        <v>28</v>
      </c>
      <c r="O6" s="810" t="s">
        <v>28</v>
      </c>
      <c r="P6" s="810" t="s">
        <v>14</v>
      </c>
      <c r="Q6" s="810" t="s">
        <v>2</v>
      </c>
      <c r="R6" s="810" t="s">
        <v>28</v>
      </c>
      <c r="S6" s="810" t="s">
        <v>2</v>
      </c>
      <c r="T6" s="810" t="s">
        <v>28</v>
      </c>
      <c r="U6" s="811" t="s">
        <v>2</v>
      </c>
    </row>
    <row r="7" spans="1:21" ht="14.4" customHeight="1" x14ac:dyDescent="0.3">
      <c r="A7" s="812">
        <v>10</v>
      </c>
      <c r="B7" s="813" t="s">
        <v>2778</v>
      </c>
      <c r="C7" s="813" t="s">
        <v>3064</v>
      </c>
      <c r="D7" s="814" t="s">
        <v>5797</v>
      </c>
      <c r="E7" s="815" t="s">
        <v>3095</v>
      </c>
      <c r="F7" s="813" t="s">
        <v>3057</v>
      </c>
      <c r="G7" s="813" t="s">
        <v>3150</v>
      </c>
      <c r="H7" s="813" t="s">
        <v>608</v>
      </c>
      <c r="I7" s="813" t="s">
        <v>3151</v>
      </c>
      <c r="J7" s="813" t="s">
        <v>3152</v>
      </c>
      <c r="K7" s="813" t="s">
        <v>3153</v>
      </c>
      <c r="L7" s="816">
        <v>103.64</v>
      </c>
      <c r="M7" s="816">
        <v>103.64</v>
      </c>
      <c r="N7" s="813">
        <v>1</v>
      </c>
      <c r="O7" s="817">
        <v>0.5</v>
      </c>
      <c r="P7" s="816">
        <v>103.64</v>
      </c>
      <c r="Q7" s="818">
        <v>1</v>
      </c>
      <c r="R7" s="813">
        <v>1</v>
      </c>
      <c r="S7" s="818">
        <v>1</v>
      </c>
      <c r="T7" s="817">
        <v>0.5</v>
      </c>
      <c r="U7" s="231">
        <v>1</v>
      </c>
    </row>
    <row r="8" spans="1:21" ht="14.4" customHeight="1" x14ac:dyDescent="0.3">
      <c r="A8" s="737">
        <v>10</v>
      </c>
      <c r="B8" s="738" t="s">
        <v>2778</v>
      </c>
      <c r="C8" s="738" t="s">
        <v>3064</v>
      </c>
      <c r="D8" s="819" t="s">
        <v>5797</v>
      </c>
      <c r="E8" s="820" t="s">
        <v>3095</v>
      </c>
      <c r="F8" s="738" t="s">
        <v>3057</v>
      </c>
      <c r="G8" s="738" t="s">
        <v>3154</v>
      </c>
      <c r="H8" s="738" t="s">
        <v>871</v>
      </c>
      <c r="I8" s="738" t="s">
        <v>3155</v>
      </c>
      <c r="J8" s="738" t="s">
        <v>3156</v>
      </c>
      <c r="K8" s="738" t="s">
        <v>3157</v>
      </c>
      <c r="L8" s="739">
        <v>207.45</v>
      </c>
      <c r="M8" s="739">
        <v>622.34999999999991</v>
      </c>
      <c r="N8" s="738">
        <v>3</v>
      </c>
      <c r="O8" s="821">
        <v>2</v>
      </c>
      <c r="P8" s="739">
        <v>622.34999999999991</v>
      </c>
      <c r="Q8" s="754">
        <v>1</v>
      </c>
      <c r="R8" s="738">
        <v>3</v>
      </c>
      <c r="S8" s="754">
        <v>1</v>
      </c>
      <c r="T8" s="821">
        <v>2</v>
      </c>
      <c r="U8" s="777">
        <v>1</v>
      </c>
    </row>
    <row r="9" spans="1:21" ht="14.4" customHeight="1" x14ac:dyDescent="0.3">
      <c r="A9" s="737">
        <v>10</v>
      </c>
      <c r="B9" s="738" t="s">
        <v>2778</v>
      </c>
      <c r="C9" s="738" t="s">
        <v>3064</v>
      </c>
      <c r="D9" s="819" t="s">
        <v>5797</v>
      </c>
      <c r="E9" s="820" t="s">
        <v>3095</v>
      </c>
      <c r="F9" s="738" t="s">
        <v>3057</v>
      </c>
      <c r="G9" s="738" t="s">
        <v>3158</v>
      </c>
      <c r="H9" s="738" t="s">
        <v>608</v>
      </c>
      <c r="I9" s="738" t="s">
        <v>777</v>
      </c>
      <c r="J9" s="738" t="s">
        <v>778</v>
      </c>
      <c r="K9" s="738" t="s">
        <v>3159</v>
      </c>
      <c r="L9" s="739">
        <v>34.15</v>
      </c>
      <c r="M9" s="739">
        <v>273.2</v>
      </c>
      <c r="N9" s="738">
        <v>8</v>
      </c>
      <c r="O9" s="821">
        <v>8</v>
      </c>
      <c r="P9" s="739">
        <v>34.15</v>
      </c>
      <c r="Q9" s="754">
        <v>0.125</v>
      </c>
      <c r="R9" s="738">
        <v>1</v>
      </c>
      <c r="S9" s="754">
        <v>0.125</v>
      </c>
      <c r="T9" s="821">
        <v>1</v>
      </c>
      <c r="U9" s="777">
        <v>0.125</v>
      </c>
    </row>
    <row r="10" spans="1:21" ht="14.4" customHeight="1" x14ac:dyDescent="0.3">
      <c r="A10" s="737">
        <v>10</v>
      </c>
      <c r="B10" s="738" t="s">
        <v>2778</v>
      </c>
      <c r="C10" s="738" t="s">
        <v>3064</v>
      </c>
      <c r="D10" s="819" t="s">
        <v>5797</v>
      </c>
      <c r="E10" s="820" t="s">
        <v>3095</v>
      </c>
      <c r="F10" s="738" t="s">
        <v>3057</v>
      </c>
      <c r="G10" s="738" t="s">
        <v>3158</v>
      </c>
      <c r="H10" s="738" t="s">
        <v>608</v>
      </c>
      <c r="I10" s="738" t="s">
        <v>3160</v>
      </c>
      <c r="J10" s="738" t="s">
        <v>778</v>
      </c>
      <c r="K10" s="738" t="s">
        <v>3159</v>
      </c>
      <c r="L10" s="739">
        <v>34.15</v>
      </c>
      <c r="M10" s="739">
        <v>239.05</v>
      </c>
      <c r="N10" s="738">
        <v>7</v>
      </c>
      <c r="O10" s="821">
        <v>6</v>
      </c>
      <c r="P10" s="739">
        <v>68.3</v>
      </c>
      <c r="Q10" s="754">
        <v>0.2857142857142857</v>
      </c>
      <c r="R10" s="738">
        <v>2</v>
      </c>
      <c r="S10" s="754">
        <v>0.2857142857142857</v>
      </c>
      <c r="T10" s="821">
        <v>1</v>
      </c>
      <c r="U10" s="777">
        <v>0.16666666666666666</v>
      </c>
    </row>
    <row r="11" spans="1:21" ht="14.4" customHeight="1" x14ac:dyDescent="0.3">
      <c r="A11" s="737">
        <v>10</v>
      </c>
      <c r="B11" s="738" t="s">
        <v>2778</v>
      </c>
      <c r="C11" s="738" t="s">
        <v>3064</v>
      </c>
      <c r="D11" s="819" t="s">
        <v>5797</v>
      </c>
      <c r="E11" s="820" t="s">
        <v>3095</v>
      </c>
      <c r="F11" s="738" t="s">
        <v>3057</v>
      </c>
      <c r="G11" s="738" t="s">
        <v>3161</v>
      </c>
      <c r="H11" s="738" t="s">
        <v>608</v>
      </c>
      <c r="I11" s="738" t="s">
        <v>3162</v>
      </c>
      <c r="J11" s="738" t="s">
        <v>3107</v>
      </c>
      <c r="K11" s="738"/>
      <c r="L11" s="739">
        <v>2142.84</v>
      </c>
      <c r="M11" s="739">
        <v>2142.84</v>
      </c>
      <c r="N11" s="738">
        <v>1</v>
      </c>
      <c r="O11" s="821">
        <v>1</v>
      </c>
      <c r="P11" s="739">
        <v>2142.84</v>
      </c>
      <c r="Q11" s="754">
        <v>1</v>
      </c>
      <c r="R11" s="738">
        <v>1</v>
      </c>
      <c r="S11" s="754">
        <v>1</v>
      </c>
      <c r="T11" s="821">
        <v>1</v>
      </c>
      <c r="U11" s="777">
        <v>1</v>
      </c>
    </row>
    <row r="12" spans="1:21" ht="14.4" customHeight="1" x14ac:dyDescent="0.3">
      <c r="A12" s="737">
        <v>10</v>
      </c>
      <c r="B12" s="738" t="s">
        <v>2778</v>
      </c>
      <c r="C12" s="738" t="s">
        <v>3064</v>
      </c>
      <c r="D12" s="819" t="s">
        <v>5797</v>
      </c>
      <c r="E12" s="820" t="s">
        <v>3095</v>
      </c>
      <c r="F12" s="738" t="s">
        <v>3057</v>
      </c>
      <c r="G12" s="738" t="s">
        <v>3163</v>
      </c>
      <c r="H12" s="738" t="s">
        <v>608</v>
      </c>
      <c r="I12" s="738" t="s">
        <v>1393</v>
      </c>
      <c r="J12" s="738" t="s">
        <v>3164</v>
      </c>
      <c r="K12" s="738" t="s">
        <v>3165</v>
      </c>
      <c r="L12" s="739">
        <v>88.76</v>
      </c>
      <c r="M12" s="739">
        <v>443.80000000000007</v>
      </c>
      <c r="N12" s="738">
        <v>5</v>
      </c>
      <c r="O12" s="821">
        <v>3.5</v>
      </c>
      <c r="P12" s="739">
        <v>266.28000000000003</v>
      </c>
      <c r="Q12" s="754">
        <v>0.6</v>
      </c>
      <c r="R12" s="738">
        <v>3</v>
      </c>
      <c r="S12" s="754">
        <v>0.6</v>
      </c>
      <c r="T12" s="821">
        <v>1.5</v>
      </c>
      <c r="U12" s="777">
        <v>0.42857142857142855</v>
      </c>
    </row>
    <row r="13" spans="1:21" ht="14.4" customHeight="1" x14ac:dyDescent="0.3">
      <c r="A13" s="737">
        <v>10</v>
      </c>
      <c r="B13" s="738" t="s">
        <v>2778</v>
      </c>
      <c r="C13" s="738" t="s">
        <v>3064</v>
      </c>
      <c r="D13" s="819" t="s">
        <v>5797</v>
      </c>
      <c r="E13" s="820" t="s">
        <v>3095</v>
      </c>
      <c r="F13" s="738" t="s">
        <v>3057</v>
      </c>
      <c r="G13" s="738" t="s">
        <v>3166</v>
      </c>
      <c r="H13" s="738" t="s">
        <v>608</v>
      </c>
      <c r="I13" s="738" t="s">
        <v>2217</v>
      </c>
      <c r="J13" s="738" t="s">
        <v>1903</v>
      </c>
      <c r="K13" s="738" t="s">
        <v>3167</v>
      </c>
      <c r="L13" s="739">
        <v>688.56</v>
      </c>
      <c r="M13" s="739">
        <v>688.56</v>
      </c>
      <c r="N13" s="738">
        <v>1</v>
      </c>
      <c r="O13" s="821">
        <v>0.5</v>
      </c>
      <c r="P13" s="739">
        <v>688.56</v>
      </c>
      <c r="Q13" s="754">
        <v>1</v>
      </c>
      <c r="R13" s="738">
        <v>1</v>
      </c>
      <c r="S13" s="754">
        <v>1</v>
      </c>
      <c r="T13" s="821">
        <v>0.5</v>
      </c>
      <c r="U13" s="777">
        <v>1</v>
      </c>
    </row>
    <row r="14" spans="1:21" ht="14.4" customHeight="1" x14ac:dyDescent="0.3">
      <c r="A14" s="737">
        <v>10</v>
      </c>
      <c r="B14" s="738" t="s">
        <v>2778</v>
      </c>
      <c r="C14" s="738" t="s">
        <v>3064</v>
      </c>
      <c r="D14" s="819" t="s">
        <v>5797</v>
      </c>
      <c r="E14" s="820" t="s">
        <v>3095</v>
      </c>
      <c r="F14" s="738" t="s">
        <v>3057</v>
      </c>
      <c r="G14" s="738" t="s">
        <v>3166</v>
      </c>
      <c r="H14" s="738" t="s">
        <v>608</v>
      </c>
      <c r="I14" s="738" t="s">
        <v>3168</v>
      </c>
      <c r="J14" s="738" t="s">
        <v>3169</v>
      </c>
      <c r="K14" s="738" t="s">
        <v>3170</v>
      </c>
      <c r="L14" s="739">
        <v>2090.3000000000002</v>
      </c>
      <c r="M14" s="739">
        <v>8361.2000000000007</v>
      </c>
      <c r="N14" s="738">
        <v>4</v>
      </c>
      <c r="O14" s="821">
        <v>1</v>
      </c>
      <c r="P14" s="739"/>
      <c r="Q14" s="754">
        <v>0</v>
      </c>
      <c r="R14" s="738"/>
      <c r="S14" s="754">
        <v>0</v>
      </c>
      <c r="T14" s="821"/>
      <c r="U14" s="777">
        <v>0</v>
      </c>
    </row>
    <row r="15" spans="1:21" ht="14.4" customHeight="1" x14ac:dyDescent="0.3">
      <c r="A15" s="737">
        <v>10</v>
      </c>
      <c r="B15" s="738" t="s">
        <v>2778</v>
      </c>
      <c r="C15" s="738" t="s">
        <v>3064</v>
      </c>
      <c r="D15" s="819" t="s">
        <v>5797</v>
      </c>
      <c r="E15" s="820" t="s">
        <v>3095</v>
      </c>
      <c r="F15" s="738" t="s">
        <v>3057</v>
      </c>
      <c r="G15" s="738" t="s">
        <v>3166</v>
      </c>
      <c r="H15" s="738" t="s">
        <v>608</v>
      </c>
      <c r="I15" s="738" t="s">
        <v>3171</v>
      </c>
      <c r="J15" s="738" t="s">
        <v>3169</v>
      </c>
      <c r="K15" s="738" t="s">
        <v>3172</v>
      </c>
      <c r="L15" s="739">
        <v>1766.03</v>
      </c>
      <c r="M15" s="739">
        <v>10596.18</v>
      </c>
      <c r="N15" s="738">
        <v>6</v>
      </c>
      <c r="O15" s="821">
        <v>1.5</v>
      </c>
      <c r="P15" s="739">
        <v>3532.06</v>
      </c>
      <c r="Q15" s="754">
        <v>0.33333333333333331</v>
      </c>
      <c r="R15" s="738">
        <v>2</v>
      </c>
      <c r="S15" s="754">
        <v>0.33333333333333331</v>
      </c>
      <c r="T15" s="821">
        <v>0.5</v>
      </c>
      <c r="U15" s="777">
        <v>0.33333333333333331</v>
      </c>
    </row>
    <row r="16" spans="1:21" ht="14.4" customHeight="1" x14ac:dyDescent="0.3">
      <c r="A16" s="737">
        <v>10</v>
      </c>
      <c r="B16" s="738" t="s">
        <v>2778</v>
      </c>
      <c r="C16" s="738" t="s">
        <v>3064</v>
      </c>
      <c r="D16" s="819" t="s">
        <v>5797</v>
      </c>
      <c r="E16" s="820" t="s">
        <v>3095</v>
      </c>
      <c r="F16" s="738" t="s">
        <v>3057</v>
      </c>
      <c r="G16" s="738" t="s">
        <v>3166</v>
      </c>
      <c r="H16" s="738" t="s">
        <v>608</v>
      </c>
      <c r="I16" s="738" t="s">
        <v>3173</v>
      </c>
      <c r="J16" s="738" t="s">
        <v>3169</v>
      </c>
      <c r="K16" s="738" t="s">
        <v>3174</v>
      </c>
      <c r="L16" s="739">
        <v>0</v>
      </c>
      <c r="M16" s="739">
        <v>0</v>
      </c>
      <c r="N16" s="738">
        <v>1</v>
      </c>
      <c r="O16" s="821">
        <v>0.5</v>
      </c>
      <c r="P16" s="739">
        <v>0</v>
      </c>
      <c r="Q16" s="754"/>
      <c r="R16" s="738">
        <v>1</v>
      </c>
      <c r="S16" s="754">
        <v>1</v>
      </c>
      <c r="T16" s="821">
        <v>0.5</v>
      </c>
      <c r="U16" s="777">
        <v>1</v>
      </c>
    </row>
    <row r="17" spans="1:21" ht="14.4" customHeight="1" x14ac:dyDescent="0.3">
      <c r="A17" s="737">
        <v>10</v>
      </c>
      <c r="B17" s="738" t="s">
        <v>2778</v>
      </c>
      <c r="C17" s="738" t="s">
        <v>3064</v>
      </c>
      <c r="D17" s="819" t="s">
        <v>5797</v>
      </c>
      <c r="E17" s="820" t="s">
        <v>3095</v>
      </c>
      <c r="F17" s="738" t="s">
        <v>3057</v>
      </c>
      <c r="G17" s="738" t="s">
        <v>3166</v>
      </c>
      <c r="H17" s="738" t="s">
        <v>608</v>
      </c>
      <c r="I17" s="738" t="s">
        <v>3175</v>
      </c>
      <c r="J17" s="738" t="s">
        <v>3169</v>
      </c>
      <c r="K17" s="738" t="s">
        <v>3176</v>
      </c>
      <c r="L17" s="739">
        <v>0</v>
      </c>
      <c r="M17" s="739">
        <v>0</v>
      </c>
      <c r="N17" s="738">
        <v>2</v>
      </c>
      <c r="O17" s="821">
        <v>2</v>
      </c>
      <c r="P17" s="739">
        <v>0</v>
      </c>
      <c r="Q17" s="754"/>
      <c r="R17" s="738">
        <v>2</v>
      </c>
      <c r="S17" s="754">
        <v>1</v>
      </c>
      <c r="T17" s="821">
        <v>2</v>
      </c>
      <c r="U17" s="777">
        <v>1</v>
      </c>
    </row>
    <row r="18" spans="1:21" ht="14.4" customHeight="1" x14ac:dyDescent="0.3">
      <c r="A18" s="737">
        <v>10</v>
      </c>
      <c r="B18" s="738" t="s">
        <v>2778</v>
      </c>
      <c r="C18" s="738" t="s">
        <v>3064</v>
      </c>
      <c r="D18" s="819" t="s">
        <v>5797</v>
      </c>
      <c r="E18" s="820" t="s">
        <v>3095</v>
      </c>
      <c r="F18" s="738" t="s">
        <v>3057</v>
      </c>
      <c r="G18" s="738" t="s">
        <v>3166</v>
      </c>
      <c r="H18" s="738" t="s">
        <v>608</v>
      </c>
      <c r="I18" s="738" t="s">
        <v>3177</v>
      </c>
      <c r="J18" s="738" t="s">
        <v>3169</v>
      </c>
      <c r="K18" s="738" t="s">
        <v>3178</v>
      </c>
      <c r="L18" s="739">
        <v>1567.07</v>
      </c>
      <c r="M18" s="739">
        <v>17237.77</v>
      </c>
      <c r="N18" s="738">
        <v>11</v>
      </c>
      <c r="O18" s="821">
        <v>3</v>
      </c>
      <c r="P18" s="739">
        <v>12536.56</v>
      </c>
      <c r="Q18" s="754">
        <v>0.72727272727272718</v>
      </c>
      <c r="R18" s="738">
        <v>8</v>
      </c>
      <c r="S18" s="754">
        <v>0.72727272727272729</v>
      </c>
      <c r="T18" s="821">
        <v>2</v>
      </c>
      <c r="U18" s="777">
        <v>0.66666666666666663</v>
      </c>
    </row>
    <row r="19" spans="1:21" ht="14.4" customHeight="1" x14ac:dyDescent="0.3">
      <c r="A19" s="737">
        <v>10</v>
      </c>
      <c r="B19" s="738" t="s">
        <v>2778</v>
      </c>
      <c r="C19" s="738" t="s">
        <v>3064</v>
      </c>
      <c r="D19" s="819" t="s">
        <v>5797</v>
      </c>
      <c r="E19" s="820" t="s">
        <v>3095</v>
      </c>
      <c r="F19" s="738" t="s">
        <v>3057</v>
      </c>
      <c r="G19" s="738" t="s">
        <v>3166</v>
      </c>
      <c r="H19" s="738" t="s">
        <v>608</v>
      </c>
      <c r="I19" s="738" t="s">
        <v>3179</v>
      </c>
      <c r="J19" s="738" t="s">
        <v>3169</v>
      </c>
      <c r="K19" s="738" t="s">
        <v>3180</v>
      </c>
      <c r="L19" s="739">
        <v>0</v>
      </c>
      <c r="M19" s="739">
        <v>0</v>
      </c>
      <c r="N19" s="738">
        <v>1</v>
      </c>
      <c r="O19" s="821">
        <v>1</v>
      </c>
      <c r="P19" s="739">
        <v>0</v>
      </c>
      <c r="Q19" s="754"/>
      <c r="R19" s="738">
        <v>1</v>
      </c>
      <c r="S19" s="754">
        <v>1</v>
      </c>
      <c r="T19" s="821">
        <v>1</v>
      </c>
      <c r="U19" s="777">
        <v>1</v>
      </c>
    </row>
    <row r="20" spans="1:21" ht="14.4" customHeight="1" x14ac:dyDescent="0.3">
      <c r="A20" s="737">
        <v>10</v>
      </c>
      <c r="B20" s="738" t="s">
        <v>2778</v>
      </c>
      <c r="C20" s="738" t="s">
        <v>3064</v>
      </c>
      <c r="D20" s="819" t="s">
        <v>5797</v>
      </c>
      <c r="E20" s="820" t="s">
        <v>3095</v>
      </c>
      <c r="F20" s="738" t="s">
        <v>3057</v>
      </c>
      <c r="G20" s="738" t="s">
        <v>3181</v>
      </c>
      <c r="H20" s="738" t="s">
        <v>871</v>
      </c>
      <c r="I20" s="738" t="s">
        <v>1661</v>
      </c>
      <c r="J20" s="738" t="s">
        <v>2952</v>
      </c>
      <c r="K20" s="738" t="s">
        <v>2953</v>
      </c>
      <c r="L20" s="739">
        <v>141.25</v>
      </c>
      <c r="M20" s="739">
        <v>282.5</v>
      </c>
      <c r="N20" s="738">
        <v>2</v>
      </c>
      <c r="O20" s="821">
        <v>1</v>
      </c>
      <c r="P20" s="739">
        <v>282.5</v>
      </c>
      <c r="Q20" s="754">
        <v>1</v>
      </c>
      <c r="R20" s="738">
        <v>2</v>
      </c>
      <c r="S20" s="754">
        <v>1</v>
      </c>
      <c r="T20" s="821">
        <v>1</v>
      </c>
      <c r="U20" s="777">
        <v>1</v>
      </c>
    </row>
    <row r="21" spans="1:21" ht="14.4" customHeight="1" x14ac:dyDescent="0.3">
      <c r="A21" s="737">
        <v>10</v>
      </c>
      <c r="B21" s="738" t="s">
        <v>2778</v>
      </c>
      <c r="C21" s="738" t="s">
        <v>3064</v>
      </c>
      <c r="D21" s="819" t="s">
        <v>5797</v>
      </c>
      <c r="E21" s="820" t="s">
        <v>3095</v>
      </c>
      <c r="F21" s="738" t="s">
        <v>3057</v>
      </c>
      <c r="G21" s="738" t="s">
        <v>3182</v>
      </c>
      <c r="H21" s="738" t="s">
        <v>608</v>
      </c>
      <c r="I21" s="738" t="s">
        <v>3183</v>
      </c>
      <c r="J21" s="738" t="s">
        <v>3184</v>
      </c>
      <c r="K21" s="738" t="s">
        <v>3185</v>
      </c>
      <c r="L21" s="739">
        <v>155.24</v>
      </c>
      <c r="M21" s="739">
        <v>155.24</v>
      </c>
      <c r="N21" s="738">
        <v>1</v>
      </c>
      <c r="O21" s="821">
        <v>0.5</v>
      </c>
      <c r="P21" s="739">
        <v>155.24</v>
      </c>
      <c r="Q21" s="754">
        <v>1</v>
      </c>
      <c r="R21" s="738">
        <v>1</v>
      </c>
      <c r="S21" s="754">
        <v>1</v>
      </c>
      <c r="T21" s="821">
        <v>0.5</v>
      </c>
      <c r="U21" s="777">
        <v>1</v>
      </c>
    </row>
    <row r="22" spans="1:21" ht="14.4" customHeight="1" x14ac:dyDescent="0.3">
      <c r="A22" s="737">
        <v>10</v>
      </c>
      <c r="B22" s="738" t="s">
        <v>2778</v>
      </c>
      <c r="C22" s="738" t="s">
        <v>3064</v>
      </c>
      <c r="D22" s="819" t="s">
        <v>5797</v>
      </c>
      <c r="E22" s="820" t="s">
        <v>3095</v>
      </c>
      <c r="F22" s="738" t="s">
        <v>3057</v>
      </c>
      <c r="G22" s="738" t="s">
        <v>3186</v>
      </c>
      <c r="H22" s="738" t="s">
        <v>871</v>
      </c>
      <c r="I22" s="738" t="s">
        <v>1246</v>
      </c>
      <c r="J22" s="738" t="s">
        <v>1247</v>
      </c>
      <c r="K22" s="738" t="s">
        <v>2904</v>
      </c>
      <c r="L22" s="739">
        <v>24.22</v>
      </c>
      <c r="M22" s="739">
        <v>24.22</v>
      </c>
      <c r="N22" s="738">
        <v>1</v>
      </c>
      <c r="O22" s="821">
        <v>1</v>
      </c>
      <c r="P22" s="739"/>
      <c r="Q22" s="754">
        <v>0</v>
      </c>
      <c r="R22" s="738"/>
      <c r="S22" s="754">
        <v>0</v>
      </c>
      <c r="T22" s="821"/>
      <c r="U22" s="777">
        <v>0</v>
      </c>
    </row>
    <row r="23" spans="1:21" ht="14.4" customHeight="1" x14ac:dyDescent="0.3">
      <c r="A23" s="737">
        <v>10</v>
      </c>
      <c r="B23" s="738" t="s">
        <v>2778</v>
      </c>
      <c r="C23" s="738" t="s">
        <v>3064</v>
      </c>
      <c r="D23" s="819" t="s">
        <v>5797</v>
      </c>
      <c r="E23" s="820" t="s">
        <v>3095</v>
      </c>
      <c r="F23" s="738" t="s">
        <v>3057</v>
      </c>
      <c r="G23" s="738" t="s">
        <v>3186</v>
      </c>
      <c r="H23" s="738" t="s">
        <v>871</v>
      </c>
      <c r="I23" s="738" t="s">
        <v>3187</v>
      </c>
      <c r="J23" s="738" t="s">
        <v>1247</v>
      </c>
      <c r="K23" s="738" t="s">
        <v>3000</v>
      </c>
      <c r="L23" s="739">
        <v>48.42</v>
      </c>
      <c r="M23" s="739">
        <v>96.84</v>
      </c>
      <c r="N23" s="738">
        <v>2</v>
      </c>
      <c r="O23" s="821">
        <v>2</v>
      </c>
      <c r="P23" s="739">
        <v>48.42</v>
      </c>
      <c r="Q23" s="754">
        <v>0.5</v>
      </c>
      <c r="R23" s="738">
        <v>1</v>
      </c>
      <c r="S23" s="754">
        <v>0.5</v>
      </c>
      <c r="T23" s="821">
        <v>1</v>
      </c>
      <c r="U23" s="777">
        <v>0.5</v>
      </c>
    </row>
    <row r="24" spans="1:21" ht="14.4" customHeight="1" x14ac:dyDescent="0.3">
      <c r="A24" s="737">
        <v>10</v>
      </c>
      <c r="B24" s="738" t="s">
        <v>2778</v>
      </c>
      <c r="C24" s="738" t="s">
        <v>3064</v>
      </c>
      <c r="D24" s="819" t="s">
        <v>5797</v>
      </c>
      <c r="E24" s="820" t="s">
        <v>3095</v>
      </c>
      <c r="F24" s="738" t="s">
        <v>3057</v>
      </c>
      <c r="G24" s="738" t="s">
        <v>3188</v>
      </c>
      <c r="H24" s="738" t="s">
        <v>608</v>
      </c>
      <c r="I24" s="738" t="s">
        <v>3189</v>
      </c>
      <c r="J24" s="738" t="s">
        <v>1623</v>
      </c>
      <c r="K24" s="738" t="s">
        <v>3190</v>
      </c>
      <c r="L24" s="739">
        <v>301.2</v>
      </c>
      <c r="M24" s="739">
        <v>301.2</v>
      </c>
      <c r="N24" s="738">
        <v>1</v>
      </c>
      <c r="O24" s="821">
        <v>1</v>
      </c>
      <c r="P24" s="739"/>
      <c r="Q24" s="754">
        <v>0</v>
      </c>
      <c r="R24" s="738"/>
      <c r="S24" s="754">
        <v>0</v>
      </c>
      <c r="T24" s="821"/>
      <c r="U24" s="777">
        <v>0</v>
      </c>
    </row>
    <row r="25" spans="1:21" ht="14.4" customHeight="1" x14ac:dyDescent="0.3">
      <c r="A25" s="737">
        <v>10</v>
      </c>
      <c r="B25" s="738" t="s">
        <v>2778</v>
      </c>
      <c r="C25" s="738" t="s">
        <v>3064</v>
      </c>
      <c r="D25" s="819" t="s">
        <v>5797</v>
      </c>
      <c r="E25" s="820" t="s">
        <v>3095</v>
      </c>
      <c r="F25" s="738" t="s">
        <v>3057</v>
      </c>
      <c r="G25" s="738" t="s">
        <v>3191</v>
      </c>
      <c r="H25" s="738" t="s">
        <v>608</v>
      </c>
      <c r="I25" s="738" t="s">
        <v>3192</v>
      </c>
      <c r="J25" s="738" t="s">
        <v>3193</v>
      </c>
      <c r="K25" s="738" t="s">
        <v>3194</v>
      </c>
      <c r="L25" s="739">
        <v>0</v>
      </c>
      <c r="M25" s="739">
        <v>0</v>
      </c>
      <c r="N25" s="738">
        <v>1</v>
      </c>
      <c r="O25" s="821">
        <v>1</v>
      </c>
      <c r="P25" s="739"/>
      <c r="Q25" s="754"/>
      <c r="R25" s="738"/>
      <c r="S25" s="754">
        <v>0</v>
      </c>
      <c r="T25" s="821"/>
      <c r="U25" s="777">
        <v>0</v>
      </c>
    </row>
    <row r="26" spans="1:21" ht="14.4" customHeight="1" x14ac:dyDescent="0.3">
      <c r="A26" s="737">
        <v>10</v>
      </c>
      <c r="B26" s="738" t="s">
        <v>2778</v>
      </c>
      <c r="C26" s="738" t="s">
        <v>3064</v>
      </c>
      <c r="D26" s="819" t="s">
        <v>5797</v>
      </c>
      <c r="E26" s="820" t="s">
        <v>3095</v>
      </c>
      <c r="F26" s="738" t="s">
        <v>3057</v>
      </c>
      <c r="G26" s="738" t="s">
        <v>3191</v>
      </c>
      <c r="H26" s="738" t="s">
        <v>871</v>
      </c>
      <c r="I26" s="738" t="s">
        <v>3195</v>
      </c>
      <c r="J26" s="738" t="s">
        <v>3193</v>
      </c>
      <c r="K26" s="738" t="s">
        <v>3196</v>
      </c>
      <c r="L26" s="739">
        <v>668.54</v>
      </c>
      <c r="M26" s="739">
        <v>2005.62</v>
      </c>
      <c r="N26" s="738">
        <v>3</v>
      </c>
      <c r="O26" s="821">
        <v>3</v>
      </c>
      <c r="P26" s="739">
        <v>1337.08</v>
      </c>
      <c r="Q26" s="754">
        <v>0.66666666666666663</v>
      </c>
      <c r="R26" s="738">
        <v>2</v>
      </c>
      <c r="S26" s="754">
        <v>0.66666666666666663</v>
      </c>
      <c r="T26" s="821">
        <v>2</v>
      </c>
      <c r="U26" s="777">
        <v>0.66666666666666663</v>
      </c>
    </row>
    <row r="27" spans="1:21" ht="14.4" customHeight="1" x14ac:dyDescent="0.3">
      <c r="A27" s="737">
        <v>10</v>
      </c>
      <c r="B27" s="738" t="s">
        <v>2778</v>
      </c>
      <c r="C27" s="738" t="s">
        <v>3064</v>
      </c>
      <c r="D27" s="819" t="s">
        <v>5797</v>
      </c>
      <c r="E27" s="820" t="s">
        <v>3095</v>
      </c>
      <c r="F27" s="738" t="s">
        <v>3057</v>
      </c>
      <c r="G27" s="738" t="s">
        <v>3197</v>
      </c>
      <c r="H27" s="738" t="s">
        <v>608</v>
      </c>
      <c r="I27" s="738" t="s">
        <v>3198</v>
      </c>
      <c r="J27" s="738" t="s">
        <v>3199</v>
      </c>
      <c r="K27" s="738" t="s">
        <v>3200</v>
      </c>
      <c r="L27" s="739">
        <v>941.26</v>
      </c>
      <c r="M27" s="739">
        <v>941.26</v>
      </c>
      <c r="N27" s="738">
        <v>1</v>
      </c>
      <c r="O27" s="821">
        <v>1</v>
      </c>
      <c r="P27" s="739">
        <v>941.26</v>
      </c>
      <c r="Q27" s="754">
        <v>1</v>
      </c>
      <c r="R27" s="738">
        <v>1</v>
      </c>
      <c r="S27" s="754">
        <v>1</v>
      </c>
      <c r="T27" s="821">
        <v>1</v>
      </c>
      <c r="U27" s="777">
        <v>1</v>
      </c>
    </row>
    <row r="28" spans="1:21" ht="14.4" customHeight="1" x14ac:dyDescent="0.3">
      <c r="A28" s="737">
        <v>10</v>
      </c>
      <c r="B28" s="738" t="s">
        <v>2778</v>
      </c>
      <c r="C28" s="738" t="s">
        <v>3064</v>
      </c>
      <c r="D28" s="819" t="s">
        <v>5797</v>
      </c>
      <c r="E28" s="820" t="s">
        <v>3097</v>
      </c>
      <c r="F28" s="738" t="s">
        <v>3057</v>
      </c>
      <c r="G28" s="738" t="s">
        <v>3201</v>
      </c>
      <c r="H28" s="738" t="s">
        <v>608</v>
      </c>
      <c r="I28" s="738" t="s">
        <v>3202</v>
      </c>
      <c r="J28" s="738" t="s">
        <v>3203</v>
      </c>
      <c r="K28" s="738" t="s">
        <v>3204</v>
      </c>
      <c r="L28" s="739">
        <v>223.66</v>
      </c>
      <c r="M28" s="739">
        <v>223.66</v>
      </c>
      <c r="N28" s="738">
        <v>1</v>
      </c>
      <c r="O28" s="821">
        <v>1</v>
      </c>
      <c r="P28" s="739"/>
      <c r="Q28" s="754">
        <v>0</v>
      </c>
      <c r="R28" s="738"/>
      <c r="S28" s="754">
        <v>0</v>
      </c>
      <c r="T28" s="821"/>
      <c r="U28" s="777">
        <v>0</v>
      </c>
    </row>
    <row r="29" spans="1:21" ht="14.4" customHeight="1" x14ac:dyDescent="0.3">
      <c r="A29" s="737">
        <v>10</v>
      </c>
      <c r="B29" s="738" t="s">
        <v>2778</v>
      </c>
      <c r="C29" s="738" t="s">
        <v>3064</v>
      </c>
      <c r="D29" s="819" t="s">
        <v>5797</v>
      </c>
      <c r="E29" s="820" t="s">
        <v>3098</v>
      </c>
      <c r="F29" s="738" t="s">
        <v>3057</v>
      </c>
      <c r="G29" s="738" t="s">
        <v>3205</v>
      </c>
      <c r="H29" s="738" t="s">
        <v>608</v>
      </c>
      <c r="I29" s="738" t="s">
        <v>3206</v>
      </c>
      <c r="J29" s="738" t="s">
        <v>1747</v>
      </c>
      <c r="K29" s="738" t="s">
        <v>3207</v>
      </c>
      <c r="L29" s="739">
        <v>391.67</v>
      </c>
      <c r="M29" s="739">
        <v>391.67</v>
      </c>
      <c r="N29" s="738">
        <v>1</v>
      </c>
      <c r="O29" s="821">
        <v>1</v>
      </c>
      <c r="P29" s="739"/>
      <c r="Q29" s="754">
        <v>0</v>
      </c>
      <c r="R29" s="738"/>
      <c r="S29" s="754">
        <v>0</v>
      </c>
      <c r="T29" s="821"/>
      <c r="U29" s="777">
        <v>0</v>
      </c>
    </row>
    <row r="30" spans="1:21" ht="14.4" customHeight="1" x14ac:dyDescent="0.3">
      <c r="A30" s="737">
        <v>10</v>
      </c>
      <c r="B30" s="738" t="s">
        <v>2778</v>
      </c>
      <c r="C30" s="738" t="s">
        <v>3064</v>
      </c>
      <c r="D30" s="819" t="s">
        <v>5797</v>
      </c>
      <c r="E30" s="820" t="s">
        <v>3098</v>
      </c>
      <c r="F30" s="738" t="s">
        <v>3057</v>
      </c>
      <c r="G30" s="738" t="s">
        <v>3208</v>
      </c>
      <c r="H30" s="738" t="s">
        <v>608</v>
      </c>
      <c r="I30" s="738" t="s">
        <v>702</v>
      </c>
      <c r="J30" s="738" t="s">
        <v>703</v>
      </c>
      <c r="K30" s="738" t="s">
        <v>3209</v>
      </c>
      <c r="L30" s="739">
        <v>126.59</v>
      </c>
      <c r="M30" s="739">
        <v>126.59</v>
      </c>
      <c r="N30" s="738">
        <v>1</v>
      </c>
      <c r="O30" s="821">
        <v>1</v>
      </c>
      <c r="P30" s="739"/>
      <c r="Q30" s="754">
        <v>0</v>
      </c>
      <c r="R30" s="738"/>
      <c r="S30" s="754">
        <v>0</v>
      </c>
      <c r="T30" s="821"/>
      <c r="U30" s="777">
        <v>0</v>
      </c>
    </row>
    <row r="31" spans="1:21" ht="14.4" customHeight="1" x14ac:dyDescent="0.3">
      <c r="A31" s="737">
        <v>10</v>
      </c>
      <c r="B31" s="738" t="s">
        <v>2778</v>
      </c>
      <c r="C31" s="738" t="s">
        <v>3064</v>
      </c>
      <c r="D31" s="819" t="s">
        <v>5797</v>
      </c>
      <c r="E31" s="820" t="s">
        <v>3098</v>
      </c>
      <c r="F31" s="738" t="s">
        <v>3057</v>
      </c>
      <c r="G31" s="738" t="s">
        <v>3210</v>
      </c>
      <c r="H31" s="738" t="s">
        <v>608</v>
      </c>
      <c r="I31" s="738" t="s">
        <v>3211</v>
      </c>
      <c r="J31" s="738" t="s">
        <v>3212</v>
      </c>
      <c r="K31" s="738" t="s">
        <v>3213</v>
      </c>
      <c r="L31" s="739">
        <v>77.14</v>
      </c>
      <c r="M31" s="739">
        <v>154.28</v>
      </c>
      <c r="N31" s="738">
        <v>2</v>
      </c>
      <c r="O31" s="821">
        <v>1</v>
      </c>
      <c r="P31" s="739">
        <v>154.28</v>
      </c>
      <c r="Q31" s="754">
        <v>1</v>
      </c>
      <c r="R31" s="738">
        <v>2</v>
      </c>
      <c r="S31" s="754">
        <v>1</v>
      </c>
      <c r="T31" s="821">
        <v>1</v>
      </c>
      <c r="U31" s="777">
        <v>1</v>
      </c>
    </row>
    <row r="32" spans="1:21" ht="14.4" customHeight="1" x14ac:dyDescent="0.3">
      <c r="A32" s="737">
        <v>10</v>
      </c>
      <c r="B32" s="738" t="s">
        <v>2778</v>
      </c>
      <c r="C32" s="738" t="s">
        <v>3064</v>
      </c>
      <c r="D32" s="819" t="s">
        <v>5797</v>
      </c>
      <c r="E32" s="820" t="s">
        <v>3098</v>
      </c>
      <c r="F32" s="738" t="s">
        <v>3057</v>
      </c>
      <c r="G32" s="738" t="s">
        <v>3214</v>
      </c>
      <c r="H32" s="738" t="s">
        <v>608</v>
      </c>
      <c r="I32" s="738" t="s">
        <v>3215</v>
      </c>
      <c r="J32" s="738" t="s">
        <v>3216</v>
      </c>
      <c r="K32" s="738" t="s">
        <v>3217</v>
      </c>
      <c r="L32" s="739">
        <v>68.819999999999993</v>
      </c>
      <c r="M32" s="739">
        <v>68.819999999999993</v>
      </c>
      <c r="N32" s="738">
        <v>1</v>
      </c>
      <c r="O32" s="821">
        <v>1</v>
      </c>
      <c r="P32" s="739"/>
      <c r="Q32" s="754">
        <v>0</v>
      </c>
      <c r="R32" s="738"/>
      <c r="S32" s="754">
        <v>0</v>
      </c>
      <c r="T32" s="821"/>
      <c r="U32" s="777">
        <v>0</v>
      </c>
    </row>
    <row r="33" spans="1:21" ht="14.4" customHeight="1" x14ac:dyDescent="0.3">
      <c r="A33" s="737">
        <v>10</v>
      </c>
      <c r="B33" s="738" t="s">
        <v>2778</v>
      </c>
      <c r="C33" s="738" t="s">
        <v>3064</v>
      </c>
      <c r="D33" s="819" t="s">
        <v>5797</v>
      </c>
      <c r="E33" s="820" t="s">
        <v>3099</v>
      </c>
      <c r="F33" s="738" t="s">
        <v>3057</v>
      </c>
      <c r="G33" s="738" t="s">
        <v>3218</v>
      </c>
      <c r="H33" s="738" t="s">
        <v>608</v>
      </c>
      <c r="I33" s="738" t="s">
        <v>1509</v>
      </c>
      <c r="J33" s="738" t="s">
        <v>1510</v>
      </c>
      <c r="K33" s="738" t="s">
        <v>3219</v>
      </c>
      <c r="L33" s="739">
        <v>263.26</v>
      </c>
      <c r="M33" s="739">
        <v>263.26</v>
      </c>
      <c r="N33" s="738">
        <v>1</v>
      </c>
      <c r="O33" s="821">
        <v>1</v>
      </c>
      <c r="P33" s="739">
        <v>263.26</v>
      </c>
      <c r="Q33" s="754">
        <v>1</v>
      </c>
      <c r="R33" s="738">
        <v>1</v>
      </c>
      <c r="S33" s="754">
        <v>1</v>
      </c>
      <c r="T33" s="821">
        <v>1</v>
      </c>
      <c r="U33" s="777">
        <v>1</v>
      </c>
    </row>
    <row r="34" spans="1:21" ht="14.4" customHeight="1" x14ac:dyDescent="0.3">
      <c r="A34" s="737">
        <v>10</v>
      </c>
      <c r="B34" s="738" t="s">
        <v>2778</v>
      </c>
      <c r="C34" s="738" t="s">
        <v>3064</v>
      </c>
      <c r="D34" s="819" t="s">
        <v>5797</v>
      </c>
      <c r="E34" s="820" t="s">
        <v>3099</v>
      </c>
      <c r="F34" s="738" t="s">
        <v>3057</v>
      </c>
      <c r="G34" s="738" t="s">
        <v>3220</v>
      </c>
      <c r="H34" s="738" t="s">
        <v>608</v>
      </c>
      <c r="I34" s="738" t="s">
        <v>3221</v>
      </c>
      <c r="J34" s="738" t="s">
        <v>3222</v>
      </c>
      <c r="K34" s="738" t="s">
        <v>3223</v>
      </c>
      <c r="L34" s="739">
        <v>143.34</v>
      </c>
      <c r="M34" s="739">
        <v>143.34</v>
      </c>
      <c r="N34" s="738">
        <v>1</v>
      </c>
      <c r="O34" s="821">
        <v>0.5</v>
      </c>
      <c r="P34" s="739"/>
      <c r="Q34" s="754">
        <v>0</v>
      </c>
      <c r="R34" s="738"/>
      <c r="S34" s="754">
        <v>0</v>
      </c>
      <c r="T34" s="821"/>
      <c r="U34" s="777">
        <v>0</v>
      </c>
    </row>
    <row r="35" spans="1:21" ht="14.4" customHeight="1" x14ac:dyDescent="0.3">
      <c r="A35" s="737">
        <v>10</v>
      </c>
      <c r="B35" s="738" t="s">
        <v>2778</v>
      </c>
      <c r="C35" s="738" t="s">
        <v>3064</v>
      </c>
      <c r="D35" s="819" t="s">
        <v>5797</v>
      </c>
      <c r="E35" s="820" t="s">
        <v>3099</v>
      </c>
      <c r="F35" s="738" t="s">
        <v>3057</v>
      </c>
      <c r="G35" s="738" t="s">
        <v>3224</v>
      </c>
      <c r="H35" s="738" t="s">
        <v>608</v>
      </c>
      <c r="I35" s="738" t="s">
        <v>3225</v>
      </c>
      <c r="J35" s="738" t="s">
        <v>2023</v>
      </c>
      <c r="K35" s="738" t="s">
        <v>3226</v>
      </c>
      <c r="L35" s="739">
        <v>0</v>
      </c>
      <c r="M35" s="739">
        <v>0</v>
      </c>
      <c r="N35" s="738">
        <v>1</v>
      </c>
      <c r="O35" s="821">
        <v>0.5</v>
      </c>
      <c r="P35" s="739">
        <v>0</v>
      </c>
      <c r="Q35" s="754"/>
      <c r="R35" s="738">
        <v>1</v>
      </c>
      <c r="S35" s="754">
        <v>1</v>
      </c>
      <c r="T35" s="821">
        <v>0.5</v>
      </c>
      <c r="U35" s="777">
        <v>1</v>
      </c>
    </row>
    <row r="36" spans="1:21" ht="14.4" customHeight="1" x14ac:dyDescent="0.3">
      <c r="A36" s="737">
        <v>10</v>
      </c>
      <c r="B36" s="738" t="s">
        <v>2778</v>
      </c>
      <c r="C36" s="738" t="s">
        <v>3064</v>
      </c>
      <c r="D36" s="819" t="s">
        <v>5797</v>
      </c>
      <c r="E36" s="820" t="s">
        <v>3099</v>
      </c>
      <c r="F36" s="738" t="s">
        <v>3057</v>
      </c>
      <c r="G36" s="738" t="s">
        <v>3224</v>
      </c>
      <c r="H36" s="738" t="s">
        <v>608</v>
      </c>
      <c r="I36" s="738" t="s">
        <v>2022</v>
      </c>
      <c r="J36" s="738" t="s">
        <v>2023</v>
      </c>
      <c r="K36" s="738" t="s">
        <v>3227</v>
      </c>
      <c r="L36" s="739">
        <v>72.55</v>
      </c>
      <c r="M36" s="739">
        <v>290.2</v>
      </c>
      <c r="N36" s="738">
        <v>4</v>
      </c>
      <c r="O36" s="821">
        <v>1</v>
      </c>
      <c r="P36" s="739">
        <v>72.55</v>
      </c>
      <c r="Q36" s="754">
        <v>0.25</v>
      </c>
      <c r="R36" s="738">
        <v>1</v>
      </c>
      <c r="S36" s="754">
        <v>0.25</v>
      </c>
      <c r="T36" s="821">
        <v>0.5</v>
      </c>
      <c r="U36" s="777">
        <v>0.5</v>
      </c>
    </row>
    <row r="37" spans="1:21" ht="14.4" customHeight="1" x14ac:dyDescent="0.3">
      <c r="A37" s="737">
        <v>10</v>
      </c>
      <c r="B37" s="738" t="s">
        <v>2778</v>
      </c>
      <c r="C37" s="738" t="s">
        <v>3064</v>
      </c>
      <c r="D37" s="819" t="s">
        <v>5797</v>
      </c>
      <c r="E37" s="820" t="s">
        <v>3099</v>
      </c>
      <c r="F37" s="738" t="s">
        <v>3057</v>
      </c>
      <c r="G37" s="738" t="s">
        <v>3224</v>
      </c>
      <c r="H37" s="738" t="s">
        <v>608</v>
      </c>
      <c r="I37" s="738" t="s">
        <v>3228</v>
      </c>
      <c r="J37" s="738" t="s">
        <v>3229</v>
      </c>
      <c r="K37" s="738" t="s">
        <v>3226</v>
      </c>
      <c r="L37" s="739">
        <v>36.270000000000003</v>
      </c>
      <c r="M37" s="739">
        <v>72.540000000000006</v>
      </c>
      <c r="N37" s="738">
        <v>2</v>
      </c>
      <c r="O37" s="821">
        <v>0.5</v>
      </c>
      <c r="P37" s="739"/>
      <c r="Q37" s="754">
        <v>0</v>
      </c>
      <c r="R37" s="738"/>
      <c r="S37" s="754">
        <v>0</v>
      </c>
      <c r="T37" s="821"/>
      <c r="U37" s="777">
        <v>0</v>
      </c>
    </row>
    <row r="38" spans="1:21" ht="14.4" customHeight="1" x14ac:dyDescent="0.3">
      <c r="A38" s="737">
        <v>10</v>
      </c>
      <c r="B38" s="738" t="s">
        <v>2778</v>
      </c>
      <c r="C38" s="738" t="s">
        <v>3064</v>
      </c>
      <c r="D38" s="819" t="s">
        <v>5797</v>
      </c>
      <c r="E38" s="820" t="s">
        <v>3099</v>
      </c>
      <c r="F38" s="738" t="s">
        <v>3057</v>
      </c>
      <c r="G38" s="738" t="s">
        <v>3150</v>
      </c>
      <c r="H38" s="738" t="s">
        <v>608</v>
      </c>
      <c r="I38" s="738" t="s">
        <v>3230</v>
      </c>
      <c r="J38" s="738" t="s">
        <v>3152</v>
      </c>
      <c r="K38" s="738" t="s">
        <v>3231</v>
      </c>
      <c r="L38" s="739">
        <v>31.09</v>
      </c>
      <c r="M38" s="739">
        <v>124.36</v>
      </c>
      <c r="N38" s="738">
        <v>4</v>
      </c>
      <c r="O38" s="821">
        <v>2</v>
      </c>
      <c r="P38" s="739">
        <v>93.27</v>
      </c>
      <c r="Q38" s="754">
        <v>0.75</v>
      </c>
      <c r="R38" s="738">
        <v>3</v>
      </c>
      <c r="S38" s="754">
        <v>0.75</v>
      </c>
      <c r="T38" s="821">
        <v>1.5</v>
      </c>
      <c r="U38" s="777">
        <v>0.75</v>
      </c>
    </row>
    <row r="39" spans="1:21" ht="14.4" customHeight="1" x14ac:dyDescent="0.3">
      <c r="A39" s="737">
        <v>10</v>
      </c>
      <c r="B39" s="738" t="s">
        <v>2778</v>
      </c>
      <c r="C39" s="738" t="s">
        <v>3064</v>
      </c>
      <c r="D39" s="819" t="s">
        <v>5797</v>
      </c>
      <c r="E39" s="820" t="s">
        <v>3099</v>
      </c>
      <c r="F39" s="738" t="s">
        <v>3057</v>
      </c>
      <c r="G39" s="738" t="s">
        <v>3150</v>
      </c>
      <c r="H39" s="738" t="s">
        <v>608</v>
      </c>
      <c r="I39" s="738" t="s">
        <v>3232</v>
      </c>
      <c r="J39" s="738" t="s">
        <v>3152</v>
      </c>
      <c r="K39" s="738" t="s">
        <v>3233</v>
      </c>
      <c r="L39" s="739">
        <v>0</v>
      </c>
      <c r="M39" s="739">
        <v>0</v>
      </c>
      <c r="N39" s="738">
        <v>1</v>
      </c>
      <c r="O39" s="821">
        <v>1</v>
      </c>
      <c r="P39" s="739"/>
      <c r="Q39" s="754"/>
      <c r="R39" s="738"/>
      <c r="S39" s="754">
        <v>0</v>
      </c>
      <c r="T39" s="821"/>
      <c r="U39" s="777">
        <v>0</v>
      </c>
    </row>
    <row r="40" spans="1:21" ht="14.4" customHeight="1" x14ac:dyDescent="0.3">
      <c r="A40" s="737">
        <v>10</v>
      </c>
      <c r="B40" s="738" t="s">
        <v>2778</v>
      </c>
      <c r="C40" s="738" t="s">
        <v>3064</v>
      </c>
      <c r="D40" s="819" t="s">
        <v>5797</v>
      </c>
      <c r="E40" s="820" t="s">
        <v>3099</v>
      </c>
      <c r="F40" s="738" t="s">
        <v>3057</v>
      </c>
      <c r="G40" s="738" t="s">
        <v>3150</v>
      </c>
      <c r="H40" s="738" t="s">
        <v>608</v>
      </c>
      <c r="I40" s="738" t="s">
        <v>3151</v>
      </c>
      <c r="J40" s="738" t="s">
        <v>3152</v>
      </c>
      <c r="K40" s="738" t="s">
        <v>3153</v>
      </c>
      <c r="L40" s="739">
        <v>103.64</v>
      </c>
      <c r="M40" s="739">
        <v>207.28</v>
      </c>
      <c r="N40" s="738">
        <v>2</v>
      </c>
      <c r="O40" s="821">
        <v>1</v>
      </c>
      <c r="P40" s="739">
        <v>103.64</v>
      </c>
      <c r="Q40" s="754">
        <v>0.5</v>
      </c>
      <c r="R40" s="738">
        <v>1</v>
      </c>
      <c r="S40" s="754">
        <v>0.5</v>
      </c>
      <c r="T40" s="821">
        <v>0.5</v>
      </c>
      <c r="U40" s="777">
        <v>0.5</v>
      </c>
    </row>
    <row r="41" spans="1:21" ht="14.4" customHeight="1" x14ac:dyDescent="0.3">
      <c r="A41" s="737">
        <v>10</v>
      </c>
      <c r="B41" s="738" t="s">
        <v>2778</v>
      </c>
      <c r="C41" s="738" t="s">
        <v>3064</v>
      </c>
      <c r="D41" s="819" t="s">
        <v>5797</v>
      </c>
      <c r="E41" s="820" t="s">
        <v>3099</v>
      </c>
      <c r="F41" s="738" t="s">
        <v>3057</v>
      </c>
      <c r="G41" s="738" t="s">
        <v>3150</v>
      </c>
      <c r="H41" s="738" t="s">
        <v>608</v>
      </c>
      <c r="I41" s="738" t="s">
        <v>3234</v>
      </c>
      <c r="J41" s="738" t="s">
        <v>3235</v>
      </c>
      <c r="K41" s="738" t="s">
        <v>3236</v>
      </c>
      <c r="L41" s="739">
        <v>62.18</v>
      </c>
      <c r="M41" s="739">
        <v>124.36</v>
      </c>
      <c r="N41" s="738">
        <v>2</v>
      </c>
      <c r="O41" s="821">
        <v>0.5</v>
      </c>
      <c r="P41" s="739"/>
      <c r="Q41" s="754">
        <v>0</v>
      </c>
      <c r="R41" s="738"/>
      <c r="S41" s="754">
        <v>0</v>
      </c>
      <c r="T41" s="821"/>
      <c r="U41" s="777">
        <v>0</v>
      </c>
    </row>
    <row r="42" spans="1:21" ht="14.4" customHeight="1" x14ac:dyDescent="0.3">
      <c r="A42" s="737">
        <v>10</v>
      </c>
      <c r="B42" s="738" t="s">
        <v>2778</v>
      </c>
      <c r="C42" s="738" t="s">
        <v>3064</v>
      </c>
      <c r="D42" s="819" t="s">
        <v>5797</v>
      </c>
      <c r="E42" s="820" t="s">
        <v>3099</v>
      </c>
      <c r="F42" s="738" t="s">
        <v>3057</v>
      </c>
      <c r="G42" s="738" t="s">
        <v>3237</v>
      </c>
      <c r="H42" s="738" t="s">
        <v>608</v>
      </c>
      <c r="I42" s="738" t="s">
        <v>1303</v>
      </c>
      <c r="J42" s="738" t="s">
        <v>3238</v>
      </c>
      <c r="K42" s="738" t="s">
        <v>3239</v>
      </c>
      <c r="L42" s="739">
        <v>19.75</v>
      </c>
      <c r="M42" s="739">
        <v>59.25</v>
      </c>
      <c r="N42" s="738">
        <v>3</v>
      </c>
      <c r="O42" s="821">
        <v>3</v>
      </c>
      <c r="P42" s="739">
        <v>19.75</v>
      </c>
      <c r="Q42" s="754">
        <v>0.33333333333333331</v>
      </c>
      <c r="R42" s="738">
        <v>1</v>
      </c>
      <c r="S42" s="754">
        <v>0.33333333333333331</v>
      </c>
      <c r="T42" s="821">
        <v>1</v>
      </c>
      <c r="U42" s="777">
        <v>0.33333333333333331</v>
      </c>
    </row>
    <row r="43" spans="1:21" ht="14.4" customHeight="1" x14ac:dyDescent="0.3">
      <c r="A43" s="737">
        <v>10</v>
      </c>
      <c r="B43" s="738" t="s">
        <v>2778</v>
      </c>
      <c r="C43" s="738" t="s">
        <v>3064</v>
      </c>
      <c r="D43" s="819" t="s">
        <v>5797</v>
      </c>
      <c r="E43" s="820" t="s">
        <v>3099</v>
      </c>
      <c r="F43" s="738" t="s">
        <v>3057</v>
      </c>
      <c r="G43" s="738" t="s">
        <v>3240</v>
      </c>
      <c r="H43" s="738" t="s">
        <v>871</v>
      </c>
      <c r="I43" s="738" t="s">
        <v>1321</v>
      </c>
      <c r="J43" s="738" t="s">
        <v>2299</v>
      </c>
      <c r="K43" s="738" t="s">
        <v>2892</v>
      </c>
      <c r="L43" s="739">
        <v>154.36000000000001</v>
      </c>
      <c r="M43" s="739">
        <v>154.36000000000001</v>
      </c>
      <c r="N43" s="738">
        <v>1</v>
      </c>
      <c r="O43" s="821">
        <v>0.5</v>
      </c>
      <c r="P43" s="739"/>
      <c r="Q43" s="754">
        <v>0</v>
      </c>
      <c r="R43" s="738"/>
      <c r="S43" s="754">
        <v>0</v>
      </c>
      <c r="T43" s="821"/>
      <c r="U43" s="777">
        <v>0</v>
      </c>
    </row>
    <row r="44" spans="1:21" ht="14.4" customHeight="1" x14ac:dyDescent="0.3">
      <c r="A44" s="737">
        <v>10</v>
      </c>
      <c r="B44" s="738" t="s">
        <v>2778</v>
      </c>
      <c r="C44" s="738" t="s">
        <v>3064</v>
      </c>
      <c r="D44" s="819" t="s">
        <v>5797</v>
      </c>
      <c r="E44" s="820" t="s">
        <v>3099</v>
      </c>
      <c r="F44" s="738" t="s">
        <v>3057</v>
      </c>
      <c r="G44" s="738" t="s">
        <v>3240</v>
      </c>
      <c r="H44" s="738" t="s">
        <v>871</v>
      </c>
      <c r="I44" s="738" t="s">
        <v>1325</v>
      </c>
      <c r="J44" s="738" t="s">
        <v>2895</v>
      </c>
      <c r="K44" s="738" t="s">
        <v>2896</v>
      </c>
      <c r="L44" s="739">
        <v>149.52000000000001</v>
      </c>
      <c r="M44" s="739">
        <v>149.52000000000001</v>
      </c>
      <c r="N44" s="738">
        <v>1</v>
      </c>
      <c r="O44" s="821">
        <v>1</v>
      </c>
      <c r="P44" s="739"/>
      <c r="Q44" s="754">
        <v>0</v>
      </c>
      <c r="R44" s="738"/>
      <c r="S44" s="754">
        <v>0</v>
      </c>
      <c r="T44" s="821"/>
      <c r="U44" s="777">
        <v>0</v>
      </c>
    </row>
    <row r="45" spans="1:21" ht="14.4" customHeight="1" x14ac:dyDescent="0.3">
      <c r="A45" s="737">
        <v>10</v>
      </c>
      <c r="B45" s="738" t="s">
        <v>2778</v>
      </c>
      <c r="C45" s="738" t="s">
        <v>3064</v>
      </c>
      <c r="D45" s="819" t="s">
        <v>5797</v>
      </c>
      <c r="E45" s="820" t="s">
        <v>3099</v>
      </c>
      <c r="F45" s="738" t="s">
        <v>3057</v>
      </c>
      <c r="G45" s="738" t="s">
        <v>3240</v>
      </c>
      <c r="H45" s="738" t="s">
        <v>871</v>
      </c>
      <c r="I45" s="738" t="s">
        <v>1007</v>
      </c>
      <c r="J45" s="738" t="s">
        <v>1008</v>
      </c>
      <c r="K45" s="738" t="s">
        <v>3241</v>
      </c>
      <c r="L45" s="739">
        <v>75.73</v>
      </c>
      <c r="M45" s="739">
        <v>151.46</v>
      </c>
      <c r="N45" s="738">
        <v>2</v>
      </c>
      <c r="O45" s="821">
        <v>1.5</v>
      </c>
      <c r="P45" s="739"/>
      <c r="Q45" s="754">
        <v>0</v>
      </c>
      <c r="R45" s="738"/>
      <c r="S45" s="754">
        <v>0</v>
      </c>
      <c r="T45" s="821"/>
      <c r="U45" s="777">
        <v>0</v>
      </c>
    </row>
    <row r="46" spans="1:21" ht="14.4" customHeight="1" x14ac:dyDescent="0.3">
      <c r="A46" s="737">
        <v>10</v>
      </c>
      <c r="B46" s="738" t="s">
        <v>2778</v>
      </c>
      <c r="C46" s="738" t="s">
        <v>3064</v>
      </c>
      <c r="D46" s="819" t="s">
        <v>5797</v>
      </c>
      <c r="E46" s="820" t="s">
        <v>3099</v>
      </c>
      <c r="F46" s="738" t="s">
        <v>3057</v>
      </c>
      <c r="G46" s="738" t="s">
        <v>3242</v>
      </c>
      <c r="H46" s="738" t="s">
        <v>608</v>
      </c>
      <c r="I46" s="738" t="s">
        <v>3243</v>
      </c>
      <c r="J46" s="738" t="s">
        <v>3244</v>
      </c>
      <c r="K46" s="738" t="s">
        <v>3245</v>
      </c>
      <c r="L46" s="739">
        <v>16.5</v>
      </c>
      <c r="M46" s="739">
        <v>16.5</v>
      </c>
      <c r="N46" s="738">
        <v>1</v>
      </c>
      <c r="O46" s="821">
        <v>0.5</v>
      </c>
      <c r="P46" s="739">
        <v>16.5</v>
      </c>
      <c r="Q46" s="754">
        <v>1</v>
      </c>
      <c r="R46" s="738">
        <v>1</v>
      </c>
      <c r="S46" s="754">
        <v>1</v>
      </c>
      <c r="T46" s="821">
        <v>0.5</v>
      </c>
      <c r="U46" s="777">
        <v>1</v>
      </c>
    </row>
    <row r="47" spans="1:21" ht="14.4" customHeight="1" x14ac:dyDescent="0.3">
      <c r="A47" s="737">
        <v>10</v>
      </c>
      <c r="B47" s="738" t="s">
        <v>2778</v>
      </c>
      <c r="C47" s="738" t="s">
        <v>3064</v>
      </c>
      <c r="D47" s="819" t="s">
        <v>5797</v>
      </c>
      <c r="E47" s="820" t="s">
        <v>3099</v>
      </c>
      <c r="F47" s="738" t="s">
        <v>3057</v>
      </c>
      <c r="G47" s="738" t="s">
        <v>3246</v>
      </c>
      <c r="H47" s="738" t="s">
        <v>608</v>
      </c>
      <c r="I47" s="738" t="s">
        <v>973</v>
      </c>
      <c r="J47" s="738" t="s">
        <v>3247</v>
      </c>
      <c r="K47" s="738" t="s">
        <v>3248</v>
      </c>
      <c r="L47" s="739">
        <v>42.63</v>
      </c>
      <c r="M47" s="739">
        <v>85.26</v>
      </c>
      <c r="N47" s="738">
        <v>2</v>
      </c>
      <c r="O47" s="821">
        <v>2</v>
      </c>
      <c r="P47" s="739">
        <v>85.26</v>
      </c>
      <c r="Q47" s="754">
        <v>1</v>
      </c>
      <c r="R47" s="738">
        <v>2</v>
      </c>
      <c r="S47" s="754">
        <v>1</v>
      </c>
      <c r="T47" s="821">
        <v>2</v>
      </c>
      <c r="U47" s="777">
        <v>1</v>
      </c>
    </row>
    <row r="48" spans="1:21" ht="14.4" customHeight="1" x14ac:dyDescent="0.3">
      <c r="A48" s="737">
        <v>10</v>
      </c>
      <c r="B48" s="738" t="s">
        <v>2778</v>
      </c>
      <c r="C48" s="738" t="s">
        <v>3064</v>
      </c>
      <c r="D48" s="819" t="s">
        <v>5797</v>
      </c>
      <c r="E48" s="820" t="s">
        <v>3099</v>
      </c>
      <c r="F48" s="738" t="s">
        <v>3057</v>
      </c>
      <c r="G48" s="738" t="s">
        <v>3246</v>
      </c>
      <c r="H48" s="738" t="s">
        <v>608</v>
      </c>
      <c r="I48" s="738" t="s">
        <v>3249</v>
      </c>
      <c r="J48" s="738" t="s">
        <v>3247</v>
      </c>
      <c r="K48" s="738" t="s">
        <v>3250</v>
      </c>
      <c r="L48" s="739">
        <v>0</v>
      </c>
      <c r="M48" s="739">
        <v>0</v>
      </c>
      <c r="N48" s="738">
        <v>1</v>
      </c>
      <c r="O48" s="821">
        <v>1</v>
      </c>
      <c r="P48" s="739">
        <v>0</v>
      </c>
      <c r="Q48" s="754"/>
      <c r="R48" s="738">
        <v>1</v>
      </c>
      <c r="S48" s="754">
        <v>1</v>
      </c>
      <c r="T48" s="821">
        <v>1</v>
      </c>
      <c r="U48" s="777">
        <v>1</v>
      </c>
    </row>
    <row r="49" spans="1:21" ht="14.4" customHeight="1" x14ac:dyDescent="0.3">
      <c r="A49" s="737">
        <v>10</v>
      </c>
      <c r="B49" s="738" t="s">
        <v>2778</v>
      </c>
      <c r="C49" s="738" t="s">
        <v>3064</v>
      </c>
      <c r="D49" s="819" t="s">
        <v>5797</v>
      </c>
      <c r="E49" s="820" t="s">
        <v>3099</v>
      </c>
      <c r="F49" s="738" t="s">
        <v>3057</v>
      </c>
      <c r="G49" s="738" t="s">
        <v>3251</v>
      </c>
      <c r="H49" s="738" t="s">
        <v>871</v>
      </c>
      <c r="I49" s="738" t="s">
        <v>1631</v>
      </c>
      <c r="J49" s="738" t="s">
        <v>1632</v>
      </c>
      <c r="K49" s="738" t="s">
        <v>2960</v>
      </c>
      <c r="L49" s="739">
        <v>207.45</v>
      </c>
      <c r="M49" s="739">
        <v>207.45</v>
      </c>
      <c r="N49" s="738">
        <v>1</v>
      </c>
      <c r="O49" s="821">
        <v>0.5</v>
      </c>
      <c r="P49" s="739"/>
      <c r="Q49" s="754">
        <v>0</v>
      </c>
      <c r="R49" s="738"/>
      <c r="S49" s="754">
        <v>0</v>
      </c>
      <c r="T49" s="821"/>
      <c r="U49" s="777">
        <v>0</v>
      </c>
    </row>
    <row r="50" spans="1:21" ht="14.4" customHeight="1" x14ac:dyDescent="0.3">
      <c r="A50" s="737">
        <v>10</v>
      </c>
      <c r="B50" s="738" t="s">
        <v>2778</v>
      </c>
      <c r="C50" s="738" t="s">
        <v>3064</v>
      </c>
      <c r="D50" s="819" t="s">
        <v>5797</v>
      </c>
      <c r="E50" s="820" t="s">
        <v>3099</v>
      </c>
      <c r="F50" s="738" t="s">
        <v>3057</v>
      </c>
      <c r="G50" s="738" t="s">
        <v>3205</v>
      </c>
      <c r="H50" s="738" t="s">
        <v>608</v>
      </c>
      <c r="I50" s="738" t="s">
        <v>3252</v>
      </c>
      <c r="J50" s="738" t="s">
        <v>3253</v>
      </c>
      <c r="K50" s="738" t="s">
        <v>3254</v>
      </c>
      <c r="L50" s="739">
        <v>39.17</v>
      </c>
      <c r="M50" s="739">
        <v>39.17</v>
      </c>
      <c r="N50" s="738">
        <v>1</v>
      </c>
      <c r="O50" s="821">
        <v>1</v>
      </c>
      <c r="P50" s="739">
        <v>39.17</v>
      </c>
      <c r="Q50" s="754">
        <v>1</v>
      </c>
      <c r="R50" s="738">
        <v>1</v>
      </c>
      <c r="S50" s="754">
        <v>1</v>
      </c>
      <c r="T50" s="821">
        <v>1</v>
      </c>
      <c r="U50" s="777">
        <v>1</v>
      </c>
    </row>
    <row r="51" spans="1:21" ht="14.4" customHeight="1" x14ac:dyDescent="0.3">
      <c r="A51" s="737">
        <v>10</v>
      </c>
      <c r="B51" s="738" t="s">
        <v>2778</v>
      </c>
      <c r="C51" s="738" t="s">
        <v>3064</v>
      </c>
      <c r="D51" s="819" t="s">
        <v>5797</v>
      </c>
      <c r="E51" s="820" t="s">
        <v>3099</v>
      </c>
      <c r="F51" s="738" t="s">
        <v>3057</v>
      </c>
      <c r="G51" s="738" t="s">
        <v>3255</v>
      </c>
      <c r="H51" s="738" t="s">
        <v>608</v>
      </c>
      <c r="I51" s="738" t="s">
        <v>3256</v>
      </c>
      <c r="J51" s="738" t="s">
        <v>3257</v>
      </c>
      <c r="K51" s="738" t="s">
        <v>3258</v>
      </c>
      <c r="L51" s="739">
        <v>359.45</v>
      </c>
      <c r="M51" s="739">
        <v>1078.3499999999999</v>
      </c>
      <c r="N51" s="738">
        <v>3</v>
      </c>
      <c r="O51" s="821">
        <v>1</v>
      </c>
      <c r="P51" s="739">
        <v>1078.3499999999999</v>
      </c>
      <c r="Q51" s="754">
        <v>1</v>
      </c>
      <c r="R51" s="738">
        <v>3</v>
      </c>
      <c r="S51" s="754">
        <v>1</v>
      </c>
      <c r="T51" s="821">
        <v>1</v>
      </c>
      <c r="U51" s="777">
        <v>1</v>
      </c>
    </row>
    <row r="52" spans="1:21" ht="14.4" customHeight="1" x14ac:dyDescent="0.3">
      <c r="A52" s="737">
        <v>10</v>
      </c>
      <c r="B52" s="738" t="s">
        <v>2778</v>
      </c>
      <c r="C52" s="738" t="s">
        <v>3064</v>
      </c>
      <c r="D52" s="819" t="s">
        <v>5797</v>
      </c>
      <c r="E52" s="820" t="s">
        <v>3099</v>
      </c>
      <c r="F52" s="738" t="s">
        <v>3057</v>
      </c>
      <c r="G52" s="738" t="s">
        <v>3255</v>
      </c>
      <c r="H52" s="738" t="s">
        <v>608</v>
      </c>
      <c r="I52" s="738" t="s">
        <v>3259</v>
      </c>
      <c r="J52" s="738" t="s">
        <v>3257</v>
      </c>
      <c r="K52" s="738" t="s">
        <v>3260</v>
      </c>
      <c r="L52" s="739">
        <v>718.91</v>
      </c>
      <c r="M52" s="739">
        <v>2156.73</v>
      </c>
      <c r="N52" s="738">
        <v>3</v>
      </c>
      <c r="O52" s="821">
        <v>1</v>
      </c>
      <c r="P52" s="739">
        <v>2156.73</v>
      </c>
      <c r="Q52" s="754">
        <v>1</v>
      </c>
      <c r="R52" s="738">
        <v>3</v>
      </c>
      <c r="S52" s="754">
        <v>1</v>
      </c>
      <c r="T52" s="821">
        <v>1</v>
      </c>
      <c r="U52" s="777">
        <v>1</v>
      </c>
    </row>
    <row r="53" spans="1:21" ht="14.4" customHeight="1" x14ac:dyDescent="0.3">
      <c r="A53" s="737">
        <v>10</v>
      </c>
      <c r="B53" s="738" t="s">
        <v>2778</v>
      </c>
      <c r="C53" s="738" t="s">
        <v>3064</v>
      </c>
      <c r="D53" s="819" t="s">
        <v>5797</v>
      </c>
      <c r="E53" s="820" t="s">
        <v>3099</v>
      </c>
      <c r="F53" s="738" t="s">
        <v>3057</v>
      </c>
      <c r="G53" s="738" t="s">
        <v>3255</v>
      </c>
      <c r="H53" s="738" t="s">
        <v>608</v>
      </c>
      <c r="I53" s="738" t="s">
        <v>3261</v>
      </c>
      <c r="J53" s="738" t="s">
        <v>3257</v>
      </c>
      <c r="K53" s="738" t="s">
        <v>3262</v>
      </c>
      <c r="L53" s="739">
        <v>1437.8</v>
      </c>
      <c r="M53" s="739">
        <v>7189</v>
      </c>
      <c r="N53" s="738">
        <v>5</v>
      </c>
      <c r="O53" s="821">
        <v>1</v>
      </c>
      <c r="P53" s="739"/>
      <c r="Q53" s="754">
        <v>0</v>
      </c>
      <c r="R53" s="738"/>
      <c r="S53" s="754">
        <v>0</v>
      </c>
      <c r="T53" s="821"/>
      <c r="U53" s="777">
        <v>0</v>
      </c>
    </row>
    <row r="54" spans="1:21" ht="14.4" customHeight="1" x14ac:dyDescent="0.3">
      <c r="A54" s="737">
        <v>10</v>
      </c>
      <c r="B54" s="738" t="s">
        <v>2778</v>
      </c>
      <c r="C54" s="738" t="s">
        <v>3064</v>
      </c>
      <c r="D54" s="819" t="s">
        <v>5797</v>
      </c>
      <c r="E54" s="820" t="s">
        <v>3099</v>
      </c>
      <c r="F54" s="738" t="s">
        <v>3057</v>
      </c>
      <c r="G54" s="738" t="s">
        <v>3255</v>
      </c>
      <c r="H54" s="738" t="s">
        <v>608</v>
      </c>
      <c r="I54" s="738" t="s">
        <v>2105</v>
      </c>
      <c r="J54" s="738" t="s">
        <v>3263</v>
      </c>
      <c r="K54" s="738" t="s">
        <v>3258</v>
      </c>
      <c r="L54" s="739">
        <v>359.45</v>
      </c>
      <c r="M54" s="739">
        <v>2516.15</v>
      </c>
      <c r="N54" s="738">
        <v>7</v>
      </c>
      <c r="O54" s="821">
        <v>1.5</v>
      </c>
      <c r="P54" s="739">
        <v>2516.15</v>
      </c>
      <c r="Q54" s="754">
        <v>1</v>
      </c>
      <c r="R54" s="738">
        <v>7</v>
      </c>
      <c r="S54" s="754">
        <v>1</v>
      </c>
      <c r="T54" s="821">
        <v>1.5</v>
      </c>
      <c r="U54" s="777">
        <v>1</v>
      </c>
    </row>
    <row r="55" spans="1:21" ht="14.4" customHeight="1" x14ac:dyDescent="0.3">
      <c r="A55" s="737">
        <v>10</v>
      </c>
      <c r="B55" s="738" t="s">
        <v>2778</v>
      </c>
      <c r="C55" s="738" t="s">
        <v>3064</v>
      </c>
      <c r="D55" s="819" t="s">
        <v>5797</v>
      </c>
      <c r="E55" s="820" t="s">
        <v>3099</v>
      </c>
      <c r="F55" s="738" t="s">
        <v>3057</v>
      </c>
      <c r="G55" s="738" t="s">
        <v>3255</v>
      </c>
      <c r="H55" s="738" t="s">
        <v>608</v>
      </c>
      <c r="I55" s="738" t="s">
        <v>2206</v>
      </c>
      <c r="J55" s="738" t="s">
        <v>3263</v>
      </c>
      <c r="K55" s="738" t="s">
        <v>3260</v>
      </c>
      <c r="L55" s="739">
        <v>718.91</v>
      </c>
      <c r="M55" s="739">
        <v>4313.46</v>
      </c>
      <c r="N55" s="738">
        <v>6</v>
      </c>
      <c r="O55" s="821">
        <v>2</v>
      </c>
      <c r="P55" s="739">
        <v>4313.46</v>
      </c>
      <c r="Q55" s="754">
        <v>1</v>
      </c>
      <c r="R55" s="738">
        <v>6</v>
      </c>
      <c r="S55" s="754">
        <v>1</v>
      </c>
      <c r="T55" s="821">
        <v>2</v>
      </c>
      <c r="U55" s="777">
        <v>1</v>
      </c>
    </row>
    <row r="56" spans="1:21" ht="14.4" customHeight="1" x14ac:dyDescent="0.3">
      <c r="A56" s="737">
        <v>10</v>
      </c>
      <c r="B56" s="738" t="s">
        <v>2778</v>
      </c>
      <c r="C56" s="738" t="s">
        <v>3064</v>
      </c>
      <c r="D56" s="819" t="s">
        <v>5797</v>
      </c>
      <c r="E56" s="820" t="s">
        <v>3099</v>
      </c>
      <c r="F56" s="738" t="s">
        <v>3057</v>
      </c>
      <c r="G56" s="738" t="s">
        <v>3255</v>
      </c>
      <c r="H56" s="738" t="s">
        <v>608</v>
      </c>
      <c r="I56" s="738" t="s">
        <v>2214</v>
      </c>
      <c r="J56" s="738" t="s">
        <v>3263</v>
      </c>
      <c r="K56" s="738" t="s">
        <v>3262</v>
      </c>
      <c r="L56" s="739">
        <v>1437.8</v>
      </c>
      <c r="M56" s="739">
        <v>2875.6</v>
      </c>
      <c r="N56" s="738">
        <v>2</v>
      </c>
      <c r="O56" s="821">
        <v>0.5</v>
      </c>
      <c r="P56" s="739">
        <v>2875.6</v>
      </c>
      <c r="Q56" s="754">
        <v>1</v>
      </c>
      <c r="R56" s="738">
        <v>2</v>
      </c>
      <c r="S56" s="754">
        <v>1</v>
      </c>
      <c r="T56" s="821">
        <v>0.5</v>
      </c>
      <c r="U56" s="777">
        <v>1</v>
      </c>
    </row>
    <row r="57" spans="1:21" ht="14.4" customHeight="1" x14ac:dyDescent="0.3">
      <c r="A57" s="737">
        <v>10</v>
      </c>
      <c r="B57" s="738" t="s">
        <v>2778</v>
      </c>
      <c r="C57" s="738" t="s">
        <v>3064</v>
      </c>
      <c r="D57" s="819" t="s">
        <v>5797</v>
      </c>
      <c r="E57" s="820" t="s">
        <v>3099</v>
      </c>
      <c r="F57" s="738" t="s">
        <v>3057</v>
      </c>
      <c r="G57" s="738" t="s">
        <v>3255</v>
      </c>
      <c r="H57" s="738" t="s">
        <v>608</v>
      </c>
      <c r="I57" s="738" t="s">
        <v>2115</v>
      </c>
      <c r="J57" s="738" t="s">
        <v>3263</v>
      </c>
      <c r="K57" s="738" t="s">
        <v>3264</v>
      </c>
      <c r="L57" s="739">
        <v>1437.8</v>
      </c>
      <c r="M57" s="739">
        <v>5751.2</v>
      </c>
      <c r="N57" s="738">
        <v>4</v>
      </c>
      <c r="O57" s="821">
        <v>2.5</v>
      </c>
      <c r="P57" s="739">
        <v>1437.8</v>
      </c>
      <c r="Q57" s="754">
        <v>0.25</v>
      </c>
      <c r="R57" s="738">
        <v>1</v>
      </c>
      <c r="S57" s="754">
        <v>0.25</v>
      </c>
      <c r="T57" s="821">
        <v>0.5</v>
      </c>
      <c r="U57" s="777">
        <v>0.2</v>
      </c>
    </row>
    <row r="58" spans="1:21" ht="14.4" customHeight="1" x14ac:dyDescent="0.3">
      <c r="A58" s="737">
        <v>10</v>
      </c>
      <c r="B58" s="738" t="s">
        <v>2778</v>
      </c>
      <c r="C58" s="738" t="s">
        <v>3064</v>
      </c>
      <c r="D58" s="819" t="s">
        <v>5797</v>
      </c>
      <c r="E58" s="820" t="s">
        <v>3099</v>
      </c>
      <c r="F58" s="738" t="s">
        <v>3057</v>
      </c>
      <c r="G58" s="738" t="s">
        <v>3255</v>
      </c>
      <c r="H58" s="738" t="s">
        <v>608</v>
      </c>
      <c r="I58" s="738" t="s">
        <v>3265</v>
      </c>
      <c r="J58" s="738" t="s">
        <v>3257</v>
      </c>
      <c r="K58" s="738" t="s">
        <v>3264</v>
      </c>
      <c r="L58" s="739">
        <v>1437.8</v>
      </c>
      <c r="M58" s="739">
        <v>1437.8</v>
      </c>
      <c r="N58" s="738">
        <v>1</v>
      </c>
      <c r="O58" s="821">
        <v>0.5</v>
      </c>
      <c r="P58" s="739"/>
      <c r="Q58" s="754">
        <v>0</v>
      </c>
      <c r="R58" s="738"/>
      <c r="S58" s="754">
        <v>0</v>
      </c>
      <c r="T58" s="821"/>
      <c r="U58" s="777">
        <v>0</v>
      </c>
    </row>
    <row r="59" spans="1:21" ht="14.4" customHeight="1" x14ac:dyDescent="0.3">
      <c r="A59" s="737">
        <v>10</v>
      </c>
      <c r="B59" s="738" t="s">
        <v>2778</v>
      </c>
      <c r="C59" s="738" t="s">
        <v>3064</v>
      </c>
      <c r="D59" s="819" t="s">
        <v>5797</v>
      </c>
      <c r="E59" s="820" t="s">
        <v>3099</v>
      </c>
      <c r="F59" s="738" t="s">
        <v>3057</v>
      </c>
      <c r="G59" s="738" t="s">
        <v>3154</v>
      </c>
      <c r="H59" s="738" t="s">
        <v>871</v>
      </c>
      <c r="I59" s="738" t="s">
        <v>3266</v>
      </c>
      <c r="J59" s="738" t="s">
        <v>3156</v>
      </c>
      <c r="K59" s="738" t="s">
        <v>3204</v>
      </c>
      <c r="L59" s="739">
        <v>69.16</v>
      </c>
      <c r="M59" s="739">
        <v>69.16</v>
      </c>
      <c r="N59" s="738">
        <v>1</v>
      </c>
      <c r="O59" s="821">
        <v>1</v>
      </c>
      <c r="P59" s="739">
        <v>69.16</v>
      </c>
      <c r="Q59" s="754">
        <v>1</v>
      </c>
      <c r="R59" s="738">
        <v>1</v>
      </c>
      <c r="S59" s="754">
        <v>1</v>
      </c>
      <c r="T59" s="821">
        <v>1</v>
      </c>
      <c r="U59" s="777">
        <v>1</v>
      </c>
    </row>
    <row r="60" spans="1:21" ht="14.4" customHeight="1" x14ac:dyDescent="0.3">
      <c r="A60" s="737">
        <v>10</v>
      </c>
      <c r="B60" s="738" t="s">
        <v>2778</v>
      </c>
      <c r="C60" s="738" t="s">
        <v>3064</v>
      </c>
      <c r="D60" s="819" t="s">
        <v>5797</v>
      </c>
      <c r="E60" s="820" t="s">
        <v>3099</v>
      </c>
      <c r="F60" s="738" t="s">
        <v>3057</v>
      </c>
      <c r="G60" s="738" t="s">
        <v>3267</v>
      </c>
      <c r="H60" s="738" t="s">
        <v>608</v>
      </c>
      <c r="I60" s="738" t="s">
        <v>3268</v>
      </c>
      <c r="J60" s="738" t="s">
        <v>3269</v>
      </c>
      <c r="K60" s="738" t="s">
        <v>3270</v>
      </c>
      <c r="L60" s="739">
        <v>1154.81</v>
      </c>
      <c r="M60" s="739">
        <v>4619.24</v>
      </c>
      <c r="N60" s="738">
        <v>4</v>
      </c>
      <c r="O60" s="821">
        <v>1.5</v>
      </c>
      <c r="P60" s="739">
        <v>1154.81</v>
      </c>
      <c r="Q60" s="754">
        <v>0.25</v>
      </c>
      <c r="R60" s="738">
        <v>1</v>
      </c>
      <c r="S60" s="754">
        <v>0.25</v>
      </c>
      <c r="T60" s="821">
        <v>0.5</v>
      </c>
      <c r="U60" s="777">
        <v>0.33333333333333331</v>
      </c>
    </row>
    <row r="61" spans="1:21" ht="14.4" customHeight="1" x14ac:dyDescent="0.3">
      <c r="A61" s="737">
        <v>10</v>
      </c>
      <c r="B61" s="738" t="s">
        <v>2778</v>
      </c>
      <c r="C61" s="738" t="s">
        <v>3064</v>
      </c>
      <c r="D61" s="819" t="s">
        <v>5797</v>
      </c>
      <c r="E61" s="820" t="s">
        <v>3099</v>
      </c>
      <c r="F61" s="738" t="s">
        <v>3057</v>
      </c>
      <c r="G61" s="738" t="s">
        <v>3271</v>
      </c>
      <c r="H61" s="738" t="s">
        <v>608</v>
      </c>
      <c r="I61" s="738" t="s">
        <v>2476</v>
      </c>
      <c r="J61" s="738" t="s">
        <v>2477</v>
      </c>
      <c r="K61" s="738" t="s">
        <v>2983</v>
      </c>
      <c r="L61" s="739">
        <v>0</v>
      </c>
      <c r="M61" s="739">
        <v>0</v>
      </c>
      <c r="N61" s="738">
        <v>1</v>
      </c>
      <c r="O61" s="821">
        <v>0.5</v>
      </c>
      <c r="P61" s="739"/>
      <c r="Q61" s="754"/>
      <c r="R61" s="738"/>
      <c r="S61" s="754">
        <v>0</v>
      </c>
      <c r="T61" s="821"/>
      <c r="U61" s="777">
        <v>0</v>
      </c>
    </row>
    <row r="62" spans="1:21" ht="14.4" customHeight="1" x14ac:dyDescent="0.3">
      <c r="A62" s="737">
        <v>10</v>
      </c>
      <c r="B62" s="738" t="s">
        <v>2778</v>
      </c>
      <c r="C62" s="738" t="s">
        <v>3064</v>
      </c>
      <c r="D62" s="819" t="s">
        <v>5797</v>
      </c>
      <c r="E62" s="820" t="s">
        <v>3099</v>
      </c>
      <c r="F62" s="738" t="s">
        <v>3057</v>
      </c>
      <c r="G62" s="738" t="s">
        <v>3272</v>
      </c>
      <c r="H62" s="738" t="s">
        <v>608</v>
      </c>
      <c r="I62" s="738" t="s">
        <v>2775</v>
      </c>
      <c r="J62" s="738" t="s">
        <v>3273</v>
      </c>
      <c r="K62" s="738" t="s">
        <v>3274</v>
      </c>
      <c r="L62" s="739">
        <v>46.75</v>
      </c>
      <c r="M62" s="739">
        <v>46.75</v>
      </c>
      <c r="N62" s="738">
        <v>1</v>
      </c>
      <c r="O62" s="821">
        <v>1</v>
      </c>
      <c r="P62" s="739">
        <v>46.75</v>
      </c>
      <c r="Q62" s="754">
        <v>1</v>
      </c>
      <c r="R62" s="738">
        <v>1</v>
      </c>
      <c r="S62" s="754">
        <v>1</v>
      </c>
      <c r="T62" s="821">
        <v>1</v>
      </c>
      <c r="U62" s="777">
        <v>1</v>
      </c>
    </row>
    <row r="63" spans="1:21" ht="14.4" customHeight="1" x14ac:dyDescent="0.3">
      <c r="A63" s="737">
        <v>10</v>
      </c>
      <c r="B63" s="738" t="s">
        <v>2778</v>
      </c>
      <c r="C63" s="738" t="s">
        <v>3064</v>
      </c>
      <c r="D63" s="819" t="s">
        <v>5797</v>
      </c>
      <c r="E63" s="820" t="s">
        <v>3099</v>
      </c>
      <c r="F63" s="738" t="s">
        <v>3057</v>
      </c>
      <c r="G63" s="738" t="s">
        <v>3275</v>
      </c>
      <c r="H63" s="738" t="s">
        <v>608</v>
      </c>
      <c r="I63" s="738" t="s">
        <v>2181</v>
      </c>
      <c r="J63" s="738" t="s">
        <v>3276</v>
      </c>
      <c r="K63" s="738" t="s">
        <v>3153</v>
      </c>
      <c r="L63" s="739">
        <v>15.46</v>
      </c>
      <c r="M63" s="739">
        <v>92.760000000000019</v>
      </c>
      <c r="N63" s="738">
        <v>6</v>
      </c>
      <c r="O63" s="821">
        <v>4</v>
      </c>
      <c r="P63" s="739">
        <v>77.300000000000011</v>
      </c>
      <c r="Q63" s="754">
        <v>0.83333333333333326</v>
      </c>
      <c r="R63" s="738">
        <v>5</v>
      </c>
      <c r="S63" s="754">
        <v>0.83333333333333337</v>
      </c>
      <c r="T63" s="821">
        <v>3</v>
      </c>
      <c r="U63" s="777">
        <v>0.75</v>
      </c>
    </row>
    <row r="64" spans="1:21" ht="14.4" customHeight="1" x14ac:dyDescent="0.3">
      <c r="A64" s="737">
        <v>10</v>
      </c>
      <c r="B64" s="738" t="s">
        <v>2778</v>
      </c>
      <c r="C64" s="738" t="s">
        <v>3064</v>
      </c>
      <c r="D64" s="819" t="s">
        <v>5797</v>
      </c>
      <c r="E64" s="820" t="s">
        <v>3099</v>
      </c>
      <c r="F64" s="738" t="s">
        <v>3057</v>
      </c>
      <c r="G64" s="738" t="s">
        <v>3275</v>
      </c>
      <c r="H64" s="738" t="s">
        <v>608</v>
      </c>
      <c r="I64" s="738" t="s">
        <v>1201</v>
      </c>
      <c r="J64" s="738" t="s">
        <v>3276</v>
      </c>
      <c r="K64" s="738" t="s">
        <v>3277</v>
      </c>
      <c r="L64" s="739">
        <v>3.01</v>
      </c>
      <c r="M64" s="739">
        <v>24.08</v>
      </c>
      <c r="N64" s="738">
        <v>8</v>
      </c>
      <c r="O64" s="821">
        <v>1.5</v>
      </c>
      <c r="P64" s="739">
        <v>15.049999999999999</v>
      </c>
      <c r="Q64" s="754">
        <v>0.625</v>
      </c>
      <c r="R64" s="738">
        <v>5</v>
      </c>
      <c r="S64" s="754">
        <v>0.625</v>
      </c>
      <c r="T64" s="821">
        <v>1</v>
      </c>
      <c r="U64" s="777">
        <v>0.66666666666666663</v>
      </c>
    </row>
    <row r="65" spans="1:21" ht="14.4" customHeight="1" x14ac:dyDescent="0.3">
      <c r="A65" s="737">
        <v>10</v>
      </c>
      <c r="B65" s="738" t="s">
        <v>2778</v>
      </c>
      <c r="C65" s="738" t="s">
        <v>3064</v>
      </c>
      <c r="D65" s="819" t="s">
        <v>5797</v>
      </c>
      <c r="E65" s="820" t="s">
        <v>3099</v>
      </c>
      <c r="F65" s="738" t="s">
        <v>3057</v>
      </c>
      <c r="G65" s="738" t="s">
        <v>3275</v>
      </c>
      <c r="H65" s="738" t="s">
        <v>608</v>
      </c>
      <c r="I65" s="738" t="s">
        <v>3278</v>
      </c>
      <c r="J65" s="738" t="s">
        <v>3276</v>
      </c>
      <c r="K65" s="738" t="s">
        <v>3279</v>
      </c>
      <c r="L65" s="739">
        <v>0</v>
      </c>
      <c r="M65" s="739">
        <v>0</v>
      </c>
      <c r="N65" s="738">
        <v>10</v>
      </c>
      <c r="O65" s="821">
        <v>6.5</v>
      </c>
      <c r="P65" s="739">
        <v>0</v>
      </c>
      <c r="Q65" s="754"/>
      <c r="R65" s="738">
        <v>2</v>
      </c>
      <c r="S65" s="754">
        <v>0.2</v>
      </c>
      <c r="T65" s="821">
        <v>1</v>
      </c>
      <c r="U65" s="777">
        <v>0.15384615384615385</v>
      </c>
    </row>
    <row r="66" spans="1:21" ht="14.4" customHeight="1" x14ac:dyDescent="0.3">
      <c r="A66" s="737">
        <v>10</v>
      </c>
      <c r="B66" s="738" t="s">
        <v>2778</v>
      </c>
      <c r="C66" s="738" t="s">
        <v>3064</v>
      </c>
      <c r="D66" s="819" t="s">
        <v>5797</v>
      </c>
      <c r="E66" s="820" t="s">
        <v>3099</v>
      </c>
      <c r="F66" s="738" t="s">
        <v>3057</v>
      </c>
      <c r="G66" s="738" t="s">
        <v>3280</v>
      </c>
      <c r="H66" s="738" t="s">
        <v>608</v>
      </c>
      <c r="I66" s="738" t="s">
        <v>1731</v>
      </c>
      <c r="J66" s="738" t="s">
        <v>1732</v>
      </c>
      <c r="K66" s="738" t="s">
        <v>3281</v>
      </c>
      <c r="L66" s="739">
        <v>46.99</v>
      </c>
      <c r="M66" s="739">
        <v>46.99</v>
      </c>
      <c r="N66" s="738">
        <v>1</v>
      </c>
      <c r="O66" s="821">
        <v>1</v>
      </c>
      <c r="P66" s="739"/>
      <c r="Q66" s="754">
        <v>0</v>
      </c>
      <c r="R66" s="738"/>
      <c r="S66" s="754">
        <v>0</v>
      </c>
      <c r="T66" s="821"/>
      <c r="U66" s="777">
        <v>0</v>
      </c>
    </row>
    <row r="67" spans="1:21" ht="14.4" customHeight="1" x14ac:dyDescent="0.3">
      <c r="A67" s="737">
        <v>10</v>
      </c>
      <c r="B67" s="738" t="s">
        <v>2778</v>
      </c>
      <c r="C67" s="738" t="s">
        <v>3064</v>
      </c>
      <c r="D67" s="819" t="s">
        <v>5797</v>
      </c>
      <c r="E67" s="820" t="s">
        <v>3099</v>
      </c>
      <c r="F67" s="738" t="s">
        <v>3057</v>
      </c>
      <c r="G67" s="738" t="s">
        <v>3282</v>
      </c>
      <c r="H67" s="738" t="s">
        <v>608</v>
      </c>
      <c r="I67" s="738" t="s">
        <v>2428</v>
      </c>
      <c r="J67" s="738" t="s">
        <v>2429</v>
      </c>
      <c r="K67" s="738" t="s">
        <v>3283</v>
      </c>
      <c r="L67" s="739">
        <v>107.27</v>
      </c>
      <c r="M67" s="739">
        <v>214.54</v>
      </c>
      <c r="N67" s="738">
        <v>2</v>
      </c>
      <c r="O67" s="821">
        <v>0.5</v>
      </c>
      <c r="P67" s="739">
        <v>214.54</v>
      </c>
      <c r="Q67" s="754">
        <v>1</v>
      </c>
      <c r="R67" s="738">
        <v>2</v>
      </c>
      <c r="S67" s="754">
        <v>1</v>
      </c>
      <c r="T67" s="821">
        <v>0.5</v>
      </c>
      <c r="U67" s="777">
        <v>1</v>
      </c>
    </row>
    <row r="68" spans="1:21" ht="14.4" customHeight="1" x14ac:dyDescent="0.3">
      <c r="A68" s="737">
        <v>10</v>
      </c>
      <c r="B68" s="738" t="s">
        <v>2778</v>
      </c>
      <c r="C68" s="738" t="s">
        <v>3064</v>
      </c>
      <c r="D68" s="819" t="s">
        <v>5797</v>
      </c>
      <c r="E68" s="820" t="s">
        <v>3099</v>
      </c>
      <c r="F68" s="738" t="s">
        <v>3057</v>
      </c>
      <c r="G68" s="738" t="s">
        <v>3158</v>
      </c>
      <c r="H68" s="738" t="s">
        <v>608</v>
      </c>
      <c r="I68" s="738" t="s">
        <v>3160</v>
      </c>
      <c r="J68" s="738" t="s">
        <v>778</v>
      </c>
      <c r="K68" s="738" t="s">
        <v>3159</v>
      </c>
      <c r="L68" s="739">
        <v>34.15</v>
      </c>
      <c r="M68" s="739">
        <v>34.15</v>
      </c>
      <c r="N68" s="738">
        <v>1</v>
      </c>
      <c r="O68" s="821">
        <v>0.5</v>
      </c>
      <c r="P68" s="739"/>
      <c r="Q68" s="754">
        <v>0</v>
      </c>
      <c r="R68" s="738"/>
      <c r="S68" s="754">
        <v>0</v>
      </c>
      <c r="T68" s="821"/>
      <c r="U68" s="777">
        <v>0</v>
      </c>
    </row>
    <row r="69" spans="1:21" ht="14.4" customHeight="1" x14ac:dyDescent="0.3">
      <c r="A69" s="737">
        <v>10</v>
      </c>
      <c r="B69" s="738" t="s">
        <v>2778</v>
      </c>
      <c r="C69" s="738" t="s">
        <v>3064</v>
      </c>
      <c r="D69" s="819" t="s">
        <v>5797</v>
      </c>
      <c r="E69" s="820" t="s">
        <v>3099</v>
      </c>
      <c r="F69" s="738" t="s">
        <v>3057</v>
      </c>
      <c r="G69" s="738" t="s">
        <v>3284</v>
      </c>
      <c r="H69" s="738" t="s">
        <v>608</v>
      </c>
      <c r="I69" s="738" t="s">
        <v>3285</v>
      </c>
      <c r="J69" s="738" t="s">
        <v>3286</v>
      </c>
      <c r="K69" s="738" t="s">
        <v>3223</v>
      </c>
      <c r="L69" s="739">
        <v>95.57</v>
      </c>
      <c r="M69" s="739">
        <v>382.28</v>
      </c>
      <c r="N69" s="738">
        <v>4</v>
      </c>
      <c r="O69" s="821">
        <v>1</v>
      </c>
      <c r="P69" s="739"/>
      <c r="Q69" s="754">
        <v>0</v>
      </c>
      <c r="R69" s="738"/>
      <c r="S69" s="754">
        <v>0</v>
      </c>
      <c r="T69" s="821"/>
      <c r="U69" s="777">
        <v>0</v>
      </c>
    </row>
    <row r="70" spans="1:21" ht="14.4" customHeight="1" x14ac:dyDescent="0.3">
      <c r="A70" s="737">
        <v>10</v>
      </c>
      <c r="B70" s="738" t="s">
        <v>2778</v>
      </c>
      <c r="C70" s="738" t="s">
        <v>3064</v>
      </c>
      <c r="D70" s="819" t="s">
        <v>5797</v>
      </c>
      <c r="E70" s="820" t="s">
        <v>3099</v>
      </c>
      <c r="F70" s="738" t="s">
        <v>3057</v>
      </c>
      <c r="G70" s="738" t="s">
        <v>3287</v>
      </c>
      <c r="H70" s="738" t="s">
        <v>608</v>
      </c>
      <c r="I70" s="738" t="s">
        <v>2763</v>
      </c>
      <c r="J70" s="738" t="s">
        <v>2764</v>
      </c>
      <c r="K70" s="738" t="s">
        <v>3250</v>
      </c>
      <c r="L70" s="739">
        <v>49.38</v>
      </c>
      <c r="M70" s="739">
        <v>49.38</v>
      </c>
      <c r="N70" s="738">
        <v>1</v>
      </c>
      <c r="O70" s="821">
        <v>0.5</v>
      </c>
      <c r="P70" s="739"/>
      <c r="Q70" s="754">
        <v>0</v>
      </c>
      <c r="R70" s="738"/>
      <c r="S70" s="754">
        <v>0</v>
      </c>
      <c r="T70" s="821"/>
      <c r="U70" s="777">
        <v>0</v>
      </c>
    </row>
    <row r="71" spans="1:21" ht="14.4" customHeight="1" x14ac:dyDescent="0.3">
      <c r="A71" s="737">
        <v>10</v>
      </c>
      <c r="B71" s="738" t="s">
        <v>2778</v>
      </c>
      <c r="C71" s="738" t="s">
        <v>3064</v>
      </c>
      <c r="D71" s="819" t="s">
        <v>5797</v>
      </c>
      <c r="E71" s="820" t="s">
        <v>3099</v>
      </c>
      <c r="F71" s="738" t="s">
        <v>3057</v>
      </c>
      <c r="G71" s="738" t="s">
        <v>3288</v>
      </c>
      <c r="H71" s="738" t="s">
        <v>608</v>
      </c>
      <c r="I71" s="738" t="s">
        <v>951</v>
      </c>
      <c r="J71" s="738" t="s">
        <v>952</v>
      </c>
      <c r="K71" s="738" t="s">
        <v>3289</v>
      </c>
      <c r="L71" s="739">
        <v>61.97</v>
      </c>
      <c r="M71" s="739">
        <v>61.97</v>
      </c>
      <c r="N71" s="738">
        <v>1</v>
      </c>
      <c r="O71" s="821">
        <v>0.5</v>
      </c>
      <c r="P71" s="739">
        <v>61.97</v>
      </c>
      <c r="Q71" s="754">
        <v>1</v>
      </c>
      <c r="R71" s="738">
        <v>1</v>
      </c>
      <c r="S71" s="754">
        <v>1</v>
      </c>
      <c r="T71" s="821">
        <v>0.5</v>
      </c>
      <c r="U71" s="777">
        <v>1</v>
      </c>
    </row>
    <row r="72" spans="1:21" ht="14.4" customHeight="1" x14ac:dyDescent="0.3">
      <c r="A72" s="737">
        <v>10</v>
      </c>
      <c r="B72" s="738" t="s">
        <v>2778</v>
      </c>
      <c r="C72" s="738" t="s">
        <v>3064</v>
      </c>
      <c r="D72" s="819" t="s">
        <v>5797</v>
      </c>
      <c r="E72" s="820" t="s">
        <v>3099</v>
      </c>
      <c r="F72" s="738" t="s">
        <v>3057</v>
      </c>
      <c r="G72" s="738" t="s">
        <v>3290</v>
      </c>
      <c r="H72" s="738" t="s">
        <v>608</v>
      </c>
      <c r="I72" s="738" t="s">
        <v>3291</v>
      </c>
      <c r="J72" s="738" t="s">
        <v>3292</v>
      </c>
      <c r="K72" s="738" t="s">
        <v>3293</v>
      </c>
      <c r="L72" s="739">
        <v>38.56</v>
      </c>
      <c r="M72" s="739">
        <v>77.12</v>
      </c>
      <c r="N72" s="738">
        <v>2</v>
      </c>
      <c r="O72" s="821">
        <v>1</v>
      </c>
      <c r="P72" s="739"/>
      <c r="Q72" s="754">
        <v>0</v>
      </c>
      <c r="R72" s="738"/>
      <c r="S72" s="754">
        <v>0</v>
      </c>
      <c r="T72" s="821"/>
      <c r="U72" s="777">
        <v>0</v>
      </c>
    </row>
    <row r="73" spans="1:21" ht="14.4" customHeight="1" x14ac:dyDescent="0.3">
      <c r="A73" s="737">
        <v>10</v>
      </c>
      <c r="B73" s="738" t="s">
        <v>2778</v>
      </c>
      <c r="C73" s="738" t="s">
        <v>3064</v>
      </c>
      <c r="D73" s="819" t="s">
        <v>5797</v>
      </c>
      <c r="E73" s="820" t="s">
        <v>3099</v>
      </c>
      <c r="F73" s="738" t="s">
        <v>3057</v>
      </c>
      <c r="G73" s="738" t="s">
        <v>3294</v>
      </c>
      <c r="H73" s="738" t="s">
        <v>871</v>
      </c>
      <c r="I73" s="738" t="s">
        <v>3295</v>
      </c>
      <c r="J73" s="738" t="s">
        <v>3296</v>
      </c>
      <c r="K73" s="738" t="s">
        <v>3297</v>
      </c>
      <c r="L73" s="739">
        <v>46.73</v>
      </c>
      <c r="M73" s="739">
        <v>93.46</v>
      </c>
      <c r="N73" s="738">
        <v>2</v>
      </c>
      <c r="O73" s="821">
        <v>1</v>
      </c>
      <c r="P73" s="739"/>
      <c r="Q73" s="754">
        <v>0</v>
      </c>
      <c r="R73" s="738"/>
      <c r="S73" s="754">
        <v>0</v>
      </c>
      <c r="T73" s="821"/>
      <c r="U73" s="777">
        <v>0</v>
      </c>
    </row>
    <row r="74" spans="1:21" ht="14.4" customHeight="1" x14ac:dyDescent="0.3">
      <c r="A74" s="737">
        <v>10</v>
      </c>
      <c r="B74" s="738" t="s">
        <v>2778</v>
      </c>
      <c r="C74" s="738" t="s">
        <v>3064</v>
      </c>
      <c r="D74" s="819" t="s">
        <v>5797</v>
      </c>
      <c r="E74" s="820" t="s">
        <v>3099</v>
      </c>
      <c r="F74" s="738" t="s">
        <v>3057</v>
      </c>
      <c r="G74" s="738" t="s">
        <v>3298</v>
      </c>
      <c r="H74" s="738" t="s">
        <v>608</v>
      </c>
      <c r="I74" s="738" t="s">
        <v>3299</v>
      </c>
      <c r="J74" s="738" t="s">
        <v>3300</v>
      </c>
      <c r="K74" s="738" t="s">
        <v>3301</v>
      </c>
      <c r="L74" s="739">
        <v>0</v>
      </c>
      <c r="M74" s="739">
        <v>0</v>
      </c>
      <c r="N74" s="738">
        <v>2</v>
      </c>
      <c r="O74" s="821">
        <v>1</v>
      </c>
      <c r="P74" s="739"/>
      <c r="Q74" s="754"/>
      <c r="R74" s="738"/>
      <c r="S74" s="754">
        <v>0</v>
      </c>
      <c r="T74" s="821"/>
      <c r="U74" s="777">
        <v>0</v>
      </c>
    </row>
    <row r="75" spans="1:21" ht="14.4" customHeight="1" x14ac:dyDescent="0.3">
      <c r="A75" s="737">
        <v>10</v>
      </c>
      <c r="B75" s="738" t="s">
        <v>2778</v>
      </c>
      <c r="C75" s="738" t="s">
        <v>3064</v>
      </c>
      <c r="D75" s="819" t="s">
        <v>5797</v>
      </c>
      <c r="E75" s="820" t="s">
        <v>3099</v>
      </c>
      <c r="F75" s="738" t="s">
        <v>3057</v>
      </c>
      <c r="G75" s="738" t="s">
        <v>3188</v>
      </c>
      <c r="H75" s="738" t="s">
        <v>608</v>
      </c>
      <c r="I75" s="738" t="s">
        <v>3302</v>
      </c>
      <c r="J75" s="738" t="s">
        <v>1623</v>
      </c>
      <c r="K75" s="738" t="s">
        <v>3303</v>
      </c>
      <c r="L75" s="739">
        <v>93.71</v>
      </c>
      <c r="M75" s="739">
        <v>93.71</v>
      </c>
      <c r="N75" s="738">
        <v>1</v>
      </c>
      <c r="O75" s="821">
        <v>0.5</v>
      </c>
      <c r="P75" s="739">
        <v>93.71</v>
      </c>
      <c r="Q75" s="754">
        <v>1</v>
      </c>
      <c r="R75" s="738">
        <v>1</v>
      </c>
      <c r="S75" s="754">
        <v>1</v>
      </c>
      <c r="T75" s="821">
        <v>0.5</v>
      </c>
      <c r="U75" s="777">
        <v>1</v>
      </c>
    </row>
    <row r="76" spans="1:21" ht="14.4" customHeight="1" x14ac:dyDescent="0.3">
      <c r="A76" s="737">
        <v>10</v>
      </c>
      <c r="B76" s="738" t="s">
        <v>2778</v>
      </c>
      <c r="C76" s="738" t="s">
        <v>3064</v>
      </c>
      <c r="D76" s="819" t="s">
        <v>5797</v>
      </c>
      <c r="E76" s="820" t="s">
        <v>3099</v>
      </c>
      <c r="F76" s="738" t="s">
        <v>3057</v>
      </c>
      <c r="G76" s="738" t="s">
        <v>3188</v>
      </c>
      <c r="H76" s="738" t="s">
        <v>608</v>
      </c>
      <c r="I76" s="738" t="s">
        <v>3189</v>
      </c>
      <c r="J76" s="738" t="s">
        <v>1623</v>
      </c>
      <c r="K76" s="738" t="s">
        <v>3190</v>
      </c>
      <c r="L76" s="739">
        <v>301.2</v>
      </c>
      <c r="M76" s="739">
        <v>1204.8</v>
      </c>
      <c r="N76" s="738">
        <v>4</v>
      </c>
      <c r="O76" s="821">
        <v>4</v>
      </c>
      <c r="P76" s="739"/>
      <c r="Q76" s="754">
        <v>0</v>
      </c>
      <c r="R76" s="738"/>
      <c r="S76" s="754">
        <v>0</v>
      </c>
      <c r="T76" s="821"/>
      <c r="U76" s="777">
        <v>0</v>
      </c>
    </row>
    <row r="77" spans="1:21" ht="14.4" customHeight="1" x14ac:dyDescent="0.3">
      <c r="A77" s="737">
        <v>10</v>
      </c>
      <c r="B77" s="738" t="s">
        <v>2778</v>
      </c>
      <c r="C77" s="738" t="s">
        <v>3064</v>
      </c>
      <c r="D77" s="819" t="s">
        <v>5797</v>
      </c>
      <c r="E77" s="820" t="s">
        <v>3099</v>
      </c>
      <c r="F77" s="738" t="s">
        <v>3057</v>
      </c>
      <c r="G77" s="738" t="s">
        <v>3188</v>
      </c>
      <c r="H77" s="738" t="s">
        <v>608</v>
      </c>
      <c r="I77" s="738" t="s">
        <v>3304</v>
      </c>
      <c r="J77" s="738" t="s">
        <v>3305</v>
      </c>
      <c r="K77" s="738" t="s">
        <v>3306</v>
      </c>
      <c r="L77" s="739">
        <v>201.73</v>
      </c>
      <c r="M77" s="739">
        <v>201.73</v>
      </c>
      <c r="N77" s="738">
        <v>1</v>
      </c>
      <c r="O77" s="821">
        <v>1</v>
      </c>
      <c r="P77" s="739"/>
      <c r="Q77" s="754">
        <v>0</v>
      </c>
      <c r="R77" s="738"/>
      <c r="S77" s="754">
        <v>0</v>
      </c>
      <c r="T77" s="821"/>
      <c r="U77" s="777">
        <v>0</v>
      </c>
    </row>
    <row r="78" spans="1:21" ht="14.4" customHeight="1" x14ac:dyDescent="0.3">
      <c r="A78" s="737">
        <v>10</v>
      </c>
      <c r="B78" s="738" t="s">
        <v>2778</v>
      </c>
      <c r="C78" s="738" t="s">
        <v>3064</v>
      </c>
      <c r="D78" s="819" t="s">
        <v>5797</v>
      </c>
      <c r="E78" s="820" t="s">
        <v>3099</v>
      </c>
      <c r="F78" s="738" t="s">
        <v>3057</v>
      </c>
      <c r="G78" s="738" t="s">
        <v>3188</v>
      </c>
      <c r="H78" s="738" t="s">
        <v>608</v>
      </c>
      <c r="I78" s="738" t="s">
        <v>735</v>
      </c>
      <c r="J78" s="738" t="s">
        <v>736</v>
      </c>
      <c r="K78" s="738" t="s">
        <v>3307</v>
      </c>
      <c r="L78" s="739">
        <v>0</v>
      </c>
      <c r="M78" s="739">
        <v>0</v>
      </c>
      <c r="N78" s="738">
        <v>2</v>
      </c>
      <c r="O78" s="821">
        <v>1.5</v>
      </c>
      <c r="P78" s="739">
        <v>0</v>
      </c>
      <c r="Q78" s="754"/>
      <c r="R78" s="738">
        <v>1</v>
      </c>
      <c r="S78" s="754">
        <v>0.5</v>
      </c>
      <c r="T78" s="821">
        <v>1</v>
      </c>
      <c r="U78" s="777">
        <v>0.66666666666666663</v>
      </c>
    </row>
    <row r="79" spans="1:21" ht="14.4" customHeight="1" x14ac:dyDescent="0.3">
      <c r="A79" s="737">
        <v>10</v>
      </c>
      <c r="B79" s="738" t="s">
        <v>2778</v>
      </c>
      <c r="C79" s="738" t="s">
        <v>3064</v>
      </c>
      <c r="D79" s="819" t="s">
        <v>5797</v>
      </c>
      <c r="E79" s="820" t="s">
        <v>3099</v>
      </c>
      <c r="F79" s="738" t="s">
        <v>3057</v>
      </c>
      <c r="G79" s="738" t="s">
        <v>3188</v>
      </c>
      <c r="H79" s="738" t="s">
        <v>608</v>
      </c>
      <c r="I79" s="738" t="s">
        <v>3308</v>
      </c>
      <c r="J79" s="738" t="s">
        <v>736</v>
      </c>
      <c r="K79" s="738" t="s">
        <v>3309</v>
      </c>
      <c r="L79" s="739">
        <v>0</v>
      </c>
      <c r="M79" s="739">
        <v>0</v>
      </c>
      <c r="N79" s="738">
        <v>1</v>
      </c>
      <c r="O79" s="821">
        <v>0.5</v>
      </c>
      <c r="P79" s="739"/>
      <c r="Q79" s="754"/>
      <c r="R79" s="738"/>
      <c r="S79" s="754">
        <v>0</v>
      </c>
      <c r="T79" s="821"/>
      <c r="U79" s="777">
        <v>0</v>
      </c>
    </row>
    <row r="80" spans="1:21" ht="14.4" customHeight="1" x14ac:dyDescent="0.3">
      <c r="A80" s="737">
        <v>10</v>
      </c>
      <c r="B80" s="738" t="s">
        <v>2778</v>
      </c>
      <c r="C80" s="738" t="s">
        <v>3064</v>
      </c>
      <c r="D80" s="819" t="s">
        <v>5797</v>
      </c>
      <c r="E80" s="820" t="s">
        <v>3099</v>
      </c>
      <c r="F80" s="738" t="s">
        <v>3057</v>
      </c>
      <c r="G80" s="738" t="s">
        <v>3188</v>
      </c>
      <c r="H80" s="738" t="s">
        <v>608</v>
      </c>
      <c r="I80" s="738" t="s">
        <v>3310</v>
      </c>
      <c r="J80" s="738" t="s">
        <v>1623</v>
      </c>
      <c r="K80" s="738" t="s">
        <v>3303</v>
      </c>
      <c r="L80" s="739">
        <v>57.64</v>
      </c>
      <c r="M80" s="739">
        <v>115.28</v>
      </c>
      <c r="N80" s="738">
        <v>2</v>
      </c>
      <c r="O80" s="821">
        <v>2</v>
      </c>
      <c r="P80" s="739">
        <v>115.28</v>
      </c>
      <c r="Q80" s="754">
        <v>1</v>
      </c>
      <c r="R80" s="738">
        <v>2</v>
      </c>
      <c r="S80" s="754">
        <v>1</v>
      </c>
      <c r="T80" s="821">
        <v>2</v>
      </c>
      <c r="U80" s="777">
        <v>1</v>
      </c>
    </row>
    <row r="81" spans="1:21" ht="14.4" customHeight="1" x14ac:dyDescent="0.3">
      <c r="A81" s="737">
        <v>10</v>
      </c>
      <c r="B81" s="738" t="s">
        <v>2778</v>
      </c>
      <c r="C81" s="738" t="s">
        <v>3064</v>
      </c>
      <c r="D81" s="819" t="s">
        <v>5797</v>
      </c>
      <c r="E81" s="820" t="s">
        <v>3099</v>
      </c>
      <c r="F81" s="738" t="s">
        <v>3057</v>
      </c>
      <c r="G81" s="738" t="s">
        <v>3188</v>
      </c>
      <c r="H81" s="738" t="s">
        <v>608</v>
      </c>
      <c r="I81" s="738" t="s">
        <v>1622</v>
      </c>
      <c r="J81" s="738" t="s">
        <v>1623</v>
      </c>
      <c r="K81" s="738" t="s">
        <v>3190</v>
      </c>
      <c r="L81" s="739">
        <v>301.2</v>
      </c>
      <c r="M81" s="739">
        <v>903.59999999999991</v>
      </c>
      <c r="N81" s="738">
        <v>3</v>
      </c>
      <c r="O81" s="821">
        <v>3</v>
      </c>
      <c r="P81" s="739"/>
      <c r="Q81" s="754">
        <v>0</v>
      </c>
      <c r="R81" s="738"/>
      <c r="S81" s="754">
        <v>0</v>
      </c>
      <c r="T81" s="821"/>
      <c r="U81" s="777">
        <v>0</v>
      </c>
    </row>
    <row r="82" spans="1:21" ht="14.4" customHeight="1" x14ac:dyDescent="0.3">
      <c r="A82" s="737">
        <v>10</v>
      </c>
      <c r="B82" s="738" t="s">
        <v>2778</v>
      </c>
      <c r="C82" s="738" t="s">
        <v>3064</v>
      </c>
      <c r="D82" s="819" t="s">
        <v>5797</v>
      </c>
      <c r="E82" s="820" t="s">
        <v>3099</v>
      </c>
      <c r="F82" s="738" t="s">
        <v>3057</v>
      </c>
      <c r="G82" s="738" t="s">
        <v>3188</v>
      </c>
      <c r="H82" s="738" t="s">
        <v>608</v>
      </c>
      <c r="I82" s="738" t="s">
        <v>3311</v>
      </c>
      <c r="J82" s="738" t="s">
        <v>3312</v>
      </c>
      <c r="K82" s="738" t="s">
        <v>3307</v>
      </c>
      <c r="L82" s="739">
        <v>0</v>
      </c>
      <c r="M82" s="739">
        <v>0</v>
      </c>
      <c r="N82" s="738">
        <v>1</v>
      </c>
      <c r="O82" s="821">
        <v>1</v>
      </c>
      <c r="P82" s="739"/>
      <c r="Q82" s="754"/>
      <c r="R82" s="738"/>
      <c r="S82" s="754">
        <v>0</v>
      </c>
      <c r="T82" s="821"/>
      <c r="U82" s="777">
        <v>0</v>
      </c>
    </row>
    <row r="83" spans="1:21" ht="14.4" customHeight="1" x14ac:dyDescent="0.3">
      <c r="A83" s="737">
        <v>10</v>
      </c>
      <c r="B83" s="738" t="s">
        <v>2778</v>
      </c>
      <c r="C83" s="738" t="s">
        <v>3064</v>
      </c>
      <c r="D83" s="819" t="s">
        <v>5797</v>
      </c>
      <c r="E83" s="820" t="s">
        <v>3099</v>
      </c>
      <c r="F83" s="738" t="s">
        <v>3057</v>
      </c>
      <c r="G83" s="738" t="s">
        <v>3313</v>
      </c>
      <c r="H83" s="738" t="s">
        <v>608</v>
      </c>
      <c r="I83" s="738" t="s">
        <v>3314</v>
      </c>
      <c r="J83" s="738" t="s">
        <v>3315</v>
      </c>
      <c r="K83" s="738" t="s">
        <v>3231</v>
      </c>
      <c r="L83" s="739">
        <v>69.44</v>
      </c>
      <c r="M83" s="739">
        <v>138.88</v>
      </c>
      <c r="N83" s="738">
        <v>2</v>
      </c>
      <c r="O83" s="821">
        <v>0.5</v>
      </c>
      <c r="P83" s="739"/>
      <c r="Q83" s="754">
        <v>0</v>
      </c>
      <c r="R83" s="738"/>
      <c r="S83" s="754">
        <v>0</v>
      </c>
      <c r="T83" s="821"/>
      <c r="U83" s="777">
        <v>0</v>
      </c>
    </row>
    <row r="84" spans="1:21" ht="14.4" customHeight="1" x14ac:dyDescent="0.3">
      <c r="A84" s="737">
        <v>10</v>
      </c>
      <c r="B84" s="738" t="s">
        <v>2778</v>
      </c>
      <c r="C84" s="738" t="s">
        <v>3064</v>
      </c>
      <c r="D84" s="819" t="s">
        <v>5797</v>
      </c>
      <c r="E84" s="820" t="s">
        <v>3099</v>
      </c>
      <c r="F84" s="738" t="s">
        <v>3057</v>
      </c>
      <c r="G84" s="738" t="s">
        <v>3316</v>
      </c>
      <c r="H84" s="738" t="s">
        <v>608</v>
      </c>
      <c r="I84" s="738" t="s">
        <v>3317</v>
      </c>
      <c r="J84" s="738" t="s">
        <v>1595</v>
      </c>
      <c r="K84" s="738" t="s">
        <v>3318</v>
      </c>
      <c r="L84" s="739">
        <v>52.61</v>
      </c>
      <c r="M84" s="739">
        <v>52.61</v>
      </c>
      <c r="N84" s="738">
        <v>1</v>
      </c>
      <c r="O84" s="821">
        <v>1</v>
      </c>
      <c r="P84" s="739"/>
      <c r="Q84" s="754">
        <v>0</v>
      </c>
      <c r="R84" s="738"/>
      <c r="S84" s="754">
        <v>0</v>
      </c>
      <c r="T84" s="821"/>
      <c r="U84" s="777">
        <v>0</v>
      </c>
    </row>
    <row r="85" spans="1:21" ht="14.4" customHeight="1" x14ac:dyDescent="0.3">
      <c r="A85" s="737">
        <v>10</v>
      </c>
      <c r="B85" s="738" t="s">
        <v>2778</v>
      </c>
      <c r="C85" s="738" t="s">
        <v>3064</v>
      </c>
      <c r="D85" s="819" t="s">
        <v>5797</v>
      </c>
      <c r="E85" s="820" t="s">
        <v>3099</v>
      </c>
      <c r="F85" s="738" t="s">
        <v>3057</v>
      </c>
      <c r="G85" s="738" t="s">
        <v>3319</v>
      </c>
      <c r="H85" s="738" t="s">
        <v>871</v>
      </c>
      <c r="I85" s="738" t="s">
        <v>2315</v>
      </c>
      <c r="J85" s="738" t="s">
        <v>2316</v>
      </c>
      <c r="K85" s="738" t="s">
        <v>2965</v>
      </c>
      <c r="L85" s="739">
        <v>84.89</v>
      </c>
      <c r="M85" s="739">
        <v>1697.8</v>
      </c>
      <c r="N85" s="738">
        <v>20</v>
      </c>
      <c r="O85" s="821">
        <v>2</v>
      </c>
      <c r="P85" s="739"/>
      <c r="Q85" s="754">
        <v>0</v>
      </c>
      <c r="R85" s="738"/>
      <c r="S85" s="754">
        <v>0</v>
      </c>
      <c r="T85" s="821"/>
      <c r="U85" s="777">
        <v>0</v>
      </c>
    </row>
    <row r="86" spans="1:21" ht="14.4" customHeight="1" x14ac:dyDescent="0.3">
      <c r="A86" s="737">
        <v>10</v>
      </c>
      <c r="B86" s="738" t="s">
        <v>2778</v>
      </c>
      <c r="C86" s="738" t="s">
        <v>3064</v>
      </c>
      <c r="D86" s="819" t="s">
        <v>5797</v>
      </c>
      <c r="E86" s="820" t="s">
        <v>3099</v>
      </c>
      <c r="F86" s="738" t="s">
        <v>3057</v>
      </c>
      <c r="G86" s="738" t="s">
        <v>3320</v>
      </c>
      <c r="H86" s="738" t="s">
        <v>608</v>
      </c>
      <c r="I86" s="738" t="s">
        <v>667</v>
      </c>
      <c r="J86" s="738" t="s">
        <v>3321</v>
      </c>
      <c r="K86" s="738" t="s">
        <v>3322</v>
      </c>
      <c r="L86" s="739">
        <v>24.78</v>
      </c>
      <c r="M86" s="739">
        <v>198.24</v>
      </c>
      <c r="N86" s="738">
        <v>8</v>
      </c>
      <c r="O86" s="821">
        <v>3.5</v>
      </c>
      <c r="P86" s="739">
        <v>74.34</v>
      </c>
      <c r="Q86" s="754">
        <v>0.375</v>
      </c>
      <c r="R86" s="738">
        <v>3</v>
      </c>
      <c r="S86" s="754">
        <v>0.375</v>
      </c>
      <c r="T86" s="821">
        <v>1</v>
      </c>
      <c r="U86" s="777">
        <v>0.2857142857142857</v>
      </c>
    </row>
    <row r="87" spans="1:21" ht="14.4" customHeight="1" x14ac:dyDescent="0.3">
      <c r="A87" s="737">
        <v>10</v>
      </c>
      <c r="B87" s="738" t="s">
        <v>2778</v>
      </c>
      <c r="C87" s="738" t="s">
        <v>3064</v>
      </c>
      <c r="D87" s="819" t="s">
        <v>5797</v>
      </c>
      <c r="E87" s="820" t="s">
        <v>3099</v>
      </c>
      <c r="F87" s="738" t="s">
        <v>3057</v>
      </c>
      <c r="G87" s="738" t="s">
        <v>3320</v>
      </c>
      <c r="H87" s="738" t="s">
        <v>608</v>
      </c>
      <c r="I87" s="738" t="s">
        <v>1110</v>
      </c>
      <c r="J87" s="738" t="s">
        <v>3323</v>
      </c>
      <c r="K87" s="738" t="s">
        <v>3324</v>
      </c>
      <c r="L87" s="739">
        <v>99.11</v>
      </c>
      <c r="M87" s="739">
        <v>1585.7599999999998</v>
      </c>
      <c r="N87" s="738">
        <v>16</v>
      </c>
      <c r="O87" s="821">
        <v>5</v>
      </c>
      <c r="P87" s="739">
        <v>594.66</v>
      </c>
      <c r="Q87" s="754">
        <v>0.37500000000000006</v>
      </c>
      <c r="R87" s="738">
        <v>6</v>
      </c>
      <c r="S87" s="754">
        <v>0.375</v>
      </c>
      <c r="T87" s="821">
        <v>1.5</v>
      </c>
      <c r="U87" s="777">
        <v>0.3</v>
      </c>
    </row>
    <row r="88" spans="1:21" ht="14.4" customHeight="1" x14ac:dyDescent="0.3">
      <c r="A88" s="737">
        <v>10</v>
      </c>
      <c r="B88" s="738" t="s">
        <v>2778</v>
      </c>
      <c r="C88" s="738" t="s">
        <v>3064</v>
      </c>
      <c r="D88" s="819" t="s">
        <v>5797</v>
      </c>
      <c r="E88" s="820" t="s">
        <v>3099</v>
      </c>
      <c r="F88" s="738" t="s">
        <v>3057</v>
      </c>
      <c r="G88" s="738" t="s">
        <v>3325</v>
      </c>
      <c r="H88" s="738" t="s">
        <v>608</v>
      </c>
      <c r="I88" s="738" t="s">
        <v>3326</v>
      </c>
      <c r="J88" s="738" t="s">
        <v>3327</v>
      </c>
      <c r="K88" s="738" t="s">
        <v>3328</v>
      </c>
      <c r="L88" s="739">
        <v>0</v>
      </c>
      <c r="M88" s="739">
        <v>0</v>
      </c>
      <c r="N88" s="738">
        <v>2</v>
      </c>
      <c r="O88" s="821">
        <v>0.5</v>
      </c>
      <c r="P88" s="739"/>
      <c r="Q88" s="754"/>
      <c r="R88" s="738"/>
      <c r="S88" s="754">
        <v>0</v>
      </c>
      <c r="T88" s="821"/>
      <c r="U88" s="777">
        <v>0</v>
      </c>
    </row>
    <row r="89" spans="1:21" ht="14.4" customHeight="1" x14ac:dyDescent="0.3">
      <c r="A89" s="737">
        <v>10</v>
      </c>
      <c r="B89" s="738" t="s">
        <v>2778</v>
      </c>
      <c r="C89" s="738" t="s">
        <v>3064</v>
      </c>
      <c r="D89" s="819" t="s">
        <v>5797</v>
      </c>
      <c r="E89" s="820" t="s">
        <v>3099</v>
      </c>
      <c r="F89" s="738" t="s">
        <v>3057</v>
      </c>
      <c r="G89" s="738" t="s">
        <v>3325</v>
      </c>
      <c r="H89" s="738" t="s">
        <v>608</v>
      </c>
      <c r="I89" s="738" t="s">
        <v>3329</v>
      </c>
      <c r="J89" s="738" t="s">
        <v>1188</v>
      </c>
      <c r="K89" s="738" t="s">
        <v>3330</v>
      </c>
      <c r="L89" s="739">
        <v>220.09</v>
      </c>
      <c r="M89" s="739">
        <v>880.36</v>
      </c>
      <c r="N89" s="738">
        <v>4</v>
      </c>
      <c r="O89" s="821">
        <v>2</v>
      </c>
      <c r="P89" s="739">
        <v>880.36</v>
      </c>
      <c r="Q89" s="754">
        <v>1</v>
      </c>
      <c r="R89" s="738">
        <v>4</v>
      </c>
      <c r="S89" s="754">
        <v>1</v>
      </c>
      <c r="T89" s="821">
        <v>2</v>
      </c>
      <c r="U89" s="777">
        <v>1</v>
      </c>
    </row>
    <row r="90" spans="1:21" ht="14.4" customHeight="1" x14ac:dyDescent="0.3">
      <c r="A90" s="737">
        <v>10</v>
      </c>
      <c r="B90" s="738" t="s">
        <v>2778</v>
      </c>
      <c r="C90" s="738" t="s">
        <v>3064</v>
      </c>
      <c r="D90" s="819" t="s">
        <v>5797</v>
      </c>
      <c r="E90" s="820" t="s">
        <v>3099</v>
      </c>
      <c r="F90" s="738" t="s">
        <v>3057</v>
      </c>
      <c r="G90" s="738" t="s">
        <v>3331</v>
      </c>
      <c r="H90" s="738" t="s">
        <v>608</v>
      </c>
      <c r="I90" s="738" t="s">
        <v>1069</v>
      </c>
      <c r="J90" s="738" t="s">
        <v>3332</v>
      </c>
      <c r="K90" s="738" t="s">
        <v>3324</v>
      </c>
      <c r="L90" s="739">
        <v>0</v>
      </c>
      <c r="M90" s="739">
        <v>0</v>
      </c>
      <c r="N90" s="738">
        <v>2</v>
      </c>
      <c r="O90" s="821">
        <v>0.5</v>
      </c>
      <c r="P90" s="739"/>
      <c r="Q90" s="754"/>
      <c r="R90" s="738"/>
      <c r="S90" s="754">
        <v>0</v>
      </c>
      <c r="T90" s="821"/>
      <c r="U90" s="777">
        <v>0</v>
      </c>
    </row>
    <row r="91" spans="1:21" ht="14.4" customHeight="1" x14ac:dyDescent="0.3">
      <c r="A91" s="737">
        <v>10</v>
      </c>
      <c r="B91" s="738" t="s">
        <v>2778</v>
      </c>
      <c r="C91" s="738" t="s">
        <v>3064</v>
      </c>
      <c r="D91" s="819" t="s">
        <v>5797</v>
      </c>
      <c r="E91" s="820" t="s">
        <v>3099</v>
      </c>
      <c r="F91" s="738" t="s">
        <v>3057</v>
      </c>
      <c r="G91" s="738" t="s">
        <v>3333</v>
      </c>
      <c r="H91" s="738" t="s">
        <v>871</v>
      </c>
      <c r="I91" s="738" t="s">
        <v>3334</v>
      </c>
      <c r="J91" s="738" t="s">
        <v>2884</v>
      </c>
      <c r="K91" s="738" t="s">
        <v>3335</v>
      </c>
      <c r="L91" s="739">
        <v>10.41</v>
      </c>
      <c r="M91" s="739">
        <v>229.02</v>
      </c>
      <c r="N91" s="738">
        <v>22</v>
      </c>
      <c r="O91" s="821">
        <v>5.5</v>
      </c>
      <c r="P91" s="739">
        <v>124.92</v>
      </c>
      <c r="Q91" s="754">
        <v>0.54545454545454541</v>
      </c>
      <c r="R91" s="738">
        <v>12</v>
      </c>
      <c r="S91" s="754">
        <v>0.54545454545454541</v>
      </c>
      <c r="T91" s="821">
        <v>2.5</v>
      </c>
      <c r="U91" s="777">
        <v>0.45454545454545453</v>
      </c>
    </row>
    <row r="92" spans="1:21" ht="14.4" customHeight="1" x14ac:dyDescent="0.3">
      <c r="A92" s="737">
        <v>10</v>
      </c>
      <c r="B92" s="738" t="s">
        <v>2778</v>
      </c>
      <c r="C92" s="738" t="s">
        <v>3064</v>
      </c>
      <c r="D92" s="819" t="s">
        <v>5797</v>
      </c>
      <c r="E92" s="820" t="s">
        <v>3099</v>
      </c>
      <c r="F92" s="738" t="s">
        <v>3057</v>
      </c>
      <c r="G92" s="738" t="s">
        <v>3333</v>
      </c>
      <c r="H92" s="738" t="s">
        <v>871</v>
      </c>
      <c r="I92" s="738" t="s">
        <v>3336</v>
      </c>
      <c r="J92" s="738" t="s">
        <v>2884</v>
      </c>
      <c r="K92" s="738" t="s">
        <v>3337</v>
      </c>
      <c r="L92" s="739">
        <v>0</v>
      </c>
      <c r="M92" s="739">
        <v>0</v>
      </c>
      <c r="N92" s="738">
        <v>43</v>
      </c>
      <c r="O92" s="821">
        <v>1.5</v>
      </c>
      <c r="P92" s="739">
        <v>0</v>
      </c>
      <c r="Q92" s="754"/>
      <c r="R92" s="738">
        <v>1</v>
      </c>
      <c r="S92" s="754">
        <v>2.3255813953488372E-2</v>
      </c>
      <c r="T92" s="821">
        <v>0.5</v>
      </c>
      <c r="U92" s="777">
        <v>0.33333333333333331</v>
      </c>
    </row>
    <row r="93" spans="1:21" ht="14.4" customHeight="1" x14ac:dyDescent="0.3">
      <c r="A93" s="737">
        <v>10</v>
      </c>
      <c r="B93" s="738" t="s">
        <v>2778</v>
      </c>
      <c r="C93" s="738" t="s">
        <v>3064</v>
      </c>
      <c r="D93" s="819" t="s">
        <v>5797</v>
      </c>
      <c r="E93" s="820" t="s">
        <v>3099</v>
      </c>
      <c r="F93" s="738" t="s">
        <v>3057</v>
      </c>
      <c r="G93" s="738" t="s">
        <v>3333</v>
      </c>
      <c r="H93" s="738" t="s">
        <v>871</v>
      </c>
      <c r="I93" s="738" t="s">
        <v>1231</v>
      </c>
      <c r="J93" s="738" t="s">
        <v>2884</v>
      </c>
      <c r="K93" s="738" t="s">
        <v>2885</v>
      </c>
      <c r="L93" s="739">
        <v>16.09</v>
      </c>
      <c r="M93" s="739">
        <v>64.36</v>
      </c>
      <c r="N93" s="738">
        <v>4</v>
      </c>
      <c r="O93" s="821">
        <v>1</v>
      </c>
      <c r="P93" s="739">
        <v>64.36</v>
      </c>
      <c r="Q93" s="754">
        <v>1</v>
      </c>
      <c r="R93" s="738">
        <v>4</v>
      </c>
      <c r="S93" s="754">
        <v>1</v>
      </c>
      <c r="T93" s="821">
        <v>1</v>
      </c>
      <c r="U93" s="777">
        <v>1</v>
      </c>
    </row>
    <row r="94" spans="1:21" ht="14.4" customHeight="1" x14ac:dyDescent="0.3">
      <c r="A94" s="737">
        <v>10</v>
      </c>
      <c r="B94" s="738" t="s">
        <v>2778</v>
      </c>
      <c r="C94" s="738" t="s">
        <v>3064</v>
      </c>
      <c r="D94" s="819" t="s">
        <v>5797</v>
      </c>
      <c r="E94" s="820" t="s">
        <v>3099</v>
      </c>
      <c r="F94" s="738" t="s">
        <v>3057</v>
      </c>
      <c r="G94" s="738" t="s">
        <v>3333</v>
      </c>
      <c r="H94" s="738" t="s">
        <v>871</v>
      </c>
      <c r="I94" s="738" t="s">
        <v>3338</v>
      </c>
      <c r="J94" s="738" t="s">
        <v>2884</v>
      </c>
      <c r="K94" s="738" t="s">
        <v>3339</v>
      </c>
      <c r="L94" s="739">
        <v>0</v>
      </c>
      <c r="M94" s="739">
        <v>0</v>
      </c>
      <c r="N94" s="738">
        <v>4</v>
      </c>
      <c r="O94" s="821">
        <v>0.5</v>
      </c>
      <c r="P94" s="739">
        <v>0</v>
      </c>
      <c r="Q94" s="754"/>
      <c r="R94" s="738">
        <v>4</v>
      </c>
      <c r="S94" s="754">
        <v>1</v>
      </c>
      <c r="T94" s="821">
        <v>0.5</v>
      </c>
      <c r="U94" s="777">
        <v>1</v>
      </c>
    </row>
    <row r="95" spans="1:21" ht="14.4" customHeight="1" x14ac:dyDescent="0.3">
      <c r="A95" s="737">
        <v>10</v>
      </c>
      <c r="B95" s="738" t="s">
        <v>2778</v>
      </c>
      <c r="C95" s="738" t="s">
        <v>3064</v>
      </c>
      <c r="D95" s="819" t="s">
        <v>5797</v>
      </c>
      <c r="E95" s="820" t="s">
        <v>3099</v>
      </c>
      <c r="F95" s="738" t="s">
        <v>3057</v>
      </c>
      <c r="G95" s="738" t="s">
        <v>3333</v>
      </c>
      <c r="H95" s="738" t="s">
        <v>871</v>
      </c>
      <c r="I95" s="738" t="s">
        <v>3340</v>
      </c>
      <c r="J95" s="738" t="s">
        <v>2884</v>
      </c>
      <c r="K95" s="738" t="s">
        <v>3231</v>
      </c>
      <c r="L95" s="739">
        <v>48.27</v>
      </c>
      <c r="M95" s="739">
        <v>193.08</v>
      </c>
      <c r="N95" s="738">
        <v>4</v>
      </c>
      <c r="O95" s="821">
        <v>0.5</v>
      </c>
      <c r="P95" s="739"/>
      <c r="Q95" s="754">
        <v>0</v>
      </c>
      <c r="R95" s="738"/>
      <c r="S95" s="754">
        <v>0</v>
      </c>
      <c r="T95" s="821"/>
      <c r="U95" s="777">
        <v>0</v>
      </c>
    </row>
    <row r="96" spans="1:21" ht="14.4" customHeight="1" x14ac:dyDescent="0.3">
      <c r="A96" s="737">
        <v>10</v>
      </c>
      <c r="B96" s="738" t="s">
        <v>2778</v>
      </c>
      <c r="C96" s="738" t="s">
        <v>3064</v>
      </c>
      <c r="D96" s="819" t="s">
        <v>5797</v>
      </c>
      <c r="E96" s="820" t="s">
        <v>3099</v>
      </c>
      <c r="F96" s="738" t="s">
        <v>3057</v>
      </c>
      <c r="G96" s="738" t="s">
        <v>3333</v>
      </c>
      <c r="H96" s="738" t="s">
        <v>871</v>
      </c>
      <c r="I96" s="738" t="s">
        <v>3341</v>
      </c>
      <c r="J96" s="738" t="s">
        <v>2884</v>
      </c>
      <c r="K96" s="738" t="s">
        <v>3342</v>
      </c>
      <c r="L96" s="739">
        <v>0</v>
      </c>
      <c r="M96" s="739">
        <v>0</v>
      </c>
      <c r="N96" s="738">
        <v>4</v>
      </c>
      <c r="O96" s="821">
        <v>2</v>
      </c>
      <c r="P96" s="739"/>
      <c r="Q96" s="754"/>
      <c r="R96" s="738"/>
      <c r="S96" s="754">
        <v>0</v>
      </c>
      <c r="T96" s="821"/>
      <c r="U96" s="777">
        <v>0</v>
      </c>
    </row>
    <row r="97" spans="1:21" ht="14.4" customHeight="1" x14ac:dyDescent="0.3">
      <c r="A97" s="737">
        <v>10</v>
      </c>
      <c r="B97" s="738" t="s">
        <v>2778</v>
      </c>
      <c r="C97" s="738" t="s">
        <v>3064</v>
      </c>
      <c r="D97" s="819" t="s">
        <v>5797</v>
      </c>
      <c r="E97" s="820" t="s">
        <v>3099</v>
      </c>
      <c r="F97" s="738" t="s">
        <v>3057</v>
      </c>
      <c r="G97" s="738" t="s">
        <v>3333</v>
      </c>
      <c r="H97" s="738" t="s">
        <v>608</v>
      </c>
      <c r="I97" s="738" t="s">
        <v>3343</v>
      </c>
      <c r="J97" s="738" t="s">
        <v>3344</v>
      </c>
      <c r="K97" s="738" t="s">
        <v>3345</v>
      </c>
      <c r="L97" s="739">
        <v>46.84</v>
      </c>
      <c r="M97" s="739">
        <v>46.84</v>
      </c>
      <c r="N97" s="738">
        <v>1</v>
      </c>
      <c r="O97" s="821">
        <v>0.5</v>
      </c>
      <c r="P97" s="739">
        <v>46.84</v>
      </c>
      <c r="Q97" s="754">
        <v>1</v>
      </c>
      <c r="R97" s="738">
        <v>1</v>
      </c>
      <c r="S97" s="754">
        <v>1</v>
      </c>
      <c r="T97" s="821">
        <v>0.5</v>
      </c>
      <c r="U97" s="777">
        <v>1</v>
      </c>
    </row>
    <row r="98" spans="1:21" ht="14.4" customHeight="1" x14ac:dyDescent="0.3">
      <c r="A98" s="737">
        <v>10</v>
      </c>
      <c r="B98" s="738" t="s">
        <v>2778</v>
      </c>
      <c r="C98" s="738" t="s">
        <v>3064</v>
      </c>
      <c r="D98" s="819" t="s">
        <v>5797</v>
      </c>
      <c r="E98" s="820" t="s">
        <v>3099</v>
      </c>
      <c r="F98" s="738" t="s">
        <v>3057</v>
      </c>
      <c r="G98" s="738" t="s">
        <v>3333</v>
      </c>
      <c r="H98" s="738" t="s">
        <v>608</v>
      </c>
      <c r="I98" s="738" t="s">
        <v>3346</v>
      </c>
      <c r="J98" s="738" t="s">
        <v>3347</v>
      </c>
      <c r="K98" s="738" t="s">
        <v>3233</v>
      </c>
      <c r="L98" s="739">
        <v>144.81</v>
      </c>
      <c r="M98" s="739">
        <v>144.81</v>
      </c>
      <c r="N98" s="738">
        <v>1</v>
      </c>
      <c r="O98" s="821">
        <v>0.5</v>
      </c>
      <c r="P98" s="739">
        <v>144.81</v>
      </c>
      <c r="Q98" s="754">
        <v>1</v>
      </c>
      <c r="R98" s="738">
        <v>1</v>
      </c>
      <c r="S98" s="754">
        <v>1</v>
      </c>
      <c r="T98" s="821">
        <v>0.5</v>
      </c>
      <c r="U98" s="777">
        <v>1</v>
      </c>
    </row>
    <row r="99" spans="1:21" ht="14.4" customHeight="1" x14ac:dyDescent="0.3">
      <c r="A99" s="737">
        <v>10</v>
      </c>
      <c r="B99" s="738" t="s">
        <v>2778</v>
      </c>
      <c r="C99" s="738" t="s">
        <v>3064</v>
      </c>
      <c r="D99" s="819" t="s">
        <v>5797</v>
      </c>
      <c r="E99" s="820" t="s">
        <v>3099</v>
      </c>
      <c r="F99" s="738" t="s">
        <v>3057</v>
      </c>
      <c r="G99" s="738" t="s">
        <v>3348</v>
      </c>
      <c r="H99" s="738" t="s">
        <v>608</v>
      </c>
      <c r="I99" s="738" t="s">
        <v>3349</v>
      </c>
      <c r="J99" s="738" t="s">
        <v>3350</v>
      </c>
      <c r="K99" s="738" t="s">
        <v>3351</v>
      </c>
      <c r="L99" s="739">
        <v>128.69999999999999</v>
      </c>
      <c r="M99" s="739">
        <v>386.09999999999997</v>
      </c>
      <c r="N99" s="738">
        <v>3</v>
      </c>
      <c r="O99" s="821">
        <v>0.5</v>
      </c>
      <c r="P99" s="739"/>
      <c r="Q99" s="754">
        <v>0</v>
      </c>
      <c r="R99" s="738"/>
      <c r="S99" s="754">
        <v>0</v>
      </c>
      <c r="T99" s="821"/>
      <c r="U99" s="777">
        <v>0</v>
      </c>
    </row>
    <row r="100" spans="1:21" ht="14.4" customHeight="1" x14ac:dyDescent="0.3">
      <c r="A100" s="737">
        <v>10</v>
      </c>
      <c r="B100" s="738" t="s">
        <v>2778</v>
      </c>
      <c r="C100" s="738" t="s">
        <v>3064</v>
      </c>
      <c r="D100" s="819" t="s">
        <v>5797</v>
      </c>
      <c r="E100" s="820" t="s">
        <v>3099</v>
      </c>
      <c r="F100" s="738" t="s">
        <v>3057</v>
      </c>
      <c r="G100" s="738" t="s">
        <v>3348</v>
      </c>
      <c r="H100" s="738" t="s">
        <v>608</v>
      </c>
      <c r="I100" s="738" t="s">
        <v>3352</v>
      </c>
      <c r="J100" s="738" t="s">
        <v>3350</v>
      </c>
      <c r="K100" s="738" t="s">
        <v>3353</v>
      </c>
      <c r="L100" s="739">
        <v>0</v>
      </c>
      <c r="M100" s="739">
        <v>0</v>
      </c>
      <c r="N100" s="738">
        <v>1</v>
      </c>
      <c r="O100" s="821">
        <v>1</v>
      </c>
      <c r="P100" s="739"/>
      <c r="Q100" s="754"/>
      <c r="R100" s="738"/>
      <c r="S100" s="754">
        <v>0</v>
      </c>
      <c r="T100" s="821"/>
      <c r="U100" s="777">
        <v>0</v>
      </c>
    </row>
    <row r="101" spans="1:21" ht="14.4" customHeight="1" x14ac:dyDescent="0.3">
      <c r="A101" s="737">
        <v>10</v>
      </c>
      <c r="B101" s="738" t="s">
        <v>2778</v>
      </c>
      <c r="C101" s="738" t="s">
        <v>3064</v>
      </c>
      <c r="D101" s="819" t="s">
        <v>5797</v>
      </c>
      <c r="E101" s="820" t="s">
        <v>3099</v>
      </c>
      <c r="F101" s="738" t="s">
        <v>3057</v>
      </c>
      <c r="G101" s="738" t="s">
        <v>3348</v>
      </c>
      <c r="H101" s="738" t="s">
        <v>608</v>
      </c>
      <c r="I101" s="738" t="s">
        <v>3352</v>
      </c>
      <c r="J101" s="738" t="s">
        <v>3350</v>
      </c>
      <c r="K101" s="738" t="s">
        <v>3353</v>
      </c>
      <c r="L101" s="739">
        <v>90.53</v>
      </c>
      <c r="M101" s="739">
        <v>90.53</v>
      </c>
      <c r="N101" s="738">
        <v>1</v>
      </c>
      <c r="O101" s="821">
        <v>1</v>
      </c>
      <c r="P101" s="739">
        <v>90.53</v>
      </c>
      <c r="Q101" s="754">
        <v>1</v>
      </c>
      <c r="R101" s="738">
        <v>1</v>
      </c>
      <c r="S101" s="754">
        <v>1</v>
      </c>
      <c r="T101" s="821">
        <v>1</v>
      </c>
      <c r="U101" s="777">
        <v>1</v>
      </c>
    </row>
    <row r="102" spans="1:21" ht="14.4" customHeight="1" x14ac:dyDescent="0.3">
      <c r="A102" s="737">
        <v>10</v>
      </c>
      <c r="B102" s="738" t="s">
        <v>2778</v>
      </c>
      <c r="C102" s="738" t="s">
        <v>3064</v>
      </c>
      <c r="D102" s="819" t="s">
        <v>5797</v>
      </c>
      <c r="E102" s="820" t="s">
        <v>3099</v>
      </c>
      <c r="F102" s="738" t="s">
        <v>3057</v>
      </c>
      <c r="G102" s="738" t="s">
        <v>3348</v>
      </c>
      <c r="H102" s="738" t="s">
        <v>608</v>
      </c>
      <c r="I102" s="738" t="s">
        <v>3354</v>
      </c>
      <c r="J102" s="738" t="s">
        <v>3350</v>
      </c>
      <c r="K102" s="738" t="s">
        <v>3353</v>
      </c>
      <c r="L102" s="739">
        <v>0</v>
      </c>
      <c r="M102" s="739">
        <v>0</v>
      </c>
      <c r="N102" s="738">
        <v>1</v>
      </c>
      <c r="O102" s="821">
        <v>0.5</v>
      </c>
      <c r="P102" s="739">
        <v>0</v>
      </c>
      <c r="Q102" s="754"/>
      <c r="R102" s="738">
        <v>1</v>
      </c>
      <c r="S102" s="754">
        <v>1</v>
      </c>
      <c r="T102" s="821">
        <v>0.5</v>
      </c>
      <c r="U102" s="777">
        <v>1</v>
      </c>
    </row>
    <row r="103" spans="1:21" ht="14.4" customHeight="1" x14ac:dyDescent="0.3">
      <c r="A103" s="737">
        <v>10</v>
      </c>
      <c r="B103" s="738" t="s">
        <v>2778</v>
      </c>
      <c r="C103" s="738" t="s">
        <v>3064</v>
      </c>
      <c r="D103" s="819" t="s">
        <v>5797</v>
      </c>
      <c r="E103" s="820" t="s">
        <v>3099</v>
      </c>
      <c r="F103" s="738" t="s">
        <v>3057</v>
      </c>
      <c r="G103" s="738" t="s">
        <v>3355</v>
      </c>
      <c r="H103" s="738" t="s">
        <v>608</v>
      </c>
      <c r="I103" s="738" t="s">
        <v>3356</v>
      </c>
      <c r="J103" s="738" t="s">
        <v>1226</v>
      </c>
      <c r="K103" s="738" t="s">
        <v>3357</v>
      </c>
      <c r="L103" s="739">
        <v>42.54</v>
      </c>
      <c r="M103" s="739">
        <v>42.54</v>
      </c>
      <c r="N103" s="738">
        <v>1</v>
      </c>
      <c r="O103" s="821">
        <v>1</v>
      </c>
      <c r="P103" s="739">
        <v>42.54</v>
      </c>
      <c r="Q103" s="754">
        <v>1</v>
      </c>
      <c r="R103" s="738">
        <v>1</v>
      </c>
      <c r="S103" s="754">
        <v>1</v>
      </c>
      <c r="T103" s="821">
        <v>1</v>
      </c>
      <c r="U103" s="777">
        <v>1</v>
      </c>
    </row>
    <row r="104" spans="1:21" ht="14.4" customHeight="1" x14ac:dyDescent="0.3">
      <c r="A104" s="737">
        <v>10</v>
      </c>
      <c r="B104" s="738" t="s">
        <v>2778</v>
      </c>
      <c r="C104" s="738" t="s">
        <v>3064</v>
      </c>
      <c r="D104" s="819" t="s">
        <v>5797</v>
      </c>
      <c r="E104" s="820" t="s">
        <v>3099</v>
      </c>
      <c r="F104" s="738" t="s">
        <v>3057</v>
      </c>
      <c r="G104" s="738" t="s">
        <v>3355</v>
      </c>
      <c r="H104" s="738" t="s">
        <v>608</v>
      </c>
      <c r="I104" s="738" t="s">
        <v>1282</v>
      </c>
      <c r="J104" s="738" t="s">
        <v>1283</v>
      </c>
      <c r="K104" s="738" t="s">
        <v>3357</v>
      </c>
      <c r="L104" s="739">
        <v>42.54</v>
      </c>
      <c r="M104" s="739">
        <v>85.08</v>
      </c>
      <c r="N104" s="738">
        <v>2</v>
      </c>
      <c r="O104" s="821">
        <v>1</v>
      </c>
      <c r="P104" s="739">
        <v>85.08</v>
      </c>
      <c r="Q104" s="754">
        <v>1</v>
      </c>
      <c r="R104" s="738">
        <v>2</v>
      </c>
      <c r="S104" s="754">
        <v>1</v>
      </c>
      <c r="T104" s="821">
        <v>1</v>
      </c>
      <c r="U104" s="777">
        <v>1</v>
      </c>
    </row>
    <row r="105" spans="1:21" ht="14.4" customHeight="1" x14ac:dyDescent="0.3">
      <c r="A105" s="737">
        <v>10</v>
      </c>
      <c r="B105" s="738" t="s">
        <v>2778</v>
      </c>
      <c r="C105" s="738" t="s">
        <v>3064</v>
      </c>
      <c r="D105" s="819" t="s">
        <v>5797</v>
      </c>
      <c r="E105" s="820" t="s">
        <v>3099</v>
      </c>
      <c r="F105" s="738" t="s">
        <v>3057</v>
      </c>
      <c r="G105" s="738" t="s">
        <v>3355</v>
      </c>
      <c r="H105" s="738" t="s">
        <v>608</v>
      </c>
      <c r="I105" s="738" t="s">
        <v>2329</v>
      </c>
      <c r="J105" s="738" t="s">
        <v>1283</v>
      </c>
      <c r="K105" s="738" t="s">
        <v>3358</v>
      </c>
      <c r="L105" s="739">
        <v>60.28</v>
      </c>
      <c r="M105" s="739">
        <v>602.79999999999995</v>
      </c>
      <c r="N105" s="738">
        <v>10</v>
      </c>
      <c r="O105" s="821">
        <v>9</v>
      </c>
      <c r="P105" s="739">
        <v>361.67999999999995</v>
      </c>
      <c r="Q105" s="754">
        <v>0.6</v>
      </c>
      <c r="R105" s="738">
        <v>6</v>
      </c>
      <c r="S105" s="754">
        <v>0.6</v>
      </c>
      <c r="T105" s="821">
        <v>5.5</v>
      </c>
      <c r="U105" s="777">
        <v>0.61111111111111116</v>
      </c>
    </row>
    <row r="106" spans="1:21" ht="14.4" customHeight="1" x14ac:dyDescent="0.3">
      <c r="A106" s="737">
        <v>10</v>
      </c>
      <c r="B106" s="738" t="s">
        <v>2778</v>
      </c>
      <c r="C106" s="738" t="s">
        <v>3064</v>
      </c>
      <c r="D106" s="819" t="s">
        <v>5797</v>
      </c>
      <c r="E106" s="820" t="s">
        <v>3099</v>
      </c>
      <c r="F106" s="738" t="s">
        <v>3057</v>
      </c>
      <c r="G106" s="738" t="s">
        <v>3359</v>
      </c>
      <c r="H106" s="738" t="s">
        <v>608</v>
      </c>
      <c r="I106" s="738" t="s">
        <v>3360</v>
      </c>
      <c r="J106" s="738" t="s">
        <v>3361</v>
      </c>
      <c r="K106" s="738" t="s">
        <v>3362</v>
      </c>
      <c r="L106" s="739">
        <v>1773.12</v>
      </c>
      <c r="M106" s="739">
        <v>15958.079999999998</v>
      </c>
      <c r="N106" s="738">
        <v>9</v>
      </c>
      <c r="O106" s="821">
        <v>2</v>
      </c>
      <c r="P106" s="739">
        <v>5319.36</v>
      </c>
      <c r="Q106" s="754">
        <v>0.33333333333333337</v>
      </c>
      <c r="R106" s="738">
        <v>3</v>
      </c>
      <c r="S106" s="754">
        <v>0.33333333333333331</v>
      </c>
      <c r="T106" s="821">
        <v>1</v>
      </c>
      <c r="U106" s="777">
        <v>0.5</v>
      </c>
    </row>
    <row r="107" spans="1:21" ht="14.4" customHeight="1" x14ac:dyDescent="0.3">
      <c r="A107" s="737">
        <v>10</v>
      </c>
      <c r="B107" s="738" t="s">
        <v>2778</v>
      </c>
      <c r="C107" s="738" t="s">
        <v>3064</v>
      </c>
      <c r="D107" s="819" t="s">
        <v>5797</v>
      </c>
      <c r="E107" s="820" t="s">
        <v>3099</v>
      </c>
      <c r="F107" s="738" t="s">
        <v>3057</v>
      </c>
      <c r="G107" s="738" t="s">
        <v>3359</v>
      </c>
      <c r="H107" s="738" t="s">
        <v>608</v>
      </c>
      <c r="I107" s="738" t="s">
        <v>3363</v>
      </c>
      <c r="J107" s="738" t="s">
        <v>3361</v>
      </c>
      <c r="K107" s="738" t="s">
        <v>3364</v>
      </c>
      <c r="L107" s="739">
        <v>0</v>
      </c>
      <c r="M107" s="739">
        <v>0</v>
      </c>
      <c r="N107" s="738">
        <v>3</v>
      </c>
      <c r="O107" s="821">
        <v>0.5</v>
      </c>
      <c r="P107" s="739"/>
      <c r="Q107" s="754"/>
      <c r="R107" s="738"/>
      <c r="S107" s="754">
        <v>0</v>
      </c>
      <c r="T107" s="821"/>
      <c r="U107" s="777">
        <v>0</v>
      </c>
    </row>
    <row r="108" spans="1:21" ht="14.4" customHeight="1" x14ac:dyDescent="0.3">
      <c r="A108" s="737">
        <v>10</v>
      </c>
      <c r="B108" s="738" t="s">
        <v>2778</v>
      </c>
      <c r="C108" s="738" t="s">
        <v>3064</v>
      </c>
      <c r="D108" s="819" t="s">
        <v>5797</v>
      </c>
      <c r="E108" s="820" t="s">
        <v>3099</v>
      </c>
      <c r="F108" s="738" t="s">
        <v>3057</v>
      </c>
      <c r="G108" s="738" t="s">
        <v>3365</v>
      </c>
      <c r="H108" s="738" t="s">
        <v>608</v>
      </c>
      <c r="I108" s="738" t="s">
        <v>1534</v>
      </c>
      <c r="J108" s="738" t="s">
        <v>1535</v>
      </c>
      <c r="K108" s="738" t="s">
        <v>3366</v>
      </c>
      <c r="L108" s="739">
        <v>0</v>
      </c>
      <c r="M108" s="739">
        <v>0</v>
      </c>
      <c r="N108" s="738">
        <v>1</v>
      </c>
      <c r="O108" s="821">
        <v>0.5</v>
      </c>
      <c r="P108" s="739">
        <v>0</v>
      </c>
      <c r="Q108" s="754"/>
      <c r="R108" s="738">
        <v>1</v>
      </c>
      <c r="S108" s="754">
        <v>1</v>
      </c>
      <c r="T108" s="821">
        <v>0.5</v>
      </c>
      <c r="U108" s="777">
        <v>1</v>
      </c>
    </row>
    <row r="109" spans="1:21" ht="14.4" customHeight="1" x14ac:dyDescent="0.3">
      <c r="A109" s="737">
        <v>10</v>
      </c>
      <c r="B109" s="738" t="s">
        <v>2778</v>
      </c>
      <c r="C109" s="738" t="s">
        <v>3064</v>
      </c>
      <c r="D109" s="819" t="s">
        <v>5797</v>
      </c>
      <c r="E109" s="820" t="s">
        <v>3099</v>
      </c>
      <c r="F109" s="738" t="s">
        <v>3057</v>
      </c>
      <c r="G109" s="738" t="s">
        <v>3367</v>
      </c>
      <c r="H109" s="738" t="s">
        <v>608</v>
      </c>
      <c r="I109" s="738" t="s">
        <v>751</v>
      </c>
      <c r="J109" s="738" t="s">
        <v>3368</v>
      </c>
      <c r="K109" s="738" t="s">
        <v>3369</v>
      </c>
      <c r="L109" s="739">
        <v>28.69</v>
      </c>
      <c r="M109" s="739">
        <v>114.76</v>
      </c>
      <c r="N109" s="738">
        <v>4</v>
      </c>
      <c r="O109" s="821">
        <v>1</v>
      </c>
      <c r="P109" s="739"/>
      <c r="Q109" s="754">
        <v>0</v>
      </c>
      <c r="R109" s="738"/>
      <c r="S109" s="754">
        <v>0</v>
      </c>
      <c r="T109" s="821"/>
      <c r="U109" s="777">
        <v>0</v>
      </c>
    </row>
    <row r="110" spans="1:21" ht="14.4" customHeight="1" x14ac:dyDescent="0.3">
      <c r="A110" s="737">
        <v>10</v>
      </c>
      <c r="B110" s="738" t="s">
        <v>2778</v>
      </c>
      <c r="C110" s="738" t="s">
        <v>3064</v>
      </c>
      <c r="D110" s="819" t="s">
        <v>5797</v>
      </c>
      <c r="E110" s="820" t="s">
        <v>3099</v>
      </c>
      <c r="F110" s="738" t="s">
        <v>3057</v>
      </c>
      <c r="G110" s="738" t="s">
        <v>3370</v>
      </c>
      <c r="H110" s="738" t="s">
        <v>608</v>
      </c>
      <c r="I110" s="738" t="s">
        <v>2432</v>
      </c>
      <c r="J110" s="738" t="s">
        <v>2433</v>
      </c>
      <c r="K110" s="738" t="s">
        <v>3371</v>
      </c>
      <c r="L110" s="739">
        <v>0</v>
      </c>
      <c r="M110" s="739">
        <v>0</v>
      </c>
      <c r="N110" s="738">
        <v>2</v>
      </c>
      <c r="O110" s="821">
        <v>1</v>
      </c>
      <c r="P110" s="739"/>
      <c r="Q110" s="754"/>
      <c r="R110" s="738"/>
      <c r="S110" s="754">
        <v>0</v>
      </c>
      <c r="T110" s="821"/>
      <c r="U110" s="777">
        <v>0</v>
      </c>
    </row>
    <row r="111" spans="1:21" ht="14.4" customHeight="1" x14ac:dyDescent="0.3">
      <c r="A111" s="737">
        <v>10</v>
      </c>
      <c r="B111" s="738" t="s">
        <v>2778</v>
      </c>
      <c r="C111" s="738" t="s">
        <v>3064</v>
      </c>
      <c r="D111" s="819" t="s">
        <v>5797</v>
      </c>
      <c r="E111" s="820" t="s">
        <v>3099</v>
      </c>
      <c r="F111" s="738" t="s">
        <v>3058</v>
      </c>
      <c r="G111" s="738" t="s">
        <v>3161</v>
      </c>
      <c r="H111" s="738" t="s">
        <v>608</v>
      </c>
      <c r="I111" s="738" t="s">
        <v>3372</v>
      </c>
      <c r="J111" s="738" t="s">
        <v>3107</v>
      </c>
      <c r="K111" s="738"/>
      <c r="L111" s="739">
        <v>0</v>
      </c>
      <c r="M111" s="739">
        <v>0</v>
      </c>
      <c r="N111" s="738">
        <v>2</v>
      </c>
      <c r="O111" s="821">
        <v>1.5</v>
      </c>
      <c r="P111" s="739">
        <v>0</v>
      </c>
      <c r="Q111" s="754"/>
      <c r="R111" s="738">
        <v>2</v>
      </c>
      <c r="S111" s="754">
        <v>1</v>
      </c>
      <c r="T111" s="821">
        <v>1.5</v>
      </c>
      <c r="U111" s="777">
        <v>1</v>
      </c>
    </row>
    <row r="112" spans="1:21" ht="14.4" customHeight="1" x14ac:dyDescent="0.3">
      <c r="A112" s="737">
        <v>10</v>
      </c>
      <c r="B112" s="738" t="s">
        <v>2778</v>
      </c>
      <c r="C112" s="738" t="s">
        <v>3064</v>
      </c>
      <c r="D112" s="819" t="s">
        <v>5797</v>
      </c>
      <c r="E112" s="820" t="s">
        <v>3099</v>
      </c>
      <c r="F112" s="738" t="s">
        <v>3058</v>
      </c>
      <c r="G112" s="738" t="s">
        <v>3161</v>
      </c>
      <c r="H112" s="738" t="s">
        <v>608</v>
      </c>
      <c r="I112" s="738" t="s">
        <v>3373</v>
      </c>
      <c r="J112" s="738" t="s">
        <v>3107</v>
      </c>
      <c r="K112" s="738"/>
      <c r="L112" s="739">
        <v>0</v>
      </c>
      <c r="M112" s="739">
        <v>0</v>
      </c>
      <c r="N112" s="738">
        <v>2</v>
      </c>
      <c r="O112" s="821">
        <v>1</v>
      </c>
      <c r="P112" s="739">
        <v>0</v>
      </c>
      <c r="Q112" s="754"/>
      <c r="R112" s="738">
        <v>1</v>
      </c>
      <c r="S112" s="754">
        <v>0.5</v>
      </c>
      <c r="T112" s="821">
        <v>0.5</v>
      </c>
      <c r="U112" s="777">
        <v>0.5</v>
      </c>
    </row>
    <row r="113" spans="1:21" ht="14.4" customHeight="1" x14ac:dyDescent="0.3">
      <c r="A113" s="737">
        <v>10</v>
      </c>
      <c r="B113" s="738" t="s">
        <v>2778</v>
      </c>
      <c r="C113" s="738" t="s">
        <v>3064</v>
      </c>
      <c r="D113" s="819" t="s">
        <v>5797</v>
      </c>
      <c r="E113" s="820" t="s">
        <v>3099</v>
      </c>
      <c r="F113" s="738" t="s">
        <v>3058</v>
      </c>
      <c r="G113" s="738" t="s">
        <v>3161</v>
      </c>
      <c r="H113" s="738" t="s">
        <v>608</v>
      </c>
      <c r="I113" s="738" t="s">
        <v>3374</v>
      </c>
      <c r="J113" s="738" t="s">
        <v>3107</v>
      </c>
      <c r="K113" s="738"/>
      <c r="L113" s="739">
        <v>0</v>
      </c>
      <c r="M113" s="739">
        <v>0</v>
      </c>
      <c r="N113" s="738">
        <v>1</v>
      </c>
      <c r="O113" s="821">
        <v>0.5</v>
      </c>
      <c r="P113" s="739"/>
      <c r="Q113" s="754"/>
      <c r="R113" s="738"/>
      <c r="S113" s="754">
        <v>0</v>
      </c>
      <c r="T113" s="821"/>
      <c r="U113" s="777">
        <v>0</v>
      </c>
    </row>
    <row r="114" spans="1:21" ht="14.4" customHeight="1" x14ac:dyDescent="0.3">
      <c r="A114" s="737">
        <v>10</v>
      </c>
      <c r="B114" s="738" t="s">
        <v>2778</v>
      </c>
      <c r="C114" s="738" t="s">
        <v>3064</v>
      </c>
      <c r="D114" s="819" t="s">
        <v>5797</v>
      </c>
      <c r="E114" s="820" t="s">
        <v>3099</v>
      </c>
      <c r="F114" s="738" t="s">
        <v>3058</v>
      </c>
      <c r="G114" s="738" t="s">
        <v>3161</v>
      </c>
      <c r="H114" s="738" t="s">
        <v>608</v>
      </c>
      <c r="I114" s="738" t="s">
        <v>3375</v>
      </c>
      <c r="J114" s="738" t="s">
        <v>3107</v>
      </c>
      <c r="K114" s="738"/>
      <c r="L114" s="739">
        <v>0</v>
      </c>
      <c r="M114" s="739">
        <v>0</v>
      </c>
      <c r="N114" s="738">
        <v>2</v>
      </c>
      <c r="O114" s="821">
        <v>1.5</v>
      </c>
      <c r="P114" s="739"/>
      <c r="Q114" s="754"/>
      <c r="R114" s="738"/>
      <c r="S114" s="754">
        <v>0</v>
      </c>
      <c r="T114" s="821"/>
      <c r="U114" s="777">
        <v>0</v>
      </c>
    </row>
    <row r="115" spans="1:21" ht="14.4" customHeight="1" x14ac:dyDescent="0.3">
      <c r="A115" s="737">
        <v>10</v>
      </c>
      <c r="B115" s="738" t="s">
        <v>2778</v>
      </c>
      <c r="C115" s="738" t="s">
        <v>3064</v>
      </c>
      <c r="D115" s="819" t="s">
        <v>5797</v>
      </c>
      <c r="E115" s="820" t="s">
        <v>3099</v>
      </c>
      <c r="F115" s="738" t="s">
        <v>3058</v>
      </c>
      <c r="G115" s="738" t="s">
        <v>3161</v>
      </c>
      <c r="H115" s="738" t="s">
        <v>608</v>
      </c>
      <c r="I115" s="738" t="s">
        <v>3376</v>
      </c>
      <c r="J115" s="738" t="s">
        <v>3107</v>
      </c>
      <c r="K115" s="738"/>
      <c r="L115" s="739">
        <v>0</v>
      </c>
      <c r="M115" s="739">
        <v>0</v>
      </c>
      <c r="N115" s="738">
        <v>6</v>
      </c>
      <c r="O115" s="821">
        <v>5.5</v>
      </c>
      <c r="P115" s="739">
        <v>0</v>
      </c>
      <c r="Q115" s="754"/>
      <c r="R115" s="738">
        <v>2</v>
      </c>
      <c r="S115" s="754">
        <v>0.33333333333333331</v>
      </c>
      <c r="T115" s="821">
        <v>2</v>
      </c>
      <c r="U115" s="777">
        <v>0.36363636363636365</v>
      </c>
    </row>
    <row r="116" spans="1:21" ht="14.4" customHeight="1" x14ac:dyDescent="0.3">
      <c r="A116" s="737">
        <v>10</v>
      </c>
      <c r="B116" s="738" t="s">
        <v>2778</v>
      </c>
      <c r="C116" s="738" t="s">
        <v>3064</v>
      </c>
      <c r="D116" s="819" t="s">
        <v>5797</v>
      </c>
      <c r="E116" s="820" t="s">
        <v>3099</v>
      </c>
      <c r="F116" s="738" t="s">
        <v>3058</v>
      </c>
      <c r="G116" s="738" t="s">
        <v>3161</v>
      </c>
      <c r="H116" s="738" t="s">
        <v>608</v>
      </c>
      <c r="I116" s="738" t="s">
        <v>3377</v>
      </c>
      <c r="J116" s="738" t="s">
        <v>3107</v>
      </c>
      <c r="K116" s="738"/>
      <c r="L116" s="739">
        <v>0</v>
      </c>
      <c r="M116" s="739">
        <v>0</v>
      </c>
      <c r="N116" s="738">
        <v>1</v>
      </c>
      <c r="O116" s="821">
        <v>1</v>
      </c>
      <c r="P116" s="739"/>
      <c r="Q116" s="754"/>
      <c r="R116" s="738"/>
      <c r="S116" s="754">
        <v>0</v>
      </c>
      <c r="T116" s="821"/>
      <c r="U116" s="777">
        <v>0</v>
      </c>
    </row>
    <row r="117" spans="1:21" ht="14.4" customHeight="1" x14ac:dyDescent="0.3">
      <c r="A117" s="737">
        <v>10</v>
      </c>
      <c r="B117" s="738" t="s">
        <v>2778</v>
      </c>
      <c r="C117" s="738" t="s">
        <v>3064</v>
      </c>
      <c r="D117" s="819" t="s">
        <v>5797</v>
      </c>
      <c r="E117" s="820" t="s">
        <v>3099</v>
      </c>
      <c r="F117" s="738" t="s">
        <v>3058</v>
      </c>
      <c r="G117" s="738" t="s">
        <v>3161</v>
      </c>
      <c r="H117" s="738" t="s">
        <v>608</v>
      </c>
      <c r="I117" s="738" t="s">
        <v>3378</v>
      </c>
      <c r="J117" s="738" t="s">
        <v>3107</v>
      </c>
      <c r="K117" s="738"/>
      <c r="L117" s="739">
        <v>0</v>
      </c>
      <c r="M117" s="739">
        <v>0</v>
      </c>
      <c r="N117" s="738">
        <v>3</v>
      </c>
      <c r="O117" s="821">
        <v>2.5</v>
      </c>
      <c r="P117" s="739">
        <v>0</v>
      </c>
      <c r="Q117" s="754"/>
      <c r="R117" s="738">
        <v>3</v>
      </c>
      <c r="S117" s="754">
        <v>1</v>
      </c>
      <c r="T117" s="821">
        <v>2.5</v>
      </c>
      <c r="U117" s="777">
        <v>1</v>
      </c>
    </row>
    <row r="118" spans="1:21" ht="14.4" customHeight="1" x14ac:dyDescent="0.3">
      <c r="A118" s="737">
        <v>10</v>
      </c>
      <c r="B118" s="738" t="s">
        <v>2778</v>
      </c>
      <c r="C118" s="738" t="s">
        <v>3064</v>
      </c>
      <c r="D118" s="819" t="s">
        <v>5797</v>
      </c>
      <c r="E118" s="820" t="s">
        <v>3105</v>
      </c>
      <c r="F118" s="738" t="s">
        <v>3057</v>
      </c>
      <c r="G118" s="738" t="s">
        <v>3379</v>
      </c>
      <c r="H118" s="738" t="s">
        <v>608</v>
      </c>
      <c r="I118" s="738" t="s">
        <v>994</v>
      </c>
      <c r="J118" s="738" t="s">
        <v>995</v>
      </c>
      <c r="K118" s="738" t="s">
        <v>3380</v>
      </c>
      <c r="L118" s="739">
        <v>89.91</v>
      </c>
      <c r="M118" s="739">
        <v>89.91</v>
      </c>
      <c r="N118" s="738">
        <v>1</v>
      </c>
      <c r="O118" s="821">
        <v>0.5</v>
      </c>
      <c r="P118" s="739">
        <v>89.91</v>
      </c>
      <c r="Q118" s="754">
        <v>1</v>
      </c>
      <c r="R118" s="738">
        <v>1</v>
      </c>
      <c r="S118" s="754">
        <v>1</v>
      </c>
      <c r="T118" s="821">
        <v>0.5</v>
      </c>
      <c r="U118" s="777">
        <v>1</v>
      </c>
    </row>
    <row r="119" spans="1:21" ht="14.4" customHeight="1" x14ac:dyDescent="0.3">
      <c r="A119" s="737">
        <v>10</v>
      </c>
      <c r="B119" s="738" t="s">
        <v>2778</v>
      </c>
      <c r="C119" s="738" t="s">
        <v>3064</v>
      </c>
      <c r="D119" s="819" t="s">
        <v>5797</v>
      </c>
      <c r="E119" s="820" t="s">
        <v>3105</v>
      </c>
      <c r="F119" s="738" t="s">
        <v>3057</v>
      </c>
      <c r="G119" s="738" t="s">
        <v>3287</v>
      </c>
      <c r="H119" s="738" t="s">
        <v>608</v>
      </c>
      <c r="I119" s="738" t="s">
        <v>3381</v>
      </c>
      <c r="J119" s="738" t="s">
        <v>1620</v>
      </c>
      <c r="K119" s="738" t="s">
        <v>3382</v>
      </c>
      <c r="L119" s="739">
        <v>98.75</v>
      </c>
      <c r="M119" s="739">
        <v>98.75</v>
      </c>
      <c r="N119" s="738">
        <v>1</v>
      </c>
      <c r="O119" s="821">
        <v>0.5</v>
      </c>
      <c r="P119" s="739">
        <v>98.75</v>
      </c>
      <c r="Q119" s="754">
        <v>1</v>
      </c>
      <c r="R119" s="738">
        <v>1</v>
      </c>
      <c r="S119" s="754">
        <v>1</v>
      </c>
      <c r="T119" s="821">
        <v>0.5</v>
      </c>
      <c r="U119" s="777">
        <v>1</v>
      </c>
    </row>
    <row r="120" spans="1:21" ht="14.4" customHeight="1" x14ac:dyDescent="0.3">
      <c r="A120" s="737">
        <v>10</v>
      </c>
      <c r="B120" s="738" t="s">
        <v>2778</v>
      </c>
      <c r="C120" s="738" t="s">
        <v>3064</v>
      </c>
      <c r="D120" s="819" t="s">
        <v>5797</v>
      </c>
      <c r="E120" s="820" t="s">
        <v>3105</v>
      </c>
      <c r="F120" s="738" t="s">
        <v>3057</v>
      </c>
      <c r="G120" s="738" t="s">
        <v>3287</v>
      </c>
      <c r="H120" s="738" t="s">
        <v>608</v>
      </c>
      <c r="I120" s="738" t="s">
        <v>3383</v>
      </c>
      <c r="J120" s="738" t="s">
        <v>982</v>
      </c>
      <c r="K120" s="738" t="s">
        <v>3384</v>
      </c>
      <c r="L120" s="739">
        <v>38.81</v>
      </c>
      <c r="M120" s="739">
        <v>38.81</v>
      </c>
      <c r="N120" s="738">
        <v>1</v>
      </c>
      <c r="O120" s="821">
        <v>1</v>
      </c>
      <c r="P120" s="739">
        <v>38.81</v>
      </c>
      <c r="Q120" s="754">
        <v>1</v>
      </c>
      <c r="R120" s="738">
        <v>1</v>
      </c>
      <c r="S120" s="754">
        <v>1</v>
      </c>
      <c r="T120" s="821">
        <v>1</v>
      </c>
      <c r="U120" s="777">
        <v>1</v>
      </c>
    </row>
    <row r="121" spans="1:21" ht="14.4" customHeight="1" x14ac:dyDescent="0.3">
      <c r="A121" s="737">
        <v>10</v>
      </c>
      <c r="B121" s="738" t="s">
        <v>2778</v>
      </c>
      <c r="C121" s="738" t="s">
        <v>3064</v>
      </c>
      <c r="D121" s="819" t="s">
        <v>5797</v>
      </c>
      <c r="E121" s="820" t="s">
        <v>3105</v>
      </c>
      <c r="F121" s="738" t="s">
        <v>3057</v>
      </c>
      <c r="G121" s="738" t="s">
        <v>3385</v>
      </c>
      <c r="H121" s="738" t="s">
        <v>871</v>
      </c>
      <c r="I121" s="738" t="s">
        <v>3386</v>
      </c>
      <c r="J121" s="738" t="s">
        <v>2911</v>
      </c>
      <c r="K121" s="738" t="s">
        <v>3387</v>
      </c>
      <c r="L121" s="739">
        <v>207.45</v>
      </c>
      <c r="M121" s="739">
        <v>207.45</v>
      </c>
      <c r="N121" s="738">
        <v>1</v>
      </c>
      <c r="O121" s="821">
        <v>0.5</v>
      </c>
      <c r="P121" s="739">
        <v>207.45</v>
      </c>
      <c r="Q121" s="754">
        <v>1</v>
      </c>
      <c r="R121" s="738">
        <v>1</v>
      </c>
      <c r="S121" s="754">
        <v>1</v>
      </c>
      <c r="T121" s="821">
        <v>0.5</v>
      </c>
      <c r="U121" s="777">
        <v>1</v>
      </c>
    </row>
    <row r="122" spans="1:21" ht="14.4" customHeight="1" x14ac:dyDescent="0.3">
      <c r="A122" s="737">
        <v>10</v>
      </c>
      <c r="B122" s="738" t="s">
        <v>2778</v>
      </c>
      <c r="C122" s="738" t="s">
        <v>3064</v>
      </c>
      <c r="D122" s="819" t="s">
        <v>5797</v>
      </c>
      <c r="E122" s="820" t="s">
        <v>3105</v>
      </c>
      <c r="F122" s="738" t="s">
        <v>3057</v>
      </c>
      <c r="G122" s="738" t="s">
        <v>3385</v>
      </c>
      <c r="H122" s="738" t="s">
        <v>608</v>
      </c>
      <c r="I122" s="738" t="s">
        <v>3388</v>
      </c>
      <c r="J122" s="738" t="s">
        <v>2911</v>
      </c>
      <c r="K122" s="738" t="s">
        <v>3389</v>
      </c>
      <c r="L122" s="739">
        <v>0</v>
      </c>
      <c r="M122" s="739">
        <v>0</v>
      </c>
      <c r="N122" s="738">
        <v>1</v>
      </c>
      <c r="O122" s="821">
        <v>0.5</v>
      </c>
      <c r="P122" s="739">
        <v>0</v>
      </c>
      <c r="Q122" s="754"/>
      <c r="R122" s="738">
        <v>1</v>
      </c>
      <c r="S122" s="754">
        <v>1</v>
      </c>
      <c r="T122" s="821">
        <v>0.5</v>
      </c>
      <c r="U122" s="777">
        <v>1</v>
      </c>
    </row>
    <row r="123" spans="1:21" ht="14.4" customHeight="1" x14ac:dyDescent="0.3">
      <c r="A123" s="737">
        <v>10</v>
      </c>
      <c r="B123" s="738" t="s">
        <v>2778</v>
      </c>
      <c r="C123" s="738" t="s">
        <v>3064</v>
      </c>
      <c r="D123" s="819" t="s">
        <v>5797</v>
      </c>
      <c r="E123" s="820" t="s">
        <v>3105</v>
      </c>
      <c r="F123" s="738" t="s">
        <v>3057</v>
      </c>
      <c r="G123" s="738" t="s">
        <v>3390</v>
      </c>
      <c r="H123" s="738" t="s">
        <v>608</v>
      </c>
      <c r="I123" s="738" t="s">
        <v>3391</v>
      </c>
      <c r="J123" s="738" t="s">
        <v>3392</v>
      </c>
      <c r="K123" s="738" t="s">
        <v>3393</v>
      </c>
      <c r="L123" s="739">
        <v>0</v>
      </c>
      <c r="M123" s="739">
        <v>0</v>
      </c>
      <c r="N123" s="738">
        <v>1</v>
      </c>
      <c r="O123" s="821">
        <v>1</v>
      </c>
      <c r="P123" s="739"/>
      <c r="Q123" s="754"/>
      <c r="R123" s="738"/>
      <c r="S123" s="754">
        <v>0</v>
      </c>
      <c r="T123" s="821"/>
      <c r="U123" s="777">
        <v>0</v>
      </c>
    </row>
    <row r="124" spans="1:21" ht="14.4" customHeight="1" x14ac:dyDescent="0.3">
      <c r="A124" s="737">
        <v>10</v>
      </c>
      <c r="B124" s="738" t="s">
        <v>2778</v>
      </c>
      <c r="C124" s="738" t="s">
        <v>3064</v>
      </c>
      <c r="D124" s="819" t="s">
        <v>5797</v>
      </c>
      <c r="E124" s="820" t="s">
        <v>3105</v>
      </c>
      <c r="F124" s="738" t="s">
        <v>3057</v>
      </c>
      <c r="G124" s="738" t="s">
        <v>3188</v>
      </c>
      <c r="H124" s="738" t="s">
        <v>608</v>
      </c>
      <c r="I124" s="738" t="s">
        <v>1622</v>
      </c>
      <c r="J124" s="738" t="s">
        <v>1623</v>
      </c>
      <c r="K124" s="738" t="s">
        <v>3190</v>
      </c>
      <c r="L124" s="739">
        <v>301.2</v>
      </c>
      <c r="M124" s="739">
        <v>602.4</v>
      </c>
      <c r="N124" s="738">
        <v>2</v>
      </c>
      <c r="O124" s="821">
        <v>1.5</v>
      </c>
      <c r="P124" s="739">
        <v>301.2</v>
      </c>
      <c r="Q124" s="754">
        <v>0.5</v>
      </c>
      <c r="R124" s="738">
        <v>1</v>
      </c>
      <c r="S124" s="754">
        <v>0.5</v>
      </c>
      <c r="T124" s="821">
        <v>0.5</v>
      </c>
      <c r="U124" s="777">
        <v>0.33333333333333331</v>
      </c>
    </row>
    <row r="125" spans="1:21" ht="14.4" customHeight="1" x14ac:dyDescent="0.3">
      <c r="A125" s="737">
        <v>10</v>
      </c>
      <c r="B125" s="738" t="s">
        <v>2778</v>
      </c>
      <c r="C125" s="738" t="s">
        <v>3064</v>
      </c>
      <c r="D125" s="819" t="s">
        <v>5797</v>
      </c>
      <c r="E125" s="820" t="s">
        <v>3105</v>
      </c>
      <c r="F125" s="738" t="s">
        <v>3057</v>
      </c>
      <c r="G125" s="738" t="s">
        <v>3394</v>
      </c>
      <c r="H125" s="738" t="s">
        <v>608</v>
      </c>
      <c r="I125" s="738" t="s">
        <v>3395</v>
      </c>
      <c r="J125" s="738" t="s">
        <v>1610</v>
      </c>
      <c r="K125" s="738" t="s">
        <v>3396</v>
      </c>
      <c r="L125" s="739">
        <v>0</v>
      </c>
      <c r="M125" s="739">
        <v>0</v>
      </c>
      <c r="N125" s="738">
        <v>1</v>
      </c>
      <c r="O125" s="821">
        <v>0.5</v>
      </c>
      <c r="P125" s="739">
        <v>0</v>
      </c>
      <c r="Q125" s="754"/>
      <c r="R125" s="738">
        <v>1</v>
      </c>
      <c r="S125" s="754">
        <v>1</v>
      </c>
      <c r="T125" s="821">
        <v>0.5</v>
      </c>
      <c r="U125" s="777">
        <v>1</v>
      </c>
    </row>
    <row r="126" spans="1:21" ht="14.4" customHeight="1" x14ac:dyDescent="0.3">
      <c r="A126" s="737">
        <v>10</v>
      </c>
      <c r="B126" s="738" t="s">
        <v>2778</v>
      </c>
      <c r="C126" s="738" t="s">
        <v>3064</v>
      </c>
      <c r="D126" s="819" t="s">
        <v>5797</v>
      </c>
      <c r="E126" s="820" t="s">
        <v>3105</v>
      </c>
      <c r="F126" s="738" t="s">
        <v>3057</v>
      </c>
      <c r="G126" s="738" t="s">
        <v>3394</v>
      </c>
      <c r="H126" s="738" t="s">
        <v>608</v>
      </c>
      <c r="I126" s="738" t="s">
        <v>3397</v>
      </c>
      <c r="J126" s="738" t="s">
        <v>1610</v>
      </c>
      <c r="K126" s="738" t="s">
        <v>3398</v>
      </c>
      <c r="L126" s="739">
        <v>0</v>
      </c>
      <c r="M126" s="739">
        <v>0</v>
      </c>
      <c r="N126" s="738">
        <v>1</v>
      </c>
      <c r="O126" s="821">
        <v>0.5</v>
      </c>
      <c r="P126" s="739">
        <v>0</v>
      </c>
      <c r="Q126" s="754"/>
      <c r="R126" s="738">
        <v>1</v>
      </c>
      <c r="S126" s="754">
        <v>1</v>
      </c>
      <c r="T126" s="821">
        <v>0.5</v>
      </c>
      <c r="U126" s="777">
        <v>1</v>
      </c>
    </row>
    <row r="127" spans="1:21" ht="14.4" customHeight="1" x14ac:dyDescent="0.3">
      <c r="A127" s="737">
        <v>10</v>
      </c>
      <c r="B127" s="738" t="s">
        <v>2778</v>
      </c>
      <c r="C127" s="738" t="s">
        <v>3064</v>
      </c>
      <c r="D127" s="819" t="s">
        <v>5797</v>
      </c>
      <c r="E127" s="820" t="s">
        <v>3105</v>
      </c>
      <c r="F127" s="738" t="s">
        <v>3057</v>
      </c>
      <c r="G127" s="738" t="s">
        <v>3399</v>
      </c>
      <c r="H127" s="738" t="s">
        <v>871</v>
      </c>
      <c r="I127" s="738" t="s">
        <v>885</v>
      </c>
      <c r="J127" s="738" t="s">
        <v>886</v>
      </c>
      <c r="K127" s="738" t="s">
        <v>2864</v>
      </c>
      <c r="L127" s="739">
        <v>63.75</v>
      </c>
      <c r="M127" s="739">
        <v>63.75</v>
      </c>
      <c r="N127" s="738">
        <v>1</v>
      </c>
      <c r="O127" s="821">
        <v>0.5</v>
      </c>
      <c r="P127" s="739">
        <v>63.75</v>
      </c>
      <c r="Q127" s="754">
        <v>1</v>
      </c>
      <c r="R127" s="738">
        <v>1</v>
      </c>
      <c r="S127" s="754">
        <v>1</v>
      </c>
      <c r="T127" s="821">
        <v>0.5</v>
      </c>
      <c r="U127" s="777">
        <v>1</v>
      </c>
    </row>
    <row r="128" spans="1:21" ht="14.4" customHeight="1" x14ac:dyDescent="0.3">
      <c r="A128" s="737">
        <v>10</v>
      </c>
      <c r="B128" s="738" t="s">
        <v>2778</v>
      </c>
      <c r="C128" s="738" t="s">
        <v>3064</v>
      </c>
      <c r="D128" s="819" t="s">
        <v>5797</v>
      </c>
      <c r="E128" s="820" t="s">
        <v>3110</v>
      </c>
      <c r="F128" s="738" t="s">
        <v>3057</v>
      </c>
      <c r="G128" s="738" t="s">
        <v>3188</v>
      </c>
      <c r="H128" s="738" t="s">
        <v>608</v>
      </c>
      <c r="I128" s="738" t="s">
        <v>3189</v>
      </c>
      <c r="J128" s="738" t="s">
        <v>1623</v>
      </c>
      <c r="K128" s="738" t="s">
        <v>3190</v>
      </c>
      <c r="L128" s="739">
        <v>301.2</v>
      </c>
      <c r="M128" s="739">
        <v>301.2</v>
      </c>
      <c r="N128" s="738">
        <v>1</v>
      </c>
      <c r="O128" s="821">
        <v>1</v>
      </c>
      <c r="P128" s="739"/>
      <c r="Q128" s="754">
        <v>0</v>
      </c>
      <c r="R128" s="738"/>
      <c r="S128" s="754">
        <v>0</v>
      </c>
      <c r="T128" s="821"/>
      <c r="U128" s="777">
        <v>0</v>
      </c>
    </row>
    <row r="129" spans="1:21" ht="14.4" customHeight="1" x14ac:dyDescent="0.3">
      <c r="A129" s="737">
        <v>10</v>
      </c>
      <c r="B129" s="738" t="s">
        <v>2778</v>
      </c>
      <c r="C129" s="738" t="s">
        <v>3064</v>
      </c>
      <c r="D129" s="819" t="s">
        <v>5797</v>
      </c>
      <c r="E129" s="820" t="s">
        <v>3116</v>
      </c>
      <c r="F129" s="738" t="s">
        <v>3057</v>
      </c>
      <c r="G129" s="738" t="s">
        <v>3400</v>
      </c>
      <c r="H129" s="738" t="s">
        <v>608</v>
      </c>
      <c r="I129" s="738" t="s">
        <v>1546</v>
      </c>
      <c r="J129" s="738" t="s">
        <v>3401</v>
      </c>
      <c r="K129" s="738" t="s">
        <v>3402</v>
      </c>
      <c r="L129" s="739">
        <v>121.07</v>
      </c>
      <c r="M129" s="739">
        <v>121.07</v>
      </c>
      <c r="N129" s="738">
        <v>1</v>
      </c>
      <c r="O129" s="821">
        <v>1</v>
      </c>
      <c r="P129" s="739"/>
      <c r="Q129" s="754">
        <v>0</v>
      </c>
      <c r="R129" s="738"/>
      <c r="S129" s="754">
        <v>0</v>
      </c>
      <c r="T129" s="821"/>
      <c r="U129" s="777">
        <v>0</v>
      </c>
    </row>
    <row r="130" spans="1:21" ht="14.4" customHeight="1" x14ac:dyDescent="0.3">
      <c r="A130" s="737">
        <v>10</v>
      </c>
      <c r="B130" s="738" t="s">
        <v>2778</v>
      </c>
      <c r="C130" s="738" t="s">
        <v>3064</v>
      </c>
      <c r="D130" s="819" t="s">
        <v>5797</v>
      </c>
      <c r="E130" s="820" t="s">
        <v>3116</v>
      </c>
      <c r="F130" s="738" t="s">
        <v>3057</v>
      </c>
      <c r="G130" s="738" t="s">
        <v>3282</v>
      </c>
      <c r="H130" s="738" t="s">
        <v>608</v>
      </c>
      <c r="I130" s="738" t="s">
        <v>2428</v>
      </c>
      <c r="J130" s="738" t="s">
        <v>2429</v>
      </c>
      <c r="K130" s="738" t="s">
        <v>3283</v>
      </c>
      <c r="L130" s="739">
        <v>107.27</v>
      </c>
      <c r="M130" s="739">
        <v>107.27</v>
      </c>
      <c r="N130" s="738">
        <v>1</v>
      </c>
      <c r="O130" s="821">
        <v>1</v>
      </c>
      <c r="P130" s="739">
        <v>107.27</v>
      </c>
      <c r="Q130" s="754">
        <v>1</v>
      </c>
      <c r="R130" s="738">
        <v>1</v>
      </c>
      <c r="S130" s="754">
        <v>1</v>
      </c>
      <c r="T130" s="821">
        <v>1</v>
      </c>
      <c r="U130" s="777">
        <v>1</v>
      </c>
    </row>
    <row r="131" spans="1:21" ht="14.4" customHeight="1" x14ac:dyDescent="0.3">
      <c r="A131" s="737">
        <v>10</v>
      </c>
      <c r="B131" s="738" t="s">
        <v>2778</v>
      </c>
      <c r="C131" s="738" t="s">
        <v>3064</v>
      </c>
      <c r="D131" s="819" t="s">
        <v>5797</v>
      </c>
      <c r="E131" s="820" t="s">
        <v>3116</v>
      </c>
      <c r="F131" s="738" t="s">
        <v>3057</v>
      </c>
      <c r="G131" s="738" t="s">
        <v>3403</v>
      </c>
      <c r="H131" s="738" t="s">
        <v>608</v>
      </c>
      <c r="I131" s="738" t="s">
        <v>3404</v>
      </c>
      <c r="J131" s="738" t="s">
        <v>3405</v>
      </c>
      <c r="K131" s="738" t="s">
        <v>3406</v>
      </c>
      <c r="L131" s="739">
        <v>0</v>
      </c>
      <c r="M131" s="739">
        <v>0</v>
      </c>
      <c r="N131" s="738">
        <v>3</v>
      </c>
      <c r="O131" s="821">
        <v>1</v>
      </c>
      <c r="P131" s="739"/>
      <c r="Q131" s="754"/>
      <c r="R131" s="738"/>
      <c r="S131" s="754">
        <v>0</v>
      </c>
      <c r="T131" s="821"/>
      <c r="U131" s="777">
        <v>0</v>
      </c>
    </row>
    <row r="132" spans="1:21" ht="14.4" customHeight="1" x14ac:dyDescent="0.3">
      <c r="A132" s="737">
        <v>10</v>
      </c>
      <c r="B132" s="738" t="s">
        <v>2778</v>
      </c>
      <c r="C132" s="738" t="s">
        <v>3064</v>
      </c>
      <c r="D132" s="819" t="s">
        <v>5797</v>
      </c>
      <c r="E132" s="820" t="s">
        <v>3116</v>
      </c>
      <c r="F132" s="738" t="s">
        <v>3057</v>
      </c>
      <c r="G132" s="738" t="s">
        <v>3407</v>
      </c>
      <c r="H132" s="738" t="s">
        <v>608</v>
      </c>
      <c r="I132" s="738" t="s">
        <v>3408</v>
      </c>
      <c r="J132" s="738" t="s">
        <v>3409</v>
      </c>
      <c r="K132" s="738" t="s">
        <v>3410</v>
      </c>
      <c r="L132" s="739">
        <v>300.33</v>
      </c>
      <c r="M132" s="739">
        <v>300.33</v>
      </c>
      <c r="N132" s="738">
        <v>1</v>
      </c>
      <c r="O132" s="821">
        <v>0.5</v>
      </c>
      <c r="P132" s="739"/>
      <c r="Q132" s="754">
        <v>0</v>
      </c>
      <c r="R132" s="738"/>
      <c r="S132" s="754">
        <v>0</v>
      </c>
      <c r="T132" s="821"/>
      <c r="U132" s="777">
        <v>0</v>
      </c>
    </row>
    <row r="133" spans="1:21" ht="14.4" customHeight="1" x14ac:dyDescent="0.3">
      <c r="A133" s="737">
        <v>10</v>
      </c>
      <c r="B133" s="738" t="s">
        <v>2778</v>
      </c>
      <c r="C133" s="738" t="s">
        <v>3064</v>
      </c>
      <c r="D133" s="819" t="s">
        <v>5797</v>
      </c>
      <c r="E133" s="820" t="s">
        <v>3116</v>
      </c>
      <c r="F133" s="738" t="s">
        <v>3057</v>
      </c>
      <c r="G133" s="738" t="s">
        <v>3355</v>
      </c>
      <c r="H133" s="738" t="s">
        <v>608</v>
      </c>
      <c r="I133" s="738" t="s">
        <v>2329</v>
      </c>
      <c r="J133" s="738" t="s">
        <v>1283</v>
      </c>
      <c r="K133" s="738" t="s">
        <v>3358</v>
      </c>
      <c r="L133" s="739">
        <v>60.28</v>
      </c>
      <c r="M133" s="739">
        <v>60.28</v>
      </c>
      <c r="N133" s="738">
        <v>1</v>
      </c>
      <c r="O133" s="821">
        <v>1</v>
      </c>
      <c r="P133" s="739"/>
      <c r="Q133" s="754">
        <v>0</v>
      </c>
      <c r="R133" s="738"/>
      <c r="S133" s="754">
        <v>0</v>
      </c>
      <c r="T133" s="821"/>
      <c r="U133" s="777">
        <v>0</v>
      </c>
    </row>
    <row r="134" spans="1:21" ht="14.4" customHeight="1" x14ac:dyDescent="0.3">
      <c r="A134" s="737">
        <v>10</v>
      </c>
      <c r="B134" s="738" t="s">
        <v>2778</v>
      </c>
      <c r="C134" s="738" t="s">
        <v>3064</v>
      </c>
      <c r="D134" s="819" t="s">
        <v>5797</v>
      </c>
      <c r="E134" s="820" t="s">
        <v>3116</v>
      </c>
      <c r="F134" s="738" t="s">
        <v>3057</v>
      </c>
      <c r="G134" s="738" t="s">
        <v>3411</v>
      </c>
      <c r="H134" s="738" t="s">
        <v>608</v>
      </c>
      <c r="I134" s="738" t="s">
        <v>3412</v>
      </c>
      <c r="J134" s="738" t="s">
        <v>3413</v>
      </c>
      <c r="K134" s="738" t="s">
        <v>3414</v>
      </c>
      <c r="L134" s="739">
        <v>0</v>
      </c>
      <c r="M134" s="739">
        <v>0</v>
      </c>
      <c r="N134" s="738">
        <v>1</v>
      </c>
      <c r="O134" s="821">
        <v>0.5</v>
      </c>
      <c r="P134" s="739"/>
      <c r="Q134" s="754"/>
      <c r="R134" s="738"/>
      <c r="S134" s="754">
        <v>0</v>
      </c>
      <c r="T134" s="821"/>
      <c r="U134" s="777">
        <v>0</v>
      </c>
    </row>
    <row r="135" spans="1:21" ht="14.4" customHeight="1" x14ac:dyDescent="0.3">
      <c r="A135" s="737">
        <v>10</v>
      </c>
      <c r="B135" s="738" t="s">
        <v>2778</v>
      </c>
      <c r="C135" s="738" t="s">
        <v>3064</v>
      </c>
      <c r="D135" s="819" t="s">
        <v>5797</v>
      </c>
      <c r="E135" s="820" t="s">
        <v>3118</v>
      </c>
      <c r="F135" s="738" t="s">
        <v>3057</v>
      </c>
      <c r="G135" s="738" t="s">
        <v>3224</v>
      </c>
      <c r="H135" s="738" t="s">
        <v>608</v>
      </c>
      <c r="I135" s="738" t="s">
        <v>3415</v>
      </c>
      <c r="J135" s="738" t="s">
        <v>3229</v>
      </c>
      <c r="K135" s="738" t="s">
        <v>3227</v>
      </c>
      <c r="L135" s="739">
        <v>0</v>
      </c>
      <c r="M135" s="739">
        <v>0</v>
      </c>
      <c r="N135" s="738">
        <v>1</v>
      </c>
      <c r="O135" s="821">
        <v>0.5</v>
      </c>
      <c r="P135" s="739">
        <v>0</v>
      </c>
      <c r="Q135" s="754"/>
      <c r="R135" s="738">
        <v>1</v>
      </c>
      <c r="S135" s="754">
        <v>1</v>
      </c>
      <c r="T135" s="821">
        <v>0.5</v>
      </c>
      <c r="U135" s="777">
        <v>1</v>
      </c>
    </row>
    <row r="136" spans="1:21" ht="14.4" customHeight="1" x14ac:dyDescent="0.3">
      <c r="A136" s="737">
        <v>10</v>
      </c>
      <c r="B136" s="738" t="s">
        <v>2778</v>
      </c>
      <c r="C136" s="738" t="s">
        <v>3064</v>
      </c>
      <c r="D136" s="819" t="s">
        <v>5797</v>
      </c>
      <c r="E136" s="820" t="s">
        <v>3118</v>
      </c>
      <c r="F136" s="738" t="s">
        <v>3057</v>
      </c>
      <c r="G136" s="738" t="s">
        <v>3224</v>
      </c>
      <c r="H136" s="738" t="s">
        <v>608</v>
      </c>
      <c r="I136" s="738" t="s">
        <v>3416</v>
      </c>
      <c r="J136" s="738" t="s">
        <v>3229</v>
      </c>
      <c r="K136" s="738" t="s">
        <v>3226</v>
      </c>
      <c r="L136" s="739">
        <v>36.270000000000003</v>
      </c>
      <c r="M136" s="739">
        <v>72.540000000000006</v>
      </c>
      <c r="N136" s="738">
        <v>2</v>
      </c>
      <c r="O136" s="821">
        <v>0.5</v>
      </c>
      <c r="P136" s="739">
        <v>72.540000000000006</v>
      </c>
      <c r="Q136" s="754">
        <v>1</v>
      </c>
      <c r="R136" s="738">
        <v>2</v>
      </c>
      <c r="S136" s="754">
        <v>1</v>
      </c>
      <c r="T136" s="821">
        <v>0.5</v>
      </c>
      <c r="U136" s="777">
        <v>1</v>
      </c>
    </row>
    <row r="137" spans="1:21" ht="14.4" customHeight="1" x14ac:dyDescent="0.3">
      <c r="A137" s="737">
        <v>10</v>
      </c>
      <c r="B137" s="738" t="s">
        <v>2778</v>
      </c>
      <c r="C137" s="738" t="s">
        <v>3064</v>
      </c>
      <c r="D137" s="819" t="s">
        <v>5797</v>
      </c>
      <c r="E137" s="820" t="s">
        <v>3118</v>
      </c>
      <c r="F137" s="738" t="s">
        <v>3057</v>
      </c>
      <c r="G137" s="738" t="s">
        <v>3417</v>
      </c>
      <c r="H137" s="738" t="s">
        <v>608</v>
      </c>
      <c r="I137" s="738" t="s">
        <v>3418</v>
      </c>
      <c r="J137" s="738" t="s">
        <v>3419</v>
      </c>
      <c r="K137" s="738" t="s">
        <v>3420</v>
      </c>
      <c r="L137" s="739">
        <v>4068.87</v>
      </c>
      <c r="M137" s="739">
        <v>12206.61</v>
      </c>
      <c r="N137" s="738">
        <v>3</v>
      </c>
      <c r="O137" s="821">
        <v>0.5</v>
      </c>
      <c r="P137" s="739">
        <v>12206.61</v>
      </c>
      <c r="Q137" s="754">
        <v>1</v>
      </c>
      <c r="R137" s="738">
        <v>3</v>
      </c>
      <c r="S137" s="754">
        <v>1</v>
      </c>
      <c r="T137" s="821">
        <v>0.5</v>
      </c>
      <c r="U137" s="777">
        <v>1</v>
      </c>
    </row>
    <row r="138" spans="1:21" ht="14.4" customHeight="1" x14ac:dyDescent="0.3">
      <c r="A138" s="737">
        <v>10</v>
      </c>
      <c r="B138" s="738" t="s">
        <v>2778</v>
      </c>
      <c r="C138" s="738" t="s">
        <v>3064</v>
      </c>
      <c r="D138" s="819" t="s">
        <v>5797</v>
      </c>
      <c r="E138" s="820" t="s">
        <v>3118</v>
      </c>
      <c r="F138" s="738" t="s">
        <v>3057</v>
      </c>
      <c r="G138" s="738" t="s">
        <v>3150</v>
      </c>
      <c r="H138" s="738" t="s">
        <v>608</v>
      </c>
      <c r="I138" s="738" t="s">
        <v>3421</v>
      </c>
      <c r="J138" s="738" t="s">
        <v>3422</v>
      </c>
      <c r="K138" s="738" t="s">
        <v>3423</v>
      </c>
      <c r="L138" s="739">
        <v>0</v>
      </c>
      <c r="M138" s="739">
        <v>0</v>
      </c>
      <c r="N138" s="738">
        <v>1</v>
      </c>
      <c r="O138" s="821">
        <v>0.5</v>
      </c>
      <c r="P138" s="739">
        <v>0</v>
      </c>
      <c r="Q138" s="754"/>
      <c r="R138" s="738">
        <v>1</v>
      </c>
      <c r="S138" s="754">
        <v>1</v>
      </c>
      <c r="T138" s="821">
        <v>0.5</v>
      </c>
      <c r="U138" s="777">
        <v>1</v>
      </c>
    </row>
    <row r="139" spans="1:21" ht="14.4" customHeight="1" x14ac:dyDescent="0.3">
      <c r="A139" s="737">
        <v>10</v>
      </c>
      <c r="B139" s="738" t="s">
        <v>2778</v>
      </c>
      <c r="C139" s="738" t="s">
        <v>3064</v>
      </c>
      <c r="D139" s="819" t="s">
        <v>5797</v>
      </c>
      <c r="E139" s="820" t="s">
        <v>3118</v>
      </c>
      <c r="F139" s="738" t="s">
        <v>3057</v>
      </c>
      <c r="G139" s="738" t="s">
        <v>3424</v>
      </c>
      <c r="H139" s="738" t="s">
        <v>608</v>
      </c>
      <c r="I139" s="738" t="s">
        <v>3425</v>
      </c>
      <c r="J139" s="738" t="s">
        <v>3426</v>
      </c>
      <c r="K139" s="738" t="s">
        <v>3427</v>
      </c>
      <c r="L139" s="739">
        <v>318.16000000000003</v>
      </c>
      <c r="M139" s="739">
        <v>318.16000000000003</v>
      </c>
      <c r="N139" s="738">
        <v>1</v>
      </c>
      <c r="O139" s="821">
        <v>1</v>
      </c>
      <c r="P139" s="739"/>
      <c r="Q139" s="754">
        <v>0</v>
      </c>
      <c r="R139" s="738"/>
      <c r="S139" s="754">
        <v>0</v>
      </c>
      <c r="T139" s="821"/>
      <c r="U139" s="777">
        <v>0</v>
      </c>
    </row>
    <row r="140" spans="1:21" ht="14.4" customHeight="1" x14ac:dyDescent="0.3">
      <c r="A140" s="737">
        <v>10</v>
      </c>
      <c r="B140" s="738" t="s">
        <v>2778</v>
      </c>
      <c r="C140" s="738" t="s">
        <v>3064</v>
      </c>
      <c r="D140" s="819" t="s">
        <v>5797</v>
      </c>
      <c r="E140" s="820" t="s">
        <v>3118</v>
      </c>
      <c r="F140" s="738" t="s">
        <v>3057</v>
      </c>
      <c r="G140" s="738" t="s">
        <v>3428</v>
      </c>
      <c r="H140" s="738" t="s">
        <v>608</v>
      </c>
      <c r="I140" s="738" t="s">
        <v>3429</v>
      </c>
      <c r="J140" s="738" t="s">
        <v>3430</v>
      </c>
      <c r="K140" s="738" t="s">
        <v>3431</v>
      </c>
      <c r="L140" s="739">
        <v>0</v>
      </c>
      <c r="M140" s="739">
        <v>0</v>
      </c>
      <c r="N140" s="738">
        <v>1</v>
      </c>
      <c r="O140" s="821">
        <v>1</v>
      </c>
      <c r="P140" s="739">
        <v>0</v>
      </c>
      <c r="Q140" s="754"/>
      <c r="R140" s="738">
        <v>1</v>
      </c>
      <c r="S140" s="754">
        <v>1</v>
      </c>
      <c r="T140" s="821">
        <v>1</v>
      </c>
      <c r="U140" s="777">
        <v>1</v>
      </c>
    </row>
    <row r="141" spans="1:21" ht="14.4" customHeight="1" x14ac:dyDescent="0.3">
      <c r="A141" s="737">
        <v>10</v>
      </c>
      <c r="B141" s="738" t="s">
        <v>2778</v>
      </c>
      <c r="C141" s="738" t="s">
        <v>3064</v>
      </c>
      <c r="D141" s="819" t="s">
        <v>5797</v>
      </c>
      <c r="E141" s="820" t="s">
        <v>3118</v>
      </c>
      <c r="F141" s="738" t="s">
        <v>3057</v>
      </c>
      <c r="G141" s="738" t="s">
        <v>3432</v>
      </c>
      <c r="H141" s="738" t="s">
        <v>608</v>
      </c>
      <c r="I141" s="738" t="s">
        <v>3433</v>
      </c>
      <c r="J141" s="738" t="s">
        <v>3434</v>
      </c>
      <c r="K141" s="738" t="s">
        <v>3435</v>
      </c>
      <c r="L141" s="739">
        <v>950.39</v>
      </c>
      <c r="M141" s="739">
        <v>950.39</v>
      </c>
      <c r="N141" s="738">
        <v>1</v>
      </c>
      <c r="O141" s="821">
        <v>0.5</v>
      </c>
      <c r="P141" s="739">
        <v>950.39</v>
      </c>
      <c r="Q141" s="754">
        <v>1</v>
      </c>
      <c r="R141" s="738">
        <v>1</v>
      </c>
      <c r="S141" s="754">
        <v>1</v>
      </c>
      <c r="T141" s="821">
        <v>0.5</v>
      </c>
      <c r="U141" s="777">
        <v>1</v>
      </c>
    </row>
    <row r="142" spans="1:21" ht="14.4" customHeight="1" x14ac:dyDescent="0.3">
      <c r="A142" s="737">
        <v>10</v>
      </c>
      <c r="B142" s="738" t="s">
        <v>2778</v>
      </c>
      <c r="C142" s="738" t="s">
        <v>3064</v>
      </c>
      <c r="D142" s="819" t="s">
        <v>5797</v>
      </c>
      <c r="E142" s="820" t="s">
        <v>3118</v>
      </c>
      <c r="F142" s="738" t="s">
        <v>3057</v>
      </c>
      <c r="G142" s="738" t="s">
        <v>3284</v>
      </c>
      <c r="H142" s="738" t="s">
        <v>608</v>
      </c>
      <c r="I142" s="738" t="s">
        <v>3285</v>
      </c>
      <c r="J142" s="738" t="s">
        <v>3286</v>
      </c>
      <c r="K142" s="738" t="s">
        <v>3223</v>
      </c>
      <c r="L142" s="739">
        <v>95.57</v>
      </c>
      <c r="M142" s="739">
        <v>191.14</v>
      </c>
      <c r="N142" s="738">
        <v>2</v>
      </c>
      <c r="O142" s="821">
        <v>0.5</v>
      </c>
      <c r="P142" s="739">
        <v>191.14</v>
      </c>
      <c r="Q142" s="754">
        <v>1</v>
      </c>
      <c r="R142" s="738">
        <v>2</v>
      </c>
      <c r="S142" s="754">
        <v>1</v>
      </c>
      <c r="T142" s="821">
        <v>0.5</v>
      </c>
      <c r="U142" s="777">
        <v>1</v>
      </c>
    </row>
    <row r="143" spans="1:21" ht="14.4" customHeight="1" x14ac:dyDescent="0.3">
      <c r="A143" s="737">
        <v>10</v>
      </c>
      <c r="B143" s="738" t="s">
        <v>2778</v>
      </c>
      <c r="C143" s="738" t="s">
        <v>3064</v>
      </c>
      <c r="D143" s="819" t="s">
        <v>5797</v>
      </c>
      <c r="E143" s="820" t="s">
        <v>3118</v>
      </c>
      <c r="F143" s="738" t="s">
        <v>3057</v>
      </c>
      <c r="G143" s="738" t="s">
        <v>3436</v>
      </c>
      <c r="H143" s="738" t="s">
        <v>608</v>
      </c>
      <c r="I143" s="738" t="s">
        <v>1991</v>
      </c>
      <c r="J143" s="738" t="s">
        <v>3437</v>
      </c>
      <c r="K143" s="738" t="s">
        <v>3438</v>
      </c>
      <c r="L143" s="739">
        <v>24.37</v>
      </c>
      <c r="M143" s="739">
        <v>48.74</v>
      </c>
      <c r="N143" s="738">
        <v>2</v>
      </c>
      <c r="O143" s="821">
        <v>0.5</v>
      </c>
      <c r="P143" s="739">
        <v>48.74</v>
      </c>
      <c r="Q143" s="754">
        <v>1</v>
      </c>
      <c r="R143" s="738">
        <v>2</v>
      </c>
      <c r="S143" s="754">
        <v>1</v>
      </c>
      <c r="T143" s="821">
        <v>0.5</v>
      </c>
      <c r="U143" s="777">
        <v>1</v>
      </c>
    </row>
    <row r="144" spans="1:21" ht="14.4" customHeight="1" x14ac:dyDescent="0.3">
      <c r="A144" s="737">
        <v>10</v>
      </c>
      <c r="B144" s="738" t="s">
        <v>2778</v>
      </c>
      <c r="C144" s="738" t="s">
        <v>3064</v>
      </c>
      <c r="D144" s="819" t="s">
        <v>5797</v>
      </c>
      <c r="E144" s="820" t="s">
        <v>3118</v>
      </c>
      <c r="F144" s="738" t="s">
        <v>3057</v>
      </c>
      <c r="G144" s="738" t="s">
        <v>3163</v>
      </c>
      <c r="H144" s="738" t="s">
        <v>608</v>
      </c>
      <c r="I144" s="738" t="s">
        <v>1393</v>
      </c>
      <c r="J144" s="738" t="s">
        <v>3164</v>
      </c>
      <c r="K144" s="738" t="s">
        <v>3165</v>
      </c>
      <c r="L144" s="739">
        <v>88.76</v>
      </c>
      <c r="M144" s="739">
        <v>266.28000000000003</v>
      </c>
      <c r="N144" s="738">
        <v>3</v>
      </c>
      <c r="O144" s="821">
        <v>0.5</v>
      </c>
      <c r="P144" s="739">
        <v>266.28000000000003</v>
      </c>
      <c r="Q144" s="754">
        <v>1</v>
      </c>
      <c r="R144" s="738">
        <v>3</v>
      </c>
      <c r="S144" s="754">
        <v>1</v>
      </c>
      <c r="T144" s="821">
        <v>0.5</v>
      </c>
      <c r="U144" s="777">
        <v>1</v>
      </c>
    </row>
    <row r="145" spans="1:21" ht="14.4" customHeight="1" x14ac:dyDescent="0.3">
      <c r="A145" s="737">
        <v>10</v>
      </c>
      <c r="B145" s="738" t="s">
        <v>2778</v>
      </c>
      <c r="C145" s="738" t="s">
        <v>3064</v>
      </c>
      <c r="D145" s="819" t="s">
        <v>5797</v>
      </c>
      <c r="E145" s="820" t="s">
        <v>3118</v>
      </c>
      <c r="F145" s="738" t="s">
        <v>3057</v>
      </c>
      <c r="G145" s="738" t="s">
        <v>3439</v>
      </c>
      <c r="H145" s="738" t="s">
        <v>608</v>
      </c>
      <c r="I145" s="738" t="s">
        <v>3440</v>
      </c>
      <c r="J145" s="738" t="s">
        <v>3441</v>
      </c>
      <c r="K145" s="738" t="s">
        <v>3442</v>
      </c>
      <c r="L145" s="739">
        <v>459.3</v>
      </c>
      <c r="M145" s="739">
        <v>918.6</v>
      </c>
      <c r="N145" s="738">
        <v>2</v>
      </c>
      <c r="O145" s="821">
        <v>0.5</v>
      </c>
      <c r="P145" s="739">
        <v>918.6</v>
      </c>
      <c r="Q145" s="754">
        <v>1</v>
      </c>
      <c r="R145" s="738">
        <v>2</v>
      </c>
      <c r="S145" s="754">
        <v>1</v>
      </c>
      <c r="T145" s="821">
        <v>0.5</v>
      </c>
      <c r="U145" s="777">
        <v>1</v>
      </c>
    </row>
    <row r="146" spans="1:21" ht="14.4" customHeight="1" x14ac:dyDescent="0.3">
      <c r="A146" s="737">
        <v>10</v>
      </c>
      <c r="B146" s="738" t="s">
        <v>2778</v>
      </c>
      <c r="C146" s="738" t="s">
        <v>3064</v>
      </c>
      <c r="D146" s="819" t="s">
        <v>5797</v>
      </c>
      <c r="E146" s="820" t="s">
        <v>3118</v>
      </c>
      <c r="F146" s="738" t="s">
        <v>3057</v>
      </c>
      <c r="G146" s="738" t="s">
        <v>3439</v>
      </c>
      <c r="H146" s="738" t="s">
        <v>608</v>
      </c>
      <c r="I146" s="738" t="s">
        <v>3443</v>
      </c>
      <c r="J146" s="738" t="s">
        <v>3441</v>
      </c>
      <c r="K146" s="738" t="s">
        <v>3444</v>
      </c>
      <c r="L146" s="739">
        <v>459.3</v>
      </c>
      <c r="M146" s="739">
        <v>459.3</v>
      </c>
      <c r="N146" s="738">
        <v>1</v>
      </c>
      <c r="O146" s="821">
        <v>0.5</v>
      </c>
      <c r="P146" s="739">
        <v>459.3</v>
      </c>
      <c r="Q146" s="754">
        <v>1</v>
      </c>
      <c r="R146" s="738">
        <v>1</v>
      </c>
      <c r="S146" s="754">
        <v>1</v>
      </c>
      <c r="T146" s="821">
        <v>0.5</v>
      </c>
      <c r="U146" s="777">
        <v>1</v>
      </c>
    </row>
    <row r="147" spans="1:21" ht="14.4" customHeight="1" x14ac:dyDescent="0.3">
      <c r="A147" s="737">
        <v>10</v>
      </c>
      <c r="B147" s="738" t="s">
        <v>2778</v>
      </c>
      <c r="C147" s="738" t="s">
        <v>3064</v>
      </c>
      <c r="D147" s="819" t="s">
        <v>5797</v>
      </c>
      <c r="E147" s="820" t="s">
        <v>3118</v>
      </c>
      <c r="F147" s="738" t="s">
        <v>3057</v>
      </c>
      <c r="G147" s="738" t="s">
        <v>3348</v>
      </c>
      <c r="H147" s="738" t="s">
        <v>608</v>
      </c>
      <c r="I147" s="738" t="s">
        <v>3445</v>
      </c>
      <c r="J147" s="738" t="s">
        <v>3350</v>
      </c>
      <c r="K147" s="738" t="s">
        <v>3446</v>
      </c>
      <c r="L147" s="739">
        <v>181.04</v>
      </c>
      <c r="M147" s="739">
        <v>362.08</v>
      </c>
      <c r="N147" s="738">
        <v>2</v>
      </c>
      <c r="O147" s="821">
        <v>0.5</v>
      </c>
      <c r="P147" s="739">
        <v>362.08</v>
      </c>
      <c r="Q147" s="754">
        <v>1</v>
      </c>
      <c r="R147" s="738">
        <v>2</v>
      </c>
      <c r="S147" s="754">
        <v>1</v>
      </c>
      <c r="T147" s="821">
        <v>0.5</v>
      </c>
      <c r="U147" s="777">
        <v>1</v>
      </c>
    </row>
    <row r="148" spans="1:21" ht="14.4" customHeight="1" x14ac:dyDescent="0.3">
      <c r="A148" s="737">
        <v>10</v>
      </c>
      <c r="B148" s="738" t="s">
        <v>2778</v>
      </c>
      <c r="C148" s="738" t="s">
        <v>3064</v>
      </c>
      <c r="D148" s="819" t="s">
        <v>5797</v>
      </c>
      <c r="E148" s="820" t="s">
        <v>3118</v>
      </c>
      <c r="F148" s="738" t="s">
        <v>3057</v>
      </c>
      <c r="G148" s="738" t="s">
        <v>3399</v>
      </c>
      <c r="H148" s="738" t="s">
        <v>871</v>
      </c>
      <c r="I148" s="738" t="s">
        <v>885</v>
      </c>
      <c r="J148" s="738" t="s">
        <v>886</v>
      </c>
      <c r="K148" s="738" t="s">
        <v>2864</v>
      </c>
      <c r="L148" s="739">
        <v>63.75</v>
      </c>
      <c r="M148" s="739">
        <v>127.5</v>
      </c>
      <c r="N148" s="738">
        <v>2</v>
      </c>
      <c r="O148" s="821">
        <v>1</v>
      </c>
      <c r="P148" s="739">
        <v>127.5</v>
      </c>
      <c r="Q148" s="754">
        <v>1</v>
      </c>
      <c r="R148" s="738">
        <v>2</v>
      </c>
      <c r="S148" s="754">
        <v>1</v>
      </c>
      <c r="T148" s="821">
        <v>1</v>
      </c>
      <c r="U148" s="777">
        <v>1</v>
      </c>
    </row>
    <row r="149" spans="1:21" ht="14.4" customHeight="1" x14ac:dyDescent="0.3">
      <c r="A149" s="737">
        <v>10</v>
      </c>
      <c r="B149" s="738" t="s">
        <v>2778</v>
      </c>
      <c r="C149" s="738" t="s">
        <v>3064</v>
      </c>
      <c r="D149" s="819" t="s">
        <v>5797</v>
      </c>
      <c r="E149" s="820" t="s">
        <v>3118</v>
      </c>
      <c r="F149" s="738" t="s">
        <v>3057</v>
      </c>
      <c r="G149" s="738" t="s">
        <v>3365</v>
      </c>
      <c r="H149" s="738" t="s">
        <v>608</v>
      </c>
      <c r="I149" s="738" t="s">
        <v>1534</v>
      </c>
      <c r="J149" s="738" t="s">
        <v>1535</v>
      </c>
      <c r="K149" s="738" t="s">
        <v>3366</v>
      </c>
      <c r="L149" s="739">
        <v>0</v>
      </c>
      <c r="M149" s="739">
        <v>0</v>
      </c>
      <c r="N149" s="738">
        <v>5</v>
      </c>
      <c r="O149" s="821">
        <v>0.5</v>
      </c>
      <c r="P149" s="739">
        <v>0</v>
      </c>
      <c r="Q149" s="754"/>
      <c r="R149" s="738">
        <v>5</v>
      </c>
      <c r="S149" s="754">
        <v>1</v>
      </c>
      <c r="T149" s="821">
        <v>0.5</v>
      </c>
      <c r="U149" s="777">
        <v>1</v>
      </c>
    </row>
    <row r="150" spans="1:21" ht="14.4" customHeight="1" x14ac:dyDescent="0.3">
      <c r="A150" s="737">
        <v>10</v>
      </c>
      <c r="B150" s="738" t="s">
        <v>2778</v>
      </c>
      <c r="C150" s="738" t="s">
        <v>3064</v>
      </c>
      <c r="D150" s="819" t="s">
        <v>5797</v>
      </c>
      <c r="E150" s="820" t="s">
        <v>3120</v>
      </c>
      <c r="F150" s="738" t="s">
        <v>3057</v>
      </c>
      <c r="G150" s="738" t="s">
        <v>3240</v>
      </c>
      <c r="H150" s="738" t="s">
        <v>871</v>
      </c>
      <c r="I150" s="738" t="s">
        <v>2298</v>
      </c>
      <c r="J150" s="738" t="s">
        <v>2299</v>
      </c>
      <c r="K150" s="738" t="s">
        <v>2971</v>
      </c>
      <c r="L150" s="739">
        <v>225.06</v>
      </c>
      <c r="M150" s="739">
        <v>225.06</v>
      </c>
      <c r="N150" s="738">
        <v>1</v>
      </c>
      <c r="O150" s="821">
        <v>0.5</v>
      </c>
      <c r="P150" s="739"/>
      <c r="Q150" s="754">
        <v>0</v>
      </c>
      <c r="R150" s="738"/>
      <c r="S150" s="754">
        <v>0</v>
      </c>
      <c r="T150" s="821"/>
      <c r="U150" s="777">
        <v>0</v>
      </c>
    </row>
    <row r="151" spans="1:21" ht="14.4" customHeight="1" x14ac:dyDescent="0.3">
      <c r="A151" s="737">
        <v>10</v>
      </c>
      <c r="B151" s="738" t="s">
        <v>2778</v>
      </c>
      <c r="C151" s="738" t="s">
        <v>3064</v>
      </c>
      <c r="D151" s="819" t="s">
        <v>5797</v>
      </c>
      <c r="E151" s="820" t="s">
        <v>3120</v>
      </c>
      <c r="F151" s="738" t="s">
        <v>3057</v>
      </c>
      <c r="G151" s="738" t="s">
        <v>3186</v>
      </c>
      <c r="H151" s="738" t="s">
        <v>871</v>
      </c>
      <c r="I151" s="738" t="s">
        <v>3187</v>
      </c>
      <c r="J151" s="738" t="s">
        <v>1247</v>
      </c>
      <c r="K151" s="738" t="s">
        <v>3000</v>
      </c>
      <c r="L151" s="739">
        <v>48.42</v>
      </c>
      <c r="M151" s="739">
        <v>48.42</v>
      </c>
      <c r="N151" s="738">
        <v>1</v>
      </c>
      <c r="O151" s="821">
        <v>0.5</v>
      </c>
      <c r="P151" s="739"/>
      <c r="Q151" s="754">
        <v>0</v>
      </c>
      <c r="R151" s="738"/>
      <c r="S151" s="754">
        <v>0</v>
      </c>
      <c r="T151" s="821"/>
      <c r="U151" s="777">
        <v>0</v>
      </c>
    </row>
    <row r="152" spans="1:21" ht="14.4" customHeight="1" x14ac:dyDescent="0.3">
      <c r="A152" s="737">
        <v>10</v>
      </c>
      <c r="B152" s="738" t="s">
        <v>2778</v>
      </c>
      <c r="C152" s="738" t="s">
        <v>3064</v>
      </c>
      <c r="D152" s="819" t="s">
        <v>5797</v>
      </c>
      <c r="E152" s="820" t="s">
        <v>3121</v>
      </c>
      <c r="F152" s="738" t="s">
        <v>3057</v>
      </c>
      <c r="G152" s="738" t="s">
        <v>3447</v>
      </c>
      <c r="H152" s="738" t="s">
        <v>608</v>
      </c>
      <c r="I152" s="738" t="s">
        <v>1538</v>
      </c>
      <c r="J152" s="738" t="s">
        <v>740</v>
      </c>
      <c r="K152" s="738" t="s">
        <v>3448</v>
      </c>
      <c r="L152" s="739">
        <v>0</v>
      </c>
      <c r="M152" s="739">
        <v>0</v>
      </c>
      <c r="N152" s="738">
        <v>2</v>
      </c>
      <c r="O152" s="821">
        <v>2</v>
      </c>
      <c r="P152" s="739"/>
      <c r="Q152" s="754"/>
      <c r="R152" s="738"/>
      <c r="S152" s="754">
        <v>0</v>
      </c>
      <c r="T152" s="821"/>
      <c r="U152" s="777">
        <v>0</v>
      </c>
    </row>
    <row r="153" spans="1:21" ht="14.4" customHeight="1" x14ac:dyDescent="0.3">
      <c r="A153" s="737">
        <v>10</v>
      </c>
      <c r="B153" s="738" t="s">
        <v>2778</v>
      </c>
      <c r="C153" s="738" t="s">
        <v>3064</v>
      </c>
      <c r="D153" s="819" t="s">
        <v>5797</v>
      </c>
      <c r="E153" s="820" t="s">
        <v>3122</v>
      </c>
      <c r="F153" s="738" t="s">
        <v>3057</v>
      </c>
      <c r="G153" s="738" t="s">
        <v>3154</v>
      </c>
      <c r="H153" s="738" t="s">
        <v>608</v>
      </c>
      <c r="I153" s="738" t="s">
        <v>3449</v>
      </c>
      <c r="J153" s="738" t="s">
        <v>3450</v>
      </c>
      <c r="K153" s="738" t="s">
        <v>3451</v>
      </c>
      <c r="L153" s="739">
        <v>27.67</v>
      </c>
      <c r="M153" s="739">
        <v>27.67</v>
      </c>
      <c r="N153" s="738">
        <v>1</v>
      </c>
      <c r="O153" s="821">
        <v>1</v>
      </c>
      <c r="P153" s="739">
        <v>27.67</v>
      </c>
      <c r="Q153" s="754">
        <v>1</v>
      </c>
      <c r="R153" s="738">
        <v>1</v>
      </c>
      <c r="S153" s="754">
        <v>1</v>
      </c>
      <c r="T153" s="821">
        <v>1</v>
      </c>
      <c r="U153" s="777">
        <v>1</v>
      </c>
    </row>
    <row r="154" spans="1:21" ht="14.4" customHeight="1" x14ac:dyDescent="0.3">
      <c r="A154" s="737">
        <v>10</v>
      </c>
      <c r="B154" s="738" t="s">
        <v>2778</v>
      </c>
      <c r="C154" s="738" t="s">
        <v>3064</v>
      </c>
      <c r="D154" s="819" t="s">
        <v>5797</v>
      </c>
      <c r="E154" s="820" t="s">
        <v>3122</v>
      </c>
      <c r="F154" s="738" t="s">
        <v>3057</v>
      </c>
      <c r="G154" s="738" t="s">
        <v>3452</v>
      </c>
      <c r="H154" s="738" t="s">
        <v>608</v>
      </c>
      <c r="I154" s="738" t="s">
        <v>3453</v>
      </c>
      <c r="J154" s="738" t="s">
        <v>3454</v>
      </c>
      <c r="K154" s="738" t="s">
        <v>3455</v>
      </c>
      <c r="L154" s="739">
        <v>0</v>
      </c>
      <c r="M154" s="739">
        <v>0</v>
      </c>
      <c r="N154" s="738">
        <v>1</v>
      </c>
      <c r="O154" s="821">
        <v>0.5</v>
      </c>
      <c r="P154" s="739">
        <v>0</v>
      </c>
      <c r="Q154" s="754"/>
      <c r="R154" s="738">
        <v>1</v>
      </c>
      <c r="S154" s="754">
        <v>1</v>
      </c>
      <c r="T154" s="821">
        <v>0.5</v>
      </c>
      <c r="U154" s="777">
        <v>1</v>
      </c>
    </row>
    <row r="155" spans="1:21" ht="14.4" customHeight="1" x14ac:dyDescent="0.3">
      <c r="A155" s="737">
        <v>10</v>
      </c>
      <c r="B155" s="738" t="s">
        <v>2778</v>
      </c>
      <c r="C155" s="738" t="s">
        <v>3064</v>
      </c>
      <c r="D155" s="819" t="s">
        <v>5797</v>
      </c>
      <c r="E155" s="820" t="s">
        <v>3122</v>
      </c>
      <c r="F155" s="738" t="s">
        <v>3057</v>
      </c>
      <c r="G155" s="738" t="s">
        <v>3456</v>
      </c>
      <c r="H155" s="738" t="s">
        <v>608</v>
      </c>
      <c r="I155" s="738" t="s">
        <v>3457</v>
      </c>
      <c r="J155" s="738" t="s">
        <v>3458</v>
      </c>
      <c r="K155" s="738" t="s">
        <v>3459</v>
      </c>
      <c r="L155" s="739">
        <v>56.9</v>
      </c>
      <c r="M155" s="739">
        <v>113.8</v>
      </c>
      <c r="N155" s="738">
        <v>2</v>
      </c>
      <c r="O155" s="821">
        <v>0.5</v>
      </c>
      <c r="P155" s="739">
        <v>113.8</v>
      </c>
      <c r="Q155" s="754">
        <v>1</v>
      </c>
      <c r="R155" s="738">
        <v>2</v>
      </c>
      <c r="S155" s="754">
        <v>1</v>
      </c>
      <c r="T155" s="821">
        <v>0.5</v>
      </c>
      <c r="U155" s="777">
        <v>1</v>
      </c>
    </row>
    <row r="156" spans="1:21" ht="14.4" customHeight="1" x14ac:dyDescent="0.3">
      <c r="A156" s="737">
        <v>10</v>
      </c>
      <c r="B156" s="738" t="s">
        <v>2778</v>
      </c>
      <c r="C156" s="738" t="s">
        <v>3064</v>
      </c>
      <c r="D156" s="819" t="s">
        <v>5797</v>
      </c>
      <c r="E156" s="820" t="s">
        <v>3122</v>
      </c>
      <c r="F156" s="738" t="s">
        <v>3057</v>
      </c>
      <c r="G156" s="738" t="s">
        <v>3394</v>
      </c>
      <c r="H156" s="738" t="s">
        <v>608</v>
      </c>
      <c r="I156" s="738" t="s">
        <v>1617</v>
      </c>
      <c r="J156" s="738" t="s">
        <v>1610</v>
      </c>
      <c r="K156" s="738" t="s">
        <v>3460</v>
      </c>
      <c r="L156" s="739">
        <v>0</v>
      </c>
      <c r="M156" s="739">
        <v>0</v>
      </c>
      <c r="N156" s="738">
        <v>1</v>
      </c>
      <c r="O156" s="821">
        <v>1</v>
      </c>
      <c r="P156" s="739">
        <v>0</v>
      </c>
      <c r="Q156" s="754"/>
      <c r="R156" s="738">
        <v>1</v>
      </c>
      <c r="S156" s="754">
        <v>1</v>
      </c>
      <c r="T156" s="821">
        <v>1</v>
      </c>
      <c r="U156" s="777">
        <v>1</v>
      </c>
    </row>
    <row r="157" spans="1:21" ht="14.4" customHeight="1" x14ac:dyDescent="0.3">
      <c r="A157" s="737">
        <v>10</v>
      </c>
      <c r="B157" s="738" t="s">
        <v>2778</v>
      </c>
      <c r="C157" s="738" t="s">
        <v>3064</v>
      </c>
      <c r="D157" s="819" t="s">
        <v>5797</v>
      </c>
      <c r="E157" s="820" t="s">
        <v>3125</v>
      </c>
      <c r="F157" s="738" t="s">
        <v>3057</v>
      </c>
      <c r="G157" s="738" t="s">
        <v>3461</v>
      </c>
      <c r="H157" s="738" t="s">
        <v>871</v>
      </c>
      <c r="I157" s="738" t="s">
        <v>899</v>
      </c>
      <c r="J157" s="738" t="s">
        <v>2869</v>
      </c>
      <c r="K157" s="738" t="s">
        <v>2870</v>
      </c>
      <c r="L157" s="739">
        <v>0</v>
      </c>
      <c r="M157" s="739">
        <v>0</v>
      </c>
      <c r="N157" s="738">
        <v>1</v>
      </c>
      <c r="O157" s="821">
        <v>0.5</v>
      </c>
      <c r="P157" s="739">
        <v>0</v>
      </c>
      <c r="Q157" s="754"/>
      <c r="R157" s="738">
        <v>1</v>
      </c>
      <c r="S157" s="754">
        <v>1</v>
      </c>
      <c r="T157" s="821">
        <v>0.5</v>
      </c>
      <c r="U157" s="777">
        <v>1</v>
      </c>
    </row>
    <row r="158" spans="1:21" ht="14.4" customHeight="1" x14ac:dyDescent="0.3">
      <c r="A158" s="737">
        <v>10</v>
      </c>
      <c r="B158" s="738" t="s">
        <v>2778</v>
      </c>
      <c r="C158" s="738" t="s">
        <v>3064</v>
      </c>
      <c r="D158" s="819" t="s">
        <v>5797</v>
      </c>
      <c r="E158" s="820" t="s">
        <v>3125</v>
      </c>
      <c r="F158" s="738" t="s">
        <v>3057</v>
      </c>
      <c r="G158" s="738" t="s">
        <v>3240</v>
      </c>
      <c r="H158" s="738" t="s">
        <v>871</v>
      </c>
      <c r="I158" s="738" t="s">
        <v>1007</v>
      </c>
      <c r="J158" s="738" t="s">
        <v>1008</v>
      </c>
      <c r="K158" s="738" t="s">
        <v>3241</v>
      </c>
      <c r="L158" s="739">
        <v>75.73</v>
      </c>
      <c r="M158" s="739">
        <v>75.73</v>
      </c>
      <c r="N158" s="738">
        <v>1</v>
      </c>
      <c r="O158" s="821">
        <v>0.5</v>
      </c>
      <c r="P158" s="739">
        <v>75.73</v>
      </c>
      <c r="Q158" s="754">
        <v>1</v>
      </c>
      <c r="R158" s="738">
        <v>1</v>
      </c>
      <c r="S158" s="754">
        <v>1</v>
      </c>
      <c r="T158" s="821">
        <v>0.5</v>
      </c>
      <c r="U158" s="777">
        <v>1</v>
      </c>
    </row>
    <row r="159" spans="1:21" ht="14.4" customHeight="1" x14ac:dyDescent="0.3">
      <c r="A159" s="737">
        <v>10</v>
      </c>
      <c r="B159" s="738" t="s">
        <v>2778</v>
      </c>
      <c r="C159" s="738" t="s">
        <v>3064</v>
      </c>
      <c r="D159" s="819" t="s">
        <v>5797</v>
      </c>
      <c r="E159" s="820" t="s">
        <v>3125</v>
      </c>
      <c r="F159" s="738" t="s">
        <v>3057</v>
      </c>
      <c r="G159" s="738" t="s">
        <v>3462</v>
      </c>
      <c r="H159" s="738" t="s">
        <v>608</v>
      </c>
      <c r="I159" s="738" t="s">
        <v>3463</v>
      </c>
      <c r="J159" s="738" t="s">
        <v>3464</v>
      </c>
      <c r="K159" s="738" t="s">
        <v>3167</v>
      </c>
      <c r="L159" s="739">
        <v>55.95</v>
      </c>
      <c r="M159" s="739">
        <v>55.95</v>
      </c>
      <c r="N159" s="738">
        <v>1</v>
      </c>
      <c r="O159" s="821">
        <v>0.5</v>
      </c>
      <c r="P159" s="739">
        <v>55.95</v>
      </c>
      <c r="Q159" s="754">
        <v>1</v>
      </c>
      <c r="R159" s="738">
        <v>1</v>
      </c>
      <c r="S159" s="754">
        <v>1</v>
      </c>
      <c r="T159" s="821">
        <v>0.5</v>
      </c>
      <c r="U159" s="777">
        <v>1</v>
      </c>
    </row>
    <row r="160" spans="1:21" ht="14.4" customHeight="1" x14ac:dyDescent="0.3">
      <c r="A160" s="737">
        <v>10</v>
      </c>
      <c r="B160" s="738" t="s">
        <v>2778</v>
      </c>
      <c r="C160" s="738" t="s">
        <v>3064</v>
      </c>
      <c r="D160" s="819" t="s">
        <v>5797</v>
      </c>
      <c r="E160" s="820" t="s">
        <v>3125</v>
      </c>
      <c r="F160" s="738" t="s">
        <v>3057</v>
      </c>
      <c r="G160" s="738" t="s">
        <v>3465</v>
      </c>
      <c r="H160" s="738" t="s">
        <v>608</v>
      </c>
      <c r="I160" s="738" t="s">
        <v>3466</v>
      </c>
      <c r="J160" s="738" t="s">
        <v>1209</v>
      </c>
      <c r="K160" s="738" t="s">
        <v>3467</v>
      </c>
      <c r="L160" s="739">
        <v>0</v>
      </c>
      <c r="M160" s="739">
        <v>0</v>
      </c>
      <c r="N160" s="738">
        <v>1</v>
      </c>
      <c r="O160" s="821">
        <v>1</v>
      </c>
      <c r="P160" s="739"/>
      <c r="Q160" s="754"/>
      <c r="R160" s="738"/>
      <c r="S160" s="754">
        <v>0</v>
      </c>
      <c r="T160" s="821"/>
      <c r="U160" s="777">
        <v>0</v>
      </c>
    </row>
    <row r="161" spans="1:21" ht="14.4" customHeight="1" x14ac:dyDescent="0.3">
      <c r="A161" s="737">
        <v>10</v>
      </c>
      <c r="B161" s="738" t="s">
        <v>2778</v>
      </c>
      <c r="C161" s="738" t="s">
        <v>3064</v>
      </c>
      <c r="D161" s="819" t="s">
        <v>5797</v>
      </c>
      <c r="E161" s="820" t="s">
        <v>3125</v>
      </c>
      <c r="F161" s="738" t="s">
        <v>3057</v>
      </c>
      <c r="G161" s="738" t="s">
        <v>3468</v>
      </c>
      <c r="H161" s="738" t="s">
        <v>608</v>
      </c>
      <c r="I161" s="738" t="s">
        <v>3469</v>
      </c>
      <c r="J161" s="738" t="s">
        <v>3470</v>
      </c>
      <c r="K161" s="738" t="s">
        <v>3471</v>
      </c>
      <c r="L161" s="739">
        <v>13.73</v>
      </c>
      <c r="M161" s="739">
        <v>13.73</v>
      </c>
      <c r="N161" s="738">
        <v>1</v>
      </c>
      <c r="O161" s="821">
        <v>0.5</v>
      </c>
      <c r="P161" s="739">
        <v>13.73</v>
      </c>
      <c r="Q161" s="754">
        <v>1</v>
      </c>
      <c r="R161" s="738">
        <v>1</v>
      </c>
      <c r="S161" s="754">
        <v>1</v>
      </c>
      <c r="T161" s="821">
        <v>0.5</v>
      </c>
      <c r="U161" s="777">
        <v>1</v>
      </c>
    </row>
    <row r="162" spans="1:21" ht="14.4" customHeight="1" x14ac:dyDescent="0.3">
      <c r="A162" s="737">
        <v>10</v>
      </c>
      <c r="B162" s="738" t="s">
        <v>2778</v>
      </c>
      <c r="C162" s="738" t="s">
        <v>3064</v>
      </c>
      <c r="D162" s="819" t="s">
        <v>5797</v>
      </c>
      <c r="E162" s="820" t="s">
        <v>3125</v>
      </c>
      <c r="F162" s="738" t="s">
        <v>3057</v>
      </c>
      <c r="G162" s="738" t="s">
        <v>3287</v>
      </c>
      <c r="H162" s="738" t="s">
        <v>608</v>
      </c>
      <c r="I162" s="738" t="s">
        <v>3472</v>
      </c>
      <c r="J162" s="738" t="s">
        <v>1620</v>
      </c>
      <c r="K162" s="738" t="s">
        <v>2940</v>
      </c>
      <c r="L162" s="739">
        <v>0</v>
      </c>
      <c r="M162" s="739">
        <v>0</v>
      </c>
      <c r="N162" s="738">
        <v>1</v>
      </c>
      <c r="O162" s="821">
        <v>1</v>
      </c>
      <c r="P162" s="739"/>
      <c r="Q162" s="754"/>
      <c r="R162" s="738"/>
      <c r="S162" s="754">
        <v>0</v>
      </c>
      <c r="T162" s="821"/>
      <c r="U162" s="777">
        <v>0</v>
      </c>
    </row>
    <row r="163" spans="1:21" ht="14.4" customHeight="1" x14ac:dyDescent="0.3">
      <c r="A163" s="737">
        <v>10</v>
      </c>
      <c r="B163" s="738" t="s">
        <v>2778</v>
      </c>
      <c r="C163" s="738" t="s">
        <v>3064</v>
      </c>
      <c r="D163" s="819" t="s">
        <v>5797</v>
      </c>
      <c r="E163" s="820" t="s">
        <v>3125</v>
      </c>
      <c r="F163" s="738" t="s">
        <v>3057</v>
      </c>
      <c r="G163" s="738" t="s">
        <v>3287</v>
      </c>
      <c r="H163" s="738" t="s">
        <v>608</v>
      </c>
      <c r="I163" s="738" t="s">
        <v>3381</v>
      </c>
      <c r="J163" s="738" t="s">
        <v>1620</v>
      </c>
      <c r="K163" s="738" t="s">
        <v>3382</v>
      </c>
      <c r="L163" s="739">
        <v>98.75</v>
      </c>
      <c r="M163" s="739">
        <v>197.5</v>
      </c>
      <c r="N163" s="738">
        <v>2</v>
      </c>
      <c r="O163" s="821">
        <v>1</v>
      </c>
      <c r="P163" s="739"/>
      <c r="Q163" s="754">
        <v>0</v>
      </c>
      <c r="R163" s="738"/>
      <c r="S163" s="754">
        <v>0</v>
      </c>
      <c r="T163" s="821"/>
      <c r="U163" s="777">
        <v>0</v>
      </c>
    </row>
    <row r="164" spans="1:21" ht="14.4" customHeight="1" x14ac:dyDescent="0.3">
      <c r="A164" s="737">
        <v>10</v>
      </c>
      <c r="B164" s="738" t="s">
        <v>2778</v>
      </c>
      <c r="C164" s="738" t="s">
        <v>3064</v>
      </c>
      <c r="D164" s="819" t="s">
        <v>5797</v>
      </c>
      <c r="E164" s="820" t="s">
        <v>3125</v>
      </c>
      <c r="F164" s="738" t="s">
        <v>3057</v>
      </c>
      <c r="G164" s="738" t="s">
        <v>3287</v>
      </c>
      <c r="H164" s="738" t="s">
        <v>608</v>
      </c>
      <c r="I164" s="738" t="s">
        <v>3473</v>
      </c>
      <c r="J164" s="738" t="s">
        <v>998</v>
      </c>
      <c r="K164" s="738" t="s">
        <v>3474</v>
      </c>
      <c r="L164" s="739">
        <v>0</v>
      </c>
      <c r="M164" s="739">
        <v>0</v>
      </c>
      <c r="N164" s="738">
        <v>1</v>
      </c>
      <c r="O164" s="821">
        <v>0.5</v>
      </c>
      <c r="P164" s="739"/>
      <c r="Q164" s="754"/>
      <c r="R164" s="738"/>
      <c r="S164" s="754">
        <v>0</v>
      </c>
      <c r="T164" s="821"/>
      <c r="U164" s="777">
        <v>0</v>
      </c>
    </row>
    <row r="165" spans="1:21" ht="14.4" customHeight="1" x14ac:dyDescent="0.3">
      <c r="A165" s="737">
        <v>10</v>
      </c>
      <c r="B165" s="738" t="s">
        <v>2778</v>
      </c>
      <c r="C165" s="738" t="s">
        <v>3064</v>
      </c>
      <c r="D165" s="819" t="s">
        <v>5797</v>
      </c>
      <c r="E165" s="820" t="s">
        <v>3125</v>
      </c>
      <c r="F165" s="738" t="s">
        <v>3057</v>
      </c>
      <c r="G165" s="738" t="s">
        <v>3475</v>
      </c>
      <c r="H165" s="738" t="s">
        <v>608</v>
      </c>
      <c r="I165" s="738" t="s">
        <v>1194</v>
      </c>
      <c r="J165" s="738" t="s">
        <v>1195</v>
      </c>
      <c r="K165" s="738" t="s">
        <v>3476</v>
      </c>
      <c r="L165" s="739">
        <v>380.18</v>
      </c>
      <c r="M165" s="739">
        <v>380.18</v>
      </c>
      <c r="N165" s="738">
        <v>1</v>
      </c>
      <c r="O165" s="821">
        <v>1</v>
      </c>
      <c r="P165" s="739">
        <v>380.18</v>
      </c>
      <c r="Q165" s="754">
        <v>1</v>
      </c>
      <c r="R165" s="738">
        <v>1</v>
      </c>
      <c r="S165" s="754">
        <v>1</v>
      </c>
      <c r="T165" s="821">
        <v>1</v>
      </c>
      <c r="U165" s="777">
        <v>1</v>
      </c>
    </row>
    <row r="166" spans="1:21" ht="14.4" customHeight="1" x14ac:dyDescent="0.3">
      <c r="A166" s="737">
        <v>10</v>
      </c>
      <c r="B166" s="738" t="s">
        <v>2778</v>
      </c>
      <c r="C166" s="738" t="s">
        <v>3064</v>
      </c>
      <c r="D166" s="819" t="s">
        <v>5797</v>
      </c>
      <c r="E166" s="820" t="s">
        <v>3125</v>
      </c>
      <c r="F166" s="738" t="s">
        <v>3057</v>
      </c>
      <c r="G166" s="738" t="s">
        <v>3477</v>
      </c>
      <c r="H166" s="738" t="s">
        <v>608</v>
      </c>
      <c r="I166" s="738" t="s">
        <v>1589</v>
      </c>
      <c r="J166" s="738" t="s">
        <v>1590</v>
      </c>
      <c r="K166" s="738" t="s">
        <v>3478</v>
      </c>
      <c r="L166" s="739">
        <v>90.95</v>
      </c>
      <c r="M166" s="739">
        <v>90.95</v>
      </c>
      <c r="N166" s="738">
        <v>1</v>
      </c>
      <c r="O166" s="821">
        <v>1</v>
      </c>
      <c r="P166" s="739"/>
      <c r="Q166" s="754">
        <v>0</v>
      </c>
      <c r="R166" s="738"/>
      <c r="S166" s="754">
        <v>0</v>
      </c>
      <c r="T166" s="821"/>
      <c r="U166" s="777">
        <v>0</v>
      </c>
    </row>
    <row r="167" spans="1:21" ht="14.4" customHeight="1" x14ac:dyDescent="0.3">
      <c r="A167" s="737">
        <v>10</v>
      </c>
      <c r="B167" s="738" t="s">
        <v>2778</v>
      </c>
      <c r="C167" s="738" t="s">
        <v>3064</v>
      </c>
      <c r="D167" s="819" t="s">
        <v>5797</v>
      </c>
      <c r="E167" s="820" t="s">
        <v>3125</v>
      </c>
      <c r="F167" s="738" t="s">
        <v>3057</v>
      </c>
      <c r="G167" s="738" t="s">
        <v>3479</v>
      </c>
      <c r="H167" s="738" t="s">
        <v>608</v>
      </c>
      <c r="I167" s="738" t="s">
        <v>969</v>
      </c>
      <c r="J167" s="738" t="s">
        <v>970</v>
      </c>
      <c r="K167" s="738" t="s">
        <v>3480</v>
      </c>
      <c r="L167" s="739">
        <v>61.97</v>
      </c>
      <c r="M167" s="739">
        <v>61.97</v>
      </c>
      <c r="N167" s="738">
        <v>1</v>
      </c>
      <c r="O167" s="821">
        <v>0.5</v>
      </c>
      <c r="P167" s="739"/>
      <c r="Q167" s="754">
        <v>0</v>
      </c>
      <c r="R167" s="738"/>
      <c r="S167" s="754">
        <v>0</v>
      </c>
      <c r="T167" s="821"/>
      <c r="U167" s="777">
        <v>0</v>
      </c>
    </row>
    <row r="168" spans="1:21" ht="14.4" customHeight="1" x14ac:dyDescent="0.3">
      <c r="A168" s="737">
        <v>10</v>
      </c>
      <c r="B168" s="738" t="s">
        <v>2778</v>
      </c>
      <c r="C168" s="738" t="s">
        <v>3064</v>
      </c>
      <c r="D168" s="819" t="s">
        <v>5797</v>
      </c>
      <c r="E168" s="820" t="s">
        <v>3127</v>
      </c>
      <c r="F168" s="738" t="s">
        <v>3057</v>
      </c>
      <c r="G168" s="738" t="s">
        <v>3481</v>
      </c>
      <c r="H168" s="738" t="s">
        <v>608</v>
      </c>
      <c r="I168" s="738" t="s">
        <v>1039</v>
      </c>
      <c r="J168" s="738" t="s">
        <v>1040</v>
      </c>
      <c r="K168" s="738" t="s">
        <v>3482</v>
      </c>
      <c r="L168" s="739">
        <v>55.01</v>
      </c>
      <c r="M168" s="739">
        <v>220.04</v>
      </c>
      <c r="N168" s="738">
        <v>4</v>
      </c>
      <c r="O168" s="821">
        <v>1.5</v>
      </c>
      <c r="P168" s="739">
        <v>110.02</v>
      </c>
      <c r="Q168" s="754">
        <v>0.5</v>
      </c>
      <c r="R168" s="738">
        <v>2</v>
      </c>
      <c r="S168" s="754">
        <v>0.5</v>
      </c>
      <c r="T168" s="821">
        <v>1</v>
      </c>
      <c r="U168" s="777">
        <v>0.66666666666666663</v>
      </c>
    </row>
    <row r="169" spans="1:21" ht="14.4" customHeight="1" x14ac:dyDescent="0.3">
      <c r="A169" s="737">
        <v>10</v>
      </c>
      <c r="B169" s="738" t="s">
        <v>2778</v>
      </c>
      <c r="C169" s="738" t="s">
        <v>3064</v>
      </c>
      <c r="D169" s="819" t="s">
        <v>5797</v>
      </c>
      <c r="E169" s="820" t="s">
        <v>3127</v>
      </c>
      <c r="F169" s="738" t="s">
        <v>3057</v>
      </c>
      <c r="G169" s="738" t="s">
        <v>3158</v>
      </c>
      <c r="H169" s="738" t="s">
        <v>608</v>
      </c>
      <c r="I169" s="738" t="s">
        <v>3160</v>
      </c>
      <c r="J169" s="738" t="s">
        <v>778</v>
      </c>
      <c r="K169" s="738" t="s">
        <v>3159</v>
      </c>
      <c r="L169" s="739">
        <v>34.15</v>
      </c>
      <c r="M169" s="739">
        <v>34.15</v>
      </c>
      <c r="N169" s="738">
        <v>1</v>
      </c>
      <c r="O169" s="821">
        <v>1</v>
      </c>
      <c r="P169" s="739">
        <v>34.15</v>
      </c>
      <c r="Q169" s="754">
        <v>1</v>
      </c>
      <c r="R169" s="738">
        <v>1</v>
      </c>
      <c r="S169" s="754">
        <v>1</v>
      </c>
      <c r="T169" s="821">
        <v>1</v>
      </c>
      <c r="U169" s="777">
        <v>1</v>
      </c>
    </row>
    <row r="170" spans="1:21" ht="14.4" customHeight="1" x14ac:dyDescent="0.3">
      <c r="A170" s="737">
        <v>10</v>
      </c>
      <c r="B170" s="738" t="s">
        <v>2778</v>
      </c>
      <c r="C170" s="738" t="s">
        <v>3064</v>
      </c>
      <c r="D170" s="819" t="s">
        <v>5797</v>
      </c>
      <c r="E170" s="820" t="s">
        <v>3127</v>
      </c>
      <c r="F170" s="738" t="s">
        <v>3057</v>
      </c>
      <c r="G170" s="738" t="s">
        <v>3161</v>
      </c>
      <c r="H170" s="738" t="s">
        <v>608</v>
      </c>
      <c r="I170" s="738" t="s">
        <v>3483</v>
      </c>
      <c r="J170" s="738" t="s">
        <v>3107</v>
      </c>
      <c r="K170" s="738"/>
      <c r="L170" s="739">
        <v>0</v>
      </c>
      <c r="M170" s="739">
        <v>0</v>
      </c>
      <c r="N170" s="738">
        <v>2</v>
      </c>
      <c r="O170" s="821">
        <v>1</v>
      </c>
      <c r="P170" s="739">
        <v>0</v>
      </c>
      <c r="Q170" s="754"/>
      <c r="R170" s="738">
        <v>1</v>
      </c>
      <c r="S170" s="754">
        <v>0.5</v>
      </c>
      <c r="T170" s="821">
        <v>0.5</v>
      </c>
      <c r="U170" s="777">
        <v>0.5</v>
      </c>
    </row>
    <row r="171" spans="1:21" ht="14.4" customHeight="1" x14ac:dyDescent="0.3">
      <c r="A171" s="737">
        <v>10</v>
      </c>
      <c r="B171" s="738" t="s">
        <v>2778</v>
      </c>
      <c r="C171" s="738" t="s">
        <v>3064</v>
      </c>
      <c r="D171" s="819" t="s">
        <v>5797</v>
      </c>
      <c r="E171" s="820" t="s">
        <v>3127</v>
      </c>
      <c r="F171" s="738" t="s">
        <v>3057</v>
      </c>
      <c r="G171" s="738" t="s">
        <v>3475</v>
      </c>
      <c r="H171" s="738" t="s">
        <v>608</v>
      </c>
      <c r="I171" s="738" t="s">
        <v>3484</v>
      </c>
      <c r="J171" s="738" t="s">
        <v>3485</v>
      </c>
      <c r="K171" s="738" t="s">
        <v>3486</v>
      </c>
      <c r="L171" s="739">
        <v>760.22</v>
      </c>
      <c r="M171" s="739">
        <v>760.22</v>
      </c>
      <c r="N171" s="738">
        <v>1</v>
      </c>
      <c r="O171" s="821">
        <v>1</v>
      </c>
      <c r="P171" s="739"/>
      <c r="Q171" s="754">
        <v>0</v>
      </c>
      <c r="R171" s="738"/>
      <c r="S171" s="754">
        <v>0</v>
      </c>
      <c r="T171" s="821"/>
      <c r="U171" s="777">
        <v>0</v>
      </c>
    </row>
    <row r="172" spans="1:21" ht="14.4" customHeight="1" x14ac:dyDescent="0.3">
      <c r="A172" s="737">
        <v>10</v>
      </c>
      <c r="B172" s="738" t="s">
        <v>2778</v>
      </c>
      <c r="C172" s="738" t="s">
        <v>3064</v>
      </c>
      <c r="D172" s="819" t="s">
        <v>5797</v>
      </c>
      <c r="E172" s="820" t="s">
        <v>3127</v>
      </c>
      <c r="F172" s="738" t="s">
        <v>3057</v>
      </c>
      <c r="G172" s="738" t="s">
        <v>3487</v>
      </c>
      <c r="H172" s="738" t="s">
        <v>608</v>
      </c>
      <c r="I172" s="738" t="s">
        <v>2018</v>
      </c>
      <c r="J172" s="738" t="s">
        <v>2751</v>
      </c>
      <c r="K172" s="738" t="s">
        <v>3488</v>
      </c>
      <c r="L172" s="739">
        <v>0</v>
      </c>
      <c r="M172" s="739">
        <v>0</v>
      </c>
      <c r="N172" s="738">
        <v>3</v>
      </c>
      <c r="O172" s="821">
        <v>1.5</v>
      </c>
      <c r="P172" s="739">
        <v>0</v>
      </c>
      <c r="Q172" s="754"/>
      <c r="R172" s="738">
        <v>1</v>
      </c>
      <c r="S172" s="754">
        <v>0.33333333333333331</v>
      </c>
      <c r="T172" s="821">
        <v>0.5</v>
      </c>
      <c r="U172" s="777">
        <v>0.33333333333333331</v>
      </c>
    </row>
    <row r="173" spans="1:21" ht="14.4" customHeight="1" x14ac:dyDescent="0.3">
      <c r="A173" s="737">
        <v>10</v>
      </c>
      <c r="B173" s="738" t="s">
        <v>2778</v>
      </c>
      <c r="C173" s="738" t="s">
        <v>3064</v>
      </c>
      <c r="D173" s="819" t="s">
        <v>5797</v>
      </c>
      <c r="E173" s="820" t="s">
        <v>3127</v>
      </c>
      <c r="F173" s="738" t="s">
        <v>3057</v>
      </c>
      <c r="G173" s="738" t="s">
        <v>3188</v>
      </c>
      <c r="H173" s="738" t="s">
        <v>608</v>
      </c>
      <c r="I173" s="738" t="s">
        <v>3302</v>
      </c>
      <c r="J173" s="738" t="s">
        <v>1623</v>
      </c>
      <c r="K173" s="738" t="s">
        <v>3303</v>
      </c>
      <c r="L173" s="739">
        <v>93.71</v>
      </c>
      <c r="M173" s="739">
        <v>93.71</v>
      </c>
      <c r="N173" s="738">
        <v>1</v>
      </c>
      <c r="O173" s="821">
        <v>0.5</v>
      </c>
      <c r="P173" s="739">
        <v>93.71</v>
      </c>
      <c r="Q173" s="754">
        <v>1</v>
      </c>
      <c r="R173" s="738">
        <v>1</v>
      </c>
      <c r="S173" s="754">
        <v>1</v>
      </c>
      <c r="T173" s="821">
        <v>0.5</v>
      </c>
      <c r="U173" s="777">
        <v>1</v>
      </c>
    </row>
    <row r="174" spans="1:21" ht="14.4" customHeight="1" x14ac:dyDescent="0.3">
      <c r="A174" s="737">
        <v>10</v>
      </c>
      <c r="B174" s="738" t="s">
        <v>2778</v>
      </c>
      <c r="C174" s="738" t="s">
        <v>3064</v>
      </c>
      <c r="D174" s="819" t="s">
        <v>5797</v>
      </c>
      <c r="E174" s="820" t="s">
        <v>3127</v>
      </c>
      <c r="F174" s="738" t="s">
        <v>3057</v>
      </c>
      <c r="G174" s="738" t="s">
        <v>3188</v>
      </c>
      <c r="H174" s="738" t="s">
        <v>608</v>
      </c>
      <c r="I174" s="738" t="s">
        <v>3489</v>
      </c>
      <c r="J174" s="738" t="s">
        <v>1623</v>
      </c>
      <c r="K174" s="738" t="s">
        <v>3190</v>
      </c>
      <c r="L174" s="739">
        <v>185.26</v>
      </c>
      <c r="M174" s="739">
        <v>185.26</v>
      </c>
      <c r="N174" s="738">
        <v>1</v>
      </c>
      <c r="O174" s="821">
        <v>1</v>
      </c>
      <c r="P174" s="739"/>
      <c r="Q174" s="754">
        <v>0</v>
      </c>
      <c r="R174" s="738"/>
      <c r="S174" s="754">
        <v>0</v>
      </c>
      <c r="T174" s="821"/>
      <c r="U174" s="777">
        <v>0</v>
      </c>
    </row>
    <row r="175" spans="1:21" ht="14.4" customHeight="1" x14ac:dyDescent="0.3">
      <c r="A175" s="737">
        <v>10</v>
      </c>
      <c r="B175" s="738" t="s">
        <v>2778</v>
      </c>
      <c r="C175" s="738" t="s">
        <v>3064</v>
      </c>
      <c r="D175" s="819" t="s">
        <v>5797</v>
      </c>
      <c r="E175" s="820" t="s">
        <v>3127</v>
      </c>
      <c r="F175" s="738" t="s">
        <v>3057</v>
      </c>
      <c r="G175" s="738" t="s">
        <v>3320</v>
      </c>
      <c r="H175" s="738" t="s">
        <v>608</v>
      </c>
      <c r="I175" s="738" t="s">
        <v>667</v>
      </c>
      <c r="J175" s="738" t="s">
        <v>3321</v>
      </c>
      <c r="K175" s="738" t="s">
        <v>3322</v>
      </c>
      <c r="L175" s="739">
        <v>24.78</v>
      </c>
      <c r="M175" s="739">
        <v>99.12</v>
      </c>
      <c r="N175" s="738">
        <v>4</v>
      </c>
      <c r="O175" s="821">
        <v>1.5</v>
      </c>
      <c r="P175" s="739"/>
      <c r="Q175" s="754">
        <v>0</v>
      </c>
      <c r="R175" s="738"/>
      <c r="S175" s="754">
        <v>0</v>
      </c>
      <c r="T175" s="821"/>
      <c r="U175" s="777">
        <v>0</v>
      </c>
    </row>
    <row r="176" spans="1:21" ht="14.4" customHeight="1" x14ac:dyDescent="0.3">
      <c r="A176" s="737">
        <v>10</v>
      </c>
      <c r="B176" s="738" t="s">
        <v>2778</v>
      </c>
      <c r="C176" s="738" t="s">
        <v>3064</v>
      </c>
      <c r="D176" s="819" t="s">
        <v>5797</v>
      </c>
      <c r="E176" s="820" t="s">
        <v>3127</v>
      </c>
      <c r="F176" s="738" t="s">
        <v>3057</v>
      </c>
      <c r="G176" s="738" t="s">
        <v>3320</v>
      </c>
      <c r="H176" s="738" t="s">
        <v>608</v>
      </c>
      <c r="I176" s="738" t="s">
        <v>1110</v>
      </c>
      <c r="J176" s="738" t="s">
        <v>3323</v>
      </c>
      <c r="K176" s="738" t="s">
        <v>3324</v>
      </c>
      <c r="L176" s="739">
        <v>99.11</v>
      </c>
      <c r="M176" s="739">
        <v>1783.98</v>
      </c>
      <c r="N176" s="738">
        <v>18</v>
      </c>
      <c r="O176" s="821">
        <v>4</v>
      </c>
      <c r="P176" s="739">
        <v>891.99</v>
      </c>
      <c r="Q176" s="754">
        <v>0.5</v>
      </c>
      <c r="R176" s="738">
        <v>9</v>
      </c>
      <c r="S176" s="754">
        <v>0.5</v>
      </c>
      <c r="T176" s="821">
        <v>1</v>
      </c>
      <c r="U176" s="777">
        <v>0.25</v>
      </c>
    </row>
    <row r="177" spans="1:21" ht="14.4" customHeight="1" x14ac:dyDescent="0.3">
      <c r="A177" s="737">
        <v>10</v>
      </c>
      <c r="B177" s="738" t="s">
        <v>2778</v>
      </c>
      <c r="C177" s="738" t="s">
        <v>3064</v>
      </c>
      <c r="D177" s="819" t="s">
        <v>5797</v>
      </c>
      <c r="E177" s="820" t="s">
        <v>3127</v>
      </c>
      <c r="F177" s="738" t="s">
        <v>3057</v>
      </c>
      <c r="G177" s="738" t="s">
        <v>3365</v>
      </c>
      <c r="H177" s="738" t="s">
        <v>608</v>
      </c>
      <c r="I177" s="738" t="s">
        <v>3490</v>
      </c>
      <c r="J177" s="738" t="s">
        <v>3491</v>
      </c>
      <c r="K177" s="738" t="s">
        <v>3492</v>
      </c>
      <c r="L177" s="739">
        <v>0</v>
      </c>
      <c r="M177" s="739">
        <v>0</v>
      </c>
      <c r="N177" s="738">
        <v>1</v>
      </c>
      <c r="O177" s="821">
        <v>1</v>
      </c>
      <c r="P177" s="739">
        <v>0</v>
      </c>
      <c r="Q177" s="754"/>
      <c r="R177" s="738">
        <v>1</v>
      </c>
      <c r="S177" s="754">
        <v>1</v>
      </c>
      <c r="T177" s="821">
        <v>1</v>
      </c>
      <c r="U177" s="777">
        <v>1</v>
      </c>
    </row>
    <row r="178" spans="1:21" ht="14.4" customHeight="1" x14ac:dyDescent="0.3">
      <c r="A178" s="737">
        <v>10</v>
      </c>
      <c r="B178" s="738" t="s">
        <v>2778</v>
      </c>
      <c r="C178" s="738" t="s">
        <v>3064</v>
      </c>
      <c r="D178" s="819" t="s">
        <v>5797</v>
      </c>
      <c r="E178" s="820" t="s">
        <v>3127</v>
      </c>
      <c r="F178" s="738" t="s">
        <v>3057</v>
      </c>
      <c r="G178" s="738" t="s">
        <v>3365</v>
      </c>
      <c r="H178" s="738" t="s">
        <v>608</v>
      </c>
      <c r="I178" s="738" t="s">
        <v>3493</v>
      </c>
      <c r="J178" s="738" t="s">
        <v>3494</v>
      </c>
      <c r="K178" s="738" t="s">
        <v>3495</v>
      </c>
      <c r="L178" s="739">
        <v>0</v>
      </c>
      <c r="M178" s="739">
        <v>0</v>
      </c>
      <c r="N178" s="738">
        <v>2</v>
      </c>
      <c r="O178" s="821">
        <v>1</v>
      </c>
      <c r="P178" s="739">
        <v>0</v>
      </c>
      <c r="Q178" s="754"/>
      <c r="R178" s="738">
        <v>1</v>
      </c>
      <c r="S178" s="754">
        <v>0.5</v>
      </c>
      <c r="T178" s="821">
        <v>0.5</v>
      </c>
      <c r="U178" s="777">
        <v>0.5</v>
      </c>
    </row>
    <row r="179" spans="1:21" ht="14.4" customHeight="1" x14ac:dyDescent="0.3">
      <c r="A179" s="737">
        <v>10</v>
      </c>
      <c r="B179" s="738" t="s">
        <v>2778</v>
      </c>
      <c r="C179" s="738" t="s">
        <v>3064</v>
      </c>
      <c r="D179" s="819" t="s">
        <v>5797</v>
      </c>
      <c r="E179" s="820" t="s">
        <v>3129</v>
      </c>
      <c r="F179" s="738" t="s">
        <v>3057</v>
      </c>
      <c r="G179" s="738" t="s">
        <v>3181</v>
      </c>
      <c r="H179" s="738" t="s">
        <v>871</v>
      </c>
      <c r="I179" s="738" t="s">
        <v>1661</v>
      </c>
      <c r="J179" s="738" t="s">
        <v>2952</v>
      </c>
      <c r="K179" s="738" t="s">
        <v>2953</v>
      </c>
      <c r="L179" s="739">
        <v>141.25</v>
      </c>
      <c r="M179" s="739">
        <v>141.25</v>
      </c>
      <c r="N179" s="738">
        <v>1</v>
      </c>
      <c r="O179" s="821">
        <v>1</v>
      </c>
      <c r="P179" s="739">
        <v>141.25</v>
      </c>
      <c r="Q179" s="754">
        <v>1</v>
      </c>
      <c r="R179" s="738">
        <v>1</v>
      </c>
      <c r="S179" s="754">
        <v>1</v>
      </c>
      <c r="T179" s="821">
        <v>1</v>
      </c>
      <c r="U179" s="777">
        <v>1</v>
      </c>
    </row>
    <row r="180" spans="1:21" ht="14.4" customHeight="1" x14ac:dyDescent="0.3">
      <c r="A180" s="737">
        <v>10</v>
      </c>
      <c r="B180" s="738" t="s">
        <v>2778</v>
      </c>
      <c r="C180" s="738" t="s">
        <v>3064</v>
      </c>
      <c r="D180" s="819" t="s">
        <v>5797</v>
      </c>
      <c r="E180" s="820" t="s">
        <v>3129</v>
      </c>
      <c r="F180" s="738" t="s">
        <v>3057</v>
      </c>
      <c r="G180" s="738" t="s">
        <v>3186</v>
      </c>
      <c r="H180" s="738" t="s">
        <v>871</v>
      </c>
      <c r="I180" s="738" t="s">
        <v>3187</v>
      </c>
      <c r="J180" s="738" t="s">
        <v>1247</v>
      </c>
      <c r="K180" s="738" t="s">
        <v>3000</v>
      </c>
      <c r="L180" s="739">
        <v>48.42</v>
      </c>
      <c r="M180" s="739">
        <v>48.42</v>
      </c>
      <c r="N180" s="738">
        <v>1</v>
      </c>
      <c r="O180" s="821">
        <v>1</v>
      </c>
      <c r="P180" s="739">
        <v>48.42</v>
      </c>
      <c r="Q180" s="754">
        <v>1</v>
      </c>
      <c r="R180" s="738">
        <v>1</v>
      </c>
      <c r="S180" s="754">
        <v>1</v>
      </c>
      <c r="T180" s="821">
        <v>1</v>
      </c>
      <c r="U180" s="777">
        <v>1</v>
      </c>
    </row>
    <row r="181" spans="1:21" ht="14.4" customHeight="1" x14ac:dyDescent="0.3">
      <c r="A181" s="737">
        <v>10</v>
      </c>
      <c r="B181" s="738" t="s">
        <v>2778</v>
      </c>
      <c r="C181" s="738" t="s">
        <v>3064</v>
      </c>
      <c r="D181" s="819" t="s">
        <v>5797</v>
      </c>
      <c r="E181" s="820" t="s">
        <v>3130</v>
      </c>
      <c r="F181" s="738" t="s">
        <v>3057</v>
      </c>
      <c r="G181" s="738" t="s">
        <v>3496</v>
      </c>
      <c r="H181" s="738" t="s">
        <v>608</v>
      </c>
      <c r="I181" s="738" t="s">
        <v>3497</v>
      </c>
      <c r="J181" s="738" t="s">
        <v>3498</v>
      </c>
      <c r="K181" s="738" t="s">
        <v>3499</v>
      </c>
      <c r="L181" s="739">
        <v>359.21</v>
      </c>
      <c r="M181" s="739">
        <v>359.21</v>
      </c>
      <c r="N181" s="738">
        <v>1</v>
      </c>
      <c r="O181" s="821">
        <v>1</v>
      </c>
      <c r="P181" s="739"/>
      <c r="Q181" s="754">
        <v>0</v>
      </c>
      <c r="R181" s="738"/>
      <c r="S181" s="754">
        <v>0</v>
      </c>
      <c r="T181" s="821"/>
      <c r="U181" s="777">
        <v>0</v>
      </c>
    </row>
    <row r="182" spans="1:21" ht="14.4" customHeight="1" x14ac:dyDescent="0.3">
      <c r="A182" s="737">
        <v>10</v>
      </c>
      <c r="B182" s="738" t="s">
        <v>2778</v>
      </c>
      <c r="C182" s="738" t="s">
        <v>3064</v>
      </c>
      <c r="D182" s="819" t="s">
        <v>5797</v>
      </c>
      <c r="E182" s="820" t="s">
        <v>3130</v>
      </c>
      <c r="F182" s="738" t="s">
        <v>3057</v>
      </c>
      <c r="G182" s="738" t="s">
        <v>3500</v>
      </c>
      <c r="H182" s="738" t="s">
        <v>608</v>
      </c>
      <c r="I182" s="738" t="s">
        <v>3501</v>
      </c>
      <c r="J182" s="738" t="s">
        <v>3502</v>
      </c>
      <c r="K182" s="738" t="s">
        <v>3503</v>
      </c>
      <c r="L182" s="739">
        <v>0</v>
      </c>
      <c r="M182" s="739">
        <v>0</v>
      </c>
      <c r="N182" s="738">
        <v>2</v>
      </c>
      <c r="O182" s="821">
        <v>2</v>
      </c>
      <c r="P182" s="739"/>
      <c r="Q182" s="754"/>
      <c r="R182" s="738"/>
      <c r="S182" s="754">
        <v>0</v>
      </c>
      <c r="T182" s="821"/>
      <c r="U182" s="777">
        <v>0</v>
      </c>
    </row>
    <row r="183" spans="1:21" ht="14.4" customHeight="1" x14ac:dyDescent="0.3">
      <c r="A183" s="737">
        <v>10</v>
      </c>
      <c r="B183" s="738" t="s">
        <v>2778</v>
      </c>
      <c r="C183" s="738" t="s">
        <v>3064</v>
      </c>
      <c r="D183" s="819" t="s">
        <v>5797</v>
      </c>
      <c r="E183" s="820" t="s">
        <v>3131</v>
      </c>
      <c r="F183" s="738" t="s">
        <v>3057</v>
      </c>
      <c r="G183" s="738" t="s">
        <v>3240</v>
      </c>
      <c r="H183" s="738" t="s">
        <v>871</v>
      </c>
      <c r="I183" s="738" t="s">
        <v>1007</v>
      </c>
      <c r="J183" s="738" t="s">
        <v>1008</v>
      </c>
      <c r="K183" s="738" t="s">
        <v>3241</v>
      </c>
      <c r="L183" s="739">
        <v>75.73</v>
      </c>
      <c r="M183" s="739">
        <v>302.92</v>
      </c>
      <c r="N183" s="738">
        <v>4</v>
      </c>
      <c r="O183" s="821">
        <v>2.5</v>
      </c>
      <c r="P183" s="739">
        <v>302.92</v>
      </c>
      <c r="Q183" s="754">
        <v>1</v>
      </c>
      <c r="R183" s="738">
        <v>4</v>
      </c>
      <c r="S183" s="754">
        <v>1</v>
      </c>
      <c r="T183" s="821">
        <v>2.5</v>
      </c>
      <c r="U183" s="777">
        <v>1</v>
      </c>
    </row>
    <row r="184" spans="1:21" ht="14.4" customHeight="1" x14ac:dyDescent="0.3">
      <c r="A184" s="737">
        <v>10</v>
      </c>
      <c r="B184" s="738" t="s">
        <v>2778</v>
      </c>
      <c r="C184" s="738" t="s">
        <v>3064</v>
      </c>
      <c r="D184" s="819" t="s">
        <v>5797</v>
      </c>
      <c r="E184" s="820" t="s">
        <v>3131</v>
      </c>
      <c r="F184" s="738" t="s">
        <v>3057</v>
      </c>
      <c r="G184" s="738" t="s">
        <v>3246</v>
      </c>
      <c r="H184" s="738" t="s">
        <v>608</v>
      </c>
      <c r="I184" s="738" t="s">
        <v>1708</v>
      </c>
      <c r="J184" s="738" t="s">
        <v>3247</v>
      </c>
      <c r="K184" s="738" t="s">
        <v>3504</v>
      </c>
      <c r="L184" s="739">
        <v>170.52</v>
      </c>
      <c r="M184" s="739">
        <v>170.52</v>
      </c>
      <c r="N184" s="738">
        <v>1</v>
      </c>
      <c r="O184" s="821">
        <v>1</v>
      </c>
      <c r="P184" s="739">
        <v>170.52</v>
      </c>
      <c r="Q184" s="754">
        <v>1</v>
      </c>
      <c r="R184" s="738">
        <v>1</v>
      </c>
      <c r="S184" s="754">
        <v>1</v>
      </c>
      <c r="T184" s="821">
        <v>1</v>
      </c>
      <c r="U184" s="777">
        <v>1</v>
      </c>
    </row>
    <row r="185" spans="1:21" ht="14.4" customHeight="1" x14ac:dyDescent="0.3">
      <c r="A185" s="737">
        <v>10</v>
      </c>
      <c r="B185" s="738" t="s">
        <v>2778</v>
      </c>
      <c r="C185" s="738" t="s">
        <v>3064</v>
      </c>
      <c r="D185" s="819" t="s">
        <v>5797</v>
      </c>
      <c r="E185" s="820" t="s">
        <v>3131</v>
      </c>
      <c r="F185" s="738" t="s">
        <v>3057</v>
      </c>
      <c r="G185" s="738" t="s">
        <v>3154</v>
      </c>
      <c r="H185" s="738" t="s">
        <v>608</v>
      </c>
      <c r="I185" s="738" t="s">
        <v>801</v>
      </c>
      <c r="J185" s="738" t="s">
        <v>3450</v>
      </c>
      <c r="K185" s="738" t="s">
        <v>3505</v>
      </c>
      <c r="L185" s="739">
        <v>13.83</v>
      </c>
      <c r="M185" s="739">
        <v>13.83</v>
      </c>
      <c r="N185" s="738">
        <v>1</v>
      </c>
      <c r="O185" s="821">
        <v>0.5</v>
      </c>
      <c r="P185" s="739">
        <v>13.83</v>
      </c>
      <c r="Q185" s="754">
        <v>1</v>
      </c>
      <c r="R185" s="738">
        <v>1</v>
      </c>
      <c r="S185" s="754">
        <v>1</v>
      </c>
      <c r="T185" s="821">
        <v>0.5</v>
      </c>
      <c r="U185" s="777">
        <v>1</v>
      </c>
    </row>
    <row r="186" spans="1:21" ht="14.4" customHeight="1" x14ac:dyDescent="0.3">
      <c r="A186" s="737">
        <v>10</v>
      </c>
      <c r="B186" s="738" t="s">
        <v>2778</v>
      </c>
      <c r="C186" s="738" t="s">
        <v>3064</v>
      </c>
      <c r="D186" s="819" t="s">
        <v>5797</v>
      </c>
      <c r="E186" s="820" t="s">
        <v>3131</v>
      </c>
      <c r="F186" s="738" t="s">
        <v>3057</v>
      </c>
      <c r="G186" s="738" t="s">
        <v>3506</v>
      </c>
      <c r="H186" s="738" t="s">
        <v>608</v>
      </c>
      <c r="I186" s="738" t="s">
        <v>797</v>
      </c>
      <c r="J186" s="738" t="s">
        <v>798</v>
      </c>
      <c r="K186" s="738" t="s">
        <v>3507</v>
      </c>
      <c r="L186" s="739">
        <v>0</v>
      </c>
      <c r="M186" s="739">
        <v>0</v>
      </c>
      <c r="N186" s="738">
        <v>4</v>
      </c>
      <c r="O186" s="821">
        <v>2.5</v>
      </c>
      <c r="P186" s="739">
        <v>0</v>
      </c>
      <c r="Q186" s="754"/>
      <c r="R186" s="738">
        <v>4</v>
      </c>
      <c r="S186" s="754">
        <v>1</v>
      </c>
      <c r="T186" s="821">
        <v>2.5</v>
      </c>
      <c r="U186" s="777">
        <v>1</v>
      </c>
    </row>
    <row r="187" spans="1:21" ht="14.4" customHeight="1" x14ac:dyDescent="0.3">
      <c r="A187" s="737">
        <v>10</v>
      </c>
      <c r="B187" s="738" t="s">
        <v>2778</v>
      </c>
      <c r="C187" s="738" t="s">
        <v>3064</v>
      </c>
      <c r="D187" s="819" t="s">
        <v>5797</v>
      </c>
      <c r="E187" s="820" t="s">
        <v>3131</v>
      </c>
      <c r="F187" s="738" t="s">
        <v>3057</v>
      </c>
      <c r="G187" s="738" t="s">
        <v>3379</v>
      </c>
      <c r="H187" s="738" t="s">
        <v>608</v>
      </c>
      <c r="I187" s="738" t="s">
        <v>994</v>
      </c>
      <c r="J187" s="738" t="s">
        <v>995</v>
      </c>
      <c r="K187" s="738" t="s">
        <v>3380</v>
      </c>
      <c r="L187" s="739">
        <v>89.91</v>
      </c>
      <c r="M187" s="739">
        <v>179.82</v>
      </c>
      <c r="N187" s="738">
        <v>2</v>
      </c>
      <c r="O187" s="821">
        <v>2</v>
      </c>
      <c r="P187" s="739">
        <v>179.82</v>
      </c>
      <c r="Q187" s="754">
        <v>1</v>
      </c>
      <c r="R187" s="738">
        <v>2</v>
      </c>
      <c r="S187" s="754">
        <v>1</v>
      </c>
      <c r="T187" s="821">
        <v>2</v>
      </c>
      <c r="U187" s="777">
        <v>1</v>
      </c>
    </row>
    <row r="188" spans="1:21" ht="14.4" customHeight="1" x14ac:dyDescent="0.3">
      <c r="A188" s="737">
        <v>10</v>
      </c>
      <c r="B188" s="738" t="s">
        <v>2778</v>
      </c>
      <c r="C188" s="738" t="s">
        <v>3064</v>
      </c>
      <c r="D188" s="819" t="s">
        <v>5797</v>
      </c>
      <c r="E188" s="820" t="s">
        <v>3131</v>
      </c>
      <c r="F188" s="738" t="s">
        <v>3057</v>
      </c>
      <c r="G188" s="738" t="s">
        <v>3287</v>
      </c>
      <c r="H188" s="738" t="s">
        <v>608</v>
      </c>
      <c r="I188" s="738" t="s">
        <v>3508</v>
      </c>
      <c r="J188" s="738" t="s">
        <v>982</v>
      </c>
      <c r="K188" s="738" t="s">
        <v>3509</v>
      </c>
      <c r="L188" s="739">
        <v>23.27</v>
      </c>
      <c r="M188" s="739">
        <v>46.54</v>
      </c>
      <c r="N188" s="738">
        <v>2</v>
      </c>
      <c r="O188" s="821">
        <v>1.5</v>
      </c>
      <c r="P188" s="739">
        <v>23.27</v>
      </c>
      <c r="Q188" s="754">
        <v>0.5</v>
      </c>
      <c r="R188" s="738">
        <v>1</v>
      </c>
      <c r="S188" s="754">
        <v>0.5</v>
      </c>
      <c r="T188" s="821">
        <v>0.5</v>
      </c>
      <c r="U188" s="777">
        <v>0.33333333333333331</v>
      </c>
    </row>
    <row r="189" spans="1:21" ht="14.4" customHeight="1" x14ac:dyDescent="0.3">
      <c r="A189" s="737">
        <v>10</v>
      </c>
      <c r="B189" s="738" t="s">
        <v>2778</v>
      </c>
      <c r="C189" s="738" t="s">
        <v>3064</v>
      </c>
      <c r="D189" s="819" t="s">
        <v>5797</v>
      </c>
      <c r="E189" s="820" t="s">
        <v>3131</v>
      </c>
      <c r="F189" s="738" t="s">
        <v>3057</v>
      </c>
      <c r="G189" s="738" t="s">
        <v>3487</v>
      </c>
      <c r="H189" s="738" t="s">
        <v>608</v>
      </c>
      <c r="I189" s="738" t="s">
        <v>2750</v>
      </c>
      <c r="J189" s="738" t="s">
        <v>2751</v>
      </c>
      <c r="K189" s="738" t="s">
        <v>3510</v>
      </c>
      <c r="L189" s="739">
        <v>0</v>
      </c>
      <c r="M189" s="739">
        <v>0</v>
      </c>
      <c r="N189" s="738">
        <v>1</v>
      </c>
      <c r="O189" s="821">
        <v>1</v>
      </c>
      <c r="P189" s="739"/>
      <c r="Q189" s="754"/>
      <c r="R189" s="738"/>
      <c r="S189" s="754">
        <v>0</v>
      </c>
      <c r="T189" s="821"/>
      <c r="U189" s="777">
        <v>0</v>
      </c>
    </row>
    <row r="190" spans="1:21" ht="14.4" customHeight="1" x14ac:dyDescent="0.3">
      <c r="A190" s="737">
        <v>10</v>
      </c>
      <c r="B190" s="738" t="s">
        <v>2778</v>
      </c>
      <c r="C190" s="738" t="s">
        <v>3064</v>
      </c>
      <c r="D190" s="819" t="s">
        <v>5797</v>
      </c>
      <c r="E190" s="820" t="s">
        <v>3131</v>
      </c>
      <c r="F190" s="738" t="s">
        <v>3057</v>
      </c>
      <c r="G190" s="738" t="s">
        <v>3511</v>
      </c>
      <c r="H190" s="738" t="s">
        <v>608</v>
      </c>
      <c r="I190" s="738" t="s">
        <v>3512</v>
      </c>
      <c r="J190" s="738" t="s">
        <v>3513</v>
      </c>
      <c r="K190" s="738" t="s">
        <v>3514</v>
      </c>
      <c r="L190" s="739">
        <v>0</v>
      </c>
      <c r="M190" s="739">
        <v>0</v>
      </c>
      <c r="N190" s="738">
        <v>1</v>
      </c>
      <c r="O190" s="821">
        <v>1</v>
      </c>
      <c r="P190" s="739"/>
      <c r="Q190" s="754"/>
      <c r="R190" s="738"/>
      <c r="S190" s="754">
        <v>0</v>
      </c>
      <c r="T190" s="821"/>
      <c r="U190" s="777">
        <v>0</v>
      </c>
    </row>
    <row r="191" spans="1:21" ht="14.4" customHeight="1" x14ac:dyDescent="0.3">
      <c r="A191" s="737">
        <v>10</v>
      </c>
      <c r="B191" s="738" t="s">
        <v>2778</v>
      </c>
      <c r="C191" s="738" t="s">
        <v>3064</v>
      </c>
      <c r="D191" s="819" t="s">
        <v>5797</v>
      </c>
      <c r="E191" s="820" t="s">
        <v>3131</v>
      </c>
      <c r="F191" s="738" t="s">
        <v>3057</v>
      </c>
      <c r="G191" s="738" t="s">
        <v>3188</v>
      </c>
      <c r="H191" s="738" t="s">
        <v>608</v>
      </c>
      <c r="I191" s="738" t="s">
        <v>3189</v>
      </c>
      <c r="J191" s="738" t="s">
        <v>1623</v>
      </c>
      <c r="K191" s="738" t="s">
        <v>3190</v>
      </c>
      <c r="L191" s="739">
        <v>301.2</v>
      </c>
      <c r="M191" s="739">
        <v>301.2</v>
      </c>
      <c r="N191" s="738">
        <v>1</v>
      </c>
      <c r="O191" s="821">
        <v>1</v>
      </c>
      <c r="P191" s="739"/>
      <c r="Q191" s="754">
        <v>0</v>
      </c>
      <c r="R191" s="738"/>
      <c r="S191" s="754">
        <v>0</v>
      </c>
      <c r="T191" s="821"/>
      <c r="U191" s="777">
        <v>0</v>
      </c>
    </row>
    <row r="192" spans="1:21" ht="14.4" customHeight="1" x14ac:dyDescent="0.3">
      <c r="A192" s="737">
        <v>10</v>
      </c>
      <c r="B192" s="738" t="s">
        <v>2778</v>
      </c>
      <c r="C192" s="738" t="s">
        <v>3064</v>
      </c>
      <c r="D192" s="819" t="s">
        <v>5797</v>
      </c>
      <c r="E192" s="820" t="s">
        <v>3131</v>
      </c>
      <c r="F192" s="738" t="s">
        <v>3057</v>
      </c>
      <c r="G192" s="738" t="s">
        <v>3188</v>
      </c>
      <c r="H192" s="738" t="s">
        <v>608</v>
      </c>
      <c r="I192" s="738" t="s">
        <v>3489</v>
      </c>
      <c r="J192" s="738" t="s">
        <v>1623</v>
      </c>
      <c r="K192" s="738" t="s">
        <v>3190</v>
      </c>
      <c r="L192" s="739">
        <v>185.26</v>
      </c>
      <c r="M192" s="739">
        <v>370.52</v>
      </c>
      <c r="N192" s="738">
        <v>2</v>
      </c>
      <c r="O192" s="821">
        <v>1.5</v>
      </c>
      <c r="P192" s="739">
        <v>185.26</v>
      </c>
      <c r="Q192" s="754">
        <v>0.5</v>
      </c>
      <c r="R192" s="738">
        <v>1</v>
      </c>
      <c r="S192" s="754">
        <v>0.5</v>
      </c>
      <c r="T192" s="821">
        <v>0.5</v>
      </c>
      <c r="U192" s="777">
        <v>0.33333333333333331</v>
      </c>
    </row>
    <row r="193" spans="1:21" ht="14.4" customHeight="1" x14ac:dyDescent="0.3">
      <c r="A193" s="737">
        <v>10</v>
      </c>
      <c r="B193" s="738" t="s">
        <v>2778</v>
      </c>
      <c r="C193" s="738" t="s">
        <v>3064</v>
      </c>
      <c r="D193" s="819" t="s">
        <v>5797</v>
      </c>
      <c r="E193" s="820" t="s">
        <v>3131</v>
      </c>
      <c r="F193" s="738" t="s">
        <v>3057</v>
      </c>
      <c r="G193" s="738" t="s">
        <v>3188</v>
      </c>
      <c r="H193" s="738" t="s">
        <v>608</v>
      </c>
      <c r="I193" s="738" t="s">
        <v>1622</v>
      </c>
      <c r="J193" s="738" t="s">
        <v>1623</v>
      </c>
      <c r="K193" s="738" t="s">
        <v>3190</v>
      </c>
      <c r="L193" s="739">
        <v>301.2</v>
      </c>
      <c r="M193" s="739">
        <v>903.59999999999991</v>
      </c>
      <c r="N193" s="738">
        <v>3</v>
      </c>
      <c r="O193" s="821">
        <v>3</v>
      </c>
      <c r="P193" s="739">
        <v>301.2</v>
      </c>
      <c r="Q193" s="754">
        <v>0.33333333333333337</v>
      </c>
      <c r="R193" s="738">
        <v>1</v>
      </c>
      <c r="S193" s="754">
        <v>0.33333333333333331</v>
      </c>
      <c r="T193" s="821">
        <v>1</v>
      </c>
      <c r="U193" s="777">
        <v>0.33333333333333331</v>
      </c>
    </row>
    <row r="194" spans="1:21" ht="14.4" customHeight="1" x14ac:dyDescent="0.3">
      <c r="A194" s="737">
        <v>10</v>
      </c>
      <c r="B194" s="738" t="s">
        <v>2778</v>
      </c>
      <c r="C194" s="738" t="s">
        <v>3064</v>
      </c>
      <c r="D194" s="819" t="s">
        <v>5797</v>
      </c>
      <c r="E194" s="820" t="s">
        <v>3131</v>
      </c>
      <c r="F194" s="738" t="s">
        <v>3057</v>
      </c>
      <c r="G194" s="738" t="s">
        <v>3319</v>
      </c>
      <c r="H194" s="738" t="s">
        <v>871</v>
      </c>
      <c r="I194" s="738" t="s">
        <v>3515</v>
      </c>
      <c r="J194" s="738" t="s">
        <v>3516</v>
      </c>
      <c r="K194" s="738" t="s">
        <v>3517</v>
      </c>
      <c r="L194" s="739">
        <v>194.26</v>
      </c>
      <c r="M194" s="739">
        <v>388.52</v>
      </c>
      <c r="N194" s="738">
        <v>2</v>
      </c>
      <c r="O194" s="821">
        <v>0.5</v>
      </c>
      <c r="P194" s="739">
        <v>388.52</v>
      </c>
      <c r="Q194" s="754">
        <v>1</v>
      </c>
      <c r="R194" s="738">
        <v>2</v>
      </c>
      <c r="S194" s="754">
        <v>1</v>
      </c>
      <c r="T194" s="821">
        <v>0.5</v>
      </c>
      <c r="U194" s="777">
        <v>1</v>
      </c>
    </row>
    <row r="195" spans="1:21" ht="14.4" customHeight="1" x14ac:dyDescent="0.3">
      <c r="A195" s="737">
        <v>10</v>
      </c>
      <c r="B195" s="738" t="s">
        <v>2778</v>
      </c>
      <c r="C195" s="738" t="s">
        <v>3064</v>
      </c>
      <c r="D195" s="819" t="s">
        <v>5797</v>
      </c>
      <c r="E195" s="820" t="s">
        <v>3131</v>
      </c>
      <c r="F195" s="738" t="s">
        <v>3057</v>
      </c>
      <c r="G195" s="738" t="s">
        <v>3348</v>
      </c>
      <c r="H195" s="738" t="s">
        <v>608</v>
      </c>
      <c r="I195" s="738" t="s">
        <v>2481</v>
      </c>
      <c r="J195" s="738" t="s">
        <v>2482</v>
      </c>
      <c r="K195" s="738" t="s">
        <v>3518</v>
      </c>
      <c r="L195" s="739">
        <v>33.71</v>
      </c>
      <c r="M195" s="739">
        <v>33.71</v>
      </c>
      <c r="N195" s="738">
        <v>1</v>
      </c>
      <c r="O195" s="821">
        <v>1</v>
      </c>
      <c r="P195" s="739">
        <v>33.71</v>
      </c>
      <c r="Q195" s="754">
        <v>1</v>
      </c>
      <c r="R195" s="738">
        <v>1</v>
      </c>
      <c r="S195" s="754">
        <v>1</v>
      </c>
      <c r="T195" s="821">
        <v>1</v>
      </c>
      <c r="U195" s="777">
        <v>1</v>
      </c>
    </row>
    <row r="196" spans="1:21" ht="14.4" customHeight="1" x14ac:dyDescent="0.3">
      <c r="A196" s="737">
        <v>10</v>
      </c>
      <c r="B196" s="738" t="s">
        <v>2778</v>
      </c>
      <c r="C196" s="738" t="s">
        <v>3064</v>
      </c>
      <c r="D196" s="819" t="s">
        <v>5797</v>
      </c>
      <c r="E196" s="820" t="s">
        <v>3131</v>
      </c>
      <c r="F196" s="738" t="s">
        <v>3057</v>
      </c>
      <c r="G196" s="738" t="s">
        <v>3399</v>
      </c>
      <c r="H196" s="738" t="s">
        <v>871</v>
      </c>
      <c r="I196" s="738" t="s">
        <v>885</v>
      </c>
      <c r="J196" s="738" t="s">
        <v>886</v>
      </c>
      <c r="K196" s="738" t="s">
        <v>2864</v>
      </c>
      <c r="L196" s="739">
        <v>63.75</v>
      </c>
      <c r="M196" s="739">
        <v>63.75</v>
      </c>
      <c r="N196" s="738">
        <v>1</v>
      </c>
      <c r="O196" s="821">
        <v>1</v>
      </c>
      <c r="P196" s="739">
        <v>63.75</v>
      </c>
      <c r="Q196" s="754">
        <v>1</v>
      </c>
      <c r="R196" s="738">
        <v>1</v>
      </c>
      <c r="S196" s="754">
        <v>1</v>
      </c>
      <c r="T196" s="821">
        <v>1</v>
      </c>
      <c r="U196" s="777">
        <v>1</v>
      </c>
    </row>
    <row r="197" spans="1:21" ht="14.4" customHeight="1" x14ac:dyDescent="0.3">
      <c r="A197" s="737">
        <v>10</v>
      </c>
      <c r="B197" s="738" t="s">
        <v>2778</v>
      </c>
      <c r="C197" s="738" t="s">
        <v>3064</v>
      </c>
      <c r="D197" s="819" t="s">
        <v>5797</v>
      </c>
      <c r="E197" s="820" t="s">
        <v>3131</v>
      </c>
      <c r="F197" s="738" t="s">
        <v>3057</v>
      </c>
      <c r="G197" s="738" t="s">
        <v>3355</v>
      </c>
      <c r="H197" s="738" t="s">
        <v>608</v>
      </c>
      <c r="I197" s="738" t="s">
        <v>3356</v>
      </c>
      <c r="J197" s="738" t="s">
        <v>1226</v>
      </c>
      <c r="K197" s="738" t="s">
        <v>3357</v>
      </c>
      <c r="L197" s="739">
        <v>42.54</v>
      </c>
      <c r="M197" s="739">
        <v>42.54</v>
      </c>
      <c r="N197" s="738">
        <v>1</v>
      </c>
      <c r="O197" s="821">
        <v>1</v>
      </c>
      <c r="P197" s="739">
        <v>42.54</v>
      </c>
      <c r="Q197" s="754">
        <v>1</v>
      </c>
      <c r="R197" s="738">
        <v>1</v>
      </c>
      <c r="S197" s="754">
        <v>1</v>
      </c>
      <c r="T197" s="821">
        <v>1</v>
      </c>
      <c r="U197" s="777">
        <v>1</v>
      </c>
    </row>
    <row r="198" spans="1:21" ht="14.4" customHeight="1" x14ac:dyDescent="0.3">
      <c r="A198" s="737">
        <v>10</v>
      </c>
      <c r="B198" s="738" t="s">
        <v>2778</v>
      </c>
      <c r="C198" s="738" t="s">
        <v>3064</v>
      </c>
      <c r="D198" s="819" t="s">
        <v>5797</v>
      </c>
      <c r="E198" s="820" t="s">
        <v>3131</v>
      </c>
      <c r="F198" s="738" t="s">
        <v>3057</v>
      </c>
      <c r="G198" s="738" t="s">
        <v>3519</v>
      </c>
      <c r="H198" s="738" t="s">
        <v>608</v>
      </c>
      <c r="I198" s="738" t="s">
        <v>1385</v>
      </c>
      <c r="J198" s="738" t="s">
        <v>3520</v>
      </c>
      <c r="K198" s="738" t="s">
        <v>3521</v>
      </c>
      <c r="L198" s="739">
        <v>77.13</v>
      </c>
      <c r="M198" s="739">
        <v>77.13</v>
      </c>
      <c r="N198" s="738">
        <v>1</v>
      </c>
      <c r="O198" s="821">
        <v>1</v>
      </c>
      <c r="P198" s="739"/>
      <c r="Q198" s="754">
        <v>0</v>
      </c>
      <c r="R198" s="738"/>
      <c r="S198" s="754">
        <v>0</v>
      </c>
      <c r="T198" s="821"/>
      <c r="U198" s="777">
        <v>0</v>
      </c>
    </row>
    <row r="199" spans="1:21" ht="14.4" customHeight="1" x14ac:dyDescent="0.3">
      <c r="A199" s="737">
        <v>10</v>
      </c>
      <c r="B199" s="738" t="s">
        <v>2778</v>
      </c>
      <c r="C199" s="738" t="s">
        <v>3064</v>
      </c>
      <c r="D199" s="819" t="s">
        <v>5797</v>
      </c>
      <c r="E199" s="820" t="s">
        <v>3132</v>
      </c>
      <c r="F199" s="738" t="s">
        <v>3057</v>
      </c>
      <c r="G199" s="738" t="s">
        <v>3240</v>
      </c>
      <c r="H199" s="738" t="s">
        <v>871</v>
      </c>
      <c r="I199" s="738" t="s">
        <v>1329</v>
      </c>
      <c r="J199" s="738" t="s">
        <v>2893</v>
      </c>
      <c r="K199" s="738" t="s">
        <v>2894</v>
      </c>
      <c r="L199" s="739">
        <v>111.22</v>
      </c>
      <c r="M199" s="739">
        <v>111.22</v>
      </c>
      <c r="N199" s="738">
        <v>1</v>
      </c>
      <c r="O199" s="821">
        <v>1</v>
      </c>
      <c r="P199" s="739"/>
      <c r="Q199" s="754">
        <v>0</v>
      </c>
      <c r="R199" s="738"/>
      <c r="S199" s="754">
        <v>0</v>
      </c>
      <c r="T199" s="821"/>
      <c r="U199" s="777">
        <v>0</v>
      </c>
    </row>
    <row r="200" spans="1:21" ht="14.4" customHeight="1" x14ac:dyDescent="0.3">
      <c r="A200" s="737">
        <v>10</v>
      </c>
      <c r="B200" s="738" t="s">
        <v>2778</v>
      </c>
      <c r="C200" s="738" t="s">
        <v>3064</v>
      </c>
      <c r="D200" s="819" t="s">
        <v>5797</v>
      </c>
      <c r="E200" s="820" t="s">
        <v>3132</v>
      </c>
      <c r="F200" s="738" t="s">
        <v>3057</v>
      </c>
      <c r="G200" s="738" t="s">
        <v>3154</v>
      </c>
      <c r="H200" s="738" t="s">
        <v>608</v>
      </c>
      <c r="I200" s="738" t="s">
        <v>3522</v>
      </c>
      <c r="J200" s="738" t="s">
        <v>3450</v>
      </c>
      <c r="K200" s="738" t="s">
        <v>3523</v>
      </c>
      <c r="L200" s="739">
        <v>0</v>
      </c>
      <c r="M200" s="739">
        <v>0</v>
      </c>
      <c r="N200" s="738">
        <v>1</v>
      </c>
      <c r="O200" s="821">
        <v>1</v>
      </c>
      <c r="P200" s="739">
        <v>0</v>
      </c>
      <c r="Q200" s="754"/>
      <c r="R200" s="738">
        <v>1</v>
      </c>
      <c r="S200" s="754">
        <v>1</v>
      </c>
      <c r="T200" s="821">
        <v>1</v>
      </c>
      <c r="U200" s="777">
        <v>1</v>
      </c>
    </row>
    <row r="201" spans="1:21" ht="14.4" customHeight="1" x14ac:dyDescent="0.3">
      <c r="A201" s="737">
        <v>10</v>
      </c>
      <c r="B201" s="738" t="s">
        <v>2778</v>
      </c>
      <c r="C201" s="738" t="s">
        <v>3064</v>
      </c>
      <c r="D201" s="819" t="s">
        <v>5797</v>
      </c>
      <c r="E201" s="820" t="s">
        <v>3132</v>
      </c>
      <c r="F201" s="738" t="s">
        <v>3057</v>
      </c>
      <c r="G201" s="738" t="s">
        <v>3524</v>
      </c>
      <c r="H201" s="738" t="s">
        <v>608</v>
      </c>
      <c r="I201" s="738" t="s">
        <v>2413</v>
      </c>
      <c r="J201" s="738" t="s">
        <v>3525</v>
      </c>
      <c r="K201" s="738" t="s">
        <v>3526</v>
      </c>
      <c r="L201" s="739">
        <v>57.48</v>
      </c>
      <c r="M201" s="739">
        <v>172.44</v>
      </c>
      <c r="N201" s="738">
        <v>3</v>
      </c>
      <c r="O201" s="821">
        <v>2</v>
      </c>
      <c r="P201" s="739"/>
      <c r="Q201" s="754">
        <v>0</v>
      </c>
      <c r="R201" s="738"/>
      <c r="S201" s="754">
        <v>0</v>
      </c>
      <c r="T201" s="821"/>
      <c r="U201" s="777">
        <v>0</v>
      </c>
    </row>
    <row r="202" spans="1:21" ht="14.4" customHeight="1" x14ac:dyDescent="0.3">
      <c r="A202" s="737">
        <v>10</v>
      </c>
      <c r="B202" s="738" t="s">
        <v>2778</v>
      </c>
      <c r="C202" s="738" t="s">
        <v>3064</v>
      </c>
      <c r="D202" s="819" t="s">
        <v>5797</v>
      </c>
      <c r="E202" s="820" t="s">
        <v>3132</v>
      </c>
      <c r="F202" s="738" t="s">
        <v>3057</v>
      </c>
      <c r="G202" s="738" t="s">
        <v>3348</v>
      </c>
      <c r="H202" s="738" t="s">
        <v>608</v>
      </c>
      <c r="I202" s="738" t="s">
        <v>3354</v>
      </c>
      <c r="J202" s="738" t="s">
        <v>3350</v>
      </c>
      <c r="K202" s="738" t="s">
        <v>3353</v>
      </c>
      <c r="L202" s="739">
        <v>90.53</v>
      </c>
      <c r="M202" s="739">
        <v>90.53</v>
      </c>
      <c r="N202" s="738">
        <v>1</v>
      </c>
      <c r="O202" s="821">
        <v>1</v>
      </c>
      <c r="P202" s="739"/>
      <c r="Q202" s="754">
        <v>0</v>
      </c>
      <c r="R202" s="738"/>
      <c r="S202" s="754">
        <v>0</v>
      </c>
      <c r="T202" s="821"/>
      <c r="U202" s="777">
        <v>0</v>
      </c>
    </row>
    <row r="203" spans="1:21" ht="14.4" customHeight="1" x14ac:dyDescent="0.3">
      <c r="A203" s="737">
        <v>10</v>
      </c>
      <c r="B203" s="738" t="s">
        <v>2778</v>
      </c>
      <c r="C203" s="738" t="s">
        <v>3064</v>
      </c>
      <c r="D203" s="819" t="s">
        <v>5797</v>
      </c>
      <c r="E203" s="820" t="s">
        <v>3133</v>
      </c>
      <c r="F203" s="738" t="s">
        <v>3057</v>
      </c>
      <c r="G203" s="738" t="s">
        <v>3240</v>
      </c>
      <c r="H203" s="738" t="s">
        <v>871</v>
      </c>
      <c r="I203" s="738" t="s">
        <v>1325</v>
      </c>
      <c r="J203" s="738" t="s">
        <v>2895</v>
      </c>
      <c r="K203" s="738" t="s">
        <v>2896</v>
      </c>
      <c r="L203" s="739">
        <v>149.52000000000001</v>
      </c>
      <c r="M203" s="739">
        <v>149.52000000000001</v>
      </c>
      <c r="N203" s="738">
        <v>1</v>
      </c>
      <c r="O203" s="821">
        <v>1</v>
      </c>
      <c r="P203" s="739"/>
      <c r="Q203" s="754">
        <v>0</v>
      </c>
      <c r="R203" s="738"/>
      <c r="S203" s="754">
        <v>0</v>
      </c>
      <c r="T203" s="821"/>
      <c r="U203" s="777">
        <v>0</v>
      </c>
    </row>
    <row r="204" spans="1:21" ht="14.4" customHeight="1" x14ac:dyDescent="0.3">
      <c r="A204" s="737">
        <v>10</v>
      </c>
      <c r="B204" s="738" t="s">
        <v>2778</v>
      </c>
      <c r="C204" s="738" t="s">
        <v>3064</v>
      </c>
      <c r="D204" s="819" t="s">
        <v>5797</v>
      </c>
      <c r="E204" s="820" t="s">
        <v>3133</v>
      </c>
      <c r="F204" s="738" t="s">
        <v>3057</v>
      </c>
      <c r="G204" s="738" t="s">
        <v>3240</v>
      </c>
      <c r="H204" s="738" t="s">
        <v>871</v>
      </c>
      <c r="I204" s="738" t="s">
        <v>1007</v>
      </c>
      <c r="J204" s="738" t="s">
        <v>1008</v>
      </c>
      <c r="K204" s="738" t="s">
        <v>3241</v>
      </c>
      <c r="L204" s="739">
        <v>75.73</v>
      </c>
      <c r="M204" s="739">
        <v>75.73</v>
      </c>
      <c r="N204" s="738">
        <v>1</v>
      </c>
      <c r="O204" s="821">
        <v>0.5</v>
      </c>
      <c r="P204" s="739"/>
      <c r="Q204" s="754">
        <v>0</v>
      </c>
      <c r="R204" s="738"/>
      <c r="S204" s="754">
        <v>0</v>
      </c>
      <c r="T204" s="821"/>
      <c r="U204" s="777">
        <v>0</v>
      </c>
    </row>
    <row r="205" spans="1:21" ht="14.4" customHeight="1" x14ac:dyDescent="0.3">
      <c r="A205" s="737">
        <v>10</v>
      </c>
      <c r="B205" s="738" t="s">
        <v>2778</v>
      </c>
      <c r="C205" s="738" t="s">
        <v>3064</v>
      </c>
      <c r="D205" s="819" t="s">
        <v>5797</v>
      </c>
      <c r="E205" s="820" t="s">
        <v>3133</v>
      </c>
      <c r="F205" s="738" t="s">
        <v>3057</v>
      </c>
      <c r="G205" s="738" t="s">
        <v>3240</v>
      </c>
      <c r="H205" s="738" t="s">
        <v>871</v>
      </c>
      <c r="I205" s="738" t="s">
        <v>2298</v>
      </c>
      <c r="J205" s="738" t="s">
        <v>2299</v>
      </c>
      <c r="K205" s="738" t="s">
        <v>2971</v>
      </c>
      <c r="L205" s="739">
        <v>225.06</v>
      </c>
      <c r="M205" s="739">
        <v>225.06</v>
      </c>
      <c r="N205" s="738">
        <v>1</v>
      </c>
      <c r="O205" s="821">
        <v>1</v>
      </c>
      <c r="P205" s="739"/>
      <c r="Q205" s="754">
        <v>0</v>
      </c>
      <c r="R205" s="738"/>
      <c r="S205" s="754">
        <v>0</v>
      </c>
      <c r="T205" s="821"/>
      <c r="U205" s="777">
        <v>0</v>
      </c>
    </row>
    <row r="206" spans="1:21" ht="14.4" customHeight="1" x14ac:dyDescent="0.3">
      <c r="A206" s="737">
        <v>10</v>
      </c>
      <c r="B206" s="738" t="s">
        <v>2778</v>
      </c>
      <c r="C206" s="738" t="s">
        <v>3064</v>
      </c>
      <c r="D206" s="819" t="s">
        <v>5797</v>
      </c>
      <c r="E206" s="820" t="s">
        <v>3133</v>
      </c>
      <c r="F206" s="738" t="s">
        <v>3057</v>
      </c>
      <c r="G206" s="738" t="s">
        <v>3246</v>
      </c>
      <c r="H206" s="738" t="s">
        <v>608</v>
      </c>
      <c r="I206" s="738" t="s">
        <v>985</v>
      </c>
      <c r="J206" s="738" t="s">
        <v>3247</v>
      </c>
      <c r="K206" s="738" t="s">
        <v>3527</v>
      </c>
      <c r="L206" s="739">
        <v>55.41</v>
      </c>
      <c r="M206" s="739">
        <v>55.41</v>
      </c>
      <c r="N206" s="738">
        <v>1</v>
      </c>
      <c r="O206" s="821">
        <v>1</v>
      </c>
      <c r="P206" s="739"/>
      <c r="Q206" s="754">
        <v>0</v>
      </c>
      <c r="R206" s="738"/>
      <c r="S206" s="754">
        <v>0</v>
      </c>
      <c r="T206" s="821"/>
      <c r="U206" s="777">
        <v>0</v>
      </c>
    </row>
    <row r="207" spans="1:21" ht="14.4" customHeight="1" x14ac:dyDescent="0.3">
      <c r="A207" s="737">
        <v>10</v>
      </c>
      <c r="B207" s="738" t="s">
        <v>2778</v>
      </c>
      <c r="C207" s="738" t="s">
        <v>3064</v>
      </c>
      <c r="D207" s="819" t="s">
        <v>5797</v>
      </c>
      <c r="E207" s="820" t="s">
        <v>3133</v>
      </c>
      <c r="F207" s="738" t="s">
        <v>3057</v>
      </c>
      <c r="G207" s="738" t="s">
        <v>3251</v>
      </c>
      <c r="H207" s="738" t="s">
        <v>871</v>
      </c>
      <c r="I207" s="738" t="s">
        <v>893</v>
      </c>
      <c r="J207" s="738" t="s">
        <v>894</v>
      </c>
      <c r="K207" s="738" t="s">
        <v>2872</v>
      </c>
      <c r="L207" s="739">
        <v>0</v>
      </c>
      <c r="M207" s="739">
        <v>0</v>
      </c>
      <c r="N207" s="738">
        <v>1</v>
      </c>
      <c r="O207" s="821">
        <v>0.5</v>
      </c>
      <c r="P207" s="739">
        <v>0</v>
      </c>
      <c r="Q207" s="754"/>
      <c r="R207" s="738">
        <v>1</v>
      </c>
      <c r="S207" s="754">
        <v>1</v>
      </c>
      <c r="T207" s="821">
        <v>0.5</v>
      </c>
      <c r="U207" s="777">
        <v>1</v>
      </c>
    </row>
    <row r="208" spans="1:21" ht="14.4" customHeight="1" x14ac:dyDescent="0.3">
      <c r="A208" s="737">
        <v>10</v>
      </c>
      <c r="B208" s="738" t="s">
        <v>2778</v>
      </c>
      <c r="C208" s="738" t="s">
        <v>3064</v>
      </c>
      <c r="D208" s="819" t="s">
        <v>5797</v>
      </c>
      <c r="E208" s="820" t="s">
        <v>3133</v>
      </c>
      <c r="F208" s="738" t="s">
        <v>3057</v>
      </c>
      <c r="G208" s="738" t="s">
        <v>3205</v>
      </c>
      <c r="H208" s="738" t="s">
        <v>608</v>
      </c>
      <c r="I208" s="738" t="s">
        <v>1746</v>
      </c>
      <c r="J208" s="738" t="s">
        <v>1747</v>
      </c>
      <c r="K208" s="738" t="s">
        <v>3504</v>
      </c>
      <c r="L208" s="739">
        <v>78.33</v>
      </c>
      <c r="M208" s="739">
        <v>156.66</v>
      </c>
      <c r="N208" s="738">
        <v>2</v>
      </c>
      <c r="O208" s="821">
        <v>1</v>
      </c>
      <c r="P208" s="739">
        <v>156.66</v>
      </c>
      <c r="Q208" s="754">
        <v>1</v>
      </c>
      <c r="R208" s="738">
        <v>2</v>
      </c>
      <c r="S208" s="754">
        <v>1</v>
      </c>
      <c r="T208" s="821">
        <v>1</v>
      </c>
      <c r="U208" s="777">
        <v>1</v>
      </c>
    </row>
    <row r="209" spans="1:21" ht="14.4" customHeight="1" x14ac:dyDescent="0.3">
      <c r="A209" s="737">
        <v>10</v>
      </c>
      <c r="B209" s="738" t="s">
        <v>2778</v>
      </c>
      <c r="C209" s="738" t="s">
        <v>3064</v>
      </c>
      <c r="D209" s="819" t="s">
        <v>5797</v>
      </c>
      <c r="E209" s="820" t="s">
        <v>3133</v>
      </c>
      <c r="F209" s="738" t="s">
        <v>3057</v>
      </c>
      <c r="G209" s="738" t="s">
        <v>3154</v>
      </c>
      <c r="H209" s="738" t="s">
        <v>608</v>
      </c>
      <c r="I209" s="738" t="s">
        <v>801</v>
      </c>
      <c r="J209" s="738" t="s">
        <v>3450</v>
      </c>
      <c r="K209" s="738" t="s">
        <v>3505</v>
      </c>
      <c r="L209" s="739">
        <v>13.83</v>
      </c>
      <c r="M209" s="739">
        <v>27.66</v>
      </c>
      <c r="N209" s="738">
        <v>2</v>
      </c>
      <c r="O209" s="821">
        <v>1</v>
      </c>
      <c r="P209" s="739">
        <v>13.83</v>
      </c>
      <c r="Q209" s="754">
        <v>0.5</v>
      </c>
      <c r="R209" s="738">
        <v>1</v>
      </c>
      <c r="S209" s="754">
        <v>0.5</v>
      </c>
      <c r="T209" s="821">
        <v>0.5</v>
      </c>
      <c r="U209" s="777">
        <v>0.5</v>
      </c>
    </row>
    <row r="210" spans="1:21" ht="14.4" customHeight="1" x14ac:dyDescent="0.3">
      <c r="A210" s="737">
        <v>10</v>
      </c>
      <c r="B210" s="738" t="s">
        <v>2778</v>
      </c>
      <c r="C210" s="738" t="s">
        <v>3064</v>
      </c>
      <c r="D210" s="819" t="s">
        <v>5797</v>
      </c>
      <c r="E210" s="820" t="s">
        <v>3133</v>
      </c>
      <c r="F210" s="738" t="s">
        <v>3057</v>
      </c>
      <c r="G210" s="738" t="s">
        <v>3154</v>
      </c>
      <c r="H210" s="738" t="s">
        <v>608</v>
      </c>
      <c r="I210" s="738" t="s">
        <v>3449</v>
      </c>
      <c r="J210" s="738" t="s">
        <v>3450</v>
      </c>
      <c r="K210" s="738" t="s">
        <v>3451</v>
      </c>
      <c r="L210" s="739">
        <v>27.67</v>
      </c>
      <c r="M210" s="739">
        <v>27.67</v>
      </c>
      <c r="N210" s="738">
        <v>1</v>
      </c>
      <c r="O210" s="821">
        <v>0.5</v>
      </c>
      <c r="P210" s="739">
        <v>27.67</v>
      </c>
      <c r="Q210" s="754">
        <v>1</v>
      </c>
      <c r="R210" s="738">
        <v>1</v>
      </c>
      <c r="S210" s="754">
        <v>1</v>
      </c>
      <c r="T210" s="821">
        <v>0.5</v>
      </c>
      <c r="U210" s="777">
        <v>1</v>
      </c>
    </row>
    <row r="211" spans="1:21" ht="14.4" customHeight="1" x14ac:dyDescent="0.3">
      <c r="A211" s="737">
        <v>10</v>
      </c>
      <c r="B211" s="738" t="s">
        <v>2778</v>
      </c>
      <c r="C211" s="738" t="s">
        <v>3064</v>
      </c>
      <c r="D211" s="819" t="s">
        <v>5797</v>
      </c>
      <c r="E211" s="820" t="s">
        <v>3133</v>
      </c>
      <c r="F211" s="738" t="s">
        <v>3057</v>
      </c>
      <c r="G211" s="738" t="s">
        <v>3506</v>
      </c>
      <c r="H211" s="738" t="s">
        <v>608</v>
      </c>
      <c r="I211" s="738" t="s">
        <v>797</v>
      </c>
      <c r="J211" s="738" t="s">
        <v>798</v>
      </c>
      <c r="K211" s="738" t="s">
        <v>3507</v>
      </c>
      <c r="L211" s="739">
        <v>0</v>
      </c>
      <c r="M211" s="739">
        <v>0</v>
      </c>
      <c r="N211" s="738">
        <v>2</v>
      </c>
      <c r="O211" s="821">
        <v>1</v>
      </c>
      <c r="P211" s="739">
        <v>0</v>
      </c>
      <c r="Q211" s="754"/>
      <c r="R211" s="738">
        <v>2</v>
      </c>
      <c r="S211" s="754">
        <v>1</v>
      </c>
      <c r="T211" s="821">
        <v>1</v>
      </c>
      <c r="U211" s="777">
        <v>1</v>
      </c>
    </row>
    <row r="212" spans="1:21" ht="14.4" customHeight="1" x14ac:dyDescent="0.3">
      <c r="A212" s="737">
        <v>10</v>
      </c>
      <c r="B212" s="738" t="s">
        <v>2778</v>
      </c>
      <c r="C212" s="738" t="s">
        <v>3064</v>
      </c>
      <c r="D212" s="819" t="s">
        <v>5797</v>
      </c>
      <c r="E212" s="820" t="s">
        <v>3133</v>
      </c>
      <c r="F212" s="738" t="s">
        <v>3057</v>
      </c>
      <c r="G212" s="738" t="s">
        <v>3272</v>
      </c>
      <c r="H212" s="738" t="s">
        <v>608</v>
      </c>
      <c r="I212" s="738" t="s">
        <v>3528</v>
      </c>
      <c r="J212" s="738" t="s">
        <v>3273</v>
      </c>
      <c r="K212" s="738" t="s">
        <v>3529</v>
      </c>
      <c r="L212" s="739">
        <v>0</v>
      </c>
      <c r="M212" s="739">
        <v>0</v>
      </c>
      <c r="N212" s="738">
        <v>1</v>
      </c>
      <c r="O212" s="821">
        <v>1</v>
      </c>
      <c r="P212" s="739"/>
      <c r="Q212" s="754"/>
      <c r="R212" s="738"/>
      <c r="S212" s="754">
        <v>0</v>
      </c>
      <c r="T212" s="821"/>
      <c r="U212" s="777">
        <v>0</v>
      </c>
    </row>
    <row r="213" spans="1:21" ht="14.4" customHeight="1" x14ac:dyDescent="0.3">
      <c r="A213" s="737">
        <v>10</v>
      </c>
      <c r="B213" s="738" t="s">
        <v>2778</v>
      </c>
      <c r="C213" s="738" t="s">
        <v>3064</v>
      </c>
      <c r="D213" s="819" t="s">
        <v>5797</v>
      </c>
      <c r="E213" s="820" t="s">
        <v>3133</v>
      </c>
      <c r="F213" s="738" t="s">
        <v>3057</v>
      </c>
      <c r="G213" s="738" t="s">
        <v>3530</v>
      </c>
      <c r="H213" s="738" t="s">
        <v>608</v>
      </c>
      <c r="I213" s="738" t="s">
        <v>1486</v>
      </c>
      <c r="J213" s="738" t="s">
        <v>1405</v>
      </c>
      <c r="K213" s="738" t="s">
        <v>3531</v>
      </c>
      <c r="L213" s="739">
        <v>92.85</v>
      </c>
      <c r="M213" s="739">
        <v>371.4</v>
      </c>
      <c r="N213" s="738">
        <v>4</v>
      </c>
      <c r="O213" s="821">
        <v>3.5</v>
      </c>
      <c r="P213" s="739">
        <v>185.7</v>
      </c>
      <c r="Q213" s="754">
        <v>0.5</v>
      </c>
      <c r="R213" s="738">
        <v>2</v>
      </c>
      <c r="S213" s="754">
        <v>0.5</v>
      </c>
      <c r="T213" s="821">
        <v>1.5</v>
      </c>
      <c r="U213" s="777">
        <v>0.42857142857142855</v>
      </c>
    </row>
    <row r="214" spans="1:21" ht="14.4" customHeight="1" x14ac:dyDescent="0.3">
      <c r="A214" s="737">
        <v>10</v>
      </c>
      <c r="B214" s="738" t="s">
        <v>2778</v>
      </c>
      <c r="C214" s="738" t="s">
        <v>3064</v>
      </c>
      <c r="D214" s="819" t="s">
        <v>5797</v>
      </c>
      <c r="E214" s="820" t="s">
        <v>3133</v>
      </c>
      <c r="F214" s="738" t="s">
        <v>3057</v>
      </c>
      <c r="G214" s="738" t="s">
        <v>3532</v>
      </c>
      <c r="H214" s="738" t="s">
        <v>608</v>
      </c>
      <c r="I214" s="738" t="s">
        <v>1498</v>
      </c>
      <c r="J214" s="738" t="s">
        <v>1499</v>
      </c>
      <c r="K214" s="738" t="s">
        <v>3533</v>
      </c>
      <c r="L214" s="739">
        <v>0</v>
      </c>
      <c r="M214" s="739">
        <v>0</v>
      </c>
      <c r="N214" s="738">
        <v>1</v>
      </c>
      <c r="O214" s="821">
        <v>1</v>
      </c>
      <c r="P214" s="739">
        <v>0</v>
      </c>
      <c r="Q214" s="754"/>
      <c r="R214" s="738">
        <v>1</v>
      </c>
      <c r="S214" s="754">
        <v>1</v>
      </c>
      <c r="T214" s="821">
        <v>1</v>
      </c>
      <c r="U214" s="777">
        <v>1</v>
      </c>
    </row>
    <row r="215" spans="1:21" ht="14.4" customHeight="1" x14ac:dyDescent="0.3">
      <c r="A215" s="737">
        <v>10</v>
      </c>
      <c r="B215" s="738" t="s">
        <v>2778</v>
      </c>
      <c r="C215" s="738" t="s">
        <v>3064</v>
      </c>
      <c r="D215" s="819" t="s">
        <v>5797</v>
      </c>
      <c r="E215" s="820" t="s">
        <v>3133</v>
      </c>
      <c r="F215" s="738" t="s">
        <v>3057</v>
      </c>
      <c r="G215" s="738" t="s">
        <v>3379</v>
      </c>
      <c r="H215" s="738" t="s">
        <v>608</v>
      </c>
      <c r="I215" s="738" t="s">
        <v>1274</v>
      </c>
      <c r="J215" s="738" t="s">
        <v>1275</v>
      </c>
      <c r="K215" s="738" t="s">
        <v>3534</v>
      </c>
      <c r="L215" s="739">
        <v>48.09</v>
      </c>
      <c r="M215" s="739">
        <v>48.09</v>
      </c>
      <c r="N215" s="738">
        <v>1</v>
      </c>
      <c r="O215" s="821">
        <v>1</v>
      </c>
      <c r="P215" s="739">
        <v>48.09</v>
      </c>
      <c r="Q215" s="754">
        <v>1</v>
      </c>
      <c r="R215" s="738">
        <v>1</v>
      </c>
      <c r="S215" s="754">
        <v>1</v>
      </c>
      <c r="T215" s="821">
        <v>1</v>
      </c>
      <c r="U215" s="777">
        <v>1</v>
      </c>
    </row>
    <row r="216" spans="1:21" ht="14.4" customHeight="1" x14ac:dyDescent="0.3">
      <c r="A216" s="737">
        <v>10</v>
      </c>
      <c r="B216" s="738" t="s">
        <v>2778</v>
      </c>
      <c r="C216" s="738" t="s">
        <v>3064</v>
      </c>
      <c r="D216" s="819" t="s">
        <v>5797</v>
      </c>
      <c r="E216" s="820" t="s">
        <v>3133</v>
      </c>
      <c r="F216" s="738" t="s">
        <v>3057</v>
      </c>
      <c r="G216" s="738" t="s">
        <v>3379</v>
      </c>
      <c r="H216" s="738" t="s">
        <v>608</v>
      </c>
      <c r="I216" s="738" t="s">
        <v>994</v>
      </c>
      <c r="J216" s="738" t="s">
        <v>995</v>
      </c>
      <c r="K216" s="738" t="s">
        <v>3380</v>
      </c>
      <c r="L216" s="739">
        <v>89.91</v>
      </c>
      <c r="M216" s="739">
        <v>179.82</v>
      </c>
      <c r="N216" s="738">
        <v>2</v>
      </c>
      <c r="O216" s="821">
        <v>1</v>
      </c>
      <c r="P216" s="739">
        <v>89.91</v>
      </c>
      <c r="Q216" s="754">
        <v>0.5</v>
      </c>
      <c r="R216" s="738">
        <v>1</v>
      </c>
      <c r="S216" s="754">
        <v>0.5</v>
      </c>
      <c r="T216" s="821">
        <v>0.5</v>
      </c>
      <c r="U216" s="777">
        <v>0.5</v>
      </c>
    </row>
    <row r="217" spans="1:21" ht="14.4" customHeight="1" x14ac:dyDescent="0.3">
      <c r="A217" s="737">
        <v>10</v>
      </c>
      <c r="B217" s="738" t="s">
        <v>2778</v>
      </c>
      <c r="C217" s="738" t="s">
        <v>3064</v>
      </c>
      <c r="D217" s="819" t="s">
        <v>5797</v>
      </c>
      <c r="E217" s="820" t="s">
        <v>3133</v>
      </c>
      <c r="F217" s="738" t="s">
        <v>3057</v>
      </c>
      <c r="G217" s="738" t="s">
        <v>3535</v>
      </c>
      <c r="H217" s="738" t="s">
        <v>608</v>
      </c>
      <c r="I217" s="738" t="s">
        <v>1028</v>
      </c>
      <c r="J217" s="738" t="s">
        <v>1029</v>
      </c>
      <c r="K217" s="738" t="s">
        <v>3536</v>
      </c>
      <c r="L217" s="739">
        <v>27.28</v>
      </c>
      <c r="M217" s="739">
        <v>27.28</v>
      </c>
      <c r="N217" s="738">
        <v>1</v>
      </c>
      <c r="O217" s="821">
        <v>0.5</v>
      </c>
      <c r="P217" s="739">
        <v>27.28</v>
      </c>
      <c r="Q217" s="754">
        <v>1</v>
      </c>
      <c r="R217" s="738">
        <v>1</v>
      </c>
      <c r="S217" s="754">
        <v>1</v>
      </c>
      <c r="T217" s="821">
        <v>0.5</v>
      </c>
      <c r="U217" s="777">
        <v>1</v>
      </c>
    </row>
    <row r="218" spans="1:21" ht="14.4" customHeight="1" x14ac:dyDescent="0.3">
      <c r="A218" s="737">
        <v>10</v>
      </c>
      <c r="B218" s="738" t="s">
        <v>2778</v>
      </c>
      <c r="C218" s="738" t="s">
        <v>3064</v>
      </c>
      <c r="D218" s="819" t="s">
        <v>5797</v>
      </c>
      <c r="E218" s="820" t="s">
        <v>3133</v>
      </c>
      <c r="F218" s="738" t="s">
        <v>3057</v>
      </c>
      <c r="G218" s="738" t="s">
        <v>3537</v>
      </c>
      <c r="H218" s="738" t="s">
        <v>608</v>
      </c>
      <c r="I218" s="738" t="s">
        <v>717</v>
      </c>
      <c r="J218" s="738" t="s">
        <v>718</v>
      </c>
      <c r="K218" s="738" t="s">
        <v>3538</v>
      </c>
      <c r="L218" s="739">
        <v>0</v>
      </c>
      <c r="M218" s="739">
        <v>0</v>
      </c>
      <c r="N218" s="738">
        <v>2</v>
      </c>
      <c r="O218" s="821">
        <v>1</v>
      </c>
      <c r="P218" s="739">
        <v>0</v>
      </c>
      <c r="Q218" s="754"/>
      <c r="R218" s="738">
        <v>2</v>
      </c>
      <c r="S218" s="754">
        <v>1</v>
      </c>
      <c r="T218" s="821">
        <v>1</v>
      </c>
      <c r="U218" s="777">
        <v>1</v>
      </c>
    </row>
    <row r="219" spans="1:21" ht="14.4" customHeight="1" x14ac:dyDescent="0.3">
      <c r="A219" s="737">
        <v>10</v>
      </c>
      <c r="B219" s="738" t="s">
        <v>2778</v>
      </c>
      <c r="C219" s="738" t="s">
        <v>3064</v>
      </c>
      <c r="D219" s="819" t="s">
        <v>5797</v>
      </c>
      <c r="E219" s="820" t="s">
        <v>3133</v>
      </c>
      <c r="F219" s="738" t="s">
        <v>3057</v>
      </c>
      <c r="G219" s="738" t="s">
        <v>3287</v>
      </c>
      <c r="H219" s="738" t="s">
        <v>608</v>
      </c>
      <c r="I219" s="738" t="s">
        <v>3381</v>
      </c>
      <c r="J219" s="738" t="s">
        <v>1620</v>
      </c>
      <c r="K219" s="738" t="s">
        <v>3382</v>
      </c>
      <c r="L219" s="739">
        <v>98.75</v>
      </c>
      <c r="M219" s="739">
        <v>197.5</v>
      </c>
      <c r="N219" s="738">
        <v>2</v>
      </c>
      <c r="O219" s="821">
        <v>1</v>
      </c>
      <c r="P219" s="739">
        <v>197.5</v>
      </c>
      <c r="Q219" s="754">
        <v>1</v>
      </c>
      <c r="R219" s="738">
        <v>2</v>
      </c>
      <c r="S219" s="754">
        <v>1</v>
      </c>
      <c r="T219" s="821">
        <v>1</v>
      </c>
      <c r="U219" s="777">
        <v>1</v>
      </c>
    </row>
    <row r="220" spans="1:21" ht="14.4" customHeight="1" x14ac:dyDescent="0.3">
      <c r="A220" s="737">
        <v>10</v>
      </c>
      <c r="B220" s="738" t="s">
        <v>2778</v>
      </c>
      <c r="C220" s="738" t="s">
        <v>3064</v>
      </c>
      <c r="D220" s="819" t="s">
        <v>5797</v>
      </c>
      <c r="E220" s="820" t="s">
        <v>3133</v>
      </c>
      <c r="F220" s="738" t="s">
        <v>3057</v>
      </c>
      <c r="G220" s="738" t="s">
        <v>3287</v>
      </c>
      <c r="H220" s="738" t="s">
        <v>608</v>
      </c>
      <c r="I220" s="738" t="s">
        <v>3539</v>
      </c>
      <c r="J220" s="738" t="s">
        <v>2764</v>
      </c>
      <c r="K220" s="738" t="s">
        <v>3250</v>
      </c>
      <c r="L220" s="739">
        <v>49.38</v>
      </c>
      <c r="M220" s="739">
        <v>98.76</v>
      </c>
      <c r="N220" s="738">
        <v>2</v>
      </c>
      <c r="O220" s="821">
        <v>1</v>
      </c>
      <c r="P220" s="739"/>
      <c r="Q220" s="754">
        <v>0</v>
      </c>
      <c r="R220" s="738"/>
      <c r="S220" s="754">
        <v>0</v>
      </c>
      <c r="T220" s="821"/>
      <c r="U220" s="777">
        <v>0</v>
      </c>
    </row>
    <row r="221" spans="1:21" ht="14.4" customHeight="1" x14ac:dyDescent="0.3">
      <c r="A221" s="737">
        <v>10</v>
      </c>
      <c r="B221" s="738" t="s">
        <v>2778</v>
      </c>
      <c r="C221" s="738" t="s">
        <v>3064</v>
      </c>
      <c r="D221" s="819" t="s">
        <v>5797</v>
      </c>
      <c r="E221" s="820" t="s">
        <v>3133</v>
      </c>
      <c r="F221" s="738" t="s">
        <v>3057</v>
      </c>
      <c r="G221" s="738" t="s">
        <v>3287</v>
      </c>
      <c r="H221" s="738" t="s">
        <v>608</v>
      </c>
      <c r="I221" s="738" t="s">
        <v>3508</v>
      </c>
      <c r="J221" s="738" t="s">
        <v>982</v>
      </c>
      <c r="K221" s="738" t="s">
        <v>3509</v>
      </c>
      <c r="L221" s="739">
        <v>23.27</v>
      </c>
      <c r="M221" s="739">
        <v>23.27</v>
      </c>
      <c r="N221" s="738">
        <v>1</v>
      </c>
      <c r="O221" s="821">
        <v>1</v>
      </c>
      <c r="P221" s="739"/>
      <c r="Q221" s="754">
        <v>0</v>
      </c>
      <c r="R221" s="738"/>
      <c r="S221" s="754">
        <v>0</v>
      </c>
      <c r="T221" s="821"/>
      <c r="U221" s="777">
        <v>0</v>
      </c>
    </row>
    <row r="222" spans="1:21" ht="14.4" customHeight="1" x14ac:dyDescent="0.3">
      <c r="A222" s="737">
        <v>10</v>
      </c>
      <c r="B222" s="738" t="s">
        <v>2778</v>
      </c>
      <c r="C222" s="738" t="s">
        <v>3064</v>
      </c>
      <c r="D222" s="819" t="s">
        <v>5797</v>
      </c>
      <c r="E222" s="820" t="s">
        <v>3133</v>
      </c>
      <c r="F222" s="738" t="s">
        <v>3057</v>
      </c>
      <c r="G222" s="738" t="s">
        <v>3287</v>
      </c>
      <c r="H222" s="738" t="s">
        <v>608</v>
      </c>
      <c r="I222" s="738" t="s">
        <v>3540</v>
      </c>
      <c r="J222" s="738" t="s">
        <v>998</v>
      </c>
      <c r="K222" s="738" t="s">
        <v>3541</v>
      </c>
      <c r="L222" s="739">
        <v>77.599999999999994</v>
      </c>
      <c r="M222" s="739">
        <v>77.599999999999994</v>
      </c>
      <c r="N222" s="738">
        <v>1</v>
      </c>
      <c r="O222" s="821">
        <v>0.5</v>
      </c>
      <c r="P222" s="739">
        <v>77.599999999999994</v>
      </c>
      <c r="Q222" s="754">
        <v>1</v>
      </c>
      <c r="R222" s="738">
        <v>1</v>
      </c>
      <c r="S222" s="754">
        <v>1</v>
      </c>
      <c r="T222" s="821">
        <v>0.5</v>
      </c>
      <c r="U222" s="777">
        <v>1</v>
      </c>
    </row>
    <row r="223" spans="1:21" ht="14.4" customHeight="1" x14ac:dyDescent="0.3">
      <c r="A223" s="737">
        <v>10</v>
      </c>
      <c r="B223" s="738" t="s">
        <v>2778</v>
      </c>
      <c r="C223" s="738" t="s">
        <v>3064</v>
      </c>
      <c r="D223" s="819" t="s">
        <v>5797</v>
      </c>
      <c r="E223" s="820" t="s">
        <v>3133</v>
      </c>
      <c r="F223" s="738" t="s">
        <v>3057</v>
      </c>
      <c r="G223" s="738" t="s">
        <v>3287</v>
      </c>
      <c r="H223" s="738" t="s">
        <v>608</v>
      </c>
      <c r="I223" s="738" t="s">
        <v>3383</v>
      </c>
      <c r="J223" s="738" t="s">
        <v>982</v>
      </c>
      <c r="K223" s="738" t="s">
        <v>3384</v>
      </c>
      <c r="L223" s="739">
        <v>38.81</v>
      </c>
      <c r="M223" s="739">
        <v>77.62</v>
      </c>
      <c r="N223" s="738">
        <v>2</v>
      </c>
      <c r="O223" s="821">
        <v>1.5</v>
      </c>
      <c r="P223" s="739">
        <v>77.62</v>
      </c>
      <c r="Q223" s="754">
        <v>1</v>
      </c>
      <c r="R223" s="738">
        <v>2</v>
      </c>
      <c r="S223" s="754">
        <v>1</v>
      </c>
      <c r="T223" s="821">
        <v>1.5</v>
      </c>
      <c r="U223" s="777">
        <v>1</v>
      </c>
    </row>
    <row r="224" spans="1:21" ht="14.4" customHeight="1" x14ac:dyDescent="0.3">
      <c r="A224" s="737">
        <v>10</v>
      </c>
      <c r="B224" s="738" t="s">
        <v>2778</v>
      </c>
      <c r="C224" s="738" t="s">
        <v>3064</v>
      </c>
      <c r="D224" s="819" t="s">
        <v>5797</v>
      </c>
      <c r="E224" s="820" t="s">
        <v>3133</v>
      </c>
      <c r="F224" s="738" t="s">
        <v>3057</v>
      </c>
      <c r="G224" s="738" t="s">
        <v>3287</v>
      </c>
      <c r="H224" s="738" t="s">
        <v>608</v>
      </c>
      <c r="I224" s="738" t="s">
        <v>997</v>
      </c>
      <c r="J224" s="738" t="s">
        <v>998</v>
      </c>
      <c r="K224" s="738" t="s">
        <v>3541</v>
      </c>
      <c r="L224" s="739">
        <v>77.599999999999994</v>
      </c>
      <c r="M224" s="739">
        <v>77.599999999999994</v>
      </c>
      <c r="N224" s="738">
        <v>1</v>
      </c>
      <c r="O224" s="821">
        <v>0.5</v>
      </c>
      <c r="P224" s="739">
        <v>77.599999999999994</v>
      </c>
      <c r="Q224" s="754">
        <v>1</v>
      </c>
      <c r="R224" s="738">
        <v>1</v>
      </c>
      <c r="S224" s="754">
        <v>1</v>
      </c>
      <c r="T224" s="821">
        <v>0.5</v>
      </c>
      <c r="U224" s="777">
        <v>1</v>
      </c>
    </row>
    <row r="225" spans="1:21" ht="14.4" customHeight="1" x14ac:dyDescent="0.3">
      <c r="A225" s="737">
        <v>10</v>
      </c>
      <c r="B225" s="738" t="s">
        <v>2778</v>
      </c>
      <c r="C225" s="738" t="s">
        <v>3064</v>
      </c>
      <c r="D225" s="819" t="s">
        <v>5797</v>
      </c>
      <c r="E225" s="820" t="s">
        <v>3133</v>
      </c>
      <c r="F225" s="738" t="s">
        <v>3057</v>
      </c>
      <c r="G225" s="738" t="s">
        <v>3287</v>
      </c>
      <c r="H225" s="738" t="s">
        <v>608</v>
      </c>
      <c r="I225" s="738" t="s">
        <v>981</v>
      </c>
      <c r="J225" s="738" t="s">
        <v>982</v>
      </c>
      <c r="K225" s="738" t="s">
        <v>3384</v>
      </c>
      <c r="L225" s="739">
        <v>38.81</v>
      </c>
      <c r="M225" s="739">
        <v>38.81</v>
      </c>
      <c r="N225" s="738">
        <v>1</v>
      </c>
      <c r="O225" s="821">
        <v>1</v>
      </c>
      <c r="P225" s="739"/>
      <c r="Q225" s="754">
        <v>0</v>
      </c>
      <c r="R225" s="738"/>
      <c r="S225" s="754">
        <v>0</v>
      </c>
      <c r="T225" s="821"/>
      <c r="U225" s="777">
        <v>0</v>
      </c>
    </row>
    <row r="226" spans="1:21" ht="14.4" customHeight="1" x14ac:dyDescent="0.3">
      <c r="A226" s="737">
        <v>10</v>
      </c>
      <c r="B226" s="738" t="s">
        <v>2778</v>
      </c>
      <c r="C226" s="738" t="s">
        <v>3064</v>
      </c>
      <c r="D226" s="819" t="s">
        <v>5797</v>
      </c>
      <c r="E226" s="820" t="s">
        <v>3133</v>
      </c>
      <c r="F226" s="738" t="s">
        <v>3057</v>
      </c>
      <c r="G226" s="738" t="s">
        <v>3542</v>
      </c>
      <c r="H226" s="738" t="s">
        <v>608</v>
      </c>
      <c r="I226" s="738" t="s">
        <v>1016</v>
      </c>
      <c r="J226" s="738" t="s">
        <v>1017</v>
      </c>
      <c r="K226" s="738" t="s">
        <v>3543</v>
      </c>
      <c r="L226" s="739">
        <v>0</v>
      </c>
      <c r="M226" s="739">
        <v>0</v>
      </c>
      <c r="N226" s="738">
        <v>1</v>
      </c>
      <c r="O226" s="821">
        <v>1</v>
      </c>
      <c r="P226" s="739"/>
      <c r="Q226" s="754"/>
      <c r="R226" s="738"/>
      <c r="S226" s="754">
        <v>0</v>
      </c>
      <c r="T226" s="821"/>
      <c r="U226" s="777">
        <v>0</v>
      </c>
    </row>
    <row r="227" spans="1:21" ht="14.4" customHeight="1" x14ac:dyDescent="0.3">
      <c r="A227" s="737">
        <v>10</v>
      </c>
      <c r="B227" s="738" t="s">
        <v>2778</v>
      </c>
      <c r="C227" s="738" t="s">
        <v>3064</v>
      </c>
      <c r="D227" s="819" t="s">
        <v>5797</v>
      </c>
      <c r="E227" s="820" t="s">
        <v>3133</v>
      </c>
      <c r="F227" s="738" t="s">
        <v>3057</v>
      </c>
      <c r="G227" s="738" t="s">
        <v>3298</v>
      </c>
      <c r="H227" s="738" t="s">
        <v>608</v>
      </c>
      <c r="I227" s="738" t="s">
        <v>3544</v>
      </c>
      <c r="J227" s="738" t="s">
        <v>3300</v>
      </c>
      <c r="K227" s="738" t="s">
        <v>3545</v>
      </c>
      <c r="L227" s="739">
        <v>0</v>
      </c>
      <c r="M227" s="739">
        <v>0</v>
      </c>
      <c r="N227" s="738">
        <v>1</v>
      </c>
      <c r="O227" s="821">
        <v>0.5</v>
      </c>
      <c r="P227" s="739"/>
      <c r="Q227" s="754"/>
      <c r="R227" s="738"/>
      <c r="S227" s="754">
        <v>0</v>
      </c>
      <c r="T227" s="821"/>
      <c r="U227" s="777">
        <v>0</v>
      </c>
    </row>
    <row r="228" spans="1:21" ht="14.4" customHeight="1" x14ac:dyDescent="0.3">
      <c r="A228" s="737">
        <v>10</v>
      </c>
      <c r="B228" s="738" t="s">
        <v>2778</v>
      </c>
      <c r="C228" s="738" t="s">
        <v>3064</v>
      </c>
      <c r="D228" s="819" t="s">
        <v>5797</v>
      </c>
      <c r="E228" s="820" t="s">
        <v>3133</v>
      </c>
      <c r="F228" s="738" t="s">
        <v>3057</v>
      </c>
      <c r="G228" s="738" t="s">
        <v>3298</v>
      </c>
      <c r="H228" s="738" t="s">
        <v>608</v>
      </c>
      <c r="I228" s="738" t="s">
        <v>3546</v>
      </c>
      <c r="J228" s="738" t="s">
        <v>3300</v>
      </c>
      <c r="K228" s="738" t="s">
        <v>3547</v>
      </c>
      <c r="L228" s="739">
        <v>0</v>
      </c>
      <c r="M228" s="739">
        <v>0</v>
      </c>
      <c r="N228" s="738">
        <v>1</v>
      </c>
      <c r="O228" s="821">
        <v>1</v>
      </c>
      <c r="P228" s="739"/>
      <c r="Q228" s="754"/>
      <c r="R228" s="738"/>
      <c r="S228" s="754">
        <v>0</v>
      </c>
      <c r="T228" s="821"/>
      <c r="U228" s="777">
        <v>0</v>
      </c>
    </row>
    <row r="229" spans="1:21" ht="14.4" customHeight="1" x14ac:dyDescent="0.3">
      <c r="A229" s="737">
        <v>10</v>
      </c>
      <c r="B229" s="738" t="s">
        <v>2778</v>
      </c>
      <c r="C229" s="738" t="s">
        <v>3064</v>
      </c>
      <c r="D229" s="819" t="s">
        <v>5797</v>
      </c>
      <c r="E229" s="820" t="s">
        <v>3133</v>
      </c>
      <c r="F229" s="738" t="s">
        <v>3057</v>
      </c>
      <c r="G229" s="738" t="s">
        <v>3298</v>
      </c>
      <c r="H229" s="738" t="s">
        <v>608</v>
      </c>
      <c r="I229" s="738" t="s">
        <v>3548</v>
      </c>
      <c r="J229" s="738" t="s">
        <v>3300</v>
      </c>
      <c r="K229" s="738" t="s">
        <v>3549</v>
      </c>
      <c r="L229" s="739">
        <v>0</v>
      </c>
      <c r="M229" s="739">
        <v>0</v>
      </c>
      <c r="N229" s="738">
        <v>2</v>
      </c>
      <c r="O229" s="821">
        <v>1</v>
      </c>
      <c r="P229" s="739"/>
      <c r="Q229" s="754"/>
      <c r="R229" s="738"/>
      <c r="S229" s="754">
        <v>0</v>
      </c>
      <c r="T229" s="821"/>
      <c r="U229" s="777">
        <v>0</v>
      </c>
    </row>
    <row r="230" spans="1:21" ht="14.4" customHeight="1" x14ac:dyDescent="0.3">
      <c r="A230" s="737">
        <v>10</v>
      </c>
      <c r="B230" s="738" t="s">
        <v>2778</v>
      </c>
      <c r="C230" s="738" t="s">
        <v>3064</v>
      </c>
      <c r="D230" s="819" t="s">
        <v>5797</v>
      </c>
      <c r="E230" s="820" t="s">
        <v>3133</v>
      </c>
      <c r="F230" s="738" t="s">
        <v>3057</v>
      </c>
      <c r="G230" s="738" t="s">
        <v>3550</v>
      </c>
      <c r="H230" s="738" t="s">
        <v>608</v>
      </c>
      <c r="I230" s="738" t="s">
        <v>1278</v>
      </c>
      <c r="J230" s="738" t="s">
        <v>1279</v>
      </c>
      <c r="K230" s="738" t="s">
        <v>3551</v>
      </c>
      <c r="L230" s="739">
        <v>34.19</v>
      </c>
      <c r="M230" s="739">
        <v>68.38</v>
      </c>
      <c r="N230" s="738">
        <v>2</v>
      </c>
      <c r="O230" s="821">
        <v>1</v>
      </c>
      <c r="P230" s="739"/>
      <c r="Q230" s="754">
        <v>0</v>
      </c>
      <c r="R230" s="738"/>
      <c r="S230" s="754">
        <v>0</v>
      </c>
      <c r="T230" s="821"/>
      <c r="U230" s="777">
        <v>0</v>
      </c>
    </row>
    <row r="231" spans="1:21" ht="14.4" customHeight="1" x14ac:dyDescent="0.3">
      <c r="A231" s="737">
        <v>10</v>
      </c>
      <c r="B231" s="738" t="s">
        <v>2778</v>
      </c>
      <c r="C231" s="738" t="s">
        <v>3064</v>
      </c>
      <c r="D231" s="819" t="s">
        <v>5797</v>
      </c>
      <c r="E231" s="820" t="s">
        <v>3133</v>
      </c>
      <c r="F231" s="738" t="s">
        <v>3057</v>
      </c>
      <c r="G231" s="738" t="s">
        <v>3552</v>
      </c>
      <c r="H231" s="738" t="s">
        <v>608</v>
      </c>
      <c r="I231" s="738" t="s">
        <v>3553</v>
      </c>
      <c r="J231" s="738" t="s">
        <v>3554</v>
      </c>
      <c r="K231" s="738" t="s">
        <v>3000</v>
      </c>
      <c r="L231" s="739">
        <v>88.1</v>
      </c>
      <c r="M231" s="739">
        <v>176.2</v>
      </c>
      <c r="N231" s="738">
        <v>2</v>
      </c>
      <c r="O231" s="821">
        <v>1</v>
      </c>
      <c r="P231" s="739">
        <v>176.2</v>
      </c>
      <c r="Q231" s="754">
        <v>1</v>
      </c>
      <c r="R231" s="738">
        <v>2</v>
      </c>
      <c r="S231" s="754">
        <v>1</v>
      </c>
      <c r="T231" s="821">
        <v>1</v>
      </c>
      <c r="U231" s="777">
        <v>1</v>
      </c>
    </row>
    <row r="232" spans="1:21" ht="14.4" customHeight="1" x14ac:dyDescent="0.3">
      <c r="A232" s="737">
        <v>10</v>
      </c>
      <c r="B232" s="738" t="s">
        <v>2778</v>
      </c>
      <c r="C232" s="738" t="s">
        <v>3064</v>
      </c>
      <c r="D232" s="819" t="s">
        <v>5797</v>
      </c>
      <c r="E232" s="820" t="s">
        <v>3133</v>
      </c>
      <c r="F232" s="738" t="s">
        <v>3057</v>
      </c>
      <c r="G232" s="738" t="s">
        <v>3188</v>
      </c>
      <c r="H232" s="738" t="s">
        <v>608</v>
      </c>
      <c r="I232" s="738" t="s">
        <v>3489</v>
      </c>
      <c r="J232" s="738" t="s">
        <v>1623</v>
      </c>
      <c r="K232" s="738" t="s">
        <v>3190</v>
      </c>
      <c r="L232" s="739">
        <v>185.26</v>
      </c>
      <c r="M232" s="739">
        <v>185.26</v>
      </c>
      <c r="N232" s="738">
        <v>1</v>
      </c>
      <c r="O232" s="821">
        <v>1</v>
      </c>
      <c r="P232" s="739"/>
      <c r="Q232" s="754">
        <v>0</v>
      </c>
      <c r="R232" s="738"/>
      <c r="S232" s="754">
        <v>0</v>
      </c>
      <c r="T232" s="821"/>
      <c r="U232" s="777">
        <v>0</v>
      </c>
    </row>
    <row r="233" spans="1:21" ht="14.4" customHeight="1" x14ac:dyDescent="0.3">
      <c r="A233" s="737">
        <v>10</v>
      </c>
      <c r="B233" s="738" t="s">
        <v>2778</v>
      </c>
      <c r="C233" s="738" t="s">
        <v>3064</v>
      </c>
      <c r="D233" s="819" t="s">
        <v>5797</v>
      </c>
      <c r="E233" s="820" t="s">
        <v>3133</v>
      </c>
      <c r="F233" s="738" t="s">
        <v>3057</v>
      </c>
      <c r="G233" s="738" t="s">
        <v>3316</v>
      </c>
      <c r="H233" s="738" t="s">
        <v>608</v>
      </c>
      <c r="I233" s="738" t="s">
        <v>3317</v>
      </c>
      <c r="J233" s="738" t="s">
        <v>1595</v>
      </c>
      <c r="K233" s="738" t="s">
        <v>3318</v>
      </c>
      <c r="L233" s="739">
        <v>52.61</v>
      </c>
      <c r="M233" s="739">
        <v>52.61</v>
      </c>
      <c r="N233" s="738">
        <v>1</v>
      </c>
      <c r="O233" s="821">
        <v>1</v>
      </c>
      <c r="P233" s="739">
        <v>52.61</v>
      </c>
      <c r="Q233" s="754">
        <v>1</v>
      </c>
      <c r="R233" s="738">
        <v>1</v>
      </c>
      <c r="S233" s="754">
        <v>1</v>
      </c>
      <c r="T233" s="821">
        <v>1</v>
      </c>
      <c r="U233" s="777">
        <v>1</v>
      </c>
    </row>
    <row r="234" spans="1:21" ht="14.4" customHeight="1" x14ac:dyDescent="0.3">
      <c r="A234" s="737">
        <v>10</v>
      </c>
      <c r="B234" s="738" t="s">
        <v>2778</v>
      </c>
      <c r="C234" s="738" t="s">
        <v>3064</v>
      </c>
      <c r="D234" s="819" t="s">
        <v>5797</v>
      </c>
      <c r="E234" s="820" t="s">
        <v>3133</v>
      </c>
      <c r="F234" s="738" t="s">
        <v>3057</v>
      </c>
      <c r="G234" s="738" t="s">
        <v>3319</v>
      </c>
      <c r="H234" s="738" t="s">
        <v>871</v>
      </c>
      <c r="I234" s="738" t="s">
        <v>1687</v>
      </c>
      <c r="J234" s="738" t="s">
        <v>2964</v>
      </c>
      <c r="K234" s="738" t="s">
        <v>2965</v>
      </c>
      <c r="L234" s="739">
        <v>84.89</v>
      </c>
      <c r="M234" s="739">
        <v>84.89</v>
      </c>
      <c r="N234" s="738">
        <v>1</v>
      </c>
      <c r="O234" s="821">
        <v>0.5</v>
      </c>
      <c r="P234" s="739">
        <v>84.89</v>
      </c>
      <c r="Q234" s="754">
        <v>1</v>
      </c>
      <c r="R234" s="738">
        <v>1</v>
      </c>
      <c r="S234" s="754">
        <v>1</v>
      </c>
      <c r="T234" s="821">
        <v>0.5</v>
      </c>
      <c r="U234" s="777">
        <v>1</v>
      </c>
    </row>
    <row r="235" spans="1:21" ht="14.4" customHeight="1" x14ac:dyDescent="0.3">
      <c r="A235" s="737">
        <v>10</v>
      </c>
      <c r="B235" s="738" t="s">
        <v>2778</v>
      </c>
      <c r="C235" s="738" t="s">
        <v>3064</v>
      </c>
      <c r="D235" s="819" t="s">
        <v>5797</v>
      </c>
      <c r="E235" s="820" t="s">
        <v>3133</v>
      </c>
      <c r="F235" s="738" t="s">
        <v>3057</v>
      </c>
      <c r="G235" s="738" t="s">
        <v>3319</v>
      </c>
      <c r="H235" s="738" t="s">
        <v>871</v>
      </c>
      <c r="I235" s="738" t="s">
        <v>3555</v>
      </c>
      <c r="J235" s="738" t="s">
        <v>3556</v>
      </c>
      <c r="K235" s="738" t="s">
        <v>1266</v>
      </c>
      <c r="L235" s="739">
        <v>129.51</v>
      </c>
      <c r="M235" s="739">
        <v>129.51</v>
      </c>
      <c r="N235" s="738">
        <v>1</v>
      </c>
      <c r="O235" s="821">
        <v>0.5</v>
      </c>
      <c r="P235" s="739">
        <v>129.51</v>
      </c>
      <c r="Q235" s="754">
        <v>1</v>
      </c>
      <c r="R235" s="738">
        <v>1</v>
      </c>
      <c r="S235" s="754">
        <v>1</v>
      </c>
      <c r="T235" s="821">
        <v>0.5</v>
      </c>
      <c r="U235" s="777">
        <v>1</v>
      </c>
    </row>
    <row r="236" spans="1:21" ht="14.4" customHeight="1" x14ac:dyDescent="0.3">
      <c r="A236" s="737">
        <v>10</v>
      </c>
      <c r="B236" s="738" t="s">
        <v>2778</v>
      </c>
      <c r="C236" s="738" t="s">
        <v>3064</v>
      </c>
      <c r="D236" s="819" t="s">
        <v>5797</v>
      </c>
      <c r="E236" s="820" t="s">
        <v>3133</v>
      </c>
      <c r="F236" s="738" t="s">
        <v>3057</v>
      </c>
      <c r="G236" s="738" t="s">
        <v>3319</v>
      </c>
      <c r="H236" s="738" t="s">
        <v>871</v>
      </c>
      <c r="I236" s="738" t="s">
        <v>1264</v>
      </c>
      <c r="J236" s="738" t="s">
        <v>1265</v>
      </c>
      <c r="K236" s="738" t="s">
        <v>1266</v>
      </c>
      <c r="L236" s="739">
        <v>130.38999999999999</v>
      </c>
      <c r="M236" s="739">
        <v>130.38999999999999</v>
      </c>
      <c r="N236" s="738">
        <v>1</v>
      </c>
      <c r="O236" s="821">
        <v>0.5</v>
      </c>
      <c r="P236" s="739">
        <v>130.38999999999999</v>
      </c>
      <c r="Q236" s="754">
        <v>1</v>
      </c>
      <c r="R236" s="738">
        <v>1</v>
      </c>
      <c r="S236" s="754">
        <v>1</v>
      </c>
      <c r="T236" s="821">
        <v>0.5</v>
      </c>
      <c r="U236" s="777">
        <v>1</v>
      </c>
    </row>
    <row r="237" spans="1:21" ht="14.4" customHeight="1" x14ac:dyDescent="0.3">
      <c r="A237" s="737">
        <v>10</v>
      </c>
      <c r="B237" s="738" t="s">
        <v>2778</v>
      </c>
      <c r="C237" s="738" t="s">
        <v>3064</v>
      </c>
      <c r="D237" s="819" t="s">
        <v>5797</v>
      </c>
      <c r="E237" s="820" t="s">
        <v>3133</v>
      </c>
      <c r="F237" s="738" t="s">
        <v>3057</v>
      </c>
      <c r="G237" s="738" t="s">
        <v>3319</v>
      </c>
      <c r="H237" s="738" t="s">
        <v>871</v>
      </c>
      <c r="I237" s="738" t="s">
        <v>3557</v>
      </c>
      <c r="J237" s="738" t="s">
        <v>3558</v>
      </c>
      <c r="K237" s="738" t="s">
        <v>1266</v>
      </c>
      <c r="L237" s="739">
        <v>129.51</v>
      </c>
      <c r="M237" s="739">
        <v>129.51</v>
      </c>
      <c r="N237" s="738">
        <v>1</v>
      </c>
      <c r="O237" s="821">
        <v>0.5</v>
      </c>
      <c r="P237" s="739">
        <v>129.51</v>
      </c>
      <c r="Q237" s="754">
        <v>1</v>
      </c>
      <c r="R237" s="738">
        <v>1</v>
      </c>
      <c r="S237" s="754">
        <v>1</v>
      </c>
      <c r="T237" s="821">
        <v>0.5</v>
      </c>
      <c r="U237" s="777">
        <v>1</v>
      </c>
    </row>
    <row r="238" spans="1:21" ht="14.4" customHeight="1" x14ac:dyDescent="0.3">
      <c r="A238" s="737">
        <v>10</v>
      </c>
      <c r="B238" s="738" t="s">
        <v>2778</v>
      </c>
      <c r="C238" s="738" t="s">
        <v>3064</v>
      </c>
      <c r="D238" s="819" t="s">
        <v>5797</v>
      </c>
      <c r="E238" s="820" t="s">
        <v>3133</v>
      </c>
      <c r="F238" s="738" t="s">
        <v>3057</v>
      </c>
      <c r="G238" s="738" t="s">
        <v>3559</v>
      </c>
      <c r="H238" s="738" t="s">
        <v>608</v>
      </c>
      <c r="I238" s="738" t="s">
        <v>866</v>
      </c>
      <c r="J238" s="738" t="s">
        <v>867</v>
      </c>
      <c r="K238" s="738" t="s">
        <v>3560</v>
      </c>
      <c r="L238" s="739">
        <v>54.55</v>
      </c>
      <c r="M238" s="739">
        <v>163.64999999999998</v>
      </c>
      <c r="N238" s="738">
        <v>3</v>
      </c>
      <c r="O238" s="821">
        <v>2</v>
      </c>
      <c r="P238" s="739">
        <v>109.1</v>
      </c>
      <c r="Q238" s="754">
        <v>0.66666666666666674</v>
      </c>
      <c r="R238" s="738">
        <v>2</v>
      </c>
      <c r="S238" s="754">
        <v>0.66666666666666663</v>
      </c>
      <c r="T238" s="821">
        <v>1.5</v>
      </c>
      <c r="U238" s="777">
        <v>0.75</v>
      </c>
    </row>
    <row r="239" spans="1:21" ht="14.4" customHeight="1" x14ac:dyDescent="0.3">
      <c r="A239" s="737">
        <v>10</v>
      </c>
      <c r="B239" s="738" t="s">
        <v>2778</v>
      </c>
      <c r="C239" s="738" t="s">
        <v>3064</v>
      </c>
      <c r="D239" s="819" t="s">
        <v>5797</v>
      </c>
      <c r="E239" s="820" t="s">
        <v>3133</v>
      </c>
      <c r="F239" s="738" t="s">
        <v>3057</v>
      </c>
      <c r="G239" s="738" t="s">
        <v>3399</v>
      </c>
      <c r="H239" s="738" t="s">
        <v>871</v>
      </c>
      <c r="I239" s="738" t="s">
        <v>885</v>
      </c>
      <c r="J239" s="738" t="s">
        <v>886</v>
      </c>
      <c r="K239" s="738" t="s">
        <v>2864</v>
      </c>
      <c r="L239" s="739">
        <v>63.75</v>
      </c>
      <c r="M239" s="739">
        <v>127.5</v>
      </c>
      <c r="N239" s="738">
        <v>2</v>
      </c>
      <c r="O239" s="821">
        <v>1</v>
      </c>
      <c r="P239" s="739"/>
      <c r="Q239" s="754">
        <v>0</v>
      </c>
      <c r="R239" s="738"/>
      <c r="S239" s="754">
        <v>0</v>
      </c>
      <c r="T239" s="821"/>
      <c r="U239" s="777">
        <v>0</v>
      </c>
    </row>
    <row r="240" spans="1:21" ht="14.4" customHeight="1" x14ac:dyDescent="0.3">
      <c r="A240" s="737">
        <v>10</v>
      </c>
      <c r="B240" s="738" t="s">
        <v>2778</v>
      </c>
      <c r="C240" s="738" t="s">
        <v>3064</v>
      </c>
      <c r="D240" s="819" t="s">
        <v>5797</v>
      </c>
      <c r="E240" s="820" t="s">
        <v>3133</v>
      </c>
      <c r="F240" s="738" t="s">
        <v>3057</v>
      </c>
      <c r="G240" s="738" t="s">
        <v>3561</v>
      </c>
      <c r="H240" s="738" t="s">
        <v>608</v>
      </c>
      <c r="I240" s="738" t="s">
        <v>3562</v>
      </c>
      <c r="J240" s="738" t="s">
        <v>3563</v>
      </c>
      <c r="K240" s="738" t="s">
        <v>3564</v>
      </c>
      <c r="L240" s="739">
        <v>139.63999999999999</v>
      </c>
      <c r="M240" s="739">
        <v>139.63999999999999</v>
      </c>
      <c r="N240" s="738">
        <v>1</v>
      </c>
      <c r="O240" s="821">
        <v>0.5</v>
      </c>
      <c r="P240" s="739"/>
      <c r="Q240" s="754">
        <v>0</v>
      </c>
      <c r="R240" s="738"/>
      <c r="S240" s="754">
        <v>0</v>
      </c>
      <c r="T240" s="821"/>
      <c r="U240" s="777">
        <v>0</v>
      </c>
    </row>
    <row r="241" spans="1:21" ht="14.4" customHeight="1" x14ac:dyDescent="0.3">
      <c r="A241" s="737">
        <v>10</v>
      </c>
      <c r="B241" s="738" t="s">
        <v>2778</v>
      </c>
      <c r="C241" s="738" t="s">
        <v>3064</v>
      </c>
      <c r="D241" s="819" t="s">
        <v>5797</v>
      </c>
      <c r="E241" s="820" t="s">
        <v>3133</v>
      </c>
      <c r="F241" s="738" t="s">
        <v>3057</v>
      </c>
      <c r="G241" s="738" t="s">
        <v>3355</v>
      </c>
      <c r="H241" s="738" t="s">
        <v>608</v>
      </c>
      <c r="I241" s="738" t="s">
        <v>2329</v>
      </c>
      <c r="J241" s="738" t="s">
        <v>1283</v>
      </c>
      <c r="K241" s="738" t="s">
        <v>3358</v>
      </c>
      <c r="L241" s="739">
        <v>60.28</v>
      </c>
      <c r="M241" s="739">
        <v>60.28</v>
      </c>
      <c r="N241" s="738">
        <v>1</v>
      </c>
      <c r="O241" s="821">
        <v>1</v>
      </c>
      <c r="P241" s="739">
        <v>60.28</v>
      </c>
      <c r="Q241" s="754">
        <v>1</v>
      </c>
      <c r="R241" s="738">
        <v>1</v>
      </c>
      <c r="S241" s="754">
        <v>1</v>
      </c>
      <c r="T241" s="821">
        <v>1</v>
      </c>
      <c r="U241" s="777">
        <v>1</v>
      </c>
    </row>
    <row r="242" spans="1:21" ht="14.4" customHeight="1" x14ac:dyDescent="0.3">
      <c r="A242" s="737">
        <v>10</v>
      </c>
      <c r="B242" s="738" t="s">
        <v>2778</v>
      </c>
      <c r="C242" s="738" t="s">
        <v>3064</v>
      </c>
      <c r="D242" s="819" t="s">
        <v>5797</v>
      </c>
      <c r="E242" s="820" t="s">
        <v>3133</v>
      </c>
      <c r="F242" s="738" t="s">
        <v>3057</v>
      </c>
      <c r="G242" s="738" t="s">
        <v>3355</v>
      </c>
      <c r="H242" s="738" t="s">
        <v>608</v>
      </c>
      <c r="I242" s="738" t="s">
        <v>1225</v>
      </c>
      <c r="J242" s="738" t="s">
        <v>1226</v>
      </c>
      <c r="K242" s="738" t="s">
        <v>3565</v>
      </c>
      <c r="L242" s="739">
        <v>59.56</v>
      </c>
      <c r="M242" s="739">
        <v>59.56</v>
      </c>
      <c r="N242" s="738">
        <v>1</v>
      </c>
      <c r="O242" s="821">
        <v>1</v>
      </c>
      <c r="P242" s="739">
        <v>59.56</v>
      </c>
      <c r="Q242" s="754">
        <v>1</v>
      </c>
      <c r="R242" s="738">
        <v>1</v>
      </c>
      <c r="S242" s="754">
        <v>1</v>
      </c>
      <c r="T242" s="821">
        <v>1</v>
      </c>
      <c r="U242" s="777">
        <v>1</v>
      </c>
    </row>
    <row r="243" spans="1:21" ht="14.4" customHeight="1" x14ac:dyDescent="0.3">
      <c r="A243" s="737">
        <v>10</v>
      </c>
      <c r="B243" s="738" t="s">
        <v>2778</v>
      </c>
      <c r="C243" s="738" t="s">
        <v>3064</v>
      </c>
      <c r="D243" s="819" t="s">
        <v>5797</v>
      </c>
      <c r="E243" s="820" t="s">
        <v>3133</v>
      </c>
      <c r="F243" s="738" t="s">
        <v>3057</v>
      </c>
      <c r="G243" s="738" t="s">
        <v>3519</v>
      </c>
      <c r="H243" s="738" t="s">
        <v>608</v>
      </c>
      <c r="I243" s="738" t="s">
        <v>1385</v>
      </c>
      <c r="J243" s="738" t="s">
        <v>3520</v>
      </c>
      <c r="K243" s="738" t="s">
        <v>3521</v>
      </c>
      <c r="L243" s="739">
        <v>77.13</v>
      </c>
      <c r="M243" s="739">
        <v>77.13</v>
      </c>
      <c r="N243" s="738">
        <v>1</v>
      </c>
      <c r="O243" s="821">
        <v>1</v>
      </c>
      <c r="P243" s="739"/>
      <c r="Q243" s="754">
        <v>0</v>
      </c>
      <c r="R243" s="738"/>
      <c r="S243" s="754">
        <v>0</v>
      </c>
      <c r="T243" s="821"/>
      <c r="U243" s="777">
        <v>0</v>
      </c>
    </row>
    <row r="244" spans="1:21" ht="14.4" customHeight="1" x14ac:dyDescent="0.3">
      <c r="A244" s="737">
        <v>10</v>
      </c>
      <c r="B244" s="738" t="s">
        <v>2778</v>
      </c>
      <c r="C244" s="738" t="s">
        <v>3064</v>
      </c>
      <c r="D244" s="819" t="s">
        <v>5797</v>
      </c>
      <c r="E244" s="820" t="s">
        <v>3133</v>
      </c>
      <c r="F244" s="738" t="s">
        <v>3059</v>
      </c>
      <c r="G244" s="738" t="s">
        <v>3566</v>
      </c>
      <c r="H244" s="738" t="s">
        <v>608</v>
      </c>
      <c r="I244" s="738" t="s">
        <v>3567</v>
      </c>
      <c r="J244" s="738" t="s">
        <v>3568</v>
      </c>
      <c r="K244" s="738" t="s">
        <v>3569</v>
      </c>
      <c r="L244" s="739">
        <v>500</v>
      </c>
      <c r="M244" s="739">
        <v>500</v>
      </c>
      <c r="N244" s="738">
        <v>1</v>
      </c>
      <c r="O244" s="821">
        <v>1</v>
      </c>
      <c r="P244" s="739">
        <v>500</v>
      </c>
      <c r="Q244" s="754">
        <v>1</v>
      </c>
      <c r="R244" s="738">
        <v>1</v>
      </c>
      <c r="S244" s="754">
        <v>1</v>
      </c>
      <c r="T244" s="821">
        <v>1</v>
      </c>
      <c r="U244" s="777">
        <v>1</v>
      </c>
    </row>
    <row r="245" spans="1:21" ht="14.4" customHeight="1" x14ac:dyDescent="0.3">
      <c r="A245" s="737">
        <v>10</v>
      </c>
      <c r="B245" s="738" t="s">
        <v>2778</v>
      </c>
      <c r="C245" s="738" t="s">
        <v>3064</v>
      </c>
      <c r="D245" s="819" t="s">
        <v>5797</v>
      </c>
      <c r="E245" s="820" t="s">
        <v>3135</v>
      </c>
      <c r="F245" s="738" t="s">
        <v>3057</v>
      </c>
      <c r="G245" s="738" t="s">
        <v>3224</v>
      </c>
      <c r="H245" s="738" t="s">
        <v>608</v>
      </c>
      <c r="I245" s="738" t="s">
        <v>3228</v>
      </c>
      <c r="J245" s="738" t="s">
        <v>3229</v>
      </c>
      <c r="K245" s="738" t="s">
        <v>3226</v>
      </c>
      <c r="L245" s="739">
        <v>36.270000000000003</v>
      </c>
      <c r="M245" s="739">
        <v>72.540000000000006</v>
      </c>
      <c r="N245" s="738">
        <v>2</v>
      </c>
      <c r="O245" s="821">
        <v>1</v>
      </c>
      <c r="P245" s="739"/>
      <c r="Q245" s="754">
        <v>0</v>
      </c>
      <c r="R245" s="738"/>
      <c r="S245" s="754">
        <v>0</v>
      </c>
      <c r="T245" s="821"/>
      <c r="U245" s="777">
        <v>0</v>
      </c>
    </row>
    <row r="246" spans="1:21" ht="14.4" customHeight="1" x14ac:dyDescent="0.3">
      <c r="A246" s="737">
        <v>10</v>
      </c>
      <c r="B246" s="738" t="s">
        <v>2778</v>
      </c>
      <c r="C246" s="738" t="s">
        <v>3064</v>
      </c>
      <c r="D246" s="819" t="s">
        <v>5797</v>
      </c>
      <c r="E246" s="820" t="s">
        <v>3135</v>
      </c>
      <c r="F246" s="738" t="s">
        <v>3057</v>
      </c>
      <c r="G246" s="738" t="s">
        <v>3570</v>
      </c>
      <c r="H246" s="738" t="s">
        <v>608</v>
      </c>
      <c r="I246" s="738" t="s">
        <v>3571</v>
      </c>
      <c r="J246" s="738" t="s">
        <v>3572</v>
      </c>
      <c r="K246" s="738" t="s">
        <v>3573</v>
      </c>
      <c r="L246" s="739">
        <v>0</v>
      </c>
      <c r="M246" s="739">
        <v>0</v>
      </c>
      <c r="N246" s="738">
        <v>1</v>
      </c>
      <c r="O246" s="821">
        <v>1</v>
      </c>
      <c r="P246" s="739">
        <v>0</v>
      </c>
      <c r="Q246" s="754"/>
      <c r="R246" s="738">
        <v>1</v>
      </c>
      <c r="S246" s="754">
        <v>1</v>
      </c>
      <c r="T246" s="821">
        <v>1</v>
      </c>
      <c r="U246" s="777">
        <v>1</v>
      </c>
    </row>
    <row r="247" spans="1:21" ht="14.4" customHeight="1" x14ac:dyDescent="0.3">
      <c r="A247" s="737">
        <v>10</v>
      </c>
      <c r="B247" s="738" t="s">
        <v>2778</v>
      </c>
      <c r="C247" s="738" t="s">
        <v>3064</v>
      </c>
      <c r="D247" s="819" t="s">
        <v>5797</v>
      </c>
      <c r="E247" s="820" t="s">
        <v>3135</v>
      </c>
      <c r="F247" s="738" t="s">
        <v>3057</v>
      </c>
      <c r="G247" s="738" t="s">
        <v>3251</v>
      </c>
      <c r="H247" s="738" t="s">
        <v>871</v>
      </c>
      <c r="I247" s="738" t="s">
        <v>3574</v>
      </c>
      <c r="J247" s="738" t="s">
        <v>1632</v>
      </c>
      <c r="K247" s="738" t="s">
        <v>3575</v>
      </c>
      <c r="L247" s="739">
        <v>0</v>
      </c>
      <c r="M247" s="739">
        <v>0</v>
      </c>
      <c r="N247" s="738">
        <v>1</v>
      </c>
      <c r="O247" s="821">
        <v>1</v>
      </c>
      <c r="P247" s="739"/>
      <c r="Q247" s="754"/>
      <c r="R247" s="738"/>
      <c r="S247" s="754">
        <v>0</v>
      </c>
      <c r="T247" s="821"/>
      <c r="U247" s="777">
        <v>0</v>
      </c>
    </row>
    <row r="248" spans="1:21" ht="14.4" customHeight="1" x14ac:dyDescent="0.3">
      <c r="A248" s="737">
        <v>10</v>
      </c>
      <c r="B248" s="738" t="s">
        <v>2778</v>
      </c>
      <c r="C248" s="738" t="s">
        <v>3064</v>
      </c>
      <c r="D248" s="819" t="s">
        <v>5797</v>
      </c>
      <c r="E248" s="820" t="s">
        <v>3135</v>
      </c>
      <c r="F248" s="738" t="s">
        <v>3057</v>
      </c>
      <c r="G248" s="738" t="s">
        <v>3576</v>
      </c>
      <c r="H248" s="738" t="s">
        <v>608</v>
      </c>
      <c r="I248" s="738" t="s">
        <v>3577</v>
      </c>
      <c r="J248" s="738" t="s">
        <v>3578</v>
      </c>
      <c r="K248" s="738" t="s">
        <v>3579</v>
      </c>
      <c r="L248" s="739">
        <v>846.47</v>
      </c>
      <c r="M248" s="739">
        <v>846.47</v>
      </c>
      <c r="N248" s="738">
        <v>1</v>
      </c>
      <c r="O248" s="821">
        <v>0.5</v>
      </c>
      <c r="P248" s="739">
        <v>846.47</v>
      </c>
      <c r="Q248" s="754">
        <v>1</v>
      </c>
      <c r="R248" s="738">
        <v>1</v>
      </c>
      <c r="S248" s="754">
        <v>1</v>
      </c>
      <c r="T248" s="821">
        <v>0.5</v>
      </c>
      <c r="U248" s="777">
        <v>1</v>
      </c>
    </row>
    <row r="249" spans="1:21" ht="14.4" customHeight="1" x14ac:dyDescent="0.3">
      <c r="A249" s="737">
        <v>10</v>
      </c>
      <c r="B249" s="738" t="s">
        <v>2778</v>
      </c>
      <c r="C249" s="738" t="s">
        <v>3064</v>
      </c>
      <c r="D249" s="819" t="s">
        <v>5797</v>
      </c>
      <c r="E249" s="820" t="s">
        <v>3135</v>
      </c>
      <c r="F249" s="738" t="s">
        <v>3057</v>
      </c>
      <c r="G249" s="738" t="s">
        <v>3379</v>
      </c>
      <c r="H249" s="738" t="s">
        <v>608</v>
      </c>
      <c r="I249" s="738" t="s">
        <v>1274</v>
      </c>
      <c r="J249" s="738" t="s">
        <v>1275</v>
      </c>
      <c r="K249" s="738" t="s">
        <v>3534</v>
      </c>
      <c r="L249" s="739">
        <v>48.09</v>
      </c>
      <c r="M249" s="739">
        <v>48.09</v>
      </c>
      <c r="N249" s="738">
        <v>1</v>
      </c>
      <c r="O249" s="821">
        <v>1</v>
      </c>
      <c r="P249" s="739">
        <v>48.09</v>
      </c>
      <c r="Q249" s="754">
        <v>1</v>
      </c>
      <c r="R249" s="738">
        <v>1</v>
      </c>
      <c r="S249" s="754">
        <v>1</v>
      </c>
      <c r="T249" s="821">
        <v>1</v>
      </c>
      <c r="U249" s="777">
        <v>1</v>
      </c>
    </row>
    <row r="250" spans="1:21" ht="14.4" customHeight="1" x14ac:dyDescent="0.3">
      <c r="A250" s="737">
        <v>10</v>
      </c>
      <c r="B250" s="738" t="s">
        <v>2778</v>
      </c>
      <c r="C250" s="738" t="s">
        <v>3064</v>
      </c>
      <c r="D250" s="819" t="s">
        <v>5797</v>
      </c>
      <c r="E250" s="820" t="s">
        <v>3135</v>
      </c>
      <c r="F250" s="738" t="s">
        <v>3057</v>
      </c>
      <c r="G250" s="738" t="s">
        <v>3287</v>
      </c>
      <c r="H250" s="738" t="s">
        <v>608</v>
      </c>
      <c r="I250" s="738" t="s">
        <v>3580</v>
      </c>
      <c r="J250" s="738" t="s">
        <v>2764</v>
      </c>
      <c r="K250" s="738" t="s">
        <v>3250</v>
      </c>
      <c r="L250" s="739">
        <v>49.38</v>
      </c>
      <c r="M250" s="739">
        <v>49.38</v>
      </c>
      <c r="N250" s="738">
        <v>1</v>
      </c>
      <c r="O250" s="821">
        <v>0.5</v>
      </c>
      <c r="P250" s="739">
        <v>49.38</v>
      </c>
      <c r="Q250" s="754">
        <v>1</v>
      </c>
      <c r="R250" s="738">
        <v>1</v>
      </c>
      <c r="S250" s="754">
        <v>1</v>
      </c>
      <c r="T250" s="821">
        <v>0.5</v>
      </c>
      <c r="U250" s="777">
        <v>1</v>
      </c>
    </row>
    <row r="251" spans="1:21" ht="14.4" customHeight="1" x14ac:dyDescent="0.3">
      <c r="A251" s="737">
        <v>10</v>
      </c>
      <c r="B251" s="738" t="s">
        <v>2778</v>
      </c>
      <c r="C251" s="738" t="s">
        <v>3064</v>
      </c>
      <c r="D251" s="819" t="s">
        <v>5797</v>
      </c>
      <c r="E251" s="820" t="s">
        <v>3135</v>
      </c>
      <c r="F251" s="738" t="s">
        <v>3057</v>
      </c>
      <c r="G251" s="738" t="s">
        <v>3475</v>
      </c>
      <c r="H251" s="738" t="s">
        <v>608</v>
      </c>
      <c r="I251" s="738" t="s">
        <v>3581</v>
      </c>
      <c r="J251" s="738" t="s">
        <v>2241</v>
      </c>
      <c r="K251" s="738" t="s">
        <v>3486</v>
      </c>
      <c r="L251" s="739">
        <v>760.22</v>
      </c>
      <c r="M251" s="739">
        <v>5321.54</v>
      </c>
      <c r="N251" s="738">
        <v>7</v>
      </c>
      <c r="O251" s="821">
        <v>5</v>
      </c>
      <c r="P251" s="739">
        <v>4561.32</v>
      </c>
      <c r="Q251" s="754">
        <v>0.8571428571428571</v>
      </c>
      <c r="R251" s="738">
        <v>6</v>
      </c>
      <c r="S251" s="754">
        <v>0.8571428571428571</v>
      </c>
      <c r="T251" s="821">
        <v>4</v>
      </c>
      <c r="U251" s="777">
        <v>0.8</v>
      </c>
    </row>
    <row r="252" spans="1:21" ht="14.4" customHeight="1" x14ac:dyDescent="0.3">
      <c r="A252" s="737">
        <v>10</v>
      </c>
      <c r="B252" s="738" t="s">
        <v>2778</v>
      </c>
      <c r="C252" s="738" t="s">
        <v>3064</v>
      </c>
      <c r="D252" s="819" t="s">
        <v>5797</v>
      </c>
      <c r="E252" s="820" t="s">
        <v>3135</v>
      </c>
      <c r="F252" s="738" t="s">
        <v>3057</v>
      </c>
      <c r="G252" s="738" t="s">
        <v>3475</v>
      </c>
      <c r="H252" s="738" t="s">
        <v>608</v>
      </c>
      <c r="I252" s="738" t="s">
        <v>3484</v>
      </c>
      <c r="J252" s="738" t="s">
        <v>3485</v>
      </c>
      <c r="K252" s="738" t="s">
        <v>3486</v>
      </c>
      <c r="L252" s="739">
        <v>760.22</v>
      </c>
      <c r="M252" s="739">
        <v>8362.42</v>
      </c>
      <c r="N252" s="738">
        <v>11</v>
      </c>
      <c r="O252" s="821">
        <v>4</v>
      </c>
      <c r="P252" s="739">
        <v>2280.66</v>
      </c>
      <c r="Q252" s="754">
        <v>0.27272727272727271</v>
      </c>
      <c r="R252" s="738">
        <v>3</v>
      </c>
      <c r="S252" s="754">
        <v>0.27272727272727271</v>
      </c>
      <c r="T252" s="821">
        <v>1</v>
      </c>
      <c r="U252" s="777">
        <v>0.25</v>
      </c>
    </row>
    <row r="253" spans="1:21" ht="14.4" customHeight="1" x14ac:dyDescent="0.3">
      <c r="A253" s="737">
        <v>10</v>
      </c>
      <c r="B253" s="738" t="s">
        <v>2778</v>
      </c>
      <c r="C253" s="738" t="s">
        <v>3064</v>
      </c>
      <c r="D253" s="819" t="s">
        <v>5797</v>
      </c>
      <c r="E253" s="820" t="s">
        <v>3135</v>
      </c>
      <c r="F253" s="738" t="s">
        <v>3057</v>
      </c>
      <c r="G253" s="738" t="s">
        <v>3475</v>
      </c>
      <c r="H253" s="738" t="s">
        <v>608</v>
      </c>
      <c r="I253" s="738" t="s">
        <v>1194</v>
      </c>
      <c r="J253" s="738" t="s">
        <v>1195</v>
      </c>
      <c r="K253" s="738" t="s">
        <v>3476</v>
      </c>
      <c r="L253" s="739">
        <v>380.18</v>
      </c>
      <c r="M253" s="739">
        <v>380.18</v>
      </c>
      <c r="N253" s="738">
        <v>1</v>
      </c>
      <c r="O253" s="821">
        <v>1</v>
      </c>
      <c r="P253" s="739">
        <v>380.18</v>
      </c>
      <c r="Q253" s="754">
        <v>1</v>
      </c>
      <c r="R253" s="738">
        <v>1</v>
      </c>
      <c r="S253" s="754">
        <v>1</v>
      </c>
      <c r="T253" s="821">
        <v>1</v>
      </c>
      <c r="U253" s="777">
        <v>1</v>
      </c>
    </row>
    <row r="254" spans="1:21" ht="14.4" customHeight="1" x14ac:dyDescent="0.3">
      <c r="A254" s="737">
        <v>10</v>
      </c>
      <c r="B254" s="738" t="s">
        <v>2778</v>
      </c>
      <c r="C254" s="738" t="s">
        <v>3064</v>
      </c>
      <c r="D254" s="819" t="s">
        <v>5797</v>
      </c>
      <c r="E254" s="820" t="s">
        <v>3135</v>
      </c>
      <c r="F254" s="738" t="s">
        <v>3057</v>
      </c>
      <c r="G254" s="738" t="s">
        <v>3475</v>
      </c>
      <c r="H254" s="738" t="s">
        <v>608</v>
      </c>
      <c r="I254" s="738" t="s">
        <v>3582</v>
      </c>
      <c r="J254" s="738" t="s">
        <v>1195</v>
      </c>
      <c r="K254" s="738" t="s">
        <v>3583</v>
      </c>
      <c r="L254" s="739">
        <v>0</v>
      </c>
      <c r="M254" s="739">
        <v>0</v>
      </c>
      <c r="N254" s="738">
        <v>2</v>
      </c>
      <c r="O254" s="821">
        <v>1.5</v>
      </c>
      <c r="P254" s="739">
        <v>0</v>
      </c>
      <c r="Q254" s="754"/>
      <c r="R254" s="738">
        <v>1</v>
      </c>
      <c r="S254" s="754">
        <v>0.5</v>
      </c>
      <c r="T254" s="821">
        <v>0.5</v>
      </c>
      <c r="U254" s="777">
        <v>0.33333333333333331</v>
      </c>
    </row>
    <row r="255" spans="1:21" ht="14.4" customHeight="1" x14ac:dyDescent="0.3">
      <c r="A255" s="737">
        <v>10</v>
      </c>
      <c r="B255" s="738" t="s">
        <v>2778</v>
      </c>
      <c r="C255" s="738" t="s">
        <v>3064</v>
      </c>
      <c r="D255" s="819" t="s">
        <v>5797</v>
      </c>
      <c r="E255" s="820" t="s">
        <v>3135</v>
      </c>
      <c r="F255" s="738" t="s">
        <v>3057</v>
      </c>
      <c r="G255" s="738" t="s">
        <v>3584</v>
      </c>
      <c r="H255" s="738" t="s">
        <v>871</v>
      </c>
      <c r="I255" s="738" t="s">
        <v>3585</v>
      </c>
      <c r="J255" s="738" t="s">
        <v>2887</v>
      </c>
      <c r="K255" s="738" t="s">
        <v>3586</v>
      </c>
      <c r="L255" s="739">
        <v>0</v>
      </c>
      <c r="M255" s="739">
        <v>0</v>
      </c>
      <c r="N255" s="738">
        <v>1</v>
      </c>
      <c r="O255" s="821">
        <v>0.5</v>
      </c>
      <c r="P255" s="739"/>
      <c r="Q255" s="754"/>
      <c r="R255" s="738"/>
      <c r="S255" s="754">
        <v>0</v>
      </c>
      <c r="T255" s="821"/>
      <c r="U255" s="777">
        <v>0</v>
      </c>
    </row>
    <row r="256" spans="1:21" ht="14.4" customHeight="1" x14ac:dyDescent="0.3">
      <c r="A256" s="737">
        <v>10</v>
      </c>
      <c r="B256" s="738" t="s">
        <v>2778</v>
      </c>
      <c r="C256" s="738" t="s">
        <v>3064</v>
      </c>
      <c r="D256" s="819" t="s">
        <v>5797</v>
      </c>
      <c r="E256" s="820" t="s">
        <v>3135</v>
      </c>
      <c r="F256" s="738" t="s">
        <v>3057</v>
      </c>
      <c r="G256" s="738" t="s">
        <v>3188</v>
      </c>
      <c r="H256" s="738" t="s">
        <v>608</v>
      </c>
      <c r="I256" s="738" t="s">
        <v>3189</v>
      </c>
      <c r="J256" s="738" t="s">
        <v>1623</v>
      </c>
      <c r="K256" s="738" t="s">
        <v>3190</v>
      </c>
      <c r="L256" s="739">
        <v>301.2</v>
      </c>
      <c r="M256" s="739">
        <v>602.4</v>
      </c>
      <c r="N256" s="738">
        <v>2</v>
      </c>
      <c r="O256" s="821">
        <v>1.5</v>
      </c>
      <c r="P256" s="739">
        <v>301.2</v>
      </c>
      <c r="Q256" s="754">
        <v>0.5</v>
      </c>
      <c r="R256" s="738">
        <v>1</v>
      </c>
      <c r="S256" s="754">
        <v>0.5</v>
      </c>
      <c r="T256" s="821">
        <v>1</v>
      </c>
      <c r="U256" s="777">
        <v>0.66666666666666663</v>
      </c>
    </row>
    <row r="257" spans="1:21" ht="14.4" customHeight="1" x14ac:dyDescent="0.3">
      <c r="A257" s="737">
        <v>10</v>
      </c>
      <c r="B257" s="738" t="s">
        <v>2778</v>
      </c>
      <c r="C257" s="738" t="s">
        <v>3064</v>
      </c>
      <c r="D257" s="819" t="s">
        <v>5797</v>
      </c>
      <c r="E257" s="820" t="s">
        <v>3135</v>
      </c>
      <c r="F257" s="738" t="s">
        <v>3057</v>
      </c>
      <c r="G257" s="738" t="s">
        <v>3188</v>
      </c>
      <c r="H257" s="738" t="s">
        <v>608</v>
      </c>
      <c r="I257" s="738" t="s">
        <v>3489</v>
      </c>
      <c r="J257" s="738" t="s">
        <v>1623</v>
      </c>
      <c r="K257" s="738" t="s">
        <v>3190</v>
      </c>
      <c r="L257" s="739">
        <v>185.26</v>
      </c>
      <c r="M257" s="739">
        <v>185.26</v>
      </c>
      <c r="N257" s="738">
        <v>1</v>
      </c>
      <c r="O257" s="821">
        <v>0.5</v>
      </c>
      <c r="P257" s="739">
        <v>185.26</v>
      </c>
      <c r="Q257" s="754">
        <v>1</v>
      </c>
      <c r="R257" s="738">
        <v>1</v>
      </c>
      <c r="S257" s="754">
        <v>1</v>
      </c>
      <c r="T257" s="821">
        <v>0.5</v>
      </c>
      <c r="U257" s="777">
        <v>1</v>
      </c>
    </row>
    <row r="258" spans="1:21" ht="14.4" customHeight="1" x14ac:dyDescent="0.3">
      <c r="A258" s="737">
        <v>10</v>
      </c>
      <c r="B258" s="738" t="s">
        <v>2778</v>
      </c>
      <c r="C258" s="738" t="s">
        <v>3064</v>
      </c>
      <c r="D258" s="819" t="s">
        <v>5797</v>
      </c>
      <c r="E258" s="820" t="s">
        <v>3135</v>
      </c>
      <c r="F258" s="738" t="s">
        <v>3057</v>
      </c>
      <c r="G258" s="738" t="s">
        <v>3587</v>
      </c>
      <c r="H258" s="738" t="s">
        <v>608</v>
      </c>
      <c r="I258" s="738" t="s">
        <v>3588</v>
      </c>
      <c r="J258" s="738" t="s">
        <v>3589</v>
      </c>
      <c r="K258" s="738" t="s">
        <v>3590</v>
      </c>
      <c r="L258" s="739">
        <v>330.1</v>
      </c>
      <c r="M258" s="739">
        <v>990.30000000000007</v>
      </c>
      <c r="N258" s="738">
        <v>3</v>
      </c>
      <c r="O258" s="821">
        <v>1</v>
      </c>
      <c r="P258" s="739"/>
      <c r="Q258" s="754">
        <v>0</v>
      </c>
      <c r="R258" s="738"/>
      <c r="S258" s="754">
        <v>0</v>
      </c>
      <c r="T258" s="821"/>
      <c r="U258" s="777">
        <v>0</v>
      </c>
    </row>
    <row r="259" spans="1:21" ht="14.4" customHeight="1" x14ac:dyDescent="0.3">
      <c r="A259" s="737">
        <v>10</v>
      </c>
      <c r="B259" s="738" t="s">
        <v>2778</v>
      </c>
      <c r="C259" s="738" t="s">
        <v>3064</v>
      </c>
      <c r="D259" s="819" t="s">
        <v>5797</v>
      </c>
      <c r="E259" s="820" t="s">
        <v>3135</v>
      </c>
      <c r="F259" s="738" t="s">
        <v>3057</v>
      </c>
      <c r="G259" s="738" t="s">
        <v>3319</v>
      </c>
      <c r="H259" s="738" t="s">
        <v>871</v>
      </c>
      <c r="I259" s="738" t="s">
        <v>3591</v>
      </c>
      <c r="J259" s="738" t="s">
        <v>3592</v>
      </c>
      <c r="K259" s="738" t="s">
        <v>1685</v>
      </c>
      <c r="L259" s="739">
        <v>127.34</v>
      </c>
      <c r="M259" s="739">
        <v>509.36</v>
      </c>
      <c r="N259" s="738">
        <v>4</v>
      </c>
      <c r="O259" s="821">
        <v>0.5</v>
      </c>
      <c r="P259" s="739">
        <v>509.36</v>
      </c>
      <c r="Q259" s="754">
        <v>1</v>
      </c>
      <c r="R259" s="738">
        <v>4</v>
      </c>
      <c r="S259" s="754">
        <v>1</v>
      </c>
      <c r="T259" s="821">
        <v>0.5</v>
      </c>
      <c r="U259" s="777">
        <v>1</v>
      </c>
    </row>
    <row r="260" spans="1:21" ht="14.4" customHeight="1" x14ac:dyDescent="0.3">
      <c r="A260" s="737">
        <v>10</v>
      </c>
      <c r="B260" s="738" t="s">
        <v>2778</v>
      </c>
      <c r="C260" s="738" t="s">
        <v>3064</v>
      </c>
      <c r="D260" s="819" t="s">
        <v>5797</v>
      </c>
      <c r="E260" s="820" t="s">
        <v>3135</v>
      </c>
      <c r="F260" s="738" t="s">
        <v>3057</v>
      </c>
      <c r="G260" s="738" t="s">
        <v>3319</v>
      </c>
      <c r="H260" s="738" t="s">
        <v>871</v>
      </c>
      <c r="I260" s="738" t="s">
        <v>3593</v>
      </c>
      <c r="J260" s="738" t="s">
        <v>3594</v>
      </c>
      <c r="K260" s="738" t="s">
        <v>1266</v>
      </c>
      <c r="L260" s="739">
        <v>132.34</v>
      </c>
      <c r="M260" s="739">
        <v>397.02</v>
      </c>
      <c r="N260" s="738">
        <v>3</v>
      </c>
      <c r="O260" s="821">
        <v>1</v>
      </c>
      <c r="P260" s="739">
        <v>397.02</v>
      </c>
      <c r="Q260" s="754">
        <v>1</v>
      </c>
      <c r="R260" s="738">
        <v>3</v>
      </c>
      <c r="S260" s="754">
        <v>1</v>
      </c>
      <c r="T260" s="821">
        <v>1</v>
      </c>
      <c r="U260" s="777">
        <v>1</v>
      </c>
    </row>
    <row r="261" spans="1:21" ht="14.4" customHeight="1" x14ac:dyDescent="0.3">
      <c r="A261" s="737">
        <v>10</v>
      </c>
      <c r="B261" s="738" t="s">
        <v>2778</v>
      </c>
      <c r="C261" s="738" t="s">
        <v>3064</v>
      </c>
      <c r="D261" s="819" t="s">
        <v>5797</v>
      </c>
      <c r="E261" s="820" t="s">
        <v>3135</v>
      </c>
      <c r="F261" s="738" t="s">
        <v>3057</v>
      </c>
      <c r="G261" s="738" t="s">
        <v>3319</v>
      </c>
      <c r="H261" s="738" t="s">
        <v>871</v>
      </c>
      <c r="I261" s="738" t="s">
        <v>3595</v>
      </c>
      <c r="J261" s="738" t="s">
        <v>3596</v>
      </c>
      <c r="K261" s="738" t="s">
        <v>1676</v>
      </c>
      <c r="L261" s="739">
        <v>33.090000000000003</v>
      </c>
      <c r="M261" s="739">
        <v>330.90000000000003</v>
      </c>
      <c r="N261" s="738">
        <v>10</v>
      </c>
      <c r="O261" s="821">
        <v>0.5</v>
      </c>
      <c r="P261" s="739">
        <v>330.90000000000003</v>
      </c>
      <c r="Q261" s="754">
        <v>1</v>
      </c>
      <c r="R261" s="738">
        <v>10</v>
      </c>
      <c r="S261" s="754">
        <v>1</v>
      </c>
      <c r="T261" s="821">
        <v>0.5</v>
      </c>
      <c r="U261" s="777">
        <v>1</v>
      </c>
    </row>
    <row r="262" spans="1:21" ht="14.4" customHeight="1" x14ac:dyDescent="0.3">
      <c r="A262" s="737">
        <v>10</v>
      </c>
      <c r="B262" s="738" t="s">
        <v>2778</v>
      </c>
      <c r="C262" s="738" t="s">
        <v>3064</v>
      </c>
      <c r="D262" s="819" t="s">
        <v>5797</v>
      </c>
      <c r="E262" s="820" t="s">
        <v>3135</v>
      </c>
      <c r="F262" s="738" t="s">
        <v>3057</v>
      </c>
      <c r="G262" s="738" t="s">
        <v>3355</v>
      </c>
      <c r="H262" s="738" t="s">
        <v>608</v>
      </c>
      <c r="I262" s="738" t="s">
        <v>2329</v>
      </c>
      <c r="J262" s="738" t="s">
        <v>1283</v>
      </c>
      <c r="K262" s="738" t="s">
        <v>3358</v>
      </c>
      <c r="L262" s="739">
        <v>60.28</v>
      </c>
      <c r="M262" s="739">
        <v>120.56</v>
      </c>
      <c r="N262" s="738">
        <v>2</v>
      </c>
      <c r="O262" s="821">
        <v>2</v>
      </c>
      <c r="P262" s="739">
        <v>120.56</v>
      </c>
      <c r="Q262" s="754">
        <v>1</v>
      </c>
      <c r="R262" s="738">
        <v>2</v>
      </c>
      <c r="S262" s="754">
        <v>1</v>
      </c>
      <c r="T262" s="821">
        <v>2</v>
      </c>
      <c r="U262" s="777">
        <v>1</v>
      </c>
    </row>
    <row r="263" spans="1:21" ht="14.4" customHeight="1" x14ac:dyDescent="0.3">
      <c r="A263" s="737">
        <v>10</v>
      </c>
      <c r="B263" s="738" t="s">
        <v>2778</v>
      </c>
      <c r="C263" s="738" t="s">
        <v>3064</v>
      </c>
      <c r="D263" s="819" t="s">
        <v>5797</v>
      </c>
      <c r="E263" s="820" t="s">
        <v>3135</v>
      </c>
      <c r="F263" s="738" t="s">
        <v>3057</v>
      </c>
      <c r="G263" s="738" t="s">
        <v>3597</v>
      </c>
      <c r="H263" s="738" t="s">
        <v>608</v>
      </c>
      <c r="I263" s="738" t="s">
        <v>3598</v>
      </c>
      <c r="J263" s="738" t="s">
        <v>3599</v>
      </c>
      <c r="K263" s="738" t="s">
        <v>3600</v>
      </c>
      <c r="L263" s="739">
        <v>0</v>
      </c>
      <c r="M263" s="739">
        <v>0</v>
      </c>
      <c r="N263" s="738">
        <v>1</v>
      </c>
      <c r="O263" s="821">
        <v>0.5</v>
      </c>
      <c r="P263" s="739">
        <v>0</v>
      </c>
      <c r="Q263" s="754"/>
      <c r="R263" s="738">
        <v>1</v>
      </c>
      <c r="S263" s="754">
        <v>1</v>
      </c>
      <c r="T263" s="821">
        <v>0.5</v>
      </c>
      <c r="U263" s="777">
        <v>1</v>
      </c>
    </row>
    <row r="264" spans="1:21" ht="14.4" customHeight="1" x14ac:dyDescent="0.3">
      <c r="A264" s="737">
        <v>10</v>
      </c>
      <c r="B264" s="738" t="s">
        <v>2778</v>
      </c>
      <c r="C264" s="738" t="s">
        <v>3064</v>
      </c>
      <c r="D264" s="819" t="s">
        <v>5797</v>
      </c>
      <c r="E264" s="820" t="s">
        <v>3135</v>
      </c>
      <c r="F264" s="738" t="s">
        <v>3057</v>
      </c>
      <c r="G264" s="738" t="s">
        <v>3365</v>
      </c>
      <c r="H264" s="738" t="s">
        <v>608</v>
      </c>
      <c r="I264" s="738" t="s">
        <v>3490</v>
      </c>
      <c r="J264" s="738" t="s">
        <v>3491</v>
      </c>
      <c r="K264" s="738" t="s">
        <v>3492</v>
      </c>
      <c r="L264" s="739">
        <v>0</v>
      </c>
      <c r="M264" s="739">
        <v>0</v>
      </c>
      <c r="N264" s="738">
        <v>1</v>
      </c>
      <c r="O264" s="821">
        <v>0.5</v>
      </c>
      <c r="P264" s="739">
        <v>0</v>
      </c>
      <c r="Q264" s="754"/>
      <c r="R264" s="738">
        <v>1</v>
      </c>
      <c r="S264" s="754">
        <v>1</v>
      </c>
      <c r="T264" s="821">
        <v>0.5</v>
      </c>
      <c r="U264" s="777">
        <v>1</v>
      </c>
    </row>
    <row r="265" spans="1:21" ht="14.4" customHeight="1" x14ac:dyDescent="0.3">
      <c r="A265" s="737">
        <v>10</v>
      </c>
      <c r="B265" s="738" t="s">
        <v>2778</v>
      </c>
      <c r="C265" s="738" t="s">
        <v>3064</v>
      </c>
      <c r="D265" s="819" t="s">
        <v>5797</v>
      </c>
      <c r="E265" s="820" t="s">
        <v>3135</v>
      </c>
      <c r="F265" s="738" t="s">
        <v>3058</v>
      </c>
      <c r="G265" s="738" t="s">
        <v>3161</v>
      </c>
      <c r="H265" s="738" t="s">
        <v>608</v>
      </c>
      <c r="I265" s="738" t="s">
        <v>616</v>
      </c>
      <c r="J265" s="738" t="s">
        <v>3107</v>
      </c>
      <c r="K265" s="738"/>
      <c r="L265" s="739">
        <v>0</v>
      </c>
      <c r="M265" s="739">
        <v>0</v>
      </c>
      <c r="N265" s="738">
        <v>3</v>
      </c>
      <c r="O265" s="821">
        <v>3</v>
      </c>
      <c r="P265" s="739">
        <v>0</v>
      </c>
      <c r="Q265" s="754"/>
      <c r="R265" s="738">
        <v>2</v>
      </c>
      <c r="S265" s="754">
        <v>0.66666666666666663</v>
      </c>
      <c r="T265" s="821">
        <v>2</v>
      </c>
      <c r="U265" s="777">
        <v>0.66666666666666663</v>
      </c>
    </row>
    <row r="266" spans="1:21" ht="14.4" customHeight="1" x14ac:dyDescent="0.3">
      <c r="A266" s="737">
        <v>10</v>
      </c>
      <c r="B266" s="738" t="s">
        <v>2778</v>
      </c>
      <c r="C266" s="738" t="s">
        <v>3064</v>
      </c>
      <c r="D266" s="819" t="s">
        <v>5797</v>
      </c>
      <c r="E266" s="820" t="s">
        <v>3147</v>
      </c>
      <c r="F266" s="738" t="s">
        <v>3057</v>
      </c>
      <c r="G266" s="738" t="s">
        <v>3240</v>
      </c>
      <c r="H266" s="738" t="s">
        <v>608</v>
      </c>
      <c r="I266" s="738" t="s">
        <v>3601</v>
      </c>
      <c r="J266" s="738" t="s">
        <v>1008</v>
      </c>
      <c r="K266" s="738" t="s">
        <v>3602</v>
      </c>
      <c r="L266" s="739">
        <v>0</v>
      </c>
      <c r="M266" s="739">
        <v>0</v>
      </c>
      <c r="N266" s="738">
        <v>2</v>
      </c>
      <c r="O266" s="821">
        <v>2</v>
      </c>
      <c r="P266" s="739">
        <v>0</v>
      </c>
      <c r="Q266" s="754"/>
      <c r="R266" s="738">
        <v>1</v>
      </c>
      <c r="S266" s="754">
        <v>0.5</v>
      </c>
      <c r="T266" s="821">
        <v>1</v>
      </c>
      <c r="U266" s="777">
        <v>0.5</v>
      </c>
    </row>
    <row r="267" spans="1:21" ht="14.4" customHeight="1" x14ac:dyDescent="0.3">
      <c r="A267" s="737">
        <v>10</v>
      </c>
      <c r="B267" s="738" t="s">
        <v>2778</v>
      </c>
      <c r="C267" s="738" t="s">
        <v>3064</v>
      </c>
      <c r="D267" s="819" t="s">
        <v>5797</v>
      </c>
      <c r="E267" s="820" t="s">
        <v>3147</v>
      </c>
      <c r="F267" s="738" t="s">
        <v>3057</v>
      </c>
      <c r="G267" s="738" t="s">
        <v>3240</v>
      </c>
      <c r="H267" s="738" t="s">
        <v>871</v>
      </c>
      <c r="I267" s="738" t="s">
        <v>2298</v>
      </c>
      <c r="J267" s="738" t="s">
        <v>2299</v>
      </c>
      <c r="K267" s="738" t="s">
        <v>2971</v>
      </c>
      <c r="L267" s="739">
        <v>225.06</v>
      </c>
      <c r="M267" s="739">
        <v>450.12</v>
      </c>
      <c r="N267" s="738">
        <v>2</v>
      </c>
      <c r="O267" s="821">
        <v>1.5</v>
      </c>
      <c r="P267" s="739">
        <v>450.12</v>
      </c>
      <c r="Q267" s="754">
        <v>1</v>
      </c>
      <c r="R267" s="738">
        <v>2</v>
      </c>
      <c r="S267" s="754">
        <v>1</v>
      </c>
      <c r="T267" s="821">
        <v>1.5</v>
      </c>
      <c r="U267" s="777">
        <v>1</v>
      </c>
    </row>
    <row r="268" spans="1:21" ht="14.4" customHeight="1" x14ac:dyDescent="0.3">
      <c r="A268" s="737">
        <v>10</v>
      </c>
      <c r="B268" s="738" t="s">
        <v>2778</v>
      </c>
      <c r="C268" s="738" t="s">
        <v>3064</v>
      </c>
      <c r="D268" s="819" t="s">
        <v>5797</v>
      </c>
      <c r="E268" s="820" t="s">
        <v>3147</v>
      </c>
      <c r="F268" s="738" t="s">
        <v>3057</v>
      </c>
      <c r="G268" s="738" t="s">
        <v>3603</v>
      </c>
      <c r="H268" s="738" t="s">
        <v>608</v>
      </c>
      <c r="I268" s="738" t="s">
        <v>977</v>
      </c>
      <c r="J268" s="738" t="s">
        <v>3604</v>
      </c>
      <c r="K268" s="738" t="s">
        <v>3605</v>
      </c>
      <c r="L268" s="739">
        <v>36.76</v>
      </c>
      <c r="M268" s="739">
        <v>36.76</v>
      </c>
      <c r="N268" s="738">
        <v>1</v>
      </c>
      <c r="O268" s="821">
        <v>1</v>
      </c>
      <c r="P268" s="739">
        <v>36.76</v>
      </c>
      <c r="Q268" s="754">
        <v>1</v>
      </c>
      <c r="R268" s="738">
        <v>1</v>
      </c>
      <c r="S268" s="754">
        <v>1</v>
      </c>
      <c r="T268" s="821">
        <v>1</v>
      </c>
      <c r="U268" s="777">
        <v>1</v>
      </c>
    </row>
    <row r="269" spans="1:21" ht="14.4" customHeight="1" x14ac:dyDescent="0.3">
      <c r="A269" s="737">
        <v>10</v>
      </c>
      <c r="B269" s="738" t="s">
        <v>2778</v>
      </c>
      <c r="C269" s="738" t="s">
        <v>3064</v>
      </c>
      <c r="D269" s="819" t="s">
        <v>5797</v>
      </c>
      <c r="E269" s="820" t="s">
        <v>3147</v>
      </c>
      <c r="F269" s="738" t="s">
        <v>3057</v>
      </c>
      <c r="G269" s="738" t="s">
        <v>3606</v>
      </c>
      <c r="H269" s="738" t="s">
        <v>608</v>
      </c>
      <c r="I269" s="738" t="s">
        <v>3607</v>
      </c>
      <c r="J269" s="738" t="s">
        <v>3608</v>
      </c>
      <c r="K269" s="738" t="s">
        <v>3609</v>
      </c>
      <c r="L269" s="739">
        <v>0</v>
      </c>
      <c r="M269" s="739">
        <v>0</v>
      </c>
      <c r="N269" s="738">
        <v>1</v>
      </c>
      <c r="O269" s="821">
        <v>1</v>
      </c>
      <c r="P269" s="739"/>
      <c r="Q269" s="754"/>
      <c r="R269" s="738"/>
      <c r="S269" s="754">
        <v>0</v>
      </c>
      <c r="T269" s="821"/>
      <c r="U269" s="777">
        <v>0</v>
      </c>
    </row>
    <row r="270" spans="1:21" ht="14.4" customHeight="1" x14ac:dyDescent="0.3">
      <c r="A270" s="737">
        <v>10</v>
      </c>
      <c r="B270" s="738" t="s">
        <v>2778</v>
      </c>
      <c r="C270" s="738" t="s">
        <v>3064</v>
      </c>
      <c r="D270" s="819" t="s">
        <v>5797</v>
      </c>
      <c r="E270" s="820" t="s">
        <v>3147</v>
      </c>
      <c r="F270" s="738" t="s">
        <v>3057</v>
      </c>
      <c r="G270" s="738" t="s">
        <v>3251</v>
      </c>
      <c r="H270" s="738" t="s">
        <v>871</v>
      </c>
      <c r="I270" s="738" t="s">
        <v>1920</v>
      </c>
      <c r="J270" s="738" t="s">
        <v>1632</v>
      </c>
      <c r="K270" s="738" t="s">
        <v>2983</v>
      </c>
      <c r="L270" s="739">
        <v>69.16</v>
      </c>
      <c r="M270" s="739">
        <v>69.16</v>
      </c>
      <c r="N270" s="738">
        <v>1</v>
      </c>
      <c r="O270" s="821">
        <v>1</v>
      </c>
      <c r="P270" s="739"/>
      <c r="Q270" s="754">
        <v>0</v>
      </c>
      <c r="R270" s="738"/>
      <c r="S270" s="754">
        <v>0</v>
      </c>
      <c r="T270" s="821"/>
      <c r="U270" s="777">
        <v>0</v>
      </c>
    </row>
    <row r="271" spans="1:21" ht="14.4" customHeight="1" x14ac:dyDescent="0.3">
      <c r="A271" s="737">
        <v>10</v>
      </c>
      <c r="B271" s="738" t="s">
        <v>2778</v>
      </c>
      <c r="C271" s="738" t="s">
        <v>3064</v>
      </c>
      <c r="D271" s="819" t="s">
        <v>5797</v>
      </c>
      <c r="E271" s="820" t="s">
        <v>3147</v>
      </c>
      <c r="F271" s="738" t="s">
        <v>3057</v>
      </c>
      <c r="G271" s="738" t="s">
        <v>3251</v>
      </c>
      <c r="H271" s="738" t="s">
        <v>871</v>
      </c>
      <c r="I271" s="738" t="s">
        <v>1631</v>
      </c>
      <c r="J271" s="738" t="s">
        <v>1632</v>
      </c>
      <c r="K271" s="738" t="s">
        <v>2960</v>
      </c>
      <c r="L271" s="739">
        <v>207.45</v>
      </c>
      <c r="M271" s="739">
        <v>207.45</v>
      </c>
      <c r="N271" s="738">
        <v>1</v>
      </c>
      <c r="O271" s="821">
        <v>0.5</v>
      </c>
      <c r="P271" s="739">
        <v>207.45</v>
      </c>
      <c r="Q271" s="754">
        <v>1</v>
      </c>
      <c r="R271" s="738">
        <v>1</v>
      </c>
      <c r="S271" s="754">
        <v>1</v>
      </c>
      <c r="T271" s="821">
        <v>0.5</v>
      </c>
      <c r="U271" s="777">
        <v>1</v>
      </c>
    </row>
    <row r="272" spans="1:21" ht="14.4" customHeight="1" x14ac:dyDescent="0.3">
      <c r="A272" s="737">
        <v>10</v>
      </c>
      <c r="B272" s="738" t="s">
        <v>2778</v>
      </c>
      <c r="C272" s="738" t="s">
        <v>3064</v>
      </c>
      <c r="D272" s="819" t="s">
        <v>5797</v>
      </c>
      <c r="E272" s="820" t="s">
        <v>3147</v>
      </c>
      <c r="F272" s="738" t="s">
        <v>3057</v>
      </c>
      <c r="G272" s="738" t="s">
        <v>3154</v>
      </c>
      <c r="H272" s="738" t="s">
        <v>871</v>
      </c>
      <c r="I272" s="738" t="s">
        <v>3266</v>
      </c>
      <c r="J272" s="738" t="s">
        <v>3156</v>
      </c>
      <c r="K272" s="738" t="s">
        <v>3204</v>
      </c>
      <c r="L272" s="739">
        <v>69.16</v>
      </c>
      <c r="M272" s="739">
        <v>69.16</v>
      </c>
      <c r="N272" s="738">
        <v>1</v>
      </c>
      <c r="O272" s="821">
        <v>0.5</v>
      </c>
      <c r="P272" s="739"/>
      <c r="Q272" s="754">
        <v>0</v>
      </c>
      <c r="R272" s="738"/>
      <c r="S272" s="754">
        <v>0</v>
      </c>
      <c r="T272" s="821"/>
      <c r="U272" s="777">
        <v>0</v>
      </c>
    </row>
    <row r="273" spans="1:21" ht="14.4" customHeight="1" x14ac:dyDescent="0.3">
      <c r="A273" s="737">
        <v>10</v>
      </c>
      <c r="B273" s="738" t="s">
        <v>2778</v>
      </c>
      <c r="C273" s="738" t="s">
        <v>3064</v>
      </c>
      <c r="D273" s="819" t="s">
        <v>5797</v>
      </c>
      <c r="E273" s="820" t="s">
        <v>3147</v>
      </c>
      <c r="F273" s="738" t="s">
        <v>3057</v>
      </c>
      <c r="G273" s="738" t="s">
        <v>3154</v>
      </c>
      <c r="H273" s="738" t="s">
        <v>608</v>
      </c>
      <c r="I273" s="738" t="s">
        <v>3449</v>
      </c>
      <c r="J273" s="738" t="s">
        <v>3450</v>
      </c>
      <c r="K273" s="738" t="s">
        <v>3451</v>
      </c>
      <c r="L273" s="739">
        <v>27.67</v>
      </c>
      <c r="M273" s="739">
        <v>27.67</v>
      </c>
      <c r="N273" s="738">
        <v>1</v>
      </c>
      <c r="O273" s="821">
        <v>1</v>
      </c>
      <c r="P273" s="739"/>
      <c r="Q273" s="754">
        <v>0</v>
      </c>
      <c r="R273" s="738"/>
      <c r="S273" s="754">
        <v>0</v>
      </c>
      <c r="T273" s="821"/>
      <c r="U273" s="777">
        <v>0</v>
      </c>
    </row>
    <row r="274" spans="1:21" ht="14.4" customHeight="1" x14ac:dyDescent="0.3">
      <c r="A274" s="737">
        <v>10</v>
      </c>
      <c r="B274" s="738" t="s">
        <v>2778</v>
      </c>
      <c r="C274" s="738" t="s">
        <v>3064</v>
      </c>
      <c r="D274" s="819" t="s">
        <v>5797</v>
      </c>
      <c r="E274" s="820" t="s">
        <v>3147</v>
      </c>
      <c r="F274" s="738" t="s">
        <v>3057</v>
      </c>
      <c r="G274" s="738" t="s">
        <v>3610</v>
      </c>
      <c r="H274" s="738" t="s">
        <v>608</v>
      </c>
      <c r="I274" s="738" t="s">
        <v>1522</v>
      </c>
      <c r="J274" s="738" t="s">
        <v>1523</v>
      </c>
      <c r="K274" s="738" t="s">
        <v>3611</v>
      </c>
      <c r="L274" s="739">
        <v>42.05</v>
      </c>
      <c r="M274" s="739">
        <v>42.05</v>
      </c>
      <c r="N274" s="738">
        <v>1</v>
      </c>
      <c r="O274" s="821">
        <v>1</v>
      </c>
      <c r="P274" s="739">
        <v>42.05</v>
      </c>
      <c r="Q274" s="754">
        <v>1</v>
      </c>
      <c r="R274" s="738">
        <v>1</v>
      </c>
      <c r="S274" s="754">
        <v>1</v>
      </c>
      <c r="T274" s="821">
        <v>1</v>
      </c>
      <c r="U274" s="777">
        <v>1</v>
      </c>
    </row>
    <row r="275" spans="1:21" ht="14.4" customHeight="1" x14ac:dyDescent="0.3">
      <c r="A275" s="737">
        <v>10</v>
      </c>
      <c r="B275" s="738" t="s">
        <v>2778</v>
      </c>
      <c r="C275" s="738" t="s">
        <v>3064</v>
      </c>
      <c r="D275" s="819" t="s">
        <v>5797</v>
      </c>
      <c r="E275" s="820" t="s">
        <v>3147</v>
      </c>
      <c r="F275" s="738" t="s">
        <v>3057</v>
      </c>
      <c r="G275" s="738" t="s">
        <v>3506</v>
      </c>
      <c r="H275" s="738" t="s">
        <v>608</v>
      </c>
      <c r="I275" s="738" t="s">
        <v>797</v>
      </c>
      <c r="J275" s="738" t="s">
        <v>798</v>
      </c>
      <c r="K275" s="738" t="s">
        <v>3507</v>
      </c>
      <c r="L275" s="739">
        <v>0</v>
      </c>
      <c r="M275" s="739">
        <v>0</v>
      </c>
      <c r="N275" s="738">
        <v>1</v>
      </c>
      <c r="O275" s="821">
        <v>1</v>
      </c>
      <c r="P275" s="739">
        <v>0</v>
      </c>
      <c r="Q275" s="754"/>
      <c r="R275" s="738">
        <v>1</v>
      </c>
      <c r="S275" s="754">
        <v>1</v>
      </c>
      <c r="T275" s="821">
        <v>1</v>
      </c>
      <c r="U275" s="777">
        <v>1</v>
      </c>
    </row>
    <row r="276" spans="1:21" ht="14.4" customHeight="1" x14ac:dyDescent="0.3">
      <c r="A276" s="737">
        <v>10</v>
      </c>
      <c r="B276" s="738" t="s">
        <v>2778</v>
      </c>
      <c r="C276" s="738" t="s">
        <v>3064</v>
      </c>
      <c r="D276" s="819" t="s">
        <v>5797</v>
      </c>
      <c r="E276" s="820" t="s">
        <v>3147</v>
      </c>
      <c r="F276" s="738" t="s">
        <v>3057</v>
      </c>
      <c r="G276" s="738" t="s">
        <v>3272</v>
      </c>
      <c r="H276" s="738" t="s">
        <v>608</v>
      </c>
      <c r="I276" s="738" t="s">
        <v>3528</v>
      </c>
      <c r="J276" s="738" t="s">
        <v>3273</v>
      </c>
      <c r="K276" s="738" t="s">
        <v>3529</v>
      </c>
      <c r="L276" s="739">
        <v>0</v>
      </c>
      <c r="M276" s="739">
        <v>0</v>
      </c>
      <c r="N276" s="738">
        <v>2</v>
      </c>
      <c r="O276" s="821">
        <v>1.5</v>
      </c>
      <c r="P276" s="739">
        <v>0</v>
      </c>
      <c r="Q276" s="754"/>
      <c r="R276" s="738">
        <v>1</v>
      </c>
      <c r="S276" s="754">
        <v>0.5</v>
      </c>
      <c r="T276" s="821">
        <v>0.5</v>
      </c>
      <c r="U276" s="777">
        <v>0.33333333333333331</v>
      </c>
    </row>
    <row r="277" spans="1:21" ht="14.4" customHeight="1" x14ac:dyDescent="0.3">
      <c r="A277" s="737">
        <v>10</v>
      </c>
      <c r="B277" s="738" t="s">
        <v>2778</v>
      </c>
      <c r="C277" s="738" t="s">
        <v>3064</v>
      </c>
      <c r="D277" s="819" t="s">
        <v>5797</v>
      </c>
      <c r="E277" s="820" t="s">
        <v>3147</v>
      </c>
      <c r="F277" s="738" t="s">
        <v>3057</v>
      </c>
      <c r="G277" s="738" t="s">
        <v>3280</v>
      </c>
      <c r="H277" s="738" t="s">
        <v>608</v>
      </c>
      <c r="I277" s="738" t="s">
        <v>3612</v>
      </c>
      <c r="J277" s="738" t="s">
        <v>3613</v>
      </c>
      <c r="K277" s="738" t="s">
        <v>3614</v>
      </c>
      <c r="L277" s="739">
        <v>79.33</v>
      </c>
      <c r="M277" s="739">
        <v>79.33</v>
      </c>
      <c r="N277" s="738">
        <v>1</v>
      </c>
      <c r="O277" s="821">
        <v>1</v>
      </c>
      <c r="P277" s="739">
        <v>79.33</v>
      </c>
      <c r="Q277" s="754">
        <v>1</v>
      </c>
      <c r="R277" s="738">
        <v>1</v>
      </c>
      <c r="S277" s="754">
        <v>1</v>
      </c>
      <c r="T277" s="821">
        <v>1</v>
      </c>
      <c r="U277" s="777">
        <v>1</v>
      </c>
    </row>
    <row r="278" spans="1:21" ht="14.4" customHeight="1" x14ac:dyDescent="0.3">
      <c r="A278" s="737">
        <v>10</v>
      </c>
      <c r="B278" s="738" t="s">
        <v>2778</v>
      </c>
      <c r="C278" s="738" t="s">
        <v>3064</v>
      </c>
      <c r="D278" s="819" t="s">
        <v>5797</v>
      </c>
      <c r="E278" s="820" t="s">
        <v>3147</v>
      </c>
      <c r="F278" s="738" t="s">
        <v>3057</v>
      </c>
      <c r="G278" s="738" t="s">
        <v>3615</v>
      </c>
      <c r="H278" s="738" t="s">
        <v>871</v>
      </c>
      <c r="I278" s="738" t="s">
        <v>3616</v>
      </c>
      <c r="J278" s="738" t="s">
        <v>3617</v>
      </c>
      <c r="K278" s="738" t="s">
        <v>3618</v>
      </c>
      <c r="L278" s="739">
        <v>106.75</v>
      </c>
      <c r="M278" s="739">
        <v>213.5</v>
      </c>
      <c r="N278" s="738">
        <v>2</v>
      </c>
      <c r="O278" s="821">
        <v>1</v>
      </c>
      <c r="P278" s="739">
        <v>213.5</v>
      </c>
      <c r="Q278" s="754">
        <v>1</v>
      </c>
      <c r="R278" s="738">
        <v>2</v>
      </c>
      <c r="S278" s="754">
        <v>1</v>
      </c>
      <c r="T278" s="821">
        <v>1</v>
      </c>
      <c r="U278" s="777">
        <v>1</v>
      </c>
    </row>
    <row r="279" spans="1:21" ht="14.4" customHeight="1" x14ac:dyDescent="0.3">
      <c r="A279" s="737">
        <v>10</v>
      </c>
      <c r="B279" s="738" t="s">
        <v>2778</v>
      </c>
      <c r="C279" s="738" t="s">
        <v>3064</v>
      </c>
      <c r="D279" s="819" t="s">
        <v>5797</v>
      </c>
      <c r="E279" s="820" t="s">
        <v>3147</v>
      </c>
      <c r="F279" s="738" t="s">
        <v>3057</v>
      </c>
      <c r="G279" s="738" t="s">
        <v>3615</v>
      </c>
      <c r="H279" s="738" t="s">
        <v>871</v>
      </c>
      <c r="I279" s="738" t="s">
        <v>889</v>
      </c>
      <c r="J279" s="738" t="s">
        <v>890</v>
      </c>
      <c r="K279" s="738" t="s">
        <v>2867</v>
      </c>
      <c r="L279" s="739">
        <v>120.15</v>
      </c>
      <c r="M279" s="739">
        <v>240.3</v>
      </c>
      <c r="N279" s="738">
        <v>2</v>
      </c>
      <c r="O279" s="821">
        <v>1.5</v>
      </c>
      <c r="P279" s="739">
        <v>240.3</v>
      </c>
      <c r="Q279" s="754">
        <v>1</v>
      </c>
      <c r="R279" s="738">
        <v>2</v>
      </c>
      <c r="S279" s="754">
        <v>1</v>
      </c>
      <c r="T279" s="821">
        <v>1.5</v>
      </c>
      <c r="U279" s="777">
        <v>1</v>
      </c>
    </row>
    <row r="280" spans="1:21" ht="14.4" customHeight="1" x14ac:dyDescent="0.3">
      <c r="A280" s="737">
        <v>10</v>
      </c>
      <c r="B280" s="738" t="s">
        <v>2778</v>
      </c>
      <c r="C280" s="738" t="s">
        <v>3064</v>
      </c>
      <c r="D280" s="819" t="s">
        <v>5797</v>
      </c>
      <c r="E280" s="820" t="s">
        <v>3147</v>
      </c>
      <c r="F280" s="738" t="s">
        <v>3057</v>
      </c>
      <c r="G280" s="738" t="s">
        <v>3619</v>
      </c>
      <c r="H280" s="738" t="s">
        <v>608</v>
      </c>
      <c r="I280" s="738" t="s">
        <v>1369</v>
      </c>
      <c r="J280" s="738" t="s">
        <v>3620</v>
      </c>
      <c r="K280" s="738" t="s">
        <v>3621</v>
      </c>
      <c r="L280" s="739">
        <v>0</v>
      </c>
      <c r="M280" s="739">
        <v>0</v>
      </c>
      <c r="N280" s="738">
        <v>1</v>
      </c>
      <c r="O280" s="821">
        <v>0.5</v>
      </c>
      <c r="P280" s="739"/>
      <c r="Q280" s="754"/>
      <c r="R280" s="738"/>
      <c r="S280" s="754">
        <v>0</v>
      </c>
      <c r="T280" s="821"/>
      <c r="U280" s="777">
        <v>0</v>
      </c>
    </row>
    <row r="281" spans="1:21" ht="14.4" customHeight="1" x14ac:dyDescent="0.3">
      <c r="A281" s="737">
        <v>10</v>
      </c>
      <c r="B281" s="738" t="s">
        <v>2778</v>
      </c>
      <c r="C281" s="738" t="s">
        <v>3064</v>
      </c>
      <c r="D281" s="819" t="s">
        <v>5797</v>
      </c>
      <c r="E281" s="820" t="s">
        <v>3147</v>
      </c>
      <c r="F281" s="738" t="s">
        <v>3057</v>
      </c>
      <c r="G281" s="738" t="s">
        <v>3532</v>
      </c>
      <c r="H281" s="738" t="s">
        <v>608</v>
      </c>
      <c r="I281" s="738" t="s">
        <v>1498</v>
      </c>
      <c r="J281" s="738" t="s">
        <v>1499</v>
      </c>
      <c r="K281" s="738" t="s">
        <v>3533</v>
      </c>
      <c r="L281" s="739">
        <v>0</v>
      </c>
      <c r="M281" s="739">
        <v>0</v>
      </c>
      <c r="N281" s="738">
        <v>1</v>
      </c>
      <c r="O281" s="821">
        <v>1</v>
      </c>
      <c r="P281" s="739"/>
      <c r="Q281" s="754"/>
      <c r="R281" s="738"/>
      <c r="S281" s="754">
        <v>0</v>
      </c>
      <c r="T281" s="821"/>
      <c r="U281" s="777">
        <v>0</v>
      </c>
    </row>
    <row r="282" spans="1:21" ht="14.4" customHeight="1" x14ac:dyDescent="0.3">
      <c r="A282" s="737">
        <v>10</v>
      </c>
      <c r="B282" s="738" t="s">
        <v>2778</v>
      </c>
      <c r="C282" s="738" t="s">
        <v>3064</v>
      </c>
      <c r="D282" s="819" t="s">
        <v>5797</v>
      </c>
      <c r="E282" s="820" t="s">
        <v>3147</v>
      </c>
      <c r="F282" s="738" t="s">
        <v>3057</v>
      </c>
      <c r="G282" s="738" t="s">
        <v>3379</v>
      </c>
      <c r="H282" s="738" t="s">
        <v>608</v>
      </c>
      <c r="I282" s="738" t="s">
        <v>994</v>
      </c>
      <c r="J282" s="738" t="s">
        <v>995</v>
      </c>
      <c r="K282" s="738" t="s">
        <v>3380</v>
      </c>
      <c r="L282" s="739">
        <v>89.91</v>
      </c>
      <c r="M282" s="739">
        <v>89.91</v>
      </c>
      <c r="N282" s="738">
        <v>1</v>
      </c>
      <c r="O282" s="821">
        <v>1</v>
      </c>
      <c r="P282" s="739"/>
      <c r="Q282" s="754">
        <v>0</v>
      </c>
      <c r="R282" s="738"/>
      <c r="S282" s="754">
        <v>0</v>
      </c>
      <c r="T282" s="821"/>
      <c r="U282" s="777">
        <v>0</v>
      </c>
    </row>
    <row r="283" spans="1:21" ht="14.4" customHeight="1" x14ac:dyDescent="0.3">
      <c r="A283" s="737">
        <v>10</v>
      </c>
      <c r="B283" s="738" t="s">
        <v>2778</v>
      </c>
      <c r="C283" s="738" t="s">
        <v>3064</v>
      </c>
      <c r="D283" s="819" t="s">
        <v>5797</v>
      </c>
      <c r="E283" s="820" t="s">
        <v>3147</v>
      </c>
      <c r="F283" s="738" t="s">
        <v>3057</v>
      </c>
      <c r="G283" s="738" t="s">
        <v>3287</v>
      </c>
      <c r="H283" s="738" t="s">
        <v>608</v>
      </c>
      <c r="I283" s="738" t="s">
        <v>981</v>
      </c>
      <c r="J283" s="738" t="s">
        <v>982</v>
      </c>
      <c r="K283" s="738" t="s">
        <v>3384</v>
      </c>
      <c r="L283" s="739">
        <v>38.81</v>
      </c>
      <c r="M283" s="739">
        <v>38.81</v>
      </c>
      <c r="N283" s="738">
        <v>1</v>
      </c>
      <c r="O283" s="821">
        <v>1</v>
      </c>
      <c r="P283" s="739"/>
      <c r="Q283" s="754">
        <v>0</v>
      </c>
      <c r="R283" s="738"/>
      <c r="S283" s="754">
        <v>0</v>
      </c>
      <c r="T283" s="821"/>
      <c r="U283" s="777">
        <v>0</v>
      </c>
    </row>
    <row r="284" spans="1:21" ht="14.4" customHeight="1" x14ac:dyDescent="0.3">
      <c r="A284" s="737">
        <v>10</v>
      </c>
      <c r="B284" s="738" t="s">
        <v>2778</v>
      </c>
      <c r="C284" s="738" t="s">
        <v>3064</v>
      </c>
      <c r="D284" s="819" t="s">
        <v>5797</v>
      </c>
      <c r="E284" s="820" t="s">
        <v>3147</v>
      </c>
      <c r="F284" s="738" t="s">
        <v>3057</v>
      </c>
      <c r="G284" s="738" t="s">
        <v>3622</v>
      </c>
      <c r="H284" s="738" t="s">
        <v>608</v>
      </c>
      <c r="I284" s="738" t="s">
        <v>3623</v>
      </c>
      <c r="J284" s="738" t="s">
        <v>3624</v>
      </c>
      <c r="K284" s="738" t="s">
        <v>3625</v>
      </c>
      <c r="L284" s="739">
        <v>0</v>
      </c>
      <c r="M284" s="739">
        <v>0</v>
      </c>
      <c r="N284" s="738">
        <v>1</v>
      </c>
      <c r="O284" s="821">
        <v>1</v>
      </c>
      <c r="P284" s="739">
        <v>0</v>
      </c>
      <c r="Q284" s="754"/>
      <c r="R284" s="738">
        <v>1</v>
      </c>
      <c r="S284" s="754">
        <v>1</v>
      </c>
      <c r="T284" s="821">
        <v>1</v>
      </c>
      <c r="U284" s="777">
        <v>1</v>
      </c>
    </row>
    <row r="285" spans="1:21" ht="14.4" customHeight="1" x14ac:dyDescent="0.3">
      <c r="A285" s="737">
        <v>10</v>
      </c>
      <c r="B285" s="738" t="s">
        <v>2778</v>
      </c>
      <c r="C285" s="738" t="s">
        <v>3064</v>
      </c>
      <c r="D285" s="819" t="s">
        <v>5797</v>
      </c>
      <c r="E285" s="820" t="s">
        <v>3147</v>
      </c>
      <c r="F285" s="738" t="s">
        <v>3057</v>
      </c>
      <c r="G285" s="738" t="s">
        <v>3487</v>
      </c>
      <c r="H285" s="738" t="s">
        <v>608</v>
      </c>
      <c r="I285" s="738" t="s">
        <v>2750</v>
      </c>
      <c r="J285" s="738" t="s">
        <v>2751</v>
      </c>
      <c r="K285" s="738" t="s">
        <v>3510</v>
      </c>
      <c r="L285" s="739">
        <v>0</v>
      </c>
      <c r="M285" s="739">
        <v>0</v>
      </c>
      <c r="N285" s="738">
        <v>1</v>
      </c>
      <c r="O285" s="821">
        <v>1</v>
      </c>
      <c r="P285" s="739"/>
      <c r="Q285" s="754"/>
      <c r="R285" s="738"/>
      <c r="S285" s="754">
        <v>0</v>
      </c>
      <c r="T285" s="821"/>
      <c r="U285" s="777">
        <v>0</v>
      </c>
    </row>
    <row r="286" spans="1:21" ht="14.4" customHeight="1" x14ac:dyDescent="0.3">
      <c r="A286" s="737">
        <v>10</v>
      </c>
      <c r="B286" s="738" t="s">
        <v>2778</v>
      </c>
      <c r="C286" s="738" t="s">
        <v>3064</v>
      </c>
      <c r="D286" s="819" t="s">
        <v>5797</v>
      </c>
      <c r="E286" s="820" t="s">
        <v>3147</v>
      </c>
      <c r="F286" s="738" t="s">
        <v>3057</v>
      </c>
      <c r="G286" s="738" t="s">
        <v>3298</v>
      </c>
      <c r="H286" s="738" t="s">
        <v>608</v>
      </c>
      <c r="I286" s="738" t="s">
        <v>3626</v>
      </c>
      <c r="J286" s="738" t="s">
        <v>3300</v>
      </c>
      <c r="K286" s="738" t="s">
        <v>3627</v>
      </c>
      <c r="L286" s="739">
        <v>0</v>
      </c>
      <c r="M286" s="739">
        <v>0</v>
      </c>
      <c r="N286" s="738">
        <v>1</v>
      </c>
      <c r="O286" s="821">
        <v>0.5</v>
      </c>
      <c r="P286" s="739"/>
      <c r="Q286" s="754"/>
      <c r="R286" s="738"/>
      <c r="S286" s="754">
        <v>0</v>
      </c>
      <c r="T286" s="821"/>
      <c r="U286" s="777">
        <v>0</v>
      </c>
    </row>
    <row r="287" spans="1:21" ht="14.4" customHeight="1" x14ac:dyDescent="0.3">
      <c r="A287" s="737">
        <v>10</v>
      </c>
      <c r="B287" s="738" t="s">
        <v>2778</v>
      </c>
      <c r="C287" s="738" t="s">
        <v>3064</v>
      </c>
      <c r="D287" s="819" t="s">
        <v>5797</v>
      </c>
      <c r="E287" s="820" t="s">
        <v>3147</v>
      </c>
      <c r="F287" s="738" t="s">
        <v>3057</v>
      </c>
      <c r="G287" s="738" t="s">
        <v>3628</v>
      </c>
      <c r="H287" s="738" t="s">
        <v>608</v>
      </c>
      <c r="I287" s="738" t="s">
        <v>3629</v>
      </c>
      <c r="J287" s="738" t="s">
        <v>3630</v>
      </c>
      <c r="K287" s="738" t="s">
        <v>3631</v>
      </c>
      <c r="L287" s="739">
        <v>86.41</v>
      </c>
      <c r="M287" s="739">
        <v>172.82</v>
      </c>
      <c r="N287" s="738">
        <v>2</v>
      </c>
      <c r="O287" s="821">
        <v>1</v>
      </c>
      <c r="P287" s="739">
        <v>172.82</v>
      </c>
      <c r="Q287" s="754">
        <v>1</v>
      </c>
      <c r="R287" s="738">
        <v>2</v>
      </c>
      <c r="S287" s="754">
        <v>1</v>
      </c>
      <c r="T287" s="821">
        <v>1</v>
      </c>
      <c r="U287" s="777">
        <v>1</v>
      </c>
    </row>
    <row r="288" spans="1:21" ht="14.4" customHeight="1" x14ac:dyDescent="0.3">
      <c r="A288" s="737">
        <v>10</v>
      </c>
      <c r="B288" s="738" t="s">
        <v>2778</v>
      </c>
      <c r="C288" s="738" t="s">
        <v>3064</v>
      </c>
      <c r="D288" s="819" t="s">
        <v>5797</v>
      </c>
      <c r="E288" s="820" t="s">
        <v>3147</v>
      </c>
      <c r="F288" s="738" t="s">
        <v>3057</v>
      </c>
      <c r="G288" s="738" t="s">
        <v>3166</v>
      </c>
      <c r="H288" s="738" t="s">
        <v>608</v>
      </c>
      <c r="I288" s="738" t="s">
        <v>3632</v>
      </c>
      <c r="J288" s="738" t="s">
        <v>3633</v>
      </c>
      <c r="K288" s="738" t="s">
        <v>3634</v>
      </c>
      <c r="L288" s="739">
        <v>0</v>
      </c>
      <c r="M288" s="739">
        <v>0</v>
      </c>
      <c r="N288" s="738">
        <v>1</v>
      </c>
      <c r="O288" s="821">
        <v>1</v>
      </c>
      <c r="P288" s="739">
        <v>0</v>
      </c>
      <c r="Q288" s="754"/>
      <c r="R288" s="738">
        <v>1</v>
      </c>
      <c r="S288" s="754">
        <v>1</v>
      </c>
      <c r="T288" s="821">
        <v>1</v>
      </c>
      <c r="U288" s="777">
        <v>1</v>
      </c>
    </row>
    <row r="289" spans="1:21" ht="14.4" customHeight="1" x14ac:dyDescent="0.3">
      <c r="A289" s="737">
        <v>10</v>
      </c>
      <c r="B289" s="738" t="s">
        <v>2778</v>
      </c>
      <c r="C289" s="738" t="s">
        <v>3064</v>
      </c>
      <c r="D289" s="819" t="s">
        <v>5797</v>
      </c>
      <c r="E289" s="820" t="s">
        <v>3147</v>
      </c>
      <c r="F289" s="738" t="s">
        <v>3057</v>
      </c>
      <c r="G289" s="738" t="s">
        <v>3635</v>
      </c>
      <c r="H289" s="738" t="s">
        <v>608</v>
      </c>
      <c r="I289" s="738" t="s">
        <v>1057</v>
      </c>
      <c r="J289" s="738" t="s">
        <v>1058</v>
      </c>
      <c r="K289" s="738" t="s">
        <v>3636</v>
      </c>
      <c r="L289" s="739">
        <v>53.57</v>
      </c>
      <c r="M289" s="739">
        <v>53.57</v>
      </c>
      <c r="N289" s="738">
        <v>1</v>
      </c>
      <c r="O289" s="821">
        <v>1</v>
      </c>
      <c r="P289" s="739"/>
      <c r="Q289" s="754">
        <v>0</v>
      </c>
      <c r="R289" s="738"/>
      <c r="S289" s="754">
        <v>0</v>
      </c>
      <c r="T289" s="821"/>
      <c r="U289" s="777">
        <v>0</v>
      </c>
    </row>
    <row r="290" spans="1:21" ht="14.4" customHeight="1" x14ac:dyDescent="0.3">
      <c r="A290" s="737">
        <v>10</v>
      </c>
      <c r="B290" s="738" t="s">
        <v>2778</v>
      </c>
      <c r="C290" s="738" t="s">
        <v>3064</v>
      </c>
      <c r="D290" s="819" t="s">
        <v>5797</v>
      </c>
      <c r="E290" s="820" t="s">
        <v>3147</v>
      </c>
      <c r="F290" s="738" t="s">
        <v>3057</v>
      </c>
      <c r="G290" s="738" t="s">
        <v>3181</v>
      </c>
      <c r="H290" s="738" t="s">
        <v>871</v>
      </c>
      <c r="I290" s="738" t="s">
        <v>1661</v>
      </c>
      <c r="J290" s="738" t="s">
        <v>2952</v>
      </c>
      <c r="K290" s="738" t="s">
        <v>2953</v>
      </c>
      <c r="L290" s="739">
        <v>141.25</v>
      </c>
      <c r="M290" s="739">
        <v>282.5</v>
      </c>
      <c r="N290" s="738">
        <v>2</v>
      </c>
      <c r="O290" s="821">
        <v>0.5</v>
      </c>
      <c r="P290" s="739">
        <v>282.5</v>
      </c>
      <c r="Q290" s="754">
        <v>1</v>
      </c>
      <c r="R290" s="738">
        <v>2</v>
      </c>
      <c r="S290" s="754">
        <v>1</v>
      </c>
      <c r="T290" s="821">
        <v>0.5</v>
      </c>
      <c r="U290" s="777">
        <v>1</v>
      </c>
    </row>
    <row r="291" spans="1:21" ht="14.4" customHeight="1" x14ac:dyDescent="0.3">
      <c r="A291" s="737">
        <v>10</v>
      </c>
      <c r="B291" s="738" t="s">
        <v>2778</v>
      </c>
      <c r="C291" s="738" t="s">
        <v>3064</v>
      </c>
      <c r="D291" s="819" t="s">
        <v>5797</v>
      </c>
      <c r="E291" s="820" t="s">
        <v>3147</v>
      </c>
      <c r="F291" s="738" t="s">
        <v>3057</v>
      </c>
      <c r="G291" s="738" t="s">
        <v>3511</v>
      </c>
      <c r="H291" s="738" t="s">
        <v>608</v>
      </c>
      <c r="I291" s="738" t="s">
        <v>3637</v>
      </c>
      <c r="J291" s="738" t="s">
        <v>3638</v>
      </c>
      <c r="K291" s="738" t="s">
        <v>3639</v>
      </c>
      <c r="L291" s="739">
        <v>1472.61</v>
      </c>
      <c r="M291" s="739">
        <v>1472.61</v>
      </c>
      <c r="N291" s="738">
        <v>1</v>
      </c>
      <c r="O291" s="821">
        <v>0.5</v>
      </c>
      <c r="P291" s="739"/>
      <c r="Q291" s="754">
        <v>0</v>
      </c>
      <c r="R291" s="738"/>
      <c r="S291" s="754">
        <v>0</v>
      </c>
      <c r="T291" s="821"/>
      <c r="U291" s="777">
        <v>0</v>
      </c>
    </row>
    <row r="292" spans="1:21" ht="14.4" customHeight="1" x14ac:dyDescent="0.3">
      <c r="A292" s="737">
        <v>10</v>
      </c>
      <c r="B292" s="738" t="s">
        <v>2778</v>
      </c>
      <c r="C292" s="738" t="s">
        <v>3064</v>
      </c>
      <c r="D292" s="819" t="s">
        <v>5797</v>
      </c>
      <c r="E292" s="820" t="s">
        <v>3147</v>
      </c>
      <c r="F292" s="738" t="s">
        <v>3057</v>
      </c>
      <c r="G292" s="738" t="s">
        <v>3188</v>
      </c>
      <c r="H292" s="738" t="s">
        <v>608</v>
      </c>
      <c r="I292" s="738" t="s">
        <v>3302</v>
      </c>
      <c r="J292" s="738" t="s">
        <v>1623</v>
      </c>
      <c r="K292" s="738" t="s">
        <v>3303</v>
      </c>
      <c r="L292" s="739">
        <v>93.71</v>
      </c>
      <c r="M292" s="739">
        <v>93.71</v>
      </c>
      <c r="N292" s="738">
        <v>1</v>
      </c>
      <c r="O292" s="821">
        <v>0.5</v>
      </c>
      <c r="P292" s="739">
        <v>93.71</v>
      </c>
      <c r="Q292" s="754">
        <v>1</v>
      </c>
      <c r="R292" s="738">
        <v>1</v>
      </c>
      <c r="S292" s="754">
        <v>1</v>
      </c>
      <c r="T292" s="821">
        <v>0.5</v>
      </c>
      <c r="U292" s="777">
        <v>1</v>
      </c>
    </row>
    <row r="293" spans="1:21" ht="14.4" customHeight="1" x14ac:dyDescent="0.3">
      <c r="A293" s="737">
        <v>10</v>
      </c>
      <c r="B293" s="738" t="s">
        <v>2778</v>
      </c>
      <c r="C293" s="738" t="s">
        <v>3064</v>
      </c>
      <c r="D293" s="819" t="s">
        <v>5797</v>
      </c>
      <c r="E293" s="820" t="s">
        <v>3147</v>
      </c>
      <c r="F293" s="738" t="s">
        <v>3057</v>
      </c>
      <c r="G293" s="738" t="s">
        <v>3316</v>
      </c>
      <c r="H293" s="738" t="s">
        <v>608</v>
      </c>
      <c r="I293" s="738" t="s">
        <v>3317</v>
      </c>
      <c r="J293" s="738" t="s">
        <v>1595</v>
      </c>
      <c r="K293" s="738" t="s">
        <v>3318</v>
      </c>
      <c r="L293" s="739">
        <v>52.61</v>
      </c>
      <c r="M293" s="739">
        <v>52.61</v>
      </c>
      <c r="N293" s="738">
        <v>1</v>
      </c>
      <c r="O293" s="821">
        <v>1</v>
      </c>
      <c r="P293" s="739">
        <v>52.61</v>
      </c>
      <c r="Q293" s="754">
        <v>1</v>
      </c>
      <c r="R293" s="738">
        <v>1</v>
      </c>
      <c r="S293" s="754">
        <v>1</v>
      </c>
      <c r="T293" s="821">
        <v>1</v>
      </c>
      <c r="U293" s="777">
        <v>1</v>
      </c>
    </row>
    <row r="294" spans="1:21" ht="14.4" customHeight="1" x14ac:dyDescent="0.3">
      <c r="A294" s="737">
        <v>10</v>
      </c>
      <c r="B294" s="738" t="s">
        <v>2778</v>
      </c>
      <c r="C294" s="738" t="s">
        <v>3064</v>
      </c>
      <c r="D294" s="819" t="s">
        <v>5797</v>
      </c>
      <c r="E294" s="820" t="s">
        <v>3147</v>
      </c>
      <c r="F294" s="738" t="s">
        <v>3057</v>
      </c>
      <c r="G294" s="738" t="s">
        <v>3316</v>
      </c>
      <c r="H294" s="738" t="s">
        <v>608</v>
      </c>
      <c r="I294" s="738" t="s">
        <v>3640</v>
      </c>
      <c r="J294" s="738" t="s">
        <v>1595</v>
      </c>
      <c r="K294" s="738" t="s">
        <v>3318</v>
      </c>
      <c r="L294" s="739">
        <v>0</v>
      </c>
      <c r="M294" s="739">
        <v>0</v>
      </c>
      <c r="N294" s="738">
        <v>1</v>
      </c>
      <c r="O294" s="821">
        <v>1</v>
      </c>
      <c r="P294" s="739"/>
      <c r="Q294" s="754"/>
      <c r="R294" s="738"/>
      <c r="S294" s="754">
        <v>0</v>
      </c>
      <c r="T294" s="821"/>
      <c r="U294" s="777">
        <v>0</v>
      </c>
    </row>
    <row r="295" spans="1:21" ht="14.4" customHeight="1" x14ac:dyDescent="0.3">
      <c r="A295" s="737">
        <v>10</v>
      </c>
      <c r="B295" s="738" t="s">
        <v>2778</v>
      </c>
      <c r="C295" s="738" t="s">
        <v>3064</v>
      </c>
      <c r="D295" s="819" t="s">
        <v>5797</v>
      </c>
      <c r="E295" s="820" t="s">
        <v>3147</v>
      </c>
      <c r="F295" s="738" t="s">
        <v>3057</v>
      </c>
      <c r="G295" s="738" t="s">
        <v>3559</v>
      </c>
      <c r="H295" s="738" t="s">
        <v>608</v>
      </c>
      <c r="I295" s="738" t="s">
        <v>3641</v>
      </c>
      <c r="J295" s="738" t="s">
        <v>867</v>
      </c>
      <c r="K295" s="738" t="s">
        <v>3560</v>
      </c>
      <c r="L295" s="739">
        <v>54.55</v>
      </c>
      <c r="M295" s="739">
        <v>54.55</v>
      </c>
      <c r="N295" s="738">
        <v>1</v>
      </c>
      <c r="O295" s="821">
        <v>0.5</v>
      </c>
      <c r="P295" s="739"/>
      <c r="Q295" s="754">
        <v>0</v>
      </c>
      <c r="R295" s="738"/>
      <c r="S295" s="754">
        <v>0</v>
      </c>
      <c r="T295" s="821"/>
      <c r="U295" s="777">
        <v>0</v>
      </c>
    </row>
    <row r="296" spans="1:21" ht="14.4" customHeight="1" x14ac:dyDescent="0.3">
      <c r="A296" s="737">
        <v>10</v>
      </c>
      <c r="B296" s="738" t="s">
        <v>2778</v>
      </c>
      <c r="C296" s="738" t="s">
        <v>3064</v>
      </c>
      <c r="D296" s="819" t="s">
        <v>5797</v>
      </c>
      <c r="E296" s="820" t="s">
        <v>3147</v>
      </c>
      <c r="F296" s="738" t="s">
        <v>3057</v>
      </c>
      <c r="G296" s="738" t="s">
        <v>3399</v>
      </c>
      <c r="H296" s="738" t="s">
        <v>608</v>
      </c>
      <c r="I296" s="738" t="s">
        <v>3642</v>
      </c>
      <c r="J296" s="738" t="s">
        <v>3643</v>
      </c>
      <c r="K296" s="738" t="s">
        <v>2864</v>
      </c>
      <c r="L296" s="739">
        <v>63.75</v>
      </c>
      <c r="M296" s="739">
        <v>63.75</v>
      </c>
      <c r="N296" s="738">
        <v>1</v>
      </c>
      <c r="O296" s="821">
        <v>0.5</v>
      </c>
      <c r="P296" s="739"/>
      <c r="Q296" s="754">
        <v>0</v>
      </c>
      <c r="R296" s="738"/>
      <c r="S296" s="754">
        <v>0</v>
      </c>
      <c r="T296" s="821"/>
      <c r="U296" s="777">
        <v>0</v>
      </c>
    </row>
    <row r="297" spans="1:21" ht="14.4" customHeight="1" x14ac:dyDescent="0.3">
      <c r="A297" s="737">
        <v>10</v>
      </c>
      <c r="B297" s="738" t="s">
        <v>2778</v>
      </c>
      <c r="C297" s="738" t="s">
        <v>3064</v>
      </c>
      <c r="D297" s="819" t="s">
        <v>5797</v>
      </c>
      <c r="E297" s="820" t="s">
        <v>3147</v>
      </c>
      <c r="F297" s="738" t="s">
        <v>3057</v>
      </c>
      <c r="G297" s="738" t="s">
        <v>3399</v>
      </c>
      <c r="H297" s="738" t="s">
        <v>871</v>
      </c>
      <c r="I297" s="738" t="s">
        <v>885</v>
      </c>
      <c r="J297" s="738" t="s">
        <v>886</v>
      </c>
      <c r="K297" s="738" t="s">
        <v>2864</v>
      </c>
      <c r="L297" s="739">
        <v>63.75</v>
      </c>
      <c r="M297" s="739">
        <v>255</v>
      </c>
      <c r="N297" s="738">
        <v>4</v>
      </c>
      <c r="O297" s="821">
        <v>3.5</v>
      </c>
      <c r="P297" s="739">
        <v>255</v>
      </c>
      <c r="Q297" s="754">
        <v>1</v>
      </c>
      <c r="R297" s="738">
        <v>4</v>
      </c>
      <c r="S297" s="754">
        <v>1</v>
      </c>
      <c r="T297" s="821">
        <v>3.5</v>
      </c>
      <c r="U297" s="777">
        <v>1</v>
      </c>
    </row>
    <row r="298" spans="1:21" ht="14.4" customHeight="1" x14ac:dyDescent="0.3">
      <c r="A298" s="737">
        <v>10</v>
      </c>
      <c r="B298" s="738" t="s">
        <v>2778</v>
      </c>
      <c r="C298" s="738" t="s">
        <v>3064</v>
      </c>
      <c r="D298" s="819" t="s">
        <v>5797</v>
      </c>
      <c r="E298" s="820" t="s">
        <v>3147</v>
      </c>
      <c r="F298" s="738" t="s">
        <v>3057</v>
      </c>
      <c r="G298" s="738" t="s">
        <v>3644</v>
      </c>
      <c r="H298" s="738" t="s">
        <v>608</v>
      </c>
      <c r="I298" s="738" t="s">
        <v>1389</v>
      </c>
      <c r="J298" s="738" t="s">
        <v>1390</v>
      </c>
      <c r="K298" s="738" t="s">
        <v>3645</v>
      </c>
      <c r="L298" s="739">
        <v>0</v>
      </c>
      <c r="M298" s="739">
        <v>0</v>
      </c>
      <c r="N298" s="738">
        <v>1</v>
      </c>
      <c r="O298" s="821">
        <v>0.5</v>
      </c>
      <c r="P298" s="739">
        <v>0</v>
      </c>
      <c r="Q298" s="754"/>
      <c r="R298" s="738">
        <v>1</v>
      </c>
      <c r="S298" s="754">
        <v>1</v>
      </c>
      <c r="T298" s="821">
        <v>0.5</v>
      </c>
      <c r="U298" s="777">
        <v>1</v>
      </c>
    </row>
    <row r="299" spans="1:21" ht="14.4" customHeight="1" x14ac:dyDescent="0.3">
      <c r="A299" s="737">
        <v>10</v>
      </c>
      <c r="B299" s="738" t="s">
        <v>2778</v>
      </c>
      <c r="C299" s="738" t="s">
        <v>3064</v>
      </c>
      <c r="D299" s="819" t="s">
        <v>5797</v>
      </c>
      <c r="E299" s="820" t="s">
        <v>3147</v>
      </c>
      <c r="F299" s="738" t="s">
        <v>3057</v>
      </c>
      <c r="G299" s="738" t="s">
        <v>3646</v>
      </c>
      <c r="H299" s="738" t="s">
        <v>608</v>
      </c>
      <c r="I299" s="738" t="s">
        <v>3647</v>
      </c>
      <c r="J299" s="738" t="s">
        <v>3648</v>
      </c>
      <c r="K299" s="738" t="s">
        <v>3649</v>
      </c>
      <c r="L299" s="739">
        <v>0</v>
      </c>
      <c r="M299" s="739">
        <v>0</v>
      </c>
      <c r="N299" s="738">
        <v>1</v>
      </c>
      <c r="O299" s="821">
        <v>1</v>
      </c>
      <c r="P299" s="739">
        <v>0</v>
      </c>
      <c r="Q299" s="754"/>
      <c r="R299" s="738">
        <v>1</v>
      </c>
      <c r="S299" s="754">
        <v>1</v>
      </c>
      <c r="T299" s="821">
        <v>1</v>
      </c>
      <c r="U299" s="777">
        <v>1</v>
      </c>
    </row>
    <row r="300" spans="1:21" ht="14.4" customHeight="1" x14ac:dyDescent="0.3">
      <c r="A300" s="737">
        <v>10</v>
      </c>
      <c r="B300" s="738" t="s">
        <v>2778</v>
      </c>
      <c r="C300" s="738" t="s">
        <v>3064</v>
      </c>
      <c r="D300" s="819" t="s">
        <v>5797</v>
      </c>
      <c r="E300" s="820" t="s">
        <v>3147</v>
      </c>
      <c r="F300" s="738" t="s">
        <v>3057</v>
      </c>
      <c r="G300" s="738" t="s">
        <v>3650</v>
      </c>
      <c r="H300" s="738" t="s">
        <v>608</v>
      </c>
      <c r="I300" s="738" t="s">
        <v>3651</v>
      </c>
      <c r="J300" s="738" t="s">
        <v>3652</v>
      </c>
      <c r="K300" s="738" t="s">
        <v>3653</v>
      </c>
      <c r="L300" s="739">
        <v>301.26</v>
      </c>
      <c r="M300" s="739">
        <v>602.52</v>
      </c>
      <c r="N300" s="738">
        <v>2</v>
      </c>
      <c r="O300" s="821">
        <v>1</v>
      </c>
      <c r="P300" s="739">
        <v>602.52</v>
      </c>
      <c r="Q300" s="754">
        <v>1</v>
      </c>
      <c r="R300" s="738">
        <v>2</v>
      </c>
      <c r="S300" s="754">
        <v>1</v>
      </c>
      <c r="T300" s="821">
        <v>1</v>
      </c>
      <c r="U300" s="777">
        <v>1</v>
      </c>
    </row>
    <row r="301" spans="1:21" ht="14.4" customHeight="1" x14ac:dyDescent="0.3">
      <c r="A301" s="737">
        <v>10</v>
      </c>
      <c r="B301" s="738" t="s">
        <v>2778</v>
      </c>
      <c r="C301" s="738" t="s">
        <v>3064</v>
      </c>
      <c r="D301" s="819" t="s">
        <v>5797</v>
      </c>
      <c r="E301" s="820" t="s">
        <v>3147</v>
      </c>
      <c r="F301" s="738" t="s">
        <v>3057</v>
      </c>
      <c r="G301" s="738" t="s">
        <v>3214</v>
      </c>
      <c r="H301" s="738" t="s">
        <v>608</v>
      </c>
      <c r="I301" s="738" t="s">
        <v>3215</v>
      </c>
      <c r="J301" s="738" t="s">
        <v>3216</v>
      </c>
      <c r="K301" s="738" t="s">
        <v>3217</v>
      </c>
      <c r="L301" s="739">
        <v>68.819999999999993</v>
      </c>
      <c r="M301" s="739">
        <v>68.819999999999993</v>
      </c>
      <c r="N301" s="738">
        <v>1</v>
      </c>
      <c r="O301" s="821">
        <v>0.5</v>
      </c>
      <c r="P301" s="739">
        <v>68.819999999999993</v>
      </c>
      <c r="Q301" s="754">
        <v>1</v>
      </c>
      <c r="R301" s="738">
        <v>1</v>
      </c>
      <c r="S301" s="754">
        <v>1</v>
      </c>
      <c r="T301" s="821">
        <v>0.5</v>
      </c>
      <c r="U301" s="777">
        <v>1</v>
      </c>
    </row>
    <row r="302" spans="1:21" ht="14.4" customHeight="1" x14ac:dyDescent="0.3">
      <c r="A302" s="737">
        <v>10</v>
      </c>
      <c r="B302" s="738" t="s">
        <v>2778</v>
      </c>
      <c r="C302" s="738" t="s">
        <v>3064</v>
      </c>
      <c r="D302" s="819" t="s">
        <v>5797</v>
      </c>
      <c r="E302" s="820" t="s">
        <v>3147</v>
      </c>
      <c r="F302" s="738" t="s">
        <v>3057</v>
      </c>
      <c r="G302" s="738" t="s">
        <v>3654</v>
      </c>
      <c r="H302" s="738" t="s">
        <v>608</v>
      </c>
      <c r="I302" s="738" t="s">
        <v>3655</v>
      </c>
      <c r="J302" s="738" t="s">
        <v>3656</v>
      </c>
      <c r="K302" s="738" t="s">
        <v>3657</v>
      </c>
      <c r="L302" s="739">
        <v>28.32</v>
      </c>
      <c r="M302" s="739">
        <v>28.32</v>
      </c>
      <c r="N302" s="738">
        <v>1</v>
      </c>
      <c r="O302" s="821">
        <v>0.5</v>
      </c>
      <c r="P302" s="739"/>
      <c r="Q302" s="754">
        <v>0</v>
      </c>
      <c r="R302" s="738"/>
      <c r="S302" s="754">
        <v>0</v>
      </c>
      <c r="T302" s="821"/>
      <c r="U302" s="777">
        <v>0</v>
      </c>
    </row>
    <row r="303" spans="1:21" ht="14.4" customHeight="1" x14ac:dyDescent="0.3">
      <c r="A303" s="737">
        <v>10</v>
      </c>
      <c r="B303" s="738" t="s">
        <v>2778</v>
      </c>
      <c r="C303" s="738" t="s">
        <v>3064</v>
      </c>
      <c r="D303" s="819" t="s">
        <v>5797</v>
      </c>
      <c r="E303" s="820" t="s">
        <v>3147</v>
      </c>
      <c r="F303" s="738" t="s">
        <v>3057</v>
      </c>
      <c r="G303" s="738" t="s">
        <v>3654</v>
      </c>
      <c r="H303" s="738" t="s">
        <v>608</v>
      </c>
      <c r="I303" s="738" t="s">
        <v>2497</v>
      </c>
      <c r="J303" s="738" t="s">
        <v>3658</v>
      </c>
      <c r="K303" s="738" t="s">
        <v>3659</v>
      </c>
      <c r="L303" s="739">
        <v>72.86</v>
      </c>
      <c r="M303" s="739">
        <v>72.86</v>
      </c>
      <c r="N303" s="738">
        <v>1</v>
      </c>
      <c r="O303" s="821">
        <v>0.5</v>
      </c>
      <c r="P303" s="739"/>
      <c r="Q303" s="754">
        <v>0</v>
      </c>
      <c r="R303" s="738"/>
      <c r="S303" s="754">
        <v>0</v>
      </c>
      <c r="T303" s="821"/>
      <c r="U303" s="777">
        <v>0</v>
      </c>
    </row>
    <row r="304" spans="1:21" ht="14.4" customHeight="1" x14ac:dyDescent="0.3">
      <c r="A304" s="737">
        <v>10</v>
      </c>
      <c r="B304" s="738" t="s">
        <v>2778</v>
      </c>
      <c r="C304" s="738" t="s">
        <v>3064</v>
      </c>
      <c r="D304" s="819" t="s">
        <v>5797</v>
      </c>
      <c r="E304" s="820" t="s">
        <v>3147</v>
      </c>
      <c r="F304" s="738" t="s">
        <v>3057</v>
      </c>
      <c r="G304" s="738" t="s">
        <v>3660</v>
      </c>
      <c r="H304" s="738" t="s">
        <v>871</v>
      </c>
      <c r="I304" s="738" t="s">
        <v>1658</v>
      </c>
      <c r="J304" s="738" t="s">
        <v>2955</v>
      </c>
      <c r="K304" s="738" t="s">
        <v>2956</v>
      </c>
      <c r="L304" s="739">
        <v>802.48</v>
      </c>
      <c r="M304" s="739">
        <v>802.48</v>
      </c>
      <c r="N304" s="738">
        <v>1</v>
      </c>
      <c r="O304" s="821">
        <v>0.5</v>
      </c>
      <c r="P304" s="739">
        <v>802.48</v>
      </c>
      <c r="Q304" s="754">
        <v>1</v>
      </c>
      <c r="R304" s="738">
        <v>1</v>
      </c>
      <c r="S304" s="754">
        <v>1</v>
      </c>
      <c r="T304" s="821">
        <v>0.5</v>
      </c>
      <c r="U304" s="777">
        <v>1</v>
      </c>
    </row>
    <row r="305" spans="1:21" ht="14.4" customHeight="1" x14ac:dyDescent="0.3">
      <c r="A305" s="737">
        <v>10</v>
      </c>
      <c r="B305" s="738" t="s">
        <v>2778</v>
      </c>
      <c r="C305" s="738" t="s">
        <v>3064</v>
      </c>
      <c r="D305" s="819" t="s">
        <v>5797</v>
      </c>
      <c r="E305" s="820" t="s">
        <v>3147</v>
      </c>
      <c r="F305" s="738" t="s">
        <v>3057</v>
      </c>
      <c r="G305" s="738" t="s">
        <v>3661</v>
      </c>
      <c r="H305" s="738" t="s">
        <v>608</v>
      </c>
      <c r="I305" s="738" t="s">
        <v>1766</v>
      </c>
      <c r="J305" s="738" t="s">
        <v>1767</v>
      </c>
      <c r="K305" s="738" t="s">
        <v>3662</v>
      </c>
      <c r="L305" s="739">
        <v>0</v>
      </c>
      <c r="M305" s="739">
        <v>0</v>
      </c>
      <c r="N305" s="738">
        <v>1</v>
      </c>
      <c r="O305" s="821">
        <v>1</v>
      </c>
      <c r="P305" s="739">
        <v>0</v>
      </c>
      <c r="Q305" s="754"/>
      <c r="R305" s="738">
        <v>1</v>
      </c>
      <c r="S305" s="754">
        <v>1</v>
      </c>
      <c r="T305" s="821">
        <v>1</v>
      </c>
      <c r="U305" s="777">
        <v>1</v>
      </c>
    </row>
    <row r="306" spans="1:21" ht="14.4" customHeight="1" x14ac:dyDescent="0.3">
      <c r="A306" s="737">
        <v>10</v>
      </c>
      <c r="B306" s="738" t="s">
        <v>2778</v>
      </c>
      <c r="C306" s="738" t="s">
        <v>3064</v>
      </c>
      <c r="D306" s="819" t="s">
        <v>5797</v>
      </c>
      <c r="E306" s="820" t="s">
        <v>3147</v>
      </c>
      <c r="F306" s="738" t="s">
        <v>3059</v>
      </c>
      <c r="G306" s="738" t="s">
        <v>3566</v>
      </c>
      <c r="H306" s="738" t="s">
        <v>608</v>
      </c>
      <c r="I306" s="738" t="s">
        <v>3567</v>
      </c>
      <c r="J306" s="738" t="s">
        <v>3568</v>
      </c>
      <c r="K306" s="738" t="s">
        <v>3569</v>
      </c>
      <c r="L306" s="739">
        <v>500</v>
      </c>
      <c r="M306" s="739">
        <v>2000</v>
      </c>
      <c r="N306" s="738">
        <v>4</v>
      </c>
      <c r="O306" s="821">
        <v>4</v>
      </c>
      <c r="P306" s="739">
        <v>2000</v>
      </c>
      <c r="Q306" s="754">
        <v>1</v>
      </c>
      <c r="R306" s="738">
        <v>4</v>
      </c>
      <c r="S306" s="754">
        <v>1</v>
      </c>
      <c r="T306" s="821">
        <v>4</v>
      </c>
      <c r="U306" s="777">
        <v>1</v>
      </c>
    </row>
    <row r="307" spans="1:21" ht="14.4" customHeight="1" x14ac:dyDescent="0.3">
      <c r="A307" s="737">
        <v>10</v>
      </c>
      <c r="B307" s="738" t="s">
        <v>2778</v>
      </c>
      <c r="C307" s="738" t="s">
        <v>3064</v>
      </c>
      <c r="D307" s="819" t="s">
        <v>5797</v>
      </c>
      <c r="E307" s="820" t="s">
        <v>3148</v>
      </c>
      <c r="F307" s="738" t="s">
        <v>3057</v>
      </c>
      <c r="G307" s="738" t="s">
        <v>3663</v>
      </c>
      <c r="H307" s="738" t="s">
        <v>608</v>
      </c>
      <c r="I307" s="738" t="s">
        <v>858</v>
      </c>
      <c r="J307" s="738" t="s">
        <v>859</v>
      </c>
      <c r="K307" s="738" t="s">
        <v>3664</v>
      </c>
      <c r="L307" s="739">
        <v>0</v>
      </c>
      <c r="M307" s="739">
        <v>0</v>
      </c>
      <c r="N307" s="738">
        <v>1</v>
      </c>
      <c r="O307" s="821">
        <v>0.5</v>
      </c>
      <c r="P307" s="739"/>
      <c r="Q307" s="754"/>
      <c r="R307" s="738"/>
      <c r="S307" s="754">
        <v>0</v>
      </c>
      <c r="T307" s="821"/>
      <c r="U307" s="777">
        <v>0</v>
      </c>
    </row>
    <row r="308" spans="1:21" ht="14.4" customHeight="1" x14ac:dyDescent="0.3">
      <c r="A308" s="737">
        <v>10</v>
      </c>
      <c r="B308" s="738" t="s">
        <v>2778</v>
      </c>
      <c r="C308" s="738" t="s">
        <v>3064</v>
      </c>
      <c r="D308" s="819" t="s">
        <v>5797</v>
      </c>
      <c r="E308" s="820" t="s">
        <v>3148</v>
      </c>
      <c r="F308" s="738" t="s">
        <v>3057</v>
      </c>
      <c r="G308" s="738" t="s">
        <v>3447</v>
      </c>
      <c r="H308" s="738" t="s">
        <v>608</v>
      </c>
      <c r="I308" s="738" t="s">
        <v>1538</v>
      </c>
      <c r="J308" s="738" t="s">
        <v>740</v>
      </c>
      <c r="K308" s="738" t="s">
        <v>3448</v>
      </c>
      <c r="L308" s="739">
        <v>0</v>
      </c>
      <c r="M308" s="739">
        <v>0</v>
      </c>
      <c r="N308" s="738">
        <v>1</v>
      </c>
      <c r="O308" s="821">
        <v>0.5</v>
      </c>
      <c r="P308" s="739"/>
      <c r="Q308" s="754"/>
      <c r="R308" s="738"/>
      <c r="S308" s="754">
        <v>0</v>
      </c>
      <c r="T308" s="821"/>
      <c r="U308" s="777">
        <v>0</v>
      </c>
    </row>
    <row r="309" spans="1:21" ht="14.4" customHeight="1" x14ac:dyDescent="0.3">
      <c r="A309" s="737">
        <v>10</v>
      </c>
      <c r="B309" s="738" t="s">
        <v>2778</v>
      </c>
      <c r="C309" s="738" t="s">
        <v>3064</v>
      </c>
      <c r="D309" s="819" t="s">
        <v>5797</v>
      </c>
      <c r="E309" s="820" t="s">
        <v>3148</v>
      </c>
      <c r="F309" s="738" t="s">
        <v>3057</v>
      </c>
      <c r="G309" s="738" t="s">
        <v>3530</v>
      </c>
      <c r="H309" s="738" t="s">
        <v>608</v>
      </c>
      <c r="I309" s="738" t="s">
        <v>1486</v>
      </c>
      <c r="J309" s="738" t="s">
        <v>1405</v>
      </c>
      <c r="K309" s="738" t="s">
        <v>3531</v>
      </c>
      <c r="L309" s="739">
        <v>92.85</v>
      </c>
      <c r="M309" s="739">
        <v>92.85</v>
      </c>
      <c r="N309" s="738">
        <v>1</v>
      </c>
      <c r="O309" s="821">
        <v>0.5</v>
      </c>
      <c r="P309" s="739"/>
      <c r="Q309" s="754">
        <v>0</v>
      </c>
      <c r="R309" s="738"/>
      <c r="S309" s="754">
        <v>0</v>
      </c>
      <c r="T309" s="821"/>
      <c r="U309" s="777">
        <v>0</v>
      </c>
    </row>
    <row r="310" spans="1:21" ht="14.4" customHeight="1" x14ac:dyDescent="0.3">
      <c r="A310" s="737">
        <v>10</v>
      </c>
      <c r="B310" s="738" t="s">
        <v>2778</v>
      </c>
      <c r="C310" s="738" t="s">
        <v>3064</v>
      </c>
      <c r="D310" s="819" t="s">
        <v>5797</v>
      </c>
      <c r="E310" s="820" t="s">
        <v>3148</v>
      </c>
      <c r="F310" s="738" t="s">
        <v>3057</v>
      </c>
      <c r="G310" s="738" t="s">
        <v>3665</v>
      </c>
      <c r="H310" s="738" t="s">
        <v>608</v>
      </c>
      <c r="I310" s="738" t="s">
        <v>755</v>
      </c>
      <c r="J310" s="738" t="s">
        <v>756</v>
      </c>
      <c r="K310" s="738" t="s">
        <v>3666</v>
      </c>
      <c r="L310" s="739">
        <v>0</v>
      </c>
      <c r="M310" s="739">
        <v>0</v>
      </c>
      <c r="N310" s="738">
        <v>1</v>
      </c>
      <c r="O310" s="821">
        <v>0.5</v>
      </c>
      <c r="P310" s="739"/>
      <c r="Q310" s="754"/>
      <c r="R310" s="738"/>
      <c r="S310" s="754">
        <v>0</v>
      </c>
      <c r="T310" s="821"/>
      <c r="U310" s="777">
        <v>0</v>
      </c>
    </row>
    <row r="311" spans="1:21" ht="14.4" customHeight="1" x14ac:dyDescent="0.3">
      <c r="A311" s="737">
        <v>10</v>
      </c>
      <c r="B311" s="738" t="s">
        <v>2778</v>
      </c>
      <c r="C311" s="738" t="s">
        <v>3064</v>
      </c>
      <c r="D311" s="819" t="s">
        <v>5797</v>
      </c>
      <c r="E311" s="820" t="s">
        <v>3148</v>
      </c>
      <c r="F311" s="738" t="s">
        <v>3057</v>
      </c>
      <c r="G311" s="738" t="s">
        <v>3379</v>
      </c>
      <c r="H311" s="738" t="s">
        <v>608</v>
      </c>
      <c r="I311" s="738" t="s">
        <v>994</v>
      </c>
      <c r="J311" s="738" t="s">
        <v>995</v>
      </c>
      <c r="K311" s="738" t="s">
        <v>3380</v>
      </c>
      <c r="L311" s="739">
        <v>89.91</v>
      </c>
      <c r="M311" s="739">
        <v>89.91</v>
      </c>
      <c r="N311" s="738">
        <v>1</v>
      </c>
      <c r="O311" s="821">
        <v>0.5</v>
      </c>
      <c r="P311" s="739"/>
      <c r="Q311" s="754">
        <v>0</v>
      </c>
      <c r="R311" s="738"/>
      <c r="S311" s="754">
        <v>0</v>
      </c>
      <c r="T311" s="821"/>
      <c r="U311" s="777">
        <v>0</v>
      </c>
    </row>
    <row r="312" spans="1:21" ht="14.4" customHeight="1" x14ac:dyDescent="0.3">
      <c r="A312" s="737">
        <v>10</v>
      </c>
      <c r="B312" s="738" t="s">
        <v>2778</v>
      </c>
      <c r="C312" s="738" t="s">
        <v>3064</v>
      </c>
      <c r="D312" s="819" t="s">
        <v>5797</v>
      </c>
      <c r="E312" s="820" t="s">
        <v>3148</v>
      </c>
      <c r="F312" s="738" t="s">
        <v>3057</v>
      </c>
      <c r="G312" s="738" t="s">
        <v>3537</v>
      </c>
      <c r="H312" s="738" t="s">
        <v>608</v>
      </c>
      <c r="I312" s="738" t="s">
        <v>717</v>
      </c>
      <c r="J312" s="738" t="s">
        <v>718</v>
      </c>
      <c r="K312" s="738" t="s">
        <v>3538</v>
      </c>
      <c r="L312" s="739">
        <v>0</v>
      </c>
      <c r="M312" s="739">
        <v>0</v>
      </c>
      <c r="N312" s="738">
        <v>1</v>
      </c>
      <c r="O312" s="821">
        <v>0.5</v>
      </c>
      <c r="P312" s="739"/>
      <c r="Q312" s="754"/>
      <c r="R312" s="738"/>
      <c r="S312" s="754">
        <v>0</v>
      </c>
      <c r="T312" s="821"/>
      <c r="U312" s="777">
        <v>0</v>
      </c>
    </row>
    <row r="313" spans="1:21" ht="14.4" customHeight="1" x14ac:dyDescent="0.3">
      <c r="A313" s="737">
        <v>10</v>
      </c>
      <c r="B313" s="738" t="s">
        <v>2778</v>
      </c>
      <c r="C313" s="738" t="s">
        <v>3064</v>
      </c>
      <c r="D313" s="819" t="s">
        <v>5797</v>
      </c>
      <c r="E313" s="820" t="s">
        <v>3148</v>
      </c>
      <c r="F313" s="738" t="s">
        <v>3057</v>
      </c>
      <c r="G313" s="738" t="s">
        <v>3667</v>
      </c>
      <c r="H313" s="738" t="s">
        <v>608</v>
      </c>
      <c r="I313" s="738" t="s">
        <v>863</v>
      </c>
      <c r="J313" s="738" t="s">
        <v>864</v>
      </c>
      <c r="K313" s="738" t="s">
        <v>3668</v>
      </c>
      <c r="L313" s="739">
        <v>0</v>
      </c>
      <c r="M313" s="739">
        <v>0</v>
      </c>
      <c r="N313" s="738">
        <v>1</v>
      </c>
      <c r="O313" s="821">
        <v>0.5</v>
      </c>
      <c r="P313" s="739"/>
      <c r="Q313" s="754"/>
      <c r="R313" s="738"/>
      <c r="S313" s="754">
        <v>0</v>
      </c>
      <c r="T313" s="821"/>
      <c r="U313" s="777">
        <v>0</v>
      </c>
    </row>
    <row r="314" spans="1:21" ht="14.4" customHeight="1" x14ac:dyDescent="0.3">
      <c r="A314" s="737">
        <v>10</v>
      </c>
      <c r="B314" s="738" t="s">
        <v>2778</v>
      </c>
      <c r="C314" s="738" t="s">
        <v>3064</v>
      </c>
      <c r="D314" s="819" t="s">
        <v>5797</v>
      </c>
      <c r="E314" s="820" t="s">
        <v>3148</v>
      </c>
      <c r="F314" s="738" t="s">
        <v>3057</v>
      </c>
      <c r="G314" s="738" t="s">
        <v>3669</v>
      </c>
      <c r="H314" s="738" t="s">
        <v>608</v>
      </c>
      <c r="I314" s="738" t="s">
        <v>729</v>
      </c>
      <c r="J314" s="738" t="s">
        <v>730</v>
      </c>
      <c r="K314" s="738" t="s">
        <v>3670</v>
      </c>
      <c r="L314" s="739">
        <v>0</v>
      </c>
      <c r="M314" s="739">
        <v>0</v>
      </c>
      <c r="N314" s="738">
        <v>1</v>
      </c>
      <c r="O314" s="821">
        <v>0.5</v>
      </c>
      <c r="P314" s="739"/>
      <c r="Q314" s="754"/>
      <c r="R314" s="738"/>
      <c r="S314" s="754">
        <v>0</v>
      </c>
      <c r="T314" s="821"/>
      <c r="U314" s="777">
        <v>0</v>
      </c>
    </row>
    <row r="315" spans="1:21" ht="14.4" customHeight="1" x14ac:dyDescent="0.3">
      <c r="A315" s="737">
        <v>10</v>
      </c>
      <c r="B315" s="738" t="s">
        <v>2778</v>
      </c>
      <c r="C315" s="738" t="s">
        <v>3064</v>
      </c>
      <c r="D315" s="819" t="s">
        <v>5797</v>
      </c>
      <c r="E315" s="820" t="s">
        <v>3144</v>
      </c>
      <c r="F315" s="738" t="s">
        <v>3057</v>
      </c>
      <c r="G315" s="738" t="s">
        <v>3224</v>
      </c>
      <c r="H315" s="738" t="s">
        <v>608</v>
      </c>
      <c r="I315" s="738" t="s">
        <v>2022</v>
      </c>
      <c r="J315" s="738" t="s">
        <v>2023</v>
      </c>
      <c r="K315" s="738" t="s">
        <v>3227</v>
      </c>
      <c r="L315" s="739">
        <v>72.55</v>
      </c>
      <c r="M315" s="739">
        <v>72.55</v>
      </c>
      <c r="N315" s="738">
        <v>1</v>
      </c>
      <c r="O315" s="821">
        <v>0.5</v>
      </c>
      <c r="P315" s="739">
        <v>72.55</v>
      </c>
      <c r="Q315" s="754">
        <v>1</v>
      </c>
      <c r="R315" s="738">
        <v>1</v>
      </c>
      <c r="S315" s="754">
        <v>1</v>
      </c>
      <c r="T315" s="821">
        <v>0.5</v>
      </c>
      <c r="U315" s="777">
        <v>1</v>
      </c>
    </row>
    <row r="316" spans="1:21" ht="14.4" customHeight="1" x14ac:dyDescent="0.3">
      <c r="A316" s="737">
        <v>10</v>
      </c>
      <c r="B316" s="738" t="s">
        <v>2778</v>
      </c>
      <c r="C316" s="738" t="s">
        <v>3064</v>
      </c>
      <c r="D316" s="819" t="s">
        <v>5797</v>
      </c>
      <c r="E316" s="820" t="s">
        <v>3144</v>
      </c>
      <c r="F316" s="738" t="s">
        <v>3057</v>
      </c>
      <c r="G316" s="738" t="s">
        <v>3150</v>
      </c>
      <c r="H316" s="738" t="s">
        <v>608</v>
      </c>
      <c r="I316" s="738" t="s">
        <v>3151</v>
      </c>
      <c r="J316" s="738" t="s">
        <v>3152</v>
      </c>
      <c r="K316" s="738" t="s">
        <v>3153</v>
      </c>
      <c r="L316" s="739">
        <v>103.64</v>
      </c>
      <c r="M316" s="739">
        <v>103.64</v>
      </c>
      <c r="N316" s="738">
        <v>1</v>
      </c>
      <c r="O316" s="821">
        <v>0.5</v>
      </c>
      <c r="P316" s="739">
        <v>103.64</v>
      </c>
      <c r="Q316" s="754">
        <v>1</v>
      </c>
      <c r="R316" s="738">
        <v>1</v>
      </c>
      <c r="S316" s="754">
        <v>1</v>
      </c>
      <c r="T316" s="821">
        <v>0.5</v>
      </c>
      <c r="U316" s="777">
        <v>1</v>
      </c>
    </row>
    <row r="317" spans="1:21" ht="14.4" customHeight="1" x14ac:dyDescent="0.3">
      <c r="A317" s="737">
        <v>10</v>
      </c>
      <c r="B317" s="738" t="s">
        <v>2778</v>
      </c>
      <c r="C317" s="738" t="s">
        <v>3064</v>
      </c>
      <c r="D317" s="819" t="s">
        <v>5797</v>
      </c>
      <c r="E317" s="820" t="s">
        <v>3144</v>
      </c>
      <c r="F317" s="738" t="s">
        <v>3057</v>
      </c>
      <c r="G317" s="738" t="s">
        <v>3150</v>
      </c>
      <c r="H317" s="738" t="s">
        <v>608</v>
      </c>
      <c r="I317" s="738" t="s">
        <v>2581</v>
      </c>
      <c r="J317" s="738" t="s">
        <v>2582</v>
      </c>
      <c r="K317" s="738" t="s">
        <v>3231</v>
      </c>
      <c r="L317" s="739">
        <v>31.09</v>
      </c>
      <c r="M317" s="739">
        <v>31.09</v>
      </c>
      <c r="N317" s="738">
        <v>1</v>
      </c>
      <c r="O317" s="821">
        <v>0.5</v>
      </c>
      <c r="P317" s="739"/>
      <c r="Q317" s="754">
        <v>0</v>
      </c>
      <c r="R317" s="738"/>
      <c r="S317" s="754">
        <v>0</v>
      </c>
      <c r="T317" s="821"/>
      <c r="U317" s="777">
        <v>0</v>
      </c>
    </row>
    <row r="318" spans="1:21" ht="14.4" customHeight="1" x14ac:dyDescent="0.3">
      <c r="A318" s="737">
        <v>10</v>
      </c>
      <c r="B318" s="738" t="s">
        <v>2778</v>
      </c>
      <c r="C318" s="738" t="s">
        <v>3064</v>
      </c>
      <c r="D318" s="819" t="s">
        <v>5797</v>
      </c>
      <c r="E318" s="820" t="s">
        <v>3144</v>
      </c>
      <c r="F318" s="738" t="s">
        <v>3057</v>
      </c>
      <c r="G318" s="738" t="s">
        <v>3240</v>
      </c>
      <c r="H318" s="738" t="s">
        <v>871</v>
      </c>
      <c r="I318" s="738" t="s">
        <v>2298</v>
      </c>
      <c r="J318" s="738" t="s">
        <v>2299</v>
      </c>
      <c r="K318" s="738" t="s">
        <v>2971</v>
      </c>
      <c r="L318" s="739">
        <v>225.06</v>
      </c>
      <c r="M318" s="739">
        <v>225.06</v>
      </c>
      <c r="N318" s="738">
        <v>1</v>
      </c>
      <c r="O318" s="821">
        <v>0.5</v>
      </c>
      <c r="P318" s="739"/>
      <c r="Q318" s="754">
        <v>0</v>
      </c>
      <c r="R318" s="738"/>
      <c r="S318" s="754">
        <v>0</v>
      </c>
      <c r="T318" s="821"/>
      <c r="U318" s="777">
        <v>0</v>
      </c>
    </row>
    <row r="319" spans="1:21" ht="14.4" customHeight="1" x14ac:dyDescent="0.3">
      <c r="A319" s="737">
        <v>10</v>
      </c>
      <c r="B319" s="738" t="s">
        <v>2778</v>
      </c>
      <c r="C319" s="738" t="s">
        <v>3064</v>
      </c>
      <c r="D319" s="819" t="s">
        <v>5797</v>
      </c>
      <c r="E319" s="820" t="s">
        <v>3144</v>
      </c>
      <c r="F319" s="738" t="s">
        <v>3057</v>
      </c>
      <c r="G319" s="738" t="s">
        <v>3671</v>
      </c>
      <c r="H319" s="738" t="s">
        <v>608</v>
      </c>
      <c r="I319" s="738" t="s">
        <v>3672</v>
      </c>
      <c r="J319" s="738" t="s">
        <v>3673</v>
      </c>
      <c r="K319" s="738" t="s">
        <v>3674</v>
      </c>
      <c r="L319" s="739">
        <v>79.64</v>
      </c>
      <c r="M319" s="739">
        <v>79.64</v>
      </c>
      <c r="N319" s="738">
        <v>1</v>
      </c>
      <c r="O319" s="821">
        <v>1</v>
      </c>
      <c r="P319" s="739"/>
      <c r="Q319" s="754">
        <v>0</v>
      </c>
      <c r="R319" s="738"/>
      <c r="S319" s="754">
        <v>0</v>
      </c>
      <c r="T319" s="821"/>
      <c r="U319" s="777">
        <v>0</v>
      </c>
    </row>
    <row r="320" spans="1:21" ht="14.4" customHeight="1" x14ac:dyDescent="0.3">
      <c r="A320" s="737">
        <v>10</v>
      </c>
      <c r="B320" s="738" t="s">
        <v>2778</v>
      </c>
      <c r="C320" s="738" t="s">
        <v>3064</v>
      </c>
      <c r="D320" s="819" t="s">
        <v>5797</v>
      </c>
      <c r="E320" s="820" t="s">
        <v>3144</v>
      </c>
      <c r="F320" s="738" t="s">
        <v>3057</v>
      </c>
      <c r="G320" s="738" t="s">
        <v>3287</v>
      </c>
      <c r="H320" s="738" t="s">
        <v>608</v>
      </c>
      <c r="I320" s="738" t="s">
        <v>3381</v>
      </c>
      <c r="J320" s="738" t="s">
        <v>1620</v>
      </c>
      <c r="K320" s="738" t="s">
        <v>3382</v>
      </c>
      <c r="L320" s="739">
        <v>98.75</v>
      </c>
      <c r="M320" s="739">
        <v>98.75</v>
      </c>
      <c r="N320" s="738">
        <v>1</v>
      </c>
      <c r="O320" s="821">
        <v>0.5</v>
      </c>
      <c r="P320" s="739"/>
      <c r="Q320" s="754">
        <v>0</v>
      </c>
      <c r="R320" s="738"/>
      <c r="S320" s="754">
        <v>0</v>
      </c>
      <c r="T320" s="821"/>
      <c r="U320" s="777">
        <v>0</v>
      </c>
    </row>
    <row r="321" spans="1:21" ht="14.4" customHeight="1" x14ac:dyDescent="0.3">
      <c r="A321" s="737">
        <v>10</v>
      </c>
      <c r="B321" s="738" t="s">
        <v>2778</v>
      </c>
      <c r="C321" s="738" t="s">
        <v>3064</v>
      </c>
      <c r="D321" s="819" t="s">
        <v>5797</v>
      </c>
      <c r="E321" s="820" t="s">
        <v>3144</v>
      </c>
      <c r="F321" s="738" t="s">
        <v>3057</v>
      </c>
      <c r="G321" s="738" t="s">
        <v>3475</v>
      </c>
      <c r="H321" s="738" t="s">
        <v>608</v>
      </c>
      <c r="I321" s="738" t="s">
        <v>3581</v>
      </c>
      <c r="J321" s="738" t="s">
        <v>2241</v>
      </c>
      <c r="K321" s="738" t="s">
        <v>3486</v>
      </c>
      <c r="L321" s="739">
        <v>760.22</v>
      </c>
      <c r="M321" s="739">
        <v>760.22</v>
      </c>
      <c r="N321" s="738">
        <v>1</v>
      </c>
      <c r="O321" s="821">
        <v>0.5</v>
      </c>
      <c r="P321" s="739">
        <v>760.22</v>
      </c>
      <c r="Q321" s="754">
        <v>1</v>
      </c>
      <c r="R321" s="738">
        <v>1</v>
      </c>
      <c r="S321" s="754">
        <v>1</v>
      </c>
      <c r="T321" s="821">
        <v>0.5</v>
      </c>
      <c r="U321" s="777">
        <v>1</v>
      </c>
    </row>
    <row r="322" spans="1:21" ht="14.4" customHeight="1" x14ac:dyDescent="0.3">
      <c r="A322" s="737">
        <v>10</v>
      </c>
      <c r="B322" s="738" t="s">
        <v>2778</v>
      </c>
      <c r="C322" s="738" t="s">
        <v>3064</v>
      </c>
      <c r="D322" s="819" t="s">
        <v>5797</v>
      </c>
      <c r="E322" s="820" t="s">
        <v>3144</v>
      </c>
      <c r="F322" s="738" t="s">
        <v>3057</v>
      </c>
      <c r="G322" s="738" t="s">
        <v>3487</v>
      </c>
      <c r="H322" s="738" t="s">
        <v>608</v>
      </c>
      <c r="I322" s="738" t="s">
        <v>2018</v>
      </c>
      <c r="J322" s="738" t="s">
        <v>2751</v>
      </c>
      <c r="K322" s="738" t="s">
        <v>3488</v>
      </c>
      <c r="L322" s="739">
        <v>0</v>
      </c>
      <c r="M322" s="739">
        <v>0</v>
      </c>
      <c r="N322" s="738">
        <v>1</v>
      </c>
      <c r="O322" s="821">
        <v>0.5</v>
      </c>
      <c r="P322" s="739">
        <v>0</v>
      </c>
      <c r="Q322" s="754"/>
      <c r="R322" s="738">
        <v>1</v>
      </c>
      <c r="S322" s="754">
        <v>1</v>
      </c>
      <c r="T322" s="821">
        <v>0.5</v>
      </c>
      <c r="U322" s="777">
        <v>1</v>
      </c>
    </row>
    <row r="323" spans="1:21" ht="14.4" customHeight="1" x14ac:dyDescent="0.3">
      <c r="A323" s="737">
        <v>10</v>
      </c>
      <c r="B323" s="738" t="s">
        <v>2778</v>
      </c>
      <c r="C323" s="738" t="s">
        <v>3064</v>
      </c>
      <c r="D323" s="819" t="s">
        <v>5797</v>
      </c>
      <c r="E323" s="820" t="s">
        <v>3144</v>
      </c>
      <c r="F323" s="738" t="s">
        <v>3057</v>
      </c>
      <c r="G323" s="738" t="s">
        <v>3188</v>
      </c>
      <c r="H323" s="738" t="s">
        <v>608</v>
      </c>
      <c r="I323" s="738" t="s">
        <v>3189</v>
      </c>
      <c r="J323" s="738" t="s">
        <v>1623</v>
      </c>
      <c r="K323" s="738" t="s">
        <v>3190</v>
      </c>
      <c r="L323" s="739">
        <v>301.2</v>
      </c>
      <c r="M323" s="739">
        <v>903.59999999999991</v>
      </c>
      <c r="N323" s="738">
        <v>3</v>
      </c>
      <c r="O323" s="821">
        <v>2</v>
      </c>
      <c r="P323" s="739"/>
      <c r="Q323" s="754">
        <v>0</v>
      </c>
      <c r="R323" s="738"/>
      <c r="S323" s="754">
        <v>0</v>
      </c>
      <c r="T323" s="821"/>
      <c r="U323" s="777">
        <v>0</v>
      </c>
    </row>
    <row r="324" spans="1:21" ht="14.4" customHeight="1" x14ac:dyDescent="0.3">
      <c r="A324" s="737">
        <v>10</v>
      </c>
      <c r="B324" s="738" t="s">
        <v>2778</v>
      </c>
      <c r="C324" s="738" t="s">
        <v>3064</v>
      </c>
      <c r="D324" s="819" t="s">
        <v>5797</v>
      </c>
      <c r="E324" s="820" t="s">
        <v>3144</v>
      </c>
      <c r="F324" s="738" t="s">
        <v>3057</v>
      </c>
      <c r="G324" s="738" t="s">
        <v>3188</v>
      </c>
      <c r="H324" s="738" t="s">
        <v>608</v>
      </c>
      <c r="I324" s="738" t="s">
        <v>3489</v>
      </c>
      <c r="J324" s="738" t="s">
        <v>1623</v>
      </c>
      <c r="K324" s="738" t="s">
        <v>3190</v>
      </c>
      <c r="L324" s="739">
        <v>185.26</v>
      </c>
      <c r="M324" s="739">
        <v>1111.56</v>
      </c>
      <c r="N324" s="738">
        <v>6</v>
      </c>
      <c r="O324" s="821">
        <v>5</v>
      </c>
      <c r="P324" s="739">
        <v>370.52</v>
      </c>
      <c r="Q324" s="754">
        <v>0.33333333333333331</v>
      </c>
      <c r="R324" s="738">
        <v>2</v>
      </c>
      <c r="S324" s="754">
        <v>0.33333333333333331</v>
      </c>
      <c r="T324" s="821">
        <v>1</v>
      </c>
      <c r="U324" s="777">
        <v>0.2</v>
      </c>
    </row>
    <row r="325" spans="1:21" ht="14.4" customHeight="1" x14ac:dyDescent="0.3">
      <c r="A325" s="737">
        <v>10</v>
      </c>
      <c r="B325" s="738" t="s">
        <v>2778</v>
      </c>
      <c r="C325" s="738" t="s">
        <v>3064</v>
      </c>
      <c r="D325" s="819" t="s">
        <v>5797</v>
      </c>
      <c r="E325" s="820" t="s">
        <v>3144</v>
      </c>
      <c r="F325" s="738" t="s">
        <v>3057</v>
      </c>
      <c r="G325" s="738" t="s">
        <v>3188</v>
      </c>
      <c r="H325" s="738" t="s">
        <v>608</v>
      </c>
      <c r="I325" s="738" t="s">
        <v>1622</v>
      </c>
      <c r="J325" s="738" t="s">
        <v>1623</v>
      </c>
      <c r="K325" s="738" t="s">
        <v>3190</v>
      </c>
      <c r="L325" s="739">
        <v>301.2</v>
      </c>
      <c r="M325" s="739">
        <v>301.2</v>
      </c>
      <c r="N325" s="738">
        <v>1</v>
      </c>
      <c r="O325" s="821">
        <v>1</v>
      </c>
      <c r="P325" s="739"/>
      <c r="Q325" s="754">
        <v>0</v>
      </c>
      <c r="R325" s="738"/>
      <c r="S325" s="754">
        <v>0</v>
      </c>
      <c r="T325" s="821"/>
      <c r="U325" s="777">
        <v>0</v>
      </c>
    </row>
    <row r="326" spans="1:21" ht="14.4" customHeight="1" x14ac:dyDescent="0.3">
      <c r="A326" s="737">
        <v>10</v>
      </c>
      <c r="B326" s="738" t="s">
        <v>2778</v>
      </c>
      <c r="C326" s="738" t="s">
        <v>3064</v>
      </c>
      <c r="D326" s="819" t="s">
        <v>5797</v>
      </c>
      <c r="E326" s="820" t="s">
        <v>3144</v>
      </c>
      <c r="F326" s="738" t="s">
        <v>3057</v>
      </c>
      <c r="G326" s="738" t="s">
        <v>3333</v>
      </c>
      <c r="H326" s="738" t="s">
        <v>871</v>
      </c>
      <c r="I326" s="738" t="s">
        <v>3340</v>
      </c>
      <c r="J326" s="738" t="s">
        <v>2884</v>
      </c>
      <c r="K326" s="738" t="s">
        <v>3231</v>
      </c>
      <c r="L326" s="739">
        <v>48.27</v>
      </c>
      <c r="M326" s="739">
        <v>96.54</v>
      </c>
      <c r="N326" s="738">
        <v>2</v>
      </c>
      <c r="O326" s="821">
        <v>0.5</v>
      </c>
      <c r="P326" s="739">
        <v>96.54</v>
      </c>
      <c r="Q326" s="754">
        <v>1</v>
      </c>
      <c r="R326" s="738">
        <v>2</v>
      </c>
      <c r="S326" s="754">
        <v>1</v>
      </c>
      <c r="T326" s="821">
        <v>0.5</v>
      </c>
      <c r="U326" s="777">
        <v>1</v>
      </c>
    </row>
    <row r="327" spans="1:21" ht="14.4" customHeight="1" x14ac:dyDescent="0.3">
      <c r="A327" s="737">
        <v>10</v>
      </c>
      <c r="B327" s="738" t="s">
        <v>2778</v>
      </c>
      <c r="C327" s="738" t="s">
        <v>3064</v>
      </c>
      <c r="D327" s="819" t="s">
        <v>5797</v>
      </c>
      <c r="E327" s="820" t="s">
        <v>3144</v>
      </c>
      <c r="F327" s="738" t="s">
        <v>3057</v>
      </c>
      <c r="G327" s="738" t="s">
        <v>3370</v>
      </c>
      <c r="H327" s="738" t="s">
        <v>608</v>
      </c>
      <c r="I327" s="738" t="s">
        <v>2432</v>
      </c>
      <c r="J327" s="738" t="s">
        <v>2433</v>
      </c>
      <c r="K327" s="738" t="s">
        <v>3371</v>
      </c>
      <c r="L327" s="739">
        <v>0</v>
      </c>
      <c r="M327" s="739">
        <v>0</v>
      </c>
      <c r="N327" s="738">
        <v>1</v>
      </c>
      <c r="O327" s="821">
        <v>0.5</v>
      </c>
      <c r="P327" s="739">
        <v>0</v>
      </c>
      <c r="Q327" s="754"/>
      <c r="R327" s="738">
        <v>1</v>
      </c>
      <c r="S327" s="754">
        <v>1</v>
      </c>
      <c r="T327" s="821">
        <v>0.5</v>
      </c>
      <c r="U327" s="777">
        <v>1</v>
      </c>
    </row>
    <row r="328" spans="1:21" ht="14.4" customHeight="1" x14ac:dyDescent="0.3">
      <c r="A328" s="737">
        <v>10</v>
      </c>
      <c r="B328" s="738" t="s">
        <v>2778</v>
      </c>
      <c r="C328" s="738" t="s">
        <v>3064</v>
      </c>
      <c r="D328" s="819" t="s">
        <v>5797</v>
      </c>
      <c r="E328" s="820" t="s">
        <v>3144</v>
      </c>
      <c r="F328" s="738" t="s">
        <v>3058</v>
      </c>
      <c r="G328" s="738" t="s">
        <v>3161</v>
      </c>
      <c r="H328" s="738" t="s">
        <v>608</v>
      </c>
      <c r="I328" s="738" t="s">
        <v>3675</v>
      </c>
      <c r="J328" s="738" t="s">
        <v>3107</v>
      </c>
      <c r="K328" s="738"/>
      <c r="L328" s="739">
        <v>0</v>
      </c>
      <c r="M328" s="739">
        <v>0</v>
      </c>
      <c r="N328" s="738">
        <v>1</v>
      </c>
      <c r="O328" s="821">
        <v>0.5</v>
      </c>
      <c r="P328" s="739"/>
      <c r="Q328" s="754"/>
      <c r="R328" s="738"/>
      <c r="S328" s="754">
        <v>0</v>
      </c>
      <c r="T328" s="821"/>
      <c r="U328" s="777">
        <v>0</v>
      </c>
    </row>
    <row r="329" spans="1:21" ht="14.4" customHeight="1" x14ac:dyDescent="0.3">
      <c r="A329" s="737">
        <v>10</v>
      </c>
      <c r="B329" s="738" t="s">
        <v>2778</v>
      </c>
      <c r="C329" s="738" t="s">
        <v>3064</v>
      </c>
      <c r="D329" s="819" t="s">
        <v>5797</v>
      </c>
      <c r="E329" s="820" t="s">
        <v>3094</v>
      </c>
      <c r="F329" s="738" t="s">
        <v>3057</v>
      </c>
      <c r="G329" s="738" t="s">
        <v>3240</v>
      </c>
      <c r="H329" s="738" t="s">
        <v>871</v>
      </c>
      <c r="I329" s="738" t="s">
        <v>1007</v>
      </c>
      <c r="J329" s="738" t="s">
        <v>1008</v>
      </c>
      <c r="K329" s="738" t="s">
        <v>3241</v>
      </c>
      <c r="L329" s="739">
        <v>75.73</v>
      </c>
      <c r="M329" s="739">
        <v>75.73</v>
      </c>
      <c r="N329" s="738">
        <v>1</v>
      </c>
      <c r="O329" s="821">
        <v>0.5</v>
      </c>
      <c r="P329" s="739"/>
      <c r="Q329" s="754">
        <v>0</v>
      </c>
      <c r="R329" s="738"/>
      <c r="S329" s="754">
        <v>0</v>
      </c>
      <c r="T329" s="821"/>
      <c r="U329" s="777">
        <v>0</v>
      </c>
    </row>
    <row r="330" spans="1:21" ht="14.4" customHeight="1" x14ac:dyDescent="0.3">
      <c r="A330" s="737">
        <v>10</v>
      </c>
      <c r="B330" s="738" t="s">
        <v>2778</v>
      </c>
      <c r="C330" s="738" t="s">
        <v>3064</v>
      </c>
      <c r="D330" s="819" t="s">
        <v>5797</v>
      </c>
      <c r="E330" s="820" t="s">
        <v>3094</v>
      </c>
      <c r="F330" s="738" t="s">
        <v>3057</v>
      </c>
      <c r="G330" s="738" t="s">
        <v>3676</v>
      </c>
      <c r="H330" s="738" t="s">
        <v>608</v>
      </c>
      <c r="I330" s="738" t="s">
        <v>687</v>
      </c>
      <c r="J330" s="738" t="s">
        <v>688</v>
      </c>
      <c r="K330" s="738" t="s">
        <v>3677</v>
      </c>
      <c r="L330" s="739">
        <v>18.809999999999999</v>
      </c>
      <c r="M330" s="739">
        <v>18.809999999999999</v>
      </c>
      <c r="N330" s="738">
        <v>1</v>
      </c>
      <c r="O330" s="821">
        <v>0.5</v>
      </c>
      <c r="P330" s="739"/>
      <c r="Q330" s="754">
        <v>0</v>
      </c>
      <c r="R330" s="738"/>
      <c r="S330" s="754">
        <v>0</v>
      </c>
      <c r="T330" s="821"/>
      <c r="U330" s="777">
        <v>0</v>
      </c>
    </row>
    <row r="331" spans="1:21" ht="14.4" customHeight="1" x14ac:dyDescent="0.3">
      <c r="A331" s="737">
        <v>10</v>
      </c>
      <c r="B331" s="738" t="s">
        <v>2778</v>
      </c>
      <c r="C331" s="738" t="s">
        <v>3064</v>
      </c>
      <c r="D331" s="819" t="s">
        <v>5797</v>
      </c>
      <c r="E331" s="820" t="s">
        <v>3094</v>
      </c>
      <c r="F331" s="738" t="s">
        <v>3057</v>
      </c>
      <c r="G331" s="738" t="s">
        <v>3676</v>
      </c>
      <c r="H331" s="738" t="s">
        <v>608</v>
      </c>
      <c r="I331" s="738" t="s">
        <v>1857</v>
      </c>
      <c r="J331" s="738" t="s">
        <v>1858</v>
      </c>
      <c r="K331" s="738" t="s">
        <v>3678</v>
      </c>
      <c r="L331" s="739">
        <v>161.52000000000001</v>
      </c>
      <c r="M331" s="739">
        <v>323.04000000000002</v>
      </c>
      <c r="N331" s="738">
        <v>2</v>
      </c>
      <c r="O331" s="821">
        <v>1.5</v>
      </c>
      <c r="P331" s="739"/>
      <c r="Q331" s="754">
        <v>0</v>
      </c>
      <c r="R331" s="738"/>
      <c r="S331" s="754">
        <v>0</v>
      </c>
      <c r="T331" s="821"/>
      <c r="U331" s="777">
        <v>0</v>
      </c>
    </row>
    <row r="332" spans="1:21" ht="14.4" customHeight="1" x14ac:dyDescent="0.3">
      <c r="A332" s="737">
        <v>10</v>
      </c>
      <c r="B332" s="738" t="s">
        <v>2778</v>
      </c>
      <c r="C332" s="738" t="s">
        <v>3064</v>
      </c>
      <c r="D332" s="819" t="s">
        <v>5797</v>
      </c>
      <c r="E332" s="820" t="s">
        <v>3094</v>
      </c>
      <c r="F332" s="738" t="s">
        <v>3057</v>
      </c>
      <c r="G332" s="738" t="s">
        <v>3272</v>
      </c>
      <c r="H332" s="738" t="s">
        <v>608</v>
      </c>
      <c r="I332" s="738" t="s">
        <v>3679</v>
      </c>
      <c r="J332" s="738" t="s">
        <v>3680</v>
      </c>
      <c r="K332" s="738" t="s">
        <v>3681</v>
      </c>
      <c r="L332" s="739">
        <v>93.49</v>
      </c>
      <c r="M332" s="739">
        <v>93.49</v>
      </c>
      <c r="N332" s="738">
        <v>1</v>
      </c>
      <c r="O332" s="821">
        <v>1</v>
      </c>
      <c r="P332" s="739"/>
      <c r="Q332" s="754">
        <v>0</v>
      </c>
      <c r="R332" s="738"/>
      <c r="S332" s="754">
        <v>0</v>
      </c>
      <c r="T332" s="821"/>
      <c r="U332" s="777">
        <v>0</v>
      </c>
    </row>
    <row r="333" spans="1:21" ht="14.4" customHeight="1" x14ac:dyDescent="0.3">
      <c r="A333" s="737">
        <v>10</v>
      </c>
      <c r="B333" s="738" t="s">
        <v>2778</v>
      </c>
      <c r="C333" s="738" t="s">
        <v>3064</v>
      </c>
      <c r="D333" s="819" t="s">
        <v>5797</v>
      </c>
      <c r="E333" s="820" t="s">
        <v>3094</v>
      </c>
      <c r="F333" s="738" t="s">
        <v>3057</v>
      </c>
      <c r="G333" s="738" t="s">
        <v>3530</v>
      </c>
      <c r="H333" s="738" t="s">
        <v>608</v>
      </c>
      <c r="I333" s="738" t="s">
        <v>3682</v>
      </c>
      <c r="J333" s="738" t="s">
        <v>1405</v>
      </c>
      <c r="K333" s="738" t="s">
        <v>3683</v>
      </c>
      <c r="L333" s="739">
        <v>0</v>
      </c>
      <c r="M333" s="739">
        <v>0</v>
      </c>
      <c r="N333" s="738">
        <v>1</v>
      </c>
      <c r="O333" s="821">
        <v>0.5</v>
      </c>
      <c r="P333" s="739">
        <v>0</v>
      </c>
      <c r="Q333" s="754"/>
      <c r="R333" s="738">
        <v>1</v>
      </c>
      <c r="S333" s="754">
        <v>1</v>
      </c>
      <c r="T333" s="821">
        <v>0.5</v>
      </c>
      <c r="U333" s="777">
        <v>1</v>
      </c>
    </row>
    <row r="334" spans="1:21" ht="14.4" customHeight="1" x14ac:dyDescent="0.3">
      <c r="A334" s="737">
        <v>10</v>
      </c>
      <c r="B334" s="738" t="s">
        <v>2778</v>
      </c>
      <c r="C334" s="738" t="s">
        <v>3064</v>
      </c>
      <c r="D334" s="819" t="s">
        <v>5797</v>
      </c>
      <c r="E334" s="820" t="s">
        <v>3094</v>
      </c>
      <c r="F334" s="738" t="s">
        <v>3057</v>
      </c>
      <c r="G334" s="738" t="s">
        <v>3684</v>
      </c>
      <c r="H334" s="738" t="s">
        <v>608</v>
      </c>
      <c r="I334" s="738" t="s">
        <v>706</v>
      </c>
      <c r="J334" s="738" t="s">
        <v>3685</v>
      </c>
      <c r="K334" s="738" t="s">
        <v>3686</v>
      </c>
      <c r="L334" s="739">
        <v>15.15</v>
      </c>
      <c r="M334" s="739">
        <v>15.15</v>
      </c>
      <c r="N334" s="738">
        <v>1</v>
      </c>
      <c r="O334" s="821">
        <v>1</v>
      </c>
      <c r="P334" s="739">
        <v>15.15</v>
      </c>
      <c r="Q334" s="754">
        <v>1</v>
      </c>
      <c r="R334" s="738">
        <v>1</v>
      </c>
      <c r="S334" s="754">
        <v>1</v>
      </c>
      <c r="T334" s="821">
        <v>1</v>
      </c>
      <c r="U334" s="777">
        <v>1</v>
      </c>
    </row>
    <row r="335" spans="1:21" ht="14.4" customHeight="1" x14ac:dyDescent="0.3">
      <c r="A335" s="737">
        <v>10</v>
      </c>
      <c r="B335" s="738" t="s">
        <v>2778</v>
      </c>
      <c r="C335" s="738" t="s">
        <v>3064</v>
      </c>
      <c r="D335" s="819" t="s">
        <v>5797</v>
      </c>
      <c r="E335" s="820" t="s">
        <v>3094</v>
      </c>
      <c r="F335" s="738" t="s">
        <v>3057</v>
      </c>
      <c r="G335" s="738" t="s">
        <v>3287</v>
      </c>
      <c r="H335" s="738" t="s">
        <v>608</v>
      </c>
      <c r="I335" s="738" t="s">
        <v>3687</v>
      </c>
      <c r="J335" s="738" t="s">
        <v>1620</v>
      </c>
      <c r="K335" s="738" t="s">
        <v>3688</v>
      </c>
      <c r="L335" s="739">
        <v>0</v>
      </c>
      <c r="M335" s="739">
        <v>0</v>
      </c>
      <c r="N335" s="738">
        <v>2</v>
      </c>
      <c r="O335" s="821">
        <v>1</v>
      </c>
      <c r="P335" s="739">
        <v>0</v>
      </c>
      <c r="Q335" s="754"/>
      <c r="R335" s="738">
        <v>2</v>
      </c>
      <c r="S335" s="754">
        <v>1</v>
      </c>
      <c r="T335" s="821">
        <v>1</v>
      </c>
      <c r="U335" s="777">
        <v>1</v>
      </c>
    </row>
    <row r="336" spans="1:21" ht="14.4" customHeight="1" x14ac:dyDescent="0.3">
      <c r="A336" s="737">
        <v>10</v>
      </c>
      <c r="B336" s="738" t="s">
        <v>2778</v>
      </c>
      <c r="C336" s="738" t="s">
        <v>3064</v>
      </c>
      <c r="D336" s="819" t="s">
        <v>5797</v>
      </c>
      <c r="E336" s="820" t="s">
        <v>3094</v>
      </c>
      <c r="F336" s="738" t="s">
        <v>3057</v>
      </c>
      <c r="G336" s="738" t="s">
        <v>3689</v>
      </c>
      <c r="H336" s="738" t="s">
        <v>871</v>
      </c>
      <c r="I336" s="738" t="s">
        <v>2639</v>
      </c>
      <c r="J336" s="738" t="s">
        <v>2630</v>
      </c>
      <c r="K336" s="738" t="s">
        <v>3027</v>
      </c>
      <c r="L336" s="739">
        <v>63.34</v>
      </c>
      <c r="M336" s="739">
        <v>63.34</v>
      </c>
      <c r="N336" s="738">
        <v>1</v>
      </c>
      <c r="O336" s="821">
        <v>0.5</v>
      </c>
      <c r="P336" s="739"/>
      <c r="Q336" s="754">
        <v>0</v>
      </c>
      <c r="R336" s="738"/>
      <c r="S336" s="754">
        <v>0</v>
      </c>
      <c r="T336" s="821"/>
      <c r="U336" s="777">
        <v>0</v>
      </c>
    </row>
    <row r="337" spans="1:21" ht="14.4" customHeight="1" x14ac:dyDescent="0.3">
      <c r="A337" s="737">
        <v>10</v>
      </c>
      <c r="B337" s="738" t="s">
        <v>2778</v>
      </c>
      <c r="C337" s="738" t="s">
        <v>3064</v>
      </c>
      <c r="D337" s="819" t="s">
        <v>5797</v>
      </c>
      <c r="E337" s="820" t="s">
        <v>3094</v>
      </c>
      <c r="F337" s="738" t="s">
        <v>3057</v>
      </c>
      <c r="G337" s="738" t="s">
        <v>3689</v>
      </c>
      <c r="H337" s="738" t="s">
        <v>608</v>
      </c>
      <c r="I337" s="738" t="s">
        <v>3690</v>
      </c>
      <c r="J337" s="738" t="s">
        <v>3691</v>
      </c>
      <c r="K337" s="738" t="s">
        <v>3692</v>
      </c>
      <c r="L337" s="739">
        <v>0</v>
      </c>
      <c r="M337" s="739">
        <v>0</v>
      </c>
      <c r="N337" s="738">
        <v>1</v>
      </c>
      <c r="O337" s="821">
        <v>0.5</v>
      </c>
      <c r="P337" s="739">
        <v>0</v>
      </c>
      <c r="Q337" s="754"/>
      <c r="R337" s="738">
        <v>1</v>
      </c>
      <c r="S337" s="754">
        <v>1</v>
      </c>
      <c r="T337" s="821">
        <v>0.5</v>
      </c>
      <c r="U337" s="777">
        <v>1</v>
      </c>
    </row>
    <row r="338" spans="1:21" ht="14.4" customHeight="1" x14ac:dyDescent="0.3">
      <c r="A338" s="737">
        <v>10</v>
      </c>
      <c r="B338" s="738" t="s">
        <v>2778</v>
      </c>
      <c r="C338" s="738" t="s">
        <v>3064</v>
      </c>
      <c r="D338" s="819" t="s">
        <v>5797</v>
      </c>
      <c r="E338" s="820" t="s">
        <v>3094</v>
      </c>
      <c r="F338" s="738" t="s">
        <v>3057</v>
      </c>
      <c r="G338" s="738" t="s">
        <v>3689</v>
      </c>
      <c r="H338" s="738" t="s">
        <v>608</v>
      </c>
      <c r="I338" s="738" t="s">
        <v>3693</v>
      </c>
      <c r="J338" s="738" t="s">
        <v>3694</v>
      </c>
      <c r="K338" s="738" t="s">
        <v>3695</v>
      </c>
      <c r="L338" s="739">
        <v>54.95</v>
      </c>
      <c r="M338" s="739">
        <v>54.95</v>
      </c>
      <c r="N338" s="738">
        <v>1</v>
      </c>
      <c r="O338" s="821">
        <v>0.5</v>
      </c>
      <c r="P338" s="739">
        <v>54.95</v>
      </c>
      <c r="Q338" s="754">
        <v>1</v>
      </c>
      <c r="R338" s="738">
        <v>1</v>
      </c>
      <c r="S338" s="754">
        <v>1</v>
      </c>
      <c r="T338" s="821">
        <v>0.5</v>
      </c>
      <c r="U338" s="777">
        <v>1</v>
      </c>
    </row>
    <row r="339" spans="1:21" ht="14.4" customHeight="1" x14ac:dyDescent="0.3">
      <c r="A339" s="737">
        <v>10</v>
      </c>
      <c r="B339" s="738" t="s">
        <v>2778</v>
      </c>
      <c r="C339" s="738" t="s">
        <v>3064</v>
      </c>
      <c r="D339" s="819" t="s">
        <v>5797</v>
      </c>
      <c r="E339" s="820" t="s">
        <v>3094</v>
      </c>
      <c r="F339" s="738" t="s">
        <v>3057</v>
      </c>
      <c r="G339" s="738" t="s">
        <v>3390</v>
      </c>
      <c r="H339" s="738" t="s">
        <v>608</v>
      </c>
      <c r="I339" s="738" t="s">
        <v>3696</v>
      </c>
      <c r="J339" s="738" t="s">
        <v>3392</v>
      </c>
      <c r="K339" s="738" t="s">
        <v>3697</v>
      </c>
      <c r="L339" s="739">
        <v>0</v>
      </c>
      <c r="M339" s="739">
        <v>0</v>
      </c>
      <c r="N339" s="738">
        <v>1</v>
      </c>
      <c r="O339" s="821">
        <v>0.5</v>
      </c>
      <c r="P339" s="739">
        <v>0</v>
      </c>
      <c r="Q339" s="754"/>
      <c r="R339" s="738">
        <v>1</v>
      </c>
      <c r="S339" s="754">
        <v>1</v>
      </c>
      <c r="T339" s="821">
        <v>0.5</v>
      </c>
      <c r="U339" s="777">
        <v>1</v>
      </c>
    </row>
    <row r="340" spans="1:21" ht="14.4" customHeight="1" x14ac:dyDescent="0.3">
      <c r="A340" s="737">
        <v>10</v>
      </c>
      <c r="B340" s="738" t="s">
        <v>2778</v>
      </c>
      <c r="C340" s="738" t="s">
        <v>3064</v>
      </c>
      <c r="D340" s="819" t="s">
        <v>5797</v>
      </c>
      <c r="E340" s="820" t="s">
        <v>3141</v>
      </c>
      <c r="F340" s="738" t="s">
        <v>3057</v>
      </c>
      <c r="G340" s="738" t="s">
        <v>3698</v>
      </c>
      <c r="H340" s="738" t="s">
        <v>608</v>
      </c>
      <c r="I340" s="738" t="s">
        <v>3699</v>
      </c>
      <c r="J340" s="738" t="s">
        <v>3700</v>
      </c>
      <c r="K340" s="738" t="s">
        <v>3701</v>
      </c>
      <c r="L340" s="739">
        <v>70.23</v>
      </c>
      <c r="M340" s="739">
        <v>140.46</v>
      </c>
      <c r="N340" s="738">
        <v>2</v>
      </c>
      <c r="O340" s="821">
        <v>1</v>
      </c>
      <c r="P340" s="739">
        <v>140.46</v>
      </c>
      <c r="Q340" s="754">
        <v>1</v>
      </c>
      <c r="R340" s="738">
        <v>2</v>
      </c>
      <c r="S340" s="754">
        <v>1</v>
      </c>
      <c r="T340" s="821">
        <v>1</v>
      </c>
      <c r="U340" s="777">
        <v>1</v>
      </c>
    </row>
    <row r="341" spans="1:21" ht="14.4" customHeight="1" x14ac:dyDescent="0.3">
      <c r="A341" s="737">
        <v>10</v>
      </c>
      <c r="B341" s="738" t="s">
        <v>2778</v>
      </c>
      <c r="C341" s="738" t="s">
        <v>3064</v>
      </c>
      <c r="D341" s="819" t="s">
        <v>5797</v>
      </c>
      <c r="E341" s="820" t="s">
        <v>3141</v>
      </c>
      <c r="F341" s="738" t="s">
        <v>3057</v>
      </c>
      <c r="G341" s="738" t="s">
        <v>3702</v>
      </c>
      <c r="H341" s="738" t="s">
        <v>608</v>
      </c>
      <c r="I341" s="738" t="s">
        <v>3703</v>
      </c>
      <c r="J341" s="738" t="s">
        <v>3704</v>
      </c>
      <c r="K341" s="738" t="s">
        <v>3705</v>
      </c>
      <c r="L341" s="739">
        <v>0</v>
      </c>
      <c r="M341" s="739">
        <v>0</v>
      </c>
      <c r="N341" s="738">
        <v>3</v>
      </c>
      <c r="O341" s="821">
        <v>1</v>
      </c>
      <c r="P341" s="739">
        <v>0</v>
      </c>
      <c r="Q341" s="754"/>
      <c r="R341" s="738">
        <v>3</v>
      </c>
      <c r="S341" s="754">
        <v>1</v>
      </c>
      <c r="T341" s="821">
        <v>1</v>
      </c>
      <c r="U341" s="777">
        <v>1</v>
      </c>
    </row>
    <row r="342" spans="1:21" ht="14.4" customHeight="1" x14ac:dyDescent="0.3">
      <c r="A342" s="737">
        <v>10</v>
      </c>
      <c r="B342" s="738" t="s">
        <v>2778</v>
      </c>
      <c r="C342" s="738" t="s">
        <v>3064</v>
      </c>
      <c r="D342" s="819" t="s">
        <v>5797</v>
      </c>
      <c r="E342" s="820" t="s">
        <v>3141</v>
      </c>
      <c r="F342" s="738" t="s">
        <v>3057</v>
      </c>
      <c r="G342" s="738" t="s">
        <v>3706</v>
      </c>
      <c r="H342" s="738" t="s">
        <v>608</v>
      </c>
      <c r="I342" s="738" t="s">
        <v>3707</v>
      </c>
      <c r="J342" s="738" t="s">
        <v>3708</v>
      </c>
      <c r="K342" s="738" t="s">
        <v>3709</v>
      </c>
      <c r="L342" s="739">
        <v>84.45</v>
      </c>
      <c r="M342" s="739">
        <v>84.45</v>
      </c>
      <c r="N342" s="738">
        <v>1</v>
      </c>
      <c r="O342" s="821">
        <v>0.5</v>
      </c>
      <c r="P342" s="739">
        <v>84.45</v>
      </c>
      <c r="Q342" s="754">
        <v>1</v>
      </c>
      <c r="R342" s="738">
        <v>1</v>
      </c>
      <c r="S342" s="754">
        <v>1</v>
      </c>
      <c r="T342" s="821">
        <v>0.5</v>
      </c>
      <c r="U342" s="777">
        <v>1</v>
      </c>
    </row>
    <row r="343" spans="1:21" ht="14.4" customHeight="1" x14ac:dyDescent="0.3">
      <c r="A343" s="737">
        <v>10</v>
      </c>
      <c r="B343" s="738" t="s">
        <v>2778</v>
      </c>
      <c r="C343" s="738" t="s">
        <v>3064</v>
      </c>
      <c r="D343" s="819" t="s">
        <v>5797</v>
      </c>
      <c r="E343" s="820" t="s">
        <v>3141</v>
      </c>
      <c r="F343" s="738" t="s">
        <v>3057</v>
      </c>
      <c r="G343" s="738" t="s">
        <v>3706</v>
      </c>
      <c r="H343" s="738" t="s">
        <v>608</v>
      </c>
      <c r="I343" s="738" t="s">
        <v>3710</v>
      </c>
      <c r="J343" s="738" t="s">
        <v>3708</v>
      </c>
      <c r="K343" s="738" t="s">
        <v>3709</v>
      </c>
      <c r="L343" s="739">
        <v>84.45</v>
      </c>
      <c r="M343" s="739">
        <v>84.45</v>
      </c>
      <c r="N343" s="738">
        <v>1</v>
      </c>
      <c r="O343" s="821">
        <v>0.5</v>
      </c>
      <c r="P343" s="739">
        <v>84.45</v>
      </c>
      <c r="Q343" s="754">
        <v>1</v>
      </c>
      <c r="R343" s="738">
        <v>1</v>
      </c>
      <c r="S343" s="754">
        <v>1</v>
      </c>
      <c r="T343" s="821">
        <v>0.5</v>
      </c>
      <c r="U343" s="777">
        <v>1</v>
      </c>
    </row>
    <row r="344" spans="1:21" ht="14.4" customHeight="1" x14ac:dyDescent="0.3">
      <c r="A344" s="737">
        <v>10</v>
      </c>
      <c r="B344" s="738" t="s">
        <v>2778</v>
      </c>
      <c r="C344" s="738" t="s">
        <v>3064</v>
      </c>
      <c r="D344" s="819" t="s">
        <v>5797</v>
      </c>
      <c r="E344" s="820" t="s">
        <v>3141</v>
      </c>
      <c r="F344" s="738" t="s">
        <v>3057</v>
      </c>
      <c r="G344" s="738" t="s">
        <v>3188</v>
      </c>
      <c r="H344" s="738" t="s">
        <v>608</v>
      </c>
      <c r="I344" s="738" t="s">
        <v>3189</v>
      </c>
      <c r="J344" s="738" t="s">
        <v>1623</v>
      </c>
      <c r="K344" s="738" t="s">
        <v>3190</v>
      </c>
      <c r="L344" s="739">
        <v>301.2</v>
      </c>
      <c r="M344" s="739">
        <v>301.2</v>
      </c>
      <c r="N344" s="738">
        <v>1</v>
      </c>
      <c r="O344" s="821">
        <v>1</v>
      </c>
      <c r="P344" s="739"/>
      <c r="Q344" s="754">
        <v>0</v>
      </c>
      <c r="R344" s="738"/>
      <c r="S344" s="754">
        <v>0</v>
      </c>
      <c r="T344" s="821"/>
      <c r="U344" s="777">
        <v>0</v>
      </c>
    </row>
    <row r="345" spans="1:21" ht="14.4" customHeight="1" x14ac:dyDescent="0.3">
      <c r="A345" s="737">
        <v>10</v>
      </c>
      <c r="B345" s="738" t="s">
        <v>2778</v>
      </c>
      <c r="C345" s="738" t="s">
        <v>3064</v>
      </c>
      <c r="D345" s="819" t="s">
        <v>5797</v>
      </c>
      <c r="E345" s="820" t="s">
        <v>3141</v>
      </c>
      <c r="F345" s="738" t="s">
        <v>3057</v>
      </c>
      <c r="G345" s="738" t="s">
        <v>3188</v>
      </c>
      <c r="H345" s="738" t="s">
        <v>608</v>
      </c>
      <c r="I345" s="738" t="s">
        <v>3489</v>
      </c>
      <c r="J345" s="738" t="s">
        <v>1623</v>
      </c>
      <c r="K345" s="738" t="s">
        <v>3190</v>
      </c>
      <c r="L345" s="739">
        <v>185.26</v>
      </c>
      <c r="M345" s="739">
        <v>370.52</v>
      </c>
      <c r="N345" s="738">
        <v>2</v>
      </c>
      <c r="O345" s="821">
        <v>1</v>
      </c>
      <c r="P345" s="739">
        <v>370.52</v>
      </c>
      <c r="Q345" s="754">
        <v>1</v>
      </c>
      <c r="R345" s="738">
        <v>2</v>
      </c>
      <c r="S345" s="754">
        <v>1</v>
      </c>
      <c r="T345" s="821">
        <v>1</v>
      </c>
      <c r="U345" s="777">
        <v>1</v>
      </c>
    </row>
    <row r="346" spans="1:21" ht="14.4" customHeight="1" x14ac:dyDescent="0.3">
      <c r="A346" s="737">
        <v>10</v>
      </c>
      <c r="B346" s="738" t="s">
        <v>2778</v>
      </c>
      <c r="C346" s="738" t="s">
        <v>3064</v>
      </c>
      <c r="D346" s="819" t="s">
        <v>5797</v>
      </c>
      <c r="E346" s="820" t="s">
        <v>3109</v>
      </c>
      <c r="F346" s="738" t="s">
        <v>3057</v>
      </c>
      <c r="G346" s="738" t="s">
        <v>3711</v>
      </c>
      <c r="H346" s="738" t="s">
        <v>608</v>
      </c>
      <c r="I346" s="738" t="s">
        <v>3712</v>
      </c>
      <c r="J346" s="738" t="s">
        <v>3713</v>
      </c>
      <c r="K346" s="738" t="s">
        <v>3714</v>
      </c>
      <c r="L346" s="739">
        <v>0</v>
      </c>
      <c r="M346" s="739">
        <v>0</v>
      </c>
      <c r="N346" s="738">
        <v>1</v>
      </c>
      <c r="O346" s="821">
        <v>1</v>
      </c>
      <c r="P346" s="739"/>
      <c r="Q346" s="754"/>
      <c r="R346" s="738"/>
      <c r="S346" s="754">
        <v>0</v>
      </c>
      <c r="T346" s="821"/>
      <c r="U346" s="777">
        <v>0</v>
      </c>
    </row>
    <row r="347" spans="1:21" ht="14.4" customHeight="1" x14ac:dyDescent="0.3">
      <c r="A347" s="737">
        <v>10</v>
      </c>
      <c r="B347" s="738" t="s">
        <v>2778</v>
      </c>
      <c r="C347" s="738" t="s">
        <v>3064</v>
      </c>
      <c r="D347" s="819" t="s">
        <v>5797</v>
      </c>
      <c r="E347" s="820" t="s">
        <v>3149</v>
      </c>
      <c r="F347" s="738" t="s">
        <v>3057</v>
      </c>
      <c r="G347" s="738" t="s">
        <v>3246</v>
      </c>
      <c r="H347" s="738" t="s">
        <v>608</v>
      </c>
      <c r="I347" s="738" t="s">
        <v>3715</v>
      </c>
      <c r="J347" s="738" t="s">
        <v>3247</v>
      </c>
      <c r="K347" s="738" t="s">
        <v>3382</v>
      </c>
      <c r="L347" s="739">
        <v>238.72</v>
      </c>
      <c r="M347" s="739">
        <v>238.72</v>
      </c>
      <c r="N347" s="738">
        <v>1</v>
      </c>
      <c r="O347" s="821">
        <v>1</v>
      </c>
      <c r="P347" s="739"/>
      <c r="Q347" s="754">
        <v>0</v>
      </c>
      <c r="R347" s="738"/>
      <c r="S347" s="754">
        <v>0</v>
      </c>
      <c r="T347" s="821"/>
      <c r="U347" s="777">
        <v>0</v>
      </c>
    </row>
    <row r="348" spans="1:21" ht="14.4" customHeight="1" x14ac:dyDescent="0.3">
      <c r="A348" s="737">
        <v>10</v>
      </c>
      <c r="B348" s="738" t="s">
        <v>2778</v>
      </c>
      <c r="C348" s="738" t="s">
        <v>3064</v>
      </c>
      <c r="D348" s="819" t="s">
        <v>5797</v>
      </c>
      <c r="E348" s="820" t="s">
        <v>3149</v>
      </c>
      <c r="F348" s="738" t="s">
        <v>3057</v>
      </c>
      <c r="G348" s="738" t="s">
        <v>3530</v>
      </c>
      <c r="H348" s="738" t="s">
        <v>608</v>
      </c>
      <c r="I348" s="738" t="s">
        <v>3682</v>
      </c>
      <c r="J348" s="738" t="s">
        <v>1405</v>
      </c>
      <c r="K348" s="738" t="s">
        <v>3683</v>
      </c>
      <c r="L348" s="739">
        <v>0</v>
      </c>
      <c r="M348" s="739">
        <v>0</v>
      </c>
      <c r="N348" s="738">
        <v>1</v>
      </c>
      <c r="O348" s="821">
        <v>1</v>
      </c>
      <c r="P348" s="739"/>
      <c r="Q348" s="754"/>
      <c r="R348" s="738"/>
      <c r="S348" s="754">
        <v>0</v>
      </c>
      <c r="T348" s="821"/>
      <c r="U348" s="777">
        <v>0</v>
      </c>
    </row>
    <row r="349" spans="1:21" ht="14.4" customHeight="1" x14ac:dyDescent="0.3">
      <c r="A349" s="737">
        <v>10</v>
      </c>
      <c r="B349" s="738" t="s">
        <v>2778</v>
      </c>
      <c r="C349" s="738" t="s">
        <v>3064</v>
      </c>
      <c r="D349" s="819" t="s">
        <v>5797</v>
      </c>
      <c r="E349" s="820" t="s">
        <v>3149</v>
      </c>
      <c r="F349" s="738" t="s">
        <v>3057</v>
      </c>
      <c r="G349" s="738" t="s">
        <v>3325</v>
      </c>
      <c r="H349" s="738" t="s">
        <v>608</v>
      </c>
      <c r="I349" s="738" t="s">
        <v>3329</v>
      </c>
      <c r="J349" s="738" t="s">
        <v>1188</v>
      </c>
      <c r="K349" s="738" t="s">
        <v>3330</v>
      </c>
      <c r="L349" s="739">
        <v>220.09</v>
      </c>
      <c r="M349" s="739">
        <v>1540.63</v>
      </c>
      <c r="N349" s="738">
        <v>7</v>
      </c>
      <c r="O349" s="821">
        <v>2</v>
      </c>
      <c r="P349" s="739"/>
      <c r="Q349" s="754">
        <v>0</v>
      </c>
      <c r="R349" s="738"/>
      <c r="S349" s="754">
        <v>0</v>
      </c>
      <c r="T349" s="821"/>
      <c r="U349" s="777">
        <v>0</v>
      </c>
    </row>
    <row r="350" spans="1:21" ht="14.4" customHeight="1" x14ac:dyDescent="0.3">
      <c r="A350" s="737">
        <v>10</v>
      </c>
      <c r="B350" s="738" t="s">
        <v>2778</v>
      </c>
      <c r="C350" s="738" t="s">
        <v>3064</v>
      </c>
      <c r="D350" s="819" t="s">
        <v>5797</v>
      </c>
      <c r="E350" s="820" t="s">
        <v>3149</v>
      </c>
      <c r="F350" s="738" t="s">
        <v>3057</v>
      </c>
      <c r="G350" s="738" t="s">
        <v>3394</v>
      </c>
      <c r="H350" s="738" t="s">
        <v>608</v>
      </c>
      <c r="I350" s="738" t="s">
        <v>3716</v>
      </c>
      <c r="J350" s="738" t="s">
        <v>1610</v>
      </c>
      <c r="K350" s="738" t="s">
        <v>3460</v>
      </c>
      <c r="L350" s="739">
        <v>0</v>
      </c>
      <c r="M350" s="739">
        <v>0</v>
      </c>
      <c r="N350" s="738">
        <v>1</v>
      </c>
      <c r="O350" s="821">
        <v>1</v>
      </c>
      <c r="P350" s="739">
        <v>0</v>
      </c>
      <c r="Q350" s="754"/>
      <c r="R350" s="738">
        <v>1</v>
      </c>
      <c r="S350" s="754">
        <v>1</v>
      </c>
      <c r="T350" s="821">
        <v>1</v>
      </c>
      <c r="U350" s="777">
        <v>1</v>
      </c>
    </row>
    <row r="351" spans="1:21" ht="14.4" customHeight="1" x14ac:dyDescent="0.3">
      <c r="A351" s="737">
        <v>10</v>
      </c>
      <c r="B351" s="738" t="s">
        <v>2778</v>
      </c>
      <c r="C351" s="738" t="s">
        <v>3064</v>
      </c>
      <c r="D351" s="819" t="s">
        <v>5797</v>
      </c>
      <c r="E351" s="820" t="s">
        <v>3149</v>
      </c>
      <c r="F351" s="738" t="s">
        <v>3057</v>
      </c>
      <c r="G351" s="738" t="s">
        <v>3355</v>
      </c>
      <c r="H351" s="738" t="s">
        <v>608</v>
      </c>
      <c r="I351" s="738" t="s">
        <v>1282</v>
      </c>
      <c r="J351" s="738" t="s">
        <v>1283</v>
      </c>
      <c r="K351" s="738" t="s">
        <v>3357</v>
      </c>
      <c r="L351" s="739">
        <v>42.54</v>
      </c>
      <c r="M351" s="739">
        <v>42.54</v>
      </c>
      <c r="N351" s="738">
        <v>1</v>
      </c>
      <c r="O351" s="821">
        <v>1</v>
      </c>
      <c r="P351" s="739"/>
      <c r="Q351" s="754">
        <v>0</v>
      </c>
      <c r="R351" s="738"/>
      <c r="S351" s="754">
        <v>0</v>
      </c>
      <c r="T351" s="821"/>
      <c r="U351" s="777">
        <v>0</v>
      </c>
    </row>
    <row r="352" spans="1:21" ht="14.4" customHeight="1" x14ac:dyDescent="0.3">
      <c r="A352" s="737">
        <v>10</v>
      </c>
      <c r="B352" s="738" t="s">
        <v>2778</v>
      </c>
      <c r="C352" s="738" t="s">
        <v>3064</v>
      </c>
      <c r="D352" s="819" t="s">
        <v>5797</v>
      </c>
      <c r="E352" s="820" t="s">
        <v>3119</v>
      </c>
      <c r="F352" s="738" t="s">
        <v>3057</v>
      </c>
      <c r="G352" s="738" t="s">
        <v>3218</v>
      </c>
      <c r="H352" s="738" t="s">
        <v>608</v>
      </c>
      <c r="I352" s="738" t="s">
        <v>1491</v>
      </c>
      <c r="J352" s="738" t="s">
        <v>1492</v>
      </c>
      <c r="K352" s="738" t="s">
        <v>3717</v>
      </c>
      <c r="L352" s="739">
        <v>462.73</v>
      </c>
      <c r="M352" s="739">
        <v>925.46</v>
      </c>
      <c r="N352" s="738">
        <v>2</v>
      </c>
      <c r="O352" s="821">
        <v>1</v>
      </c>
      <c r="P352" s="739"/>
      <c r="Q352" s="754">
        <v>0</v>
      </c>
      <c r="R352" s="738"/>
      <c r="S352" s="754">
        <v>0</v>
      </c>
      <c r="T352" s="821"/>
      <c r="U352" s="777">
        <v>0</v>
      </c>
    </row>
    <row r="353" spans="1:21" ht="14.4" customHeight="1" x14ac:dyDescent="0.3">
      <c r="A353" s="737">
        <v>10</v>
      </c>
      <c r="B353" s="738" t="s">
        <v>2778</v>
      </c>
      <c r="C353" s="738" t="s">
        <v>3064</v>
      </c>
      <c r="D353" s="819" t="s">
        <v>5797</v>
      </c>
      <c r="E353" s="820" t="s">
        <v>3119</v>
      </c>
      <c r="F353" s="738" t="s">
        <v>3057</v>
      </c>
      <c r="G353" s="738" t="s">
        <v>3240</v>
      </c>
      <c r="H353" s="738" t="s">
        <v>871</v>
      </c>
      <c r="I353" s="738" t="s">
        <v>1007</v>
      </c>
      <c r="J353" s="738" t="s">
        <v>1008</v>
      </c>
      <c r="K353" s="738" t="s">
        <v>3241</v>
      </c>
      <c r="L353" s="739">
        <v>75.73</v>
      </c>
      <c r="M353" s="739">
        <v>151.46</v>
      </c>
      <c r="N353" s="738">
        <v>2</v>
      </c>
      <c r="O353" s="821">
        <v>1</v>
      </c>
      <c r="P353" s="739"/>
      <c r="Q353" s="754">
        <v>0</v>
      </c>
      <c r="R353" s="738"/>
      <c r="S353" s="754">
        <v>0</v>
      </c>
      <c r="T353" s="821"/>
      <c r="U353" s="777">
        <v>0</v>
      </c>
    </row>
    <row r="354" spans="1:21" ht="14.4" customHeight="1" x14ac:dyDescent="0.3">
      <c r="A354" s="737">
        <v>10</v>
      </c>
      <c r="B354" s="738" t="s">
        <v>2778</v>
      </c>
      <c r="C354" s="738" t="s">
        <v>3064</v>
      </c>
      <c r="D354" s="819" t="s">
        <v>5797</v>
      </c>
      <c r="E354" s="820" t="s">
        <v>3119</v>
      </c>
      <c r="F354" s="738" t="s">
        <v>3057</v>
      </c>
      <c r="G354" s="738" t="s">
        <v>3282</v>
      </c>
      <c r="H354" s="738" t="s">
        <v>608</v>
      </c>
      <c r="I354" s="738" t="s">
        <v>3718</v>
      </c>
      <c r="J354" s="738" t="s">
        <v>2429</v>
      </c>
      <c r="K354" s="738" t="s">
        <v>3283</v>
      </c>
      <c r="L354" s="739">
        <v>107.27</v>
      </c>
      <c r="M354" s="739">
        <v>107.27</v>
      </c>
      <c r="N354" s="738">
        <v>1</v>
      </c>
      <c r="O354" s="821">
        <v>1</v>
      </c>
      <c r="P354" s="739"/>
      <c r="Q354" s="754">
        <v>0</v>
      </c>
      <c r="R354" s="738"/>
      <c r="S354" s="754">
        <v>0</v>
      </c>
      <c r="T354" s="821"/>
      <c r="U354" s="777">
        <v>0</v>
      </c>
    </row>
    <row r="355" spans="1:21" ht="14.4" customHeight="1" x14ac:dyDescent="0.3">
      <c r="A355" s="737">
        <v>10</v>
      </c>
      <c r="B355" s="738" t="s">
        <v>2778</v>
      </c>
      <c r="C355" s="738" t="s">
        <v>3064</v>
      </c>
      <c r="D355" s="819" t="s">
        <v>5797</v>
      </c>
      <c r="E355" s="820" t="s">
        <v>3119</v>
      </c>
      <c r="F355" s="738" t="s">
        <v>3057</v>
      </c>
      <c r="G355" s="738" t="s">
        <v>3719</v>
      </c>
      <c r="H355" s="738" t="s">
        <v>608</v>
      </c>
      <c r="I355" s="738" t="s">
        <v>3720</v>
      </c>
      <c r="J355" s="738" t="s">
        <v>3721</v>
      </c>
      <c r="K355" s="738" t="s">
        <v>3722</v>
      </c>
      <c r="L355" s="739">
        <v>868.37</v>
      </c>
      <c r="M355" s="739">
        <v>868.37</v>
      </c>
      <c r="N355" s="738">
        <v>1</v>
      </c>
      <c r="O355" s="821">
        <v>1</v>
      </c>
      <c r="P355" s="739">
        <v>868.37</v>
      </c>
      <c r="Q355" s="754">
        <v>1</v>
      </c>
      <c r="R355" s="738">
        <v>1</v>
      </c>
      <c r="S355" s="754">
        <v>1</v>
      </c>
      <c r="T355" s="821">
        <v>1</v>
      </c>
      <c r="U355" s="777">
        <v>1</v>
      </c>
    </row>
    <row r="356" spans="1:21" ht="14.4" customHeight="1" x14ac:dyDescent="0.3">
      <c r="A356" s="737">
        <v>10</v>
      </c>
      <c r="B356" s="738" t="s">
        <v>2778</v>
      </c>
      <c r="C356" s="738" t="s">
        <v>3064</v>
      </c>
      <c r="D356" s="819" t="s">
        <v>5797</v>
      </c>
      <c r="E356" s="820" t="s">
        <v>3119</v>
      </c>
      <c r="F356" s="738" t="s">
        <v>3057</v>
      </c>
      <c r="G356" s="738" t="s">
        <v>3161</v>
      </c>
      <c r="H356" s="738" t="s">
        <v>608</v>
      </c>
      <c r="I356" s="738" t="s">
        <v>3723</v>
      </c>
      <c r="J356" s="738" t="s">
        <v>3107</v>
      </c>
      <c r="K356" s="738"/>
      <c r="L356" s="739">
        <v>0</v>
      </c>
      <c r="M356" s="739">
        <v>0</v>
      </c>
      <c r="N356" s="738">
        <v>1</v>
      </c>
      <c r="O356" s="821">
        <v>1</v>
      </c>
      <c r="P356" s="739">
        <v>0</v>
      </c>
      <c r="Q356" s="754"/>
      <c r="R356" s="738">
        <v>1</v>
      </c>
      <c r="S356" s="754">
        <v>1</v>
      </c>
      <c r="T356" s="821">
        <v>1</v>
      </c>
      <c r="U356" s="777">
        <v>1</v>
      </c>
    </row>
    <row r="357" spans="1:21" ht="14.4" customHeight="1" x14ac:dyDescent="0.3">
      <c r="A357" s="737">
        <v>10</v>
      </c>
      <c r="B357" s="738" t="s">
        <v>2778</v>
      </c>
      <c r="C357" s="738" t="s">
        <v>3064</v>
      </c>
      <c r="D357" s="819" t="s">
        <v>5797</v>
      </c>
      <c r="E357" s="820" t="s">
        <v>3119</v>
      </c>
      <c r="F357" s="738" t="s">
        <v>3057</v>
      </c>
      <c r="G357" s="738" t="s">
        <v>3475</v>
      </c>
      <c r="H357" s="738" t="s">
        <v>608</v>
      </c>
      <c r="I357" s="738" t="s">
        <v>3581</v>
      </c>
      <c r="J357" s="738" t="s">
        <v>2241</v>
      </c>
      <c r="K357" s="738" t="s">
        <v>3486</v>
      </c>
      <c r="L357" s="739">
        <v>760.22</v>
      </c>
      <c r="M357" s="739">
        <v>760.22</v>
      </c>
      <c r="N357" s="738">
        <v>1</v>
      </c>
      <c r="O357" s="821">
        <v>0.5</v>
      </c>
      <c r="P357" s="739"/>
      <c r="Q357" s="754">
        <v>0</v>
      </c>
      <c r="R357" s="738"/>
      <c r="S357" s="754">
        <v>0</v>
      </c>
      <c r="T357" s="821"/>
      <c r="U357" s="777">
        <v>0</v>
      </c>
    </row>
    <row r="358" spans="1:21" ht="14.4" customHeight="1" x14ac:dyDescent="0.3">
      <c r="A358" s="737">
        <v>10</v>
      </c>
      <c r="B358" s="738" t="s">
        <v>2778</v>
      </c>
      <c r="C358" s="738" t="s">
        <v>3064</v>
      </c>
      <c r="D358" s="819" t="s">
        <v>5797</v>
      </c>
      <c r="E358" s="820" t="s">
        <v>3119</v>
      </c>
      <c r="F358" s="738" t="s">
        <v>3057</v>
      </c>
      <c r="G358" s="738" t="s">
        <v>3487</v>
      </c>
      <c r="H358" s="738" t="s">
        <v>608</v>
      </c>
      <c r="I358" s="738" t="s">
        <v>2018</v>
      </c>
      <c r="J358" s="738" t="s">
        <v>2751</v>
      </c>
      <c r="K358" s="738" t="s">
        <v>3488</v>
      </c>
      <c r="L358" s="739">
        <v>0</v>
      </c>
      <c r="M358" s="739">
        <v>0</v>
      </c>
      <c r="N358" s="738">
        <v>2</v>
      </c>
      <c r="O358" s="821">
        <v>0.5</v>
      </c>
      <c r="P358" s="739"/>
      <c r="Q358" s="754"/>
      <c r="R358" s="738"/>
      <c r="S358" s="754">
        <v>0</v>
      </c>
      <c r="T358" s="821"/>
      <c r="U358" s="777">
        <v>0</v>
      </c>
    </row>
    <row r="359" spans="1:21" ht="14.4" customHeight="1" x14ac:dyDescent="0.3">
      <c r="A359" s="737">
        <v>10</v>
      </c>
      <c r="B359" s="738" t="s">
        <v>2778</v>
      </c>
      <c r="C359" s="738" t="s">
        <v>3064</v>
      </c>
      <c r="D359" s="819" t="s">
        <v>5797</v>
      </c>
      <c r="E359" s="820" t="s">
        <v>3119</v>
      </c>
      <c r="F359" s="738" t="s">
        <v>3057</v>
      </c>
      <c r="G359" s="738" t="s">
        <v>3550</v>
      </c>
      <c r="H359" s="738" t="s">
        <v>608</v>
      </c>
      <c r="I359" s="738" t="s">
        <v>1278</v>
      </c>
      <c r="J359" s="738" t="s">
        <v>1279</v>
      </c>
      <c r="K359" s="738" t="s">
        <v>3551</v>
      </c>
      <c r="L359" s="739">
        <v>34.19</v>
      </c>
      <c r="M359" s="739">
        <v>68.38</v>
      </c>
      <c r="N359" s="738">
        <v>2</v>
      </c>
      <c r="O359" s="821">
        <v>1</v>
      </c>
      <c r="P359" s="739"/>
      <c r="Q359" s="754">
        <v>0</v>
      </c>
      <c r="R359" s="738"/>
      <c r="S359" s="754">
        <v>0</v>
      </c>
      <c r="T359" s="821"/>
      <c r="U359" s="777">
        <v>0</v>
      </c>
    </row>
    <row r="360" spans="1:21" ht="14.4" customHeight="1" x14ac:dyDescent="0.3">
      <c r="A360" s="737">
        <v>10</v>
      </c>
      <c r="B360" s="738" t="s">
        <v>2778</v>
      </c>
      <c r="C360" s="738" t="s">
        <v>3064</v>
      </c>
      <c r="D360" s="819" t="s">
        <v>5797</v>
      </c>
      <c r="E360" s="820" t="s">
        <v>3119</v>
      </c>
      <c r="F360" s="738" t="s">
        <v>3057</v>
      </c>
      <c r="G360" s="738" t="s">
        <v>3399</v>
      </c>
      <c r="H360" s="738" t="s">
        <v>871</v>
      </c>
      <c r="I360" s="738" t="s">
        <v>2641</v>
      </c>
      <c r="J360" s="738" t="s">
        <v>2642</v>
      </c>
      <c r="K360" s="738" t="s">
        <v>3033</v>
      </c>
      <c r="L360" s="739">
        <v>26.3</v>
      </c>
      <c r="M360" s="739">
        <v>26.3</v>
      </c>
      <c r="N360" s="738">
        <v>1</v>
      </c>
      <c r="O360" s="821">
        <v>1</v>
      </c>
      <c r="P360" s="739"/>
      <c r="Q360" s="754">
        <v>0</v>
      </c>
      <c r="R360" s="738"/>
      <c r="S360" s="754">
        <v>0</v>
      </c>
      <c r="T360" s="821"/>
      <c r="U360" s="777">
        <v>0</v>
      </c>
    </row>
    <row r="361" spans="1:21" ht="14.4" customHeight="1" x14ac:dyDescent="0.3">
      <c r="A361" s="737">
        <v>10</v>
      </c>
      <c r="B361" s="738" t="s">
        <v>2778</v>
      </c>
      <c r="C361" s="738" t="s">
        <v>3064</v>
      </c>
      <c r="D361" s="819" t="s">
        <v>5797</v>
      </c>
      <c r="E361" s="820" t="s">
        <v>3119</v>
      </c>
      <c r="F361" s="738" t="s">
        <v>3057</v>
      </c>
      <c r="G361" s="738" t="s">
        <v>3724</v>
      </c>
      <c r="H361" s="738" t="s">
        <v>871</v>
      </c>
      <c r="I361" s="738" t="s">
        <v>1239</v>
      </c>
      <c r="J361" s="738" t="s">
        <v>2939</v>
      </c>
      <c r="K361" s="738" t="s">
        <v>2940</v>
      </c>
      <c r="L361" s="739">
        <v>0</v>
      </c>
      <c r="M361" s="739">
        <v>0</v>
      </c>
      <c r="N361" s="738">
        <v>1</v>
      </c>
      <c r="O361" s="821">
        <v>1</v>
      </c>
      <c r="P361" s="739"/>
      <c r="Q361" s="754"/>
      <c r="R361" s="738"/>
      <c r="S361" s="754">
        <v>0</v>
      </c>
      <c r="T361" s="821"/>
      <c r="U361" s="777">
        <v>0</v>
      </c>
    </row>
    <row r="362" spans="1:21" ht="14.4" customHeight="1" x14ac:dyDescent="0.3">
      <c r="A362" s="737">
        <v>10</v>
      </c>
      <c r="B362" s="738" t="s">
        <v>2778</v>
      </c>
      <c r="C362" s="738" t="s">
        <v>3064</v>
      </c>
      <c r="D362" s="819" t="s">
        <v>5797</v>
      </c>
      <c r="E362" s="820" t="s">
        <v>3123</v>
      </c>
      <c r="F362" s="738" t="s">
        <v>3057</v>
      </c>
      <c r="G362" s="738" t="s">
        <v>3584</v>
      </c>
      <c r="H362" s="738" t="s">
        <v>608</v>
      </c>
      <c r="I362" s="738" t="s">
        <v>3725</v>
      </c>
      <c r="J362" s="738" t="s">
        <v>2887</v>
      </c>
      <c r="K362" s="738" t="s">
        <v>3726</v>
      </c>
      <c r="L362" s="739">
        <v>79.03</v>
      </c>
      <c r="M362" s="739">
        <v>79.03</v>
      </c>
      <c r="N362" s="738">
        <v>1</v>
      </c>
      <c r="O362" s="821">
        <v>1</v>
      </c>
      <c r="P362" s="739">
        <v>79.03</v>
      </c>
      <c r="Q362" s="754">
        <v>1</v>
      </c>
      <c r="R362" s="738">
        <v>1</v>
      </c>
      <c r="S362" s="754">
        <v>1</v>
      </c>
      <c r="T362" s="821">
        <v>1</v>
      </c>
      <c r="U362" s="777">
        <v>1</v>
      </c>
    </row>
    <row r="363" spans="1:21" ht="14.4" customHeight="1" x14ac:dyDescent="0.3">
      <c r="A363" s="737">
        <v>10</v>
      </c>
      <c r="B363" s="738" t="s">
        <v>2778</v>
      </c>
      <c r="C363" s="738" t="s">
        <v>3064</v>
      </c>
      <c r="D363" s="819" t="s">
        <v>5797</v>
      </c>
      <c r="E363" s="820" t="s">
        <v>3123</v>
      </c>
      <c r="F363" s="738" t="s">
        <v>3057</v>
      </c>
      <c r="G363" s="738" t="s">
        <v>3166</v>
      </c>
      <c r="H363" s="738" t="s">
        <v>608</v>
      </c>
      <c r="I363" s="738" t="s">
        <v>3171</v>
      </c>
      <c r="J363" s="738" t="s">
        <v>3169</v>
      </c>
      <c r="K363" s="738" t="s">
        <v>3172</v>
      </c>
      <c r="L363" s="739">
        <v>1766.03</v>
      </c>
      <c r="M363" s="739">
        <v>1766.03</v>
      </c>
      <c r="N363" s="738">
        <v>1</v>
      </c>
      <c r="O363" s="821">
        <v>1</v>
      </c>
      <c r="P363" s="739">
        <v>1766.03</v>
      </c>
      <c r="Q363" s="754">
        <v>1</v>
      </c>
      <c r="R363" s="738">
        <v>1</v>
      </c>
      <c r="S363" s="754">
        <v>1</v>
      </c>
      <c r="T363" s="821">
        <v>1</v>
      </c>
      <c r="U363" s="777">
        <v>1</v>
      </c>
    </row>
    <row r="364" spans="1:21" ht="14.4" customHeight="1" x14ac:dyDescent="0.3">
      <c r="A364" s="737">
        <v>10</v>
      </c>
      <c r="B364" s="738" t="s">
        <v>2778</v>
      </c>
      <c r="C364" s="738" t="s">
        <v>3064</v>
      </c>
      <c r="D364" s="819" t="s">
        <v>5797</v>
      </c>
      <c r="E364" s="820" t="s">
        <v>3123</v>
      </c>
      <c r="F364" s="738" t="s">
        <v>3057</v>
      </c>
      <c r="G364" s="738" t="s">
        <v>3320</v>
      </c>
      <c r="H364" s="738" t="s">
        <v>608</v>
      </c>
      <c r="I364" s="738" t="s">
        <v>667</v>
      </c>
      <c r="J364" s="738" t="s">
        <v>3321</v>
      </c>
      <c r="K364" s="738" t="s">
        <v>3322</v>
      </c>
      <c r="L364" s="739">
        <v>24.78</v>
      </c>
      <c r="M364" s="739">
        <v>24.78</v>
      </c>
      <c r="N364" s="738">
        <v>1</v>
      </c>
      <c r="O364" s="821">
        <v>1</v>
      </c>
      <c r="P364" s="739">
        <v>24.78</v>
      </c>
      <c r="Q364" s="754">
        <v>1</v>
      </c>
      <c r="R364" s="738">
        <v>1</v>
      </c>
      <c r="S364" s="754">
        <v>1</v>
      </c>
      <c r="T364" s="821">
        <v>1</v>
      </c>
      <c r="U364" s="777">
        <v>1</v>
      </c>
    </row>
    <row r="365" spans="1:21" ht="14.4" customHeight="1" x14ac:dyDescent="0.3">
      <c r="A365" s="737">
        <v>10</v>
      </c>
      <c r="B365" s="738" t="s">
        <v>2778</v>
      </c>
      <c r="C365" s="738" t="s">
        <v>3064</v>
      </c>
      <c r="D365" s="819" t="s">
        <v>5797</v>
      </c>
      <c r="E365" s="820" t="s">
        <v>3136</v>
      </c>
      <c r="F365" s="738" t="s">
        <v>3057</v>
      </c>
      <c r="G365" s="738" t="s">
        <v>3218</v>
      </c>
      <c r="H365" s="738" t="s">
        <v>608</v>
      </c>
      <c r="I365" s="738" t="s">
        <v>1822</v>
      </c>
      <c r="J365" s="738" t="s">
        <v>2562</v>
      </c>
      <c r="K365" s="738" t="s">
        <v>3727</v>
      </c>
      <c r="L365" s="739">
        <v>0</v>
      </c>
      <c r="M365" s="739">
        <v>0</v>
      </c>
      <c r="N365" s="738">
        <v>1</v>
      </c>
      <c r="O365" s="821">
        <v>1</v>
      </c>
      <c r="P365" s="739"/>
      <c r="Q365" s="754"/>
      <c r="R365" s="738"/>
      <c r="S365" s="754">
        <v>0</v>
      </c>
      <c r="T365" s="821"/>
      <c r="U365" s="777">
        <v>0</v>
      </c>
    </row>
    <row r="366" spans="1:21" ht="14.4" customHeight="1" x14ac:dyDescent="0.3">
      <c r="A366" s="737">
        <v>10</v>
      </c>
      <c r="B366" s="738" t="s">
        <v>2778</v>
      </c>
      <c r="C366" s="738" t="s">
        <v>3064</v>
      </c>
      <c r="D366" s="819" t="s">
        <v>5797</v>
      </c>
      <c r="E366" s="820" t="s">
        <v>3136</v>
      </c>
      <c r="F366" s="738" t="s">
        <v>3057</v>
      </c>
      <c r="G366" s="738" t="s">
        <v>3240</v>
      </c>
      <c r="H366" s="738" t="s">
        <v>871</v>
      </c>
      <c r="I366" s="738" t="s">
        <v>1007</v>
      </c>
      <c r="J366" s="738" t="s">
        <v>1008</v>
      </c>
      <c r="K366" s="738" t="s">
        <v>3241</v>
      </c>
      <c r="L366" s="739">
        <v>75.73</v>
      </c>
      <c r="M366" s="739">
        <v>75.73</v>
      </c>
      <c r="N366" s="738">
        <v>1</v>
      </c>
      <c r="O366" s="821">
        <v>1</v>
      </c>
      <c r="P366" s="739"/>
      <c r="Q366" s="754">
        <v>0</v>
      </c>
      <c r="R366" s="738"/>
      <c r="S366" s="754">
        <v>0</v>
      </c>
      <c r="T366" s="821"/>
      <c r="U366" s="777">
        <v>0</v>
      </c>
    </row>
    <row r="367" spans="1:21" ht="14.4" customHeight="1" x14ac:dyDescent="0.3">
      <c r="A367" s="737">
        <v>10</v>
      </c>
      <c r="B367" s="738" t="s">
        <v>2778</v>
      </c>
      <c r="C367" s="738" t="s">
        <v>3064</v>
      </c>
      <c r="D367" s="819" t="s">
        <v>5797</v>
      </c>
      <c r="E367" s="820" t="s">
        <v>3136</v>
      </c>
      <c r="F367" s="738" t="s">
        <v>3057</v>
      </c>
      <c r="G367" s="738" t="s">
        <v>3728</v>
      </c>
      <c r="H367" s="738" t="s">
        <v>871</v>
      </c>
      <c r="I367" s="738" t="s">
        <v>3729</v>
      </c>
      <c r="J367" s="738" t="s">
        <v>2931</v>
      </c>
      <c r="K367" s="738" t="s">
        <v>3730</v>
      </c>
      <c r="L367" s="739">
        <v>141.09</v>
      </c>
      <c r="M367" s="739">
        <v>141.09</v>
      </c>
      <c r="N367" s="738">
        <v>1</v>
      </c>
      <c r="O367" s="821">
        <v>1</v>
      </c>
      <c r="P367" s="739">
        <v>141.09</v>
      </c>
      <c r="Q367" s="754">
        <v>1</v>
      </c>
      <c r="R367" s="738">
        <v>1</v>
      </c>
      <c r="S367" s="754">
        <v>1</v>
      </c>
      <c r="T367" s="821">
        <v>1</v>
      </c>
      <c r="U367" s="777">
        <v>1</v>
      </c>
    </row>
    <row r="368" spans="1:21" ht="14.4" customHeight="1" x14ac:dyDescent="0.3">
      <c r="A368" s="737">
        <v>10</v>
      </c>
      <c r="B368" s="738" t="s">
        <v>2778</v>
      </c>
      <c r="C368" s="738" t="s">
        <v>3064</v>
      </c>
      <c r="D368" s="819" t="s">
        <v>5797</v>
      </c>
      <c r="E368" s="820" t="s">
        <v>3136</v>
      </c>
      <c r="F368" s="738" t="s">
        <v>3057</v>
      </c>
      <c r="G368" s="738" t="s">
        <v>3154</v>
      </c>
      <c r="H368" s="738" t="s">
        <v>871</v>
      </c>
      <c r="I368" s="738" t="s">
        <v>3731</v>
      </c>
      <c r="J368" s="738" t="s">
        <v>3156</v>
      </c>
      <c r="K368" s="738" t="s">
        <v>3732</v>
      </c>
      <c r="L368" s="739">
        <v>23.06</v>
      </c>
      <c r="M368" s="739">
        <v>46.12</v>
      </c>
      <c r="N368" s="738">
        <v>2</v>
      </c>
      <c r="O368" s="821">
        <v>2</v>
      </c>
      <c r="P368" s="739">
        <v>23.06</v>
      </c>
      <c r="Q368" s="754">
        <v>0.5</v>
      </c>
      <c r="R368" s="738">
        <v>1</v>
      </c>
      <c r="S368" s="754">
        <v>0.5</v>
      </c>
      <c r="T368" s="821">
        <v>1</v>
      </c>
      <c r="U368" s="777">
        <v>0.5</v>
      </c>
    </row>
    <row r="369" spans="1:21" ht="14.4" customHeight="1" x14ac:dyDescent="0.3">
      <c r="A369" s="737">
        <v>10</v>
      </c>
      <c r="B369" s="738" t="s">
        <v>2778</v>
      </c>
      <c r="C369" s="738" t="s">
        <v>3064</v>
      </c>
      <c r="D369" s="819" t="s">
        <v>5797</v>
      </c>
      <c r="E369" s="820" t="s">
        <v>3136</v>
      </c>
      <c r="F369" s="738" t="s">
        <v>3057</v>
      </c>
      <c r="G369" s="738" t="s">
        <v>3154</v>
      </c>
      <c r="H369" s="738" t="s">
        <v>871</v>
      </c>
      <c r="I369" s="738" t="s">
        <v>3155</v>
      </c>
      <c r="J369" s="738" t="s">
        <v>3156</v>
      </c>
      <c r="K369" s="738" t="s">
        <v>3157</v>
      </c>
      <c r="L369" s="739">
        <v>207.45</v>
      </c>
      <c r="M369" s="739">
        <v>207.45</v>
      </c>
      <c r="N369" s="738">
        <v>1</v>
      </c>
      <c r="O369" s="821">
        <v>1</v>
      </c>
      <c r="P369" s="739">
        <v>207.45</v>
      </c>
      <c r="Q369" s="754">
        <v>1</v>
      </c>
      <c r="R369" s="738">
        <v>1</v>
      </c>
      <c r="S369" s="754">
        <v>1</v>
      </c>
      <c r="T369" s="821">
        <v>1</v>
      </c>
      <c r="U369" s="777">
        <v>1</v>
      </c>
    </row>
    <row r="370" spans="1:21" ht="14.4" customHeight="1" x14ac:dyDescent="0.3">
      <c r="A370" s="737">
        <v>10</v>
      </c>
      <c r="B370" s="738" t="s">
        <v>2778</v>
      </c>
      <c r="C370" s="738" t="s">
        <v>3064</v>
      </c>
      <c r="D370" s="819" t="s">
        <v>5797</v>
      </c>
      <c r="E370" s="820" t="s">
        <v>3136</v>
      </c>
      <c r="F370" s="738" t="s">
        <v>3057</v>
      </c>
      <c r="G370" s="738" t="s">
        <v>3154</v>
      </c>
      <c r="H370" s="738" t="s">
        <v>608</v>
      </c>
      <c r="I370" s="738" t="s">
        <v>801</v>
      </c>
      <c r="J370" s="738" t="s">
        <v>3450</v>
      </c>
      <c r="K370" s="738" t="s">
        <v>3505</v>
      </c>
      <c r="L370" s="739">
        <v>13.83</v>
      </c>
      <c r="M370" s="739">
        <v>124.47</v>
      </c>
      <c r="N370" s="738">
        <v>9</v>
      </c>
      <c r="O370" s="821">
        <v>7</v>
      </c>
      <c r="P370" s="739">
        <v>110.64</v>
      </c>
      <c r="Q370" s="754">
        <v>0.88888888888888895</v>
      </c>
      <c r="R370" s="738">
        <v>8</v>
      </c>
      <c r="S370" s="754">
        <v>0.88888888888888884</v>
      </c>
      <c r="T370" s="821">
        <v>6</v>
      </c>
      <c r="U370" s="777">
        <v>0.8571428571428571</v>
      </c>
    </row>
    <row r="371" spans="1:21" ht="14.4" customHeight="1" x14ac:dyDescent="0.3">
      <c r="A371" s="737">
        <v>10</v>
      </c>
      <c r="B371" s="738" t="s">
        <v>2778</v>
      </c>
      <c r="C371" s="738" t="s">
        <v>3064</v>
      </c>
      <c r="D371" s="819" t="s">
        <v>5797</v>
      </c>
      <c r="E371" s="820" t="s">
        <v>3136</v>
      </c>
      <c r="F371" s="738" t="s">
        <v>3057</v>
      </c>
      <c r="G371" s="738" t="s">
        <v>3154</v>
      </c>
      <c r="H371" s="738" t="s">
        <v>608</v>
      </c>
      <c r="I371" s="738" t="s">
        <v>3449</v>
      </c>
      <c r="J371" s="738" t="s">
        <v>3450</v>
      </c>
      <c r="K371" s="738" t="s">
        <v>3451</v>
      </c>
      <c r="L371" s="739">
        <v>27.67</v>
      </c>
      <c r="M371" s="739">
        <v>27.67</v>
      </c>
      <c r="N371" s="738">
        <v>1</v>
      </c>
      <c r="O371" s="821">
        <v>0.5</v>
      </c>
      <c r="P371" s="739">
        <v>27.67</v>
      </c>
      <c r="Q371" s="754">
        <v>1</v>
      </c>
      <c r="R371" s="738">
        <v>1</v>
      </c>
      <c r="S371" s="754">
        <v>1</v>
      </c>
      <c r="T371" s="821">
        <v>0.5</v>
      </c>
      <c r="U371" s="777">
        <v>1</v>
      </c>
    </row>
    <row r="372" spans="1:21" ht="14.4" customHeight="1" x14ac:dyDescent="0.3">
      <c r="A372" s="737">
        <v>10</v>
      </c>
      <c r="B372" s="738" t="s">
        <v>2778</v>
      </c>
      <c r="C372" s="738" t="s">
        <v>3064</v>
      </c>
      <c r="D372" s="819" t="s">
        <v>5797</v>
      </c>
      <c r="E372" s="820" t="s">
        <v>3136</v>
      </c>
      <c r="F372" s="738" t="s">
        <v>3057</v>
      </c>
      <c r="G372" s="738" t="s">
        <v>3733</v>
      </c>
      <c r="H372" s="738" t="s">
        <v>608</v>
      </c>
      <c r="I372" s="738" t="s">
        <v>1488</v>
      </c>
      <c r="J372" s="738" t="s">
        <v>1489</v>
      </c>
      <c r="K372" s="738" t="s">
        <v>3734</v>
      </c>
      <c r="L372" s="739">
        <v>344</v>
      </c>
      <c r="M372" s="739">
        <v>344</v>
      </c>
      <c r="N372" s="738">
        <v>1</v>
      </c>
      <c r="O372" s="821">
        <v>1</v>
      </c>
      <c r="P372" s="739"/>
      <c r="Q372" s="754">
        <v>0</v>
      </c>
      <c r="R372" s="738"/>
      <c r="S372" s="754">
        <v>0</v>
      </c>
      <c r="T372" s="821"/>
      <c r="U372" s="777">
        <v>0</v>
      </c>
    </row>
    <row r="373" spans="1:21" ht="14.4" customHeight="1" x14ac:dyDescent="0.3">
      <c r="A373" s="737">
        <v>10</v>
      </c>
      <c r="B373" s="738" t="s">
        <v>2778</v>
      </c>
      <c r="C373" s="738" t="s">
        <v>3064</v>
      </c>
      <c r="D373" s="819" t="s">
        <v>5797</v>
      </c>
      <c r="E373" s="820" t="s">
        <v>3136</v>
      </c>
      <c r="F373" s="738" t="s">
        <v>3057</v>
      </c>
      <c r="G373" s="738" t="s">
        <v>3280</v>
      </c>
      <c r="H373" s="738" t="s">
        <v>608</v>
      </c>
      <c r="I373" s="738" t="s">
        <v>1739</v>
      </c>
      <c r="J373" s="738" t="s">
        <v>1740</v>
      </c>
      <c r="K373" s="738" t="s">
        <v>3735</v>
      </c>
      <c r="L373" s="739">
        <v>93.98</v>
      </c>
      <c r="M373" s="739">
        <v>93.98</v>
      </c>
      <c r="N373" s="738">
        <v>1</v>
      </c>
      <c r="O373" s="821">
        <v>1</v>
      </c>
      <c r="P373" s="739"/>
      <c r="Q373" s="754">
        <v>0</v>
      </c>
      <c r="R373" s="738"/>
      <c r="S373" s="754">
        <v>0</v>
      </c>
      <c r="T373" s="821"/>
      <c r="U373" s="777">
        <v>0</v>
      </c>
    </row>
    <row r="374" spans="1:21" ht="14.4" customHeight="1" x14ac:dyDescent="0.3">
      <c r="A374" s="737">
        <v>10</v>
      </c>
      <c r="B374" s="738" t="s">
        <v>2778</v>
      </c>
      <c r="C374" s="738" t="s">
        <v>3064</v>
      </c>
      <c r="D374" s="819" t="s">
        <v>5797</v>
      </c>
      <c r="E374" s="820" t="s">
        <v>3136</v>
      </c>
      <c r="F374" s="738" t="s">
        <v>3057</v>
      </c>
      <c r="G374" s="738" t="s">
        <v>3615</v>
      </c>
      <c r="H374" s="738" t="s">
        <v>871</v>
      </c>
      <c r="I374" s="738" t="s">
        <v>889</v>
      </c>
      <c r="J374" s="738" t="s">
        <v>890</v>
      </c>
      <c r="K374" s="738" t="s">
        <v>2867</v>
      </c>
      <c r="L374" s="739">
        <v>120.15</v>
      </c>
      <c r="M374" s="739">
        <v>120.15</v>
      </c>
      <c r="N374" s="738">
        <v>1</v>
      </c>
      <c r="O374" s="821">
        <v>0.5</v>
      </c>
      <c r="P374" s="739">
        <v>120.15</v>
      </c>
      <c r="Q374" s="754">
        <v>1</v>
      </c>
      <c r="R374" s="738">
        <v>1</v>
      </c>
      <c r="S374" s="754">
        <v>1</v>
      </c>
      <c r="T374" s="821">
        <v>0.5</v>
      </c>
      <c r="U374" s="777">
        <v>1</v>
      </c>
    </row>
    <row r="375" spans="1:21" ht="14.4" customHeight="1" x14ac:dyDescent="0.3">
      <c r="A375" s="737">
        <v>10</v>
      </c>
      <c r="B375" s="738" t="s">
        <v>2778</v>
      </c>
      <c r="C375" s="738" t="s">
        <v>3064</v>
      </c>
      <c r="D375" s="819" t="s">
        <v>5797</v>
      </c>
      <c r="E375" s="820" t="s">
        <v>3136</v>
      </c>
      <c r="F375" s="738" t="s">
        <v>3057</v>
      </c>
      <c r="G375" s="738" t="s">
        <v>3532</v>
      </c>
      <c r="H375" s="738" t="s">
        <v>608</v>
      </c>
      <c r="I375" s="738" t="s">
        <v>1498</v>
      </c>
      <c r="J375" s="738" t="s">
        <v>1499</v>
      </c>
      <c r="K375" s="738" t="s">
        <v>3533</v>
      </c>
      <c r="L375" s="739">
        <v>0</v>
      </c>
      <c r="M375" s="739">
        <v>0</v>
      </c>
      <c r="N375" s="738">
        <v>4</v>
      </c>
      <c r="O375" s="821">
        <v>3</v>
      </c>
      <c r="P375" s="739">
        <v>0</v>
      </c>
      <c r="Q375" s="754"/>
      <c r="R375" s="738">
        <v>3</v>
      </c>
      <c r="S375" s="754">
        <v>0.75</v>
      </c>
      <c r="T375" s="821">
        <v>2.5</v>
      </c>
      <c r="U375" s="777">
        <v>0.83333333333333337</v>
      </c>
    </row>
    <row r="376" spans="1:21" ht="14.4" customHeight="1" x14ac:dyDescent="0.3">
      <c r="A376" s="737">
        <v>10</v>
      </c>
      <c r="B376" s="738" t="s">
        <v>2778</v>
      </c>
      <c r="C376" s="738" t="s">
        <v>3064</v>
      </c>
      <c r="D376" s="819" t="s">
        <v>5797</v>
      </c>
      <c r="E376" s="820" t="s">
        <v>3136</v>
      </c>
      <c r="F376" s="738" t="s">
        <v>3057</v>
      </c>
      <c r="G376" s="738" t="s">
        <v>3282</v>
      </c>
      <c r="H376" s="738" t="s">
        <v>608</v>
      </c>
      <c r="I376" s="738" t="s">
        <v>3718</v>
      </c>
      <c r="J376" s="738" t="s">
        <v>2429</v>
      </c>
      <c r="K376" s="738" t="s">
        <v>3283</v>
      </c>
      <c r="L376" s="739">
        <v>107.27</v>
      </c>
      <c r="M376" s="739">
        <v>107.27</v>
      </c>
      <c r="N376" s="738">
        <v>1</v>
      </c>
      <c r="O376" s="821">
        <v>1</v>
      </c>
      <c r="P376" s="739"/>
      <c r="Q376" s="754">
        <v>0</v>
      </c>
      <c r="R376" s="738"/>
      <c r="S376" s="754">
        <v>0</v>
      </c>
      <c r="T376" s="821"/>
      <c r="U376" s="777">
        <v>0</v>
      </c>
    </row>
    <row r="377" spans="1:21" ht="14.4" customHeight="1" x14ac:dyDescent="0.3">
      <c r="A377" s="737">
        <v>10</v>
      </c>
      <c r="B377" s="738" t="s">
        <v>2778</v>
      </c>
      <c r="C377" s="738" t="s">
        <v>3064</v>
      </c>
      <c r="D377" s="819" t="s">
        <v>5797</v>
      </c>
      <c r="E377" s="820" t="s">
        <v>3136</v>
      </c>
      <c r="F377" s="738" t="s">
        <v>3057</v>
      </c>
      <c r="G377" s="738" t="s">
        <v>3379</v>
      </c>
      <c r="H377" s="738" t="s">
        <v>608</v>
      </c>
      <c r="I377" s="738" t="s">
        <v>1274</v>
      </c>
      <c r="J377" s="738" t="s">
        <v>1275</v>
      </c>
      <c r="K377" s="738" t="s">
        <v>3534</v>
      </c>
      <c r="L377" s="739">
        <v>48.09</v>
      </c>
      <c r="M377" s="739">
        <v>48.09</v>
      </c>
      <c r="N377" s="738">
        <v>1</v>
      </c>
      <c r="O377" s="821">
        <v>1</v>
      </c>
      <c r="P377" s="739"/>
      <c r="Q377" s="754">
        <v>0</v>
      </c>
      <c r="R377" s="738"/>
      <c r="S377" s="754">
        <v>0</v>
      </c>
      <c r="T377" s="821"/>
      <c r="U377" s="777">
        <v>0</v>
      </c>
    </row>
    <row r="378" spans="1:21" ht="14.4" customHeight="1" x14ac:dyDescent="0.3">
      <c r="A378" s="737">
        <v>10</v>
      </c>
      <c r="B378" s="738" t="s">
        <v>2778</v>
      </c>
      <c r="C378" s="738" t="s">
        <v>3064</v>
      </c>
      <c r="D378" s="819" t="s">
        <v>5797</v>
      </c>
      <c r="E378" s="820" t="s">
        <v>3136</v>
      </c>
      <c r="F378" s="738" t="s">
        <v>3057</v>
      </c>
      <c r="G378" s="738" t="s">
        <v>3535</v>
      </c>
      <c r="H378" s="738" t="s">
        <v>608</v>
      </c>
      <c r="I378" s="738" t="s">
        <v>1028</v>
      </c>
      <c r="J378" s="738" t="s">
        <v>1029</v>
      </c>
      <c r="K378" s="738" t="s">
        <v>3536</v>
      </c>
      <c r="L378" s="739">
        <v>27.28</v>
      </c>
      <c r="M378" s="739">
        <v>109.12</v>
      </c>
      <c r="N378" s="738">
        <v>4</v>
      </c>
      <c r="O378" s="821">
        <v>3</v>
      </c>
      <c r="P378" s="739">
        <v>27.28</v>
      </c>
      <c r="Q378" s="754">
        <v>0.25</v>
      </c>
      <c r="R378" s="738">
        <v>1</v>
      </c>
      <c r="S378" s="754">
        <v>0.25</v>
      </c>
      <c r="T378" s="821">
        <v>0.5</v>
      </c>
      <c r="U378" s="777">
        <v>0.16666666666666666</v>
      </c>
    </row>
    <row r="379" spans="1:21" ht="14.4" customHeight="1" x14ac:dyDescent="0.3">
      <c r="A379" s="737">
        <v>10</v>
      </c>
      <c r="B379" s="738" t="s">
        <v>2778</v>
      </c>
      <c r="C379" s="738" t="s">
        <v>3064</v>
      </c>
      <c r="D379" s="819" t="s">
        <v>5797</v>
      </c>
      <c r="E379" s="820" t="s">
        <v>3136</v>
      </c>
      <c r="F379" s="738" t="s">
        <v>3057</v>
      </c>
      <c r="G379" s="738" t="s">
        <v>3287</v>
      </c>
      <c r="H379" s="738" t="s">
        <v>608</v>
      </c>
      <c r="I379" s="738" t="s">
        <v>3383</v>
      </c>
      <c r="J379" s="738" t="s">
        <v>982</v>
      </c>
      <c r="K379" s="738" t="s">
        <v>3384</v>
      </c>
      <c r="L379" s="739">
        <v>38.81</v>
      </c>
      <c r="M379" s="739">
        <v>77.62</v>
      </c>
      <c r="N379" s="738">
        <v>2</v>
      </c>
      <c r="O379" s="821">
        <v>2</v>
      </c>
      <c r="P379" s="739"/>
      <c r="Q379" s="754">
        <v>0</v>
      </c>
      <c r="R379" s="738"/>
      <c r="S379" s="754">
        <v>0</v>
      </c>
      <c r="T379" s="821"/>
      <c r="U379" s="777">
        <v>0</v>
      </c>
    </row>
    <row r="380" spans="1:21" ht="14.4" customHeight="1" x14ac:dyDescent="0.3">
      <c r="A380" s="737">
        <v>10</v>
      </c>
      <c r="B380" s="738" t="s">
        <v>2778</v>
      </c>
      <c r="C380" s="738" t="s">
        <v>3064</v>
      </c>
      <c r="D380" s="819" t="s">
        <v>5797</v>
      </c>
      <c r="E380" s="820" t="s">
        <v>3136</v>
      </c>
      <c r="F380" s="738" t="s">
        <v>3057</v>
      </c>
      <c r="G380" s="738" t="s">
        <v>3287</v>
      </c>
      <c r="H380" s="738" t="s">
        <v>608</v>
      </c>
      <c r="I380" s="738" t="s">
        <v>2345</v>
      </c>
      <c r="J380" s="738" t="s">
        <v>982</v>
      </c>
      <c r="K380" s="738" t="s">
        <v>3509</v>
      </c>
      <c r="L380" s="739">
        <v>23.27</v>
      </c>
      <c r="M380" s="739">
        <v>69.81</v>
      </c>
      <c r="N380" s="738">
        <v>3</v>
      </c>
      <c r="O380" s="821">
        <v>2</v>
      </c>
      <c r="P380" s="739">
        <v>69.81</v>
      </c>
      <c r="Q380" s="754">
        <v>1</v>
      </c>
      <c r="R380" s="738">
        <v>3</v>
      </c>
      <c r="S380" s="754">
        <v>1</v>
      </c>
      <c r="T380" s="821">
        <v>2</v>
      </c>
      <c r="U380" s="777">
        <v>1</v>
      </c>
    </row>
    <row r="381" spans="1:21" ht="14.4" customHeight="1" x14ac:dyDescent="0.3">
      <c r="A381" s="737">
        <v>10</v>
      </c>
      <c r="B381" s="738" t="s">
        <v>2778</v>
      </c>
      <c r="C381" s="738" t="s">
        <v>3064</v>
      </c>
      <c r="D381" s="819" t="s">
        <v>5797</v>
      </c>
      <c r="E381" s="820" t="s">
        <v>3136</v>
      </c>
      <c r="F381" s="738" t="s">
        <v>3057</v>
      </c>
      <c r="G381" s="738" t="s">
        <v>3736</v>
      </c>
      <c r="H381" s="738" t="s">
        <v>608</v>
      </c>
      <c r="I381" s="738" t="s">
        <v>1381</v>
      </c>
      <c r="J381" s="738" t="s">
        <v>3737</v>
      </c>
      <c r="K381" s="738" t="s">
        <v>3738</v>
      </c>
      <c r="L381" s="739">
        <v>73.989999999999995</v>
      </c>
      <c r="M381" s="739">
        <v>73.989999999999995</v>
      </c>
      <c r="N381" s="738">
        <v>1</v>
      </c>
      <c r="O381" s="821">
        <v>1</v>
      </c>
      <c r="P381" s="739">
        <v>73.989999999999995</v>
      </c>
      <c r="Q381" s="754">
        <v>1</v>
      </c>
      <c r="R381" s="738">
        <v>1</v>
      </c>
      <c r="S381" s="754">
        <v>1</v>
      </c>
      <c r="T381" s="821">
        <v>1</v>
      </c>
      <c r="U381" s="777">
        <v>1</v>
      </c>
    </row>
    <row r="382" spans="1:21" ht="14.4" customHeight="1" x14ac:dyDescent="0.3">
      <c r="A382" s="737">
        <v>10</v>
      </c>
      <c r="B382" s="738" t="s">
        <v>2778</v>
      </c>
      <c r="C382" s="738" t="s">
        <v>3064</v>
      </c>
      <c r="D382" s="819" t="s">
        <v>5797</v>
      </c>
      <c r="E382" s="820" t="s">
        <v>3136</v>
      </c>
      <c r="F382" s="738" t="s">
        <v>3057</v>
      </c>
      <c r="G382" s="738" t="s">
        <v>3298</v>
      </c>
      <c r="H382" s="738" t="s">
        <v>608</v>
      </c>
      <c r="I382" s="738" t="s">
        <v>3626</v>
      </c>
      <c r="J382" s="738" t="s">
        <v>3300</v>
      </c>
      <c r="K382" s="738" t="s">
        <v>3627</v>
      </c>
      <c r="L382" s="739">
        <v>0</v>
      </c>
      <c r="M382" s="739">
        <v>0</v>
      </c>
      <c r="N382" s="738">
        <v>2</v>
      </c>
      <c r="O382" s="821">
        <v>1</v>
      </c>
      <c r="P382" s="739"/>
      <c r="Q382" s="754"/>
      <c r="R382" s="738"/>
      <c r="S382" s="754">
        <v>0</v>
      </c>
      <c r="T382" s="821"/>
      <c r="U382" s="777">
        <v>0</v>
      </c>
    </row>
    <row r="383" spans="1:21" ht="14.4" customHeight="1" x14ac:dyDescent="0.3">
      <c r="A383" s="737">
        <v>10</v>
      </c>
      <c r="B383" s="738" t="s">
        <v>2778</v>
      </c>
      <c r="C383" s="738" t="s">
        <v>3064</v>
      </c>
      <c r="D383" s="819" t="s">
        <v>5797</v>
      </c>
      <c r="E383" s="820" t="s">
        <v>3136</v>
      </c>
      <c r="F383" s="738" t="s">
        <v>3057</v>
      </c>
      <c r="G383" s="738" t="s">
        <v>3739</v>
      </c>
      <c r="H383" s="738" t="s">
        <v>608</v>
      </c>
      <c r="I383" s="738" t="s">
        <v>1967</v>
      </c>
      <c r="J383" s="738" t="s">
        <v>1968</v>
      </c>
      <c r="K383" s="738" t="s">
        <v>3740</v>
      </c>
      <c r="L383" s="739">
        <v>38.56</v>
      </c>
      <c r="M383" s="739">
        <v>38.56</v>
      </c>
      <c r="N383" s="738">
        <v>1</v>
      </c>
      <c r="O383" s="821">
        <v>1</v>
      </c>
      <c r="P383" s="739">
        <v>38.56</v>
      </c>
      <c r="Q383" s="754">
        <v>1</v>
      </c>
      <c r="R383" s="738">
        <v>1</v>
      </c>
      <c r="S383" s="754">
        <v>1</v>
      </c>
      <c r="T383" s="821">
        <v>1</v>
      </c>
      <c r="U383" s="777">
        <v>1</v>
      </c>
    </row>
    <row r="384" spans="1:21" ht="14.4" customHeight="1" x14ac:dyDescent="0.3">
      <c r="A384" s="737">
        <v>10</v>
      </c>
      <c r="B384" s="738" t="s">
        <v>2778</v>
      </c>
      <c r="C384" s="738" t="s">
        <v>3064</v>
      </c>
      <c r="D384" s="819" t="s">
        <v>5797</v>
      </c>
      <c r="E384" s="820" t="s">
        <v>3136</v>
      </c>
      <c r="F384" s="738" t="s">
        <v>3057</v>
      </c>
      <c r="G384" s="738" t="s">
        <v>3181</v>
      </c>
      <c r="H384" s="738" t="s">
        <v>871</v>
      </c>
      <c r="I384" s="738" t="s">
        <v>1661</v>
      </c>
      <c r="J384" s="738" t="s">
        <v>2952</v>
      </c>
      <c r="K384" s="738" t="s">
        <v>2953</v>
      </c>
      <c r="L384" s="739">
        <v>141.25</v>
      </c>
      <c r="M384" s="739">
        <v>141.25</v>
      </c>
      <c r="N384" s="738">
        <v>1</v>
      </c>
      <c r="O384" s="821">
        <v>1</v>
      </c>
      <c r="P384" s="739"/>
      <c r="Q384" s="754">
        <v>0</v>
      </c>
      <c r="R384" s="738"/>
      <c r="S384" s="754">
        <v>0</v>
      </c>
      <c r="T384" s="821"/>
      <c r="U384" s="777">
        <v>0</v>
      </c>
    </row>
    <row r="385" spans="1:21" ht="14.4" customHeight="1" x14ac:dyDescent="0.3">
      <c r="A385" s="737">
        <v>10</v>
      </c>
      <c r="B385" s="738" t="s">
        <v>2778</v>
      </c>
      <c r="C385" s="738" t="s">
        <v>3064</v>
      </c>
      <c r="D385" s="819" t="s">
        <v>5797</v>
      </c>
      <c r="E385" s="820" t="s">
        <v>3136</v>
      </c>
      <c r="F385" s="738" t="s">
        <v>3057</v>
      </c>
      <c r="G385" s="738" t="s">
        <v>3188</v>
      </c>
      <c r="H385" s="738" t="s">
        <v>608</v>
      </c>
      <c r="I385" s="738" t="s">
        <v>3741</v>
      </c>
      <c r="J385" s="738" t="s">
        <v>1623</v>
      </c>
      <c r="K385" s="738" t="s">
        <v>3742</v>
      </c>
      <c r="L385" s="739">
        <v>46.85</v>
      </c>
      <c r="M385" s="739">
        <v>46.85</v>
      </c>
      <c r="N385" s="738">
        <v>1</v>
      </c>
      <c r="O385" s="821">
        <v>0.5</v>
      </c>
      <c r="P385" s="739">
        <v>46.85</v>
      </c>
      <c r="Q385" s="754">
        <v>1</v>
      </c>
      <c r="R385" s="738">
        <v>1</v>
      </c>
      <c r="S385" s="754">
        <v>1</v>
      </c>
      <c r="T385" s="821">
        <v>0.5</v>
      </c>
      <c r="U385" s="777">
        <v>1</v>
      </c>
    </row>
    <row r="386" spans="1:21" ht="14.4" customHeight="1" x14ac:dyDescent="0.3">
      <c r="A386" s="737">
        <v>10</v>
      </c>
      <c r="B386" s="738" t="s">
        <v>2778</v>
      </c>
      <c r="C386" s="738" t="s">
        <v>3064</v>
      </c>
      <c r="D386" s="819" t="s">
        <v>5797</v>
      </c>
      <c r="E386" s="820" t="s">
        <v>3136</v>
      </c>
      <c r="F386" s="738" t="s">
        <v>3057</v>
      </c>
      <c r="G386" s="738" t="s">
        <v>3316</v>
      </c>
      <c r="H386" s="738" t="s">
        <v>608</v>
      </c>
      <c r="I386" s="738" t="s">
        <v>1594</v>
      </c>
      <c r="J386" s="738" t="s">
        <v>1595</v>
      </c>
      <c r="K386" s="738" t="s">
        <v>3318</v>
      </c>
      <c r="L386" s="739">
        <v>108.44</v>
      </c>
      <c r="M386" s="739">
        <v>216.88</v>
      </c>
      <c r="N386" s="738">
        <v>2</v>
      </c>
      <c r="O386" s="821">
        <v>2</v>
      </c>
      <c r="P386" s="739"/>
      <c r="Q386" s="754">
        <v>0</v>
      </c>
      <c r="R386" s="738"/>
      <c r="S386" s="754">
        <v>0</v>
      </c>
      <c r="T386" s="821"/>
      <c r="U386" s="777">
        <v>0</v>
      </c>
    </row>
    <row r="387" spans="1:21" ht="14.4" customHeight="1" x14ac:dyDescent="0.3">
      <c r="A387" s="737">
        <v>10</v>
      </c>
      <c r="B387" s="738" t="s">
        <v>2778</v>
      </c>
      <c r="C387" s="738" t="s">
        <v>3064</v>
      </c>
      <c r="D387" s="819" t="s">
        <v>5797</v>
      </c>
      <c r="E387" s="820" t="s">
        <v>3136</v>
      </c>
      <c r="F387" s="738" t="s">
        <v>3057</v>
      </c>
      <c r="G387" s="738" t="s">
        <v>3316</v>
      </c>
      <c r="H387" s="738" t="s">
        <v>608</v>
      </c>
      <c r="I387" s="738" t="s">
        <v>3317</v>
      </c>
      <c r="J387" s="738" t="s">
        <v>1595</v>
      </c>
      <c r="K387" s="738" t="s">
        <v>3318</v>
      </c>
      <c r="L387" s="739">
        <v>52.61</v>
      </c>
      <c r="M387" s="739">
        <v>52.61</v>
      </c>
      <c r="N387" s="738">
        <v>1</v>
      </c>
      <c r="O387" s="821">
        <v>1</v>
      </c>
      <c r="P387" s="739"/>
      <c r="Q387" s="754">
        <v>0</v>
      </c>
      <c r="R387" s="738"/>
      <c r="S387" s="754">
        <v>0</v>
      </c>
      <c r="T387" s="821"/>
      <c r="U387" s="777">
        <v>0</v>
      </c>
    </row>
    <row r="388" spans="1:21" ht="14.4" customHeight="1" x14ac:dyDescent="0.3">
      <c r="A388" s="737">
        <v>10</v>
      </c>
      <c r="B388" s="738" t="s">
        <v>2778</v>
      </c>
      <c r="C388" s="738" t="s">
        <v>3064</v>
      </c>
      <c r="D388" s="819" t="s">
        <v>5797</v>
      </c>
      <c r="E388" s="820" t="s">
        <v>3136</v>
      </c>
      <c r="F388" s="738" t="s">
        <v>3057</v>
      </c>
      <c r="G388" s="738" t="s">
        <v>3316</v>
      </c>
      <c r="H388" s="738" t="s">
        <v>608</v>
      </c>
      <c r="I388" s="738" t="s">
        <v>3743</v>
      </c>
      <c r="J388" s="738" t="s">
        <v>3744</v>
      </c>
      <c r="K388" s="738" t="s">
        <v>3745</v>
      </c>
      <c r="L388" s="739">
        <v>42.09</v>
      </c>
      <c r="M388" s="739">
        <v>42.09</v>
      </c>
      <c r="N388" s="738">
        <v>1</v>
      </c>
      <c r="O388" s="821">
        <v>1</v>
      </c>
      <c r="P388" s="739">
        <v>42.09</v>
      </c>
      <c r="Q388" s="754">
        <v>1</v>
      </c>
      <c r="R388" s="738">
        <v>1</v>
      </c>
      <c r="S388" s="754">
        <v>1</v>
      </c>
      <c r="T388" s="821">
        <v>1</v>
      </c>
      <c r="U388" s="777">
        <v>1</v>
      </c>
    </row>
    <row r="389" spans="1:21" ht="14.4" customHeight="1" x14ac:dyDescent="0.3">
      <c r="A389" s="737">
        <v>10</v>
      </c>
      <c r="B389" s="738" t="s">
        <v>2778</v>
      </c>
      <c r="C389" s="738" t="s">
        <v>3064</v>
      </c>
      <c r="D389" s="819" t="s">
        <v>5797</v>
      </c>
      <c r="E389" s="820" t="s">
        <v>3136</v>
      </c>
      <c r="F389" s="738" t="s">
        <v>3057</v>
      </c>
      <c r="G389" s="738" t="s">
        <v>3319</v>
      </c>
      <c r="H389" s="738" t="s">
        <v>871</v>
      </c>
      <c r="I389" s="738" t="s">
        <v>2651</v>
      </c>
      <c r="J389" s="738" t="s">
        <v>2652</v>
      </c>
      <c r="K389" s="738" t="s">
        <v>2965</v>
      </c>
      <c r="L389" s="739">
        <v>84.89</v>
      </c>
      <c r="M389" s="739">
        <v>84.89</v>
      </c>
      <c r="N389" s="738">
        <v>1</v>
      </c>
      <c r="O389" s="821">
        <v>1</v>
      </c>
      <c r="P389" s="739">
        <v>84.89</v>
      </c>
      <c r="Q389" s="754">
        <v>1</v>
      </c>
      <c r="R389" s="738">
        <v>1</v>
      </c>
      <c r="S389" s="754">
        <v>1</v>
      </c>
      <c r="T389" s="821">
        <v>1</v>
      </c>
      <c r="U389" s="777">
        <v>1</v>
      </c>
    </row>
    <row r="390" spans="1:21" ht="14.4" customHeight="1" x14ac:dyDescent="0.3">
      <c r="A390" s="737">
        <v>10</v>
      </c>
      <c r="B390" s="738" t="s">
        <v>2778</v>
      </c>
      <c r="C390" s="738" t="s">
        <v>3064</v>
      </c>
      <c r="D390" s="819" t="s">
        <v>5797</v>
      </c>
      <c r="E390" s="820" t="s">
        <v>3136</v>
      </c>
      <c r="F390" s="738" t="s">
        <v>3057</v>
      </c>
      <c r="G390" s="738" t="s">
        <v>3319</v>
      </c>
      <c r="H390" s="738" t="s">
        <v>871</v>
      </c>
      <c r="I390" s="738" t="s">
        <v>3515</v>
      </c>
      <c r="J390" s="738" t="s">
        <v>3516</v>
      </c>
      <c r="K390" s="738" t="s">
        <v>3517</v>
      </c>
      <c r="L390" s="739">
        <v>194.26</v>
      </c>
      <c r="M390" s="739">
        <v>194.26</v>
      </c>
      <c r="N390" s="738">
        <v>1</v>
      </c>
      <c r="O390" s="821">
        <v>1</v>
      </c>
      <c r="P390" s="739"/>
      <c r="Q390" s="754">
        <v>0</v>
      </c>
      <c r="R390" s="738"/>
      <c r="S390" s="754">
        <v>0</v>
      </c>
      <c r="T390" s="821"/>
      <c r="U390" s="777">
        <v>0</v>
      </c>
    </row>
    <row r="391" spans="1:21" ht="14.4" customHeight="1" x14ac:dyDescent="0.3">
      <c r="A391" s="737">
        <v>10</v>
      </c>
      <c r="B391" s="738" t="s">
        <v>2778</v>
      </c>
      <c r="C391" s="738" t="s">
        <v>3064</v>
      </c>
      <c r="D391" s="819" t="s">
        <v>5797</v>
      </c>
      <c r="E391" s="820" t="s">
        <v>3136</v>
      </c>
      <c r="F391" s="738" t="s">
        <v>3057</v>
      </c>
      <c r="G391" s="738" t="s">
        <v>3320</v>
      </c>
      <c r="H391" s="738" t="s">
        <v>608</v>
      </c>
      <c r="I391" s="738" t="s">
        <v>667</v>
      </c>
      <c r="J391" s="738" t="s">
        <v>3321</v>
      </c>
      <c r="K391" s="738" t="s">
        <v>3322</v>
      </c>
      <c r="L391" s="739">
        <v>24.78</v>
      </c>
      <c r="M391" s="739">
        <v>24.78</v>
      </c>
      <c r="N391" s="738">
        <v>1</v>
      </c>
      <c r="O391" s="821">
        <v>0.5</v>
      </c>
      <c r="P391" s="739">
        <v>24.78</v>
      </c>
      <c r="Q391" s="754">
        <v>1</v>
      </c>
      <c r="R391" s="738">
        <v>1</v>
      </c>
      <c r="S391" s="754">
        <v>1</v>
      </c>
      <c r="T391" s="821">
        <v>0.5</v>
      </c>
      <c r="U391" s="777">
        <v>1</v>
      </c>
    </row>
    <row r="392" spans="1:21" ht="14.4" customHeight="1" x14ac:dyDescent="0.3">
      <c r="A392" s="737">
        <v>10</v>
      </c>
      <c r="B392" s="738" t="s">
        <v>2778</v>
      </c>
      <c r="C392" s="738" t="s">
        <v>3064</v>
      </c>
      <c r="D392" s="819" t="s">
        <v>5797</v>
      </c>
      <c r="E392" s="820" t="s">
        <v>3136</v>
      </c>
      <c r="F392" s="738" t="s">
        <v>3057</v>
      </c>
      <c r="G392" s="738" t="s">
        <v>3399</v>
      </c>
      <c r="H392" s="738" t="s">
        <v>871</v>
      </c>
      <c r="I392" s="738" t="s">
        <v>885</v>
      </c>
      <c r="J392" s="738" t="s">
        <v>886</v>
      </c>
      <c r="K392" s="738" t="s">
        <v>2864</v>
      </c>
      <c r="L392" s="739">
        <v>63.75</v>
      </c>
      <c r="M392" s="739">
        <v>127.5</v>
      </c>
      <c r="N392" s="738">
        <v>2</v>
      </c>
      <c r="O392" s="821">
        <v>2</v>
      </c>
      <c r="P392" s="739">
        <v>127.5</v>
      </c>
      <c r="Q392" s="754">
        <v>1</v>
      </c>
      <c r="R392" s="738">
        <v>2</v>
      </c>
      <c r="S392" s="754">
        <v>1</v>
      </c>
      <c r="T392" s="821">
        <v>2</v>
      </c>
      <c r="U392" s="777">
        <v>1</v>
      </c>
    </row>
    <row r="393" spans="1:21" ht="14.4" customHeight="1" x14ac:dyDescent="0.3">
      <c r="A393" s="737">
        <v>10</v>
      </c>
      <c r="B393" s="738" t="s">
        <v>2778</v>
      </c>
      <c r="C393" s="738" t="s">
        <v>3064</v>
      </c>
      <c r="D393" s="819" t="s">
        <v>5797</v>
      </c>
      <c r="E393" s="820" t="s">
        <v>3136</v>
      </c>
      <c r="F393" s="738" t="s">
        <v>3057</v>
      </c>
      <c r="G393" s="738" t="s">
        <v>3724</v>
      </c>
      <c r="H393" s="738" t="s">
        <v>871</v>
      </c>
      <c r="I393" s="738" t="s">
        <v>1239</v>
      </c>
      <c r="J393" s="738" t="s">
        <v>2939</v>
      </c>
      <c r="K393" s="738" t="s">
        <v>2940</v>
      </c>
      <c r="L393" s="739">
        <v>0</v>
      </c>
      <c r="M393" s="739">
        <v>0</v>
      </c>
      <c r="N393" s="738">
        <v>1</v>
      </c>
      <c r="O393" s="821">
        <v>1</v>
      </c>
      <c r="P393" s="739"/>
      <c r="Q393" s="754"/>
      <c r="R393" s="738"/>
      <c r="S393" s="754">
        <v>0</v>
      </c>
      <c r="T393" s="821"/>
      <c r="U393" s="777">
        <v>0</v>
      </c>
    </row>
    <row r="394" spans="1:21" ht="14.4" customHeight="1" x14ac:dyDescent="0.3">
      <c r="A394" s="737">
        <v>10</v>
      </c>
      <c r="B394" s="738" t="s">
        <v>2778</v>
      </c>
      <c r="C394" s="738" t="s">
        <v>3064</v>
      </c>
      <c r="D394" s="819" t="s">
        <v>5797</v>
      </c>
      <c r="E394" s="820" t="s">
        <v>3136</v>
      </c>
      <c r="F394" s="738" t="s">
        <v>3057</v>
      </c>
      <c r="G394" s="738" t="s">
        <v>3355</v>
      </c>
      <c r="H394" s="738" t="s">
        <v>608</v>
      </c>
      <c r="I394" s="738" t="s">
        <v>2329</v>
      </c>
      <c r="J394" s="738" t="s">
        <v>1283</v>
      </c>
      <c r="K394" s="738" t="s">
        <v>3358</v>
      </c>
      <c r="L394" s="739">
        <v>60.28</v>
      </c>
      <c r="M394" s="739">
        <v>60.28</v>
      </c>
      <c r="N394" s="738">
        <v>1</v>
      </c>
      <c r="O394" s="821">
        <v>1</v>
      </c>
      <c r="P394" s="739"/>
      <c r="Q394" s="754">
        <v>0</v>
      </c>
      <c r="R394" s="738"/>
      <c r="S394" s="754">
        <v>0</v>
      </c>
      <c r="T394" s="821"/>
      <c r="U394" s="777">
        <v>0</v>
      </c>
    </row>
    <row r="395" spans="1:21" ht="14.4" customHeight="1" x14ac:dyDescent="0.3">
      <c r="A395" s="737">
        <v>10</v>
      </c>
      <c r="B395" s="738" t="s">
        <v>2778</v>
      </c>
      <c r="C395" s="738" t="s">
        <v>3064</v>
      </c>
      <c r="D395" s="819" t="s">
        <v>5797</v>
      </c>
      <c r="E395" s="820" t="s">
        <v>3136</v>
      </c>
      <c r="F395" s="738" t="s">
        <v>3057</v>
      </c>
      <c r="G395" s="738" t="s">
        <v>3355</v>
      </c>
      <c r="H395" s="738" t="s">
        <v>608</v>
      </c>
      <c r="I395" s="738" t="s">
        <v>1225</v>
      </c>
      <c r="J395" s="738" t="s">
        <v>1226</v>
      </c>
      <c r="K395" s="738" t="s">
        <v>3565</v>
      </c>
      <c r="L395" s="739">
        <v>59.56</v>
      </c>
      <c r="M395" s="739">
        <v>59.56</v>
      </c>
      <c r="N395" s="738">
        <v>1</v>
      </c>
      <c r="O395" s="821">
        <v>1</v>
      </c>
      <c r="P395" s="739">
        <v>59.56</v>
      </c>
      <c r="Q395" s="754">
        <v>1</v>
      </c>
      <c r="R395" s="738">
        <v>1</v>
      </c>
      <c r="S395" s="754">
        <v>1</v>
      </c>
      <c r="T395" s="821">
        <v>1</v>
      </c>
      <c r="U395" s="777">
        <v>1</v>
      </c>
    </row>
    <row r="396" spans="1:21" ht="14.4" customHeight="1" x14ac:dyDescent="0.3">
      <c r="A396" s="737">
        <v>10</v>
      </c>
      <c r="B396" s="738" t="s">
        <v>2778</v>
      </c>
      <c r="C396" s="738" t="s">
        <v>3064</v>
      </c>
      <c r="D396" s="819" t="s">
        <v>5797</v>
      </c>
      <c r="E396" s="820" t="s">
        <v>3136</v>
      </c>
      <c r="F396" s="738" t="s">
        <v>3058</v>
      </c>
      <c r="G396" s="738" t="s">
        <v>3161</v>
      </c>
      <c r="H396" s="738" t="s">
        <v>608</v>
      </c>
      <c r="I396" s="738" t="s">
        <v>679</v>
      </c>
      <c r="J396" s="738" t="s">
        <v>3107</v>
      </c>
      <c r="K396" s="738"/>
      <c r="L396" s="739">
        <v>0</v>
      </c>
      <c r="M396" s="739">
        <v>0</v>
      </c>
      <c r="N396" s="738">
        <v>1</v>
      </c>
      <c r="O396" s="821">
        <v>1</v>
      </c>
      <c r="P396" s="739">
        <v>0</v>
      </c>
      <c r="Q396" s="754"/>
      <c r="R396" s="738">
        <v>1</v>
      </c>
      <c r="S396" s="754">
        <v>1</v>
      </c>
      <c r="T396" s="821">
        <v>1</v>
      </c>
      <c r="U396" s="777">
        <v>1</v>
      </c>
    </row>
    <row r="397" spans="1:21" ht="14.4" customHeight="1" x14ac:dyDescent="0.3">
      <c r="A397" s="737">
        <v>10</v>
      </c>
      <c r="B397" s="738" t="s">
        <v>2778</v>
      </c>
      <c r="C397" s="738" t="s">
        <v>3064</v>
      </c>
      <c r="D397" s="819" t="s">
        <v>5797</v>
      </c>
      <c r="E397" s="820" t="s">
        <v>3136</v>
      </c>
      <c r="F397" s="738" t="s">
        <v>3059</v>
      </c>
      <c r="G397" s="738" t="s">
        <v>3566</v>
      </c>
      <c r="H397" s="738" t="s">
        <v>608</v>
      </c>
      <c r="I397" s="738" t="s">
        <v>3567</v>
      </c>
      <c r="J397" s="738" t="s">
        <v>3568</v>
      </c>
      <c r="K397" s="738" t="s">
        <v>3569</v>
      </c>
      <c r="L397" s="739">
        <v>500</v>
      </c>
      <c r="M397" s="739">
        <v>500</v>
      </c>
      <c r="N397" s="738">
        <v>1</v>
      </c>
      <c r="O397" s="821">
        <v>1</v>
      </c>
      <c r="P397" s="739"/>
      <c r="Q397" s="754">
        <v>0</v>
      </c>
      <c r="R397" s="738"/>
      <c r="S397" s="754">
        <v>0</v>
      </c>
      <c r="T397" s="821"/>
      <c r="U397" s="777">
        <v>0</v>
      </c>
    </row>
    <row r="398" spans="1:21" ht="14.4" customHeight="1" x14ac:dyDescent="0.3">
      <c r="A398" s="737">
        <v>10</v>
      </c>
      <c r="B398" s="738" t="s">
        <v>2778</v>
      </c>
      <c r="C398" s="738" t="s">
        <v>3064</v>
      </c>
      <c r="D398" s="819" t="s">
        <v>5797</v>
      </c>
      <c r="E398" s="820" t="s">
        <v>3136</v>
      </c>
      <c r="F398" s="738" t="s">
        <v>3059</v>
      </c>
      <c r="G398" s="738" t="s">
        <v>3746</v>
      </c>
      <c r="H398" s="738" t="s">
        <v>608</v>
      </c>
      <c r="I398" s="738" t="s">
        <v>3747</v>
      </c>
      <c r="J398" s="738" t="s">
        <v>3748</v>
      </c>
      <c r="K398" s="738" t="s">
        <v>3749</v>
      </c>
      <c r="L398" s="739">
        <v>200</v>
      </c>
      <c r="M398" s="739">
        <v>200</v>
      </c>
      <c r="N398" s="738">
        <v>1</v>
      </c>
      <c r="O398" s="821">
        <v>1</v>
      </c>
      <c r="P398" s="739">
        <v>200</v>
      </c>
      <c r="Q398" s="754">
        <v>1</v>
      </c>
      <c r="R398" s="738">
        <v>1</v>
      </c>
      <c r="S398" s="754">
        <v>1</v>
      </c>
      <c r="T398" s="821">
        <v>1</v>
      </c>
      <c r="U398" s="777">
        <v>1</v>
      </c>
    </row>
    <row r="399" spans="1:21" ht="14.4" customHeight="1" x14ac:dyDescent="0.3">
      <c r="A399" s="737">
        <v>10</v>
      </c>
      <c r="B399" s="738" t="s">
        <v>2778</v>
      </c>
      <c r="C399" s="738" t="s">
        <v>3064</v>
      </c>
      <c r="D399" s="819" t="s">
        <v>5797</v>
      </c>
      <c r="E399" s="820" t="s">
        <v>3126</v>
      </c>
      <c r="F399" s="738" t="s">
        <v>3057</v>
      </c>
      <c r="G399" s="738" t="s">
        <v>3750</v>
      </c>
      <c r="H399" s="738" t="s">
        <v>608</v>
      </c>
      <c r="I399" s="738" t="s">
        <v>3751</v>
      </c>
      <c r="J399" s="738" t="s">
        <v>3752</v>
      </c>
      <c r="K399" s="738" t="s">
        <v>3753</v>
      </c>
      <c r="L399" s="739">
        <v>126.57</v>
      </c>
      <c r="M399" s="739">
        <v>506.28</v>
      </c>
      <c r="N399" s="738">
        <v>4</v>
      </c>
      <c r="O399" s="821">
        <v>0.5</v>
      </c>
      <c r="P399" s="739">
        <v>506.28</v>
      </c>
      <c r="Q399" s="754">
        <v>1</v>
      </c>
      <c r="R399" s="738">
        <v>4</v>
      </c>
      <c r="S399" s="754">
        <v>1</v>
      </c>
      <c r="T399" s="821">
        <v>0.5</v>
      </c>
      <c r="U399" s="777">
        <v>1</v>
      </c>
    </row>
    <row r="400" spans="1:21" ht="14.4" customHeight="1" x14ac:dyDescent="0.3">
      <c r="A400" s="737">
        <v>10</v>
      </c>
      <c r="B400" s="738" t="s">
        <v>2778</v>
      </c>
      <c r="C400" s="738" t="s">
        <v>3064</v>
      </c>
      <c r="D400" s="819" t="s">
        <v>5797</v>
      </c>
      <c r="E400" s="820" t="s">
        <v>3126</v>
      </c>
      <c r="F400" s="738" t="s">
        <v>3057</v>
      </c>
      <c r="G400" s="738" t="s">
        <v>3754</v>
      </c>
      <c r="H400" s="738" t="s">
        <v>608</v>
      </c>
      <c r="I400" s="738" t="s">
        <v>3755</v>
      </c>
      <c r="J400" s="738" t="s">
        <v>3756</v>
      </c>
      <c r="K400" s="738" t="s">
        <v>3757</v>
      </c>
      <c r="L400" s="739">
        <v>47.41</v>
      </c>
      <c r="M400" s="739">
        <v>189.64</v>
      </c>
      <c r="N400" s="738">
        <v>4</v>
      </c>
      <c r="O400" s="821">
        <v>0.5</v>
      </c>
      <c r="P400" s="739">
        <v>189.64</v>
      </c>
      <c r="Q400" s="754">
        <v>1</v>
      </c>
      <c r="R400" s="738">
        <v>4</v>
      </c>
      <c r="S400" s="754">
        <v>1</v>
      </c>
      <c r="T400" s="821">
        <v>0.5</v>
      </c>
      <c r="U400" s="777">
        <v>1</v>
      </c>
    </row>
    <row r="401" spans="1:21" ht="14.4" customHeight="1" x14ac:dyDescent="0.3">
      <c r="A401" s="737">
        <v>10</v>
      </c>
      <c r="B401" s="738" t="s">
        <v>2778</v>
      </c>
      <c r="C401" s="738" t="s">
        <v>3064</v>
      </c>
      <c r="D401" s="819" t="s">
        <v>5797</v>
      </c>
      <c r="E401" s="820" t="s">
        <v>3117</v>
      </c>
      <c r="F401" s="738" t="s">
        <v>3057</v>
      </c>
      <c r="G401" s="738" t="s">
        <v>3218</v>
      </c>
      <c r="H401" s="738" t="s">
        <v>608</v>
      </c>
      <c r="I401" s="738" t="s">
        <v>3758</v>
      </c>
      <c r="J401" s="738" t="s">
        <v>3759</v>
      </c>
      <c r="K401" s="738" t="s">
        <v>3760</v>
      </c>
      <c r="L401" s="739">
        <v>275.58999999999997</v>
      </c>
      <c r="M401" s="739">
        <v>275.58999999999997</v>
      </c>
      <c r="N401" s="738">
        <v>1</v>
      </c>
      <c r="O401" s="821">
        <v>0.5</v>
      </c>
      <c r="P401" s="739"/>
      <c r="Q401" s="754">
        <v>0</v>
      </c>
      <c r="R401" s="738"/>
      <c r="S401" s="754">
        <v>0</v>
      </c>
      <c r="T401" s="821"/>
      <c r="U401" s="777">
        <v>0</v>
      </c>
    </row>
    <row r="402" spans="1:21" ht="14.4" customHeight="1" x14ac:dyDescent="0.3">
      <c r="A402" s="737">
        <v>10</v>
      </c>
      <c r="B402" s="738" t="s">
        <v>2778</v>
      </c>
      <c r="C402" s="738" t="s">
        <v>3064</v>
      </c>
      <c r="D402" s="819" t="s">
        <v>5797</v>
      </c>
      <c r="E402" s="820" t="s">
        <v>3117</v>
      </c>
      <c r="F402" s="738" t="s">
        <v>3057</v>
      </c>
      <c r="G402" s="738" t="s">
        <v>3240</v>
      </c>
      <c r="H402" s="738" t="s">
        <v>871</v>
      </c>
      <c r="I402" s="738" t="s">
        <v>2298</v>
      </c>
      <c r="J402" s="738" t="s">
        <v>2299</v>
      </c>
      <c r="K402" s="738" t="s">
        <v>2971</v>
      </c>
      <c r="L402" s="739">
        <v>225.06</v>
      </c>
      <c r="M402" s="739">
        <v>225.06</v>
      </c>
      <c r="N402" s="738">
        <v>1</v>
      </c>
      <c r="O402" s="821">
        <v>0.5</v>
      </c>
      <c r="P402" s="739"/>
      <c r="Q402" s="754">
        <v>0</v>
      </c>
      <c r="R402" s="738"/>
      <c r="S402" s="754">
        <v>0</v>
      </c>
      <c r="T402" s="821"/>
      <c r="U402" s="777">
        <v>0</v>
      </c>
    </row>
    <row r="403" spans="1:21" ht="14.4" customHeight="1" x14ac:dyDescent="0.3">
      <c r="A403" s="737">
        <v>10</v>
      </c>
      <c r="B403" s="738" t="s">
        <v>2778</v>
      </c>
      <c r="C403" s="738" t="s">
        <v>3064</v>
      </c>
      <c r="D403" s="819" t="s">
        <v>5797</v>
      </c>
      <c r="E403" s="820" t="s">
        <v>3117</v>
      </c>
      <c r="F403" s="738" t="s">
        <v>3057</v>
      </c>
      <c r="G403" s="738" t="s">
        <v>3251</v>
      </c>
      <c r="H403" s="738" t="s">
        <v>871</v>
      </c>
      <c r="I403" s="738" t="s">
        <v>1631</v>
      </c>
      <c r="J403" s="738" t="s">
        <v>1632</v>
      </c>
      <c r="K403" s="738" t="s">
        <v>2960</v>
      </c>
      <c r="L403" s="739">
        <v>207.45</v>
      </c>
      <c r="M403" s="739">
        <v>207.45</v>
      </c>
      <c r="N403" s="738">
        <v>1</v>
      </c>
      <c r="O403" s="821">
        <v>0.5</v>
      </c>
      <c r="P403" s="739"/>
      <c r="Q403" s="754">
        <v>0</v>
      </c>
      <c r="R403" s="738"/>
      <c r="S403" s="754">
        <v>0</v>
      </c>
      <c r="T403" s="821"/>
      <c r="U403" s="777">
        <v>0</v>
      </c>
    </row>
    <row r="404" spans="1:21" ht="14.4" customHeight="1" x14ac:dyDescent="0.3">
      <c r="A404" s="737">
        <v>10</v>
      </c>
      <c r="B404" s="738" t="s">
        <v>2778</v>
      </c>
      <c r="C404" s="738" t="s">
        <v>3064</v>
      </c>
      <c r="D404" s="819" t="s">
        <v>5797</v>
      </c>
      <c r="E404" s="820" t="s">
        <v>3117</v>
      </c>
      <c r="F404" s="738" t="s">
        <v>3057</v>
      </c>
      <c r="G404" s="738" t="s">
        <v>3154</v>
      </c>
      <c r="H404" s="738" t="s">
        <v>608</v>
      </c>
      <c r="I404" s="738" t="s">
        <v>3449</v>
      </c>
      <c r="J404" s="738" t="s">
        <v>3450</v>
      </c>
      <c r="K404" s="738" t="s">
        <v>3451</v>
      </c>
      <c r="L404" s="739">
        <v>27.67</v>
      </c>
      <c r="M404" s="739">
        <v>27.67</v>
      </c>
      <c r="N404" s="738">
        <v>1</v>
      </c>
      <c r="O404" s="821">
        <v>0.5</v>
      </c>
      <c r="P404" s="739">
        <v>27.67</v>
      </c>
      <c r="Q404" s="754">
        <v>1</v>
      </c>
      <c r="R404" s="738">
        <v>1</v>
      </c>
      <c r="S404" s="754">
        <v>1</v>
      </c>
      <c r="T404" s="821">
        <v>0.5</v>
      </c>
      <c r="U404" s="777">
        <v>1</v>
      </c>
    </row>
    <row r="405" spans="1:21" ht="14.4" customHeight="1" x14ac:dyDescent="0.3">
      <c r="A405" s="737">
        <v>10</v>
      </c>
      <c r="B405" s="738" t="s">
        <v>2778</v>
      </c>
      <c r="C405" s="738" t="s">
        <v>3064</v>
      </c>
      <c r="D405" s="819" t="s">
        <v>5797</v>
      </c>
      <c r="E405" s="820" t="s">
        <v>3117</v>
      </c>
      <c r="F405" s="738" t="s">
        <v>3057</v>
      </c>
      <c r="G405" s="738" t="s">
        <v>3761</v>
      </c>
      <c r="H405" s="738" t="s">
        <v>608</v>
      </c>
      <c r="I405" s="738" t="s">
        <v>3762</v>
      </c>
      <c r="J405" s="738" t="s">
        <v>2437</v>
      </c>
      <c r="K405" s="738" t="s">
        <v>3763</v>
      </c>
      <c r="L405" s="739">
        <v>105.63</v>
      </c>
      <c r="M405" s="739">
        <v>105.63</v>
      </c>
      <c r="N405" s="738">
        <v>1</v>
      </c>
      <c r="O405" s="821">
        <v>0.5</v>
      </c>
      <c r="P405" s="739"/>
      <c r="Q405" s="754">
        <v>0</v>
      </c>
      <c r="R405" s="738"/>
      <c r="S405" s="754">
        <v>0</v>
      </c>
      <c r="T405" s="821"/>
      <c r="U405" s="777">
        <v>0</v>
      </c>
    </row>
    <row r="406" spans="1:21" ht="14.4" customHeight="1" x14ac:dyDescent="0.3">
      <c r="A406" s="737">
        <v>10</v>
      </c>
      <c r="B406" s="738" t="s">
        <v>2778</v>
      </c>
      <c r="C406" s="738" t="s">
        <v>3064</v>
      </c>
      <c r="D406" s="819" t="s">
        <v>5797</v>
      </c>
      <c r="E406" s="820" t="s">
        <v>3117</v>
      </c>
      <c r="F406" s="738" t="s">
        <v>3057</v>
      </c>
      <c r="G406" s="738" t="s">
        <v>3282</v>
      </c>
      <c r="H406" s="738" t="s">
        <v>608</v>
      </c>
      <c r="I406" s="738" t="s">
        <v>2428</v>
      </c>
      <c r="J406" s="738" t="s">
        <v>2429</v>
      </c>
      <c r="K406" s="738" t="s">
        <v>3283</v>
      </c>
      <c r="L406" s="739">
        <v>107.27</v>
      </c>
      <c r="M406" s="739">
        <v>429.08</v>
      </c>
      <c r="N406" s="738">
        <v>4</v>
      </c>
      <c r="O406" s="821">
        <v>1.5</v>
      </c>
      <c r="P406" s="739">
        <v>321.81</v>
      </c>
      <c r="Q406" s="754">
        <v>0.75</v>
      </c>
      <c r="R406" s="738">
        <v>3</v>
      </c>
      <c r="S406" s="754">
        <v>0.75</v>
      </c>
      <c r="T406" s="821">
        <v>0.5</v>
      </c>
      <c r="U406" s="777">
        <v>0.33333333333333331</v>
      </c>
    </row>
    <row r="407" spans="1:21" ht="14.4" customHeight="1" x14ac:dyDescent="0.3">
      <c r="A407" s="737">
        <v>10</v>
      </c>
      <c r="B407" s="738" t="s">
        <v>2778</v>
      </c>
      <c r="C407" s="738" t="s">
        <v>3064</v>
      </c>
      <c r="D407" s="819" t="s">
        <v>5797</v>
      </c>
      <c r="E407" s="820" t="s">
        <v>3117</v>
      </c>
      <c r="F407" s="738" t="s">
        <v>3057</v>
      </c>
      <c r="G407" s="738" t="s">
        <v>3158</v>
      </c>
      <c r="H407" s="738" t="s">
        <v>608</v>
      </c>
      <c r="I407" s="738" t="s">
        <v>3160</v>
      </c>
      <c r="J407" s="738" t="s">
        <v>778</v>
      </c>
      <c r="K407" s="738" t="s">
        <v>3159</v>
      </c>
      <c r="L407" s="739">
        <v>34.15</v>
      </c>
      <c r="M407" s="739">
        <v>34.15</v>
      </c>
      <c r="N407" s="738">
        <v>1</v>
      </c>
      <c r="O407" s="821">
        <v>0.5</v>
      </c>
      <c r="P407" s="739"/>
      <c r="Q407" s="754">
        <v>0</v>
      </c>
      <c r="R407" s="738"/>
      <c r="S407" s="754">
        <v>0</v>
      </c>
      <c r="T407" s="821"/>
      <c r="U407" s="777">
        <v>0</v>
      </c>
    </row>
    <row r="408" spans="1:21" ht="14.4" customHeight="1" x14ac:dyDescent="0.3">
      <c r="A408" s="737">
        <v>10</v>
      </c>
      <c r="B408" s="738" t="s">
        <v>2778</v>
      </c>
      <c r="C408" s="738" t="s">
        <v>3064</v>
      </c>
      <c r="D408" s="819" t="s">
        <v>5797</v>
      </c>
      <c r="E408" s="820" t="s">
        <v>3117</v>
      </c>
      <c r="F408" s="738" t="s">
        <v>3057</v>
      </c>
      <c r="G408" s="738" t="s">
        <v>3161</v>
      </c>
      <c r="H408" s="738" t="s">
        <v>608</v>
      </c>
      <c r="I408" s="738" t="s">
        <v>3764</v>
      </c>
      <c r="J408" s="738" t="s">
        <v>3107</v>
      </c>
      <c r="K408" s="738"/>
      <c r="L408" s="739">
        <v>0</v>
      </c>
      <c r="M408" s="739">
        <v>0</v>
      </c>
      <c r="N408" s="738">
        <v>1</v>
      </c>
      <c r="O408" s="821">
        <v>1</v>
      </c>
      <c r="P408" s="739"/>
      <c r="Q408" s="754"/>
      <c r="R408" s="738"/>
      <c r="S408" s="754">
        <v>0</v>
      </c>
      <c r="T408" s="821"/>
      <c r="U408" s="777">
        <v>0</v>
      </c>
    </row>
    <row r="409" spans="1:21" ht="14.4" customHeight="1" x14ac:dyDescent="0.3">
      <c r="A409" s="737">
        <v>10</v>
      </c>
      <c r="B409" s="738" t="s">
        <v>2778</v>
      </c>
      <c r="C409" s="738" t="s">
        <v>3064</v>
      </c>
      <c r="D409" s="819" t="s">
        <v>5797</v>
      </c>
      <c r="E409" s="820" t="s">
        <v>3117</v>
      </c>
      <c r="F409" s="738" t="s">
        <v>3057</v>
      </c>
      <c r="G409" s="738" t="s">
        <v>3379</v>
      </c>
      <c r="H409" s="738" t="s">
        <v>608</v>
      </c>
      <c r="I409" s="738" t="s">
        <v>1274</v>
      </c>
      <c r="J409" s="738" t="s">
        <v>1275</v>
      </c>
      <c r="K409" s="738" t="s">
        <v>3534</v>
      </c>
      <c r="L409" s="739">
        <v>48.09</v>
      </c>
      <c r="M409" s="739">
        <v>48.09</v>
      </c>
      <c r="N409" s="738">
        <v>1</v>
      </c>
      <c r="O409" s="821">
        <v>0.5</v>
      </c>
      <c r="P409" s="739">
        <v>48.09</v>
      </c>
      <c r="Q409" s="754">
        <v>1</v>
      </c>
      <c r="R409" s="738">
        <v>1</v>
      </c>
      <c r="S409" s="754">
        <v>1</v>
      </c>
      <c r="T409" s="821">
        <v>0.5</v>
      </c>
      <c r="U409" s="777">
        <v>1</v>
      </c>
    </row>
    <row r="410" spans="1:21" ht="14.4" customHeight="1" x14ac:dyDescent="0.3">
      <c r="A410" s="737">
        <v>10</v>
      </c>
      <c r="B410" s="738" t="s">
        <v>2778</v>
      </c>
      <c r="C410" s="738" t="s">
        <v>3064</v>
      </c>
      <c r="D410" s="819" t="s">
        <v>5797</v>
      </c>
      <c r="E410" s="820" t="s">
        <v>3117</v>
      </c>
      <c r="F410" s="738" t="s">
        <v>3057</v>
      </c>
      <c r="G410" s="738" t="s">
        <v>3379</v>
      </c>
      <c r="H410" s="738" t="s">
        <v>608</v>
      </c>
      <c r="I410" s="738" t="s">
        <v>3765</v>
      </c>
      <c r="J410" s="738" t="s">
        <v>995</v>
      </c>
      <c r="K410" s="738" t="s">
        <v>3766</v>
      </c>
      <c r="L410" s="739">
        <v>0</v>
      </c>
      <c r="M410" s="739">
        <v>0</v>
      </c>
      <c r="N410" s="738">
        <v>2</v>
      </c>
      <c r="O410" s="821">
        <v>0.5</v>
      </c>
      <c r="P410" s="739">
        <v>0</v>
      </c>
      <c r="Q410" s="754"/>
      <c r="R410" s="738">
        <v>2</v>
      </c>
      <c r="S410" s="754">
        <v>1</v>
      </c>
      <c r="T410" s="821">
        <v>0.5</v>
      </c>
      <c r="U410" s="777">
        <v>1</v>
      </c>
    </row>
    <row r="411" spans="1:21" ht="14.4" customHeight="1" x14ac:dyDescent="0.3">
      <c r="A411" s="737">
        <v>10</v>
      </c>
      <c r="B411" s="738" t="s">
        <v>2778</v>
      </c>
      <c r="C411" s="738" t="s">
        <v>3064</v>
      </c>
      <c r="D411" s="819" t="s">
        <v>5797</v>
      </c>
      <c r="E411" s="820" t="s">
        <v>3117</v>
      </c>
      <c r="F411" s="738" t="s">
        <v>3057</v>
      </c>
      <c r="G411" s="738" t="s">
        <v>3287</v>
      </c>
      <c r="H411" s="738" t="s">
        <v>608</v>
      </c>
      <c r="I411" s="738" t="s">
        <v>3767</v>
      </c>
      <c r="J411" s="738" t="s">
        <v>982</v>
      </c>
      <c r="K411" s="738" t="s">
        <v>983</v>
      </c>
      <c r="L411" s="739">
        <v>38.81</v>
      </c>
      <c r="M411" s="739">
        <v>38.81</v>
      </c>
      <c r="N411" s="738">
        <v>1</v>
      </c>
      <c r="O411" s="821">
        <v>1</v>
      </c>
      <c r="P411" s="739"/>
      <c r="Q411" s="754">
        <v>0</v>
      </c>
      <c r="R411" s="738"/>
      <c r="S411" s="754">
        <v>0</v>
      </c>
      <c r="T411" s="821"/>
      <c r="U411" s="777">
        <v>0</v>
      </c>
    </row>
    <row r="412" spans="1:21" ht="14.4" customHeight="1" x14ac:dyDescent="0.3">
      <c r="A412" s="737">
        <v>10</v>
      </c>
      <c r="B412" s="738" t="s">
        <v>2778</v>
      </c>
      <c r="C412" s="738" t="s">
        <v>3064</v>
      </c>
      <c r="D412" s="819" t="s">
        <v>5797</v>
      </c>
      <c r="E412" s="820" t="s">
        <v>3117</v>
      </c>
      <c r="F412" s="738" t="s">
        <v>3057</v>
      </c>
      <c r="G412" s="738" t="s">
        <v>3736</v>
      </c>
      <c r="H412" s="738" t="s">
        <v>608</v>
      </c>
      <c r="I412" s="738" t="s">
        <v>3768</v>
      </c>
      <c r="J412" s="738" t="s">
        <v>3737</v>
      </c>
      <c r="K412" s="738" t="s">
        <v>3738</v>
      </c>
      <c r="L412" s="739">
        <v>0</v>
      </c>
      <c r="M412" s="739">
        <v>0</v>
      </c>
      <c r="N412" s="738">
        <v>2</v>
      </c>
      <c r="O412" s="821">
        <v>1</v>
      </c>
      <c r="P412" s="739">
        <v>0</v>
      </c>
      <c r="Q412" s="754"/>
      <c r="R412" s="738">
        <v>2</v>
      </c>
      <c r="S412" s="754">
        <v>1</v>
      </c>
      <c r="T412" s="821">
        <v>1</v>
      </c>
      <c r="U412" s="777">
        <v>1</v>
      </c>
    </row>
    <row r="413" spans="1:21" ht="14.4" customHeight="1" x14ac:dyDescent="0.3">
      <c r="A413" s="737">
        <v>10</v>
      </c>
      <c r="B413" s="738" t="s">
        <v>2778</v>
      </c>
      <c r="C413" s="738" t="s">
        <v>3064</v>
      </c>
      <c r="D413" s="819" t="s">
        <v>5797</v>
      </c>
      <c r="E413" s="820" t="s">
        <v>3117</v>
      </c>
      <c r="F413" s="738" t="s">
        <v>3057</v>
      </c>
      <c r="G413" s="738" t="s">
        <v>3288</v>
      </c>
      <c r="H413" s="738" t="s">
        <v>608</v>
      </c>
      <c r="I413" s="738" t="s">
        <v>951</v>
      </c>
      <c r="J413" s="738" t="s">
        <v>952</v>
      </c>
      <c r="K413" s="738" t="s">
        <v>3289</v>
      </c>
      <c r="L413" s="739">
        <v>61.97</v>
      </c>
      <c r="M413" s="739">
        <v>61.97</v>
      </c>
      <c r="N413" s="738">
        <v>1</v>
      </c>
      <c r="O413" s="821">
        <v>1</v>
      </c>
      <c r="P413" s="739">
        <v>61.97</v>
      </c>
      <c r="Q413" s="754">
        <v>1</v>
      </c>
      <c r="R413" s="738">
        <v>1</v>
      </c>
      <c r="S413" s="754">
        <v>1</v>
      </c>
      <c r="T413" s="821">
        <v>1</v>
      </c>
      <c r="U413" s="777">
        <v>1</v>
      </c>
    </row>
    <row r="414" spans="1:21" ht="14.4" customHeight="1" x14ac:dyDescent="0.3">
      <c r="A414" s="737">
        <v>10</v>
      </c>
      <c r="B414" s="738" t="s">
        <v>2778</v>
      </c>
      <c r="C414" s="738" t="s">
        <v>3064</v>
      </c>
      <c r="D414" s="819" t="s">
        <v>5797</v>
      </c>
      <c r="E414" s="820" t="s">
        <v>3117</v>
      </c>
      <c r="F414" s="738" t="s">
        <v>3057</v>
      </c>
      <c r="G414" s="738" t="s">
        <v>3298</v>
      </c>
      <c r="H414" s="738" t="s">
        <v>608</v>
      </c>
      <c r="I414" s="738" t="s">
        <v>3548</v>
      </c>
      <c r="J414" s="738" t="s">
        <v>3300</v>
      </c>
      <c r="K414" s="738" t="s">
        <v>3549</v>
      </c>
      <c r="L414" s="739">
        <v>0</v>
      </c>
      <c r="M414" s="739">
        <v>0</v>
      </c>
      <c r="N414" s="738">
        <v>1</v>
      </c>
      <c r="O414" s="821">
        <v>0.5</v>
      </c>
      <c r="P414" s="739"/>
      <c r="Q414" s="754"/>
      <c r="R414" s="738"/>
      <c r="S414" s="754">
        <v>0</v>
      </c>
      <c r="T414" s="821"/>
      <c r="U414" s="777">
        <v>0</v>
      </c>
    </row>
    <row r="415" spans="1:21" ht="14.4" customHeight="1" x14ac:dyDescent="0.3">
      <c r="A415" s="737">
        <v>10</v>
      </c>
      <c r="B415" s="738" t="s">
        <v>2778</v>
      </c>
      <c r="C415" s="738" t="s">
        <v>3064</v>
      </c>
      <c r="D415" s="819" t="s">
        <v>5797</v>
      </c>
      <c r="E415" s="820" t="s">
        <v>3117</v>
      </c>
      <c r="F415" s="738" t="s">
        <v>3057</v>
      </c>
      <c r="G415" s="738" t="s">
        <v>3355</v>
      </c>
      <c r="H415" s="738" t="s">
        <v>608</v>
      </c>
      <c r="I415" s="738" t="s">
        <v>1225</v>
      </c>
      <c r="J415" s="738" t="s">
        <v>1226</v>
      </c>
      <c r="K415" s="738" t="s">
        <v>3565</v>
      </c>
      <c r="L415" s="739">
        <v>59.56</v>
      </c>
      <c r="M415" s="739">
        <v>119.12</v>
      </c>
      <c r="N415" s="738">
        <v>2</v>
      </c>
      <c r="O415" s="821">
        <v>1.5</v>
      </c>
      <c r="P415" s="739">
        <v>59.56</v>
      </c>
      <c r="Q415" s="754">
        <v>0.5</v>
      </c>
      <c r="R415" s="738">
        <v>1</v>
      </c>
      <c r="S415" s="754">
        <v>0.5</v>
      </c>
      <c r="T415" s="821">
        <v>1</v>
      </c>
      <c r="U415" s="777">
        <v>0.66666666666666663</v>
      </c>
    </row>
    <row r="416" spans="1:21" ht="14.4" customHeight="1" x14ac:dyDescent="0.3">
      <c r="A416" s="737">
        <v>10</v>
      </c>
      <c r="B416" s="738" t="s">
        <v>2778</v>
      </c>
      <c r="C416" s="738" t="s">
        <v>3064</v>
      </c>
      <c r="D416" s="819" t="s">
        <v>5797</v>
      </c>
      <c r="E416" s="820" t="s">
        <v>3117</v>
      </c>
      <c r="F416" s="738" t="s">
        <v>3057</v>
      </c>
      <c r="G416" s="738" t="s">
        <v>3769</v>
      </c>
      <c r="H416" s="738" t="s">
        <v>608</v>
      </c>
      <c r="I416" s="738" t="s">
        <v>3770</v>
      </c>
      <c r="J416" s="738" t="s">
        <v>3771</v>
      </c>
      <c r="K416" s="738" t="s">
        <v>3772</v>
      </c>
      <c r="L416" s="739">
        <v>0</v>
      </c>
      <c r="M416" s="739">
        <v>0</v>
      </c>
      <c r="N416" s="738">
        <v>1</v>
      </c>
      <c r="O416" s="821">
        <v>1</v>
      </c>
      <c r="P416" s="739"/>
      <c r="Q416" s="754"/>
      <c r="R416" s="738"/>
      <c r="S416" s="754">
        <v>0</v>
      </c>
      <c r="T416" s="821"/>
      <c r="U416" s="777">
        <v>0</v>
      </c>
    </row>
    <row r="417" spans="1:21" ht="14.4" customHeight="1" x14ac:dyDescent="0.3">
      <c r="A417" s="737">
        <v>10</v>
      </c>
      <c r="B417" s="738" t="s">
        <v>2778</v>
      </c>
      <c r="C417" s="738" t="s">
        <v>3064</v>
      </c>
      <c r="D417" s="819" t="s">
        <v>5797</v>
      </c>
      <c r="E417" s="820" t="s">
        <v>3117</v>
      </c>
      <c r="F417" s="738" t="s">
        <v>3057</v>
      </c>
      <c r="G417" s="738" t="s">
        <v>3773</v>
      </c>
      <c r="H417" s="738" t="s">
        <v>608</v>
      </c>
      <c r="I417" s="738" t="s">
        <v>3774</v>
      </c>
      <c r="J417" s="738" t="s">
        <v>3775</v>
      </c>
      <c r="K417" s="738" t="s">
        <v>3776</v>
      </c>
      <c r="L417" s="739">
        <v>0</v>
      </c>
      <c r="M417" s="739">
        <v>0</v>
      </c>
      <c r="N417" s="738">
        <v>2</v>
      </c>
      <c r="O417" s="821">
        <v>1.5</v>
      </c>
      <c r="P417" s="739">
        <v>0</v>
      </c>
      <c r="Q417" s="754"/>
      <c r="R417" s="738">
        <v>1</v>
      </c>
      <c r="S417" s="754">
        <v>0.5</v>
      </c>
      <c r="T417" s="821">
        <v>1</v>
      </c>
      <c r="U417" s="777">
        <v>0.66666666666666663</v>
      </c>
    </row>
    <row r="418" spans="1:21" ht="14.4" customHeight="1" x14ac:dyDescent="0.3">
      <c r="A418" s="737">
        <v>10</v>
      </c>
      <c r="B418" s="738" t="s">
        <v>2778</v>
      </c>
      <c r="C418" s="738" t="s">
        <v>3064</v>
      </c>
      <c r="D418" s="819" t="s">
        <v>5797</v>
      </c>
      <c r="E418" s="820" t="s">
        <v>3114</v>
      </c>
      <c r="F418" s="738" t="s">
        <v>3057</v>
      </c>
      <c r="G418" s="738" t="s">
        <v>3777</v>
      </c>
      <c r="H418" s="738" t="s">
        <v>608</v>
      </c>
      <c r="I418" s="738" t="s">
        <v>2551</v>
      </c>
      <c r="J418" s="738" t="s">
        <v>2552</v>
      </c>
      <c r="K418" s="738" t="s">
        <v>3778</v>
      </c>
      <c r="L418" s="739">
        <v>19.89</v>
      </c>
      <c r="M418" s="739">
        <v>19.89</v>
      </c>
      <c r="N418" s="738">
        <v>1</v>
      </c>
      <c r="O418" s="821">
        <v>0.5</v>
      </c>
      <c r="P418" s="739">
        <v>19.89</v>
      </c>
      <c r="Q418" s="754">
        <v>1</v>
      </c>
      <c r="R418" s="738">
        <v>1</v>
      </c>
      <c r="S418" s="754">
        <v>1</v>
      </c>
      <c r="T418" s="821">
        <v>0.5</v>
      </c>
      <c r="U418" s="777">
        <v>1</v>
      </c>
    </row>
    <row r="419" spans="1:21" ht="14.4" customHeight="1" x14ac:dyDescent="0.3">
      <c r="A419" s="737">
        <v>10</v>
      </c>
      <c r="B419" s="738" t="s">
        <v>2778</v>
      </c>
      <c r="C419" s="738" t="s">
        <v>3064</v>
      </c>
      <c r="D419" s="819" t="s">
        <v>5797</v>
      </c>
      <c r="E419" s="820" t="s">
        <v>3114</v>
      </c>
      <c r="F419" s="738" t="s">
        <v>3057</v>
      </c>
      <c r="G419" s="738" t="s">
        <v>3779</v>
      </c>
      <c r="H419" s="738" t="s">
        <v>608</v>
      </c>
      <c r="I419" s="738" t="s">
        <v>3780</v>
      </c>
      <c r="J419" s="738" t="s">
        <v>3781</v>
      </c>
      <c r="K419" s="738" t="s">
        <v>3782</v>
      </c>
      <c r="L419" s="739">
        <v>0</v>
      </c>
      <c r="M419" s="739">
        <v>0</v>
      </c>
      <c r="N419" s="738">
        <v>1</v>
      </c>
      <c r="O419" s="821">
        <v>0.5</v>
      </c>
      <c r="P419" s="739">
        <v>0</v>
      </c>
      <c r="Q419" s="754"/>
      <c r="R419" s="738">
        <v>1</v>
      </c>
      <c r="S419" s="754">
        <v>1</v>
      </c>
      <c r="T419" s="821">
        <v>0.5</v>
      </c>
      <c r="U419" s="777">
        <v>1</v>
      </c>
    </row>
    <row r="420" spans="1:21" ht="14.4" customHeight="1" x14ac:dyDescent="0.3">
      <c r="A420" s="737">
        <v>10</v>
      </c>
      <c r="B420" s="738" t="s">
        <v>2778</v>
      </c>
      <c r="C420" s="738" t="s">
        <v>3064</v>
      </c>
      <c r="D420" s="819" t="s">
        <v>5797</v>
      </c>
      <c r="E420" s="820" t="s">
        <v>3114</v>
      </c>
      <c r="F420" s="738" t="s">
        <v>3057</v>
      </c>
      <c r="G420" s="738" t="s">
        <v>3783</v>
      </c>
      <c r="H420" s="738" t="s">
        <v>608</v>
      </c>
      <c r="I420" s="738" t="s">
        <v>3784</v>
      </c>
      <c r="J420" s="738" t="s">
        <v>3785</v>
      </c>
      <c r="K420" s="738" t="s">
        <v>3786</v>
      </c>
      <c r="L420" s="739">
        <v>60.9</v>
      </c>
      <c r="M420" s="739">
        <v>60.9</v>
      </c>
      <c r="N420" s="738">
        <v>1</v>
      </c>
      <c r="O420" s="821">
        <v>1</v>
      </c>
      <c r="P420" s="739">
        <v>60.9</v>
      </c>
      <c r="Q420" s="754">
        <v>1</v>
      </c>
      <c r="R420" s="738">
        <v>1</v>
      </c>
      <c r="S420" s="754">
        <v>1</v>
      </c>
      <c r="T420" s="821">
        <v>1</v>
      </c>
      <c r="U420" s="777">
        <v>1</v>
      </c>
    </row>
    <row r="421" spans="1:21" ht="14.4" customHeight="1" x14ac:dyDescent="0.3">
      <c r="A421" s="737">
        <v>10</v>
      </c>
      <c r="B421" s="738" t="s">
        <v>2778</v>
      </c>
      <c r="C421" s="738" t="s">
        <v>3064</v>
      </c>
      <c r="D421" s="819" t="s">
        <v>5797</v>
      </c>
      <c r="E421" s="820" t="s">
        <v>3114</v>
      </c>
      <c r="F421" s="738" t="s">
        <v>3057</v>
      </c>
      <c r="G421" s="738" t="s">
        <v>3403</v>
      </c>
      <c r="H421" s="738" t="s">
        <v>608</v>
      </c>
      <c r="I421" s="738" t="s">
        <v>3787</v>
      </c>
      <c r="J421" s="738" t="s">
        <v>3788</v>
      </c>
      <c r="K421" s="738" t="s">
        <v>3789</v>
      </c>
      <c r="L421" s="739">
        <v>0</v>
      </c>
      <c r="M421" s="739">
        <v>0</v>
      </c>
      <c r="N421" s="738">
        <v>2</v>
      </c>
      <c r="O421" s="821">
        <v>1.5</v>
      </c>
      <c r="P421" s="739">
        <v>0</v>
      </c>
      <c r="Q421" s="754"/>
      <c r="R421" s="738">
        <v>2</v>
      </c>
      <c r="S421" s="754">
        <v>1</v>
      </c>
      <c r="T421" s="821">
        <v>1.5</v>
      </c>
      <c r="U421" s="777">
        <v>1</v>
      </c>
    </row>
    <row r="422" spans="1:21" ht="14.4" customHeight="1" x14ac:dyDescent="0.3">
      <c r="A422" s="737">
        <v>10</v>
      </c>
      <c r="B422" s="738" t="s">
        <v>2778</v>
      </c>
      <c r="C422" s="738" t="s">
        <v>3064</v>
      </c>
      <c r="D422" s="819" t="s">
        <v>5797</v>
      </c>
      <c r="E422" s="820" t="s">
        <v>3114</v>
      </c>
      <c r="F422" s="738" t="s">
        <v>3057</v>
      </c>
      <c r="G422" s="738" t="s">
        <v>3790</v>
      </c>
      <c r="H422" s="738" t="s">
        <v>608</v>
      </c>
      <c r="I422" s="738" t="s">
        <v>3791</v>
      </c>
      <c r="J422" s="738" t="s">
        <v>3792</v>
      </c>
      <c r="K422" s="738" t="s">
        <v>3793</v>
      </c>
      <c r="L422" s="739">
        <v>0</v>
      </c>
      <c r="M422" s="739">
        <v>0</v>
      </c>
      <c r="N422" s="738">
        <v>1</v>
      </c>
      <c r="O422" s="821">
        <v>1</v>
      </c>
      <c r="P422" s="739"/>
      <c r="Q422" s="754"/>
      <c r="R422" s="738"/>
      <c r="S422" s="754">
        <v>0</v>
      </c>
      <c r="T422" s="821"/>
      <c r="U422" s="777">
        <v>0</v>
      </c>
    </row>
    <row r="423" spans="1:21" ht="14.4" customHeight="1" x14ac:dyDescent="0.3">
      <c r="A423" s="737">
        <v>10</v>
      </c>
      <c r="B423" s="738" t="s">
        <v>2778</v>
      </c>
      <c r="C423" s="738" t="s">
        <v>3064</v>
      </c>
      <c r="D423" s="819" t="s">
        <v>5797</v>
      </c>
      <c r="E423" s="820" t="s">
        <v>3114</v>
      </c>
      <c r="F423" s="738" t="s">
        <v>3057</v>
      </c>
      <c r="G423" s="738" t="s">
        <v>3584</v>
      </c>
      <c r="H423" s="738" t="s">
        <v>871</v>
      </c>
      <c r="I423" s="738" t="s">
        <v>3794</v>
      </c>
      <c r="J423" s="738" t="s">
        <v>2887</v>
      </c>
      <c r="K423" s="738" t="s">
        <v>3795</v>
      </c>
      <c r="L423" s="739">
        <v>88.51</v>
      </c>
      <c r="M423" s="739">
        <v>88.51</v>
      </c>
      <c r="N423" s="738">
        <v>1</v>
      </c>
      <c r="O423" s="821">
        <v>1</v>
      </c>
      <c r="P423" s="739">
        <v>88.51</v>
      </c>
      <c r="Q423" s="754">
        <v>1</v>
      </c>
      <c r="R423" s="738">
        <v>1</v>
      </c>
      <c r="S423" s="754">
        <v>1</v>
      </c>
      <c r="T423" s="821">
        <v>1</v>
      </c>
      <c r="U423" s="777">
        <v>1</v>
      </c>
    </row>
    <row r="424" spans="1:21" ht="14.4" customHeight="1" x14ac:dyDescent="0.3">
      <c r="A424" s="737">
        <v>10</v>
      </c>
      <c r="B424" s="738" t="s">
        <v>2778</v>
      </c>
      <c r="C424" s="738" t="s">
        <v>3064</v>
      </c>
      <c r="D424" s="819" t="s">
        <v>5797</v>
      </c>
      <c r="E424" s="820" t="s">
        <v>3114</v>
      </c>
      <c r="F424" s="738" t="s">
        <v>3057</v>
      </c>
      <c r="G424" s="738" t="s">
        <v>3796</v>
      </c>
      <c r="H424" s="738" t="s">
        <v>608</v>
      </c>
      <c r="I424" s="738" t="s">
        <v>3797</v>
      </c>
      <c r="J424" s="738" t="s">
        <v>3798</v>
      </c>
      <c r="K424" s="738" t="s">
        <v>3799</v>
      </c>
      <c r="L424" s="739">
        <v>0</v>
      </c>
      <c r="M424" s="739">
        <v>0</v>
      </c>
      <c r="N424" s="738">
        <v>1</v>
      </c>
      <c r="O424" s="821">
        <v>1</v>
      </c>
      <c r="P424" s="739">
        <v>0</v>
      </c>
      <c r="Q424" s="754"/>
      <c r="R424" s="738">
        <v>1</v>
      </c>
      <c r="S424" s="754">
        <v>1</v>
      </c>
      <c r="T424" s="821">
        <v>1</v>
      </c>
      <c r="U424" s="777">
        <v>1</v>
      </c>
    </row>
    <row r="425" spans="1:21" ht="14.4" customHeight="1" x14ac:dyDescent="0.3">
      <c r="A425" s="737">
        <v>10</v>
      </c>
      <c r="B425" s="738" t="s">
        <v>2778</v>
      </c>
      <c r="C425" s="738" t="s">
        <v>3064</v>
      </c>
      <c r="D425" s="819" t="s">
        <v>5797</v>
      </c>
      <c r="E425" s="820" t="s">
        <v>3114</v>
      </c>
      <c r="F425" s="738" t="s">
        <v>3057</v>
      </c>
      <c r="G425" s="738" t="s">
        <v>3800</v>
      </c>
      <c r="H425" s="738" t="s">
        <v>608</v>
      </c>
      <c r="I425" s="738" t="s">
        <v>3801</v>
      </c>
      <c r="J425" s="738" t="s">
        <v>3802</v>
      </c>
      <c r="K425" s="738" t="s">
        <v>3803</v>
      </c>
      <c r="L425" s="739">
        <v>275.77999999999997</v>
      </c>
      <c r="M425" s="739">
        <v>275.77999999999997</v>
      </c>
      <c r="N425" s="738">
        <v>1</v>
      </c>
      <c r="O425" s="821">
        <v>0.5</v>
      </c>
      <c r="P425" s="739">
        <v>275.77999999999997</v>
      </c>
      <c r="Q425" s="754">
        <v>1</v>
      </c>
      <c r="R425" s="738">
        <v>1</v>
      </c>
      <c r="S425" s="754">
        <v>1</v>
      </c>
      <c r="T425" s="821">
        <v>0.5</v>
      </c>
      <c r="U425" s="777">
        <v>1</v>
      </c>
    </row>
    <row r="426" spans="1:21" ht="14.4" customHeight="1" x14ac:dyDescent="0.3">
      <c r="A426" s="737">
        <v>10</v>
      </c>
      <c r="B426" s="738" t="s">
        <v>2778</v>
      </c>
      <c r="C426" s="738" t="s">
        <v>3064</v>
      </c>
      <c r="D426" s="819" t="s">
        <v>5797</v>
      </c>
      <c r="E426" s="820" t="s">
        <v>3114</v>
      </c>
      <c r="F426" s="738" t="s">
        <v>3058</v>
      </c>
      <c r="G426" s="738" t="s">
        <v>3161</v>
      </c>
      <c r="H426" s="738" t="s">
        <v>608</v>
      </c>
      <c r="I426" s="738" t="s">
        <v>3377</v>
      </c>
      <c r="J426" s="738" t="s">
        <v>3107</v>
      </c>
      <c r="K426" s="738"/>
      <c r="L426" s="739">
        <v>0</v>
      </c>
      <c r="M426" s="739">
        <v>0</v>
      </c>
      <c r="N426" s="738">
        <v>1</v>
      </c>
      <c r="O426" s="821">
        <v>1</v>
      </c>
      <c r="P426" s="739">
        <v>0</v>
      </c>
      <c r="Q426" s="754"/>
      <c r="R426" s="738">
        <v>1</v>
      </c>
      <c r="S426" s="754">
        <v>1</v>
      </c>
      <c r="T426" s="821">
        <v>1</v>
      </c>
      <c r="U426" s="777">
        <v>1</v>
      </c>
    </row>
    <row r="427" spans="1:21" ht="14.4" customHeight="1" x14ac:dyDescent="0.3">
      <c r="A427" s="737">
        <v>10</v>
      </c>
      <c r="B427" s="738" t="s">
        <v>2778</v>
      </c>
      <c r="C427" s="738" t="s">
        <v>3064</v>
      </c>
      <c r="D427" s="819" t="s">
        <v>5797</v>
      </c>
      <c r="E427" s="820" t="s">
        <v>3102</v>
      </c>
      <c r="F427" s="738" t="s">
        <v>3057</v>
      </c>
      <c r="G427" s="738" t="s">
        <v>3154</v>
      </c>
      <c r="H427" s="738" t="s">
        <v>871</v>
      </c>
      <c r="I427" s="738" t="s">
        <v>3155</v>
      </c>
      <c r="J427" s="738" t="s">
        <v>3156</v>
      </c>
      <c r="K427" s="738" t="s">
        <v>3157</v>
      </c>
      <c r="L427" s="739">
        <v>207.45</v>
      </c>
      <c r="M427" s="739">
        <v>414.9</v>
      </c>
      <c r="N427" s="738">
        <v>2</v>
      </c>
      <c r="O427" s="821">
        <v>0.5</v>
      </c>
      <c r="P427" s="739">
        <v>414.9</v>
      </c>
      <c r="Q427" s="754">
        <v>1</v>
      </c>
      <c r="R427" s="738">
        <v>2</v>
      </c>
      <c r="S427" s="754">
        <v>1</v>
      </c>
      <c r="T427" s="821">
        <v>0.5</v>
      </c>
      <c r="U427" s="777">
        <v>1</v>
      </c>
    </row>
    <row r="428" spans="1:21" ht="14.4" customHeight="1" x14ac:dyDescent="0.3">
      <c r="A428" s="737">
        <v>10</v>
      </c>
      <c r="B428" s="738" t="s">
        <v>2778</v>
      </c>
      <c r="C428" s="738" t="s">
        <v>3064</v>
      </c>
      <c r="D428" s="819" t="s">
        <v>5797</v>
      </c>
      <c r="E428" s="820" t="s">
        <v>3102</v>
      </c>
      <c r="F428" s="738" t="s">
        <v>3057</v>
      </c>
      <c r="G428" s="738" t="s">
        <v>3282</v>
      </c>
      <c r="H428" s="738" t="s">
        <v>608</v>
      </c>
      <c r="I428" s="738" t="s">
        <v>3718</v>
      </c>
      <c r="J428" s="738" t="s">
        <v>2429</v>
      </c>
      <c r="K428" s="738" t="s">
        <v>3283</v>
      </c>
      <c r="L428" s="739">
        <v>107.27</v>
      </c>
      <c r="M428" s="739">
        <v>321.81</v>
      </c>
      <c r="N428" s="738">
        <v>3</v>
      </c>
      <c r="O428" s="821">
        <v>1</v>
      </c>
      <c r="P428" s="739">
        <v>321.81</v>
      </c>
      <c r="Q428" s="754">
        <v>1</v>
      </c>
      <c r="R428" s="738">
        <v>3</v>
      </c>
      <c r="S428" s="754">
        <v>1</v>
      </c>
      <c r="T428" s="821">
        <v>1</v>
      </c>
      <c r="U428" s="777">
        <v>1</v>
      </c>
    </row>
    <row r="429" spans="1:21" ht="14.4" customHeight="1" x14ac:dyDescent="0.3">
      <c r="A429" s="737">
        <v>10</v>
      </c>
      <c r="B429" s="738" t="s">
        <v>2778</v>
      </c>
      <c r="C429" s="738" t="s">
        <v>3064</v>
      </c>
      <c r="D429" s="819" t="s">
        <v>5797</v>
      </c>
      <c r="E429" s="820" t="s">
        <v>3102</v>
      </c>
      <c r="F429" s="738" t="s">
        <v>3057</v>
      </c>
      <c r="G429" s="738" t="s">
        <v>3161</v>
      </c>
      <c r="H429" s="738" t="s">
        <v>608</v>
      </c>
      <c r="I429" s="738" t="s">
        <v>1954</v>
      </c>
      <c r="J429" s="738" t="s">
        <v>3107</v>
      </c>
      <c r="K429" s="738"/>
      <c r="L429" s="739">
        <v>0</v>
      </c>
      <c r="M429" s="739">
        <v>0</v>
      </c>
      <c r="N429" s="738">
        <v>1</v>
      </c>
      <c r="O429" s="821">
        <v>1</v>
      </c>
      <c r="P429" s="739">
        <v>0</v>
      </c>
      <c r="Q429" s="754"/>
      <c r="R429" s="738">
        <v>1</v>
      </c>
      <c r="S429" s="754">
        <v>1</v>
      </c>
      <c r="T429" s="821">
        <v>1</v>
      </c>
      <c r="U429" s="777">
        <v>1</v>
      </c>
    </row>
    <row r="430" spans="1:21" ht="14.4" customHeight="1" x14ac:dyDescent="0.3">
      <c r="A430" s="737">
        <v>10</v>
      </c>
      <c r="B430" s="738" t="s">
        <v>2778</v>
      </c>
      <c r="C430" s="738" t="s">
        <v>3064</v>
      </c>
      <c r="D430" s="819" t="s">
        <v>5797</v>
      </c>
      <c r="E430" s="820" t="s">
        <v>3102</v>
      </c>
      <c r="F430" s="738" t="s">
        <v>3057</v>
      </c>
      <c r="G430" s="738" t="s">
        <v>3181</v>
      </c>
      <c r="H430" s="738" t="s">
        <v>608</v>
      </c>
      <c r="I430" s="738" t="s">
        <v>3804</v>
      </c>
      <c r="J430" s="738" t="s">
        <v>2952</v>
      </c>
      <c r="K430" s="738" t="s">
        <v>3805</v>
      </c>
      <c r="L430" s="739">
        <v>423.75</v>
      </c>
      <c r="M430" s="739">
        <v>847.5</v>
      </c>
      <c r="N430" s="738">
        <v>2</v>
      </c>
      <c r="O430" s="821">
        <v>0.5</v>
      </c>
      <c r="P430" s="739"/>
      <c r="Q430" s="754">
        <v>0</v>
      </c>
      <c r="R430" s="738"/>
      <c r="S430" s="754">
        <v>0</v>
      </c>
      <c r="T430" s="821"/>
      <c r="U430" s="777">
        <v>0</v>
      </c>
    </row>
    <row r="431" spans="1:21" ht="14.4" customHeight="1" x14ac:dyDescent="0.3">
      <c r="A431" s="737">
        <v>10</v>
      </c>
      <c r="B431" s="738" t="s">
        <v>2778</v>
      </c>
      <c r="C431" s="738" t="s">
        <v>3064</v>
      </c>
      <c r="D431" s="819" t="s">
        <v>5797</v>
      </c>
      <c r="E431" s="820" t="s">
        <v>3102</v>
      </c>
      <c r="F431" s="738" t="s">
        <v>3057</v>
      </c>
      <c r="G431" s="738" t="s">
        <v>3316</v>
      </c>
      <c r="H431" s="738" t="s">
        <v>608</v>
      </c>
      <c r="I431" s="738" t="s">
        <v>1594</v>
      </c>
      <c r="J431" s="738" t="s">
        <v>1595</v>
      </c>
      <c r="K431" s="738" t="s">
        <v>3318</v>
      </c>
      <c r="L431" s="739">
        <v>108.44</v>
      </c>
      <c r="M431" s="739">
        <v>108.44</v>
      </c>
      <c r="N431" s="738">
        <v>1</v>
      </c>
      <c r="O431" s="821">
        <v>0.5</v>
      </c>
      <c r="P431" s="739">
        <v>108.44</v>
      </c>
      <c r="Q431" s="754">
        <v>1</v>
      </c>
      <c r="R431" s="738">
        <v>1</v>
      </c>
      <c r="S431" s="754">
        <v>1</v>
      </c>
      <c r="T431" s="821">
        <v>0.5</v>
      </c>
      <c r="U431" s="777">
        <v>1</v>
      </c>
    </row>
    <row r="432" spans="1:21" ht="14.4" customHeight="1" x14ac:dyDescent="0.3">
      <c r="A432" s="737">
        <v>10</v>
      </c>
      <c r="B432" s="738" t="s">
        <v>2778</v>
      </c>
      <c r="C432" s="738" t="s">
        <v>3064</v>
      </c>
      <c r="D432" s="819" t="s">
        <v>5797</v>
      </c>
      <c r="E432" s="820" t="s">
        <v>3102</v>
      </c>
      <c r="F432" s="738" t="s">
        <v>3057</v>
      </c>
      <c r="G432" s="738" t="s">
        <v>3806</v>
      </c>
      <c r="H432" s="738" t="s">
        <v>608</v>
      </c>
      <c r="I432" s="738" t="s">
        <v>3807</v>
      </c>
      <c r="J432" s="738" t="s">
        <v>3808</v>
      </c>
      <c r="K432" s="738" t="s">
        <v>3809</v>
      </c>
      <c r="L432" s="739">
        <v>0</v>
      </c>
      <c r="M432" s="739">
        <v>0</v>
      </c>
      <c r="N432" s="738">
        <v>3</v>
      </c>
      <c r="O432" s="821">
        <v>1</v>
      </c>
      <c r="P432" s="739">
        <v>0</v>
      </c>
      <c r="Q432" s="754"/>
      <c r="R432" s="738">
        <v>3</v>
      </c>
      <c r="S432" s="754">
        <v>1</v>
      </c>
      <c r="T432" s="821">
        <v>1</v>
      </c>
      <c r="U432" s="777">
        <v>1</v>
      </c>
    </row>
    <row r="433" spans="1:21" ht="14.4" customHeight="1" x14ac:dyDescent="0.3">
      <c r="A433" s="737">
        <v>10</v>
      </c>
      <c r="B433" s="738" t="s">
        <v>2778</v>
      </c>
      <c r="C433" s="738" t="s">
        <v>3064</v>
      </c>
      <c r="D433" s="819" t="s">
        <v>5797</v>
      </c>
      <c r="E433" s="820" t="s">
        <v>3102</v>
      </c>
      <c r="F433" s="738" t="s">
        <v>3057</v>
      </c>
      <c r="G433" s="738" t="s">
        <v>3773</v>
      </c>
      <c r="H433" s="738" t="s">
        <v>608</v>
      </c>
      <c r="I433" s="738" t="s">
        <v>3810</v>
      </c>
      <c r="J433" s="738" t="s">
        <v>3811</v>
      </c>
      <c r="K433" s="738" t="s">
        <v>3776</v>
      </c>
      <c r="L433" s="739">
        <v>0</v>
      </c>
      <c r="M433" s="739">
        <v>0</v>
      </c>
      <c r="N433" s="738">
        <v>2</v>
      </c>
      <c r="O433" s="821">
        <v>0.5</v>
      </c>
      <c r="P433" s="739"/>
      <c r="Q433" s="754"/>
      <c r="R433" s="738"/>
      <c r="S433" s="754">
        <v>0</v>
      </c>
      <c r="T433" s="821"/>
      <c r="U433" s="777">
        <v>0</v>
      </c>
    </row>
    <row r="434" spans="1:21" ht="14.4" customHeight="1" x14ac:dyDescent="0.3">
      <c r="A434" s="737">
        <v>10</v>
      </c>
      <c r="B434" s="738" t="s">
        <v>2778</v>
      </c>
      <c r="C434" s="738" t="s">
        <v>3064</v>
      </c>
      <c r="D434" s="819" t="s">
        <v>5797</v>
      </c>
      <c r="E434" s="820" t="s">
        <v>3102</v>
      </c>
      <c r="F434" s="738" t="s">
        <v>3058</v>
      </c>
      <c r="G434" s="738" t="s">
        <v>3161</v>
      </c>
      <c r="H434" s="738" t="s">
        <v>608</v>
      </c>
      <c r="I434" s="738" t="s">
        <v>1954</v>
      </c>
      <c r="J434" s="738" t="s">
        <v>3107</v>
      </c>
      <c r="K434" s="738"/>
      <c r="L434" s="739">
        <v>0</v>
      </c>
      <c r="M434" s="739">
        <v>0</v>
      </c>
      <c r="N434" s="738">
        <v>2</v>
      </c>
      <c r="O434" s="821">
        <v>2</v>
      </c>
      <c r="P434" s="739">
        <v>0</v>
      </c>
      <c r="Q434" s="754"/>
      <c r="R434" s="738">
        <v>2</v>
      </c>
      <c r="S434" s="754">
        <v>1</v>
      </c>
      <c r="T434" s="821">
        <v>2</v>
      </c>
      <c r="U434" s="777">
        <v>1</v>
      </c>
    </row>
    <row r="435" spans="1:21" ht="14.4" customHeight="1" x14ac:dyDescent="0.3">
      <c r="A435" s="737">
        <v>10</v>
      </c>
      <c r="B435" s="738" t="s">
        <v>2778</v>
      </c>
      <c r="C435" s="738" t="s">
        <v>3060</v>
      </c>
      <c r="D435" s="819" t="s">
        <v>5798</v>
      </c>
      <c r="E435" s="820" t="s">
        <v>3138</v>
      </c>
      <c r="F435" s="738" t="s">
        <v>3057</v>
      </c>
      <c r="G435" s="738" t="s">
        <v>3240</v>
      </c>
      <c r="H435" s="738" t="s">
        <v>871</v>
      </c>
      <c r="I435" s="738" t="s">
        <v>2298</v>
      </c>
      <c r="J435" s="738" t="s">
        <v>2299</v>
      </c>
      <c r="K435" s="738" t="s">
        <v>2971</v>
      </c>
      <c r="L435" s="739">
        <v>225.06</v>
      </c>
      <c r="M435" s="739">
        <v>225.06</v>
      </c>
      <c r="N435" s="738">
        <v>1</v>
      </c>
      <c r="O435" s="821">
        <v>0.5</v>
      </c>
      <c r="P435" s="739">
        <v>225.06</v>
      </c>
      <c r="Q435" s="754">
        <v>1</v>
      </c>
      <c r="R435" s="738">
        <v>1</v>
      </c>
      <c r="S435" s="754">
        <v>1</v>
      </c>
      <c r="T435" s="821">
        <v>0.5</v>
      </c>
      <c r="U435" s="777">
        <v>1</v>
      </c>
    </row>
    <row r="436" spans="1:21" ht="14.4" customHeight="1" x14ac:dyDescent="0.3">
      <c r="A436" s="737">
        <v>10</v>
      </c>
      <c r="B436" s="738" t="s">
        <v>2778</v>
      </c>
      <c r="C436" s="738" t="s">
        <v>3060</v>
      </c>
      <c r="D436" s="819" t="s">
        <v>5798</v>
      </c>
      <c r="E436" s="820" t="s">
        <v>3138</v>
      </c>
      <c r="F436" s="738" t="s">
        <v>3057</v>
      </c>
      <c r="G436" s="738" t="s">
        <v>3812</v>
      </c>
      <c r="H436" s="738" t="s">
        <v>608</v>
      </c>
      <c r="I436" s="738" t="s">
        <v>3813</v>
      </c>
      <c r="J436" s="738" t="s">
        <v>3814</v>
      </c>
      <c r="K436" s="738" t="s">
        <v>3815</v>
      </c>
      <c r="L436" s="739">
        <v>477.92</v>
      </c>
      <c r="M436" s="739">
        <v>10036.32</v>
      </c>
      <c r="N436" s="738">
        <v>21</v>
      </c>
      <c r="O436" s="821">
        <v>12.5</v>
      </c>
      <c r="P436" s="739">
        <v>8124.64</v>
      </c>
      <c r="Q436" s="754">
        <v>0.80952380952380953</v>
      </c>
      <c r="R436" s="738">
        <v>17</v>
      </c>
      <c r="S436" s="754">
        <v>0.80952380952380953</v>
      </c>
      <c r="T436" s="821">
        <v>10</v>
      </c>
      <c r="U436" s="777">
        <v>0.8</v>
      </c>
    </row>
    <row r="437" spans="1:21" ht="14.4" customHeight="1" x14ac:dyDescent="0.3">
      <c r="A437" s="737">
        <v>10</v>
      </c>
      <c r="B437" s="738" t="s">
        <v>2778</v>
      </c>
      <c r="C437" s="738" t="s">
        <v>3060</v>
      </c>
      <c r="D437" s="819" t="s">
        <v>5798</v>
      </c>
      <c r="E437" s="820" t="s">
        <v>3138</v>
      </c>
      <c r="F437" s="738" t="s">
        <v>3057</v>
      </c>
      <c r="G437" s="738" t="s">
        <v>3282</v>
      </c>
      <c r="H437" s="738" t="s">
        <v>608</v>
      </c>
      <c r="I437" s="738" t="s">
        <v>3718</v>
      </c>
      <c r="J437" s="738" t="s">
        <v>2429</v>
      </c>
      <c r="K437" s="738" t="s">
        <v>3283</v>
      </c>
      <c r="L437" s="739">
        <v>107.27</v>
      </c>
      <c r="M437" s="739">
        <v>643.62</v>
      </c>
      <c r="N437" s="738">
        <v>6</v>
      </c>
      <c r="O437" s="821">
        <v>1.5</v>
      </c>
      <c r="P437" s="739">
        <v>643.62</v>
      </c>
      <c r="Q437" s="754">
        <v>1</v>
      </c>
      <c r="R437" s="738">
        <v>6</v>
      </c>
      <c r="S437" s="754">
        <v>1</v>
      </c>
      <c r="T437" s="821">
        <v>1.5</v>
      </c>
      <c r="U437" s="777">
        <v>1</v>
      </c>
    </row>
    <row r="438" spans="1:21" ht="14.4" customHeight="1" x14ac:dyDescent="0.3">
      <c r="A438" s="737">
        <v>10</v>
      </c>
      <c r="B438" s="738" t="s">
        <v>2778</v>
      </c>
      <c r="C438" s="738" t="s">
        <v>3060</v>
      </c>
      <c r="D438" s="819" t="s">
        <v>5798</v>
      </c>
      <c r="E438" s="820" t="s">
        <v>3138</v>
      </c>
      <c r="F438" s="738" t="s">
        <v>3057</v>
      </c>
      <c r="G438" s="738" t="s">
        <v>3816</v>
      </c>
      <c r="H438" s="738" t="s">
        <v>871</v>
      </c>
      <c r="I438" s="738" t="s">
        <v>3817</v>
      </c>
      <c r="J438" s="738" t="s">
        <v>3818</v>
      </c>
      <c r="K438" s="738" t="s">
        <v>3819</v>
      </c>
      <c r="L438" s="739">
        <v>529.88</v>
      </c>
      <c r="M438" s="739">
        <v>104916.23999999999</v>
      </c>
      <c r="N438" s="738">
        <v>198</v>
      </c>
      <c r="O438" s="821">
        <v>22.5</v>
      </c>
      <c r="P438" s="739">
        <v>70474.039999999994</v>
      </c>
      <c r="Q438" s="754">
        <v>0.67171717171717171</v>
      </c>
      <c r="R438" s="738">
        <v>133</v>
      </c>
      <c r="S438" s="754">
        <v>0.67171717171717171</v>
      </c>
      <c r="T438" s="821">
        <v>14.5</v>
      </c>
      <c r="U438" s="777">
        <v>0.64444444444444449</v>
      </c>
    </row>
    <row r="439" spans="1:21" ht="14.4" customHeight="1" x14ac:dyDescent="0.3">
      <c r="A439" s="737">
        <v>10</v>
      </c>
      <c r="B439" s="738" t="s">
        <v>2778</v>
      </c>
      <c r="C439" s="738" t="s">
        <v>3060</v>
      </c>
      <c r="D439" s="819" t="s">
        <v>5798</v>
      </c>
      <c r="E439" s="820" t="s">
        <v>3138</v>
      </c>
      <c r="F439" s="738" t="s">
        <v>3057</v>
      </c>
      <c r="G439" s="738" t="s">
        <v>3816</v>
      </c>
      <c r="H439" s="738" t="s">
        <v>871</v>
      </c>
      <c r="I439" s="738" t="s">
        <v>3820</v>
      </c>
      <c r="J439" s="738" t="s">
        <v>3821</v>
      </c>
      <c r="K439" s="738" t="s">
        <v>3822</v>
      </c>
      <c r="L439" s="739">
        <v>848.35</v>
      </c>
      <c r="M439" s="739">
        <v>19512.050000000003</v>
      </c>
      <c r="N439" s="738">
        <v>23</v>
      </c>
      <c r="O439" s="821">
        <v>9</v>
      </c>
      <c r="P439" s="739">
        <v>10180.200000000003</v>
      </c>
      <c r="Q439" s="754">
        <v>0.52173913043478271</v>
      </c>
      <c r="R439" s="738">
        <v>12</v>
      </c>
      <c r="S439" s="754">
        <v>0.52173913043478259</v>
      </c>
      <c r="T439" s="821">
        <v>6</v>
      </c>
      <c r="U439" s="777">
        <v>0.66666666666666663</v>
      </c>
    </row>
    <row r="440" spans="1:21" ht="14.4" customHeight="1" x14ac:dyDescent="0.3">
      <c r="A440" s="737">
        <v>10</v>
      </c>
      <c r="B440" s="738" t="s">
        <v>2778</v>
      </c>
      <c r="C440" s="738" t="s">
        <v>3060</v>
      </c>
      <c r="D440" s="819" t="s">
        <v>5798</v>
      </c>
      <c r="E440" s="820" t="s">
        <v>3138</v>
      </c>
      <c r="F440" s="738" t="s">
        <v>3057</v>
      </c>
      <c r="G440" s="738" t="s">
        <v>3816</v>
      </c>
      <c r="H440" s="738" t="s">
        <v>871</v>
      </c>
      <c r="I440" s="738" t="s">
        <v>3820</v>
      </c>
      <c r="J440" s="738" t="s">
        <v>3821</v>
      </c>
      <c r="K440" s="738" t="s">
        <v>3822</v>
      </c>
      <c r="L440" s="739">
        <v>830.09</v>
      </c>
      <c r="M440" s="739">
        <v>9961.08</v>
      </c>
      <c r="N440" s="738">
        <v>12</v>
      </c>
      <c r="O440" s="821">
        <v>4</v>
      </c>
      <c r="P440" s="739">
        <v>7470.81</v>
      </c>
      <c r="Q440" s="754">
        <v>0.75</v>
      </c>
      <c r="R440" s="738">
        <v>9</v>
      </c>
      <c r="S440" s="754">
        <v>0.75</v>
      </c>
      <c r="T440" s="821">
        <v>2.5</v>
      </c>
      <c r="U440" s="777">
        <v>0.625</v>
      </c>
    </row>
    <row r="441" spans="1:21" ht="14.4" customHeight="1" x14ac:dyDescent="0.3">
      <c r="A441" s="737">
        <v>10</v>
      </c>
      <c r="B441" s="738" t="s">
        <v>2778</v>
      </c>
      <c r="C441" s="738" t="s">
        <v>3060</v>
      </c>
      <c r="D441" s="819" t="s">
        <v>5798</v>
      </c>
      <c r="E441" s="820" t="s">
        <v>3138</v>
      </c>
      <c r="F441" s="738" t="s">
        <v>3057</v>
      </c>
      <c r="G441" s="738" t="s">
        <v>3823</v>
      </c>
      <c r="H441" s="738" t="s">
        <v>871</v>
      </c>
      <c r="I441" s="738" t="s">
        <v>3824</v>
      </c>
      <c r="J441" s="738" t="s">
        <v>3825</v>
      </c>
      <c r="K441" s="738" t="s">
        <v>3826</v>
      </c>
      <c r="L441" s="739">
        <v>1285.8</v>
      </c>
      <c r="M441" s="739">
        <v>5143.2</v>
      </c>
      <c r="N441" s="738">
        <v>4</v>
      </c>
      <c r="O441" s="821">
        <v>1</v>
      </c>
      <c r="P441" s="739">
        <v>3857.3999999999996</v>
      </c>
      <c r="Q441" s="754">
        <v>0.75</v>
      </c>
      <c r="R441" s="738">
        <v>3</v>
      </c>
      <c r="S441" s="754">
        <v>0.75</v>
      </c>
      <c r="T441" s="821">
        <v>0.5</v>
      </c>
      <c r="U441" s="777">
        <v>0.5</v>
      </c>
    </row>
    <row r="442" spans="1:21" ht="14.4" customHeight="1" x14ac:dyDescent="0.3">
      <c r="A442" s="737">
        <v>10</v>
      </c>
      <c r="B442" s="738" t="s">
        <v>2778</v>
      </c>
      <c r="C442" s="738" t="s">
        <v>3060</v>
      </c>
      <c r="D442" s="819" t="s">
        <v>5798</v>
      </c>
      <c r="E442" s="820" t="s">
        <v>3138</v>
      </c>
      <c r="F442" s="738" t="s">
        <v>3057</v>
      </c>
      <c r="G442" s="738" t="s">
        <v>3827</v>
      </c>
      <c r="H442" s="738" t="s">
        <v>608</v>
      </c>
      <c r="I442" s="738" t="s">
        <v>1542</v>
      </c>
      <c r="J442" s="738" t="s">
        <v>3828</v>
      </c>
      <c r="K442" s="738" t="s">
        <v>3822</v>
      </c>
      <c r="L442" s="739">
        <v>1285.8</v>
      </c>
      <c r="M442" s="739">
        <v>73290.600000000006</v>
      </c>
      <c r="N442" s="738">
        <v>57</v>
      </c>
      <c r="O442" s="821">
        <v>21.5</v>
      </c>
      <c r="P442" s="739">
        <v>48860.400000000009</v>
      </c>
      <c r="Q442" s="754">
        <v>0.66666666666666674</v>
      </c>
      <c r="R442" s="738">
        <v>38</v>
      </c>
      <c r="S442" s="754">
        <v>0.66666666666666663</v>
      </c>
      <c r="T442" s="821">
        <v>15</v>
      </c>
      <c r="U442" s="777">
        <v>0.69767441860465118</v>
      </c>
    </row>
    <row r="443" spans="1:21" ht="14.4" customHeight="1" x14ac:dyDescent="0.3">
      <c r="A443" s="737">
        <v>10</v>
      </c>
      <c r="B443" s="738" t="s">
        <v>2778</v>
      </c>
      <c r="C443" s="738" t="s">
        <v>3060</v>
      </c>
      <c r="D443" s="819" t="s">
        <v>5798</v>
      </c>
      <c r="E443" s="820" t="s">
        <v>3138</v>
      </c>
      <c r="F443" s="738" t="s">
        <v>3057</v>
      </c>
      <c r="G443" s="738" t="s">
        <v>3827</v>
      </c>
      <c r="H443" s="738" t="s">
        <v>608</v>
      </c>
      <c r="I443" s="738" t="s">
        <v>3829</v>
      </c>
      <c r="J443" s="738" t="s">
        <v>3830</v>
      </c>
      <c r="K443" s="738" t="s">
        <v>3822</v>
      </c>
      <c r="L443" s="739">
        <v>1285.8</v>
      </c>
      <c r="M443" s="739">
        <v>2571.6</v>
      </c>
      <c r="N443" s="738">
        <v>2</v>
      </c>
      <c r="O443" s="821">
        <v>1</v>
      </c>
      <c r="P443" s="739">
        <v>2571.6</v>
      </c>
      <c r="Q443" s="754">
        <v>1</v>
      </c>
      <c r="R443" s="738">
        <v>2</v>
      </c>
      <c r="S443" s="754">
        <v>1</v>
      </c>
      <c r="T443" s="821">
        <v>1</v>
      </c>
      <c r="U443" s="777">
        <v>1</v>
      </c>
    </row>
    <row r="444" spans="1:21" ht="14.4" customHeight="1" x14ac:dyDescent="0.3">
      <c r="A444" s="737">
        <v>10</v>
      </c>
      <c r="B444" s="738" t="s">
        <v>2778</v>
      </c>
      <c r="C444" s="738" t="s">
        <v>3060</v>
      </c>
      <c r="D444" s="819" t="s">
        <v>5798</v>
      </c>
      <c r="E444" s="820" t="s">
        <v>3138</v>
      </c>
      <c r="F444" s="738" t="s">
        <v>3057</v>
      </c>
      <c r="G444" s="738" t="s">
        <v>3827</v>
      </c>
      <c r="H444" s="738" t="s">
        <v>608</v>
      </c>
      <c r="I444" s="738" t="s">
        <v>3831</v>
      </c>
      <c r="J444" s="738" t="s">
        <v>3828</v>
      </c>
      <c r="K444" s="738" t="s">
        <v>3832</v>
      </c>
      <c r="L444" s="739">
        <v>1285.8</v>
      </c>
      <c r="M444" s="739">
        <v>9000.6</v>
      </c>
      <c r="N444" s="738">
        <v>7</v>
      </c>
      <c r="O444" s="821">
        <v>3.5</v>
      </c>
      <c r="P444" s="739">
        <v>7714.8</v>
      </c>
      <c r="Q444" s="754">
        <v>0.8571428571428571</v>
      </c>
      <c r="R444" s="738">
        <v>6</v>
      </c>
      <c r="S444" s="754">
        <v>0.8571428571428571</v>
      </c>
      <c r="T444" s="821">
        <v>3</v>
      </c>
      <c r="U444" s="777">
        <v>0.8571428571428571</v>
      </c>
    </row>
    <row r="445" spans="1:21" ht="14.4" customHeight="1" x14ac:dyDescent="0.3">
      <c r="A445" s="737">
        <v>10</v>
      </c>
      <c r="B445" s="738" t="s">
        <v>2778</v>
      </c>
      <c r="C445" s="738" t="s">
        <v>3060</v>
      </c>
      <c r="D445" s="819" t="s">
        <v>5798</v>
      </c>
      <c r="E445" s="820" t="s">
        <v>3138</v>
      </c>
      <c r="F445" s="738" t="s">
        <v>3057</v>
      </c>
      <c r="G445" s="738" t="s">
        <v>3827</v>
      </c>
      <c r="H445" s="738" t="s">
        <v>871</v>
      </c>
      <c r="I445" s="738" t="s">
        <v>1664</v>
      </c>
      <c r="J445" s="738" t="s">
        <v>2927</v>
      </c>
      <c r="K445" s="738" t="s">
        <v>2928</v>
      </c>
      <c r="L445" s="739">
        <v>2571.62</v>
      </c>
      <c r="M445" s="739">
        <v>2571.62</v>
      </c>
      <c r="N445" s="738">
        <v>1</v>
      </c>
      <c r="O445" s="821">
        <v>0.5</v>
      </c>
      <c r="P445" s="739">
        <v>2571.62</v>
      </c>
      <c r="Q445" s="754">
        <v>1</v>
      </c>
      <c r="R445" s="738">
        <v>1</v>
      </c>
      <c r="S445" s="754">
        <v>1</v>
      </c>
      <c r="T445" s="821">
        <v>0.5</v>
      </c>
      <c r="U445" s="777">
        <v>1</v>
      </c>
    </row>
    <row r="446" spans="1:21" ht="14.4" customHeight="1" x14ac:dyDescent="0.3">
      <c r="A446" s="737">
        <v>10</v>
      </c>
      <c r="B446" s="738" t="s">
        <v>2778</v>
      </c>
      <c r="C446" s="738" t="s">
        <v>3060</v>
      </c>
      <c r="D446" s="819" t="s">
        <v>5798</v>
      </c>
      <c r="E446" s="820" t="s">
        <v>3138</v>
      </c>
      <c r="F446" s="738" t="s">
        <v>3057</v>
      </c>
      <c r="G446" s="738" t="s">
        <v>3827</v>
      </c>
      <c r="H446" s="738" t="s">
        <v>608</v>
      </c>
      <c r="I446" s="738" t="s">
        <v>3833</v>
      </c>
      <c r="J446" s="738" t="s">
        <v>2927</v>
      </c>
      <c r="K446" s="738" t="s">
        <v>3834</v>
      </c>
      <c r="L446" s="739">
        <v>2571.62</v>
      </c>
      <c r="M446" s="739">
        <v>2571.62</v>
      </c>
      <c r="N446" s="738">
        <v>1</v>
      </c>
      <c r="O446" s="821">
        <v>0.5</v>
      </c>
      <c r="P446" s="739">
        <v>2571.62</v>
      </c>
      <c r="Q446" s="754">
        <v>1</v>
      </c>
      <c r="R446" s="738">
        <v>1</v>
      </c>
      <c r="S446" s="754">
        <v>1</v>
      </c>
      <c r="T446" s="821">
        <v>0.5</v>
      </c>
      <c r="U446" s="777">
        <v>1</v>
      </c>
    </row>
    <row r="447" spans="1:21" ht="14.4" customHeight="1" x14ac:dyDescent="0.3">
      <c r="A447" s="737">
        <v>10</v>
      </c>
      <c r="B447" s="738" t="s">
        <v>2778</v>
      </c>
      <c r="C447" s="738" t="s">
        <v>3060</v>
      </c>
      <c r="D447" s="819" t="s">
        <v>5798</v>
      </c>
      <c r="E447" s="820" t="s">
        <v>3138</v>
      </c>
      <c r="F447" s="738" t="s">
        <v>3057</v>
      </c>
      <c r="G447" s="738" t="s">
        <v>3835</v>
      </c>
      <c r="H447" s="738" t="s">
        <v>871</v>
      </c>
      <c r="I447" s="738" t="s">
        <v>1639</v>
      </c>
      <c r="J447" s="738" t="s">
        <v>2921</v>
      </c>
      <c r="K447" s="738" t="s">
        <v>2922</v>
      </c>
      <c r="L447" s="739">
        <v>848.35</v>
      </c>
      <c r="M447" s="739">
        <v>61081.2</v>
      </c>
      <c r="N447" s="738">
        <v>72</v>
      </c>
      <c r="O447" s="821">
        <v>16</v>
      </c>
      <c r="P447" s="739">
        <v>36479.049999999996</v>
      </c>
      <c r="Q447" s="754">
        <v>0.59722222222222221</v>
      </c>
      <c r="R447" s="738">
        <v>43</v>
      </c>
      <c r="S447" s="754">
        <v>0.59722222222222221</v>
      </c>
      <c r="T447" s="821">
        <v>10.5</v>
      </c>
      <c r="U447" s="777">
        <v>0.65625</v>
      </c>
    </row>
    <row r="448" spans="1:21" ht="14.4" customHeight="1" x14ac:dyDescent="0.3">
      <c r="A448" s="737">
        <v>10</v>
      </c>
      <c r="B448" s="738" t="s">
        <v>2778</v>
      </c>
      <c r="C448" s="738" t="s">
        <v>3060</v>
      </c>
      <c r="D448" s="819" t="s">
        <v>5798</v>
      </c>
      <c r="E448" s="820" t="s">
        <v>3138</v>
      </c>
      <c r="F448" s="738" t="s">
        <v>3057</v>
      </c>
      <c r="G448" s="738" t="s">
        <v>3835</v>
      </c>
      <c r="H448" s="738" t="s">
        <v>871</v>
      </c>
      <c r="I448" s="738" t="s">
        <v>1639</v>
      </c>
      <c r="J448" s="738" t="s">
        <v>2921</v>
      </c>
      <c r="K448" s="738" t="s">
        <v>2922</v>
      </c>
      <c r="L448" s="739">
        <v>672.95</v>
      </c>
      <c r="M448" s="739">
        <v>23553.25</v>
      </c>
      <c r="N448" s="738">
        <v>35</v>
      </c>
      <c r="O448" s="821">
        <v>9.5</v>
      </c>
      <c r="P448" s="739">
        <v>20861.45</v>
      </c>
      <c r="Q448" s="754">
        <v>0.88571428571428579</v>
      </c>
      <c r="R448" s="738">
        <v>31</v>
      </c>
      <c r="S448" s="754">
        <v>0.88571428571428568</v>
      </c>
      <c r="T448" s="821">
        <v>8.5</v>
      </c>
      <c r="U448" s="777">
        <v>0.89473684210526316</v>
      </c>
    </row>
    <row r="449" spans="1:21" ht="14.4" customHeight="1" x14ac:dyDescent="0.3">
      <c r="A449" s="737">
        <v>10</v>
      </c>
      <c r="B449" s="738" t="s">
        <v>2778</v>
      </c>
      <c r="C449" s="738" t="s">
        <v>3060</v>
      </c>
      <c r="D449" s="819" t="s">
        <v>5798</v>
      </c>
      <c r="E449" s="820" t="s">
        <v>3138</v>
      </c>
      <c r="F449" s="738" t="s">
        <v>3057</v>
      </c>
      <c r="G449" s="738" t="s">
        <v>3836</v>
      </c>
      <c r="H449" s="738" t="s">
        <v>608</v>
      </c>
      <c r="I449" s="738" t="s">
        <v>3837</v>
      </c>
      <c r="J449" s="738" t="s">
        <v>3838</v>
      </c>
      <c r="K449" s="738" t="s">
        <v>2922</v>
      </c>
      <c r="L449" s="739">
        <v>848.35</v>
      </c>
      <c r="M449" s="739">
        <v>2545.0500000000002</v>
      </c>
      <c r="N449" s="738">
        <v>3</v>
      </c>
      <c r="O449" s="821">
        <v>0.5</v>
      </c>
      <c r="P449" s="739">
        <v>2545.0500000000002</v>
      </c>
      <c r="Q449" s="754">
        <v>1</v>
      </c>
      <c r="R449" s="738">
        <v>3</v>
      </c>
      <c r="S449" s="754">
        <v>1</v>
      </c>
      <c r="T449" s="821">
        <v>0.5</v>
      </c>
      <c r="U449" s="777">
        <v>1</v>
      </c>
    </row>
    <row r="450" spans="1:21" ht="14.4" customHeight="1" x14ac:dyDescent="0.3">
      <c r="A450" s="737">
        <v>10</v>
      </c>
      <c r="B450" s="738" t="s">
        <v>2778</v>
      </c>
      <c r="C450" s="738" t="s">
        <v>3060</v>
      </c>
      <c r="D450" s="819" t="s">
        <v>5798</v>
      </c>
      <c r="E450" s="820" t="s">
        <v>3138</v>
      </c>
      <c r="F450" s="738" t="s">
        <v>3057</v>
      </c>
      <c r="G450" s="738" t="s">
        <v>3379</v>
      </c>
      <c r="H450" s="738" t="s">
        <v>608</v>
      </c>
      <c r="I450" s="738" t="s">
        <v>1274</v>
      </c>
      <c r="J450" s="738" t="s">
        <v>1275</v>
      </c>
      <c r="K450" s="738" t="s">
        <v>3534</v>
      </c>
      <c r="L450" s="739">
        <v>48.09</v>
      </c>
      <c r="M450" s="739">
        <v>1009.8900000000003</v>
      </c>
      <c r="N450" s="738">
        <v>21</v>
      </c>
      <c r="O450" s="821">
        <v>13.5</v>
      </c>
      <c r="P450" s="739">
        <v>721.35000000000025</v>
      </c>
      <c r="Q450" s="754">
        <v>0.7142857142857143</v>
      </c>
      <c r="R450" s="738">
        <v>15</v>
      </c>
      <c r="S450" s="754">
        <v>0.7142857142857143</v>
      </c>
      <c r="T450" s="821">
        <v>9.5</v>
      </c>
      <c r="U450" s="777">
        <v>0.70370370370370372</v>
      </c>
    </row>
    <row r="451" spans="1:21" ht="14.4" customHeight="1" x14ac:dyDescent="0.3">
      <c r="A451" s="737">
        <v>10</v>
      </c>
      <c r="B451" s="738" t="s">
        <v>2778</v>
      </c>
      <c r="C451" s="738" t="s">
        <v>3060</v>
      </c>
      <c r="D451" s="819" t="s">
        <v>5798</v>
      </c>
      <c r="E451" s="820" t="s">
        <v>3138</v>
      </c>
      <c r="F451" s="738" t="s">
        <v>3057</v>
      </c>
      <c r="G451" s="738" t="s">
        <v>3379</v>
      </c>
      <c r="H451" s="738" t="s">
        <v>608</v>
      </c>
      <c r="I451" s="738" t="s">
        <v>3839</v>
      </c>
      <c r="J451" s="738" t="s">
        <v>1275</v>
      </c>
      <c r="K451" s="738" t="s">
        <v>3840</v>
      </c>
      <c r="L451" s="739">
        <v>64.36</v>
      </c>
      <c r="M451" s="739">
        <v>707.96</v>
      </c>
      <c r="N451" s="738">
        <v>11</v>
      </c>
      <c r="O451" s="821">
        <v>6.5</v>
      </c>
      <c r="P451" s="739">
        <v>643.6</v>
      </c>
      <c r="Q451" s="754">
        <v>0.90909090909090906</v>
      </c>
      <c r="R451" s="738">
        <v>10</v>
      </c>
      <c r="S451" s="754">
        <v>0.90909090909090906</v>
      </c>
      <c r="T451" s="821">
        <v>6</v>
      </c>
      <c r="U451" s="777">
        <v>0.92307692307692313</v>
      </c>
    </row>
    <row r="452" spans="1:21" ht="14.4" customHeight="1" x14ac:dyDescent="0.3">
      <c r="A452" s="737">
        <v>10</v>
      </c>
      <c r="B452" s="738" t="s">
        <v>2778</v>
      </c>
      <c r="C452" s="738" t="s">
        <v>3060</v>
      </c>
      <c r="D452" s="819" t="s">
        <v>5798</v>
      </c>
      <c r="E452" s="820" t="s">
        <v>3138</v>
      </c>
      <c r="F452" s="738" t="s">
        <v>3057</v>
      </c>
      <c r="G452" s="738" t="s">
        <v>3584</v>
      </c>
      <c r="H452" s="738" t="s">
        <v>871</v>
      </c>
      <c r="I452" s="738" t="s">
        <v>3841</v>
      </c>
      <c r="J452" s="738" t="s">
        <v>3842</v>
      </c>
      <c r="K452" s="738" t="s">
        <v>3843</v>
      </c>
      <c r="L452" s="739">
        <v>118.54</v>
      </c>
      <c r="M452" s="739">
        <v>118.54</v>
      </c>
      <c r="N452" s="738">
        <v>1</v>
      </c>
      <c r="O452" s="821">
        <v>0.5</v>
      </c>
      <c r="P452" s="739"/>
      <c r="Q452" s="754">
        <v>0</v>
      </c>
      <c r="R452" s="738"/>
      <c r="S452" s="754">
        <v>0</v>
      </c>
      <c r="T452" s="821"/>
      <c r="U452" s="777">
        <v>0</v>
      </c>
    </row>
    <row r="453" spans="1:21" ht="14.4" customHeight="1" x14ac:dyDescent="0.3">
      <c r="A453" s="737">
        <v>10</v>
      </c>
      <c r="B453" s="738" t="s">
        <v>2778</v>
      </c>
      <c r="C453" s="738" t="s">
        <v>3060</v>
      </c>
      <c r="D453" s="819" t="s">
        <v>5798</v>
      </c>
      <c r="E453" s="820" t="s">
        <v>3138</v>
      </c>
      <c r="F453" s="738" t="s">
        <v>3057</v>
      </c>
      <c r="G453" s="738" t="s">
        <v>3584</v>
      </c>
      <c r="H453" s="738" t="s">
        <v>871</v>
      </c>
      <c r="I453" s="738" t="s">
        <v>1250</v>
      </c>
      <c r="J453" s="738" t="s">
        <v>2887</v>
      </c>
      <c r="K453" s="738" t="s">
        <v>2888</v>
      </c>
      <c r="L453" s="739">
        <v>46.07</v>
      </c>
      <c r="M453" s="739">
        <v>230.35000000000002</v>
      </c>
      <c r="N453" s="738">
        <v>5</v>
      </c>
      <c r="O453" s="821">
        <v>4.5</v>
      </c>
      <c r="P453" s="739">
        <v>138.21</v>
      </c>
      <c r="Q453" s="754">
        <v>0.6</v>
      </c>
      <c r="R453" s="738">
        <v>3</v>
      </c>
      <c r="S453" s="754">
        <v>0.6</v>
      </c>
      <c r="T453" s="821">
        <v>3</v>
      </c>
      <c r="U453" s="777">
        <v>0.66666666666666663</v>
      </c>
    </row>
    <row r="454" spans="1:21" ht="14.4" customHeight="1" x14ac:dyDescent="0.3">
      <c r="A454" s="737">
        <v>10</v>
      </c>
      <c r="B454" s="738" t="s">
        <v>2778</v>
      </c>
      <c r="C454" s="738" t="s">
        <v>3060</v>
      </c>
      <c r="D454" s="819" t="s">
        <v>5798</v>
      </c>
      <c r="E454" s="820" t="s">
        <v>3138</v>
      </c>
      <c r="F454" s="738" t="s">
        <v>3057</v>
      </c>
      <c r="G454" s="738" t="s">
        <v>3584</v>
      </c>
      <c r="H454" s="738" t="s">
        <v>608</v>
      </c>
      <c r="I454" s="738" t="s">
        <v>3725</v>
      </c>
      <c r="J454" s="738" t="s">
        <v>2887</v>
      </c>
      <c r="K454" s="738" t="s">
        <v>3726</v>
      </c>
      <c r="L454" s="739">
        <v>79.03</v>
      </c>
      <c r="M454" s="739">
        <v>79.03</v>
      </c>
      <c r="N454" s="738">
        <v>1</v>
      </c>
      <c r="O454" s="821">
        <v>1</v>
      </c>
      <c r="P454" s="739">
        <v>79.03</v>
      </c>
      <c r="Q454" s="754">
        <v>1</v>
      </c>
      <c r="R454" s="738">
        <v>1</v>
      </c>
      <c r="S454" s="754">
        <v>1</v>
      </c>
      <c r="T454" s="821">
        <v>1</v>
      </c>
      <c r="U454" s="777">
        <v>1</v>
      </c>
    </row>
    <row r="455" spans="1:21" ht="14.4" customHeight="1" x14ac:dyDescent="0.3">
      <c r="A455" s="737">
        <v>10</v>
      </c>
      <c r="B455" s="738" t="s">
        <v>2778</v>
      </c>
      <c r="C455" s="738" t="s">
        <v>3060</v>
      </c>
      <c r="D455" s="819" t="s">
        <v>5798</v>
      </c>
      <c r="E455" s="820" t="s">
        <v>3138</v>
      </c>
      <c r="F455" s="738" t="s">
        <v>3057</v>
      </c>
      <c r="G455" s="738" t="s">
        <v>3584</v>
      </c>
      <c r="H455" s="738" t="s">
        <v>871</v>
      </c>
      <c r="I455" s="738" t="s">
        <v>3844</v>
      </c>
      <c r="J455" s="738" t="s">
        <v>3845</v>
      </c>
      <c r="K455" s="738" t="s">
        <v>3846</v>
      </c>
      <c r="L455" s="739">
        <v>46.07</v>
      </c>
      <c r="M455" s="739">
        <v>138.21</v>
      </c>
      <c r="N455" s="738">
        <v>3</v>
      </c>
      <c r="O455" s="821">
        <v>2.5</v>
      </c>
      <c r="P455" s="739">
        <v>46.07</v>
      </c>
      <c r="Q455" s="754">
        <v>0.33333333333333331</v>
      </c>
      <c r="R455" s="738">
        <v>1</v>
      </c>
      <c r="S455" s="754">
        <v>0.33333333333333331</v>
      </c>
      <c r="T455" s="821">
        <v>1</v>
      </c>
      <c r="U455" s="777">
        <v>0.4</v>
      </c>
    </row>
    <row r="456" spans="1:21" ht="14.4" customHeight="1" x14ac:dyDescent="0.3">
      <c r="A456" s="737">
        <v>10</v>
      </c>
      <c r="B456" s="738" t="s">
        <v>2778</v>
      </c>
      <c r="C456" s="738" t="s">
        <v>3060</v>
      </c>
      <c r="D456" s="819" t="s">
        <v>5798</v>
      </c>
      <c r="E456" s="820" t="s">
        <v>3138</v>
      </c>
      <c r="F456" s="738" t="s">
        <v>3057</v>
      </c>
      <c r="G456" s="738" t="s">
        <v>3847</v>
      </c>
      <c r="H456" s="738" t="s">
        <v>608</v>
      </c>
      <c r="I456" s="738" t="s">
        <v>3848</v>
      </c>
      <c r="J456" s="738" t="s">
        <v>3849</v>
      </c>
      <c r="K456" s="738" t="s">
        <v>3850</v>
      </c>
      <c r="L456" s="739">
        <v>140.72</v>
      </c>
      <c r="M456" s="739">
        <v>140.72</v>
      </c>
      <c r="N456" s="738">
        <v>1</v>
      </c>
      <c r="O456" s="821">
        <v>0.5</v>
      </c>
      <c r="P456" s="739">
        <v>140.72</v>
      </c>
      <c r="Q456" s="754">
        <v>1</v>
      </c>
      <c r="R456" s="738">
        <v>1</v>
      </c>
      <c r="S456" s="754">
        <v>1</v>
      </c>
      <c r="T456" s="821">
        <v>0.5</v>
      </c>
      <c r="U456" s="777">
        <v>1</v>
      </c>
    </row>
    <row r="457" spans="1:21" ht="14.4" customHeight="1" x14ac:dyDescent="0.3">
      <c r="A457" s="737">
        <v>10</v>
      </c>
      <c r="B457" s="738" t="s">
        <v>2778</v>
      </c>
      <c r="C457" s="738" t="s">
        <v>3060</v>
      </c>
      <c r="D457" s="819" t="s">
        <v>5798</v>
      </c>
      <c r="E457" s="820" t="s">
        <v>3138</v>
      </c>
      <c r="F457" s="738" t="s">
        <v>3057</v>
      </c>
      <c r="G457" s="738" t="s">
        <v>3628</v>
      </c>
      <c r="H457" s="738" t="s">
        <v>871</v>
      </c>
      <c r="I457" s="738" t="s">
        <v>3851</v>
      </c>
      <c r="J457" s="738" t="s">
        <v>3852</v>
      </c>
      <c r="K457" s="738" t="s">
        <v>3853</v>
      </c>
      <c r="L457" s="739">
        <v>146.9</v>
      </c>
      <c r="M457" s="739">
        <v>146.9</v>
      </c>
      <c r="N457" s="738">
        <v>1</v>
      </c>
      <c r="O457" s="821">
        <v>0.5</v>
      </c>
      <c r="P457" s="739"/>
      <c r="Q457" s="754">
        <v>0</v>
      </c>
      <c r="R457" s="738"/>
      <c r="S457" s="754">
        <v>0</v>
      </c>
      <c r="T457" s="821"/>
      <c r="U457" s="777">
        <v>0</v>
      </c>
    </row>
    <row r="458" spans="1:21" ht="14.4" customHeight="1" x14ac:dyDescent="0.3">
      <c r="A458" s="737">
        <v>10</v>
      </c>
      <c r="B458" s="738" t="s">
        <v>2778</v>
      </c>
      <c r="C458" s="738" t="s">
        <v>3060</v>
      </c>
      <c r="D458" s="819" t="s">
        <v>5798</v>
      </c>
      <c r="E458" s="820" t="s">
        <v>3138</v>
      </c>
      <c r="F458" s="738" t="s">
        <v>3058</v>
      </c>
      <c r="G458" s="738" t="s">
        <v>3161</v>
      </c>
      <c r="H458" s="738" t="s">
        <v>608</v>
      </c>
      <c r="I458" s="738" t="s">
        <v>3372</v>
      </c>
      <c r="J458" s="738" t="s">
        <v>3107</v>
      </c>
      <c r="K458" s="738"/>
      <c r="L458" s="739">
        <v>0</v>
      </c>
      <c r="M458" s="739">
        <v>0</v>
      </c>
      <c r="N458" s="738">
        <v>2</v>
      </c>
      <c r="O458" s="821">
        <v>2</v>
      </c>
      <c r="P458" s="739">
        <v>0</v>
      </c>
      <c r="Q458" s="754"/>
      <c r="R458" s="738">
        <v>2</v>
      </c>
      <c r="S458" s="754">
        <v>1</v>
      </c>
      <c r="T458" s="821">
        <v>2</v>
      </c>
      <c r="U458" s="777">
        <v>1</v>
      </c>
    </row>
    <row r="459" spans="1:21" ht="14.4" customHeight="1" x14ac:dyDescent="0.3">
      <c r="A459" s="737">
        <v>10</v>
      </c>
      <c r="B459" s="738" t="s">
        <v>2778</v>
      </c>
      <c r="C459" s="738" t="s">
        <v>3060</v>
      </c>
      <c r="D459" s="819" t="s">
        <v>5798</v>
      </c>
      <c r="E459" s="820" t="s">
        <v>3138</v>
      </c>
      <c r="F459" s="738" t="s">
        <v>3058</v>
      </c>
      <c r="G459" s="738" t="s">
        <v>3161</v>
      </c>
      <c r="H459" s="738" t="s">
        <v>608</v>
      </c>
      <c r="I459" s="738" t="s">
        <v>3854</v>
      </c>
      <c r="J459" s="738" t="s">
        <v>3107</v>
      </c>
      <c r="K459" s="738"/>
      <c r="L459" s="739">
        <v>0</v>
      </c>
      <c r="M459" s="739">
        <v>0</v>
      </c>
      <c r="N459" s="738">
        <v>51</v>
      </c>
      <c r="O459" s="821">
        <v>36.5</v>
      </c>
      <c r="P459" s="739">
        <v>0</v>
      </c>
      <c r="Q459" s="754"/>
      <c r="R459" s="738">
        <v>36</v>
      </c>
      <c r="S459" s="754">
        <v>0.70588235294117652</v>
      </c>
      <c r="T459" s="821">
        <v>25</v>
      </c>
      <c r="U459" s="777">
        <v>0.68493150684931503</v>
      </c>
    </row>
    <row r="460" spans="1:21" ht="14.4" customHeight="1" x14ac:dyDescent="0.3">
      <c r="A460" s="737">
        <v>10</v>
      </c>
      <c r="B460" s="738" t="s">
        <v>2778</v>
      </c>
      <c r="C460" s="738" t="s">
        <v>3060</v>
      </c>
      <c r="D460" s="819" t="s">
        <v>5798</v>
      </c>
      <c r="E460" s="820" t="s">
        <v>3138</v>
      </c>
      <c r="F460" s="738" t="s">
        <v>3059</v>
      </c>
      <c r="G460" s="738" t="s">
        <v>3855</v>
      </c>
      <c r="H460" s="738" t="s">
        <v>608</v>
      </c>
      <c r="I460" s="738" t="s">
        <v>3856</v>
      </c>
      <c r="J460" s="738" t="s">
        <v>3857</v>
      </c>
      <c r="K460" s="738" t="s">
        <v>3858</v>
      </c>
      <c r="L460" s="739">
        <v>400</v>
      </c>
      <c r="M460" s="739">
        <v>51600</v>
      </c>
      <c r="N460" s="738">
        <v>129</v>
      </c>
      <c r="O460" s="821">
        <v>17</v>
      </c>
      <c r="P460" s="739">
        <v>38800</v>
      </c>
      <c r="Q460" s="754">
        <v>0.75193798449612403</v>
      </c>
      <c r="R460" s="738">
        <v>97</v>
      </c>
      <c r="S460" s="754">
        <v>0.75193798449612403</v>
      </c>
      <c r="T460" s="821">
        <v>13</v>
      </c>
      <c r="U460" s="777">
        <v>0.76470588235294112</v>
      </c>
    </row>
    <row r="461" spans="1:21" ht="14.4" customHeight="1" x14ac:dyDescent="0.3">
      <c r="A461" s="737">
        <v>10</v>
      </c>
      <c r="B461" s="738" t="s">
        <v>2778</v>
      </c>
      <c r="C461" s="738" t="s">
        <v>3060</v>
      </c>
      <c r="D461" s="819" t="s">
        <v>5798</v>
      </c>
      <c r="E461" s="820" t="s">
        <v>3138</v>
      </c>
      <c r="F461" s="738" t="s">
        <v>3059</v>
      </c>
      <c r="G461" s="738" t="s">
        <v>3855</v>
      </c>
      <c r="H461" s="738" t="s">
        <v>608</v>
      </c>
      <c r="I461" s="738" t="s">
        <v>3859</v>
      </c>
      <c r="J461" s="738" t="s">
        <v>3860</v>
      </c>
      <c r="K461" s="738" t="s">
        <v>3861</v>
      </c>
      <c r="L461" s="739">
        <v>265</v>
      </c>
      <c r="M461" s="739">
        <v>530</v>
      </c>
      <c r="N461" s="738">
        <v>2</v>
      </c>
      <c r="O461" s="821">
        <v>2</v>
      </c>
      <c r="P461" s="739"/>
      <c r="Q461" s="754">
        <v>0</v>
      </c>
      <c r="R461" s="738"/>
      <c r="S461" s="754">
        <v>0</v>
      </c>
      <c r="T461" s="821"/>
      <c r="U461" s="777">
        <v>0</v>
      </c>
    </row>
    <row r="462" spans="1:21" ht="14.4" customHeight="1" x14ac:dyDescent="0.3">
      <c r="A462" s="737">
        <v>10</v>
      </c>
      <c r="B462" s="738" t="s">
        <v>2778</v>
      </c>
      <c r="C462" s="738" t="s">
        <v>3060</v>
      </c>
      <c r="D462" s="819" t="s">
        <v>5798</v>
      </c>
      <c r="E462" s="820" t="s">
        <v>3138</v>
      </c>
      <c r="F462" s="738" t="s">
        <v>3059</v>
      </c>
      <c r="G462" s="738" t="s">
        <v>3855</v>
      </c>
      <c r="H462" s="738" t="s">
        <v>608</v>
      </c>
      <c r="I462" s="738" t="s">
        <v>3862</v>
      </c>
      <c r="J462" s="738" t="s">
        <v>3863</v>
      </c>
      <c r="K462" s="738" t="s">
        <v>3864</v>
      </c>
      <c r="L462" s="739">
        <v>86.25</v>
      </c>
      <c r="M462" s="739">
        <v>948.75</v>
      </c>
      <c r="N462" s="738">
        <v>11</v>
      </c>
      <c r="O462" s="821">
        <v>6</v>
      </c>
      <c r="P462" s="739">
        <v>776.25</v>
      </c>
      <c r="Q462" s="754">
        <v>0.81818181818181823</v>
      </c>
      <c r="R462" s="738">
        <v>9</v>
      </c>
      <c r="S462" s="754">
        <v>0.81818181818181823</v>
      </c>
      <c r="T462" s="821">
        <v>5</v>
      </c>
      <c r="U462" s="777">
        <v>0.83333333333333337</v>
      </c>
    </row>
    <row r="463" spans="1:21" ht="14.4" customHeight="1" x14ac:dyDescent="0.3">
      <c r="A463" s="737">
        <v>10</v>
      </c>
      <c r="B463" s="738" t="s">
        <v>2778</v>
      </c>
      <c r="C463" s="738" t="s">
        <v>3060</v>
      </c>
      <c r="D463" s="819" t="s">
        <v>5798</v>
      </c>
      <c r="E463" s="820" t="s">
        <v>3138</v>
      </c>
      <c r="F463" s="738" t="s">
        <v>3059</v>
      </c>
      <c r="G463" s="738" t="s">
        <v>3855</v>
      </c>
      <c r="H463" s="738" t="s">
        <v>608</v>
      </c>
      <c r="I463" s="738" t="s">
        <v>3865</v>
      </c>
      <c r="J463" s="738" t="s">
        <v>3866</v>
      </c>
      <c r="K463" s="738" t="s">
        <v>3867</v>
      </c>
      <c r="L463" s="739">
        <v>5801.27</v>
      </c>
      <c r="M463" s="739">
        <v>34807.620000000003</v>
      </c>
      <c r="N463" s="738">
        <v>6</v>
      </c>
      <c r="O463" s="821">
        <v>1</v>
      </c>
      <c r="P463" s="739"/>
      <c r="Q463" s="754">
        <v>0</v>
      </c>
      <c r="R463" s="738"/>
      <c r="S463" s="754">
        <v>0</v>
      </c>
      <c r="T463" s="821"/>
      <c r="U463" s="777">
        <v>0</v>
      </c>
    </row>
    <row r="464" spans="1:21" ht="14.4" customHeight="1" x14ac:dyDescent="0.3">
      <c r="A464" s="737">
        <v>10</v>
      </c>
      <c r="B464" s="738" t="s">
        <v>2778</v>
      </c>
      <c r="C464" s="738" t="s">
        <v>3060</v>
      </c>
      <c r="D464" s="819" t="s">
        <v>5798</v>
      </c>
      <c r="E464" s="820" t="s">
        <v>3138</v>
      </c>
      <c r="F464" s="738" t="s">
        <v>3059</v>
      </c>
      <c r="G464" s="738" t="s">
        <v>3855</v>
      </c>
      <c r="H464" s="738" t="s">
        <v>608</v>
      </c>
      <c r="I464" s="738" t="s">
        <v>3868</v>
      </c>
      <c r="J464" s="738" t="s">
        <v>3869</v>
      </c>
      <c r="K464" s="738" t="s">
        <v>3870</v>
      </c>
      <c r="L464" s="739">
        <v>400</v>
      </c>
      <c r="M464" s="739">
        <v>3200</v>
      </c>
      <c r="N464" s="738">
        <v>8</v>
      </c>
      <c r="O464" s="821">
        <v>1</v>
      </c>
      <c r="P464" s="739"/>
      <c r="Q464" s="754">
        <v>0</v>
      </c>
      <c r="R464" s="738"/>
      <c r="S464" s="754">
        <v>0</v>
      </c>
      <c r="T464" s="821"/>
      <c r="U464" s="777">
        <v>0</v>
      </c>
    </row>
    <row r="465" spans="1:21" ht="14.4" customHeight="1" x14ac:dyDescent="0.3">
      <c r="A465" s="737">
        <v>10</v>
      </c>
      <c r="B465" s="738" t="s">
        <v>2778</v>
      </c>
      <c r="C465" s="738" t="s">
        <v>3060</v>
      </c>
      <c r="D465" s="819" t="s">
        <v>5798</v>
      </c>
      <c r="E465" s="820" t="s">
        <v>3138</v>
      </c>
      <c r="F465" s="738" t="s">
        <v>3059</v>
      </c>
      <c r="G465" s="738" t="s">
        <v>3855</v>
      </c>
      <c r="H465" s="738" t="s">
        <v>608</v>
      </c>
      <c r="I465" s="738" t="s">
        <v>3871</v>
      </c>
      <c r="J465" s="738" t="s">
        <v>3872</v>
      </c>
      <c r="K465" s="738" t="s">
        <v>3870</v>
      </c>
      <c r="L465" s="739">
        <v>400</v>
      </c>
      <c r="M465" s="739">
        <v>9600</v>
      </c>
      <c r="N465" s="738">
        <v>24</v>
      </c>
      <c r="O465" s="821">
        <v>3</v>
      </c>
      <c r="P465" s="739"/>
      <c r="Q465" s="754">
        <v>0</v>
      </c>
      <c r="R465" s="738"/>
      <c r="S465" s="754">
        <v>0</v>
      </c>
      <c r="T465" s="821"/>
      <c r="U465" s="777">
        <v>0</v>
      </c>
    </row>
    <row r="466" spans="1:21" ht="14.4" customHeight="1" x14ac:dyDescent="0.3">
      <c r="A466" s="737">
        <v>10</v>
      </c>
      <c r="B466" s="738" t="s">
        <v>2778</v>
      </c>
      <c r="C466" s="738" t="s">
        <v>3060</v>
      </c>
      <c r="D466" s="819" t="s">
        <v>5798</v>
      </c>
      <c r="E466" s="820" t="s">
        <v>3138</v>
      </c>
      <c r="F466" s="738" t="s">
        <v>3059</v>
      </c>
      <c r="G466" s="738" t="s">
        <v>3855</v>
      </c>
      <c r="H466" s="738" t="s">
        <v>608</v>
      </c>
      <c r="I466" s="738" t="s">
        <v>3873</v>
      </c>
      <c r="J466" s="738" t="s">
        <v>3860</v>
      </c>
      <c r="K466" s="738" t="s">
        <v>3874</v>
      </c>
      <c r="L466" s="739">
        <v>265</v>
      </c>
      <c r="M466" s="739">
        <v>7685</v>
      </c>
      <c r="N466" s="738">
        <v>29</v>
      </c>
      <c r="O466" s="821">
        <v>28</v>
      </c>
      <c r="P466" s="739">
        <v>5565</v>
      </c>
      <c r="Q466" s="754">
        <v>0.72413793103448276</v>
      </c>
      <c r="R466" s="738">
        <v>21</v>
      </c>
      <c r="S466" s="754">
        <v>0.72413793103448276</v>
      </c>
      <c r="T466" s="821">
        <v>20</v>
      </c>
      <c r="U466" s="777">
        <v>0.7142857142857143</v>
      </c>
    </row>
    <row r="467" spans="1:21" ht="14.4" customHeight="1" x14ac:dyDescent="0.3">
      <c r="A467" s="737">
        <v>10</v>
      </c>
      <c r="B467" s="738" t="s">
        <v>2778</v>
      </c>
      <c r="C467" s="738" t="s">
        <v>3060</v>
      </c>
      <c r="D467" s="819" t="s">
        <v>5798</v>
      </c>
      <c r="E467" s="820" t="s">
        <v>3138</v>
      </c>
      <c r="F467" s="738" t="s">
        <v>3059</v>
      </c>
      <c r="G467" s="738" t="s">
        <v>3855</v>
      </c>
      <c r="H467" s="738" t="s">
        <v>608</v>
      </c>
      <c r="I467" s="738" t="s">
        <v>3875</v>
      </c>
      <c r="J467" s="738" t="s">
        <v>3876</v>
      </c>
      <c r="K467" s="738" t="s">
        <v>3877</v>
      </c>
      <c r="L467" s="739">
        <v>300</v>
      </c>
      <c r="M467" s="739">
        <v>21900</v>
      </c>
      <c r="N467" s="738">
        <v>73</v>
      </c>
      <c r="O467" s="821">
        <v>36</v>
      </c>
      <c r="P467" s="739">
        <v>21900</v>
      </c>
      <c r="Q467" s="754">
        <v>1</v>
      </c>
      <c r="R467" s="738">
        <v>73</v>
      </c>
      <c r="S467" s="754">
        <v>1</v>
      </c>
      <c r="T467" s="821">
        <v>36</v>
      </c>
      <c r="U467" s="777">
        <v>1</v>
      </c>
    </row>
    <row r="468" spans="1:21" ht="14.4" customHeight="1" x14ac:dyDescent="0.3">
      <c r="A468" s="737">
        <v>10</v>
      </c>
      <c r="B468" s="738" t="s">
        <v>2778</v>
      </c>
      <c r="C468" s="738" t="s">
        <v>3060</v>
      </c>
      <c r="D468" s="819" t="s">
        <v>5798</v>
      </c>
      <c r="E468" s="820" t="s">
        <v>3138</v>
      </c>
      <c r="F468" s="738" t="s">
        <v>3059</v>
      </c>
      <c r="G468" s="738" t="s">
        <v>3855</v>
      </c>
      <c r="H468" s="738" t="s">
        <v>608</v>
      </c>
      <c r="I468" s="738" t="s">
        <v>3878</v>
      </c>
      <c r="J468" s="738" t="s">
        <v>3879</v>
      </c>
      <c r="K468" s="738" t="s">
        <v>3858</v>
      </c>
      <c r="L468" s="739">
        <v>400</v>
      </c>
      <c r="M468" s="739">
        <v>78400</v>
      </c>
      <c r="N468" s="738">
        <v>196</v>
      </c>
      <c r="O468" s="821">
        <v>23</v>
      </c>
      <c r="P468" s="739">
        <v>54400</v>
      </c>
      <c r="Q468" s="754">
        <v>0.69387755102040816</v>
      </c>
      <c r="R468" s="738">
        <v>136</v>
      </c>
      <c r="S468" s="754">
        <v>0.69387755102040816</v>
      </c>
      <c r="T468" s="821">
        <v>17</v>
      </c>
      <c r="U468" s="777">
        <v>0.73913043478260865</v>
      </c>
    </row>
    <row r="469" spans="1:21" ht="14.4" customHeight="1" x14ac:dyDescent="0.3">
      <c r="A469" s="737">
        <v>10</v>
      </c>
      <c r="B469" s="738" t="s">
        <v>2778</v>
      </c>
      <c r="C469" s="738" t="s">
        <v>3060</v>
      </c>
      <c r="D469" s="819" t="s">
        <v>5798</v>
      </c>
      <c r="E469" s="820" t="s">
        <v>3138</v>
      </c>
      <c r="F469" s="738" t="s">
        <v>3059</v>
      </c>
      <c r="G469" s="738" t="s">
        <v>3855</v>
      </c>
      <c r="H469" s="738" t="s">
        <v>608</v>
      </c>
      <c r="I469" s="738" t="s">
        <v>3880</v>
      </c>
      <c r="J469" s="738" t="s">
        <v>3881</v>
      </c>
      <c r="K469" s="738" t="s">
        <v>3882</v>
      </c>
      <c r="L469" s="739">
        <v>150</v>
      </c>
      <c r="M469" s="739">
        <v>4050</v>
      </c>
      <c r="N469" s="738">
        <v>27</v>
      </c>
      <c r="O469" s="821">
        <v>14</v>
      </c>
      <c r="P469" s="739">
        <v>2250</v>
      </c>
      <c r="Q469" s="754">
        <v>0.55555555555555558</v>
      </c>
      <c r="R469" s="738">
        <v>15</v>
      </c>
      <c r="S469" s="754">
        <v>0.55555555555555558</v>
      </c>
      <c r="T469" s="821">
        <v>8</v>
      </c>
      <c r="U469" s="777">
        <v>0.5714285714285714</v>
      </c>
    </row>
    <row r="470" spans="1:21" ht="14.4" customHeight="1" x14ac:dyDescent="0.3">
      <c r="A470" s="737">
        <v>10</v>
      </c>
      <c r="B470" s="738" t="s">
        <v>2778</v>
      </c>
      <c r="C470" s="738" t="s">
        <v>3060</v>
      </c>
      <c r="D470" s="819" t="s">
        <v>5798</v>
      </c>
      <c r="E470" s="820" t="s">
        <v>3138</v>
      </c>
      <c r="F470" s="738" t="s">
        <v>3059</v>
      </c>
      <c r="G470" s="738" t="s">
        <v>3855</v>
      </c>
      <c r="H470" s="738" t="s">
        <v>608</v>
      </c>
      <c r="I470" s="738" t="s">
        <v>3883</v>
      </c>
      <c r="J470" s="738" t="s">
        <v>3884</v>
      </c>
      <c r="K470" s="738" t="s">
        <v>3858</v>
      </c>
      <c r="L470" s="739">
        <v>400</v>
      </c>
      <c r="M470" s="739">
        <v>72800</v>
      </c>
      <c r="N470" s="738">
        <v>182</v>
      </c>
      <c r="O470" s="821">
        <v>24</v>
      </c>
      <c r="P470" s="739">
        <v>50400</v>
      </c>
      <c r="Q470" s="754">
        <v>0.69230769230769229</v>
      </c>
      <c r="R470" s="738">
        <v>126</v>
      </c>
      <c r="S470" s="754">
        <v>0.69230769230769229</v>
      </c>
      <c r="T470" s="821">
        <v>17</v>
      </c>
      <c r="U470" s="777">
        <v>0.70833333333333337</v>
      </c>
    </row>
    <row r="471" spans="1:21" ht="14.4" customHeight="1" x14ac:dyDescent="0.3">
      <c r="A471" s="737">
        <v>10</v>
      </c>
      <c r="B471" s="738" t="s">
        <v>2778</v>
      </c>
      <c r="C471" s="738" t="s">
        <v>3060</v>
      </c>
      <c r="D471" s="819" t="s">
        <v>5798</v>
      </c>
      <c r="E471" s="820" t="s">
        <v>3138</v>
      </c>
      <c r="F471" s="738" t="s">
        <v>3059</v>
      </c>
      <c r="G471" s="738" t="s">
        <v>3855</v>
      </c>
      <c r="H471" s="738" t="s">
        <v>608</v>
      </c>
      <c r="I471" s="738" t="s">
        <v>3885</v>
      </c>
      <c r="J471" s="738" t="s">
        <v>3886</v>
      </c>
      <c r="K471" s="738" t="s">
        <v>3887</v>
      </c>
      <c r="L471" s="739">
        <v>65</v>
      </c>
      <c r="M471" s="739">
        <v>4225</v>
      </c>
      <c r="N471" s="738">
        <v>65</v>
      </c>
      <c r="O471" s="821">
        <v>17</v>
      </c>
      <c r="P471" s="739">
        <v>3640</v>
      </c>
      <c r="Q471" s="754">
        <v>0.86153846153846159</v>
      </c>
      <c r="R471" s="738">
        <v>56</v>
      </c>
      <c r="S471" s="754">
        <v>0.86153846153846159</v>
      </c>
      <c r="T471" s="821">
        <v>14</v>
      </c>
      <c r="U471" s="777">
        <v>0.82352941176470584</v>
      </c>
    </row>
    <row r="472" spans="1:21" ht="14.4" customHeight="1" x14ac:dyDescent="0.3">
      <c r="A472" s="737">
        <v>10</v>
      </c>
      <c r="B472" s="738" t="s">
        <v>2778</v>
      </c>
      <c r="C472" s="738" t="s">
        <v>3060</v>
      </c>
      <c r="D472" s="819" t="s">
        <v>5798</v>
      </c>
      <c r="E472" s="820" t="s">
        <v>3138</v>
      </c>
      <c r="F472" s="738" t="s">
        <v>3059</v>
      </c>
      <c r="G472" s="738" t="s">
        <v>3855</v>
      </c>
      <c r="H472" s="738" t="s">
        <v>608</v>
      </c>
      <c r="I472" s="738" t="s">
        <v>3888</v>
      </c>
      <c r="J472" s="738" t="s">
        <v>3889</v>
      </c>
      <c r="K472" s="738" t="s">
        <v>3890</v>
      </c>
      <c r="L472" s="739">
        <v>800</v>
      </c>
      <c r="M472" s="739">
        <v>60800</v>
      </c>
      <c r="N472" s="738">
        <v>76</v>
      </c>
      <c r="O472" s="821">
        <v>16</v>
      </c>
      <c r="P472" s="739">
        <v>44800</v>
      </c>
      <c r="Q472" s="754">
        <v>0.73684210526315785</v>
      </c>
      <c r="R472" s="738">
        <v>56</v>
      </c>
      <c r="S472" s="754">
        <v>0.73684210526315785</v>
      </c>
      <c r="T472" s="821">
        <v>12</v>
      </c>
      <c r="U472" s="777">
        <v>0.75</v>
      </c>
    </row>
    <row r="473" spans="1:21" ht="14.4" customHeight="1" x14ac:dyDescent="0.3">
      <c r="A473" s="737">
        <v>10</v>
      </c>
      <c r="B473" s="738" t="s">
        <v>2778</v>
      </c>
      <c r="C473" s="738" t="s">
        <v>3060</v>
      </c>
      <c r="D473" s="819" t="s">
        <v>5798</v>
      </c>
      <c r="E473" s="820" t="s">
        <v>3138</v>
      </c>
      <c r="F473" s="738" t="s">
        <v>3059</v>
      </c>
      <c r="G473" s="738" t="s">
        <v>3855</v>
      </c>
      <c r="H473" s="738" t="s">
        <v>608</v>
      </c>
      <c r="I473" s="738" t="s">
        <v>2108</v>
      </c>
      <c r="J473" s="738" t="s">
        <v>3891</v>
      </c>
      <c r="K473" s="738" t="s">
        <v>3858</v>
      </c>
      <c r="L473" s="739">
        <v>400</v>
      </c>
      <c r="M473" s="739">
        <v>54400</v>
      </c>
      <c r="N473" s="738">
        <v>136</v>
      </c>
      <c r="O473" s="821">
        <v>17</v>
      </c>
      <c r="P473" s="739">
        <v>48000</v>
      </c>
      <c r="Q473" s="754">
        <v>0.88235294117647056</v>
      </c>
      <c r="R473" s="738">
        <v>120</v>
      </c>
      <c r="S473" s="754">
        <v>0.88235294117647056</v>
      </c>
      <c r="T473" s="821">
        <v>15</v>
      </c>
      <c r="U473" s="777">
        <v>0.88235294117647056</v>
      </c>
    </row>
    <row r="474" spans="1:21" ht="14.4" customHeight="1" x14ac:dyDescent="0.3">
      <c r="A474" s="737">
        <v>10</v>
      </c>
      <c r="B474" s="738" t="s">
        <v>2778</v>
      </c>
      <c r="C474" s="738" t="s">
        <v>3060</v>
      </c>
      <c r="D474" s="819" t="s">
        <v>5798</v>
      </c>
      <c r="E474" s="820" t="s">
        <v>3138</v>
      </c>
      <c r="F474" s="738" t="s">
        <v>3059</v>
      </c>
      <c r="G474" s="738" t="s">
        <v>3855</v>
      </c>
      <c r="H474" s="738" t="s">
        <v>608</v>
      </c>
      <c r="I474" s="738" t="s">
        <v>3892</v>
      </c>
      <c r="J474" s="738" t="s">
        <v>3893</v>
      </c>
      <c r="K474" s="738" t="s">
        <v>3894</v>
      </c>
      <c r="L474" s="739">
        <v>900.75</v>
      </c>
      <c r="M474" s="739">
        <v>23419.5</v>
      </c>
      <c r="N474" s="738">
        <v>26</v>
      </c>
      <c r="O474" s="821">
        <v>4</v>
      </c>
      <c r="P474" s="739">
        <v>18015</v>
      </c>
      <c r="Q474" s="754">
        <v>0.76923076923076927</v>
      </c>
      <c r="R474" s="738">
        <v>20</v>
      </c>
      <c r="S474" s="754">
        <v>0.76923076923076927</v>
      </c>
      <c r="T474" s="821">
        <v>3</v>
      </c>
      <c r="U474" s="777">
        <v>0.75</v>
      </c>
    </row>
    <row r="475" spans="1:21" ht="14.4" customHeight="1" x14ac:dyDescent="0.3">
      <c r="A475" s="737">
        <v>10</v>
      </c>
      <c r="B475" s="738" t="s">
        <v>2778</v>
      </c>
      <c r="C475" s="738" t="s">
        <v>3060</v>
      </c>
      <c r="D475" s="819" t="s">
        <v>5798</v>
      </c>
      <c r="E475" s="820" t="s">
        <v>3138</v>
      </c>
      <c r="F475" s="738" t="s">
        <v>3059</v>
      </c>
      <c r="G475" s="738" t="s">
        <v>3855</v>
      </c>
      <c r="H475" s="738" t="s">
        <v>608</v>
      </c>
      <c r="I475" s="738" t="s">
        <v>3895</v>
      </c>
      <c r="J475" s="738" t="s">
        <v>3896</v>
      </c>
      <c r="K475" s="738" t="s">
        <v>3897</v>
      </c>
      <c r="L475" s="739">
        <v>900.75</v>
      </c>
      <c r="M475" s="739">
        <v>22518.75</v>
      </c>
      <c r="N475" s="738">
        <v>25</v>
      </c>
      <c r="O475" s="821">
        <v>5</v>
      </c>
      <c r="P475" s="739">
        <v>14412</v>
      </c>
      <c r="Q475" s="754">
        <v>0.64</v>
      </c>
      <c r="R475" s="738">
        <v>16</v>
      </c>
      <c r="S475" s="754">
        <v>0.64</v>
      </c>
      <c r="T475" s="821">
        <v>3</v>
      </c>
      <c r="U475" s="777">
        <v>0.6</v>
      </c>
    </row>
    <row r="476" spans="1:21" ht="14.4" customHeight="1" x14ac:dyDescent="0.3">
      <c r="A476" s="737">
        <v>10</v>
      </c>
      <c r="B476" s="738" t="s">
        <v>2778</v>
      </c>
      <c r="C476" s="738" t="s">
        <v>3060</v>
      </c>
      <c r="D476" s="819" t="s">
        <v>5798</v>
      </c>
      <c r="E476" s="820" t="s">
        <v>3138</v>
      </c>
      <c r="F476" s="738" t="s">
        <v>3059</v>
      </c>
      <c r="G476" s="738" t="s">
        <v>3855</v>
      </c>
      <c r="H476" s="738" t="s">
        <v>608</v>
      </c>
      <c r="I476" s="738" t="s">
        <v>3898</v>
      </c>
      <c r="J476" s="738" t="s">
        <v>3899</v>
      </c>
      <c r="K476" s="738" t="s">
        <v>3900</v>
      </c>
      <c r="L476" s="739">
        <v>75</v>
      </c>
      <c r="M476" s="739">
        <v>6000</v>
      </c>
      <c r="N476" s="738">
        <v>80</v>
      </c>
      <c r="O476" s="821">
        <v>21</v>
      </c>
      <c r="P476" s="739">
        <v>5400</v>
      </c>
      <c r="Q476" s="754">
        <v>0.9</v>
      </c>
      <c r="R476" s="738">
        <v>72</v>
      </c>
      <c r="S476" s="754">
        <v>0.9</v>
      </c>
      <c r="T476" s="821">
        <v>19</v>
      </c>
      <c r="U476" s="777">
        <v>0.90476190476190477</v>
      </c>
    </row>
    <row r="477" spans="1:21" ht="14.4" customHeight="1" x14ac:dyDescent="0.3">
      <c r="A477" s="737">
        <v>10</v>
      </c>
      <c r="B477" s="738" t="s">
        <v>2778</v>
      </c>
      <c r="C477" s="738" t="s">
        <v>3060</v>
      </c>
      <c r="D477" s="819" t="s">
        <v>5798</v>
      </c>
      <c r="E477" s="820" t="s">
        <v>3138</v>
      </c>
      <c r="F477" s="738" t="s">
        <v>3059</v>
      </c>
      <c r="G477" s="738" t="s">
        <v>3855</v>
      </c>
      <c r="H477" s="738" t="s">
        <v>608</v>
      </c>
      <c r="I477" s="738" t="s">
        <v>3901</v>
      </c>
      <c r="J477" s="738" t="s">
        <v>3902</v>
      </c>
      <c r="K477" s="738" t="s">
        <v>3900</v>
      </c>
      <c r="L477" s="739">
        <v>75</v>
      </c>
      <c r="M477" s="739">
        <v>150</v>
      </c>
      <c r="N477" s="738">
        <v>2</v>
      </c>
      <c r="O477" s="821">
        <v>1</v>
      </c>
      <c r="P477" s="739"/>
      <c r="Q477" s="754">
        <v>0</v>
      </c>
      <c r="R477" s="738"/>
      <c r="S477" s="754">
        <v>0</v>
      </c>
      <c r="T477" s="821"/>
      <c r="U477" s="777">
        <v>0</v>
      </c>
    </row>
    <row r="478" spans="1:21" ht="14.4" customHeight="1" x14ac:dyDescent="0.3">
      <c r="A478" s="737">
        <v>10</v>
      </c>
      <c r="B478" s="738" t="s">
        <v>2778</v>
      </c>
      <c r="C478" s="738" t="s">
        <v>3060</v>
      </c>
      <c r="D478" s="819" t="s">
        <v>5798</v>
      </c>
      <c r="E478" s="820" t="s">
        <v>3138</v>
      </c>
      <c r="F478" s="738" t="s">
        <v>3059</v>
      </c>
      <c r="G478" s="738" t="s">
        <v>3855</v>
      </c>
      <c r="H478" s="738" t="s">
        <v>608</v>
      </c>
      <c r="I478" s="738" t="s">
        <v>3903</v>
      </c>
      <c r="J478" s="738" t="s">
        <v>3904</v>
      </c>
      <c r="K478" s="738" t="s">
        <v>3905</v>
      </c>
      <c r="L478" s="739">
        <v>64</v>
      </c>
      <c r="M478" s="739">
        <v>512</v>
      </c>
      <c r="N478" s="738">
        <v>8</v>
      </c>
      <c r="O478" s="821">
        <v>2</v>
      </c>
      <c r="P478" s="739">
        <v>256</v>
      </c>
      <c r="Q478" s="754">
        <v>0.5</v>
      </c>
      <c r="R478" s="738">
        <v>4</v>
      </c>
      <c r="S478" s="754">
        <v>0.5</v>
      </c>
      <c r="T478" s="821">
        <v>1</v>
      </c>
      <c r="U478" s="777">
        <v>0.5</v>
      </c>
    </row>
    <row r="479" spans="1:21" ht="14.4" customHeight="1" x14ac:dyDescent="0.3">
      <c r="A479" s="737">
        <v>10</v>
      </c>
      <c r="B479" s="738" t="s">
        <v>2778</v>
      </c>
      <c r="C479" s="738" t="s">
        <v>3060</v>
      </c>
      <c r="D479" s="819" t="s">
        <v>5798</v>
      </c>
      <c r="E479" s="820" t="s">
        <v>3138</v>
      </c>
      <c r="F479" s="738" t="s">
        <v>3059</v>
      </c>
      <c r="G479" s="738" t="s">
        <v>3855</v>
      </c>
      <c r="H479" s="738" t="s">
        <v>608</v>
      </c>
      <c r="I479" s="738" t="s">
        <v>3906</v>
      </c>
      <c r="J479" s="738" t="s">
        <v>3907</v>
      </c>
      <c r="K479" s="738" t="s">
        <v>3908</v>
      </c>
      <c r="L479" s="739">
        <v>265</v>
      </c>
      <c r="M479" s="739">
        <v>3180</v>
      </c>
      <c r="N479" s="738">
        <v>12</v>
      </c>
      <c r="O479" s="821">
        <v>12</v>
      </c>
      <c r="P479" s="739"/>
      <c r="Q479" s="754">
        <v>0</v>
      </c>
      <c r="R479" s="738"/>
      <c r="S479" s="754">
        <v>0</v>
      </c>
      <c r="T479" s="821"/>
      <c r="U479" s="777">
        <v>0</v>
      </c>
    </row>
    <row r="480" spans="1:21" ht="14.4" customHeight="1" x14ac:dyDescent="0.3">
      <c r="A480" s="737">
        <v>10</v>
      </c>
      <c r="B480" s="738" t="s">
        <v>2778</v>
      </c>
      <c r="C480" s="738" t="s">
        <v>3060</v>
      </c>
      <c r="D480" s="819" t="s">
        <v>5798</v>
      </c>
      <c r="E480" s="820" t="s">
        <v>3138</v>
      </c>
      <c r="F480" s="738" t="s">
        <v>3059</v>
      </c>
      <c r="G480" s="738" t="s">
        <v>3855</v>
      </c>
      <c r="H480" s="738" t="s">
        <v>608</v>
      </c>
      <c r="I480" s="738" t="s">
        <v>3909</v>
      </c>
      <c r="J480" s="738" t="s">
        <v>3907</v>
      </c>
      <c r="K480" s="738" t="s">
        <v>3910</v>
      </c>
      <c r="L480" s="739">
        <v>265</v>
      </c>
      <c r="M480" s="739">
        <v>265</v>
      </c>
      <c r="N480" s="738">
        <v>1</v>
      </c>
      <c r="O480" s="821">
        <v>1</v>
      </c>
      <c r="P480" s="739"/>
      <c r="Q480" s="754">
        <v>0</v>
      </c>
      <c r="R480" s="738"/>
      <c r="S480" s="754">
        <v>0</v>
      </c>
      <c r="T480" s="821"/>
      <c r="U480" s="777">
        <v>0</v>
      </c>
    </row>
    <row r="481" spans="1:21" ht="14.4" customHeight="1" x14ac:dyDescent="0.3">
      <c r="A481" s="737">
        <v>10</v>
      </c>
      <c r="B481" s="738" t="s">
        <v>2778</v>
      </c>
      <c r="C481" s="738" t="s">
        <v>3060</v>
      </c>
      <c r="D481" s="819" t="s">
        <v>5798</v>
      </c>
      <c r="E481" s="820" t="s">
        <v>3138</v>
      </c>
      <c r="F481" s="738" t="s">
        <v>3059</v>
      </c>
      <c r="G481" s="738" t="s">
        <v>3855</v>
      </c>
      <c r="H481" s="738" t="s">
        <v>608</v>
      </c>
      <c r="I481" s="738" t="s">
        <v>3911</v>
      </c>
      <c r="J481" s="738" t="s">
        <v>3912</v>
      </c>
      <c r="K481" s="738" t="s">
        <v>3858</v>
      </c>
      <c r="L481" s="739">
        <v>400</v>
      </c>
      <c r="M481" s="739">
        <v>3200</v>
      </c>
      <c r="N481" s="738">
        <v>8</v>
      </c>
      <c r="O481" s="821">
        <v>1</v>
      </c>
      <c r="P481" s="739">
        <v>3200</v>
      </c>
      <c r="Q481" s="754">
        <v>1</v>
      </c>
      <c r="R481" s="738">
        <v>8</v>
      </c>
      <c r="S481" s="754">
        <v>1</v>
      </c>
      <c r="T481" s="821">
        <v>1</v>
      </c>
      <c r="U481" s="777">
        <v>1</v>
      </c>
    </row>
    <row r="482" spans="1:21" ht="14.4" customHeight="1" x14ac:dyDescent="0.3">
      <c r="A482" s="737">
        <v>10</v>
      </c>
      <c r="B482" s="738" t="s">
        <v>2778</v>
      </c>
      <c r="C482" s="738" t="s">
        <v>3060</v>
      </c>
      <c r="D482" s="819" t="s">
        <v>5798</v>
      </c>
      <c r="E482" s="820" t="s">
        <v>3138</v>
      </c>
      <c r="F482" s="738" t="s">
        <v>3059</v>
      </c>
      <c r="G482" s="738" t="s">
        <v>3855</v>
      </c>
      <c r="H482" s="738" t="s">
        <v>608</v>
      </c>
      <c r="I482" s="738" t="s">
        <v>3913</v>
      </c>
      <c r="J482" s="738" t="s">
        <v>3914</v>
      </c>
      <c r="K482" s="738" t="s">
        <v>3915</v>
      </c>
      <c r="L482" s="739">
        <v>300</v>
      </c>
      <c r="M482" s="739">
        <v>900</v>
      </c>
      <c r="N482" s="738">
        <v>3</v>
      </c>
      <c r="O482" s="821">
        <v>3</v>
      </c>
      <c r="P482" s="739">
        <v>900</v>
      </c>
      <c r="Q482" s="754">
        <v>1</v>
      </c>
      <c r="R482" s="738">
        <v>3</v>
      </c>
      <c r="S482" s="754">
        <v>1</v>
      </c>
      <c r="T482" s="821">
        <v>3</v>
      </c>
      <c r="U482" s="777">
        <v>1</v>
      </c>
    </row>
    <row r="483" spans="1:21" ht="14.4" customHeight="1" x14ac:dyDescent="0.3">
      <c r="A483" s="737">
        <v>10</v>
      </c>
      <c r="B483" s="738" t="s">
        <v>2778</v>
      </c>
      <c r="C483" s="738" t="s">
        <v>3060</v>
      </c>
      <c r="D483" s="819" t="s">
        <v>5798</v>
      </c>
      <c r="E483" s="820" t="s">
        <v>3138</v>
      </c>
      <c r="F483" s="738" t="s">
        <v>3059</v>
      </c>
      <c r="G483" s="738" t="s">
        <v>3855</v>
      </c>
      <c r="H483" s="738" t="s">
        <v>608</v>
      </c>
      <c r="I483" s="738" t="s">
        <v>3916</v>
      </c>
      <c r="J483" s="738" t="s">
        <v>3896</v>
      </c>
      <c r="K483" s="738" t="s">
        <v>3917</v>
      </c>
      <c r="L483" s="739">
        <v>1201</v>
      </c>
      <c r="M483" s="739">
        <v>98482</v>
      </c>
      <c r="N483" s="738">
        <v>82</v>
      </c>
      <c r="O483" s="821">
        <v>14</v>
      </c>
      <c r="P483" s="739">
        <v>72060</v>
      </c>
      <c r="Q483" s="754">
        <v>0.73170731707317072</v>
      </c>
      <c r="R483" s="738">
        <v>60</v>
      </c>
      <c r="S483" s="754">
        <v>0.73170731707317072</v>
      </c>
      <c r="T483" s="821">
        <v>10</v>
      </c>
      <c r="U483" s="777">
        <v>0.7142857142857143</v>
      </c>
    </row>
    <row r="484" spans="1:21" ht="14.4" customHeight="1" x14ac:dyDescent="0.3">
      <c r="A484" s="737">
        <v>10</v>
      </c>
      <c r="B484" s="738" t="s">
        <v>2778</v>
      </c>
      <c r="C484" s="738" t="s">
        <v>3060</v>
      </c>
      <c r="D484" s="819" t="s">
        <v>5798</v>
      </c>
      <c r="E484" s="820" t="s">
        <v>3138</v>
      </c>
      <c r="F484" s="738" t="s">
        <v>3059</v>
      </c>
      <c r="G484" s="738" t="s">
        <v>3855</v>
      </c>
      <c r="H484" s="738" t="s">
        <v>608</v>
      </c>
      <c r="I484" s="738" t="s">
        <v>3918</v>
      </c>
      <c r="J484" s="738" t="s">
        <v>3919</v>
      </c>
      <c r="K484" s="738" t="s">
        <v>3920</v>
      </c>
      <c r="L484" s="739">
        <v>13896</v>
      </c>
      <c r="M484" s="739">
        <v>97272</v>
      </c>
      <c r="N484" s="738">
        <v>7</v>
      </c>
      <c r="O484" s="821">
        <v>7</v>
      </c>
      <c r="P484" s="739">
        <v>13896</v>
      </c>
      <c r="Q484" s="754">
        <v>0.14285714285714285</v>
      </c>
      <c r="R484" s="738">
        <v>1</v>
      </c>
      <c r="S484" s="754">
        <v>0.14285714285714285</v>
      </c>
      <c r="T484" s="821">
        <v>1</v>
      </c>
      <c r="U484" s="777">
        <v>0.14285714285714285</v>
      </c>
    </row>
    <row r="485" spans="1:21" ht="14.4" customHeight="1" x14ac:dyDescent="0.3">
      <c r="A485" s="737">
        <v>10</v>
      </c>
      <c r="B485" s="738" t="s">
        <v>2778</v>
      </c>
      <c r="C485" s="738" t="s">
        <v>3060</v>
      </c>
      <c r="D485" s="819" t="s">
        <v>5798</v>
      </c>
      <c r="E485" s="820" t="s">
        <v>3138</v>
      </c>
      <c r="F485" s="738" t="s">
        <v>3059</v>
      </c>
      <c r="G485" s="738" t="s">
        <v>3855</v>
      </c>
      <c r="H485" s="738" t="s">
        <v>608</v>
      </c>
      <c r="I485" s="738" t="s">
        <v>3921</v>
      </c>
      <c r="J485" s="738" t="s">
        <v>3922</v>
      </c>
      <c r="K485" s="738" t="s">
        <v>3923</v>
      </c>
      <c r="L485" s="739">
        <v>10422</v>
      </c>
      <c r="M485" s="739">
        <v>62532</v>
      </c>
      <c r="N485" s="738">
        <v>6</v>
      </c>
      <c r="O485" s="821">
        <v>6</v>
      </c>
      <c r="P485" s="739"/>
      <c r="Q485" s="754">
        <v>0</v>
      </c>
      <c r="R485" s="738"/>
      <c r="S485" s="754">
        <v>0</v>
      </c>
      <c r="T485" s="821"/>
      <c r="U485" s="777">
        <v>0</v>
      </c>
    </row>
    <row r="486" spans="1:21" ht="14.4" customHeight="1" x14ac:dyDescent="0.3">
      <c r="A486" s="737">
        <v>10</v>
      </c>
      <c r="B486" s="738" t="s">
        <v>2778</v>
      </c>
      <c r="C486" s="738" t="s">
        <v>3060</v>
      </c>
      <c r="D486" s="819" t="s">
        <v>5798</v>
      </c>
      <c r="E486" s="820" t="s">
        <v>3138</v>
      </c>
      <c r="F486" s="738" t="s">
        <v>3059</v>
      </c>
      <c r="G486" s="738" t="s">
        <v>3855</v>
      </c>
      <c r="H486" s="738" t="s">
        <v>608</v>
      </c>
      <c r="I486" s="738" t="s">
        <v>3924</v>
      </c>
      <c r="J486" s="738" t="s">
        <v>3893</v>
      </c>
      <c r="K486" s="738" t="s">
        <v>3925</v>
      </c>
      <c r="L486" s="739">
        <v>1201</v>
      </c>
      <c r="M486" s="739">
        <v>112894</v>
      </c>
      <c r="N486" s="738">
        <v>94</v>
      </c>
      <c r="O486" s="821">
        <v>10</v>
      </c>
      <c r="P486" s="739">
        <v>112894</v>
      </c>
      <c r="Q486" s="754">
        <v>1</v>
      </c>
      <c r="R486" s="738">
        <v>94</v>
      </c>
      <c r="S486" s="754">
        <v>1</v>
      </c>
      <c r="T486" s="821">
        <v>10</v>
      </c>
      <c r="U486" s="777">
        <v>1</v>
      </c>
    </row>
    <row r="487" spans="1:21" ht="14.4" customHeight="1" x14ac:dyDescent="0.3">
      <c r="A487" s="737">
        <v>10</v>
      </c>
      <c r="B487" s="738" t="s">
        <v>2778</v>
      </c>
      <c r="C487" s="738" t="s">
        <v>3060</v>
      </c>
      <c r="D487" s="819" t="s">
        <v>5798</v>
      </c>
      <c r="E487" s="820" t="s">
        <v>3138</v>
      </c>
      <c r="F487" s="738" t="s">
        <v>3059</v>
      </c>
      <c r="G487" s="738" t="s">
        <v>3855</v>
      </c>
      <c r="H487" s="738" t="s">
        <v>608</v>
      </c>
      <c r="I487" s="738" t="s">
        <v>3926</v>
      </c>
      <c r="J487" s="738" t="s">
        <v>3893</v>
      </c>
      <c r="K487" s="738" t="s">
        <v>3927</v>
      </c>
      <c r="L487" s="739">
        <v>1201</v>
      </c>
      <c r="M487" s="739">
        <v>39633</v>
      </c>
      <c r="N487" s="738">
        <v>33</v>
      </c>
      <c r="O487" s="821">
        <v>4</v>
      </c>
      <c r="P487" s="739">
        <v>39633</v>
      </c>
      <c r="Q487" s="754">
        <v>1</v>
      </c>
      <c r="R487" s="738">
        <v>33</v>
      </c>
      <c r="S487" s="754">
        <v>1</v>
      </c>
      <c r="T487" s="821">
        <v>4</v>
      </c>
      <c r="U487" s="777">
        <v>1</v>
      </c>
    </row>
    <row r="488" spans="1:21" ht="14.4" customHeight="1" x14ac:dyDescent="0.3">
      <c r="A488" s="737">
        <v>10</v>
      </c>
      <c r="B488" s="738" t="s">
        <v>2778</v>
      </c>
      <c r="C488" s="738" t="s">
        <v>3060</v>
      </c>
      <c r="D488" s="819" t="s">
        <v>5798</v>
      </c>
      <c r="E488" s="820" t="s">
        <v>3138</v>
      </c>
      <c r="F488" s="738" t="s">
        <v>3059</v>
      </c>
      <c r="G488" s="738" t="s">
        <v>3855</v>
      </c>
      <c r="H488" s="738" t="s">
        <v>608</v>
      </c>
      <c r="I488" s="738" t="s">
        <v>3928</v>
      </c>
      <c r="J488" s="738" t="s">
        <v>3929</v>
      </c>
      <c r="K488" s="738" t="s">
        <v>3920</v>
      </c>
      <c r="L488" s="739">
        <v>10422</v>
      </c>
      <c r="M488" s="739">
        <v>10422</v>
      </c>
      <c r="N488" s="738">
        <v>1</v>
      </c>
      <c r="O488" s="821">
        <v>1</v>
      </c>
      <c r="P488" s="739">
        <v>10422</v>
      </c>
      <c r="Q488" s="754">
        <v>1</v>
      </c>
      <c r="R488" s="738">
        <v>1</v>
      </c>
      <c r="S488" s="754">
        <v>1</v>
      </c>
      <c r="T488" s="821">
        <v>1</v>
      </c>
      <c r="U488" s="777">
        <v>1</v>
      </c>
    </row>
    <row r="489" spans="1:21" ht="14.4" customHeight="1" x14ac:dyDescent="0.3">
      <c r="A489" s="737">
        <v>10</v>
      </c>
      <c r="B489" s="738" t="s">
        <v>2778</v>
      </c>
      <c r="C489" s="738" t="s">
        <v>3060</v>
      </c>
      <c r="D489" s="819" t="s">
        <v>5798</v>
      </c>
      <c r="E489" s="820" t="s">
        <v>3138</v>
      </c>
      <c r="F489" s="738" t="s">
        <v>3059</v>
      </c>
      <c r="G489" s="738" t="s">
        <v>3855</v>
      </c>
      <c r="H489" s="738" t="s">
        <v>608</v>
      </c>
      <c r="I489" s="738" t="s">
        <v>3930</v>
      </c>
      <c r="J489" s="738" t="s">
        <v>3931</v>
      </c>
      <c r="K489" s="738" t="s">
        <v>3923</v>
      </c>
      <c r="L489" s="739">
        <v>7816.5</v>
      </c>
      <c r="M489" s="739">
        <v>7816.5</v>
      </c>
      <c r="N489" s="738">
        <v>1</v>
      </c>
      <c r="O489" s="821">
        <v>1</v>
      </c>
      <c r="P489" s="739">
        <v>7816.5</v>
      </c>
      <c r="Q489" s="754">
        <v>1</v>
      </c>
      <c r="R489" s="738">
        <v>1</v>
      </c>
      <c r="S489" s="754">
        <v>1</v>
      </c>
      <c r="T489" s="821">
        <v>1</v>
      </c>
      <c r="U489" s="777">
        <v>1</v>
      </c>
    </row>
    <row r="490" spans="1:21" ht="14.4" customHeight="1" x14ac:dyDescent="0.3">
      <c r="A490" s="737">
        <v>10</v>
      </c>
      <c r="B490" s="738" t="s">
        <v>2778</v>
      </c>
      <c r="C490" s="738" t="s">
        <v>3060</v>
      </c>
      <c r="D490" s="819" t="s">
        <v>5798</v>
      </c>
      <c r="E490" s="820" t="s">
        <v>3138</v>
      </c>
      <c r="F490" s="738" t="s">
        <v>3059</v>
      </c>
      <c r="G490" s="738" t="s">
        <v>3855</v>
      </c>
      <c r="H490" s="738" t="s">
        <v>608</v>
      </c>
      <c r="I490" s="738" t="s">
        <v>3932</v>
      </c>
      <c r="J490" s="738" t="s">
        <v>3896</v>
      </c>
      <c r="K490" s="738" t="s">
        <v>3933</v>
      </c>
      <c r="L490" s="739">
        <v>1201</v>
      </c>
      <c r="M490" s="739">
        <v>28824</v>
      </c>
      <c r="N490" s="738">
        <v>24</v>
      </c>
      <c r="O490" s="821">
        <v>3</v>
      </c>
      <c r="P490" s="739">
        <v>28824</v>
      </c>
      <c r="Q490" s="754">
        <v>1</v>
      </c>
      <c r="R490" s="738">
        <v>24</v>
      </c>
      <c r="S490" s="754">
        <v>1</v>
      </c>
      <c r="T490" s="821">
        <v>3</v>
      </c>
      <c r="U490" s="777">
        <v>1</v>
      </c>
    </row>
    <row r="491" spans="1:21" ht="14.4" customHeight="1" x14ac:dyDescent="0.3">
      <c r="A491" s="737">
        <v>10</v>
      </c>
      <c r="B491" s="738" t="s">
        <v>2778</v>
      </c>
      <c r="C491" s="738" t="s">
        <v>3060</v>
      </c>
      <c r="D491" s="819" t="s">
        <v>5798</v>
      </c>
      <c r="E491" s="820" t="s">
        <v>3138</v>
      </c>
      <c r="F491" s="738" t="s">
        <v>3059</v>
      </c>
      <c r="G491" s="738" t="s">
        <v>3855</v>
      </c>
      <c r="H491" s="738" t="s">
        <v>608</v>
      </c>
      <c r="I491" s="738" t="s">
        <v>3934</v>
      </c>
      <c r="J491" s="738" t="s">
        <v>3935</v>
      </c>
      <c r="K491" s="738" t="s">
        <v>3936</v>
      </c>
      <c r="L491" s="739">
        <v>1000</v>
      </c>
      <c r="M491" s="739">
        <v>1000</v>
      </c>
      <c r="N491" s="738">
        <v>1</v>
      </c>
      <c r="O491" s="821">
        <v>1</v>
      </c>
      <c r="P491" s="739"/>
      <c r="Q491" s="754">
        <v>0</v>
      </c>
      <c r="R491" s="738"/>
      <c r="S491" s="754">
        <v>0</v>
      </c>
      <c r="T491" s="821"/>
      <c r="U491" s="777">
        <v>0</v>
      </c>
    </row>
    <row r="492" spans="1:21" ht="14.4" customHeight="1" x14ac:dyDescent="0.3">
      <c r="A492" s="737">
        <v>10</v>
      </c>
      <c r="B492" s="738" t="s">
        <v>2778</v>
      </c>
      <c r="C492" s="738" t="s">
        <v>3060</v>
      </c>
      <c r="D492" s="819" t="s">
        <v>5798</v>
      </c>
      <c r="E492" s="820" t="s">
        <v>3138</v>
      </c>
      <c r="F492" s="738" t="s">
        <v>3059</v>
      </c>
      <c r="G492" s="738" t="s">
        <v>3855</v>
      </c>
      <c r="H492" s="738" t="s">
        <v>608</v>
      </c>
      <c r="I492" s="738" t="s">
        <v>3937</v>
      </c>
      <c r="J492" s="738" t="s">
        <v>3938</v>
      </c>
      <c r="K492" s="738" t="s">
        <v>3939</v>
      </c>
      <c r="L492" s="739">
        <v>265</v>
      </c>
      <c r="M492" s="739">
        <v>265</v>
      </c>
      <c r="N492" s="738">
        <v>1</v>
      </c>
      <c r="O492" s="821">
        <v>1</v>
      </c>
      <c r="P492" s="739"/>
      <c r="Q492" s="754">
        <v>0</v>
      </c>
      <c r="R492" s="738"/>
      <c r="S492" s="754">
        <v>0</v>
      </c>
      <c r="T492" s="821"/>
      <c r="U492" s="777">
        <v>0</v>
      </c>
    </row>
    <row r="493" spans="1:21" ht="14.4" customHeight="1" x14ac:dyDescent="0.3">
      <c r="A493" s="737">
        <v>10</v>
      </c>
      <c r="B493" s="738" t="s">
        <v>2778</v>
      </c>
      <c r="C493" s="738" t="s">
        <v>3060</v>
      </c>
      <c r="D493" s="819" t="s">
        <v>5798</v>
      </c>
      <c r="E493" s="820" t="s">
        <v>3138</v>
      </c>
      <c r="F493" s="738" t="s">
        <v>3059</v>
      </c>
      <c r="G493" s="738" t="s">
        <v>3940</v>
      </c>
      <c r="H493" s="738" t="s">
        <v>608</v>
      </c>
      <c r="I493" s="738" t="s">
        <v>3941</v>
      </c>
      <c r="J493" s="738" t="s">
        <v>3942</v>
      </c>
      <c r="K493" s="738" t="s">
        <v>3943</v>
      </c>
      <c r="L493" s="739">
        <v>56.2</v>
      </c>
      <c r="M493" s="739">
        <v>4158.7999999999993</v>
      </c>
      <c r="N493" s="738">
        <v>74</v>
      </c>
      <c r="O493" s="821">
        <v>74</v>
      </c>
      <c r="P493" s="739">
        <v>2866.1999999999985</v>
      </c>
      <c r="Q493" s="754">
        <v>0.68918918918918892</v>
      </c>
      <c r="R493" s="738">
        <v>51</v>
      </c>
      <c r="S493" s="754">
        <v>0.68918918918918914</v>
      </c>
      <c r="T493" s="821">
        <v>51</v>
      </c>
      <c r="U493" s="777">
        <v>0.68918918918918914</v>
      </c>
    </row>
    <row r="494" spans="1:21" ht="14.4" customHeight="1" x14ac:dyDescent="0.3">
      <c r="A494" s="737">
        <v>10</v>
      </c>
      <c r="B494" s="738" t="s">
        <v>2778</v>
      </c>
      <c r="C494" s="738" t="s">
        <v>3060</v>
      </c>
      <c r="D494" s="819" t="s">
        <v>5798</v>
      </c>
      <c r="E494" s="820" t="s">
        <v>3138</v>
      </c>
      <c r="F494" s="738" t="s">
        <v>3059</v>
      </c>
      <c r="G494" s="738" t="s">
        <v>3940</v>
      </c>
      <c r="H494" s="738" t="s">
        <v>608</v>
      </c>
      <c r="I494" s="738" t="s">
        <v>3944</v>
      </c>
      <c r="J494" s="738" t="s">
        <v>3945</v>
      </c>
      <c r="K494" s="738" t="s">
        <v>3946</v>
      </c>
      <c r="L494" s="739">
        <v>30</v>
      </c>
      <c r="M494" s="739">
        <v>60</v>
      </c>
      <c r="N494" s="738">
        <v>2</v>
      </c>
      <c r="O494" s="821">
        <v>2</v>
      </c>
      <c r="P494" s="739"/>
      <c r="Q494" s="754">
        <v>0</v>
      </c>
      <c r="R494" s="738"/>
      <c r="S494" s="754">
        <v>0</v>
      </c>
      <c r="T494" s="821"/>
      <c r="U494" s="777">
        <v>0</v>
      </c>
    </row>
    <row r="495" spans="1:21" ht="14.4" customHeight="1" x14ac:dyDescent="0.3">
      <c r="A495" s="737">
        <v>10</v>
      </c>
      <c r="B495" s="738" t="s">
        <v>2778</v>
      </c>
      <c r="C495" s="738" t="s">
        <v>3060</v>
      </c>
      <c r="D495" s="819" t="s">
        <v>5798</v>
      </c>
      <c r="E495" s="820" t="s">
        <v>3138</v>
      </c>
      <c r="F495" s="738" t="s">
        <v>3056</v>
      </c>
      <c r="G495" s="738" t="s">
        <v>3855</v>
      </c>
      <c r="H495" s="738" t="s">
        <v>608</v>
      </c>
      <c r="I495" s="738" t="s">
        <v>3947</v>
      </c>
      <c r="J495" s="738" t="s">
        <v>3948</v>
      </c>
      <c r="K495" s="738" t="s">
        <v>3949</v>
      </c>
      <c r="L495" s="739">
        <v>3000</v>
      </c>
      <c r="M495" s="739">
        <v>18000</v>
      </c>
      <c r="N495" s="738">
        <v>6</v>
      </c>
      <c r="O495" s="821">
        <v>1</v>
      </c>
      <c r="P495" s="739">
        <v>18000</v>
      </c>
      <c r="Q495" s="754">
        <v>1</v>
      </c>
      <c r="R495" s="738">
        <v>6</v>
      </c>
      <c r="S495" s="754">
        <v>1</v>
      </c>
      <c r="T495" s="821">
        <v>1</v>
      </c>
      <c r="U495" s="777">
        <v>1</v>
      </c>
    </row>
    <row r="496" spans="1:21" ht="14.4" customHeight="1" x14ac:dyDescent="0.3">
      <c r="A496" s="737">
        <v>10</v>
      </c>
      <c r="B496" s="738" t="s">
        <v>2778</v>
      </c>
      <c r="C496" s="738" t="s">
        <v>3060</v>
      </c>
      <c r="D496" s="819" t="s">
        <v>5798</v>
      </c>
      <c r="E496" s="820" t="s">
        <v>3138</v>
      </c>
      <c r="F496" s="738" t="s">
        <v>3056</v>
      </c>
      <c r="G496" s="738" t="s">
        <v>3855</v>
      </c>
      <c r="H496" s="738" t="s">
        <v>608</v>
      </c>
      <c r="I496" s="738" t="s">
        <v>3950</v>
      </c>
      <c r="J496" s="738" t="s">
        <v>3948</v>
      </c>
      <c r="K496" s="738" t="s">
        <v>3951</v>
      </c>
      <c r="L496" s="739">
        <v>3000</v>
      </c>
      <c r="M496" s="739">
        <v>72000</v>
      </c>
      <c r="N496" s="738">
        <v>24</v>
      </c>
      <c r="O496" s="821">
        <v>4</v>
      </c>
      <c r="P496" s="739"/>
      <c r="Q496" s="754">
        <v>0</v>
      </c>
      <c r="R496" s="738"/>
      <c r="S496" s="754">
        <v>0</v>
      </c>
      <c r="T496" s="821"/>
      <c r="U496" s="777">
        <v>0</v>
      </c>
    </row>
    <row r="497" spans="1:21" ht="14.4" customHeight="1" x14ac:dyDescent="0.3">
      <c r="A497" s="737">
        <v>10</v>
      </c>
      <c r="B497" s="738" t="s">
        <v>2778</v>
      </c>
      <c r="C497" s="738" t="s">
        <v>3060</v>
      </c>
      <c r="D497" s="819" t="s">
        <v>5798</v>
      </c>
      <c r="E497" s="820" t="s">
        <v>3138</v>
      </c>
      <c r="F497" s="738" t="s">
        <v>3056</v>
      </c>
      <c r="G497" s="738" t="s">
        <v>3855</v>
      </c>
      <c r="H497" s="738" t="s">
        <v>608</v>
      </c>
      <c r="I497" s="738" t="s">
        <v>3952</v>
      </c>
      <c r="J497" s="738" t="s">
        <v>3948</v>
      </c>
      <c r="K497" s="738" t="s">
        <v>3953</v>
      </c>
      <c r="L497" s="739">
        <v>136.02000000000001</v>
      </c>
      <c r="M497" s="739">
        <v>4080.6000000000004</v>
      </c>
      <c r="N497" s="738">
        <v>30</v>
      </c>
      <c r="O497" s="821">
        <v>10</v>
      </c>
      <c r="P497" s="739">
        <v>272.04000000000002</v>
      </c>
      <c r="Q497" s="754">
        <v>6.6666666666666666E-2</v>
      </c>
      <c r="R497" s="738">
        <v>2</v>
      </c>
      <c r="S497" s="754">
        <v>6.6666666666666666E-2</v>
      </c>
      <c r="T497" s="821">
        <v>1</v>
      </c>
      <c r="U497" s="777">
        <v>0.1</v>
      </c>
    </row>
    <row r="498" spans="1:21" ht="14.4" customHeight="1" x14ac:dyDescent="0.3">
      <c r="A498" s="737">
        <v>10</v>
      </c>
      <c r="B498" s="738" t="s">
        <v>2778</v>
      </c>
      <c r="C498" s="738" t="s">
        <v>3060</v>
      </c>
      <c r="D498" s="819" t="s">
        <v>5798</v>
      </c>
      <c r="E498" s="820" t="s">
        <v>3138</v>
      </c>
      <c r="F498" s="738" t="s">
        <v>3056</v>
      </c>
      <c r="G498" s="738" t="s">
        <v>3855</v>
      </c>
      <c r="H498" s="738" t="s">
        <v>608</v>
      </c>
      <c r="I498" s="738" t="s">
        <v>3954</v>
      </c>
      <c r="J498" s="738" t="s">
        <v>3955</v>
      </c>
      <c r="K498" s="738" t="s">
        <v>3956</v>
      </c>
      <c r="L498" s="739">
        <v>789.2</v>
      </c>
      <c r="M498" s="739">
        <v>32357.200000000008</v>
      </c>
      <c r="N498" s="738">
        <v>41</v>
      </c>
      <c r="O498" s="821">
        <v>8</v>
      </c>
      <c r="P498" s="739"/>
      <c r="Q498" s="754">
        <v>0</v>
      </c>
      <c r="R498" s="738"/>
      <c r="S498" s="754">
        <v>0</v>
      </c>
      <c r="T498" s="821"/>
      <c r="U498" s="777">
        <v>0</v>
      </c>
    </row>
    <row r="499" spans="1:21" ht="14.4" customHeight="1" x14ac:dyDescent="0.3">
      <c r="A499" s="737">
        <v>10</v>
      </c>
      <c r="B499" s="738" t="s">
        <v>2778</v>
      </c>
      <c r="C499" s="738" t="s">
        <v>3060</v>
      </c>
      <c r="D499" s="819" t="s">
        <v>5798</v>
      </c>
      <c r="E499" s="820" t="s">
        <v>3138</v>
      </c>
      <c r="F499" s="738" t="s">
        <v>3056</v>
      </c>
      <c r="G499" s="738" t="s">
        <v>3855</v>
      </c>
      <c r="H499" s="738" t="s">
        <v>608</v>
      </c>
      <c r="I499" s="738" t="s">
        <v>3957</v>
      </c>
      <c r="J499" s="738" t="s">
        <v>3955</v>
      </c>
      <c r="K499" s="738" t="s">
        <v>3958</v>
      </c>
      <c r="L499" s="739">
        <v>256.24</v>
      </c>
      <c r="M499" s="739">
        <v>4612.3200000000006</v>
      </c>
      <c r="N499" s="738">
        <v>18</v>
      </c>
      <c r="O499" s="821">
        <v>8</v>
      </c>
      <c r="P499" s="739"/>
      <c r="Q499" s="754">
        <v>0</v>
      </c>
      <c r="R499" s="738"/>
      <c r="S499" s="754">
        <v>0</v>
      </c>
      <c r="T499" s="821"/>
      <c r="U499" s="777">
        <v>0</v>
      </c>
    </row>
    <row r="500" spans="1:21" ht="14.4" customHeight="1" x14ac:dyDescent="0.3">
      <c r="A500" s="737">
        <v>10</v>
      </c>
      <c r="B500" s="738" t="s">
        <v>2778</v>
      </c>
      <c r="C500" s="738" t="s">
        <v>3060</v>
      </c>
      <c r="D500" s="819" t="s">
        <v>5798</v>
      </c>
      <c r="E500" s="820" t="s">
        <v>3138</v>
      </c>
      <c r="F500" s="738" t="s">
        <v>3056</v>
      </c>
      <c r="G500" s="738" t="s">
        <v>3855</v>
      </c>
      <c r="H500" s="738" t="s">
        <v>608</v>
      </c>
      <c r="I500" s="738" t="s">
        <v>3959</v>
      </c>
      <c r="J500" s="738" t="s">
        <v>3960</v>
      </c>
      <c r="K500" s="738" t="s">
        <v>3961</v>
      </c>
      <c r="L500" s="739">
        <v>1600</v>
      </c>
      <c r="M500" s="739">
        <v>12800</v>
      </c>
      <c r="N500" s="738">
        <v>8</v>
      </c>
      <c r="O500" s="821">
        <v>3</v>
      </c>
      <c r="P500" s="739"/>
      <c r="Q500" s="754">
        <v>0</v>
      </c>
      <c r="R500" s="738"/>
      <c r="S500" s="754">
        <v>0</v>
      </c>
      <c r="T500" s="821"/>
      <c r="U500" s="777">
        <v>0</v>
      </c>
    </row>
    <row r="501" spans="1:21" ht="14.4" customHeight="1" x14ac:dyDescent="0.3">
      <c r="A501" s="737">
        <v>10</v>
      </c>
      <c r="B501" s="738" t="s">
        <v>2778</v>
      </c>
      <c r="C501" s="738" t="s">
        <v>3060</v>
      </c>
      <c r="D501" s="819" t="s">
        <v>5798</v>
      </c>
      <c r="E501" s="820" t="s">
        <v>3138</v>
      </c>
      <c r="F501" s="738" t="s">
        <v>3056</v>
      </c>
      <c r="G501" s="738" t="s">
        <v>3855</v>
      </c>
      <c r="H501" s="738" t="s">
        <v>608</v>
      </c>
      <c r="I501" s="738" t="s">
        <v>3962</v>
      </c>
      <c r="J501" s="738" t="s">
        <v>3960</v>
      </c>
      <c r="K501" s="738" t="s">
        <v>3963</v>
      </c>
      <c r="L501" s="739">
        <v>3000</v>
      </c>
      <c r="M501" s="739">
        <v>126000</v>
      </c>
      <c r="N501" s="738">
        <v>42</v>
      </c>
      <c r="O501" s="821">
        <v>8</v>
      </c>
      <c r="P501" s="739"/>
      <c r="Q501" s="754">
        <v>0</v>
      </c>
      <c r="R501" s="738"/>
      <c r="S501" s="754">
        <v>0</v>
      </c>
      <c r="T501" s="821"/>
      <c r="U501" s="777">
        <v>0</v>
      </c>
    </row>
    <row r="502" spans="1:21" ht="14.4" customHeight="1" x14ac:dyDescent="0.3">
      <c r="A502" s="737">
        <v>10</v>
      </c>
      <c r="B502" s="738" t="s">
        <v>2778</v>
      </c>
      <c r="C502" s="738" t="s">
        <v>3060</v>
      </c>
      <c r="D502" s="819" t="s">
        <v>5798</v>
      </c>
      <c r="E502" s="820" t="s">
        <v>3138</v>
      </c>
      <c r="F502" s="738" t="s">
        <v>3056</v>
      </c>
      <c r="G502" s="738" t="s">
        <v>3855</v>
      </c>
      <c r="H502" s="738" t="s">
        <v>608</v>
      </c>
      <c r="I502" s="738" t="s">
        <v>3964</v>
      </c>
      <c r="J502" s="738" t="s">
        <v>3960</v>
      </c>
      <c r="K502" s="738" t="s">
        <v>3965</v>
      </c>
      <c r="L502" s="739">
        <v>3000</v>
      </c>
      <c r="M502" s="739">
        <v>18000</v>
      </c>
      <c r="N502" s="738">
        <v>6</v>
      </c>
      <c r="O502" s="821">
        <v>1</v>
      </c>
      <c r="P502" s="739"/>
      <c r="Q502" s="754">
        <v>0</v>
      </c>
      <c r="R502" s="738"/>
      <c r="S502" s="754">
        <v>0</v>
      </c>
      <c r="T502" s="821"/>
      <c r="U502" s="777">
        <v>0</v>
      </c>
    </row>
    <row r="503" spans="1:21" ht="14.4" customHeight="1" x14ac:dyDescent="0.3">
      <c r="A503" s="737">
        <v>10</v>
      </c>
      <c r="B503" s="738" t="s">
        <v>2778</v>
      </c>
      <c r="C503" s="738" t="s">
        <v>3060</v>
      </c>
      <c r="D503" s="819" t="s">
        <v>5798</v>
      </c>
      <c r="E503" s="820" t="s">
        <v>3138</v>
      </c>
      <c r="F503" s="738" t="s">
        <v>3056</v>
      </c>
      <c r="G503" s="738" t="s">
        <v>3855</v>
      </c>
      <c r="H503" s="738" t="s">
        <v>608</v>
      </c>
      <c r="I503" s="738" t="s">
        <v>3966</v>
      </c>
      <c r="J503" s="738" t="s">
        <v>3967</v>
      </c>
      <c r="K503" s="738" t="s">
        <v>3968</v>
      </c>
      <c r="L503" s="739">
        <v>141</v>
      </c>
      <c r="M503" s="739">
        <v>705</v>
      </c>
      <c r="N503" s="738">
        <v>5</v>
      </c>
      <c r="O503" s="821">
        <v>1</v>
      </c>
      <c r="P503" s="739"/>
      <c r="Q503" s="754">
        <v>0</v>
      </c>
      <c r="R503" s="738"/>
      <c r="S503" s="754">
        <v>0</v>
      </c>
      <c r="T503" s="821"/>
      <c r="U503" s="777">
        <v>0</v>
      </c>
    </row>
    <row r="504" spans="1:21" ht="14.4" customHeight="1" x14ac:dyDescent="0.3">
      <c r="A504" s="737">
        <v>10</v>
      </c>
      <c r="B504" s="738" t="s">
        <v>2778</v>
      </c>
      <c r="C504" s="738" t="s">
        <v>3060</v>
      </c>
      <c r="D504" s="819" t="s">
        <v>5798</v>
      </c>
      <c r="E504" s="820" t="s">
        <v>3138</v>
      </c>
      <c r="F504" s="738" t="s">
        <v>3056</v>
      </c>
      <c r="G504" s="738" t="s">
        <v>3855</v>
      </c>
      <c r="H504" s="738" t="s">
        <v>608</v>
      </c>
      <c r="I504" s="738" t="s">
        <v>3969</v>
      </c>
      <c r="J504" s="738" t="s">
        <v>3967</v>
      </c>
      <c r="K504" s="738" t="s">
        <v>3970</v>
      </c>
      <c r="L504" s="739">
        <v>1635</v>
      </c>
      <c r="M504" s="739">
        <v>4905</v>
      </c>
      <c r="N504" s="738">
        <v>3</v>
      </c>
      <c r="O504" s="821">
        <v>1</v>
      </c>
      <c r="P504" s="739"/>
      <c r="Q504" s="754">
        <v>0</v>
      </c>
      <c r="R504" s="738"/>
      <c r="S504" s="754">
        <v>0</v>
      </c>
      <c r="T504" s="821"/>
      <c r="U504" s="777">
        <v>0</v>
      </c>
    </row>
    <row r="505" spans="1:21" ht="14.4" customHeight="1" x14ac:dyDescent="0.3">
      <c r="A505" s="737">
        <v>10</v>
      </c>
      <c r="B505" s="738" t="s">
        <v>2778</v>
      </c>
      <c r="C505" s="738" t="s">
        <v>3060</v>
      </c>
      <c r="D505" s="819" t="s">
        <v>5798</v>
      </c>
      <c r="E505" s="820" t="s">
        <v>3138</v>
      </c>
      <c r="F505" s="738" t="s">
        <v>3056</v>
      </c>
      <c r="G505" s="738" t="s">
        <v>3855</v>
      </c>
      <c r="H505" s="738" t="s">
        <v>608</v>
      </c>
      <c r="I505" s="738" t="s">
        <v>3971</v>
      </c>
      <c r="J505" s="738" t="s">
        <v>3972</v>
      </c>
      <c r="K505" s="738" t="s">
        <v>3973</v>
      </c>
      <c r="L505" s="739">
        <v>6000</v>
      </c>
      <c r="M505" s="739">
        <v>18000</v>
      </c>
      <c r="N505" s="738">
        <v>3</v>
      </c>
      <c r="O505" s="821">
        <v>1</v>
      </c>
      <c r="P505" s="739"/>
      <c r="Q505" s="754">
        <v>0</v>
      </c>
      <c r="R505" s="738"/>
      <c r="S505" s="754">
        <v>0</v>
      </c>
      <c r="T505" s="821"/>
      <c r="U505" s="777">
        <v>0</v>
      </c>
    </row>
    <row r="506" spans="1:21" ht="14.4" customHeight="1" x14ac:dyDescent="0.3">
      <c r="A506" s="737">
        <v>10</v>
      </c>
      <c r="B506" s="738" t="s">
        <v>2778</v>
      </c>
      <c r="C506" s="738" t="s">
        <v>3060</v>
      </c>
      <c r="D506" s="819" t="s">
        <v>5798</v>
      </c>
      <c r="E506" s="820" t="s">
        <v>3138</v>
      </c>
      <c r="F506" s="738" t="s">
        <v>3056</v>
      </c>
      <c r="G506" s="738" t="s">
        <v>3855</v>
      </c>
      <c r="H506" s="738" t="s">
        <v>608</v>
      </c>
      <c r="I506" s="738" t="s">
        <v>3974</v>
      </c>
      <c r="J506" s="738" t="s">
        <v>3975</v>
      </c>
      <c r="K506" s="738" t="s">
        <v>3976</v>
      </c>
      <c r="L506" s="739">
        <v>504.45</v>
      </c>
      <c r="M506" s="739">
        <v>15133.5</v>
      </c>
      <c r="N506" s="738">
        <v>30</v>
      </c>
      <c r="O506" s="821">
        <v>5</v>
      </c>
      <c r="P506" s="739"/>
      <c r="Q506" s="754">
        <v>0</v>
      </c>
      <c r="R506" s="738"/>
      <c r="S506" s="754">
        <v>0</v>
      </c>
      <c r="T506" s="821"/>
      <c r="U506" s="777">
        <v>0</v>
      </c>
    </row>
    <row r="507" spans="1:21" ht="14.4" customHeight="1" x14ac:dyDescent="0.3">
      <c r="A507" s="737">
        <v>10</v>
      </c>
      <c r="B507" s="738" t="s">
        <v>2778</v>
      </c>
      <c r="C507" s="738" t="s">
        <v>3060</v>
      </c>
      <c r="D507" s="819" t="s">
        <v>5798</v>
      </c>
      <c r="E507" s="820" t="s">
        <v>3138</v>
      </c>
      <c r="F507" s="738" t="s">
        <v>3056</v>
      </c>
      <c r="G507" s="738" t="s">
        <v>3855</v>
      </c>
      <c r="H507" s="738" t="s">
        <v>608</v>
      </c>
      <c r="I507" s="738" t="s">
        <v>3977</v>
      </c>
      <c r="J507" s="738" t="s">
        <v>3978</v>
      </c>
      <c r="K507" s="738" t="s">
        <v>3979</v>
      </c>
      <c r="L507" s="739">
        <v>859.86</v>
      </c>
      <c r="M507" s="739">
        <v>25795.8</v>
      </c>
      <c r="N507" s="738">
        <v>30</v>
      </c>
      <c r="O507" s="821">
        <v>5</v>
      </c>
      <c r="P507" s="739"/>
      <c r="Q507" s="754">
        <v>0</v>
      </c>
      <c r="R507" s="738"/>
      <c r="S507" s="754">
        <v>0</v>
      </c>
      <c r="T507" s="821"/>
      <c r="U507" s="777">
        <v>0</v>
      </c>
    </row>
    <row r="508" spans="1:21" ht="14.4" customHeight="1" x14ac:dyDescent="0.3">
      <c r="A508" s="737">
        <v>10</v>
      </c>
      <c r="B508" s="738" t="s">
        <v>2778</v>
      </c>
      <c r="C508" s="738" t="s">
        <v>3060</v>
      </c>
      <c r="D508" s="819" t="s">
        <v>5798</v>
      </c>
      <c r="E508" s="820" t="s">
        <v>3138</v>
      </c>
      <c r="F508" s="738" t="s">
        <v>3056</v>
      </c>
      <c r="G508" s="738" t="s">
        <v>3855</v>
      </c>
      <c r="H508" s="738" t="s">
        <v>608</v>
      </c>
      <c r="I508" s="738" t="s">
        <v>3980</v>
      </c>
      <c r="J508" s="738" t="s">
        <v>3948</v>
      </c>
      <c r="K508" s="738" t="s">
        <v>3981</v>
      </c>
      <c r="L508" s="739">
        <v>1600</v>
      </c>
      <c r="M508" s="739">
        <v>19200</v>
      </c>
      <c r="N508" s="738">
        <v>12</v>
      </c>
      <c r="O508" s="821">
        <v>2</v>
      </c>
      <c r="P508" s="739"/>
      <c r="Q508" s="754">
        <v>0</v>
      </c>
      <c r="R508" s="738"/>
      <c r="S508" s="754">
        <v>0</v>
      </c>
      <c r="T508" s="821"/>
      <c r="U508" s="777">
        <v>0</v>
      </c>
    </row>
    <row r="509" spans="1:21" ht="14.4" customHeight="1" x14ac:dyDescent="0.3">
      <c r="A509" s="737">
        <v>10</v>
      </c>
      <c r="B509" s="738" t="s">
        <v>2778</v>
      </c>
      <c r="C509" s="738" t="s">
        <v>3060</v>
      </c>
      <c r="D509" s="819" t="s">
        <v>5798</v>
      </c>
      <c r="E509" s="820" t="s">
        <v>3138</v>
      </c>
      <c r="F509" s="738" t="s">
        <v>3056</v>
      </c>
      <c r="G509" s="738" t="s">
        <v>3855</v>
      </c>
      <c r="H509" s="738" t="s">
        <v>608</v>
      </c>
      <c r="I509" s="738" t="s">
        <v>3982</v>
      </c>
      <c r="J509" s="738" t="s">
        <v>3983</v>
      </c>
      <c r="K509" s="738" t="s">
        <v>3984</v>
      </c>
      <c r="L509" s="739">
        <v>420</v>
      </c>
      <c r="M509" s="739">
        <v>6300</v>
      </c>
      <c r="N509" s="738">
        <v>15</v>
      </c>
      <c r="O509" s="821">
        <v>2</v>
      </c>
      <c r="P509" s="739"/>
      <c r="Q509" s="754">
        <v>0</v>
      </c>
      <c r="R509" s="738"/>
      <c r="S509" s="754">
        <v>0</v>
      </c>
      <c r="T509" s="821"/>
      <c r="U509" s="777">
        <v>0</v>
      </c>
    </row>
    <row r="510" spans="1:21" ht="14.4" customHeight="1" x14ac:dyDescent="0.3">
      <c r="A510" s="737">
        <v>10</v>
      </c>
      <c r="B510" s="738" t="s">
        <v>2778</v>
      </c>
      <c r="C510" s="738" t="s">
        <v>3060</v>
      </c>
      <c r="D510" s="819" t="s">
        <v>5798</v>
      </c>
      <c r="E510" s="820" t="s">
        <v>3138</v>
      </c>
      <c r="F510" s="738" t="s">
        <v>3056</v>
      </c>
      <c r="G510" s="738" t="s">
        <v>3855</v>
      </c>
      <c r="H510" s="738" t="s">
        <v>608</v>
      </c>
      <c r="I510" s="738" t="s">
        <v>3985</v>
      </c>
      <c r="J510" s="738" t="s">
        <v>3986</v>
      </c>
      <c r="K510" s="738" t="s">
        <v>3987</v>
      </c>
      <c r="L510" s="739">
        <v>319.5</v>
      </c>
      <c r="M510" s="739">
        <v>639</v>
      </c>
      <c r="N510" s="738">
        <v>2</v>
      </c>
      <c r="O510" s="821">
        <v>1</v>
      </c>
      <c r="P510" s="739"/>
      <c r="Q510" s="754">
        <v>0</v>
      </c>
      <c r="R510" s="738"/>
      <c r="S510" s="754">
        <v>0</v>
      </c>
      <c r="T510" s="821"/>
      <c r="U510" s="777">
        <v>0</v>
      </c>
    </row>
    <row r="511" spans="1:21" ht="14.4" customHeight="1" x14ac:dyDescent="0.3">
      <c r="A511" s="737">
        <v>10</v>
      </c>
      <c r="B511" s="738" t="s">
        <v>2778</v>
      </c>
      <c r="C511" s="738" t="s">
        <v>3060</v>
      </c>
      <c r="D511" s="819" t="s">
        <v>5798</v>
      </c>
      <c r="E511" s="820" t="s">
        <v>3138</v>
      </c>
      <c r="F511" s="738" t="s">
        <v>3056</v>
      </c>
      <c r="G511" s="738" t="s">
        <v>3855</v>
      </c>
      <c r="H511" s="738" t="s">
        <v>608</v>
      </c>
      <c r="I511" s="738" t="s">
        <v>3988</v>
      </c>
      <c r="J511" s="738" t="s">
        <v>3948</v>
      </c>
      <c r="K511" s="738" t="s">
        <v>3989</v>
      </c>
      <c r="L511" s="739">
        <v>1600</v>
      </c>
      <c r="M511" s="739">
        <v>41600</v>
      </c>
      <c r="N511" s="738">
        <v>26</v>
      </c>
      <c r="O511" s="821">
        <v>5</v>
      </c>
      <c r="P511" s="739"/>
      <c r="Q511" s="754">
        <v>0</v>
      </c>
      <c r="R511" s="738"/>
      <c r="S511" s="754">
        <v>0</v>
      </c>
      <c r="T511" s="821"/>
      <c r="U511" s="777">
        <v>0</v>
      </c>
    </row>
    <row r="512" spans="1:21" ht="14.4" customHeight="1" x14ac:dyDescent="0.3">
      <c r="A512" s="737">
        <v>10</v>
      </c>
      <c r="B512" s="738" t="s">
        <v>2778</v>
      </c>
      <c r="C512" s="738" t="s">
        <v>3060</v>
      </c>
      <c r="D512" s="819" t="s">
        <v>5798</v>
      </c>
      <c r="E512" s="820" t="s">
        <v>3138</v>
      </c>
      <c r="F512" s="738" t="s">
        <v>3056</v>
      </c>
      <c r="G512" s="738" t="s">
        <v>3855</v>
      </c>
      <c r="H512" s="738" t="s">
        <v>608</v>
      </c>
      <c r="I512" s="738" t="s">
        <v>3990</v>
      </c>
      <c r="J512" s="738" t="s">
        <v>3991</v>
      </c>
      <c r="K512" s="738" t="s">
        <v>3992</v>
      </c>
      <c r="L512" s="739">
        <v>94940</v>
      </c>
      <c r="M512" s="739">
        <v>94940</v>
      </c>
      <c r="N512" s="738">
        <v>1</v>
      </c>
      <c r="O512" s="821">
        <v>1</v>
      </c>
      <c r="P512" s="739"/>
      <c r="Q512" s="754">
        <v>0</v>
      </c>
      <c r="R512" s="738"/>
      <c r="S512" s="754">
        <v>0</v>
      </c>
      <c r="T512" s="821"/>
      <c r="U512" s="777">
        <v>0</v>
      </c>
    </row>
    <row r="513" spans="1:21" ht="14.4" customHeight="1" x14ac:dyDescent="0.3">
      <c r="A513" s="737">
        <v>10</v>
      </c>
      <c r="B513" s="738" t="s">
        <v>2778</v>
      </c>
      <c r="C513" s="738" t="s">
        <v>3060</v>
      </c>
      <c r="D513" s="819" t="s">
        <v>5798</v>
      </c>
      <c r="E513" s="820" t="s">
        <v>3138</v>
      </c>
      <c r="F513" s="738" t="s">
        <v>3056</v>
      </c>
      <c r="G513" s="738" t="s">
        <v>3855</v>
      </c>
      <c r="H513" s="738" t="s">
        <v>608</v>
      </c>
      <c r="I513" s="738" t="s">
        <v>3993</v>
      </c>
      <c r="J513" s="738" t="s">
        <v>3994</v>
      </c>
      <c r="K513" s="738" t="s">
        <v>3995</v>
      </c>
      <c r="L513" s="739">
        <v>84000</v>
      </c>
      <c r="M513" s="739">
        <v>84000</v>
      </c>
      <c r="N513" s="738">
        <v>1</v>
      </c>
      <c r="O513" s="821">
        <v>1</v>
      </c>
      <c r="P513" s="739"/>
      <c r="Q513" s="754">
        <v>0</v>
      </c>
      <c r="R513" s="738"/>
      <c r="S513" s="754">
        <v>0</v>
      </c>
      <c r="T513" s="821"/>
      <c r="U513" s="777">
        <v>0</v>
      </c>
    </row>
    <row r="514" spans="1:21" ht="14.4" customHeight="1" x14ac:dyDescent="0.3">
      <c r="A514" s="737">
        <v>10</v>
      </c>
      <c r="B514" s="738" t="s">
        <v>2778</v>
      </c>
      <c r="C514" s="738" t="s">
        <v>3060</v>
      </c>
      <c r="D514" s="819" t="s">
        <v>5798</v>
      </c>
      <c r="E514" s="820" t="s">
        <v>3138</v>
      </c>
      <c r="F514" s="738" t="s">
        <v>3056</v>
      </c>
      <c r="G514" s="738" t="s">
        <v>3855</v>
      </c>
      <c r="H514" s="738" t="s">
        <v>608</v>
      </c>
      <c r="I514" s="738" t="s">
        <v>3996</v>
      </c>
      <c r="J514" s="738" t="s">
        <v>3960</v>
      </c>
      <c r="K514" s="738" t="s">
        <v>3997</v>
      </c>
      <c r="L514" s="739">
        <v>783.65</v>
      </c>
      <c r="M514" s="739">
        <v>4701.8999999999996</v>
      </c>
      <c r="N514" s="738">
        <v>6</v>
      </c>
      <c r="O514" s="821">
        <v>1</v>
      </c>
      <c r="P514" s="739"/>
      <c r="Q514" s="754">
        <v>0</v>
      </c>
      <c r="R514" s="738"/>
      <c r="S514" s="754">
        <v>0</v>
      </c>
      <c r="T514" s="821"/>
      <c r="U514" s="777">
        <v>0</v>
      </c>
    </row>
    <row r="515" spans="1:21" ht="14.4" customHeight="1" x14ac:dyDescent="0.3">
      <c r="A515" s="737">
        <v>10</v>
      </c>
      <c r="B515" s="738" t="s">
        <v>2778</v>
      </c>
      <c r="C515" s="738" t="s">
        <v>3060</v>
      </c>
      <c r="D515" s="819" t="s">
        <v>5798</v>
      </c>
      <c r="E515" s="820" t="s">
        <v>3138</v>
      </c>
      <c r="F515" s="738" t="s">
        <v>3056</v>
      </c>
      <c r="G515" s="738" t="s">
        <v>3855</v>
      </c>
      <c r="H515" s="738" t="s">
        <v>608</v>
      </c>
      <c r="I515" s="738" t="s">
        <v>3998</v>
      </c>
      <c r="J515" s="738" t="s">
        <v>3999</v>
      </c>
      <c r="K515" s="738" t="s">
        <v>4000</v>
      </c>
      <c r="L515" s="739">
        <v>84000</v>
      </c>
      <c r="M515" s="739">
        <v>84000</v>
      </c>
      <c r="N515" s="738">
        <v>1</v>
      </c>
      <c r="O515" s="821">
        <v>1</v>
      </c>
      <c r="P515" s="739"/>
      <c r="Q515" s="754">
        <v>0</v>
      </c>
      <c r="R515" s="738"/>
      <c r="S515" s="754">
        <v>0</v>
      </c>
      <c r="T515" s="821"/>
      <c r="U515" s="777">
        <v>0</v>
      </c>
    </row>
    <row r="516" spans="1:21" ht="14.4" customHeight="1" x14ac:dyDescent="0.3">
      <c r="A516" s="737">
        <v>10</v>
      </c>
      <c r="B516" s="738" t="s">
        <v>2778</v>
      </c>
      <c r="C516" s="738" t="s">
        <v>3060</v>
      </c>
      <c r="D516" s="819" t="s">
        <v>5798</v>
      </c>
      <c r="E516" s="820" t="s">
        <v>3139</v>
      </c>
      <c r="F516" s="738" t="s">
        <v>3057</v>
      </c>
      <c r="G516" s="738" t="s">
        <v>3812</v>
      </c>
      <c r="H516" s="738" t="s">
        <v>608</v>
      </c>
      <c r="I516" s="738" t="s">
        <v>3813</v>
      </c>
      <c r="J516" s="738" t="s">
        <v>3814</v>
      </c>
      <c r="K516" s="738" t="s">
        <v>3815</v>
      </c>
      <c r="L516" s="739">
        <v>477.92</v>
      </c>
      <c r="M516" s="739">
        <v>6690.88</v>
      </c>
      <c r="N516" s="738">
        <v>14</v>
      </c>
      <c r="O516" s="821">
        <v>8</v>
      </c>
      <c r="P516" s="739">
        <v>6212.96</v>
      </c>
      <c r="Q516" s="754">
        <v>0.9285714285714286</v>
      </c>
      <c r="R516" s="738">
        <v>13</v>
      </c>
      <c r="S516" s="754">
        <v>0.9285714285714286</v>
      </c>
      <c r="T516" s="821">
        <v>7.5</v>
      </c>
      <c r="U516" s="777">
        <v>0.9375</v>
      </c>
    </row>
    <row r="517" spans="1:21" ht="14.4" customHeight="1" x14ac:dyDescent="0.3">
      <c r="A517" s="737">
        <v>10</v>
      </c>
      <c r="B517" s="738" t="s">
        <v>2778</v>
      </c>
      <c r="C517" s="738" t="s">
        <v>3060</v>
      </c>
      <c r="D517" s="819" t="s">
        <v>5798</v>
      </c>
      <c r="E517" s="820" t="s">
        <v>3139</v>
      </c>
      <c r="F517" s="738" t="s">
        <v>3057</v>
      </c>
      <c r="G517" s="738" t="s">
        <v>3282</v>
      </c>
      <c r="H517" s="738" t="s">
        <v>608</v>
      </c>
      <c r="I517" s="738" t="s">
        <v>2428</v>
      </c>
      <c r="J517" s="738" t="s">
        <v>2429</v>
      </c>
      <c r="K517" s="738" t="s">
        <v>3283</v>
      </c>
      <c r="L517" s="739">
        <v>107.27</v>
      </c>
      <c r="M517" s="739">
        <v>1823.59</v>
      </c>
      <c r="N517" s="738">
        <v>17</v>
      </c>
      <c r="O517" s="821">
        <v>3</v>
      </c>
      <c r="P517" s="739">
        <v>1394.51</v>
      </c>
      <c r="Q517" s="754">
        <v>0.76470588235294124</v>
      </c>
      <c r="R517" s="738">
        <v>13</v>
      </c>
      <c r="S517" s="754">
        <v>0.76470588235294112</v>
      </c>
      <c r="T517" s="821">
        <v>2.5</v>
      </c>
      <c r="U517" s="777">
        <v>0.83333333333333337</v>
      </c>
    </row>
    <row r="518" spans="1:21" ht="14.4" customHeight="1" x14ac:dyDescent="0.3">
      <c r="A518" s="737">
        <v>10</v>
      </c>
      <c r="B518" s="738" t="s">
        <v>2778</v>
      </c>
      <c r="C518" s="738" t="s">
        <v>3060</v>
      </c>
      <c r="D518" s="819" t="s">
        <v>5798</v>
      </c>
      <c r="E518" s="820" t="s">
        <v>3139</v>
      </c>
      <c r="F518" s="738" t="s">
        <v>3057</v>
      </c>
      <c r="G518" s="738" t="s">
        <v>3282</v>
      </c>
      <c r="H518" s="738" t="s">
        <v>608</v>
      </c>
      <c r="I518" s="738" t="s">
        <v>3718</v>
      </c>
      <c r="J518" s="738" t="s">
        <v>2429</v>
      </c>
      <c r="K518" s="738" t="s">
        <v>3283</v>
      </c>
      <c r="L518" s="739">
        <v>107.27</v>
      </c>
      <c r="M518" s="739">
        <v>321.81</v>
      </c>
      <c r="N518" s="738">
        <v>3</v>
      </c>
      <c r="O518" s="821">
        <v>0.5</v>
      </c>
      <c r="P518" s="739"/>
      <c r="Q518" s="754">
        <v>0</v>
      </c>
      <c r="R518" s="738"/>
      <c r="S518" s="754">
        <v>0</v>
      </c>
      <c r="T518" s="821"/>
      <c r="U518" s="777">
        <v>0</v>
      </c>
    </row>
    <row r="519" spans="1:21" ht="14.4" customHeight="1" x14ac:dyDescent="0.3">
      <c r="A519" s="737">
        <v>10</v>
      </c>
      <c r="B519" s="738" t="s">
        <v>2778</v>
      </c>
      <c r="C519" s="738" t="s">
        <v>3060</v>
      </c>
      <c r="D519" s="819" t="s">
        <v>5798</v>
      </c>
      <c r="E519" s="820" t="s">
        <v>3139</v>
      </c>
      <c r="F519" s="738" t="s">
        <v>3057</v>
      </c>
      <c r="G519" s="738" t="s">
        <v>3816</v>
      </c>
      <c r="H519" s="738" t="s">
        <v>871</v>
      </c>
      <c r="I519" s="738" t="s">
        <v>3817</v>
      </c>
      <c r="J519" s="738" t="s">
        <v>3818</v>
      </c>
      <c r="K519" s="738" t="s">
        <v>3819</v>
      </c>
      <c r="L519" s="739">
        <v>529.88</v>
      </c>
      <c r="M519" s="739">
        <v>43450.159999999989</v>
      </c>
      <c r="N519" s="738">
        <v>82</v>
      </c>
      <c r="O519" s="821">
        <v>8</v>
      </c>
      <c r="P519" s="739">
        <v>33912.319999999992</v>
      </c>
      <c r="Q519" s="754">
        <v>0.78048780487804881</v>
      </c>
      <c r="R519" s="738">
        <v>64</v>
      </c>
      <c r="S519" s="754">
        <v>0.78048780487804881</v>
      </c>
      <c r="T519" s="821">
        <v>6.5</v>
      </c>
      <c r="U519" s="777">
        <v>0.8125</v>
      </c>
    </row>
    <row r="520" spans="1:21" ht="14.4" customHeight="1" x14ac:dyDescent="0.3">
      <c r="A520" s="737">
        <v>10</v>
      </c>
      <c r="B520" s="738" t="s">
        <v>2778</v>
      </c>
      <c r="C520" s="738" t="s">
        <v>3060</v>
      </c>
      <c r="D520" s="819" t="s">
        <v>5798</v>
      </c>
      <c r="E520" s="820" t="s">
        <v>3139</v>
      </c>
      <c r="F520" s="738" t="s">
        <v>3057</v>
      </c>
      <c r="G520" s="738" t="s">
        <v>3816</v>
      </c>
      <c r="H520" s="738" t="s">
        <v>871</v>
      </c>
      <c r="I520" s="738" t="s">
        <v>3820</v>
      </c>
      <c r="J520" s="738" t="s">
        <v>3821</v>
      </c>
      <c r="K520" s="738" t="s">
        <v>3822</v>
      </c>
      <c r="L520" s="739">
        <v>848.35</v>
      </c>
      <c r="M520" s="739">
        <v>5938.4500000000007</v>
      </c>
      <c r="N520" s="738">
        <v>7</v>
      </c>
      <c r="O520" s="821">
        <v>2.5</v>
      </c>
      <c r="P520" s="739">
        <v>3393.4</v>
      </c>
      <c r="Q520" s="754">
        <v>0.5714285714285714</v>
      </c>
      <c r="R520" s="738">
        <v>4</v>
      </c>
      <c r="S520" s="754">
        <v>0.5714285714285714</v>
      </c>
      <c r="T520" s="821">
        <v>1.5</v>
      </c>
      <c r="U520" s="777">
        <v>0.6</v>
      </c>
    </row>
    <row r="521" spans="1:21" ht="14.4" customHeight="1" x14ac:dyDescent="0.3">
      <c r="A521" s="737">
        <v>10</v>
      </c>
      <c r="B521" s="738" t="s">
        <v>2778</v>
      </c>
      <c r="C521" s="738" t="s">
        <v>3060</v>
      </c>
      <c r="D521" s="819" t="s">
        <v>5798</v>
      </c>
      <c r="E521" s="820" t="s">
        <v>3139</v>
      </c>
      <c r="F521" s="738" t="s">
        <v>3057</v>
      </c>
      <c r="G521" s="738" t="s">
        <v>3816</v>
      </c>
      <c r="H521" s="738" t="s">
        <v>871</v>
      </c>
      <c r="I521" s="738" t="s">
        <v>3820</v>
      </c>
      <c r="J521" s="738" t="s">
        <v>3821</v>
      </c>
      <c r="K521" s="738" t="s">
        <v>3822</v>
      </c>
      <c r="L521" s="739">
        <v>830.09</v>
      </c>
      <c r="M521" s="739">
        <v>5810.63</v>
      </c>
      <c r="N521" s="738">
        <v>7</v>
      </c>
      <c r="O521" s="821">
        <v>3.5</v>
      </c>
      <c r="P521" s="739">
        <v>5810.63</v>
      </c>
      <c r="Q521" s="754">
        <v>1</v>
      </c>
      <c r="R521" s="738">
        <v>7</v>
      </c>
      <c r="S521" s="754">
        <v>1</v>
      </c>
      <c r="T521" s="821">
        <v>3.5</v>
      </c>
      <c r="U521" s="777">
        <v>1</v>
      </c>
    </row>
    <row r="522" spans="1:21" ht="14.4" customHeight="1" x14ac:dyDescent="0.3">
      <c r="A522" s="737">
        <v>10</v>
      </c>
      <c r="B522" s="738" t="s">
        <v>2778</v>
      </c>
      <c r="C522" s="738" t="s">
        <v>3060</v>
      </c>
      <c r="D522" s="819" t="s">
        <v>5798</v>
      </c>
      <c r="E522" s="820" t="s">
        <v>3139</v>
      </c>
      <c r="F522" s="738" t="s">
        <v>3057</v>
      </c>
      <c r="G522" s="738" t="s">
        <v>3816</v>
      </c>
      <c r="H522" s="738" t="s">
        <v>608</v>
      </c>
      <c r="I522" s="738" t="s">
        <v>4001</v>
      </c>
      <c r="J522" s="738" t="s">
        <v>4002</v>
      </c>
      <c r="K522" s="738" t="s">
        <v>4003</v>
      </c>
      <c r="L522" s="739">
        <v>423.9</v>
      </c>
      <c r="M522" s="739">
        <v>423.9</v>
      </c>
      <c r="N522" s="738">
        <v>1</v>
      </c>
      <c r="O522" s="821">
        <v>1</v>
      </c>
      <c r="P522" s="739">
        <v>423.9</v>
      </c>
      <c r="Q522" s="754">
        <v>1</v>
      </c>
      <c r="R522" s="738">
        <v>1</v>
      </c>
      <c r="S522" s="754">
        <v>1</v>
      </c>
      <c r="T522" s="821">
        <v>1</v>
      </c>
      <c r="U522" s="777">
        <v>1</v>
      </c>
    </row>
    <row r="523" spans="1:21" ht="14.4" customHeight="1" x14ac:dyDescent="0.3">
      <c r="A523" s="737">
        <v>10</v>
      </c>
      <c r="B523" s="738" t="s">
        <v>2778</v>
      </c>
      <c r="C523" s="738" t="s">
        <v>3060</v>
      </c>
      <c r="D523" s="819" t="s">
        <v>5798</v>
      </c>
      <c r="E523" s="820" t="s">
        <v>3139</v>
      </c>
      <c r="F523" s="738" t="s">
        <v>3057</v>
      </c>
      <c r="G523" s="738" t="s">
        <v>3816</v>
      </c>
      <c r="H523" s="738" t="s">
        <v>608</v>
      </c>
      <c r="I523" s="738" t="s">
        <v>4004</v>
      </c>
      <c r="J523" s="738" t="s">
        <v>4002</v>
      </c>
      <c r="K523" s="738" t="s">
        <v>4005</v>
      </c>
      <c r="L523" s="739">
        <v>0</v>
      </c>
      <c r="M523" s="739">
        <v>0</v>
      </c>
      <c r="N523" s="738">
        <v>1</v>
      </c>
      <c r="O523" s="821">
        <v>0.5</v>
      </c>
      <c r="P523" s="739">
        <v>0</v>
      </c>
      <c r="Q523" s="754"/>
      <c r="R523" s="738">
        <v>1</v>
      </c>
      <c r="S523" s="754">
        <v>1</v>
      </c>
      <c r="T523" s="821">
        <v>0.5</v>
      </c>
      <c r="U523" s="777">
        <v>1</v>
      </c>
    </row>
    <row r="524" spans="1:21" ht="14.4" customHeight="1" x14ac:dyDescent="0.3">
      <c r="A524" s="737">
        <v>10</v>
      </c>
      <c r="B524" s="738" t="s">
        <v>2778</v>
      </c>
      <c r="C524" s="738" t="s">
        <v>3060</v>
      </c>
      <c r="D524" s="819" t="s">
        <v>5798</v>
      </c>
      <c r="E524" s="820" t="s">
        <v>3139</v>
      </c>
      <c r="F524" s="738" t="s">
        <v>3057</v>
      </c>
      <c r="G524" s="738" t="s">
        <v>3823</v>
      </c>
      <c r="H524" s="738" t="s">
        <v>871</v>
      </c>
      <c r="I524" s="738" t="s">
        <v>3824</v>
      </c>
      <c r="J524" s="738" t="s">
        <v>3825</v>
      </c>
      <c r="K524" s="738" t="s">
        <v>3826</v>
      </c>
      <c r="L524" s="739">
        <v>1285.8</v>
      </c>
      <c r="M524" s="739">
        <v>5143.2</v>
      </c>
      <c r="N524" s="738">
        <v>4</v>
      </c>
      <c r="O524" s="821">
        <v>1.5</v>
      </c>
      <c r="P524" s="739"/>
      <c r="Q524" s="754">
        <v>0</v>
      </c>
      <c r="R524" s="738"/>
      <c r="S524" s="754">
        <v>0</v>
      </c>
      <c r="T524" s="821"/>
      <c r="U524" s="777">
        <v>0</v>
      </c>
    </row>
    <row r="525" spans="1:21" ht="14.4" customHeight="1" x14ac:dyDescent="0.3">
      <c r="A525" s="737">
        <v>10</v>
      </c>
      <c r="B525" s="738" t="s">
        <v>2778</v>
      </c>
      <c r="C525" s="738" t="s">
        <v>3060</v>
      </c>
      <c r="D525" s="819" t="s">
        <v>5798</v>
      </c>
      <c r="E525" s="820" t="s">
        <v>3139</v>
      </c>
      <c r="F525" s="738" t="s">
        <v>3057</v>
      </c>
      <c r="G525" s="738" t="s">
        <v>3827</v>
      </c>
      <c r="H525" s="738" t="s">
        <v>608</v>
      </c>
      <c r="I525" s="738" t="s">
        <v>1542</v>
      </c>
      <c r="J525" s="738" t="s">
        <v>3828</v>
      </c>
      <c r="K525" s="738" t="s">
        <v>3822</v>
      </c>
      <c r="L525" s="739">
        <v>1285.8</v>
      </c>
      <c r="M525" s="739">
        <v>93863.400000000009</v>
      </c>
      <c r="N525" s="738">
        <v>73</v>
      </c>
      <c r="O525" s="821">
        <v>20</v>
      </c>
      <c r="P525" s="739">
        <v>52717.8</v>
      </c>
      <c r="Q525" s="754">
        <v>0.56164383561643838</v>
      </c>
      <c r="R525" s="738">
        <v>41</v>
      </c>
      <c r="S525" s="754">
        <v>0.56164383561643838</v>
      </c>
      <c r="T525" s="821">
        <v>12</v>
      </c>
      <c r="U525" s="777">
        <v>0.6</v>
      </c>
    </row>
    <row r="526" spans="1:21" ht="14.4" customHeight="1" x14ac:dyDescent="0.3">
      <c r="A526" s="737">
        <v>10</v>
      </c>
      <c r="B526" s="738" t="s">
        <v>2778</v>
      </c>
      <c r="C526" s="738" t="s">
        <v>3060</v>
      </c>
      <c r="D526" s="819" t="s">
        <v>5798</v>
      </c>
      <c r="E526" s="820" t="s">
        <v>3139</v>
      </c>
      <c r="F526" s="738" t="s">
        <v>3057</v>
      </c>
      <c r="G526" s="738" t="s">
        <v>3827</v>
      </c>
      <c r="H526" s="738" t="s">
        <v>608</v>
      </c>
      <c r="I526" s="738" t="s">
        <v>3831</v>
      </c>
      <c r="J526" s="738" t="s">
        <v>3828</v>
      </c>
      <c r="K526" s="738" t="s">
        <v>3832</v>
      </c>
      <c r="L526" s="739">
        <v>1285.8</v>
      </c>
      <c r="M526" s="739">
        <v>2571.6</v>
      </c>
      <c r="N526" s="738">
        <v>2</v>
      </c>
      <c r="O526" s="821">
        <v>0.5</v>
      </c>
      <c r="P526" s="739">
        <v>2571.6</v>
      </c>
      <c r="Q526" s="754">
        <v>1</v>
      </c>
      <c r="R526" s="738">
        <v>2</v>
      </c>
      <c r="S526" s="754">
        <v>1</v>
      </c>
      <c r="T526" s="821">
        <v>0.5</v>
      </c>
      <c r="U526" s="777">
        <v>1</v>
      </c>
    </row>
    <row r="527" spans="1:21" ht="14.4" customHeight="1" x14ac:dyDescent="0.3">
      <c r="A527" s="737">
        <v>10</v>
      </c>
      <c r="B527" s="738" t="s">
        <v>2778</v>
      </c>
      <c r="C527" s="738" t="s">
        <v>3060</v>
      </c>
      <c r="D527" s="819" t="s">
        <v>5798</v>
      </c>
      <c r="E527" s="820" t="s">
        <v>3139</v>
      </c>
      <c r="F527" s="738" t="s">
        <v>3057</v>
      </c>
      <c r="G527" s="738" t="s">
        <v>3827</v>
      </c>
      <c r="H527" s="738" t="s">
        <v>871</v>
      </c>
      <c r="I527" s="738" t="s">
        <v>1664</v>
      </c>
      <c r="J527" s="738" t="s">
        <v>2927</v>
      </c>
      <c r="K527" s="738" t="s">
        <v>2928</v>
      </c>
      <c r="L527" s="739">
        <v>2571.62</v>
      </c>
      <c r="M527" s="739">
        <v>7714.86</v>
      </c>
      <c r="N527" s="738">
        <v>3</v>
      </c>
      <c r="O527" s="821">
        <v>1.5</v>
      </c>
      <c r="P527" s="739">
        <v>7714.86</v>
      </c>
      <c r="Q527" s="754">
        <v>1</v>
      </c>
      <c r="R527" s="738">
        <v>3</v>
      </c>
      <c r="S527" s="754">
        <v>1</v>
      </c>
      <c r="T527" s="821">
        <v>1.5</v>
      </c>
      <c r="U527" s="777">
        <v>1</v>
      </c>
    </row>
    <row r="528" spans="1:21" ht="14.4" customHeight="1" x14ac:dyDescent="0.3">
      <c r="A528" s="737">
        <v>10</v>
      </c>
      <c r="B528" s="738" t="s">
        <v>2778</v>
      </c>
      <c r="C528" s="738" t="s">
        <v>3060</v>
      </c>
      <c r="D528" s="819" t="s">
        <v>5798</v>
      </c>
      <c r="E528" s="820" t="s">
        <v>3139</v>
      </c>
      <c r="F528" s="738" t="s">
        <v>3057</v>
      </c>
      <c r="G528" s="738" t="s">
        <v>3835</v>
      </c>
      <c r="H528" s="738" t="s">
        <v>871</v>
      </c>
      <c r="I528" s="738" t="s">
        <v>1635</v>
      </c>
      <c r="J528" s="738" t="s">
        <v>2924</v>
      </c>
      <c r="K528" s="738" t="s">
        <v>2925</v>
      </c>
      <c r="L528" s="739">
        <v>704.66</v>
      </c>
      <c r="M528" s="739">
        <v>2113.98</v>
      </c>
      <c r="N528" s="738">
        <v>3</v>
      </c>
      <c r="O528" s="821">
        <v>2.5</v>
      </c>
      <c r="P528" s="739">
        <v>2113.98</v>
      </c>
      <c r="Q528" s="754">
        <v>1</v>
      </c>
      <c r="R528" s="738">
        <v>3</v>
      </c>
      <c r="S528" s="754">
        <v>1</v>
      </c>
      <c r="T528" s="821">
        <v>2.5</v>
      </c>
      <c r="U528" s="777">
        <v>1</v>
      </c>
    </row>
    <row r="529" spans="1:21" ht="14.4" customHeight="1" x14ac:dyDescent="0.3">
      <c r="A529" s="737">
        <v>10</v>
      </c>
      <c r="B529" s="738" t="s">
        <v>2778</v>
      </c>
      <c r="C529" s="738" t="s">
        <v>3060</v>
      </c>
      <c r="D529" s="819" t="s">
        <v>5798</v>
      </c>
      <c r="E529" s="820" t="s">
        <v>3139</v>
      </c>
      <c r="F529" s="738" t="s">
        <v>3057</v>
      </c>
      <c r="G529" s="738" t="s">
        <v>3835</v>
      </c>
      <c r="H529" s="738" t="s">
        <v>871</v>
      </c>
      <c r="I529" s="738" t="s">
        <v>1639</v>
      </c>
      <c r="J529" s="738" t="s">
        <v>2921</v>
      </c>
      <c r="K529" s="738" t="s">
        <v>2922</v>
      </c>
      <c r="L529" s="739">
        <v>848.35</v>
      </c>
      <c r="M529" s="739">
        <v>82289.95</v>
      </c>
      <c r="N529" s="738">
        <v>97</v>
      </c>
      <c r="O529" s="821">
        <v>23</v>
      </c>
      <c r="P529" s="739">
        <v>35630.700000000004</v>
      </c>
      <c r="Q529" s="754">
        <v>0.43298969072164956</v>
      </c>
      <c r="R529" s="738">
        <v>42</v>
      </c>
      <c r="S529" s="754">
        <v>0.4329896907216495</v>
      </c>
      <c r="T529" s="821">
        <v>12</v>
      </c>
      <c r="U529" s="777">
        <v>0.52173913043478259</v>
      </c>
    </row>
    <row r="530" spans="1:21" ht="14.4" customHeight="1" x14ac:dyDescent="0.3">
      <c r="A530" s="737">
        <v>10</v>
      </c>
      <c r="B530" s="738" t="s">
        <v>2778</v>
      </c>
      <c r="C530" s="738" t="s">
        <v>3060</v>
      </c>
      <c r="D530" s="819" t="s">
        <v>5798</v>
      </c>
      <c r="E530" s="820" t="s">
        <v>3139</v>
      </c>
      <c r="F530" s="738" t="s">
        <v>3057</v>
      </c>
      <c r="G530" s="738" t="s">
        <v>3835</v>
      </c>
      <c r="H530" s="738" t="s">
        <v>871</v>
      </c>
      <c r="I530" s="738" t="s">
        <v>1639</v>
      </c>
      <c r="J530" s="738" t="s">
        <v>2921</v>
      </c>
      <c r="K530" s="738" t="s">
        <v>2922</v>
      </c>
      <c r="L530" s="739">
        <v>672.95</v>
      </c>
      <c r="M530" s="739">
        <v>23553.250000000004</v>
      </c>
      <c r="N530" s="738">
        <v>35</v>
      </c>
      <c r="O530" s="821">
        <v>9.5</v>
      </c>
      <c r="P530" s="739">
        <v>20188.500000000004</v>
      </c>
      <c r="Q530" s="754">
        <v>0.85714285714285721</v>
      </c>
      <c r="R530" s="738">
        <v>30</v>
      </c>
      <c r="S530" s="754">
        <v>0.8571428571428571</v>
      </c>
      <c r="T530" s="821">
        <v>7.5</v>
      </c>
      <c r="U530" s="777">
        <v>0.78947368421052633</v>
      </c>
    </row>
    <row r="531" spans="1:21" ht="14.4" customHeight="1" x14ac:dyDescent="0.3">
      <c r="A531" s="737">
        <v>10</v>
      </c>
      <c r="B531" s="738" t="s">
        <v>2778</v>
      </c>
      <c r="C531" s="738" t="s">
        <v>3060</v>
      </c>
      <c r="D531" s="819" t="s">
        <v>5798</v>
      </c>
      <c r="E531" s="820" t="s">
        <v>3139</v>
      </c>
      <c r="F531" s="738" t="s">
        <v>3057</v>
      </c>
      <c r="G531" s="738" t="s">
        <v>3836</v>
      </c>
      <c r="H531" s="738" t="s">
        <v>608</v>
      </c>
      <c r="I531" s="738" t="s">
        <v>3837</v>
      </c>
      <c r="J531" s="738" t="s">
        <v>3838</v>
      </c>
      <c r="K531" s="738" t="s">
        <v>2922</v>
      </c>
      <c r="L531" s="739">
        <v>848.35</v>
      </c>
      <c r="M531" s="739">
        <v>848.35</v>
      </c>
      <c r="N531" s="738">
        <v>1</v>
      </c>
      <c r="O531" s="821">
        <v>0.5</v>
      </c>
      <c r="P531" s="739"/>
      <c r="Q531" s="754">
        <v>0</v>
      </c>
      <c r="R531" s="738"/>
      <c r="S531" s="754">
        <v>0</v>
      </c>
      <c r="T531" s="821"/>
      <c r="U531" s="777">
        <v>0</v>
      </c>
    </row>
    <row r="532" spans="1:21" ht="14.4" customHeight="1" x14ac:dyDescent="0.3">
      <c r="A532" s="737">
        <v>10</v>
      </c>
      <c r="B532" s="738" t="s">
        <v>2778</v>
      </c>
      <c r="C532" s="738" t="s">
        <v>3060</v>
      </c>
      <c r="D532" s="819" t="s">
        <v>5798</v>
      </c>
      <c r="E532" s="820" t="s">
        <v>3139</v>
      </c>
      <c r="F532" s="738" t="s">
        <v>3057</v>
      </c>
      <c r="G532" s="738" t="s">
        <v>3379</v>
      </c>
      <c r="H532" s="738" t="s">
        <v>608</v>
      </c>
      <c r="I532" s="738" t="s">
        <v>1274</v>
      </c>
      <c r="J532" s="738" t="s">
        <v>1275</v>
      </c>
      <c r="K532" s="738" t="s">
        <v>3534</v>
      </c>
      <c r="L532" s="739">
        <v>48.09</v>
      </c>
      <c r="M532" s="739">
        <v>625.17000000000007</v>
      </c>
      <c r="N532" s="738">
        <v>13</v>
      </c>
      <c r="O532" s="821">
        <v>4</v>
      </c>
      <c r="P532" s="739">
        <v>528.99</v>
      </c>
      <c r="Q532" s="754">
        <v>0.84615384615384603</v>
      </c>
      <c r="R532" s="738">
        <v>11</v>
      </c>
      <c r="S532" s="754">
        <v>0.84615384615384615</v>
      </c>
      <c r="T532" s="821">
        <v>3.5</v>
      </c>
      <c r="U532" s="777">
        <v>0.875</v>
      </c>
    </row>
    <row r="533" spans="1:21" ht="14.4" customHeight="1" x14ac:dyDescent="0.3">
      <c r="A533" s="737">
        <v>10</v>
      </c>
      <c r="B533" s="738" t="s">
        <v>2778</v>
      </c>
      <c r="C533" s="738" t="s">
        <v>3060</v>
      </c>
      <c r="D533" s="819" t="s">
        <v>5798</v>
      </c>
      <c r="E533" s="820" t="s">
        <v>3139</v>
      </c>
      <c r="F533" s="738" t="s">
        <v>3057</v>
      </c>
      <c r="G533" s="738" t="s">
        <v>3584</v>
      </c>
      <c r="H533" s="738" t="s">
        <v>871</v>
      </c>
      <c r="I533" s="738" t="s">
        <v>4006</v>
      </c>
      <c r="J533" s="738" t="s">
        <v>2887</v>
      </c>
      <c r="K533" s="738" t="s">
        <v>4007</v>
      </c>
      <c r="L533" s="739">
        <v>0</v>
      </c>
      <c r="M533" s="739">
        <v>0</v>
      </c>
      <c r="N533" s="738">
        <v>1</v>
      </c>
      <c r="O533" s="821">
        <v>1</v>
      </c>
      <c r="P533" s="739"/>
      <c r="Q533" s="754"/>
      <c r="R533" s="738"/>
      <c r="S533" s="754">
        <v>0</v>
      </c>
      <c r="T533" s="821"/>
      <c r="U533" s="777">
        <v>0</v>
      </c>
    </row>
    <row r="534" spans="1:21" ht="14.4" customHeight="1" x14ac:dyDescent="0.3">
      <c r="A534" s="737">
        <v>10</v>
      </c>
      <c r="B534" s="738" t="s">
        <v>2778</v>
      </c>
      <c r="C534" s="738" t="s">
        <v>3060</v>
      </c>
      <c r="D534" s="819" t="s">
        <v>5798</v>
      </c>
      <c r="E534" s="820" t="s">
        <v>3139</v>
      </c>
      <c r="F534" s="738" t="s">
        <v>3057</v>
      </c>
      <c r="G534" s="738" t="s">
        <v>3584</v>
      </c>
      <c r="H534" s="738" t="s">
        <v>871</v>
      </c>
      <c r="I534" s="738" t="s">
        <v>3841</v>
      </c>
      <c r="J534" s="738" t="s">
        <v>3842</v>
      </c>
      <c r="K534" s="738" t="s">
        <v>3843</v>
      </c>
      <c r="L534" s="739">
        <v>118.54</v>
      </c>
      <c r="M534" s="739">
        <v>237.08</v>
      </c>
      <c r="N534" s="738">
        <v>2</v>
      </c>
      <c r="O534" s="821">
        <v>1</v>
      </c>
      <c r="P534" s="739"/>
      <c r="Q534" s="754">
        <v>0</v>
      </c>
      <c r="R534" s="738"/>
      <c r="S534" s="754">
        <v>0</v>
      </c>
      <c r="T534" s="821"/>
      <c r="U534" s="777">
        <v>0</v>
      </c>
    </row>
    <row r="535" spans="1:21" ht="14.4" customHeight="1" x14ac:dyDescent="0.3">
      <c r="A535" s="737">
        <v>10</v>
      </c>
      <c r="B535" s="738" t="s">
        <v>2778</v>
      </c>
      <c r="C535" s="738" t="s">
        <v>3060</v>
      </c>
      <c r="D535" s="819" t="s">
        <v>5798</v>
      </c>
      <c r="E535" s="820" t="s">
        <v>3139</v>
      </c>
      <c r="F535" s="738" t="s">
        <v>3057</v>
      </c>
      <c r="G535" s="738" t="s">
        <v>3584</v>
      </c>
      <c r="H535" s="738" t="s">
        <v>871</v>
      </c>
      <c r="I535" s="738" t="s">
        <v>4008</v>
      </c>
      <c r="J535" s="738" t="s">
        <v>4009</v>
      </c>
      <c r="K535" s="738" t="s">
        <v>4010</v>
      </c>
      <c r="L535" s="739">
        <v>59.27</v>
      </c>
      <c r="M535" s="739">
        <v>59.27</v>
      </c>
      <c r="N535" s="738">
        <v>1</v>
      </c>
      <c r="O535" s="821">
        <v>0.5</v>
      </c>
      <c r="P535" s="739"/>
      <c r="Q535" s="754">
        <v>0</v>
      </c>
      <c r="R535" s="738"/>
      <c r="S535" s="754">
        <v>0</v>
      </c>
      <c r="T535" s="821"/>
      <c r="U535" s="777">
        <v>0</v>
      </c>
    </row>
    <row r="536" spans="1:21" ht="14.4" customHeight="1" x14ac:dyDescent="0.3">
      <c r="A536" s="737">
        <v>10</v>
      </c>
      <c r="B536" s="738" t="s">
        <v>2778</v>
      </c>
      <c r="C536" s="738" t="s">
        <v>3060</v>
      </c>
      <c r="D536" s="819" t="s">
        <v>5798</v>
      </c>
      <c r="E536" s="820" t="s">
        <v>3139</v>
      </c>
      <c r="F536" s="738" t="s">
        <v>3057</v>
      </c>
      <c r="G536" s="738" t="s">
        <v>3584</v>
      </c>
      <c r="H536" s="738" t="s">
        <v>871</v>
      </c>
      <c r="I536" s="738" t="s">
        <v>3844</v>
      </c>
      <c r="J536" s="738" t="s">
        <v>3845</v>
      </c>
      <c r="K536" s="738" t="s">
        <v>3846</v>
      </c>
      <c r="L536" s="739">
        <v>46.07</v>
      </c>
      <c r="M536" s="739">
        <v>92.14</v>
      </c>
      <c r="N536" s="738">
        <v>2</v>
      </c>
      <c r="O536" s="821">
        <v>1.5</v>
      </c>
      <c r="P536" s="739">
        <v>92.14</v>
      </c>
      <c r="Q536" s="754">
        <v>1</v>
      </c>
      <c r="R536" s="738">
        <v>2</v>
      </c>
      <c r="S536" s="754">
        <v>1</v>
      </c>
      <c r="T536" s="821">
        <v>1.5</v>
      </c>
      <c r="U536" s="777">
        <v>1</v>
      </c>
    </row>
    <row r="537" spans="1:21" ht="14.4" customHeight="1" x14ac:dyDescent="0.3">
      <c r="A537" s="737">
        <v>10</v>
      </c>
      <c r="B537" s="738" t="s">
        <v>2778</v>
      </c>
      <c r="C537" s="738" t="s">
        <v>3060</v>
      </c>
      <c r="D537" s="819" t="s">
        <v>5798</v>
      </c>
      <c r="E537" s="820" t="s">
        <v>3139</v>
      </c>
      <c r="F537" s="738" t="s">
        <v>3057</v>
      </c>
      <c r="G537" s="738" t="s">
        <v>4011</v>
      </c>
      <c r="H537" s="738" t="s">
        <v>608</v>
      </c>
      <c r="I537" s="738" t="s">
        <v>4012</v>
      </c>
      <c r="J537" s="738" t="s">
        <v>4013</v>
      </c>
      <c r="K537" s="738" t="s">
        <v>4014</v>
      </c>
      <c r="L537" s="739">
        <v>120.74</v>
      </c>
      <c r="M537" s="739">
        <v>603.69999999999993</v>
      </c>
      <c r="N537" s="738">
        <v>5</v>
      </c>
      <c r="O537" s="821">
        <v>1</v>
      </c>
      <c r="P537" s="739">
        <v>603.69999999999993</v>
      </c>
      <c r="Q537" s="754">
        <v>1</v>
      </c>
      <c r="R537" s="738">
        <v>5</v>
      </c>
      <c r="S537" s="754">
        <v>1</v>
      </c>
      <c r="T537" s="821">
        <v>1</v>
      </c>
      <c r="U537" s="777">
        <v>1</v>
      </c>
    </row>
    <row r="538" spans="1:21" ht="14.4" customHeight="1" x14ac:dyDescent="0.3">
      <c r="A538" s="737">
        <v>10</v>
      </c>
      <c r="B538" s="738" t="s">
        <v>2778</v>
      </c>
      <c r="C538" s="738" t="s">
        <v>3060</v>
      </c>
      <c r="D538" s="819" t="s">
        <v>5798</v>
      </c>
      <c r="E538" s="820" t="s">
        <v>3139</v>
      </c>
      <c r="F538" s="738" t="s">
        <v>3057</v>
      </c>
      <c r="G538" s="738" t="s">
        <v>3214</v>
      </c>
      <c r="H538" s="738" t="s">
        <v>608</v>
      </c>
      <c r="I538" s="738" t="s">
        <v>3215</v>
      </c>
      <c r="J538" s="738" t="s">
        <v>3216</v>
      </c>
      <c r="K538" s="738" t="s">
        <v>3217</v>
      </c>
      <c r="L538" s="739">
        <v>68.819999999999993</v>
      </c>
      <c r="M538" s="739">
        <v>68.819999999999993</v>
      </c>
      <c r="N538" s="738">
        <v>1</v>
      </c>
      <c r="O538" s="821">
        <v>1</v>
      </c>
      <c r="P538" s="739">
        <v>68.819999999999993</v>
      </c>
      <c r="Q538" s="754">
        <v>1</v>
      </c>
      <c r="R538" s="738">
        <v>1</v>
      </c>
      <c r="S538" s="754">
        <v>1</v>
      </c>
      <c r="T538" s="821">
        <v>1</v>
      </c>
      <c r="U538" s="777">
        <v>1</v>
      </c>
    </row>
    <row r="539" spans="1:21" ht="14.4" customHeight="1" x14ac:dyDescent="0.3">
      <c r="A539" s="737">
        <v>10</v>
      </c>
      <c r="B539" s="738" t="s">
        <v>2778</v>
      </c>
      <c r="C539" s="738" t="s">
        <v>3060</v>
      </c>
      <c r="D539" s="819" t="s">
        <v>5798</v>
      </c>
      <c r="E539" s="820" t="s">
        <v>3139</v>
      </c>
      <c r="F539" s="738" t="s">
        <v>3058</v>
      </c>
      <c r="G539" s="738" t="s">
        <v>3161</v>
      </c>
      <c r="H539" s="738" t="s">
        <v>608</v>
      </c>
      <c r="I539" s="738" t="s">
        <v>3372</v>
      </c>
      <c r="J539" s="738" t="s">
        <v>3107</v>
      </c>
      <c r="K539" s="738"/>
      <c r="L539" s="739">
        <v>0</v>
      </c>
      <c r="M539" s="739">
        <v>0</v>
      </c>
      <c r="N539" s="738">
        <v>3</v>
      </c>
      <c r="O539" s="821">
        <v>2.5</v>
      </c>
      <c r="P539" s="739">
        <v>0</v>
      </c>
      <c r="Q539" s="754"/>
      <c r="R539" s="738">
        <v>3</v>
      </c>
      <c r="S539" s="754">
        <v>1</v>
      </c>
      <c r="T539" s="821">
        <v>2.5</v>
      </c>
      <c r="U539" s="777">
        <v>1</v>
      </c>
    </row>
    <row r="540" spans="1:21" ht="14.4" customHeight="1" x14ac:dyDescent="0.3">
      <c r="A540" s="737">
        <v>10</v>
      </c>
      <c r="B540" s="738" t="s">
        <v>2778</v>
      </c>
      <c r="C540" s="738" t="s">
        <v>3060</v>
      </c>
      <c r="D540" s="819" t="s">
        <v>5798</v>
      </c>
      <c r="E540" s="820" t="s">
        <v>3139</v>
      </c>
      <c r="F540" s="738" t="s">
        <v>3058</v>
      </c>
      <c r="G540" s="738" t="s">
        <v>3161</v>
      </c>
      <c r="H540" s="738" t="s">
        <v>608</v>
      </c>
      <c r="I540" s="738" t="s">
        <v>3854</v>
      </c>
      <c r="J540" s="738" t="s">
        <v>3107</v>
      </c>
      <c r="K540" s="738"/>
      <c r="L540" s="739">
        <v>0</v>
      </c>
      <c r="M540" s="739">
        <v>0</v>
      </c>
      <c r="N540" s="738">
        <v>19</v>
      </c>
      <c r="O540" s="821">
        <v>12.5</v>
      </c>
      <c r="P540" s="739">
        <v>0</v>
      </c>
      <c r="Q540" s="754"/>
      <c r="R540" s="738">
        <v>13</v>
      </c>
      <c r="S540" s="754">
        <v>0.68421052631578949</v>
      </c>
      <c r="T540" s="821">
        <v>7.5</v>
      </c>
      <c r="U540" s="777">
        <v>0.6</v>
      </c>
    </row>
    <row r="541" spans="1:21" ht="14.4" customHeight="1" x14ac:dyDescent="0.3">
      <c r="A541" s="737">
        <v>10</v>
      </c>
      <c r="B541" s="738" t="s">
        <v>2778</v>
      </c>
      <c r="C541" s="738" t="s">
        <v>3060</v>
      </c>
      <c r="D541" s="819" t="s">
        <v>5798</v>
      </c>
      <c r="E541" s="820" t="s">
        <v>3139</v>
      </c>
      <c r="F541" s="738" t="s">
        <v>3058</v>
      </c>
      <c r="G541" s="738" t="s">
        <v>3161</v>
      </c>
      <c r="H541" s="738" t="s">
        <v>608</v>
      </c>
      <c r="I541" s="738" t="s">
        <v>714</v>
      </c>
      <c r="J541" s="738" t="s">
        <v>3107</v>
      </c>
      <c r="K541" s="738"/>
      <c r="L541" s="739">
        <v>0</v>
      </c>
      <c r="M541" s="739">
        <v>0</v>
      </c>
      <c r="N541" s="738">
        <v>1</v>
      </c>
      <c r="O541" s="821">
        <v>1</v>
      </c>
      <c r="P541" s="739"/>
      <c r="Q541" s="754"/>
      <c r="R541" s="738"/>
      <c r="S541" s="754">
        <v>0</v>
      </c>
      <c r="T541" s="821"/>
      <c r="U541" s="777">
        <v>0</v>
      </c>
    </row>
    <row r="542" spans="1:21" ht="14.4" customHeight="1" x14ac:dyDescent="0.3">
      <c r="A542" s="737">
        <v>10</v>
      </c>
      <c r="B542" s="738" t="s">
        <v>2778</v>
      </c>
      <c r="C542" s="738" t="s">
        <v>3060</v>
      </c>
      <c r="D542" s="819" t="s">
        <v>5798</v>
      </c>
      <c r="E542" s="820" t="s">
        <v>3139</v>
      </c>
      <c r="F542" s="738" t="s">
        <v>3059</v>
      </c>
      <c r="G542" s="738" t="s">
        <v>3855</v>
      </c>
      <c r="H542" s="738" t="s">
        <v>608</v>
      </c>
      <c r="I542" s="738" t="s">
        <v>3856</v>
      </c>
      <c r="J542" s="738" t="s">
        <v>3857</v>
      </c>
      <c r="K542" s="738" t="s">
        <v>3858</v>
      </c>
      <c r="L542" s="739">
        <v>400</v>
      </c>
      <c r="M542" s="739">
        <v>70400</v>
      </c>
      <c r="N542" s="738">
        <v>176</v>
      </c>
      <c r="O542" s="821">
        <v>22</v>
      </c>
      <c r="P542" s="739">
        <v>57600</v>
      </c>
      <c r="Q542" s="754">
        <v>0.81818181818181823</v>
      </c>
      <c r="R542" s="738">
        <v>144</v>
      </c>
      <c r="S542" s="754">
        <v>0.81818181818181823</v>
      </c>
      <c r="T542" s="821">
        <v>18</v>
      </c>
      <c r="U542" s="777">
        <v>0.81818181818181823</v>
      </c>
    </row>
    <row r="543" spans="1:21" ht="14.4" customHeight="1" x14ac:dyDescent="0.3">
      <c r="A543" s="737">
        <v>10</v>
      </c>
      <c r="B543" s="738" t="s">
        <v>2778</v>
      </c>
      <c r="C543" s="738" t="s">
        <v>3060</v>
      </c>
      <c r="D543" s="819" t="s">
        <v>5798</v>
      </c>
      <c r="E543" s="820" t="s">
        <v>3139</v>
      </c>
      <c r="F543" s="738" t="s">
        <v>3059</v>
      </c>
      <c r="G543" s="738" t="s">
        <v>3855</v>
      </c>
      <c r="H543" s="738" t="s">
        <v>608</v>
      </c>
      <c r="I543" s="738" t="s">
        <v>3859</v>
      </c>
      <c r="J543" s="738" t="s">
        <v>3860</v>
      </c>
      <c r="K543" s="738" t="s">
        <v>3861</v>
      </c>
      <c r="L543" s="739">
        <v>265</v>
      </c>
      <c r="M543" s="739">
        <v>530</v>
      </c>
      <c r="N543" s="738">
        <v>2</v>
      </c>
      <c r="O543" s="821">
        <v>2</v>
      </c>
      <c r="P543" s="739">
        <v>265</v>
      </c>
      <c r="Q543" s="754">
        <v>0.5</v>
      </c>
      <c r="R543" s="738">
        <v>1</v>
      </c>
      <c r="S543" s="754">
        <v>0.5</v>
      </c>
      <c r="T543" s="821">
        <v>1</v>
      </c>
      <c r="U543" s="777">
        <v>0.5</v>
      </c>
    </row>
    <row r="544" spans="1:21" ht="14.4" customHeight="1" x14ac:dyDescent="0.3">
      <c r="A544" s="737">
        <v>10</v>
      </c>
      <c r="B544" s="738" t="s">
        <v>2778</v>
      </c>
      <c r="C544" s="738" t="s">
        <v>3060</v>
      </c>
      <c r="D544" s="819" t="s">
        <v>5798</v>
      </c>
      <c r="E544" s="820" t="s">
        <v>3139</v>
      </c>
      <c r="F544" s="738" t="s">
        <v>3059</v>
      </c>
      <c r="G544" s="738" t="s">
        <v>3855</v>
      </c>
      <c r="H544" s="738" t="s">
        <v>608</v>
      </c>
      <c r="I544" s="738" t="s">
        <v>3862</v>
      </c>
      <c r="J544" s="738" t="s">
        <v>3863</v>
      </c>
      <c r="K544" s="738" t="s">
        <v>3864</v>
      </c>
      <c r="L544" s="739">
        <v>86.25</v>
      </c>
      <c r="M544" s="739">
        <v>1035</v>
      </c>
      <c r="N544" s="738">
        <v>12</v>
      </c>
      <c r="O544" s="821">
        <v>8</v>
      </c>
      <c r="P544" s="739">
        <v>776.25</v>
      </c>
      <c r="Q544" s="754">
        <v>0.75</v>
      </c>
      <c r="R544" s="738">
        <v>9</v>
      </c>
      <c r="S544" s="754">
        <v>0.75</v>
      </c>
      <c r="T544" s="821">
        <v>6</v>
      </c>
      <c r="U544" s="777">
        <v>0.75</v>
      </c>
    </row>
    <row r="545" spans="1:21" ht="14.4" customHeight="1" x14ac:dyDescent="0.3">
      <c r="A545" s="737">
        <v>10</v>
      </c>
      <c r="B545" s="738" t="s">
        <v>2778</v>
      </c>
      <c r="C545" s="738" t="s">
        <v>3060</v>
      </c>
      <c r="D545" s="819" t="s">
        <v>5798</v>
      </c>
      <c r="E545" s="820" t="s">
        <v>3139</v>
      </c>
      <c r="F545" s="738" t="s">
        <v>3059</v>
      </c>
      <c r="G545" s="738" t="s">
        <v>3855</v>
      </c>
      <c r="H545" s="738" t="s">
        <v>608</v>
      </c>
      <c r="I545" s="738" t="s">
        <v>3871</v>
      </c>
      <c r="J545" s="738" t="s">
        <v>3872</v>
      </c>
      <c r="K545" s="738" t="s">
        <v>3870</v>
      </c>
      <c r="L545" s="739">
        <v>400</v>
      </c>
      <c r="M545" s="739">
        <v>19600</v>
      </c>
      <c r="N545" s="738">
        <v>49</v>
      </c>
      <c r="O545" s="821">
        <v>7</v>
      </c>
      <c r="P545" s="739"/>
      <c r="Q545" s="754">
        <v>0</v>
      </c>
      <c r="R545" s="738"/>
      <c r="S545" s="754">
        <v>0</v>
      </c>
      <c r="T545" s="821"/>
      <c r="U545" s="777">
        <v>0</v>
      </c>
    </row>
    <row r="546" spans="1:21" ht="14.4" customHeight="1" x14ac:dyDescent="0.3">
      <c r="A546" s="737">
        <v>10</v>
      </c>
      <c r="B546" s="738" t="s">
        <v>2778</v>
      </c>
      <c r="C546" s="738" t="s">
        <v>3060</v>
      </c>
      <c r="D546" s="819" t="s">
        <v>5798</v>
      </c>
      <c r="E546" s="820" t="s">
        <v>3139</v>
      </c>
      <c r="F546" s="738" t="s">
        <v>3059</v>
      </c>
      <c r="G546" s="738" t="s">
        <v>3855</v>
      </c>
      <c r="H546" s="738" t="s">
        <v>608</v>
      </c>
      <c r="I546" s="738" t="s">
        <v>3873</v>
      </c>
      <c r="J546" s="738" t="s">
        <v>3860</v>
      </c>
      <c r="K546" s="738" t="s">
        <v>3874</v>
      </c>
      <c r="L546" s="739">
        <v>265</v>
      </c>
      <c r="M546" s="739">
        <v>6890</v>
      </c>
      <c r="N546" s="738">
        <v>26</v>
      </c>
      <c r="O546" s="821">
        <v>26</v>
      </c>
      <c r="P546" s="739">
        <v>4505</v>
      </c>
      <c r="Q546" s="754">
        <v>0.65384615384615385</v>
      </c>
      <c r="R546" s="738">
        <v>17</v>
      </c>
      <c r="S546" s="754">
        <v>0.65384615384615385</v>
      </c>
      <c r="T546" s="821">
        <v>17</v>
      </c>
      <c r="U546" s="777">
        <v>0.65384615384615385</v>
      </c>
    </row>
    <row r="547" spans="1:21" ht="14.4" customHeight="1" x14ac:dyDescent="0.3">
      <c r="A547" s="737">
        <v>10</v>
      </c>
      <c r="B547" s="738" t="s">
        <v>2778</v>
      </c>
      <c r="C547" s="738" t="s">
        <v>3060</v>
      </c>
      <c r="D547" s="819" t="s">
        <v>5798</v>
      </c>
      <c r="E547" s="820" t="s">
        <v>3139</v>
      </c>
      <c r="F547" s="738" t="s">
        <v>3059</v>
      </c>
      <c r="G547" s="738" t="s">
        <v>3855</v>
      </c>
      <c r="H547" s="738" t="s">
        <v>608</v>
      </c>
      <c r="I547" s="738" t="s">
        <v>3875</v>
      </c>
      <c r="J547" s="738" t="s">
        <v>3876</v>
      </c>
      <c r="K547" s="738" t="s">
        <v>3877</v>
      </c>
      <c r="L547" s="739">
        <v>300</v>
      </c>
      <c r="M547" s="739">
        <v>5400</v>
      </c>
      <c r="N547" s="738">
        <v>18</v>
      </c>
      <c r="O547" s="821">
        <v>12</v>
      </c>
      <c r="P547" s="739">
        <v>4800</v>
      </c>
      <c r="Q547" s="754">
        <v>0.88888888888888884</v>
      </c>
      <c r="R547" s="738">
        <v>16</v>
      </c>
      <c r="S547" s="754">
        <v>0.88888888888888884</v>
      </c>
      <c r="T547" s="821">
        <v>11</v>
      </c>
      <c r="U547" s="777">
        <v>0.91666666666666663</v>
      </c>
    </row>
    <row r="548" spans="1:21" ht="14.4" customHeight="1" x14ac:dyDescent="0.3">
      <c r="A548" s="737">
        <v>10</v>
      </c>
      <c r="B548" s="738" t="s">
        <v>2778</v>
      </c>
      <c r="C548" s="738" t="s">
        <v>3060</v>
      </c>
      <c r="D548" s="819" t="s">
        <v>5798</v>
      </c>
      <c r="E548" s="820" t="s">
        <v>3139</v>
      </c>
      <c r="F548" s="738" t="s">
        <v>3059</v>
      </c>
      <c r="G548" s="738" t="s">
        <v>3855</v>
      </c>
      <c r="H548" s="738" t="s">
        <v>608</v>
      </c>
      <c r="I548" s="738" t="s">
        <v>3878</v>
      </c>
      <c r="J548" s="738" t="s">
        <v>3879</v>
      </c>
      <c r="K548" s="738" t="s">
        <v>3858</v>
      </c>
      <c r="L548" s="739">
        <v>400</v>
      </c>
      <c r="M548" s="739">
        <v>83200</v>
      </c>
      <c r="N548" s="738">
        <v>208</v>
      </c>
      <c r="O548" s="821">
        <v>26</v>
      </c>
      <c r="P548" s="739">
        <v>54400</v>
      </c>
      <c r="Q548" s="754">
        <v>0.65384615384615385</v>
      </c>
      <c r="R548" s="738">
        <v>136</v>
      </c>
      <c r="S548" s="754">
        <v>0.65384615384615385</v>
      </c>
      <c r="T548" s="821">
        <v>17</v>
      </c>
      <c r="U548" s="777">
        <v>0.65384615384615385</v>
      </c>
    </row>
    <row r="549" spans="1:21" ht="14.4" customHeight="1" x14ac:dyDescent="0.3">
      <c r="A549" s="737">
        <v>10</v>
      </c>
      <c r="B549" s="738" t="s">
        <v>2778</v>
      </c>
      <c r="C549" s="738" t="s">
        <v>3060</v>
      </c>
      <c r="D549" s="819" t="s">
        <v>5798</v>
      </c>
      <c r="E549" s="820" t="s">
        <v>3139</v>
      </c>
      <c r="F549" s="738" t="s">
        <v>3059</v>
      </c>
      <c r="G549" s="738" t="s">
        <v>3855</v>
      </c>
      <c r="H549" s="738" t="s">
        <v>608</v>
      </c>
      <c r="I549" s="738" t="s">
        <v>3880</v>
      </c>
      <c r="J549" s="738" t="s">
        <v>3881</v>
      </c>
      <c r="K549" s="738" t="s">
        <v>3882</v>
      </c>
      <c r="L549" s="739">
        <v>150</v>
      </c>
      <c r="M549" s="739">
        <v>1350</v>
      </c>
      <c r="N549" s="738">
        <v>9</v>
      </c>
      <c r="O549" s="821">
        <v>5</v>
      </c>
      <c r="P549" s="739">
        <v>900</v>
      </c>
      <c r="Q549" s="754">
        <v>0.66666666666666663</v>
      </c>
      <c r="R549" s="738">
        <v>6</v>
      </c>
      <c r="S549" s="754">
        <v>0.66666666666666663</v>
      </c>
      <c r="T549" s="821">
        <v>3</v>
      </c>
      <c r="U549" s="777">
        <v>0.6</v>
      </c>
    </row>
    <row r="550" spans="1:21" ht="14.4" customHeight="1" x14ac:dyDescent="0.3">
      <c r="A550" s="737">
        <v>10</v>
      </c>
      <c r="B550" s="738" t="s">
        <v>2778</v>
      </c>
      <c r="C550" s="738" t="s">
        <v>3060</v>
      </c>
      <c r="D550" s="819" t="s">
        <v>5798</v>
      </c>
      <c r="E550" s="820" t="s">
        <v>3139</v>
      </c>
      <c r="F550" s="738" t="s">
        <v>3059</v>
      </c>
      <c r="G550" s="738" t="s">
        <v>3855</v>
      </c>
      <c r="H550" s="738" t="s">
        <v>608</v>
      </c>
      <c r="I550" s="738" t="s">
        <v>3883</v>
      </c>
      <c r="J550" s="738" t="s">
        <v>3884</v>
      </c>
      <c r="K550" s="738" t="s">
        <v>3858</v>
      </c>
      <c r="L550" s="739">
        <v>400</v>
      </c>
      <c r="M550" s="739">
        <v>71200</v>
      </c>
      <c r="N550" s="738">
        <v>178</v>
      </c>
      <c r="O550" s="821">
        <v>23</v>
      </c>
      <c r="P550" s="739">
        <v>64800</v>
      </c>
      <c r="Q550" s="754">
        <v>0.9101123595505618</v>
      </c>
      <c r="R550" s="738">
        <v>162</v>
      </c>
      <c r="S550" s="754">
        <v>0.9101123595505618</v>
      </c>
      <c r="T550" s="821">
        <v>21</v>
      </c>
      <c r="U550" s="777">
        <v>0.91304347826086951</v>
      </c>
    </row>
    <row r="551" spans="1:21" ht="14.4" customHeight="1" x14ac:dyDescent="0.3">
      <c r="A551" s="737">
        <v>10</v>
      </c>
      <c r="B551" s="738" t="s">
        <v>2778</v>
      </c>
      <c r="C551" s="738" t="s">
        <v>3060</v>
      </c>
      <c r="D551" s="819" t="s">
        <v>5798</v>
      </c>
      <c r="E551" s="820" t="s">
        <v>3139</v>
      </c>
      <c r="F551" s="738" t="s">
        <v>3059</v>
      </c>
      <c r="G551" s="738" t="s">
        <v>3855</v>
      </c>
      <c r="H551" s="738" t="s">
        <v>608</v>
      </c>
      <c r="I551" s="738" t="s">
        <v>3885</v>
      </c>
      <c r="J551" s="738" t="s">
        <v>3886</v>
      </c>
      <c r="K551" s="738" t="s">
        <v>3887</v>
      </c>
      <c r="L551" s="739">
        <v>65</v>
      </c>
      <c r="M551" s="739">
        <v>1170</v>
      </c>
      <c r="N551" s="738">
        <v>18</v>
      </c>
      <c r="O551" s="821">
        <v>5</v>
      </c>
      <c r="P551" s="739">
        <v>1170</v>
      </c>
      <c r="Q551" s="754">
        <v>1</v>
      </c>
      <c r="R551" s="738">
        <v>18</v>
      </c>
      <c r="S551" s="754">
        <v>1</v>
      </c>
      <c r="T551" s="821">
        <v>5</v>
      </c>
      <c r="U551" s="777">
        <v>1</v>
      </c>
    </row>
    <row r="552" spans="1:21" ht="14.4" customHeight="1" x14ac:dyDescent="0.3">
      <c r="A552" s="737">
        <v>10</v>
      </c>
      <c r="B552" s="738" t="s">
        <v>2778</v>
      </c>
      <c r="C552" s="738" t="s">
        <v>3060</v>
      </c>
      <c r="D552" s="819" t="s">
        <v>5798</v>
      </c>
      <c r="E552" s="820" t="s">
        <v>3139</v>
      </c>
      <c r="F552" s="738" t="s">
        <v>3059</v>
      </c>
      <c r="G552" s="738" t="s">
        <v>3855</v>
      </c>
      <c r="H552" s="738" t="s">
        <v>608</v>
      </c>
      <c r="I552" s="738" t="s">
        <v>3888</v>
      </c>
      <c r="J552" s="738" t="s">
        <v>3889</v>
      </c>
      <c r="K552" s="738" t="s">
        <v>3890</v>
      </c>
      <c r="L552" s="739">
        <v>800</v>
      </c>
      <c r="M552" s="739">
        <v>38400</v>
      </c>
      <c r="N552" s="738">
        <v>48</v>
      </c>
      <c r="O552" s="821">
        <v>12</v>
      </c>
      <c r="P552" s="739">
        <v>28800</v>
      </c>
      <c r="Q552" s="754">
        <v>0.75</v>
      </c>
      <c r="R552" s="738">
        <v>36</v>
      </c>
      <c r="S552" s="754">
        <v>0.75</v>
      </c>
      <c r="T552" s="821">
        <v>9</v>
      </c>
      <c r="U552" s="777">
        <v>0.75</v>
      </c>
    </row>
    <row r="553" spans="1:21" ht="14.4" customHeight="1" x14ac:dyDescent="0.3">
      <c r="A553" s="737">
        <v>10</v>
      </c>
      <c r="B553" s="738" t="s">
        <v>2778</v>
      </c>
      <c r="C553" s="738" t="s">
        <v>3060</v>
      </c>
      <c r="D553" s="819" t="s">
        <v>5798</v>
      </c>
      <c r="E553" s="820" t="s">
        <v>3139</v>
      </c>
      <c r="F553" s="738" t="s">
        <v>3059</v>
      </c>
      <c r="G553" s="738" t="s">
        <v>3855</v>
      </c>
      <c r="H553" s="738" t="s">
        <v>608</v>
      </c>
      <c r="I553" s="738" t="s">
        <v>4015</v>
      </c>
      <c r="J553" s="738" t="s">
        <v>4016</v>
      </c>
      <c r="K553" s="738" t="s">
        <v>3890</v>
      </c>
      <c r="L553" s="739">
        <v>800</v>
      </c>
      <c r="M553" s="739">
        <v>12800</v>
      </c>
      <c r="N553" s="738">
        <v>16</v>
      </c>
      <c r="O553" s="821">
        <v>3</v>
      </c>
      <c r="P553" s="739">
        <v>3200</v>
      </c>
      <c r="Q553" s="754">
        <v>0.25</v>
      </c>
      <c r="R553" s="738">
        <v>4</v>
      </c>
      <c r="S553" s="754">
        <v>0.25</v>
      </c>
      <c r="T553" s="821">
        <v>1</v>
      </c>
      <c r="U553" s="777">
        <v>0.33333333333333331</v>
      </c>
    </row>
    <row r="554" spans="1:21" ht="14.4" customHeight="1" x14ac:dyDescent="0.3">
      <c r="A554" s="737">
        <v>10</v>
      </c>
      <c r="B554" s="738" t="s">
        <v>2778</v>
      </c>
      <c r="C554" s="738" t="s">
        <v>3060</v>
      </c>
      <c r="D554" s="819" t="s">
        <v>5798</v>
      </c>
      <c r="E554" s="820" t="s">
        <v>3139</v>
      </c>
      <c r="F554" s="738" t="s">
        <v>3059</v>
      </c>
      <c r="G554" s="738" t="s">
        <v>3855</v>
      </c>
      <c r="H554" s="738" t="s">
        <v>608</v>
      </c>
      <c r="I554" s="738" t="s">
        <v>2108</v>
      </c>
      <c r="J554" s="738" t="s">
        <v>3891</v>
      </c>
      <c r="K554" s="738" t="s">
        <v>3858</v>
      </c>
      <c r="L554" s="739">
        <v>400</v>
      </c>
      <c r="M554" s="739">
        <v>12800</v>
      </c>
      <c r="N554" s="738">
        <v>32</v>
      </c>
      <c r="O554" s="821">
        <v>4</v>
      </c>
      <c r="P554" s="739">
        <v>12800</v>
      </c>
      <c r="Q554" s="754">
        <v>1</v>
      </c>
      <c r="R554" s="738">
        <v>32</v>
      </c>
      <c r="S554" s="754">
        <v>1</v>
      </c>
      <c r="T554" s="821">
        <v>4</v>
      </c>
      <c r="U554" s="777">
        <v>1</v>
      </c>
    </row>
    <row r="555" spans="1:21" ht="14.4" customHeight="1" x14ac:dyDescent="0.3">
      <c r="A555" s="737">
        <v>10</v>
      </c>
      <c r="B555" s="738" t="s">
        <v>2778</v>
      </c>
      <c r="C555" s="738" t="s">
        <v>3060</v>
      </c>
      <c r="D555" s="819" t="s">
        <v>5798</v>
      </c>
      <c r="E555" s="820" t="s">
        <v>3139</v>
      </c>
      <c r="F555" s="738" t="s">
        <v>3059</v>
      </c>
      <c r="G555" s="738" t="s">
        <v>3855</v>
      </c>
      <c r="H555" s="738" t="s">
        <v>608</v>
      </c>
      <c r="I555" s="738" t="s">
        <v>4017</v>
      </c>
      <c r="J555" s="738" t="s">
        <v>4018</v>
      </c>
      <c r="K555" s="738" t="s">
        <v>4019</v>
      </c>
      <c r="L555" s="739">
        <v>1500</v>
      </c>
      <c r="M555" s="739">
        <v>4500</v>
      </c>
      <c r="N555" s="738">
        <v>3</v>
      </c>
      <c r="O555" s="821">
        <v>3</v>
      </c>
      <c r="P555" s="739">
        <v>1500</v>
      </c>
      <c r="Q555" s="754">
        <v>0.33333333333333331</v>
      </c>
      <c r="R555" s="738">
        <v>1</v>
      </c>
      <c r="S555" s="754">
        <v>0.33333333333333331</v>
      </c>
      <c r="T555" s="821">
        <v>1</v>
      </c>
      <c r="U555" s="777">
        <v>0.33333333333333331</v>
      </c>
    </row>
    <row r="556" spans="1:21" ht="14.4" customHeight="1" x14ac:dyDescent="0.3">
      <c r="A556" s="737">
        <v>10</v>
      </c>
      <c r="B556" s="738" t="s">
        <v>2778</v>
      </c>
      <c r="C556" s="738" t="s">
        <v>3060</v>
      </c>
      <c r="D556" s="819" t="s">
        <v>5798</v>
      </c>
      <c r="E556" s="820" t="s">
        <v>3139</v>
      </c>
      <c r="F556" s="738" t="s">
        <v>3059</v>
      </c>
      <c r="G556" s="738" t="s">
        <v>3855</v>
      </c>
      <c r="H556" s="738" t="s">
        <v>608</v>
      </c>
      <c r="I556" s="738" t="s">
        <v>4020</v>
      </c>
      <c r="J556" s="738" t="s">
        <v>4021</v>
      </c>
      <c r="K556" s="738" t="s">
        <v>4022</v>
      </c>
      <c r="L556" s="739">
        <v>265</v>
      </c>
      <c r="M556" s="739">
        <v>795</v>
      </c>
      <c r="N556" s="738">
        <v>3</v>
      </c>
      <c r="O556" s="821">
        <v>3</v>
      </c>
      <c r="P556" s="739"/>
      <c r="Q556" s="754">
        <v>0</v>
      </c>
      <c r="R556" s="738"/>
      <c r="S556" s="754">
        <v>0</v>
      </c>
      <c r="T556" s="821"/>
      <c r="U556" s="777">
        <v>0</v>
      </c>
    </row>
    <row r="557" spans="1:21" ht="14.4" customHeight="1" x14ac:dyDescent="0.3">
      <c r="A557" s="737">
        <v>10</v>
      </c>
      <c r="B557" s="738" t="s">
        <v>2778</v>
      </c>
      <c r="C557" s="738" t="s">
        <v>3060</v>
      </c>
      <c r="D557" s="819" t="s">
        <v>5798</v>
      </c>
      <c r="E557" s="820" t="s">
        <v>3139</v>
      </c>
      <c r="F557" s="738" t="s">
        <v>3059</v>
      </c>
      <c r="G557" s="738" t="s">
        <v>3855</v>
      </c>
      <c r="H557" s="738" t="s">
        <v>608</v>
      </c>
      <c r="I557" s="738" t="s">
        <v>3892</v>
      </c>
      <c r="J557" s="738" t="s">
        <v>3893</v>
      </c>
      <c r="K557" s="738" t="s">
        <v>3894</v>
      </c>
      <c r="L557" s="739">
        <v>900.75</v>
      </c>
      <c r="M557" s="739">
        <v>9007.5</v>
      </c>
      <c r="N557" s="738">
        <v>10</v>
      </c>
      <c r="O557" s="821">
        <v>2</v>
      </c>
      <c r="P557" s="739"/>
      <c r="Q557" s="754">
        <v>0</v>
      </c>
      <c r="R557" s="738"/>
      <c r="S557" s="754">
        <v>0</v>
      </c>
      <c r="T557" s="821"/>
      <c r="U557" s="777">
        <v>0</v>
      </c>
    </row>
    <row r="558" spans="1:21" ht="14.4" customHeight="1" x14ac:dyDescent="0.3">
      <c r="A558" s="737">
        <v>10</v>
      </c>
      <c r="B558" s="738" t="s">
        <v>2778</v>
      </c>
      <c r="C558" s="738" t="s">
        <v>3060</v>
      </c>
      <c r="D558" s="819" t="s">
        <v>5798</v>
      </c>
      <c r="E558" s="820" t="s">
        <v>3139</v>
      </c>
      <c r="F558" s="738" t="s">
        <v>3059</v>
      </c>
      <c r="G558" s="738" t="s">
        <v>3855</v>
      </c>
      <c r="H558" s="738" t="s">
        <v>608</v>
      </c>
      <c r="I558" s="738" t="s">
        <v>3895</v>
      </c>
      <c r="J558" s="738" t="s">
        <v>3896</v>
      </c>
      <c r="K558" s="738" t="s">
        <v>3897</v>
      </c>
      <c r="L558" s="739">
        <v>900.75</v>
      </c>
      <c r="M558" s="739">
        <v>12610.5</v>
      </c>
      <c r="N558" s="738">
        <v>14</v>
      </c>
      <c r="O558" s="821">
        <v>3</v>
      </c>
      <c r="P558" s="739">
        <v>9908.25</v>
      </c>
      <c r="Q558" s="754">
        <v>0.7857142857142857</v>
      </c>
      <c r="R558" s="738">
        <v>11</v>
      </c>
      <c r="S558" s="754">
        <v>0.7857142857142857</v>
      </c>
      <c r="T558" s="821">
        <v>2</v>
      </c>
      <c r="U558" s="777">
        <v>0.66666666666666663</v>
      </c>
    </row>
    <row r="559" spans="1:21" ht="14.4" customHeight="1" x14ac:dyDescent="0.3">
      <c r="A559" s="737">
        <v>10</v>
      </c>
      <c r="B559" s="738" t="s">
        <v>2778</v>
      </c>
      <c r="C559" s="738" t="s">
        <v>3060</v>
      </c>
      <c r="D559" s="819" t="s">
        <v>5798</v>
      </c>
      <c r="E559" s="820" t="s">
        <v>3139</v>
      </c>
      <c r="F559" s="738" t="s">
        <v>3059</v>
      </c>
      <c r="G559" s="738" t="s">
        <v>3855</v>
      </c>
      <c r="H559" s="738" t="s">
        <v>608</v>
      </c>
      <c r="I559" s="738" t="s">
        <v>3898</v>
      </c>
      <c r="J559" s="738" t="s">
        <v>3899</v>
      </c>
      <c r="K559" s="738" t="s">
        <v>3900</v>
      </c>
      <c r="L559" s="739">
        <v>75</v>
      </c>
      <c r="M559" s="739">
        <v>2550</v>
      </c>
      <c r="N559" s="738">
        <v>34</v>
      </c>
      <c r="O559" s="821">
        <v>9</v>
      </c>
      <c r="P559" s="739">
        <v>2250</v>
      </c>
      <c r="Q559" s="754">
        <v>0.88235294117647056</v>
      </c>
      <c r="R559" s="738">
        <v>30</v>
      </c>
      <c r="S559" s="754">
        <v>0.88235294117647056</v>
      </c>
      <c r="T559" s="821">
        <v>8</v>
      </c>
      <c r="U559" s="777">
        <v>0.88888888888888884</v>
      </c>
    </row>
    <row r="560" spans="1:21" ht="14.4" customHeight="1" x14ac:dyDescent="0.3">
      <c r="A560" s="737">
        <v>10</v>
      </c>
      <c r="B560" s="738" t="s">
        <v>2778</v>
      </c>
      <c r="C560" s="738" t="s">
        <v>3060</v>
      </c>
      <c r="D560" s="819" t="s">
        <v>5798</v>
      </c>
      <c r="E560" s="820" t="s">
        <v>3139</v>
      </c>
      <c r="F560" s="738" t="s">
        <v>3059</v>
      </c>
      <c r="G560" s="738" t="s">
        <v>3855</v>
      </c>
      <c r="H560" s="738" t="s">
        <v>608</v>
      </c>
      <c r="I560" s="738" t="s">
        <v>3901</v>
      </c>
      <c r="J560" s="738" t="s">
        <v>3902</v>
      </c>
      <c r="K560" s="738" t="s">
        <v>3900</v>
      </c>
      <c r="L560" s="739">
        <v>75</v>
      </c>
      <c r="M560" s="739">
        <v>300</v>
      </c>
      <c r="N560" s="738">
        <v>4</v>
      </c>
      <c r="O560" s="821">
        <v>1</v>
      </c>
      <c r="P560" s="739">
        <v>300</v>
      </c>
      <c r="Q560" s="754">
        <v>1</v>
      </c>
      <c r="R560" s="738">
        <v>4</v>
      </c>
      <c r="S560" s="754">
        <v>1</v>
      </c>
      <c r="T560" s="821">
        <v>1</v>
      </c>
      <c r="U560" s="777">
        <v>1</v>
      </c>
    </row>
    <row r="561" spans="1:21" ht="14.4" customHeight="1" x14ac:dyDescent="0.3">
      <c r="A561" s="737">
        <v>10</v>
      </c>
      <c r="B561" s="738" t="s">
        <v>2778</v>
      </c>
      <c r="C561" s="738" t="s">
        <v>3060</v>
      </c>
      <c r="D561" s="819" t="s">
        <v>5798</v>
      </c>
      <c r="E561" s="820" t="s">
        <v>3139</v>
      </c>
      <c r="F561" s="738" t="s">
        <v>3059</v>
      </c>
      <c r="G561" s="738" t="s">
        <v>3855</v>
      </c>
      <c r="H561" s="738" t="s">
        <v>608</v>
      </c>
      <c r="I561" s="738" t="s">
        <v>4023</v>
      </c>
      <c r="J561" s="738" t="s">
        <v>4024</v>
      </c>
      <c r="K561" s="738" t="s">
        <v>4025</v>
      </c>
      <c r="L561" s="739">
        <v>0</v>
      </c>
      <c r="M561" s="739">
        <v>0</v>
      </c>
      <c r="N561" s="738">
        <v>1</v>
      </c>
      <c r="O561" s="821">
        <v>1</v>
      </c>
      <c r="P561" s="739"/>
      <c r="Q561" s="754"/>
      <c r="R561" s="738"/>
      <c r="S561" s="754">
        <v>0</v>
      </c>
      <c r="T561" s="821"/>
      <c r="U561" s="777">
        <v>0</v>
      </c>
    </row>
    <row r="562" spans="1:21" ht="14.4" customHeight="1" x14ac:dyDescent="0.3">
      <c r="A562" s="737">
        <v>10</v>
      </c>
      <c r="B562" s="738" t="s">
        <v>2778</v>
      </c>
      <c r="C562" s="738" t="s">
        <v>3060</v>
      </c>
      <c r="D562" s="819" t="s">
        <v>5798</v>
      </c>
      <c r="E562" s="820" t="s">
        <v>3139</v>
      </c>
      <c r="F562" s="738" t="s">
        <v>3059</v>
      </c>
      <c r="G562" s="738" t="s">
        <v>3855</v>
      </c>
      <c r="H562" s="738" t="s">
        <v>608</v>
      </c>
      <c r="I562" s="738" t="s">
        <v>4026</v>
      </c>
      <c r="J562" s="738" t="s">
        <v>4027</v>
      </c>
      <c r="K562" s="738" t="s">
        <v>4028</v>
      </c>
      <c r="L562" s="739">
        <v>400</v>
      </c>
      <c r="M562" s="739">
        <v>3200</v>
      </c>
      <c r="N562" s="738">
        <v>8</v>
      </c>
      <c r="O562" s="821">
        <v>1</v>
      </c>
      <c r="P562" s="739"/>
      <c r="Q562" s="754">
        <v>0</v>
      </c>
      <c r="R562" s="738"/>
      <c r="S562" s="754">
        <v>0</v>
      </c>
      <c r="T562" s="821"/>
      <c r="U562" s="777">
        <v>0</v>
      </c>
    </row>
    <row r="563" spans="1:21" ht="14.4" customHeight="1" x14ac:dyDescent="0.3">
      <c r="A563" s="737">
        <v>10</v>
      </c>
      <c r="B563" s="738" t="s">
        <v>2778</v>
      </c>
      <c r="C563" s="738" t="s">
        <v>3060</v>
      </c>
      <c r="D563" s="819" t="s">
        <v>5798</v>
      </c>
      <c r="E563" s="820" t="s">
        <v>3139</v>
      </c>
      <c r="F563" s="738" t="s">
        <v>3059</v>
      </c>
      <c r="G563" s="738" t="s">
        <v>3855</v>
      </c>
      <c r="H563" s="738" t="s">
        <v>608</v>
      </c>
      <c r="I563" s="738" t="s">
        <v>3913</v>
      </c>
      <c r="J563" s="738" t="s">
        <v>3914</v>
      </c>
      <c r="K563" s="738" t="s">
        <v>3915</v>
      </c>
      <c r="L563" s="739">
        <v>300</v>
      </c>
      <c r="M563" s="739">
        <v>300</v>
      </c>
      <c r="N563" s="738">
        <v>1</v>
      </c>
      <c r="O563" s="821">
        <v>1</v>
      </c>
      <c r="P563" s="739">
        <v>300</v>
      </c>
      <c r="Q563" s="754">
        <v>1</v>
      </c>
      <c r="R563" s="738">
        <v>1</v>
      </c>
      <c r="S563" s="754">
        <v>1</v>
      </c>
      <c r="T563" s="821">
        <v>1</v>
      </c>
      <c r="U563" s="777">
        <v>1</v>
      </c>
    </row>
    <row r="564" spans="1:21" ht="14.4" customHeight="1" x14ac:dyDescent="0.3">
      <c r="A564" s="737">
        <v>10</v>
      </c>
      <c r="B564" s="738" t="s">
        <v>2778</v>
      </c>
      <c r="C564" s="738" t="s">
        <v>3060</v>
      </c>
      <c r="D564" s="819" t="s">
        <v>5798</v>
      </c>
      <c r="E564" s="820" t="s">
        <v>3139</v>
      </c>
      <c r="F564" s="738" t="s">
        <v>3059</v>
      </c>
      <c r="G564" s="738" t="s">
        <v>3855</v>
      </c>
      <c r="H564" s="738" t="s">
        <v>608</v>
      </c>
      <c r="I564" s="738" t="s">
        <v>3916</v>
      </c>
      <c r="J564" s="738" t="s">
        <v>3896</v>
      </c>
      <c r="K564" s="738" t="s">
        <v>3917</v>
      </c>
      <c r="L564" s="739">
        <v>1201</v>
      </c>
      <c r="M564" s="739">
        <v>21618</v>
      </c>
      <c r="N564" s="738">
        <v>18</v>
      </c>
      <c r="O564" s="821">
        <v>2</v>
      </c>
      <c r="P564" s="739"/>
      <c r="Q564" s="754">
        <v>0</v>
      </c>
      <c r="R564" s="738"/>
      <c r="S564" s="754">
        <v>0</v>
      </c>
      <c r="T564" s="821"/>
      <c r="U564" s="777">
        <v>0</v>
      </c>
    </row>
    <row r="565" spans="1:21" ht="14.4" customHeight="1" x14ac:dyDescent="0.3">
      <c r="A565" s="737">
        <v>10</v>
      </c>
      <c r="B565" s="738" t="s">
        <v>2778</v>
      </c>
      <c r="C565" s="738" t="s">
        <v>3060</v>
      </c>
      <c r="D565" s="819" t="s">
        <v>5798</v>
      </c>
      <c r="E565" s="820" t="s">
        <v>3139</v>
      </c>
      <c r="F565" s="738" t="s">
        <v>3059</v>
      </c>
      <c r="G565" s="738" t="s">
        <v>3855</v>
      </c>
      <c r="H565" s="738" t="s">
        <v>608</v>
      </c>
      <c r="I565" s="738" t="s">
        <v>4029</v>
      </c>
      <c r="J565" s="738" t="s">
        <v>4030</v>
      </c>
      <c r="K565" s="738" t="s">
        <v>3870</v>
      </c>
      <c r="L565" s="739">
        <v>150</v>
      </c>
      <c r="M565" s="739">
        <v>600</v>
      </c>
      <c r="N565" s="738">
        <v>4</v>
      </c>
      <c r="O565" s="821">
        <v>2</v>
      </c>
      <c r="P565" s="739"/>
      <c r="Q565" s="754">
        <v>0</v>
      </c>
      <c r="R565" s="738"/>
      <c r="S565" s="754">
        <v>0</v>
      </c>
      <c r="T565" s="821"/>
      <c r="U565" s="777">
        <v>0</v>
      </c>
    </row>
    <row r="566" spans="1:21" ht="14.4" customHeight="1" x14ac:dyDescent="0.3">
      <c r="A566" s="737">
        <v>10</v>
      </c>
      <c r="B566" s="738" t="s">
        <v>2778</v>
      </c>
      <c r="C566" s="738" t="s">
        <v>3060</v>
      </c>
      <c r="D566" s="819" t="s">
        <v>5798</v>
      </c>
      <c r="E566" s="820" t="s">
        <v>3139</v>
      </c>
      <c r="F566" s="738" t="s">
        <v>3059</v>
      </c>
      <c r="G566" s="738" t="s">
        <v>3855</v>
      </c>
      <c r="H566" s="738" t="s">
        <v>608</v>
      </c>
      <c r="I566" s="738" t="s">
        <v>3918</v>
      </c>
      <c r="J566" s="738" t="s">
        <v>3919</v>
      </c>
      <c r="K566" s="738" t="s">
        <v>3920</v>
      </c>
      <c r="L566" s="739">
        <v>13896</v>
      </c>
      <c r="M566" s="739">
        <v>27792</v>
      </c>
      <c r="N566" s="738">
        <v>2</v>
      </c>
      <c r="O566" s="821">
        <v>2</v>
      </c>
      <c r="P566" s="739">
        <v>13896</v>
      </c>
      <c r="Q566" s="754">
        <v>0.5</v>
      </c>
      <c r="R566" s="738">
        <v>1</v>
      </c>
      <c r="S566" s="754">
        <v>0.5</v>
      </c>
      <c r="T566" s="821">
        <v>1</v>
      </c>
      <c r="U566" s="777">
        <v>0.5</v>
      </c>
    </row>
    <row r="567" spans="1:21" ht="14.4" customHeight="1" x14ac:dyDescent="0.3">
      <c r="A567" s="737">
        <v>10</v>
      </c>
      <c r="B567" s="738" t="s">
        <v>2778</v>
      </c>
      <c r="C567" s="738" t="s">
        <v>3060</v>
      </c>
      <c r="D567" s="819" t="s">
        <v>5798</v>
      </c>
      <c r="E567" s="820" t="s">
        <v>3139</v>
      </c>
      <c r="F567" s="738" t="s">
        <v>3059</v>
      </c>
      <c r="G567" s="738" t="s">
        <v>3855</v>
      </c>
      <c r="H567" s="738" t="s">
        <v>608</v>
      </c>
      <c r="I567" s="738" t="s">
        <v>3921</v>
      </c>
      <c r="J567" s="738" t="s">
        <v>3922</v>
      </c>
      <c r="K567" s="738" t="s">
        <v>3923</v>
      </c>
      <c r="L567" s="739">
        <v>10422</v>
      </c>
      <c r="M567" s="739">
        <v>31266</v>
      </c>
      <c r="N567" s="738">
        <v>3</v>
      </c>
      <c r="O567" s="821">
        <v>3</v>
      </c>
      <c r="P567" s="739"/>
      <c r="Q567" s="754">
        <v>0</v>
      </c>
      <c r="R567" s="738"/>
      <c r="S567" s="754">
        <v>0</v>
      </c>
      <c r="T567" s="821"/>
      <c r="U567" s="777">
        <v>0</v>
      </c>
    </row>
    <row r="568" spans="1:21" ht="14.4" customHeight="1" x14ac:dyDescent="0.3">
      <c r="A568" s="737">
        <v>10</v>
      </c>
      <c r="B568" s="738" t="s">
        <v>2778</v>
      </c>
      <c r="C568" s="738" t="s">
        <v>3060</v>
      </c>
      <c r="D568" s="819" t="s">
        <v>5798</v>
      </c>
      <c r="E568" s="820" t="s">
        <v>3139</v>
      </c>
      <c r="F568" s="738" t="s">
        <v>3059</v>
      </c>
      <c r="G568" s="738" t="s">
        <v>3855</v>
      </c>
      <c r="H568" s="738" t="s">
        <v>608</v>
      </c>
      <c r="I568" s="738" t="s">
        <v>3924</v>
      </c>
      <c r="J568" s="738" t="s">
        <v>3893</v>
      </c>
      <c r="K568" s="738" t="s">
        <v>3925</v>
      </c>
      <c r="L568" s="739">
        <v>1201</v>
      </c>
      <c r="M568" s="739">
        <v>43236</v>
      </c>
      <c r="N568" s="738">
        <v>36</v>
      </c>
      <c r="O568" s="821">
        <v>4</v>
      </c>
      <c r="P568" s="739">
        <v>43236</v>
      </c>
      <c r="Q568" s="754">
        <v>1</v>
      </c>
      <c r="R568" s="738">
        <v>36</v>
      </c>
      <c r="S568" s="754">
        <v>1</v>
      </c>
      <c r="T568" s="821">
        <v>4</v>
      </c>
      <c r="U568" s="777">
        <v>1</v>
      </c>
    </row>
    <row r="569" spans="1:21" ht="14.4" customHeight="1" x14ac:dyDescent="0.3">
      <c r="A569" s="737">
        <v>10</v>
      </c>
      <c r="B569" s="738" t="s">
        <v>2778</v>
      </c>
      <c r="C569" s="738" t="s">
        <v>3060</v>
      </c>
      <c r="D569" s="819" t="s">
        <v>5798</v>
      </c>
      <c r="E569" s="820" t="s">
        <v>3139</v>
      </c>
      <c r="F569" s="738" t="s">
        <v>3059</v>
      </c>
      <c r="G569" s="738" t="s">
        <v>3855</v>
      </c>
      <c r="H569" s="738" t="s">
        <v>608</v>
      </c>
      <c r="I569" s="738" t="s">
        <v>3926</v>
      </c>
      <c r="J569" s="738" t="s">
        <v>3893</v>
      </c>
      <c r="K569" s="738" t="s">
        <v>3927</v>
      </c>
      <c r="L569" s="739">
        <v>1201</v>
      </c>
      <c r="M569" s="739">
        <v>7206</v>
      </c>
      <c r="N569" s="738">
        <v>6</v>
      </c>
      <c r="O569" s="821">
        <v>1</v>
      </c>
      <c r="P569" s="739">
        <v>7206</v>
      </c>
      <c r="Q569" s="754">
        <v>1</v>
      </c>
      <c r="R569" s="738">
        <v>6</v>
      </c>
      <c r="S569" s="754">
        <v>1</v>
      </c>
      <c r="T569" s="821">
        <v>1</v>
      </c>
      <c r="U569" s="777">
        <v>1</v>
      </c>
    </row>
    <row r="570" spans="1:21" ht="14.4" customHeight="1" x14ac:dyDescent="0.3">
      <c r="A570" s="737">
        <v>10</v>
      </c>
      <c r="B570" s="738" t="s">
        <v>2778</v>
      </c>
      <c r="C570" s="738" t="s">
        <v>3060</v>
      </c>
      <c r="D570" s="819" t="s">
        <v>5798</v>
      </c>
      <c r="E570" s="820" t="s">
        <v>3139</v>
      </c>
      <c r="F570" s="738" t="s">
        <v>3059</v>
      </c>
      <c r="G570" s="738" t="s">
        <v>3855</v>
      </c>
      <c r="H570" s="738" t="s">
        <v>608</v>
      </c>
      <c r="I570" s="738" t="s">
        <v>4031</v>
      </c>
      <c r="J570" s="738" t="s">
        <v>4032</v>
      </c>
      <c r="K570" s="738" t="s">
        <v>4033</v>
      </c>
      <c r="L570" s="739">
        <v>10000</v>
      </c>
      <c r="M570" s="739">
        <v>10000</v>
      </c>
      <c r="N570" s="738">
        <v>1</v>
      </c>
      <c r="O570" s="821">
        <v>1</v>
      </c>
      <c r="P570" s="739"/>
      <c r="Q570" s="754">
        <v>0</v>
      </c>
      <c r="R570" s="738"/>
      <c r="S570" s="754">
        <v>0</v>
      </c>
      <c r="T570" s="821"/>
      <c r="U570" s="777">
        <v>0</v>
      </c>
    </row>
    <row r="571" spans="1:21" ht="14.4" customHeight="1" x14ac:dyDescent="0.3">
      <c r="A571" s="737">
        <v>10</v>
      </c>
      <c r="B571" s="738" t="s">
        <v>2778</v>
      </c>
      <c r="C571" s="738" t="s">
        <v>3060</v>
      </c>
      <c r="D571" s="819" t="s">
        <v>5798</v>
      </c>
      <c r="E571" s="820" t="s">
        <v>3139</v>
      </c>
      <c r="F571" s="738" t="s">
        <v>3059</v>
      </c>
      <c r="G571" s="738" t="s">
        <v>3855</v>
      </c>
      <c r="H571" s="738" t="s">
        <v>608</v>
      </c>
      <c r="I571" s="738" t="s">
        <v>3932</v>
      </c>
      <c r="J571" s="738" t="s">
        <v>3896</v>
      </c>
      <c r="K571" s="738" t="s">
        <v>3933</v>
      </c>
      <c r="L571" s="739">
        <v>1201</v>
      </c>
      <c r="M571" s="739">
        <v>38432</v>
      </c>
      <c r="N571" s="738">
        <v>32</v>
      </c>
      <c r="O571" s="821">
        <v>5</v>
      </c>
      <c r="P571" s="739">
        <v>38432</v>
      </c>
      <c r="Q571" s="754">
        <v>1</v>
      </c>
      <c r="R571" s="738">
        <v>32</v>
      </c>
      <c r="S571" s="754">
        <v>1</v>
      </c>
      <c r="T571" s="821">
        <v>5</v>
      </c>
      <c r="U571" s="777">
        <v>1</v>
      </c>
    </row>
    <row r="572" spans="1:21" ht="14.4" customHeight="1" x14ac:dyDescent="0.3">
      <c r="A572" s="737">
        <v>10</v>
      </c>
      <c r="B572" s="738" t="s">
        <v>2778</v>
      </c>
      <c r="C572" s="738" t="s">
        <v>3060</v>
      </c>
      <c r="D572" s="819" t="s">
        <v>5798</v>
      </c>
      <c r="E572" s="820" t="s">
        <v>3139</v>
      </c>
      <c r="F572" s="738" t="s">
        <v>3059</v>
      </c>
      <c r="G572" s="738" t="s">
        <v>3855</v>
      </c>
      <c r="H572" s="738" t="s">
        <v>608</v>
      </c>
      <c r="I572" s="738" t="s">
        <v>4034</v>
      </c>
      <c r="J572" s="738" t="s">
        <v>3922</v>
      </c>
      <c r="K572" s="738" t="s">
        <v>3923</v>
      </c>
      <c r="L572" s="739">
        <v>2500</v>
      </c>
      <c r="M572" s="739">
        <v>2500</v>
      </c>
      <c r="N572" s="738">
        <v>1</v>
      </c>
      <c r="O572" s="821">
        <v>1</v>
      </c>
      <c r="P572" s="739">
        <v>2500</v>
      </c>
      <c r="Q572" s="754">
        <v>1</v>
      </c>
      <c r="R572" s="738">
        <v>1</v>
      </c>
      <c r="S572" s="754">
        <v>1</v>
      </c>
      <c r="T572" s="821">
        <v>1</v>
      </c>
      <c r="U572" s="777">
        <v>1</v>
      </c>
    </row>
    <row r="573" spans="1:21" ht="14.4" customHeight="1" x14ac:dyDescent="0.3">
      <c r="A573" s="737">
        <v>10</v>
      </c>
      <c r="B573" s="738" t="s">
        <v>2778</v>
      </c>
      <c r="C573" s="738" t="s">
        <v>3060</v>
      </c>
      <c r="D573" s="819" t="s">
        <v>5798</v>
      </c>
      <c r="E573" s="820" t="s">
        <v>3139</v>
      </c>
      <c r="F573" s="738" t="s">
        <v>3059</v>
      </c>
      <c r="G573" s="738" t="s">
        <v>3855</v>
      </c>
      <c r="H573" s="738" t="s">
        <v>608</v>
      </c>
      <c r="I573" s="738" t="s">
        <v>3934</v>
      </c>
      <c r="J573" s="738" t="s">
        <v>3935</v>
      </c>
      <c r="K573" s="738" t="s">
        <v>3936</v>
      </c>
      <c r="L573" s="739">
        <v>1000</v>
      </c>
      <c r="M573" s="739">
        <v>2000</v>
      </c>
      <c r="N573" s="738">
        <v>2</v>
      </c>
      <c r="O573" s="821">
        <v>2</v>
      </c>
      <c r="P573" s="739"/>
      <c r="Q573" s="754">
        <v>0</v>
      </c>
      <c r="R573" s="738"/>
      <c r="S573" s="754">
        <v>0</v>
      </c>
      <c r="T573" s="821"/>
      <c r="U573" s="777">
        <v>0</v>
      </c>
    </row>
    <row r="574" spans="1:21" ht="14.4" customHeight="1" x14ac:dyDescent="0.3">
      <c r="A574" s="737">
        <v>10</v>
      </c>
      <c r="B574" s="738" t="s">
        <v>2778</v>
      </c>
      <c r="C574" s="738" t="s">
        <v>3060</v>
      </c>
      <c r="D574" s="819" t="s">
        <v>5798</v>
      </c>
      <c r="E574" s="820" t="s">
        <v>3139</v>
      </c>
      <c r="F574" s="738" t="s">
        <v>3059</v>
      </c>
      <c r="G574" s="738" t="s">
        <v>3855</v>
      </c>
      <c r="H574" s="738" t="s">
        <v>608</v>
      </c>
      <c r="I574" s="738" t="s">
        <v>4035</v>
      </c>
      <c r="J574" s="738" t="s">
        <v>3931</v>
      </c>
      <c r="K574" s="738" t="s">
        <v>3923</v>
      </c>
      <c r="L574" s="739">
        <v>1875</v>
      </c>
      <c r="M574" s="739">
        <v>1875</v>
      </c>
      <c r="N574" s="738">
        <v>1</v>
      </c>
      <c r="O574" s="821">
        <v>1</v>
      </c>
      <c r="P574" s="739"/>
      <c r="Q574" s="754">
        <v>0</v>
      </c>
      <c r="R574" s="738"/>
      <c r="S574" s="754">
        <v>0</v>
      </c>
      <c r="T574" s="821"/>
      <c r="U574" s="777">
        <v>0</v>
      </c>
    </row>
    <row r="575" spans="1:21" ht="14.4" customHeight="1" x14ac:dyDescent="0.3">
      <c r="A575" s="737">
        <v>10</v>
      </c>
      <c r="B575" s="738" t="s">
        <v>2778</v>
      </c>
      <c r="C575" s="738" t="s">
        <v>3060</v>
      </c>
      <c r="D575" s="819" t="s">
        <v>5798</v>
      </c>
      <c r="E575" s="820" t="s">
        <v>3139</v>
      </c>
      <c r="F575" s="738" t="s">
        <v>3059</v>
      </c>
      <c r="G575" s="738" t="s">
        <v>3855</v>
      </c>
      <c r="H575" s="738" t="s">
        <v>608</v>
      </c>
      <c r="I575" s="738" t="s">
        <v>4036</v>
      </c>
      <c r="J575" s="738" t="s">
        <v>4037</v>
      </c>
      <c r="K575" s="738" t="s">
        <v>4019</v>
      </c>
      <c r="L575" s="739">
        <v>1500</v>
      </c>
      <c r="M575" s="739">
        <v>3000</v>
      </c>
      <c r="N575" s="738">
        <v>2</v>
      </c>
      <c r="O575" s="821">
        <v>2</v>
      </c>
      <c r="P575" s="739"/>
      <c r="Q575" s="754">
        <v>0</v>
      </c>
      <c r="R575" s="738"/>
      <c r="S575" s="754">
        <v>0</v>
      </c>
      <c r="T575" s="821"/>
      <c r="U575" s="777">
        <v>0</v>
      </c>
    </row>
    <row r="576" spans="1:21" ht="14.4" customHeight="1" x14ac:dyDescent="0.3">
      <c r="A576" s="737">
        <v>10</v>
      </c>
      <c r="B576" s="738" t="s">
        <v>2778</v>
      </c>
      <c r="C576" s="738" t="s">
        <v>3060</v>
      </c>
      <c r="D576" s="819" t="s">
        <v>5798</v>
      </c>
      <c r="E576" s="820" t="s">
        <v>3139</v>
      </c>
      <c r="F576" s="738" t="s">
        <v>3059</v>
      </c>
      <c r="G576" s="738" t="s">
        <v>3855</v>
      </c>
      <c r="H576" s="738" t="s">
        <v>608</v>
      </c>
      <c r="I576" s="738" t="s">
        <v>4038</v>
      </c>
      <c r="J576" s="738" t="s">
        <v>3907</v>
      </c>
      <c r="K576" s="738" t="s">
        <v>4039</v>
      </c>
      <c r="L576" s="739">
        <v>265</v>
      </c>
      <c r="M576" s="739">
        <v>265</v>
      </c>
      <c r="N576" s="738">
        <v>1</v>
      </c>
      <c r="O576" s="821">
        <v>1</v>
      </c>
      <c r="P576" s="739"/>
      <c r="Q576" s="754">
        <v>0</v>
      </c>
      <c r="R576" s="738"/>
      <c r="S576" s="754">
        <v>0</v>
      </c>
      <c r="T576" s="821"/>
      <c r="U576" s="777">
        <v>0</v>
      </c>
    </row>
    <row r="577" spans="1:21" ht="14.4" customHeight="1" x14ac:dyDescent="0.3">
      <c r="A577" s="737">
        <v>10</v>
      </c>
      <c r="B577" s="738" t="s">
        <v>2778</v>
      </c>
      <c r="C577" s="738" t="s">
        <v>3060</v>
      </c>
      <c r="D577" s="819" t="s">
        <v>5798</v>
      </c>
      <c r="E577" s="820" t="s">
        <v>3139</v>
      </c>
      <c r="F577" s="738" t="s">
        <v>3059</v>
      </c>
      <c r="G577" s="738" t="s">
        <v>3855</v>
      </c>
      <c r="H577" s="738" t="s">
        <v>608</v>
      </c>
      <c r="I577" s="738" t="s">
        <v>4040</v>
      </c>
      <c r="J577" s="738" t="s">
        <v>4041</v>
      </c>
      <c r="K577" s="738" t="s">
        <v>3858</v>
      </c>
      <c r="L577" s="739">
        <v>400</v>
      </c>
      <c r="M577" s="739">
        <v>1600</v>
      </c>
      <c r="N577" s="738">
        <v>4</v>
      </c>
      <c r="O577" s="821">
        <v>1</v>
      </c>
      <c r="P577" s="739"/>
      <c r="Q577" s="754">
        <v>0</v>
      </c>
      <c r="R577" s="738"/>
      <c r="S577" s="754">
        <v>0</v>
      </c>
      <c r="T577" s="821"/>
      <c r="U577" s="777">
        <v>0</v>
      </c>
    </row>
    <row r="578" spans="1:21" ht="14.4" customHeight="1" x14ac:dyDescent="0.3">
      <c r="A578" s="737">
        <v>10</v>
      </c>
      <c r="B578" s="738" t="s">
        <v>2778</v>
      </c>
      <c r="C578" s="738" t="s">
        <v>3060</v>
      </c>
      <c r="D578" s="819" t="s">
        <v>5798</v>
      </c>
      <c r="E578" s="820" t="s">
        <v>3139</v>
      </c>
      <c r="F578" s="738" t="s">
        <v>3059</v>
      </c>
      <c r="G578" s="738" t="s">
        <v>3940</v>
      </c>
      <c r="H578" s="738" t="s">
        <v>608</v>
      </c>
      <c r="I578" s="738" t="s">
        <v>3941</v>
      </c>
      <c r="J578" s="738" t="s">
        <v>3942</v>
      </c>
      <c r="K578" s="738" t="s">
        <v>3943</v>
      </c>
      <c r="L578" s="739">
        <v>56.2</v>
      </c>
      <c r="M578" s="739">
        <v>1967.0000000000007</v>
      </c>
      <c r="N578" s="738">
        <v>35</v>
      </c>
      <c r="O578" s="821">
        <v>35</v>
      </c>
      <c r="P578" s="739">
        <v>1517.4000000000008</v>
      </c>
      <c r="Q578" s="754">
        <v>0.77142857142857157</v>
      </c>
      <c r="R578" s="738">
        <v>27</v>
      </c>
      <c r="S578" s="754">
        <v>0.77142857142857146</v>
      </c>
      <c r="T578" s="821">
        <v>27</v>
      </c>
      <c r="U578" s="777">
        <v>0.77142857142857146</v>
      </c>
    </row>
    <row r="579" spans="1:21" ht="14.4" customHeight="1" x14ac:dyDescent="0.3">
      <c r="A579" s="737">
        <v>10</v>
      </c>
      <c r="B579" s="738" t="s">
        <v>2778</v>
      </c>
      <c r="C579" s="738" t="s">
        <v>3060</v>
      </c>
      <c r="D579" s="819" t="s">
        <v>5798</v>
      </c>
      <c r="E579" s="820" t="s">
        <v>3139</v>
      </c>
      <c r="F579" s="738" t="s">
        <v>3059</v>
      </c>
      <c r="G579" s="738" t="s">
        <v>3940</v>
      </c>
      <c r="H579" s="738" t="s">
        <v>608</v>
      </c>
      <c r="I579" s="738" t="s">
        <v>3944</v>
      </c>
      <c r="J579" s="738" t="s">
        <v>3945</v>
      </c>
      <c r="K579" s="738" t="s">
        <v>3946</v>
      </c>
      <c r="L579" s="739">
        <v>30</v>
      </c>
      <c r="M579" s="739">
        <v>30</v>
      </c>
      <c r="N579" s="738">
        <v>1</v>
      </c>
      <c r="O579" s="821">
        <v>1</v>
      </c>
      <c r="P579" s="739"/>
      <c r="Q579" s="754">
        <v>0</v>
      </c>
      <c r="R579" s="738"/>
      <c r="S579" s="754">
        <v>0</v>
      </c>
      <c r="T579" s="821"/>
      <c r="U579" s="777">
        <v>0</v>
      </c>
    </row>
    <row r="580" spans="1:21" ht="14.4" customHeight="1" x14ac:dyDescent="0.3">
      <c r="A580" s="737">
        <v>10</v>
      </c>
      <c r="B580" s="738" t="s">
        <v>2778</v>
      </c>
      <c r="C580" s="738" t="s">
        <v>3060</v>
      </c>
      <c r="D580" s="819" t="s">
        <v>5798</v>
      </c>
      <c r="E580" s="820" t="s">
        <v>3139</v>
      </c>
      <c r="F580" s="738" t="s">
        <v>3056</v>
      </c>
      <c r="G580" s="738" t="s">
        <v>3855</v>
      </c>
      <c r="H580" s="738" t="s">
        <v>608</v>
      </c>
      <c r="I580" s="738" t="s">
        <v>3950</v>
      </c>
      <c r="J580" s="738" t="s">
        <v>3948</v>
      </c>
      <c r="K580" s="738" t="s">
        <v>3951</v>
      </c>
      <c r="L580" s="739">
        <v>3000</v>
      </c>
      <c r="M580" s="739">
        <v>27000</v>
      </c>
      <c r="N580" s="738">
        <v>9</v>
      </c>
      <c r="O580" s="821">
        <v>2</v>
      </c>
      <c r="P580" s="739"/>
      <c r="Q580" s="754">
        <v>0</v>
      </c>
      <c r="R580" s="738"/>
      <c r="S580" s="754">
        <v>0</v>
      </c>
      <c r="T580" s="821"/>
      <c r="U580" s="777">
        <v>0</v>
      </c>
    </row>
    <row r="581" spans="1:21" ht="14.4" customHeight="1" x14ac:dyDescent="0.3">
      <c r="A581" s="737">
        <v>10</v>
      </c>
      <c r="B581" s="738" t="s">
        <v>2778</v>
      </c>
      <c r="C581" s="738" t="s">
        <v>3060</v>
      </c>
      <c r="D581" s="819" t="s">
        <v>5798</v>
      </c>
      <c r="E581" s="820" t="s">
        <v>3139</v>
      </c>
      <c r="F581" s="738" t="s">
        <v>3056</v>
      </c>
      <c r="G581" s="738" t="s">
        <v>3855</v>
      </c>
      <c r="H581" s="738" t="s">
        <v>608</v>
      </c>
      <c r="I581" s="738" t="s">
        <v>3952</v>
      </c>
      <c r="J581" s="738" t="s">
        <v>3948</v>
      </c>
      <c r="K581" s="738" t="s">
        <v>3953</v>
      </c>
      <c r="L581" s="739">
        <v>136.02000000000001</v>
      </c>
      <c r="M581" s="739">
        <v>1360.2</v>
      </c>
      <c r="N581" s="738">
        <v>10</v>
      </c>
      <c r="O581" s="821">
        <v>5</v>
      </c>
      <c r="P581" s="739"/>
      <c r="Q581" s="754">
        <v>0</v>
      </c>
      <c r="R581" s="738"/>
      <c r="S581" s="754">
        <v>0</v>
      </c>
      <c r="T581" s="821"/>
      <c r="U581" s="777">
        <v>0</v>
      </c>
    </row>
    <row r="582" spans="1:21" ht="14.4" customHeight="1" x14ac:dyDescent="0.3">
      <c r="A582" s="737">
        <v>10</v>
      </c>
      <c r="B582" s="738" t="s">
        <v>2778</v>
      </c>
      <c r="C582" s="738" t="s">
        <v>3060</v>
      </c>
      <c r="D582" s="819" t="s">
        <v>5798</v>
      </c>
      <c r="E582" s="820" t="s">
        <v>3139</v>
      </c>
      <c r="F582" s="738" t="s">
        <v>3056</v>
      </c>
      <c r="G582" s="738" t="s">
        <v>3855</v>
      </c>
      <c r="H582" s="738" t="s">
        <v>608</v>
      </c>
      <c r="I582" s="738" t="s">
        <v>3954</v>
      </c>
      <c r="J582" s="738" t="s">
        <v>3955</v>
      </c>
      <c r="K582" s="738" t="s">
        <v>3956</v>
      </c>
      <c r="L582" s="739">
        <v>789.2</v>
      </c>
      <c r="M582" s="739">
        <v>14205.600000000002</v>
      </c>
      <c r="N582" s="738">
        <v>18</v>
      </c>
      <c r="O582" s="821">
        <v>3</v>
      </c>
      <c r="P582" s="739"/>
      <c r="Q582" s="754">
        <v>0</v>
      </c>
      <c r="R582" s="738"/>
      <c r="S582" s="754">
        <v>0</v>
      </c>
      <c r="T582" s="821"/>
      <c r="U582" s="777">
        <v>0</v>
      </c>
    </row>
    <row r="583" spans="1:21" ht="14.4" customHeight="1" x14ac:dyDescent="0.3">
      <c r="A583" s="737">
        <v>10</v>
      </c>
      <c r="B583" s="738" t="s">
        <v>2778</v>
      </c>
      <c r="C583" s="738" t="s">
        <v>3060</v>
      </c>
      <c r="D583" s="819" t="s">
        <v>5798</v>
      </c>
      <c r="E583" s="820" t="s">
        <v>3139</v>
      </c>
      <c r="F583" s="738" t="s">
        <v>3056</v>
      </c>
      <c r="G583" s="738" t="s">
        <v>3855</v>
      </c>
      <c r="H583" s="738" t="s">
        <v>608</v>
      </c>
      <c r="I583" s="738" t="s">
        <v>3957</v>
      </c>
      <c r="J583" s="738" t="s">
        <v>3955</v>
      </c>
      <c r="K583" s="738" t="s">
        <v>3958</v>
      </c>
      <c r="L583" s="739">
        <v>256.24</v>
      </c>
      <c r="M583" s="739">
        <v>512.48</v>
      </c>
      <c r="N583" s="738">
        <v>2</v>
      </c>
      <c r="O583" s="821">
        <v>1</v>
      </c>
      <c r="P583" s="739"/>
      <c r="Q583" s="754">
        <v>0</v>
      </c>
      <c r="R583" s="738"/>
      <c r="S583" s="754">
        <v>0</v>
      </c>
      <c r="T583" s="821"/>
      <c r="U583" s="777">
        <v>0</v>
      </c>
    </row>
    <row r="584" spans="1:21" ht="14.4" customHeight="1" x14ac:dyDescent="0.3">
      <c r="A584" s="737">
        <v>10</v>
      </c>
      <c r="B584" s="738" t="s">
        <v>2778</v>
      </c>
      <c r="C584" s="738" t="s">
        <v>3060</v>
      </c>
      <c r="D584" s="819" t="s">
        <v>5798</v>
      </c>
      <c r="E584" s="820" t="s">
        <v>3139</v>
      </c>
      <c r="F584" s="738" t="s">
        <v>3056</v>
      </c>
      <c r="G584" s="738" t="s">
        <v>3855</v>
      </c>
      <c r="H584" s="738" t="s">
        <v>608</v>
      </c>
      <c r="I584" s="738" t="s">
        <v>3959</v>
      </c>
      <c r="J584" s="738" t="s">
        <v>3960</v>
      </c>
      <c r="K584" s="738" t="s">
        <v>3961</v>
      </c>
      <c r="L584" s="739">
        <v>1600</v>
      </c>
      <c r="M584" s="739">
        <v>4800</v>
      </c>
      <c r="N584" s="738">
        <v>3</v>
      </c>
      <c r="O584" s="821">
        <v>1</v>
      </c>
      <c r="P584" s="739"/>
      <c r="Q584" s="754">
        <v>0</v>
      </c>
      <c r="R584" s="738"/>
      <c r="S584" s="754">
        <v>0</v>
      </c>
      <c r="T584" s="821"/>
      <c r="U584" s="777">
        <v>0</v>
      </c>
    </row>
    <row r="585" spans="1:21" ht="14.4" customHeight="1" x14ac:dyDescent="0.3">
      <c r="A585" s="737">
        <v>10</v>
      </c>
      <c r="B585" s="738" t="s">
        <v>2778</v>
      </c>
      <c r="C585" s="738" t="s">
        <v>3060</v>
      </c>
      <c r="D585" s="819" t="s">
        <v>5798</v>
      </c>
      <c r="E585" s="820" t="s">
        <v>3139</v>
      </c>
      <c r="F585" s="738" t="s">
        <v>3056</v>
      </c>
      <c r="G585" s="738" t="s">
        <v>3855</v>
      </c>
      <c r="H585" s="738" t="s">
        <v>608</v>
      </c>
      <c r="I585" s="738" t="s">
        <v>3962</v>
      </c>
      <c r="J585" s="738" t="s">
        <v>3960</v>
      </c>
      <c r="K585" s="738" t="s">
        <v>3963</v>
      </c>
      <c r="L585" s="739">
        <v>3000</v>
      </c>
      <c r="M585" s="739">
        <v>54000</v>
      </c>
      <c r="N585" s="738">
        <v>18</v>
      </c>
      <c r="O585" s="821">
        <v>3</v>
      </c>
      <c r="P585" s="739"/>
      <c r="Q585" s="754">
        <v>0</v>
      </c>
      <c r="R585" s="738"/>
      <c r="S585" s="754">
        <v>0</v>
      </c>
      <c r="T585" s="821"/>
      <c r="U585" s="777">
        <v>0</v>
      </c>
    </row>
    <row r="586" spans="1:21" ht="14.4" customHeight="1" x14ac:dyDescent="0.3">
      <c r="A586" s="737">
        <v>10</v>
      </c>
      <c r="B586" s="738" t="s">
        <v>2778</v>
      </c>
      <c r="C586" s="738" t="s">
        <v>3060</v>
      </c>
      <c r="D586" s="819" t="s">
        <v>5798</v>
      </c>
      <c r="E586" s="820" t="s">
        <v>3139</v>
      </c>
      <c r="F586" s="738" t="s">
        <v>3056</v>
      </c>
      <c r="G586" s="738" t="s">
        <v>3855</v>
      </c>
      <c r="H586" s="738" t="s">
        <v>608</v>
      </c>
      <c r="I586" s="738" t="s">
        <v>3971</v>
      </c>
      <c r="J586" s="738" t="s">
        <v>3972</v>
      </c>
      <c r="K586" s="738" t="s">
        <v>3973</v>
      </c>
      <c r="L586" s="739">
        <v>6000</v>
      </c>
      <c r="M586" s="739">
        <v>36000</v>
      </c>
      <c r="N586" s="738">
        <v>6</v>
      </c>
      <c r="O586" s="821">
        <v>2</v>
      </c>
      <c r="P586" s="739"/>
      <c r="Q586" s="754">
        <v>0</v>
      </c>
      <c r="R586" s="738"/>
      <c r="S586" s="754">
        <v>0</v>
      </c>
      <c r="T586" s="821"/>
      <c r="U586" s="777">
        <v>0</v>
      </c>
    </row>
    <row r="587" spans="1:21" ht="14.4" customHeight="1" x14ac:dyDescent="0.3">
      <c r="A587" s="737">
        <v>10</v>
      </c>
      <c r="B587" s="738" t="s">
        <v>2778</v>
      </c>
      <c r="C587" s="738" t="s">
        <v>3060</v>
      </c>
      <c r="D587" s="819" t="s">
        <v>5798</v>
      </c>
      <c r="E587" s="820" t="s">
        <v>3139</v>
      </c>
      <c r="F587" s="738" t="s">
        <v>3056</v>
      </c>
      <c r="G587" s="738" t="s">
        <v>3855</v>
      </c>
      <c r="H587" s="738" t="s">
        <v>608</v>
      </c>
      <c r="I587" s="738" t="s">
        <v>3974</v>
      </c>
      <c r="J587" s="738" t="s">
        <v>3975</v>
      </c>
      <c r="K587" s="738" t="s">
        <v>3976</v>
      </c>
      <c r="L587" s="739">
        <v>504.45</v>
      </c>
      <c r="M587" s="739">
        <v>4540.0499999999993</v>
      </c>
      <c r="N587" s="738">
        <v>9</v>
      </c>
      <c r="O587" s="821">
        <v>2</v>
      </c>
      <c r="P587" s="739"/>
      <c r="Q587" s="754">
        <v>0</v>
      </c>
      <c r="R587" s="738"/>
      <c r="S587" s="754">
        <v>0</v>
      </c>
      <c r="T587" s="821"/>
      <c r="U587" s="777">
        <v>0</v>
      </c>
    </row>
    <row r="588" spans="1:21" ht="14.4" customHeight="1" x14ac:dyDescent="0.3">
      <c r="A588" s="737">
        <v>10</v>
      </c>
      <c r="B588" s="738" t="s">
        <v>2778</v>
      </c>
      <c r="C588" s="738" t="s">
        <v>3060</v>
      </c>
      <c r="D588" s="819" t="s">
        <v>5798</v>
      </c>
      <c r="E588" s="820" t="s">
        <v>3139</v>
      </c>
      <c r="F588" s="738" t="s">
        <v>3056</v>
      </c>
      <c r="G588" s="738" t="s">
        <v>3855</v>
      </c>
      <c r="H588" s="738" t="s">
        <v>608</v>
      </c>
      <c r="I588" s="738" t="s">
        <v>3977</v>
      </c>
      <c r="J588" s="738" t="s">
        <v>3978</v>
      </c>
      <c r="K588" s="738" t="s">
        <v>3979</v>
      </c>
      <c r="L588" s="739">
        <v>859.86</v>
      </c>
      <c r="M588" s="739">
        <v>5159.16</v>
      </c>
      <c r="N588" s="738">
        <v>6</v>
      </c>
      <c r="O588" s="821">
        <v>1</v>
      </c>
      <c r="P588" s="739"/>
      <c r="Q588" s="754">
        <v>0</v>
      </c>
      <c r="R588" s="738"/>
      <c r="S588" s="754">
        <v>0</v>
      </c>
      <c r="T588" s="821"/>
      <c r="U588" s="777">
        <v>0</v>
      </c>
    </row>
    <row r="589" spans="1:21" ht="14.4" customHeight="1" x14ac:dyDescent="0.3">
      <c r="A589" s="737">
        <v>10</v>
      </c>
      <c r="B589" s="738" t="s">
        <v>2778</v>
      </c>
      <c r="C589" s="738" t="s">
        <v>3060</v>
      </c>
      <c r="D589" s="819" t="s">
        <v>5798</v>
      </c>
      <c r="E589" s="820" t="s">
        <v>3139</v>
      </c>
      <c r="F589" s="738" t="s">
        <v>3056</v>
      </c>
      <c r="G589" s="738" t="s">
        <v>3855</v>
      </c>
      <c r="H589" s="738" t="s">
        <v>608</v>
      </c>
      <c r="I589" s="738" t="s">
        <v>3980</v>
      </c>
      <c r="J589" s="738" t="s">
        <v>3948</v>
      </c>
      <c r="K589" s="738" t="s">
        <v>3981</v>
      </c>
      <c r="L589" s="739">
        <v>1600</v>
      </c>
      <c r="M589" s="739">
        <v>11200</v>
      </c>
      <c r="N589" s="738">
        <v>7</v>
      </c>
      <c r="O589" s="821">
        <v>2</v>
      </c>
      <c r="P589" s="739"/>
      <c r="Q589" s="754">
        <v>0</v>
      </c>
      <c r="R589" s="738"/>
      <c r="S589" s="754">
        <v>0</v>
      </c>
      <c r="T589" s="821"/>
      <c r="U589" s="777">
        <v>0</v>
      </c>
    </row>
    <row r="590" spans="1:21" ht="14.4" customHeight="1" x14ac:dyDescent="0.3">
      <c r="A590" s="737">
        <v>10</v>
      </c>
      <c r="B590" s="738" t="s">
        <v>2778</v>
      </c>
      <c r="C590" s="738" t="s">
        <v>3060</v>
      </c>
      <c r="D590" s="819" t="s">
        <v>5798</v>
      </c>
      <c r="E590" s="820" t="s">
        <v>3139</v>
      </c>
      <c r="F590" s="738" t="s">
        <v>3056</v>
      </c>
      <c r="G590" s="738" t="s">
        <v>3855</v>
      </c>
      <c r="H590" s="738" t="s">
        <v>608</v>
      </c>
      <c r="I590" s="738" t="s">
        <v>3982</v>
      </c>
      <c r="J590" s="738" t="s">
        <v>3983</v>
      </c>
      <c r="K590" s="738" t="s">
        <v>3984</v>
      </c>
      <c r="L590" s="739">
        <v>420</v>
      </c>
      <c r="M590" s="739">
        <v>10080</v>
      </c>
      <c r="N590" s="738">
        <v>24</v>
      </c>
      <c r="O590" s="821">
        <v>2</v>
      </c>
      <c r="P590" s="739"/>
      <c r="Q590" s="754">
        <v>0</v>
      </c>
      <c r="R590" s="738"/>
      <c r="S590" s="754">
        <v>0</v>
      </c>
      <c r="T590" s="821"/>
      <c r="U590" s="777">
        <v>0</v>
      </c>
    </row>
    <row r="591" spans="1:21" ht="14.4" customHeight="1" x14ac:dyDescent="0.3">
      <c r="A591" s="737">
        <v>10</v>
      </c>
      <c r="B591" s="738" t="s">
        <v>2778</v>
      </c>
      <c r="C591" s="738" t="s">
        <v>3060</v>
      </c>
      <c r="D591" s="819" t="s">
        <v>5798</v>
      </c>
      <c r="E591" s="820" t="s">
        <v>3139</v>
      </c>
      <c r="F591" s="738" t="s">
        <v>3056</v>
      </c>
      <c r="G591" s="738" t="s">
        <v>3855</v>
      </c>
      <c r="H591" s="738" t="s">
        <v>608</v>
      </c>
      <c r="I591" s="738" t="s">
        <v>4042</v>
      </c>
      <c r="J591" s="738" t="s">
        <v>3945</v>
      </c>
      <c r="K591" s="738" t="s">
        <v>4043</v>
      </c>
      <c r="L591" s="739">
        <v>3000</v>
      </c>
      <c r="M591" s="739">
        <v>18000</v>
      </c>
      <c r="N591" s="738">
        <v>6</v>
      </c>
      <c r="O591" s="821">
        <v>1</v>
      </c>
      <c r="P591" s="739"/>
      <c r="Q591" s="754">
        <v>0</v>
      </c>
      <c r="R591" s="738"/>
      <c r="S591" s="754">
        <v>0</v>
      </c>
      <c r="T591" s="821"/>
      <c r="U591" s="777">
        <v>0</v>
      </c>
    </row>
    <row r="592" spans="1:21" ht="14.4" customHeight="1" x14ac:dyDescent="0.3">
      <c r="A592" s="737">
        <v>10</v>
      </c>
      <c r="B592" s="738" t="s">
        <v>2778</v>
      </c>
      <c r="C592" s="738" t="s">
        <v>3060</v>
      </c>
      <c r="D592" s="819" t="s">
        <v>5798</v>
      </c>
      <c r="E592" s="820" t="s">
        <v>3139</v>
      </c>
      <c r="F592" s="738" t="s">
        <v>3056</v>
      </c>
      <c r="G592" s="738" t="s">
        <v>3855</v>
      </c>
      <c r="H592" s="738" t="s">
        <v>608</v>
      </c>
      <c r="I592" s="738" t="s">
        <v>3985</v>
      </c>
      <c r="J592" s="738" t="s">
        <v>3986</v>
      </c>
      <c r="K592" s="738" t="s">
        <v>3987</v>
      </c>
      <c r="L592" s="739">
        <v>319.5</v>
      </c>
      <c r="M592" s="739">
        <v>1278</v>
      </c>
      <c r="N592" s="738">
        <v>4</v>
      </c>
      <c r="O592" s="821">
        <v>2</v>
      </c>
      <c r="P592" s="739"/>
      <c r="Q592" s="754">
        <v>0</v>
      </c>
      <c r="R592" s="738"/>
      <c r="S592" s="754">
        <v>0</v>
      </c>
      <c r="T592" s="821"/>
      <c r="U592" s="777">
        <v>0</v>
      </c>
    </row>
    <row r="593" spans="1:21" ht="14.4" customHeight="1" x14ac:dyDescent="0.3">
      <c r="A593" s="737">
        <v>10</v>
      </c>
      <c r="B593" s="738" t="s">
        <v>2778</v>
      </c>
      <c r="C593" s="738" t="s">
        <v>3060</v>
      </c>
      <c r="D593" s="819" t="s">
        <v>5798</v>
      </c>
      <c r="E593" s="820" t="s">
        <v>3139</v>
      </c>
      <c r="F593" s="738" t="s">
        <v>3056</v>
      </c>
      <c r="G593" s="738" t="s">
        <v>3855</v>
      </c>
      <c r="H593" s="738" t="s">
        <v>608</v>
      </c>
      <c r="I593" s="738" t="s">
        <v>3990</v>
      </c>
      <c r="J593" s="738" t="s">
        <v>3991</v>
      </c>
      <c r="K593" s="738" t="s">
        <v>3992</v>
      </c>
      <c r="L593" s="739">
        <v>94940</v>
      </c>
      <c r="M593" s="739">
        <v>94940</v>
      </c>
      <c r="N593" s="738">
        <v>1</v>
      </c>
      <c r="O593" s="821">
        <v>1</v>
      </c>
      <c r="P593" s="739"/>
      <c r="Q593" s="754">
        <v>0</v>
      </c>
      <c r="R593" s="738"/>
      <c r="S593" s="754">
        <v>0</v>
      </c>
      <c r="T593" s="821"/>
      <c r="U593" s="777">
        <v>0</v>
      </c>
    </row>
    <row r="594" spans="1:21" ht="14.4" customHeight="1" x14ac:dyDescent="0.3">
      <c r="A594" s="737">
        <v>10</v>
      </c>
      <c r="B594" s="738" t="s">
        <v>2778</v>
      </c>
      <c r="C594" s="738" t="s">
        <v>3060</v>
      </c>
      <c r="D594" s="819" t="s">
        <v>5798</v>
      </c>
      <c r="E594" s="820" t="s">
        <v>3139</v>
      </c>
      <c r="F594" s="738" t="s">
        <v>3056</v>
      </c>
      <c r="G594" s="738" t="s">
        <v>3855</v>
      </c>
      <c r="H594" s="738" t="s">
        <v>608</v>
      </c>
      <c r="I594" s="738" t="s">
        <v>4044</v>
      </c>
      <c r="J594" s="738" t="s">
        <v>3972</v>
      </c>
      <c r="K594" s="738" t="s">
        <v>4045</v>
      </c>
      <c r="L594" s="739">
        <v>4000</v>
      </c>
      <c r="M594" s="739">
        <v>20000</v>
      </c>
      <c r="N594" s="738">
        <v>5</v>
      </c>
      <c r="O594" s="821">
        <v>2</v>
      </c>
      <c r="P594" s="739"/>
      <c r="Q594" s="754">
        <v>0</v>
      </c>
      <c r="R594" s="738"/>
      <c r="S594" s="754">
        <v>0</v>
      </c>
      <c r="T594" s="821"/>
      <c r="U594" s="777">
        <v>0</v>
      </c>
    </row>
    <row r="595" spans="1:21" ht="14.4" customHeight="1" x14ac:dyDescent="0.3">
      <c r="A595" s="737">
        <v>10</v>
      </c>
      <c r="B595" s="738" t="s">
        <v>2778</v>
      </c>
      <c r="C595" s="738" t="s">
        <v>3060</v>
      </c>
      <c r="D595" s="819" t="s">
        <v>5798</v>
      </c>
      <c r="E595" s="820" t="s">
        <v>3139</v>
      </c>
      <c r="F595" s="738" t="s">
        <v>3056</v>
      </c>
      <c r="G595" s="738" t="s">
        <v>3855</v>
      </c>
      <c r="H595" s="738" t="s">
        <v>608</v>
      </c>
      <c r="I595" s="738" t="s">
        <v>4046</v>
      </c>
      <c r="J595" s="738" t="s">
        <v>4047</v>
      </c>
      <c r="K595" s="738" t="s">
        <v>4048</v>
      </c>
      <c r="L595" s="739">
        <v>6000</v>
      </c>
      <c r="M595" s="739">
        <v>6000</v>
      </c>
      <c r="N595" s="738">
        <v>1</v>
      </c>
      <c r="O595" s="821">
        <v>1</v>
      </c>
      <c r="P595" s="739"/>
      <c r="Q595" s="754">
        <v>0</v>
      </c>
      <c r="R595" s="738"/>
      <c r="S595" s="754">
        <v>0</v>
      </c>
      <c r="T595" s="821"/>
      <c r="U595" s="777">
        <v>0</v>
      </c>
    </row>
    <row r="596" spans="1:21" ht="14.4" customHeight="1" x14ac:dyDescent="0.3">
      <c r="A596" s="737">
        <v>10</v>
      </c>
      <c r="B596" s="738" t="s">
        <v>2778</v>
      </c>
      <c r="C596" s="738" t="s">
        <v>3060</v>
      </c>
      <c r="D596" s="819" t="s">
        <v>5798</v>
      </c>
      <c r="E596" s="820" t="s">
        <v>3139</v>
      </c>
      <c r="F596" s="738" t="s">
        <v>3056</v>
      </c>
      <c r="G596" s="738" t="s">
        <v>3855</v>
      </c>
      <c r="H596" s="738" t="s">
        <v>608</v>
      </c>
      <c r="I596" s="738" t="s">
        <v>4049</v>
      </c>
      <c r="J596" s="738" t="s">
        <v>4047</v>
      </c>
      <c r="K596" s="738" t="s">
        <v>4050</v>
      </c>
      <c r="L596" s="739">
        <v>319.5</v>
      </c>
      <c r="M596" s="739">
        <v>319.5</v>
      </c>
      <c r="N596" s="738">
        <v>1</v>
      </c>
      <c r="O596" s="821">
        <v>1</v>
      </c>
      <c r="P596" s="739"/>
      <c r="Q596" s="754">
        <v>0</v>
      </c>
      <c r="R596" s="738"/>
      <c r="S596" s="754">
        <v>0</v>
      </c>
      <c r="T596" s="821"/>
      <c r="U596" s="777">
        <v>0</v>
      </c>
    </row>
    <row r="597" spans="1:21" ht="14.4" customHeight="1" x14ac:dyDescent="0.3">
      <c r="A597" s="737">
        <v>10</v>
      </c>
      <c r="B597" s="738" t="s">
        <v>2778</v>
      </c>
      <c r="C597" s="738" t="s">
        <v>3060</v>
      </c>
      <c r="D597" s="819" t="s">
        <v>5798</v>
      </c>
      <c r="E597" s="820" t="s">
        <v>3148</v>
      </c>
      <c r="F597" s="738" t="s">
        <v>3057</v>
      </c>
      <c r="G597" s="738" t="s">
        <v>3816</v>
      </c>
      <c r="H597" s="738" t="s">
        <v>871</v>
      </c>
      <c r="I597" s="738" t="s">
        <v>3817</v>
      </c>
      <c r="J597" s="738" t="s">
        <v>3818</v>
      </c>
      <c r="K597" s="738" t="s">
        <v>3819</v>
      </c>
      <c r="L597" s="739">
        <v>529.88</v>
      </c>
      <c r="M597" s="739">
        <v>5298.8</v>
      </c>
      <c r="N597" s="738">
        <v>10</v>
      </c>
      <c r="O597" s="821">
        <v>2</v>
      </c>
      <c r="P597" s="739">
        <v>5298.8</v>
      </c>
      <c r="Q597" s="754">
        <v>1</v>
      </c>
      <c r="R597" s="738">
        <v>10</v>
      </c>
      <c r="S597" s="754">
        <v>1</v>
      </c>
      <c r="T597" s="821">
        <v>2</v>
      </c>
      <c r="U597" s="777">
        <v>1</v>
      </c>
    </row>
    <row r="598" spans="1:21" ht="14.4" customHeight="1" x14ac:dyDescent="0.3">
      <c r="A598" s="737">
        <v>10</v>
      </c>
      <c r="B598" s="738" t="s">
        <v>2778</v>
      </c>
      <c r="C598" s="738" t="s">
        <v>3060</v>
      </c>
      <c r="D598" s="819" t="s">
        <v>5798</v>
      </c>
      <c r="E598" s="820" t="s">
        <v>3148</v>
      </c>
      <c r="F598" s="738" t="s">
        <v>3057</v>
      </c>
      <c r="G598" s="738" t="s">
        <v>3827</v>
      </c>
      <c r="H598" s="738" t="s">
        <v>608</v>
      </c>
      <c r="I598" s="738" t="s">
        <v>1542</v>
      </c>
      <c r="J598" s="738" t="s">
        <v>3828</v>
      </c>
      <c r="K598" s="738" t="s">
        <v>3822</v>
      </c>
      <c r="L598" s="739">
        <v>1285.8</v>
      </c>
      <c r="M598" s="739">
        <v>1285.8</v>
      </c>
      <c r="N598" s="738">
        <v>1</v>
      </c>
      <c r="O598" s="821">
        <v>1</v>
      </c>
      <c r="P598" s="739">
        <v>1285.8</v>
      </c>
      <c r="Q598" s="754">
        <v>1</v>
      </c>
      <c r="R598" s="738">
        <v>1</v>
      </c>
      <c r="S598" s="754">
        <v>1</v>
      </c>
      <c r="T598" s="821">
        <v>1</v>
      </c>
      <c r="U598" s="777">
        <v>1</v>
      </c>
    </row>
    <row r="599" spans="1:21" ht="14.4" customHeight="1" x14ac:dyDescent="0.3">
      <c r="A599" s="737">
        <v>10</v>
      </c>
      <c r="B599" s="738" t="s">
        <v>2778</v>
      </c>
      <c r="C599" s="738" t="s">
        <v>3060</v>
      </c>
      <c r="D599" s="819" t="s">
        <v>5798</v>
      </c>
      <c r="E599" s="820" t="s">
        <v>3148</v>
      </c>
      <c r="F599" s="738" t="s">
        <v>3057</v>
      </c>
      <c r="G599" s="738" t="s">
        <v>3827</v>
      </c>
      <c r="H599" s="738" t="s">
        <v>608</v>
      </c>
      <c r="I599" s="738" t="s">
        <v>3829</v>
      </c>
      <c r="J599" s="738" t="s">
        <v>3830</v>
      </c>
      <c r="K599" s="738" t="s">
        <v>3822</v>
      </c>
      <c r="L599" s="739">
        <v>1285.8</v>
      </c>
      <c r="M599" s="739">
        <v>6429</v>
      </c>
      <c r="N599" s="738">
        <v>5</v>
      </c>
      <c r="O599" s="821">
        <v>1.5</v>
      </c>
      <c r="P599" s="739">
        <v>6429</v>
      </c>
      <c r="Q599" s="754">
        <v>1</v>
      </c>
      <c r="R599" s="738">
        <v>5</v>
      </c>
      <c r="S599" s="754">
        <v>1</v>
      </c>
      <c r="T599" s="821">
        <v>1.5</v>
      </c>
      <c r="U599" s="777">
        <v>1</v>
      </c>
    </row>
    <row r="600" spans="1:21" ht="14.4" customHeight="1" x14ac:dyDescent="0.3">
      <c r="A600" s="737">
        <v>10</v>
      </c>
      <c r="B600" s="738" t="s">
        <v>2778</v>
      </c>
      <c r="C600" s="738" t="s">
        <v>3060</v>
      </c>
      <c r="D600" s="819" t="s">
        <v>5798</v>
      </c>
      <c r="E600" s="820" t="s">
        <v>3148</v>
      </c>
      <c r="F600" s="738" t="s">
        <v>3057</v>
      </c>
      <c r="G600" s="738" t="s">
        <v>3835</v>
      </c>
      <c r="H600" s="738" t="s">
        <v>871</v>
      </c>
      <c r="I600" s="738" t="s">
        <v>1639</v>
      </c>
      <c r="J600" s="738" t="s">
        <v>2921</v>
      </c>
      <c r="K600" s="738" t="s">
        <v>2922</v>
      </c>
      <c r="L600" s="739">
        <v>848.35</v>
      </c>
      <c r="M600" s="739">
        <v>3393.4</v>
      </c>
      <c r="N600" s="738">
        <v>4</v>
      </c>
      <c r="O600" s="821">
        <v>0.5</v>
      </c>
      <c r="P600" s="739">
        <v>3393.4</v>
      </c>
      <c r="Q600" s="754">
        <v>1</v>
      </c>
      <c r="R600" s="738">
        <v>4</v>
      </c>
      <c r="S600" s="754">
        <v>1</v>
      </c>
      <c r="T600" s="821">
        <v>0.5</v>
      </c>
      <c r="U600" s="777">
        <v>1</v>
      </c>
    </row>
    <row r="601" spans="1:21" ht="14.4" customHeight="1" x14ac:dyDescent="0.3">
      <c r="A601" s="737">
        <v>10</v>
      </c>
      <c r="B601" s="738" t="s">
        <v>2778</v>
      </c>
      <c r="C601" s="738" t="s">
        <v>3060</v>
      </c>
      <c r="D601" s="819" t="s">
        <v>5798</v>
      </c>
      <c r="E601" s="820" t="s">
        <v>3148</v>
      </c>
      <c r="F601" s="738" t="s">
        <v>3057</v>
      </c>
      <c r="G601" s="738" t="s">
        <v>3584</v>
      </c>
      <c r="H601" s="738" t="s">
        <v>608</v>
      </c>
      <c r="I601" s="738" t="s">
        <v>3725</v>
      </c>
      <c r="J601" s="738" t="s">
        <v>2887</v>
      </c>
      <c r="K601" s="738" t="s">
        <v>3726</v>
      </c>
      <c r="L601" s="739">
        <v>79.03</v>
      </c>
      <c r="M601" s="739">
        <v>79.03</v>
      </c>
      <c r="N601" s="738">
        <v>1</v>
      </c>
      <c r="O601" s="821"/>
      <c r="P601" s="739">
        <v>79.03</v>
      </c>
      <c r="Q601" s="754">
        <v>1</v>
      </c>
      <c r="R601" s="738">
        <v>1</v>
      </c>
      <c r="S601" s="754">
        <v>1</v>
      </c>
      <c r="T601" s="821"/>
      <c r="U601" s="777"/>
    </row>
    <row r="602" spans="1:21" ht="14.4" customHeight="1" x14ac:dyDescent="0.3">
      <c r="A602" s="737">
        <v>10</v>
      </c>
      <c r="B602" s="738" t="s">
        <v>2778</v>
      </c>
      <c r="C602" s="738" t="s">
        <v>3060</v>
      </c>
      <c r="D602" s="819" t="s">
        <v>5798</v>
      </c>
      <c r="E602" s="820" t="s">
        <v>3148</v>
      </c>
      <c r="F602" s="738" t="s">
        <v>3058</v>
      </c>
      <c r="G602" s="738" t="s">
        <v>3161</v>
      </c>
      <c r="H602" s="738" t="s">
        <v>608</v>
      </c>
      <c r="I602" s="738" t="s">
        <v>3372</v>
      </c>
      <c r="J602" s="738" t="s">
        <v>3107</v>
      </c>
      <c r="K602" s="738"/>
      <c r="L602" s="739">
        <v>0</v>
      </c>
      <c r="M602" s="739">
        <v>0</v>
      </c>
      <c r="N602" s="738">
        <v>2</v>
      </c>
      <c r="O602" s="821">
        <v>2</v>
      </c>
      <c r="P602" s="739">
        <v>0</v>
      </c>
      <c r="Q602" s="754"/>
      <c r="R602" s="738">
        <v>2</v>
      </c>
      <c r="S602" s="754">
        <v>1</v>
      </c>
      <c r="T602" s="821">
        <v>2</v>
      </c>
      <c r="U602" s="777">
        <v>1</v>
      </c>
    </row>
    <row r="603" spans="1:21" ht="14.4" customHeight="1" x14ac:dyDescent="0.3">
      <c r="A603" s="737">
        <v>10</v>
      </c>
      <c r="B603" s="738" t="s">
        <v>2778</v>
      </c>
      <c r="C603" s="738" t="s">
        <v>3060</v>
      </c>
      <c r="D603" s="819" t="s">
        <v>5798</v>
      </c>
      <c r="E603" s="820" t="s">
        <v>3148</v>
      </c>
      <c r="F603" s="738" t="s">
        <v>3059</v>
      </c>
      <c r="G603" s="738" t="s">
        <v>3855</v>
      </c>
      <c r="H603" s="738" t="s">
        <v>608</v>
      </c>
      <c r="I603" s="738" t="s">
        <v>3878</v>
      </c>
      <c r="J603" s="738" t="s">
        <v>3879</v>
      </c>
      <c r="K603" s="738" t="s">
        <v>3858</v>
      </c>
      <c r="L603" s="739">
        <v>400</v>
      </c>
      <c r="M603" s="739">
        <v>9600</v>
      </c>
      <c r="N603" s="738">
        <v>24</v>
      </c>
      <c r="O603" s="821">
        <v>3</v>
      </c>
      <c r="P603" s="739">
        <v>3200</v>
      </c>
      <c r="Q603" s="754">
        <v>0.33333333333333331</v>
      </c>
      <c r="R603" s="738">
        <v>8</v>
      </c>
      <c r="S603" s="754">
        <v>0.33333333333333331</v>
      </c>
      <c r="T603" s="821">
        <v>1</v>
      </c>
      <c r="U603" s="777">
        <v>0.33333333333333331</v>
      </c>
    </row>
    <row r="604" spans="1:21" ht="14.4" customHeight="1" x14ac:dyDescent="0.3">
      <c r="A604" s="737">
        <v>10</v>
      </c>
      <c r="B604" s="738" t="s">
        <v>2778</v>
      </c>
      <c r="C604" s="738" t="s">
        <v>3060</v>
      </c>
      <c r="D604" s="819" t="s">
        <v>5798</v>
      </c>
      <c r="E604" s="820" t="s">
        <v>3148</v>
      </c>
      <c r="F604" s="738" t="s">
        <v>3059</v>
      </c>
      <c r="G604" s="738" t="s">
        <v>3855</v>
      </c>
      <c r="H604" s="738" t="s">
        <v>608</v>
      </c>
      <c r="I604" s="738" t="s">
        <v>3883</v>
      </c>
      <c r="J604" s="738" t="s">
        <v>3884</v>
      </c>
      <c r="K604" s="738" t="s">
        <v>3858</v>
      </c>
      <c r="L604" s="739">
        <v>400</v>
      </c>
      <c r="M604" s="739">
        <v>3200</v>
      </c>
      <c r="N604" s="738">
        <v>8</v>
      </c>
      <c r="O604" s="821">
        <v>1</v>
      </c>
      <c r="P604" s="739">
        <v>3200</v>
      </c>
      <c r="Q604" s="754">
        <v>1</v>
      </c>
      <c r="R604" s="738">
        <v>8</v>
      </c>
      <c r="S604" s="754">
        <v>1</v>
      </c>
      <c r="T604" s="821">
        <v>1</v>
      </c>
      <c r="U604" s="777">
        <v>1</v>
      </c>
    </row>
    <row r="605" spans="1:21" ht="14.4" customHeight="1" x14ac:dyDescent="0.3">
      <c r="A605" s="737">
        <v>10</v>
      </c>
      <c r="B605" s="738" t="s">
        <v>2778</v>
      </c>
      <c r="C605" s="738" t="s">
        <v>3060</v>
      </c>
      <c r="D605" s="819" t="s">
        <v>5798</v>
      </c>
      <c r="E605" s="820" t="s">
        <v>3148</v>
      </c>
      <c r="F605" s="738" t="s">
        <v>3059</v>
      </c>
      <c r="G605" s="738" t="s">
        <v>3855</v>
      </c>
      <c r="H605" s="738" t="s">
        <v>608</v>
      </c>
      <c r="I605" s="738" t="s">
        <v>3903</v>
      </c>
      <c r="J605" s="738" t="s">
        <v>3904</v>
      </c>
      <c r="K605" s="738" t="s">
        <v>3905</v>
      </c>
      <c r="L605" s="739">
        <v>64</v>
      </c>
      <c r="M605" s="739">
        <v>256</v>
      </c>
      <c r="N605" s="738">
        <v>4</v>
      </c>
      <c r="O605" s="821">
        <v>1</v>
      </c>
      <c r="P605" s="739">
        <v>256</v>
      </c>
      <c r="Q605" s="754">
        <v>1</v>
      </c>
      <c r="R605" s="738">
        <v>4</v>
      </c>
      <c r="S605" s="754">
        <v>1</v>
      </c>
      <c r="T605" s="821">
        <v>1</v>
      </c>
      <c r="U605" s="777">
        <v>1</v>
      </c>
    </row>
    <row r="606" spans="1:21" ht="14.4" customHeight="1" x14ac:dyDescent="0.3">
      <c r="A606" s="737">
        <v>10</v>
      </c>
      <c r="B606" s="738" t="s">
        <v>2778</v>
      </c>
      <c r="C606" s="738" t="s">
        <v>3060</v>
      </c>
      <c r="D606" s="819" t="s">
        <v>5798</v>
      </c>
      <c r="E606" s="820" t="s">
        <v>3148</v>
      </c>
      <c r="F606" s="738" t="s">
        <v>3059</v>
      </c>
      <c r="G606" s="738" t="s">
        <v>3855</v>
      </c>
      <c r="H606" s="738" t="s">
        <v>608</v>
      </c>
      <c r="I606" s="738" t="s">
        <v>4051</v>
      </c>
      <c r="J606" s="738" t="s">
        <v>4052</v>
      </c>
      <c r="K606" s="738" t="s">
        <v>4053</v>
      </c>
      <c r="L606" s="739">
        <v>264.91000000000003</v>
      </c>
      <c r="M606" s="739">
        <v>264.91000000000003</v>
      </c>
      <c r="N606" s="738">
        <v>1</v>
      </c>
      <c r="O606" s="821">
        <v>1</v>
      </c>
      <c r="P606" s="739">
        <v>264.91000000000003</v>
      </c>
      <c r="Q606" s="754">
        <v>1</v>
      </c>
      <c r="R606" s="738">
        <v>1</v>
      </c>
      <c r="S606" s="754">
        <v>1</v>
      </c>
      <c r="T606" s="821">
        <v>1</v>
      </c>
      <c r="U606" s="777">
        <v>1</v>
      </c>
    </row>
    <row r="607" spans="1:21" ht="14.4" customHeight="1" x14ac:dyDescent="0.3">
      <c r="A607" s="737">
        <v>10</v>
      </c>
      <c r="B607" s="738" t="s">
        <v>2778</v>
      </c>
      <c r="C607" s="738" t="s">
        <v>3060</v>
      </c>
      <c r="D607" s="819" t="s">
        <v>5798</v>
      </c>
      <c r="E607" s="820" t="s">
        <v>3148</v>
      </c>
      <c r="F607" s="738" t="s">
        <v>3059</v>
      </c>
      <c r="G607" s="738" t="s">
        <v>3940</v>
      </c>
      <c r="H607" s="738" t="s">
        <v>608</v>
      </c>
      <c r="I607" s="738" t="s">
        <v>4054</v>
      </c>
      <c r="J607" s="738" t="s">
        <v>4055</v>
      </c>
      <c r="K607" s="738" t="s">
        <v>4056</v>
      </c>
      <c r="L607" s="739">
        <v>39.369999999999997</v>
      </c>
      <c r="M607" s="739">
        <v>78.739999999999995</v>
      </c>
      <c r="N607" s="738">
        <v>2</v>
      </c>
      <c r="O607" s="821">
        <v>1</v>
      </c>
      <c r="P607" s="739">
        <v>78.739999999999995</v>
      </c>
      <c r="Q607" s="754">
        <v>1</v>
      </c>
      <c r="R607" s="738">
        <v>2</v>
      </c>
      <c r="S607" s="754">
        <v>1</v>
      </c>
      <c r="T607" s="821">
        <v>1</v>
      </c>
      <c r="U607" s="777">
        <v>1</v>
      </c>
    </row>
    <row r="608" spans="1:21" ht="14.4" customHeight="1" x14ac:dyDescent="0.3">
      <c r="A608" s="737">
        <v>10</v>
      </c>
      <c r="B608" s="738" t="s">
        <v>2778</v>
      </c>
      <c r="C608" s="738" t="s">
        <v>3060</v>
      </c>
      <c r="D608" s="819" t="s">
        <v>5798</v>
      </c>
      <c r="E608" s="820" t="s">
        <v>3148</v>
      </c>
      <c r="F608" s="738" t="s">
        <v>3056</v>
      </c>
      <c r="G608" s="738" t="s">
        <v>3855</v>
      </c>
      <c r="H608" s="738" t="s">
        <v>608</v>
      </c>
      <c r="I608" s="738" t="s">
        <v>3954</v>
      </c>
      <c r="J608" s="738" t="s">
        <v>3955</v>
      </c>
      <c r="K608" s="738" t="s">
        <v>3956</v>
      </c>
      <c r="L608" s="739">
        <v>789.2</v>
      </c>
      <c r="M608" s="739">
        <v>2367.6000000000004</v>
      </c>
      <c r="N608" s="738">
        <v>3</v>
      </c>
      <c r="O608" s="821">
        <v>1</v>
      </c>
      <c r="P608" s="739"/>
      <c r="Q608" s="754">
        <v>0</v>
      </c>
      <c r="R608" s="738"/>
      <c r="S608" s="754">
        <v>0</v>
      </c>
      <c r="T608" s="821"/>
      <c r="U608" s="777">
        <v>0</v>
      </c>
    </row>
    <row r="609" spans="1:21" ht="14.4" customHeight="1" x14ac:dyDescent="0.3">
      <c r="A609" s="737">
        <v>10</v>
      </c>
      <c r="B609" s="738" t="s">
        <v>2778</v>
      </c>
      <c r="C609" s="738" t="s">
        <v>3060</v>
      </c>
      <c r="D609" s="819" t="s">
        <v>5798</v>
      </c>
      <c r="E609" s="820" t="s">
        <v>3148</v>
      </c>
      <c r="F609" s="738" t="s">
        <v>3056</v>
      </c>
      <c r="G609" s="738" t="s">
        <v>3855</v>
      </c>
      <c r="H609" s="738" t="s">
        <v>608</v>
      </c>
      <c r="I609" s="738" t="s">
        <v>3962</v>
      </c>
      <c r="J609" s="738" t="s">
        <v>3960</v>
      </c>
      <c r="K609" s="738" t="s">
        <v>3963</v>
      </c>
      <c r="L609" s="739">
        <v>3000</v>
      </c>
      <c r="M609" s="739">
        <v>9000</v>
      </c>
      <c r="N609" s="738">
        <v>3</v>
      </c>
      <c r="O609" s="821">
        <v>1</v>
      </c>
      <c r="P609" s="739"/>
      <c r="Q609" s="754">
        <v>0</v>
      </c>
      <c r="R609" s="738"/>
      <c r="S609" s="754">
        <v>0</v>
      </c>
      <c r="T609" s="821"/>
      <c r="U609" s="777">
        <v>0</v>
      </c>
    </row>
    <row r="610" spans="1:21" ht="14.4" customHeight="1" x14ac:dyDescent="0.3">
      <c r="A610" s="737">
        <v>10</v>
      </c>
      <c r="B610" s="738" t="s">
        <v>2778</v>
      </c>
      <c r="C610" s="738" t="s">
        <v>3060</v>
      </c>
      <c r="D610" s="819" t="s">
        <v>5798</v>
      </c>
      <c r="E610" s="820" t="s">
        <v>3148</v>
      </c>
      <c r="F610" s="738" t="s">
        <v>3056</v>
      </c>
      <c r="G610" s="738" t="s">
        <v>3855</v>
      </c>
      <c r="H610" s="738" t="s">
        <v>608</v>
      </c>
      <c r="I610" s="738" t="s">
        <v>4057</v>
      </c>
      <c r="J610" s="738" t="s">
        <v>3960</v>
      </c>
      <c r="K610" s="738" t="s">
        <v>4058</v>
      </c>
      <c r="L610" s="739">
        <v>1205.6099999999999</v>
      </c>
      <c r="M610" s="739">
        <v>3616.83</v>
      </c>
      <c r="N610" s="738">
        <v>3</v>
      </c>
      <c r="O610" s="821">
        <v>1</v>
      </c>
      <c r="P610" s="739"/>
      <c r="Q610" s="754">
        <v>0</v>
      </c>
      <c r="R610" s="738"/>
      <c r="S610" s="754">
        <v>0</v>
      </c>
      <c r="T610" s="821"/>
      <c r="U610" s="777">
        <v>0</v>
      </c>
    </row>
    <row r="611" spans="1:21" ht="14.4" customHeight="1" x14ac:dyDescent="0.3">
      <c r="A611" s="737">
        <v>10</v>
      </c>
      <c r="B611" s="738" t="s">
        <v>2778</v>
      </c>
      <c r="C611" s="738" t="s">
        <v>3062</v>
      </c>
      <c r="D611" s="819" t="s">
        <v>5799</v>
      </c>
      <c r="E611" s="820" t="s">
        <v>3098</v>
      </c>
      <c r="F611" s="738" t="s">
        <v>3057</v>
      </c>
      <c r="G611" s="738" t="s">
        <v>3246</v>
      </c>
      <c r="H611" s="738" t="s">
        <v>608</v>
      </c>
      <c r="I611" s="738" t="s">
        <v>973</v>
      </c>
      <c r="J611" s="738" t="s">
        <v>3247</v>
      </c>
      <c r="K611" s="738" t="s">
        <v>3248</v>
      </c>
      <c r="L611" s="739">
        <v>42.63</v>
      </c>
      <c r="M611" s="739">
        <v>42.63</v>
      </c>
      <c r="N611" s="738">
        <v>1</v>
      </c>
      <c r="O611" s="821">
        <v>1</v>
      </c>
      <c r="P611" s="739"/>
      <c r="Q611" s="754">
        <v>0</v>
      </c>
      <c r="R611" s="738"/>
      <c r="S611" s="754">
        <v>0</v>
      </c>
      <c r="T611" s="821"/>
      <c r="U611" s="777">
        <v>0</v>
      </c>
    </row>
    <row r="612" spans="1:21" ht="14.4" customHeight="1" x14ac:dyDescent="0.3">
      <c r="A612" s="737">
        <v>10</v>
      </c>
      <c r="B612" s="738" t="s">
        <v>2778</v>
      </c>
      <c r="C612" s="738" t="s">
        <v>3062</v>
      </c>
      <c r="D612" s="819" t="s">
        <v>5799</v>
      </c>
      <c r="E612" s="820" t="s">
        <v>3099</v>
      </c>
      <c r="F612" s="738" t="s">
        <v>3057</v>
      </c>
      <c r="G612" s="738" t="s">
        <v>3240</v>
      </c>
      <c r="H612" s="738" t="s">
        <v>871</v>
      </c>
      <c r="I612" s="738" t="s">
        <v>1325</v>
      </c>
      <c r="J612" s="738" t="s">
        <v>2895</v>
      </c>
      <c r="K612" s="738" t="s">
        <v>2896</v>
      </c>
      <c r="L612" s="739">
        <v>149.52000000000001</v>
      </c>
      <c r="M612" s="739">
        <v>149.52000000000001</v>
      </c>
      <c r="N612" s="738">
        <v>1</v>
      </c>
      <c r="O612" s="821">
        <v>1</v>
      </c>
      <c r="P612" s="739"/>
      <c r="Q612" s="754">
        <v>0</v>
      </c>
      <c r="R612" s="738"/>
      <c r="S612" s="754">
        <v>0</v>
      </c>
      <c r="T612" s="821"/>
      <c r="U612" s="777">
        <v>0</v>
      </c>
    </row>
    <row r="613" spans="1:21" ht="14.4" customHeight="1" x14ac:dyDescent="0.3">
      <c r="A613" s="737">
        <v>10</v>
      </c>
      <c r="B613" s="738" t="s">
        <v>2778</v>
      </c>
      <c r="C613" s="738" t="s">
        <v>3062</v>
      </c>
      <c r="D613" s="819" t="s">
        <v>5799</v>
      </c>
      <c r="E613" s="820" t="s">
        <v>3099</v>
      </c>
      <c r="F613" s="738" t="s">
        <v>3057</v>
      </c>
      <c r="G613" s="738" t="s">
        <v>3251</v>
      </c>
      <c r="H613" s="738" t="s">
        <v>608</v>
      </c>
      <c r="I613" s="738" t="s">
        <v>4059</v>
      </c>
      <c r="J613" s="738" t="s">
        <v>4060</v>
      </c>
      <c r="K613" s="738" t="s">
        <v>4061</v>
      </c>
      <c r="L613" s="739">
        <v>0</v>
      </c>
      <c r="M613" s="739">
        <v>0</v>
      </c>
      <c r="N613" s="738">
        <v>1</v>
      </c>
      <c r="O613" s="821">
        <v>0.5</v>
      </c>
      <c r="P613" s="739"/>
      <c r="Q613" s="754"/>
      <c r="R613" s="738"/>
      <c r="S613" s="754">
        <v>0</v>
      </c>
      <c r="T613" s="821"/>
      <c r="U613" s="777">
        <v>0</v>
      </c>
    </row>
    <row r="614" spans="1:21" ht="14.4" customHeight="1" x14ac:dyDescent="0.3">
      <c r="A614" s="737">
        <v>10</v>
      </c>
      <c r="B614" s="738" t="s">
        <v>2778</v>
      </c>
      <c r="C614" s="738" t="s">
        <v>3062</v>
      </c>
      <c r="D614" s="819" t="s">
        <v>5799</v>
      </c>
      <c r="E614" s="820" t="s">
        <v>3099</v>
      </c>
      <c r="F614" s="738" t="s">
        <v>3057</v>
      </c>
      <c r="G614" s="738" t="s">
        <v>3537</v>
      </c>
      <c r="H614" s="738" t="s">
        <v>608</v>
      </c>
      <c r="I614" s="738" t="s">
        <v>717</v>
      </c>
      <c r="J614" s="738" t="s">
        <v>718</v>
      </c>
      <c r="K614" s="738" t="s">
        <v>3538</v>
      </c>
      <c r="L614" s="739">
        <v>0</v>
      </c>
      <c r="M614" s="739">
        <v>0</v>
      </c>
      <c r="N614" s="738">
        <v>2</v>
      </c>
      <c r="O614" s="821">
        <v>1</v>
      </c>
      <c r="P614" s="739"/>
      <c r="Q614" s="754"/>
      <c r="R614" s="738"/>
      <c r="S614" s="754">
        <v>0</v>
      </c>
      <c r="T614" s="821"/>
      <c r="U614" s="777">
        <v>0</v>
      </c>
    </row>
    <row r="615" spans="1:21" ht="14.4" customHeight="1" x14ac:dyDescent="0.3">
      <c r="A615" s="737">
        <v>10</v>
      </c>
      <c r="B615" s="738" t="s">
        <v>2778</v>
      </c>
      <c r="C615" s="738" t="s">
        <v>3062</v>
      </c>
      <c r="D615" s="819" t="s">
        <v>5799</v>
      </c>
      <c r="E615" s="820" t="s">
        <v>3099</v>
      </c>
      <c r="F615" s="738" t="s">
        <v>3057</v>
      </c>
      <c r="G615" s="738" t="s">
        <v>3288</v>
      </c>
      <c r="H615" s="738" t="s">
        <v>608</v>
      </c>
      <c r="I615" s="738" t="s">
        <v>951</v>
      </c>
      <c r="J615" s="738" t="s">
        <v>952</v>
      </c>
      <c r="K615" s="738" t="s">
        <v>3289</v>
      </c>
      <c r="L615" s="739">
        <v>61.97</v>
      </c>
      <c r="M615" s="739">
        <v>123.94</v>
      </c>
      <c r="N615" s="738">
        <v>2</v>
      </c>
      <c r="O615" s="821">
        <v>2</v>
      </c>
      <c r="P615" s="739"/>
      <c r="Q615" s="754">
        <v>0</v>
      </c>
      <c r="R615" s="738"/>
      <c r="S615" s="754">
        <v>0</v>
      </c>
      <c r="T615" s="821"/>
      <c r="U615" s="777">
        <v>0</v>
      </c>
    </row>
    <row r="616" spans="1:21" ht="14.4" customHeight="1" x14ac:dyDescent="0.3">
      <c r="A616" s="737">
        <v>10</v>
      </c>
      <c r="B616" s="738" t="s">
        <v>2778</v>
      </c>
      <c r="C616" s="738" t="s">
        <v>3062</v>
      </c>
      <c r="D616" s="819" t="s">
        <v>5799</v>
      </c>
      <c r="E616" s="820" t="s">
        <v>3099</v>
      </c>
      <c r="F616" s="738" t="s">
        <v>3057</v>
      </c>
      <c r="G616" s="738" t="s">
        <v>3298</v>
      </c>
      <c r="H616" s="738" t="s">
        <v>608</v>
      </c>
      <c r="I616" s="738" t="s">
        <v>3626</v>
      </c>
      <c r="J616" s="738" t="s">
        <v>3300</v>
      </c>
      <c r="K616" s="738" t="s">
        <v>3627</v>
      </c>
      <c r="L616" s="739">
        <v>0</v>
      </c>
      <c r="M616" s="739">
        <v>0</v>
      </c>
      <c r="N616" s="738">
        <v>1</v>
      </c>
      <c r="O616" s="821">
        <v>1</v>
      </c>
      <c r="P616" s="739"/>
      <c r="Q616" s="754"/>
      <c r="R616" s="738"/>
      <c r="S616" s="754">
        <v>0</v>
      </c>
      <c r="T616" s="821"/>
      <c r="U616" s="777">
        <v>0</v>
      </c>
    </row>
    <row r="617" spans="1:21" ht="14.4" customHeight="1" x14ac:dyDescent="0.3">
      <c r="A617" s="737">
        <v>10</v>
      </c>
      <c r="B617" s="738" t="s">
        <v>2778</v>
      </c>
      <c r="C617" s="738" t="s">
        <v>3062</v>
      </c>
      <c r="D617" s="819" t="s">
        <v>5799</v>
      </c>
      <c r="E617" s="820" t="s">
        <v>3099</v>
      </c>
      <c r="F617" s="738" t="s">
        <v>3057</v>
      </c>
      <c r="G617" s="738" t="s">
        <v>3316</v>
      </c>
      <c r="H617" s="738" t="s">
        <v>608</v>
      </c>
      <c r="I617" s="738" t="s">
        <v>3317</v>
      </c>
      <c r="J617" s="738" t="s">
        <v>1595</v>
      </c>
      <c r="K617" s="738" t="s">
        <v>3318</v>
      </c>
      <c r="L617" s="739">
        <v>52.61</v>
      </c>
      <c r="M617" s="739">
        <v>52.61</v>
      </c>
      <c r="N617" s="738">
        <v>1</v>
      </c>
      <c r="O617" s="821">
        <v>0.5</v>
      </c>
      <c r="P617" s="739"/>
      <c r="Q617" s="754">
        <v>0</v>
      </c>
      <c r="R617" s="738"/>
      <c r="S617" s="754">
        <v>0</v>
      </c>
      <c r="T617" s="821"/>
      <c r="U617" s="777">
        <v>0</v>
      </c>
    </row>
    <row r="618" spans="1:21" ht="14.4" customHeight="1" x14ac:dyDescent="0.3">
      <c r="A618" s="737">
        <v>10</v>
      </c>
      <c r="B618" s="738" t="s">
        <v>2778</v>
      </c>
      <c r="C618" s="738" t="s">
        <v>3062</v>
      </c>
      <c r="D618" s="819" t="s">
        <v>5799</v>
      </c>
      <c r="E618" s="820" t="s">
        <v>3099</v>
      </c>
      <c r="F618" s="738" t="s">
        <v>3057</v>
      </c>
      <c r="G618" s="738" t="s">
        <v>3325</v>
      </c>
      <c r="H618" s="738" t="s">
        <v>608</v>
      </c>
      <c r="I618" s="738" t="s">
        <v>3329</v>
      </c>
      <c r="J618" s="738" t="s">
        <v>1188</v>
      </c>
      <c r="K618" s="738" t="s">
        <v>3330</v>
      </c>
      <c r="L618" s="739">
        <v>220.09</v>
      </c>
      <c r="M618" s="739">
        <v>220.09</v>
      </c>
      <c r="N618" s="738">
        <v>1</v>
      </c>
      <c r="O618" s="821">
        <v>0.5</v>
      </c>
      <c r="P618" s="739"/>
      <c r="Q618" s="754">
        <v>0</v>
      </c>
      <c r="R618" s="738"/>
      <c r="S618" s="754">
        <v>0</v>
      </c>
      <c r="T618" s="821"/>
      <c r="U618" s="777">
        <v>0</v>
      </c>
    </row>
    <row r="619" spans="1:21" ht="14.4" customHeight="1" x14ac:dyDescent="0.3">
      <c r="A619" s="737">
        <v>10</v>
      </c>
      <c r="B619" s="738" t="s">
        <v>2778</v>
      </c>
      <c r="C619" s="738" t="s">
        <v>3062</v>
      </c>
      <c r="D619" s="819" t="s">
        <v>5799</v>
      </c>
      <c r="E619" s="820" t="s">
        <v>3099</v>
      </c>
      <c r="F619" s="738" t="s">
        <v>3057</v>
      </c>
      <c r="G619" s="738" t="s">
        <v>3355</v>
      </c>
      <c r="H619" s="738" t="s">
        <v>608</v>
      </c>
      <c r="I619" s="738" t="s">
        <v>2329</v>
      </c>
      <c r="J619" s="738" t="s">
        <v>1283</v>
      </c>
      <c r="K619" s="738" t="s">
        <v>3358</v>
      </c>
      <c r="L619" s="739">
        <v>60.28</v>
      </c>
      <c r="M619" s="739">
        <v>60.28</v>
      </c>
      <c r="N619" s="738">
        <v>1</v>
      </c>
      <c r="O619" s="821">
        <v>0.5</v>
      </c>
      <c r="P619" s="739"/>
      <c r="Q619" s="754">
        <v>0</v>
      </c>
      <c r="R619" s="738"/>
      <c r="S619" s="754">
        <v>0</v>
      </c>
      <c r="T619" s="821"/>
      <c r="U619" s="777">
        <v>0</v>
      </c>
    </row>
    <row r="620" spans="1:21" ht="14.4" customHeight="1" x14ac:dyDescent="0.3">
      <c r="A620" s="737">
        <v>10</v>
      </c>
      <c r="B620" s="738" t="s">
        <v>2778</v>
      </c>
      <c r="C620" s="738" t="s">
        <v>3062</v>
      </c>
      <c r="D620" s="819" t="s">
        <v>5799</v>
      </c>
      <c r="E620" s="820" t="s">
        <v>3099</v>
      </c>
      <c r="F620" s="738" t="s">
        <v>3057</v>
      </c>
      <c r="G620" s="738" t="s">
        <v>3197</v>
      </c>
      <c r="H620" s="738" t="s">
        <v>608</v>
      </c>
      <c r="I620" s="738" t="s">
        <v>4062</v>
      </c>
      <c r="J620" s="738" t="s">
        <v>4063</v>
      </c>
      <c r="K620" s="738" t="s">
        <v>4064</v>
      </c>
      <c r="L620" s="739">
        <v>25.12</v>
      </c>
      <c r="M620" s="739">
        <v>25.12</v>
      </c>
      <c r="N620" s="738">
        <v>1</v>
      </c>
      <c r="O620" s="821">
        <v>1</v>
      </c>
      <c r="P620" s="739"/>
      <c r="Q620" s="754">
        <v>0</v>
      </c>
      <c r="R620" s="738"/>
      <c r="S620" s="754">
        <v>0</v>
      </c>
      <c r="T620" s="821"/>
      <c r="U620" s="777">
        <v>0</v>
      </c>
    </row>
    <row r="621" spans="1:21" ht="14.4" customHeight="1" x14ac:dyDescent="0.3">
      <c r="A621" s="737">
        <v>10</v>
      </c>
      <c r="B621" s="738" t="s">
        <v>2778</v>
      </c>
      <c r="C621" s="738" t="s">
        <v>3062</v>
      </c>
      <c r="D621" s="819" t="s">
        <v>5799</v>
      </c>
      <c r="E621" s="820" t="s">
        <v>3099</v>
      </c>
      <c r="F621" s="738" t="s">
        <v>3058</v>
      </c>
      <c r="G621" s="738" t="s">
        <v>3161</v>
      </c>
      <c r="H621" s="738" t="s">
        <v>608</v>
      </c>
      <c r="I621" s="738" t="s">
        <v>3373</v>
      </c>
      <c r="J621" s="738" t="s">
        <v>3107</v>
      </c>
      <c r="K621" s="738"/>
      <c r="L621" s="739">
        <v>0</v>
      </c>
      <c r="M621" s="739">
        <v>0</v>
      </c>
      <c r="N621" s="738">
        <v>1</v>
      </c>
      <c r="O621" s="821">
        <v>1</v>
      </c>
      <c r="P621" s="739"/>
      <c r="Q621" s="754"/>
      <c r="R621" s="738"/>
      <c r="S621" s="754">
        <v>0</v>
      </c>
      <c r="T621" s="821"/>
      <c r="U621" s="777">
        <v>0</v>
      </c>
    </row>
    <row r="622" spans="1:21" ht="14.4" customHeight="1" x14ac:dyDescent="0.3">
      <c r="A622" s="737">
        <v>10</v>
      </c>
      <c r="B622" s="738" t="s">
        <v>2778</v>
      </c>
      <c r="C622" s="738" t="s">
        <v>3062</v>
      </c>
      <c r="D622" s="819" t="s">
        <v>5799</v>
      </c>
      <c r="E622" s="820" t="s">
        <v>3099</v>
      </c>
      <c r="F622" s="738" t="s">
        <v>3058</v>
      </c>
      <c r="G622" s="738" t="s">
        <v>3161</v>
      </c>
      <c r="H622" s="738" t="s">
        <v>608</v>
      </c>
      <c r="I622" s="738" t="s">
        <v>3376</v>
      </c>
      <c r="J622" s="738" t="s">
        <v>3107</v>
      </c>
      <c r="K622" s="738"/>
      <c r="L622" s="739">
        <v>0</v>
      </c>
      <c r="M622" s="739">
        <v>0</v>
      </c>
      <c r="N622" s="738">
        <v>1</v>
      </c>
      <c r="O622" s="821">
        <v>1</v>
      </c>
      <c r="P622" s="739"/>
      <c r="Q622" s="754"/>
      <c r="R622" s="738"/>
      <c r="S622" s="754">
        <v>0</v>
      </c>
      <c r="T622" s="821"/>
      <c r="U622" s="777">
        <v>0</v>
      </c>
    </row>
    <row r="623" spans="1:21" ht="14.4" customHeight="1" x14ac:dyDescent="0.3">
      <c r="A623" s="737">
        <v>10</v>
      </c>
      <c r="B623" s="738" t="s">
        <v>2778</v>
      </c>
      <c r="C623" s="738" t="s">
        <v>3062</v>
      </c>
      <c r="D623" s="819" t="s">
        <v>5799</v>
      </c>
      <c r="E623" s="820" t="s">
        <v>3099</v>
      </c>
      <c r="F623" s="738" t="s">
        <v>3058</v>
      </c>
      <c r="G623" s="738" t="s">
        <v>3161</v>
      </c>
      <c r="H623" s="738" t="s">
        <v>608</v>
      </c>
      <c r="I623" s="738" t="s">
        <v>4065</v>
      </c>
      <c r="J623" s="738" t="s">
        <v>3107</v>
      </c>
      <c r="K623" s="738"/>
      <c r="L623" s="739">
        <v>0</v>
      </c>
      <c r="M623" s="739">
        <v>0</v>
      </c>
      <c r="N623" s="738">
        <v>1</v>
      </c>
      <c r="O623" s="821">
        <v>1</v>
      </c>
      <c r="P623" s="739">
        <v>0</v>
      </c>
      <c r="Q623" s="754"/>
      <c r="R623" s="738">
        <v>1</v>
      </c>
      <c r="S623" s="754">
        <v>1</v>
      </c>
      <c r="T623" s="821">
        <v>1</v>
      </c>
      <c r="U623" s="777">
        <v>1</v>
      </c>
    </row>
    <row r="624" spans="1:21" ht="14.4" customHeight="1" x14ac:dyDescent="0.3">
      <c r="A624" s="737">
        <v>10</v>
      </c>
      <c r="B624" s="738" t="s">
        <v>2778</v>
      </c>
      <c r="C624" s="738" t="s">
        <v>3062</v>
      </c>
      <c r="D624" s="819" t="s">
        <v>5799</v>
      </c>
      <c r="E624" s="820" t="s">
        <v>3105</v>
      </c>
      <c r="F624" s="738" t="s">
        <v>3057</v>
      </c>
      <c r="G624" s="738" t="s">
        <v>3240</v>
      </c>
      <c r="H624" s="738" t="s">
        <v>871</v>
      </c>
      <c r="I624" s="738" t="s">
        <v>1329</v>
      </c>
      <c r="J624" s="738" t="s">
        <v>2893</v>
      </c>
      <c r="K624" s="738" t="s">
        <v>2894</v>
      </c>
      <c r="L624" s="739">
        <v>111.22</v>
      </c>
      <c r="M624" s="739">
        <v>111.22</v>
      </c>
      <c r="N624" s="738">
        <v>1</v>
      </c>
      <c r="O624" s="821">
        <v>0.5</v>
      </c>
      <c r="P624" s="739">
        <v>111.22</v>
      </c>
      <c r="Q624" s="754">
        <v>1</v>
      </c>
      <c r="R624" s="738">
        <v>1</v>
      </c>
      <c r="S624" s="754">
        <v>1</v>
      </c>
      <c r="T624" s="821">
        <v>0.5</v>
      </c>
      <c r="U624" s="777">
        <v>1</v>
      </c>
    </row>
    <row r="625" spans="1:21" ht="14.4" customHeight="1" x14ac:dyDescent="0.3">
      <c r="A625" s="737">
        <v>10</v>
      </c>
      <c r="B625" s="738" t="s">
        <v>2778</v>
      </c>
      <c r="C625" s="738" t="s">
        <v>3062</v>
      </c>
      <c r="D625" s="819" t="s">
        <v>5799</v>
      </c>
      <c r="E625" s="820" t="s">
        <v>3105</v>
      </c>
      <c r="F625" s="738" t="s">
        <v>3057</v>
      </c>
      <c r="G625" s="738" t="s">
        <v>3240</v>
      </c>
      <c r="H625" s="738" t="s">
        <v>871</v>
      </c>
      <c r="I625" s="738" t="s">
        <v>1007</v>
      </c>
      <c r="J625" s="738" t="s">
        <v>1008</v>
      </c>
      <c r="K625" s="738" t="s">
        <v>3241</v>
      </c>
      <c r="L625" s="739">
        <v>75.73</v>
      </c>
      <c r="M625" s="739">
        <v>757.30000000000007</v>
      </c>
      <c r="N625" s="738">
        <v>10</v>
      </c>
      <c r="O625" s="821">
        <v>8</v>
      </c>
      <c r="P625" s="739">
        <v>378.65000000000003</v>
      </c>
      <c r="Q625" s="754">
        <v>0.5</v>
      </c>
      <c r="R625" s="738">
        <v>5</v>
      </c>
      <c r="S625" s="754">
        <v>0.5</v>
      </c>
      <c r="T625" s="821">
        <v>3.5</v>
      </c>
      <c r="U625" s="777">
        <v>0.4375</v>
      </c>
    </row>
    <row r="626" spans="1:21" ht="14.4" customHeight="1" x14ac:dyDescent="0.3">
      <c r="A626" s="737">
        <v>10</v>
      </c>
      <c r="B626" s="738" t="s">
        <v>2778</v>
      </c>
      <c r="C626" s="738" t="s">
        <v>3062</v>
      </c>
      <c r="D626" s="819" t="s">
        <v>5799</v>
      </c>
      <c r="E626" s="820" t="s">
        <v>3105</v>
      </c>
      <c r="F626" s="738" t="s">
        <v>3057</v>
      </c>
      <c r="G626" s="738" t="s">
        <v>3246</v>
      </c>
      <c r="H626" s="738" t="s">
        <v>608</v>
      </c>
      <c r="I626" s="738" t="s">
        <v>973</v>
      </c>
      <c r="J626" s="738" t="s">
        <v>3247</v>
      </c>
      <c r="K626" s="738" t="s">
        <v>3248</v>
      </c>
      <c r="L626" s="739">
        <v>42.63</v>
      </c>
      <c r="M626" s="739">
        <v>213.15</v>
      </c>
      <c r="N626" s="738">
        <v>5</v>
      </c>
      <c r="O626" s="821">
        <v>5</v>
      </c>
      <c r="P626" s="739"/>
      <c r="Q626" s="754">
        <v>0</v>
      </c>
      <c r="R626" s="738"/>
      <c r="S626" s="754">
        <v>0</v>
      </c>
      <c r="T626" s="821"/>
      <c r="U626" s="777">
        <v>0</v>
      </c>
    </row>
    <row r="627" spans="1:21" ht="14.4" customHeight="1" x14ac:dyDescent="0.3">
      <c r="A627" s="737">
        <v>10</v>
      </c>
      <c r="B627" s="738" t="s">
        <v>2778</v>
      </c>
      <c r="C627" s="738" t="s">
        <v>3062</v>
      </c>
      <c r="D627" s="819" t="s">
        <v>5799</v>
      </c>
      <c r="E627" s="820" t="s">
        <v>3105</v>
      </c>
      <c r="F627" s="738" t="s">
        <v>3057</v>
      </c>
      <c r="G627" s="738" t="s">
        <v>3246</v>
      </c>
      <c r="H627" s="738" t="s">
        <v>608</v>
      </c>
      <c r="I627" s="738" t="s">
        <v>958</v>
      </c>
      <c r="J627" s="738" t="s">
        <v>3247</v>
      </c>
      <c r="K627" s="738" t="s">
        <v>3254</v>
      </c>
      <c r="L627" s="739">
        <v>85.27</v>
      </c>
      <c r="M627" s="739">
        <v>85.27</v>
      </c>
      <c r="N627" s="738">
        <v>1</v>
      </c>
      <c r="O627" s="821">
        <v>1</v>
      </c>
      <c r="P627" s="739">
        <v>85.27</v>
      </c>
      <c r="Q627" s="754">
        <v>1</v>
      </c>
      <c r="R627" s="738">
        <v>1</v>
      </c>
      <c r="S627" s="754">
        <v>1</v>
      </c>
      <c r="T627" s="821">
        <v>1</v>
      </c>
      <c r="U627" s="777">
        <v>1</v>
      </c>
    </row>
    <row r="628" spans="1:21" ht="14.4" customHeight="1" x14ac:dyDescent="0.3">
      <c r="A628" s="737">
        <v>10</v>
      </c>
      <c r="B628" s="738" t="s">
        <v>2778</v>
      </c>
      <c r="C628" s="738" t="s">
        <v>3062</v>
      </c>
      <c r="D628" s="819" t="s">
        <v>5799</v>
      </c>
      <c r="E628" s="820" t="s">
        <v>3105</v>
      </c>
      <c r="F628" s="738" t="s">
        <v>3057</v>
      </c>
      <c r="G628" s="738" t="s">
        <v>3154</v>
      </c>
      <c r="H628" s="738" t="s">
        <v>608</v>
      </c>
      <c r="I628" s="738" t="s">
        <v>3449</v>
      </c>
      <c r="J628" s="738" t="s">
        <v>3450</v>
      </c>
      <c r="K628" s="738" t="s">
        <v>3451</v>
      </c>
      <c r="L628" s="739">
        <v>27.67</v>
      </c>
      <c r="M628" s="739">
        <v>27.67</v>
      </c>
      <c r="N628" s="738">
        <v>1</v>
      </c>
      <c r="O628" s="821">
        <v>1</v>
      </c>
      <c r="P628" s="739"/>
      <c r="Q628" s="754">
        <v>0</v>
      </c>
      <c r="R628" s="738"/>
      <c r="S628" s="754">
        <v>0</v>
      </c>
      <c r="T628" s="821"/>
      <c r="U628" s="777">
        <v>0</v>
      </c>
    </row>
    <row r="629" spans="1:21" ht="14.4" customHeight="1" x14ac:dyDescent="0.3">
      <c r="A629" s="737">
        <v>10</v>
      </c>
      <c r="B629" s="738" t="s">
        <v>2778</v>
      </c>
      <c r="C629" s="738" t="s">
        <v>3062</v>
      </c>
      <c r="D629" s="819" t="s">
        <v>5799</v>
      </c>
      <c r="E629" s="820" t="s">
        <v>3105</v>
      </c>
      <c r="F629" s="738" t="s">
        <v>3057</v>
      </c>
      <c r="G629" s="738" t="s">
        <v>3676</v>
      </c>
      <c r="H629" s="738" t="s">
        <v>608</v>
      </c>
      <c r="I629" s="738" t="s">
        <v>687</v>
      </c>
      <c r="J629" s="738" t="s">
        <v>688</v>
      </c>
      <c r="K629" s="738" t="s">
        <v>3677</v>
      </c>
      <c r="L629" s="739">
        <v>18.809999999999999</v>
      </c>
      <c r="M629" s="739">
        <v>75.239999999999995</v>
      </c>
      <c r="N629" s="738">
        <v>4</v>
      </c>
      <c r="O629" s="821">
        <v>2</v>
      </c>
      <c r="P629" s="739">
        <v>37.619999999999997</v>
      </c>
      <c r="Q629" s="754">
        <v>0.5</v>
      </c>
      <c r="R629" s="738">
        <v>2</v>
      </c>
      <c r="S629" s="754">
        <v>0.5</v>
      </c>
      <c r="T629" s="821">
        <v>1</v>
      </c>
      <c r="U629" s="777">
        <v>0.5</v>
      </c>
    </row>
    <row r="630" spans="1:21" ht="14.4" customHeight="1" x14ac:dyDescent="0.3">
      <c r="A630" s="737">
        <v>10</v>
      </c>
      <c r="B630" s="738" t="s">
        <v>2778</v>
      </c>
      <c r="C630" s="738" t="s">
        <v>3062</v>
      </c>
      <c r="D630" s="819" t="s">
        <v>5799</v>
      </c>
      <c r="E630" s="820" t="s">
        <v>3105</v>
      </c>
      <c r="F630" s="738" t="s">
        <v>3057</v>
      </c>
      <c r="G630" s="738" t="s">
        <v>3676</v>
      </c>
      <c r="H630" s="738" t="s">
        <v>608</v>
      </c>
      <c r="I630" s="738" t="s">
        <v>4066</v>
      </c>
      <c r="J630" s="738" t="s">
        <v>1858</v>
      </c>
      <c r="K630" s="738" t="s">
        <v>4067</v>
      </c>
      <c r="L630" s="739">
        <v>80.760000000000005</v>
      </c>
      <c r="M630" s="739">
        <v>80.760000000000005</v>
      </c>
      <c r="N630" s="738">
        <v>1</v>
      </c>
      <c r="O630" s="821">
        <v>0.5</v>
      </c>
      <c r="P630" s="739"/>
      <c r="Q630" s="754">
        <v>0</v>
      </c>
      <c r="R630" s="738"/>
      <c r="S630" s="754">
        <v>0</v>
      </c>
      <c r="T630" s="821"/>
      <c r="U630" s="777">
        <v>0</v>
      </c>
    </row>
    <row r="631" spans="1:21" ht="14.4" customHeight="1" x14ac:dyDescent="0.3">
      <c r="A631" s="737">
        <v>10</v>
      </c>
      <c r="B631" s="738" t="s">
        <v>2778</v>
      </c>
      <c r="C631" s="738" t="s">
        <v>3062</v>
      </c>
      <c r="D631" s="819" t="s">
        <v>5799</v>
      </c>
      <c r="E631" s="820" t="s">
        <v>3105</v>
      </c>
      <c r="F631" s="738" t="s">
        <v>3057</v>
      </c>
      <c r="G631" s="738" t="s">
        <v>3676</v>
      </c>
      <c r="H631" s="738" t="s">
        <v>608</v>
      </c>
      <c r="I631" s="738" t="s">
        <v>1857</v>
      </c>
      <c r="J631" s="738" t="s">
        <v>1858</v>
      </c>
      <c r="K631" s="738" t="s">
        <v>3678</v>
      </c>
      <c r="L631" s="739">
        <v>161.52000000000001</v>
      </c>
      <c r="M631" s="739">
        <v>161.52000000000001</v>
      </c>
      <c r="N631" s="738">
        <v>1</v>
      </c>
      <c r="O631" s="821">
        <v>0.5</v>
      </c>
      <c r="P631" s="739">
        <v>161.52000000000001</v>
      </c>
      <c r="Q631" s="754">
        <v>1</v>
      </c>
      <c r="R631" s="738">
        <v>1</v>
      </c>
      <c r="S631" s="754">
        <v>1</v>
      </c>
      <c r="T631" s="821">
        <v>0.5</v>
      </c>
      <c r="U631" s="777">
        <v>1</v>
      </c>
    </row>
    <row r="632" spans="1:21" ht="14.4" customHeight="1" x14ac:dyDescent="0.3">
      <c r="A632" s="737">
        <v>10</v>
      </c>
      <c r="B632" s="738" t="s">
        <v>2778</v>
      </c>
      <c r="C632" s="738" t="s">
        <v>3062</v>
      </c>
      <c r="D632" s="819" t="s">
        <v>5799</v>
      </c>
      <c r="E632" s="820" t="s">
        <v>3105</v>
      </c>
      <c r="F632" s="738" t="s">
        <v>3057</v>
      </c>
      <c r="G632" s="738" t="s">
        <v>3530</v>
      </c>
      <c r="H632" s="738" t="s">
        <v>608</v>
      </c>
      <c r="I632" s="738" t="s">
        <v>1486</v>
      </c>
      <c r="J632" s="738" t="s">
        <v>1405</v>
      </c>
      <c r="K632" s="738" t="s">
        <v>3531</v>
      </c>
      <c r="L632" s="739">
        <v>92.85</v>
      </c>
      <c r="M632" s="739">
        <v>185.7</v>
      </c>
      <c r="N632" s="738">
        <v>2</v>
      </c>
      <c r="O632" s="821">
        <v>2</v>
      </c>
      <c r="P632" s="739"/>
      <c r="Q632" s="754">
        <v>0</v>
      </c>
      <c r="R632" s="738"/>
      <c r="S632" s="754">
        <v>0</v>
      </c>
      <c r="T632" s="821"/>
      <c r="U632" s="777">
        <v>0</v>
      </c>
    </row>
    <row r="633" spans="1:21" ht="14.4" customHeight="1" x14ac:dyDescent="0.3">
      <c r="A633" s="737">
        <v>10</v>
      </c>
      <c r="B633" s="738" t="s">
        <v>2778</v>
      </c>
      <c r="C633" s="738" t="s">
        <v>3062</v>
      </c>
      <c r="D633" s="819" t="s">
        <v>5799</v>
      </c>
      <c r="E633" s="820" t="s">
        <v>3105</v>
      </c>
      <c r="F633" s="738" t="s">
        <v>3057</v>
      </c>
      <c r="G633" s="738" t="s">
        <v>3379</v>
      </c>
      <c r="H633" s="738" t="s">
        <v>608</v>
      </c>
      <c r="I633" s="738" t="s">
        <v>994</v>
      </c>
      <c r="J633" s="738" t="s">
        <v>995</v>
      </c>
      <c r="K633" s="738" t="s">
        <v>3380</v>
      </c>
      <c r="L633" s="739">
        <v>89.91</v>
      </c>
      <c r="M633" s="739">
        <v>269.73</v>
      </c>
      <c r="N633" s="738">
        <v>3</v>
      </c>
      <c r="O633" s="821">
        <v>1.5</v>
      </c>
      <c r="P633" s="739">
        <v>269.73</v>
      </c>
      <c r="Q633" s="754">
        <v>1</v>
      </c>
      <c r="R633" s="738">
        <v>3</v>
      </c>
      <c r="S633" s="754">
        <v>1</v>
      </c>
      <c r="T633" s="821">
        <v>1.5</v>
      </c>
      <c r="U633" s="777">
        <v>1</v>
      </c>
    </row>
    <row r="634" spans="1:21" ht="14.4" customHeight="1" x14ac:dyDescent="0.3">
      <c r="A634" s="737">
        <v>10</v>
      </c>
      <c r="B634" s="738" t="s">
        <v>2778</v>
      </c>
      <c r="C634" s="738" t="s">
        <v>3062</v>
      </c>
      <c r="D634" s="819" t="s">
        <v>5799</v>
      </c>
      <c r="E634" s="820" t="s">
        <v>3105</v>
      </c>
      <c r="F634" s="738" t="s">
        <v>3057</v>
      </c>
      <c r="G634" s="738" t="s">
        <v>3287</v>
      </c>
      <c r="H634" s="738" t="s">
        <v>608</v>
      </c>
      <c r="I634" s="738" t="s">
        <v>4068</v>
      </c>
      <c r="J634" s="738" t="s">
        <v>982</v>
      </c>
      <c r="K634" s="738" t="s">
        <v>4069</v>
      </c>
      <c r="L634" s="739">
        <v>23.27</v>
      </c>
      <c r="M634" s="739">
        <v>46.54</v>
      </c>
      <c r="N634" s="738">
        <v>2</v>
      </c>
      <c r="O634" s="821">
        <v>1.5</v>
      </c>
      <c r="P634" s="739">
        <v>23.27</v>
      </c>
      <c r="Q634" s="754">
        <v>0.5</v>
      </c>
      <c r="R634" s="738">
        <v>1</v>
      </c>
      <c r="S634" s="754">
        <v>0.5</v>
      </c>
      <c r="T634" s="821">
        <v>0.5</v>
      </c>
      <c r="U634" s="777">
        <v>0.33333333333333331</v>
      </c>
    </row>
    <row r="635" spans="1:21" ht="14.4" customHeight="1" x14ac:dyDescent="0.3">
      <c r="A635" s="737">
        <v>10</v>
      </c>
      <c r="B635" s="738" t="s">
        <v>2778</v>
      </c>
      <c r="C635" s="738" t="s">
        <v>3062</v>
      </c>
      <c r="D635" s="819" t="s">
        <v>5799</v>
      </c>
      <c r="E635" s="820" t="s">
        <v>3105</v>
      </c>
      <c r="F635" s="738" t="s">
        <v>3057</v>
      </c>
      <c r="G635" s="738" t="s">
        <v>3287</v>
      </c>
      <c r="H635" s="738" t="s">
        <v>608</v>
      </c>
      <c r="I635" s="738" t="s">
        <v>3508</v>
      </c>
      <c r="J635" s="738" t="s">
        <v>982</v>
      </c>
      <c r="K635" s="738" t="s">
        <v>3509</v>
      </c>
      <c r="L635" s="739">
        <v>23.27</v>
      </c>
      <c r="M635" s="739">
        <v>23.27</v>
      </c>
      <c r="N635" s="738">
        <v>1</v>
      </c>
      <c r="O635" s="821">
        <v>1</v>
      </c>
      <c r="P635" s="739">
        <v>23.27</v>
      </c>
      <c r="Q635" s="754">
        <v>1</v>
      </c>
      <c r="R635" s="738">
        <v>1</v>
      </c>
      <c r="S635" s="754">
        <v>1</v>
      </c>
      <c r="T635" s="821">
        <v>1</v>
      </c>
      <c r="U635" s="777">
        <v>1</v>
      </c>
    </row>
    <row r="636" spans="1:21" ht="14.4" customHeight="1" x14ac:dyDescent="0.3">
      <c r="A636" s="737">
        <v>10</v>
      </c>
      <c r="B636" s="738" t="s">
        <v>2778</v>
      </c>
      <c r="C636" s="738" t="s">
        <v>3062</v>
      </c>
      <c r="D636" s="819" t="s">
        <v>5799</v>
      </c>
      <c r="E636" s="820" t="s">
        <v>3105</v>
      </c>
      <c r="F636" s="738" t="s">
        <v>3057</v>
      </c>
      <c r="G636" s="738" t="s">
        <v>3287</v>
      </c>
      <c r="H636" s="738" t="s">
        <v>608</v>
      </c>
      <c r="I636" s="738" t="s">
        <v>2763</v>
      </c>
      <c r="J636" s="738" t="s">
        <v>2764</v>
      </c>
      <c r="K636" s="738" t="s">
        <v>3250</v>
      </c>
      <c r="L636" s="739">
        <v>49.38</v>
      </c>
      <c r="M636" s="739">
        <v>49.38</v>
      </c>
      <c r="N636" s="738">
        <v>1</v>
      </c>
      <c r="O636" s="821">
        <v>0.5</v>
      </c>
      <c r="P636" s="739">
        <v>49.38</v>
      </c>
      <c r="Q636" s="754">
        <v>1</v>
      </c>
      <c r="R636" s="738">
        <v>1</v>
      </c>
      <c r="S636" s="754">
        <v>1</v>
      </c>
      <c r="T636" s="821">
        <v>0.5</v>
      </c>
      <c r="U636" s="777">
        <v>1</v>
      </c>
    </row>
    <row r="637" spans="1:21" ht="14.4" customHeight="1" x14ac:dyDescent="0.3">
      <c r="A637" s="737">
        <v>10</v>
      </c>
      <c r="B637" s="738" t="s">
        <v>2778</v>
      </c>
      <c r="C637" s="738" t="s">
        <v>3062</v>
      </c>
      <c r="D637" s="819" t="s">
        <v>5799</v>
      </c>
      <c r="E637" s="820" t="s">
        <v>3105</v>
      </c>
      <c r="F637" s="738" t="s">
        <v>3057</v>
      </c>
      <c r="G637" s="738" t="s">
        <v>3287</v>
      </c>
      <c r="H637" s="738" t="s">
        <v>608</v>
      </c>
      <c r="I637" s="738" t="s">
        <v>3383</v>
      </c>
      <c r="J637" s="738" t="s">
        <v>982</v>
      </c>
      <c r="K637" s="738" t="s">
        <v>3384</v>
      </c>
      <c r="L637" s="739">
        <v>38.81</v>
      </c>
      <c r="M637" s="739">
        <v>77.62</v>
      </c>
      <c r="N637" s="738">
        <v>2</v>
      </c>
      <c r="O637" s="821">
        <v>1.5</v>
      </c>
      <c r="P637" s="739"/>
      <c r="Q637" s="754">
        <v>0</v>
      </c>
      <c r="R637" s="738"/>
      <c r="S637" s="754">
        <v>0</v>
      </c>
      <c r="T637" s="821"/>
      <c r="U637" s="777">
        <v>0</v>
      </c>
    </row>
    <row r="638" spans="1:21" ht="14.4" customHeight="1" x14ac:dyDescent="0.3">
      <c r="A638" s="737">
        <v>10</v>
      </c>
      <c r="B638" s="738" t="s">
        <v>2778</v>
      </c>
      <c r="C638" s="738" t="s">
        <v>3062</v>
      </c>
      <c r="D638" s="819" t="s">
        <v>5799</v>
      </c>
      <c r="E638" s="820" t="s">
        <v>3105</v>
      </c>
      <c r="F638" s="738" t="s">
        <v>3057</v>
      </c>
      <c r="G638" s="738" t="s">
        <v>3287</v>
      </c>
      <c r="H638" s="738" t="s">
        <v>608</v>
      </c>
      <c r="I638" s="738" t="s">
        <v>2345</v>
      </c>
      <c r="J638" s="738" t="s">
        <v>982</v>
      </c>
      <c r="K638" s="738" t="s">
        <v>3509</v>
      </c>
      <c r="L638" s="739">
        <v>23.27</v>
      </c>
      <c r="M638" s="739">
        <v>23.27</v>
      </c>
      <c r="N638" s="738">
        <v>1</v>
      </c>
      <c r="O638" s="821">
        <v>1</v>
      </c>
      <c r="P638" s="739">
        <v>23.27</v>
      </c>
      <c r="Q638" s="754">
        <v>1</v>
      </c>
      <c r="R638" s="738">
        <v>1</v>
      </c>
      <c r="S638" s="754">
        <v>1</v>
      </c>
      <c r="T638" s="821">
        <v>1</v>
      </c>
      <c r="U638" s="777">
        <v>1</v>
      </c>
    </row>
    <row r="639" spans="1:21" ht="14.4" customHeight="1" x14ac:dyDescent="0.3">
      <c r="A639" s="737">
        <v>10</v>
      </c>
      <c r="B639" s="738" t="s">
        <v>2778</v>
      </c>
      <c r="C639" s="738" t="s">
        <v>3062</v>
      </c>
      <c r="D639" s="819" t="s">
        <v>5799</v>
      </c>
      <c r="E639" s="820" t="s">
        <v>3105</v>
      </c>
      <c r="F639" s="738" t="s">
        <v>3057</v>
      </c>
      <c r="G639" s="738" t="s">
        <v>3287</v>
      </c>
      <c r="H639" s="738" t="s">
        <v>608</v>
      </c>
      <c r="I639" s="738" t="s">
        <v>981</v>
      </c>
      <c r="J639" s="738" t="s">
        <v>982</v>
      </c>
      <c r="K639" s="738" t="s">
        <v>3384</v>
      </c>
      <c r="L639" s="739">
        <v>38.81</v>
      </c>
      <c r="M639" s="739">
        <v>77.62</v>
      </c>
      <c r="N639" s="738">
        <v>2</v>
      </c>
      <c r="O639" s="821">
        <v>2</v>
      </c>
      <c r="P639" s="739">
        <v>38.81</v>
      </c>
      <c r="Q639" s="754">
        <v>0.5</v>
      </c>
      <c r="R639" s="738">
        <v>1</v>
      </c>
      <c r="S639" s="754">
        <v>0.5</v>
      </c>
      <c r="T639" s="821">
        <v>1</v>
      </c>
      <c r="U639" s="777">
        <v>0.5</v>
      </c>
    </row>
    <row r="640" spans="1:21" ht="14.4" customHeight="1" x14ac:dyDescent="0.3">
      <c r="A640" s="737">
        <v>10</v>
      </c>
      <c r="B640" s="738" t="s">
        <v>2778</v>
      </c>
      <c r="C640" s="738" t="s">
        <v>3062</v>
      </c>
      <c r="D640" s="819" t="s">
        <v>5799</v>
      </c>
      <c r="E640" s="820" t="s">
        <v>3105</v>
      </c>
      <c r="F640" s="738" t="s">
        <v>3057</v>
      </c>
      <c r="G640" s="738" t="s">
        <v>3622</v>
      </c>
      <c r="H640" s="738" t="s">
        <v>608</v>
      </c>
      <c r="I640" s="738" t="s">
        <v>3623</v>
      </c>
      <c r="J640" s="738" t="s">
        <v>3624</v>
      </c>
      <c r="K640" s="738" t="s">
        <v>3625</v>
      </c>
      <c r="L640" s="739">
        <v>0</v>
      </c>
      <c r="M640" s="739">
        <v>0</v>
      </c>
      <c r="N640" s="738">
        <v>3</v>
      </c>
      <c r="O640" s="821">
        <v>3</v>
      </c>
      <c r="P640" s="739">
        <v>0</v>
      </c>
      <c r="Q640" s="754"/>
      <c r="R640" s="738">
        <v>1</v>
      </c>
      <c r="S640" s="754">
        <v>0.33333333333333331</v>
      </c>
      <c r="T640" s="821">
        <v>1</v>
      </c>
      <c r="U640" s="777">
        <v>0.33333333333333331</v>
      </c>
    </row>
    <row r="641" spans="1:21" ht="14.4" customHeight="1" x14ac:dyDescent="0.3">
      <c r="A641" s="737">
        <v>10</v>
      </c>
      <c r="B641" s="738" t="s">
        <v>2778</v>
      </c>
      <c r="C641" s="738" t="s">
        <v>3062</v>
      </c>
      <c r="D641" s="819" t="s">
        <v>5799</v>
      </c>
      <c r="E641" s="820" t="s">
        <v>3105</v>
      </c>
      <c r="F641" s="738" t="s">
        <v>3057</v>
      </c>
      <c r="G641" s="738" t="s">
        <v>3288</v>
      </c>
      <c r="H641" s="738" t="s">
        <v>608</v>
      </c>
      <c r="I641" s="738" t="s">
        <v>951</v>
      </c>
      <c r="J641" s="738" t="s">
        <v>952</v>
      </c>
      <c r="K641" s="738" t="s">
        <v>3289</v>
      </c>
      <c r="L641" s="739">
        <v>61.97</v>
      </c>
      <c r="M641" s="739">
        <v>61.97</v>
      </c>
      <c r="N641" s="738">
        <v>1</v>
      </c>
      <c r="O641" s="821">
        <v>1</v>
      </c>
      <c r="P641" s="739"/>
      <c r="Q641" s="754">
        <v>0</v>
      </c>
      <c r="R641" s="738"/>
      <c r="S641" s="754">
        <v>0</v>
      </c>
      <c r="T641" s="821"/>
      <c r="U641" s="777">
        <v>0</v>
      </c>
    </row>
    <row r="642" spans="1:21" ht="14.4" customHeight="1" x14ac:dyDescent="0.3">
      <c r="A642" s="737">
        <v>10</v>
      </c>
      <c r="B642" s="738" t="s">
        <v>2778</v>
      </c>
      <c r="C642" s="738" t="s">
        <v>3062</v>
      </c>
      <c r="D642" s="819" t="s">
        <v>5799</v>
      </c>
      <c r="E642" s="820" t="s">
        <v>3105</v>
      </c>
      <c r="F642" s="738" t="s">
        <v>3057</v>
      </c>
      <c r="G642" s="738" t="s">
        <v>3208</v>
      </c>
      <c r="H642" s="738" t="s">
        <v>608</v>
      </c>
      <c r="I642" s="738" t="s">
        <v>702</v>
      </c>
      <c r="J642" s="738" t="s">
        <v>703</v>
      </c>
      <c r="K642" s="738" t="s">
        <v>3209</v>
      </c>
      <c r="L642" s="739">
        <v>126.59</v>
      </c>
      <c r="M642" s="739">
        <v>126.59</v>
      </c>
      <c r="N642" s="738">
        <v>1</v>
      </c>
      <c r="O642" s="821">
        <v>0.5</v>
      </c>
      <c r="P642" s="739"/>
      <c r="Q642" s="754">
        <v>0</v>
      </c>
      <c r="R642" s="738"/>
      <c r="S642" s="754">
        <v>0</v>
      </c>
      <c r="T642" s="821"/>
      <c r="U642" s="777">
        <v>0</v>
      </c>
    </row>
    <row r="643" spans="1:21" ht="14.4" customHeight="1" x14ac:dyDescent="0.3">
      <c r="A643" s="737">
        <v>10</v>
      </c>
      <c r="B643" s="738" t="s">
        <v>2778</v>
      </c>
      <c r="C643" s="738" t="s">
        <v>3062</v>
      </c>
      <c r="D643" s="819" t="s">
        <v>5799</v>
      </c>
      <c r="E643" s="820" t="s">
        <v>3105</v>
      </c>
      <c r="F643" s="738" t="s">
        <v>3057</v>
      </c>
      <c r="G643" s="738" t="s">
        <v>3319</v>
      </c>
      <c r="H643" s="738" t="s">
        <v>871</v>
      </c>
      <c r="I643" s="738" t="s">
        <v>940</v>
      </c>
      <c r="J643" s="738" t="s">
        <v>941</v>
      </c>
      <c r="K643" s="738" t="s">
        <v>942</v>
      </c>
      <c r="L643" s="739">
        <v>2635.97</v>
      </c>
      <c r="M643" s="739">
        <v>2635.97</v>
      </c>
      <c r="N643" s="738">
        <v>1</v>
      </c>
      <c r="O643" s="821">
        <v>1</v>
      </c>
      <c r="P643" s="739">
        <v>2635.97</v>
      </c>
      <c r="Q643" s="754">
        <v>1</v>
      </c>
      <c r="R643" s="738">
        <v>1</v>
      </c>
      <c r="S643" s="754">
        <v>1</v>
      </c>
      <c r="T643" s="821">
        <v>1</v>
      </c>
      <c r="U643" s="777">
        <v>1</v>
      </c>
    </row>
    <row r="644" spans="1:21" ht="14.4" customHeight="1" x14ac:dyDescent="0.3">
      <c r="A644" s="737">
        <v>10</v>
      </c>
      <c r="B644" s="738" t="s">
        <v>2778</v>
      </c>
      <c r="C644" s="738" t="s">
        <v>3062</v>
      </c>
      <c r="D644" s="819" t="s">
        <v>5799</v>
      </c>
      <c r="E644" s="820" t="s">
        <v>3105</v>
      </c>
      <c r="F644" s="738" t="s">
        <v>3057</v>
      </c>
      <c r="G644" s="738" t="s">
        <v>3399</v>
      </c>
      <c r="H644" s="738" t="s">
        <v>871</v>
      </c>
      <c r="I644" s="738" t="s">
        <v>885</v>
      </c>
      <c r="J644" s="738" t="s">
        <v>886</v>
      </c>
      <c r="K644" s="738" t="s">
        <v>2864</v>
      </c>
      <c r="L644" s="739">
        <v>63.75</v>
      </c>
      <c r="M644" s="739">
        <v>63.75</v>
      </c>
      <c r="N644" s="738">
        <v>1</v>
      </c>
      <c r="O644" s="821">
        <v>0.5</v>
      </c>
      <c r="P644" s="739">
        <v>63.75</v>
      </c>
      <c r="Q644" s="754">
        <v>1</v>
      </c>
      <c r="R644" s="738">
        <v>1</v>
      </c>
      <c r="S644" s="754">
        <v>1</v>
      </c>
      <c r="T644" s="821">
        <v>0.5</v>
      </c>
      <c r="U644" s="777">
        <v>1</v>
      </c>
    </row>
    <row r="645" spans="1:21" ht="14.4" customHeight="1" x14ac:dyDescent="0.3">
      <c r="A645" s="737">
        <v>10</v>
      </c>
      <c r="B645" s="738" t="s">
        <v>2778</v>
      </c>
      <c r="C645" s="738" t="s">
        <v>3062</v>
      </c>
      <c r="D645" s="819" t="s">
        <v>5799</v>
      </c>
      <c r="E645" s="820" t="s">
        <v>3105</v>
      </c>
      <c r="F645" s="738" t="s">
        <v>3057</v>
      </c>
      <c r="G645" s="738" t="s">
        <v>4070</v>
      </c>
      <c r="H645" s="738" t="s">
        <v>608</v>
      </c>
      <c r="I645" s="738" t="s">
        <v>725</v>
      </c>
      <c r="J645" s="738" t="s">
        <v>726</v>
      </c>
      <c r="K645" s="738" t="s">
        <v>4071</v>
      </c>
      <c r="L645" s="739">
        <v>569.54</v>
      </c>
      <c r="M645" s="739">
        <v>569.54</v>
      </c>
      <c r="N645" s="738">
        <v>1</v>
      </c>
      <c r="O645" s="821">
        <v>0.5</v>
      </c>
      <c r="P645" s="739">
        <v>569.54</v>
      </c>
      <c r="Q645" s="754">
        <v>1</v>
      </c>
      <c r="R645" s="738">
        <v>1</v>
      </c>
      <c r="S645" s="754">
        <v>1</v>
      </c>
      <c r="T645" s="821">
        <v>0.5</v>
      </c>
      <c r="U645" s="777">
        <v>1</v>
      </c>
    </row>
    <row r="646" spans="1:21" ht="14.4" customHeight="1" x14ac:dyDescent="0.3">
      <c r="A646" s="737">
        <v>10</v>
      </c>
      <c r="B646" s="738" t="s">
        <v>2778</v>
      </c>
      <c r="C646" s="738" t="s">
        <v>3062</v>
      </c>
      <c r="D646" s="819" t="s">
        <v>5799</v>
      </c>
      <c r="E646" s="820" t="s">
        <v>3105</v>
      </c>
      <c r="F646" s="738" t="s">
        <v>3059</v>
      </c>
      <c r="G646" s="738" t="s">
        <v>3566</v>
      </c>
      <c r="H646" s="738" t="s">
        <v>608</v>
      </c>
      <c r="I646" s="738" t="s">
        <v>3567</v>
      </c>
      <c r="J646" s="738" t="s">
        <v>3568</v>
      </c>
      <c r="K646" s="738" t="s">
        <v>3569</v>
      </c>
      <c r="L646" s="739">
        <v>500</v>
      </c>
      <c r="M646" s="739">
        <v>500</v>
      </c>
      <c r="N646" s="738">
        <v>1</v>
      </c>
      <c r="O646" s="821">
        <v>1</v>
      </c>
      <c r="P646" s="739">
        <v>500</v>
      </c>
      <c r="Q646" s="754">
        <v>1</v>
      </c>
      <c r="R646" s="738">
        <v>1</v>
      </c>
      <c r="S646" s="754">
        <v>1</v>
      </c>
      <c r="T646" s="821">
        <v>1</v>
      </c>
      <c r="U646" s="777">
        <v>1</v>
      </c>
    </row>
    <row r="647" spans="1:21" ht="14.4" customHeight="1" x14ac:dyDescent="0.3">
      <c r="A647" s="737">
        <v>10</v>
      </c>
      <c r="B647" s="738" t="s">
        <v>2778</v>
      </c>
      <c r="C647" s="738" t="s">
        <v>3062</v>
      </c>
      <c r="D647" s="819" t="s">
        <v>5799</v>
      </c>
      <c r="E647" s="820" t="s">
        <v>3107</v>
      </c>
      <c r="F647" s="738" t="s">
        <v>3057</v>
      </c>
      <c r="G647" s="738" t="s">
        <v>3240</v>
      </c>
      <c r="H647" s="738" t="s">
        <v>871</v>
      </c>
      <c r="I647" s="738" t="s">
        <v>1007</v>
      </c>
      <c r="J647" s="738" t="s">
        <v>1008</v>
      </c>
      <c r="K647" s="738" t="s">
        <v>3241</v>
      </c>
      <c r="L647" s="739">
        <v>75.73</v>
      </c>
      <c r="M647" s="739">
        <v>75.73</v>
      </c>
      <c r="N647" s="738">
        <v>1</v>
      </c>
      <c r="O647" s="821">
        <v>1</v>
      </c>
      <c r="P647" s="739"/>
      <c r="Q647" s="754">
        <v>0</v>
      </c>
      <c r="R647" s="738"/>
      <c r="S647" s="754">
        <v>0</v>
      </c>
      <c r="T647" s="821"/>
      <c r="U647" s="777">
        <v>0</v>
      </c>
    </row>
    <row r="648" spans="1:21" ht="14.4" customHeight="1" x14ac:dyDescent="0.3">
      <c r="A648" s="737">
        <v>10</v>
      </c>
      <c r="B648" s="738" t="s">
        <v>2778</v>
      </c>
      <c r="C648" s="738" t="s">
        <v>3062</v>
      </c>
      <c r="D648" s="819" t="s">
        <v>5799</v>
      </c>
      <c r="E648" s="820" t="s">
        <v>3107</v>
      </c>
      <c r="F648" s="738" t="s">
        <v>3057</v>
      </c>
      <c r="G648" s="738" t="s">
        <v>3298</v>
      </c>
      <c r="H648" s="738" t="s">
        <v>608</v>
      </c>
      <c r="I648" s="738" t="s">
        <v>3548</v>
      </c>
      <c r="J648" s="738" t="s">
        <v>3300</v>
      </c>
      <c r="K648" s="738" t="s">
        <v>3549</v>
      </c>
      <c r="L648" s="739">
        <v>0</v>
      </c>
      <c r="M648" s="739">
        <v>0</v>
      </c>
      <c r="N648" s="738">
        <v>1</v>
      </c>
      <c r="O648" s="821">
        <v>1</v>
      </c>
      <c r="P648" s="739"/>
      <c r="Q648" s="754"/>
      <c r="R648" s="738"/>
      <c r="S648" s="754">
        <v>0</v>
      </c>
      <c r="T648" s="821"/>
      <c r="U648" s="777">
        <v>0</v>
      </c>
    </row>
    <row r="649" spans="1:21" ht="14.4" customHeight="1" x14ac:dyDescent="0.3">
      <c r="A649" s="737">
        <v>10</v>
      </c>
      <c r="B649" s="738" t="s">
        <v>2778</v>
      </c>
      <c r="C649" s="738" t="s">
        <v>3062</v>
      </c>
      <c r="D649" s="819" t="s">
        <v>5799</v>
      </c>
      <c r="E649" s="820" t="s">
        <v>3107</v>
      </c>
      <c r="F649" s="738" t="s">
        <v>3057</v>
      </c>
      <c r="G649" s="738" t="s">
        <v>3188</v>
      </c>
      <c r="H649" s="738" t="s">
        <v>608</v>
      </c>
      <c r="I649" s="738" t="s">
        <v>3310</v>
      </c>
      <c r="J649" s="738" t="s">
        <v>1623</v>
      </c>
      <c r="K649" s="738" t="s">
        <v>3303</v>
      </c>
      <c r="L649" s="739">
        <v>57.64</v>
      </c>
      <c r="M649" s="739">
        <v>57.64</v>
      </c>
      <c r="N649" s="738">
        <v>1</v>
      </c>
      <c r="O649" s="821">
        <v>1</v>
      </c>
      <c r="P649" s="739"/>
      <c r="Q649" s="754">
        <v>0</v>
      </c>
      <c r="R649" s="738"/>
      <c r="S649" s="754">
        <v>0</v>
      </c>
      <c r="T649" s="821"/>
      <c r="U649" s="777">
        <v>0</v>
      </c>
    </row>
    <row r="650" spans="1:21" ht="14.4" customHeight="1" x14ac:dyDescent="0.3">
      <c r="A650" s="737">
        <v>10</v>
      </c>
      <c r="B650" s="738" t="s">
        <v>2778</v>
      </c>
      <c r="C650" s="738" t="s">
        <v>3062</v>
      </c>
      <c r="D650" s="819" t="s">
        <v>5799</v>
      </c>
      <c r="E650" s="820" t="s">
        <v>3107</v>
      </c>
      <c r="F650" s="738" t="s">
        <v>3058</v>
      </c>
      <c r="G650" s="738" t="s">
        <v>3161</v>
      </c>
      <c r="H650" s="738" t="s">
        <v>608</v>
      </c>
      <c r="I650" s="738" t="s">
        <v>4072</v>
      </c>
      <c r="J650" s="738" t="s">
        <v>3107</v>
      </c>
      <c r="K650" s="738"/>
      <c r="L650" s="739">
        <v>0</v>
      </c>
      <c r="M650" s="739">
        <v>0</v>
      </c>
      <c r="N650" s="738">
        <v>1</v>
      </c>
      <c r="O650" s="821">
        <v>1</v>
      </c>
      <c r="P650" s="739"/>
      <c r="Q650" s="754"/>
      <c r="R650" s="738"/>
      <c r="S650" s="754">
        <v>0</v>
      </c>
      <c r="T650" s="821"/>
      <c r="U650" s="777">
        <v>0</v>
      </c>
    </row>
    <row r="651" spans="1:21" ht="14.4" customHeight="1" x14ac:dyDescent="0.3">
      <c r="A651" s="737">
        <v>10</v>
      </c>
      <c r="B651" s="738" t="s">
        <v>2778</v>
      </c>
      <c r="C651" s="738" t="s">
        <v>3062</v>
      </c>
      <c r="D651" s="819" t="s">
        <v>5799</v>
      </c>
      <c r="E651" s="820" t="s">
        <v>3107</v>
      </c>
      <c r="F651" s="738" t="s">
        <v>3059</v>
      </c>
      <c r="G651" s="738" t="s">
        <v>4073</v>
      </c>
      <c r="H651" s="738" t="s">
        <v>608</v>
      </c>
      <c r="I651" s="738" t="s">
        <v>4074</v>
      </c>
      <c r="J651" s="738" t="s">
        <v>4075</v>
      </c>
      <c r="K651" s="738" t="s">
        <v>4076</v>
      </c>
      <c r="L651" s="739">
        <v>200</v>
      </c>
      <c r="M651" s="739">
        <v>400</v>
      </c>
      <c r="N651" s="738">
        <v>2</v>
      </c>
      <c r="O651" s="821">
        <v>1</v>
      </c>
      <c r="P651" s="739">
        <v>400</v>
      </c>
      <c r="Q651" s="754">
        <v>1</v>
      </c>
      <c r="R651" s="738">
        <v>2</v>
      </c>
      <c r="S651" s="754">
        <v>1</v>
      </c>
      <c r="T651" s="821">
        <v>1</v>
      </c>
      <c r="U651" s="777">
        <v>1</v>
      </c>
    </row>
    <row r="652" spans="1:21" ht="14.4" customHeight="1" x14ac:dyDescent="0.3">
      <c r="A652" s="737">
        <v>10</v>
      </c>
      <c r="B652" s="738" t="s">
        <v>2778</v>
      </c>
      <c r="C652" s="738" t="s">
        <v>3062</v>
      </c>
      <c r="D652" s="819" t="s">
        <v>5799</v>
      </c>
      <c r="E652" s="820" t="s">
        <v>3110</v>
      </c>
      <c r="F652" s="738" t="s">
        <v>3057</v>
      </c>
      <c r="G652" s="738" t="s">
        <v>3240</v>
      </c>
      <c r="H652" s="738" t="s">
        <v>871</v>
      </c>
      <c r="I652" s="738" t="s">
        <v>2298</v>
      </c>
      <c r="J652" s="738" t="s">
        <v>2299</v>
      </c>
      <c r="K652" s="738" t="s">
        <v>2971</v>
      </c>
      <c r="L652" s="739">
        <v>225.06</v>
      </c>
      <c r="M652" s="739">
        <v>225.06</v>
      </c>
      <c r="N652" s="738">
        <v>1</v>
      </c>
      <c r="O652" s="821">
        <v>1</v>
      </c>
      <c r="P652" s="739"/>
      <c r="Q652" s="754">
        <v>0</v>
      </c>
      <c r="R652" s="738"/>
      <c r="S652" s="754">
        <v>0</v>
      </c>
      <c r="T652" s="821"/>
      <c r="U652" s="777">
        <v>0</v>
      </c>
    </row>
    <row r="653" spans="1:21" ht="14.4" customHeight="1" x14ac:dyDescent="0.3">
      <c r="A653" s="737">
        <v>10</v>
      </c>
      <c r="B653" s="738" t="s">
        <v>2778</v>
      </c>
      <c r="C653" s="738" t="s">
        <v>3062</v>
      </c>
      <c r="D653" s="819" t="s">
        <v>5799</v>
      </c>
      <c r="E653" s="820" t="s">
        <v>3110</v>
      </c>
      <c r="F653" s="738" t="s">
        <v>3057</v>
      </c>
      <c r="G653" s="738" t="s">
        <v>3537</v>
      </c>
      <c r="H653" s="738" t="s">
        <v>608</v>
      </c>
      <c r="I653" s="738" t="s">
        <v>717</v>
      </c>
      <c r="J653" s="738" t="s">
        <v>718</v>
      </c>
      <c r="K653" s="738" t="s">
        <v>3538</v>
      </c>
      <c r="L653" s="739">
        <v>0</v>
      </c>
      <c r="M653" s="739">
        <v>0</v>
      </c>
      <c r="N653" s="738">
        <v>1</v>
      </c>
      <c r="O653" s="821">
        <v>0.5</v>
      </c>
      <c r="P653" s="739"/>
      <c r="Q653" s="754"/>
      <c r="R653" s="738"/>
      <c r="S653" s="754">
        <v>0</v>
      </c>
      <c r="T653" s="821"/>
      <c r="U653" s="777">
        <v>0</v>
      </c>
    </row>
    <row r="654" spans="1:21" ht="14.4" customHeight="1" x14ac:dyDescent="0.3">
      <c r="A654" s="737">
        <v>10</v>
      </c>
      <c r="B654" s="738" t="s">
        <v>2778</v>
      </c>
      <c r="C654" s="738" t="s">
        <v>3062</v>
      </c>
      <c r="D654" s="819" t="s">
        <v>5799</v>
      </c>
      <c r="E654" s="820" t="s">
        <v>3110</v>
      </c>
      <c r="F654" s="738" t="s">
        <v>3057</v>
      </c>
      <c r="G654" s="738" t="s">
        <v>3288</v>
      </c>
      <c r="H654" s="738" t="s">
        <v>608</v>
      </c>
      <c r="I654" s="738" t="s">
        <v>951</v>
      </c>
      <c r="J654" s="738" t="s">
        <v>952</v>
      </c>
      <c r="K654" s="738" t="s">
        <v>3289</v>
      </c>
      <c r="L654" s="739">
        <v>61.97</v>
      </c>
      <c r="M654" s="739">
        <v>61.97</v>
      </c>
      <c r="N654" s="738">
        <v>1</v>
      </c>
      <c r="O654" s="821">
        <v>0.5</v>
      </c>
      <c r="P654" s="739"/>
      <c r="Q654" s="754">
        <v>0</v>
      </c>
      <c r="R654" s="738"/>
      <c r="S654" s="754">
        <v>0</v>
      </c>
      <c r="T654" s="821"/>
      <c r="U654" s="777">
        <v>0</v>
      </c>
    </row>
    <row r="655" spans="1:21" ht="14.4" customHeight="1" x14ac:dyDescent="0.3">
      <c r="A655" s="737">
        <v>10</v>
      </c>
      <c r="B655" s="738" t="s">
        <v>2778</v>
      </c>
      <c r="C655" s="738" t="s">
        <v>3062</v>
      </c>
      <c r="D655" s="819" t="s">
        <v>5799</v>
      </c>
      <c r="E655" s="820" t="s">
        <v>3110</v>
      </c>
      <c r="F655" s="738" t="s">
        <v>3057</v>
      </c>
      <c r="G655" s="738" t="s">
        <v>4077</v>
      </c>
      <c r="H655" s="738" t="s">
        <v>608</v>
      </c>
      <c r="I655" s="738" t="s">
        <v>4078</v>
      </c>
      <c r="J655" s="738" t="s">
        <v>4079</v>
      </c>
      <c r="K655" s="738" t="s">
        <v>4080</v>
      </c>
      <c r="L655" s="739">
        <v>1088.92</v>
      </c>
      <c r="M655" s="739">
        <v>1088.92</v>
      </c>
      <c r="N655" s="738">
        <v>1</v>
      </c>
      <c r="O655" s="821">
        <v>1</v>
      </c>
      <c r="P655" s="739"/>
      <c r="Q655" s="754">
        <v>0</v>
      </c>
      <c r="R655" s="738"/>
      <c r="S655" s="754">
        <v>0</v>
      </c>
      <c r="T655" s="821"/>
      <c r="U655" s="777">
        <v>0</v>
      </c>
    </row>
    <row r="656" spans="1:21" ht="14.4" customHeight="1" x14ac:dyDescent="0.3">
      <c r="A656" s="737">
        <v>10</v>
      </c>
      <c r="B656" s="738" t="s">
        <v>2778</v>
      </c>
      <c r="C656" s="738" t="s">
        <v>3062</v>
      </c>
      <c r="D656" s="819" t="s">
        <v>5799</v>
      </c>
      <c r="E656" s="820" t="s">
        <v>3110</v>
      </c>
      <c r="F656" s="738" t="s">
        <v>3057</v>
      </c>
      <c r="G656" s="738" t="s">
        <v>3188</v>
      </c>
      <c r="H656" s="738" t="s">
        <v>608</v>
      </c>
      <c r="I656" s="738" t="s">
        <v>3189</v>
      </c>
      <c r="J656" s="738" t="s">
        <v>1623</v>
      </c>
      <c r="K656" s="738" t="s">
        <v>3190</v>
      </c>
      <c r="L656" s="739">
        <v>301.2</v>
      </c>
      <c r="M656" s="739">
        <v>301.2</v>
      </c>
      <c r="N656" s="738">
        <v>1</v>
      </c>
      <c r="O656" s="821">
        <v>1</v>
      </c>
      <c r="P656" s="739"/>
      <c r="Q656" s="754">
        <v>0</v>
      </c>
      <c r="R656" s="738"/>
      <c r="S656" s="754">
        <v>0</v>
      </c>
      <c r="T656" s="821"/>
      <c r="U656" s="777">
        <v>0</v>
      </c>
    </row>
    <row r="657" spans="1:21" ht="14.4" customHeight="1" x14ac:dyDescent="0.3">
      <c r="A657" s="737">
        <v>10</v>
      </c>
      <c r="B657" s="738" t="s">
        <v>2778</v>
      </c>
      <c r="C657" s="738" t="s">
        <v>3062</v>
      </c>
      <c r="D657" s="819" t="s">
        <v>5799</v>
      </c>
      <c r="E657" s="820" t="s">
        <v>3110</v>
      </c>
      <c r="F657" s="738" t="s">
        <v>3057</v>
      </c>
      <c r="G657" s="738" t="s">
        <v>3355</v>
      </c>
      <c r="H657" s="738" t="s">
        <v>608</v>
      </c>
      <c r="I657" s="738" t="s">
        <v>2329</v>
      </c>
      <c r="J657" s="738" t="s">
        <v>1283</v>
      </c>
      <c r="K657" s="738" t="s">
        <v>3358</v>
      </c>
      <c r="L657" s="739">
        <v>60.28</v>
      </c>
      <c r="M657" s="739">
        <v>60.28</v>
      </c>
      <c r="N657" s="738">
        <v>1</v>
      </c>
      <c r="O657" s="821">
        <v>1</v>
      </c>
      <c r="P657" s="739"/>
      <c r="Q657" s="754">
        <v>0</v>
      </c>
      <c r="R657" s="738"/>
      <c r="S657" s="754">
        <v>0</v>
      </c>
      <c r="T657" s="821"/>
      <c r="U657" s="777">
        <v>0</v>
      </c>
    </row>
    <row r="658" spans="1:21" ht="14.4" customHeight="1" x14ac:dyDescent="0.3">
      <c r="A658" s="737">
        <v>10</v>
      </c>
      <c r="B658" s="738" t="s">
        <v>2778</v>
      </c>
      <c r="C658" s="738" t="s">
        <v>3062</v>
      </c>
      <c r="D658" s="819" t="s">
        <v>5799</v>
      </c>
      <c r="E658" s="820" t="s">
        <v>3116</v>
      </c>
      <c r="F658" s="738" t="s">
        <v>3057</v>
      </c>
      <c r="G658" s="738" t="s">
        <v>3287</v>
      </c>
      <c r="H658" s="738" t="s">
        <v>608</v>
      </c>
      <c r="I658" s="738" t="s">
        <v>4068</v>
      </c>
      <c r="J658" s="738" t="s">
        <v>982</v>
      </c>
      <c r="K658" s="738" t="s">
        <v>4069</v>
      </c>
      <c r="L658" s="739">
        <v>23.27</v>
      </c>
      <c r="M658" s="739">
        <v>23.27</v>
      </c>
      <c r="N658" s="738">
        <v>1</v>
      </c>
      <c r="O658" s="821">
        <v>1</v>
      </c>
      <c r="P658" s="739"/>
      <c r="Q658" s="754">
        <v>0</v>
      </c>
      <c r="R658" s="738"/>
      <c r="S658" s="754">
        <v>0</v>
      </c>
      <c r="T658" s="821"/>
      <c r="U658" s="777">
        <v>0</v>
      </c>
    </row>
    <row r="659" spans="1:21" ht="14.4" customHeight="1" x14ac:dyDescent="0.3">
      <c r="A659" s="737">
        <v>10</v>
      </c>
      <c r="B659" s="738" t="s">
        <v>2778</v>
      </c>
      <c r="C659" s="738" t="s">
        <v>3062</v>
      </c>
      <c r="D659" s="819" t="s">
        <v>5799</v>
      </c>
      <c r="E659" s="820" t="s">
        <v>3116</v>
      </c>
      <c r="F659" s="738" t="s">
        <v>3057</v>
      </c>
      <c r="G659" s="738" t="s">
        <v>4081</v>
      </c>
      <c r="H659" s="738" t="s">
        <v>608</v>
      </c>
      <c r="I659" s="738" t="s">
        <v>4082</v>
      </c>
      <c r="J659" s="738" t="s">
        <v>4083</v>
      </c>
      <c r="K659" s="738" t="s">
        <v>4084</v>
      </c>
      <c r="L659" s="739">
        <v>77.52</v>
      </c>
      <c r="M659" s="739">
        <v>77.52</v>
      </c>
      <c r="N659" s="738">
        <v>1</v>
      </c>
      <c r="O659" s="821">
        <v>1</v>
      </c>
      <c r="P659" s="739">
        <v>77.52</v>
      </c>
      <c r="Q659" s="754">
        <v>1</v>
      </c>
      <c r="R659" s="738">
        <v>1</v>
      </c>
      <c r="S659" s="754">
        <v>1</v>
      </c>
      <c r="T659" s="821">
        <v>1</v>
      </c>
      <c r="U659" s="777">
        <v>1</v>
      </c>
    </row>
    <row r="660" spans="1:21" ht="14.4" customHeight="1" x14ac:dyDescent="0.3">
      <c r="A660" s="737">
        <v>10</v>
      </c>
      <c r="B660" s="738" t="s">
        <v>2778</v>
      </c>
      <c r="C660" s="738" t="s">
        <v>3062</v>
      </c>
      <c r="D660" s="819" t="s">
        <v>5799</v>
      </c>
      <c r="E660" s="820" t="s">
        <v>3116</v>
      </c>
      <c r="F660" s="738" t="s">
        <v>3057</v>
      </c>
      <c r="G660" s="738" t="s">
        <v>3319</v>
      </c>
      <c r="H660" s="738" t="s">
        <v>871</v>
      </c>
      <c r="I660" s="738" t="s">
        <v>2644</v>
      </c>
      <c r="J660" s="738" t="s">
        <v>2645</v>
      </c>
      <c r="K660" s="738" t="s">
        <v>1676</v>
      </c>
      <c r="L660" s="739">
        <v>72.27</v>
      </c>
      <c r="M660" s="739">
        <v>1445.3999999999999</v>
      </c>
      <c r="N660" s="738">
        <v>20</v>
      </c>
      <c r="O660" s="821">
        <v>1</v>
      </c>
      <c r="P660" s="739">
        <v>1445.3999999999999</v>
      </c>
      <c r="Q660" s="754">
        <v>1</v>
      </c>
      <c r="R660" s="738">
        <v>20</v>
      </c>
      <c r="S660" s="754">
        <v>1</v>
      </c>
      <c r="T660" s="821">
        <v>1</v>
      </c>
      <c r="U660" s="777">
        <v>1</v>
      </c>
    </row>
    <row r="661" spans="1:21" ht="14.4" customHeight="1" x14ac:dyDescent="0.3">
      <c r="A661" s="737">
        <v>10</v>
      </c>
      <c r="B661" s="738" t="s">
        <v>2778</v>
      </c>
      <c r="C661" s="738" t="s">
        <v>3062</v>
      </c>
      <c r="D661" s="819" t="s">
        <v>5799</v>
      </c>
      <c r="E661" s="820" t="s">
        <v>3120</v>
      </c>
      <c r="F661" s="738" t="s">
        <v>3057</v>
      </c>
      <c r="G661" s="738" t="s">
        <v>3676</v>
      </c>
      <c r="H661" s="738" t="s">
        <v>608</v>
      </c>
      <c r="I661" s="738" t="s">
        <v>1857</v>
      </c>
      <c r="J661" s="738" t="s">
        <v>1858</v>
      </c>
      <c r="K661" s="738" t="s">
        <v>3678</v>
      </c>
      <c r="L661" s="739">
        <v>161.52000000000001</v>
      </c>
      <c r="M661" s="739">
        <v>161.52000000000001</v>
      </c>
      <c r="N661" s="738">
        <v>1</v>
      </c>
      <c r="O661" s="821">
        <v>1</v>
      </c>
      <c r="P661" s="739"/>
      <c r="Q661" s="754">
        <v>0</v>
      </c>
      <c r="R661" s="738"/>
      <c r="S661" s="754">
        <v>0</v>
      </c>
      <c r="T661" s="821"/>
      <c r="U661" s="777">
        <v>0</v>
      </c>
    </row>
    <row r="662" spans="1:21" ht="14.4" customHeight="1" x14ac:dyDescent="0.3">
      <c r="A662" s="737">
        <v>10</v>
      </c>
      <c r="B662" s="738" t="s">
        <v>2778</v>
      </c>
      <c r="C662" s="738" t="s">
        <v>3062</v>
      </c>
      <c r="D662" s="819" t="s">
        <v>5799</v>
      </c>
      <c r="E662" s="820" t="s">
        <v>3120</v>
      </c>
      <c r="F662" s="738" t="s">
        <v>3057</v>
      </c>
      <c r="G662" s="738" t="s">
        <v>3331</v>
      </c>
      <c r="H662" s="738" t="s">
        <v>608</v>
      </c>
      <c r="I662" s="738" t="s">
        <v>1069</v>
      </c>
      <c r="J662" s="738" t="s">
        <v>3332</v>
      </c>
      <c r="K662" s="738" t="s">
        <v>3324</v>
      </c>
      <c r="L662" s="739">
        <v>0</v>
      </c>
      <c r="M662" s="739">
        <v>0</v>
      </c>
      <c r="N662" s="738">
        <v>1</v>
      </c>
      <c r="O662" s="821">
        <v>0.5</v>
      </c>
      <c r="P662" s="739">
        <v>0</v>
      </c>
      <c r="Q662" s="754"/>
      <c r="R662" s="738">
        <v>1</v>
      </c>
      <c r="S662" s="754">
        <v>1</v>
      </c>
      <c r="T662" s="821">
        <v>0.5</v>
      </c>
      <c r="U662" s="777">
        <v>1</v>
      </c>
    </row>
    <row r="663" spans="1:21" ht="14.4" customHeight="1" x14ac:dyDescent="0.3">
      <c r="A663" s="737">
        <v>10</v>
      </c>
      <c r="B663" s="738" t="s">
        <v>2778</v>
      </c>
      <c r="C663" s="738" t="s">
        <v>3062</v>
      </c>
      <c r="D663" s="819" t="s">
        <v>5799</v>
      </c>
      <c r="E663" s="820" t="s">
        <v>3120</v>
      </c>
      <c r="F663" s="738" t="s">
        <v>3057</v>
      </c>
      <c r="G663" s="738" t="s">
        <v>4085</v>
      </c>
      <c r="H663" s="738" t="s">
        <v>608</v>
      </c>
      <c r="I663" s="738" t="s">
        <v>4086</v>
      </c>
      <c r="J663" s="738" t="s">
        <v>4087</v>
      </c>
      <c r="K663" s="738" t="s">
        <v>4088</v>
      </c>
      <c r="L663" s="739">
        <v>1274.5999999999999</v>
      </c>
      <c r="M663" s="739">
        <v>1274.5999999999999</v>
      </c>
      <c r="N663" s="738">
        <v>1</v>
      </c>
      <c r="O663" s="821">
        <v>0.5</v>
      </c>
      <c r="P663" s="739">
        <v>1274.5999999999999</v>
      </c>
      <c r="Q663" s="754">
        <v>1</v>
      </c>
      <c r="R663" s="738">
        <v>1</v>
      </c>
      <c r="S663" s="754">
        <v>1</v>
      </c>
      <c r="T663" s="821">
        <v>0.5</v>
      </c>
      <c r="U663" s="777">
        <v>1</v>
      </c>
    </row>
    <row r="664" spans="1:21" ht="14.4" customHeight="1" x14ac:dyDescent="0.3">
      <c r="A664" s="737">
        <v>10</v>
      </c>
      <c r="B664" s="738" t="s">
        <v>2778</v>
      </c>
      <c r="C664" s="738" t="s">
        <v>3062</v>
      </c>
      <c r="D664" s="819" t="s">
        <v>5799</v>
      </c>
      <c r="E664" s="820" t="s">
        <v>3121</v>
      </c>
      <c r="F664" s="738" t="s">
        <v>3057</v>
      </c>
      <c r="G664" s="738" t="s">
        <v>3205</v>
      </c>
      <c r="H664" s="738" t="s">
        <v>608</v>
      </c>
      <c r="I664" s="738" t="s">
        <v>3206</v>
      </c>
      <c r="J664" s="738" t="s">
        <v>1747</v>
      </c>
      <c r="K664" s="738" t="s">
        <v>3207</v>
      </c>
      <c r="L664" s="739">
        <v>391.67</v>
      </c>
      <c r="M664" s="739">
        <v>391.67</v>
      </c>
      <c r="N664" s="738">
        <v>1</v>
      </c>
      <c r="O664" s="821">
        <v>0.5</v>
      </c>
      <c r="P664" s="739">
        <v>391.67</v>
      </c>
      <c r="Q664" s="754">
        <v>1</v>
      </c>
      <c r="R664" s="738">
        <v>1</v>
      </c>
      <c r="S664" s="754">
        <v>1</v>
      </c>
      <c r="T664" s="821">
        <v>0.5</v>
      </c>
      <c r="U664" s="777">
        <v>1</v>
      </c>
    </row>
    <row r="665" spans="1:21" ht="14.4" customHeight="1" x14ac:dyDescent="0.3">
      <c r="A665" s="737">
        <v>10</v>
      </c>
      <c r="B665" s="738" t="s">
        <v>2778</v>
      </c>
      <c r="C665" s="738" t="s">
        <v>3062</v>
      </c>
      <c r="D665" s="819" t="s">
        <v>5799</v>
      </c>
      <c r="E665" s="820" t="s">
        <v>3121</v>
      </c>
      <c r="F665" s="738" t="s">
        <v>3057</v>
      </c>
      <c r="G665" s="738" t="s">
        <v>3154</v>
      </c>
      <c r="H665" s="738" t="s">
        <v>871</v>
      </c>
      <c r="I665" s="738" t="s">
        <v>4089</v>
      </c>
      <c r="J665" s="738" t="s">
        <v>3156</v>
      </c>
      <c r="K665" s="738" t="s">
        <v>4090</v>
      </c>
      <c r="L665" s="739">
        <v>115.26</v>
      </c>
      <c r="M665" s="739">
        <v>115.26</v>
      </c>
      <c r="N665" s="738">
        <v>1</v>
      </c>
      <c r="O665" s="821">
        <v>0.5</v>
      </c>
      <c r="P665" s="739">
        <v>115.26</v>
      </c>
      <c r="Q665" s="754">
        <v>1</v>
      </c>
      <c r="R665" s="738">
        <v>1</v>
      </c>
      <c r="S665" s="754">
        <v>1</v>
      </c>
      <c r="T665" s="821">
        <v>0.5</v>
      </c>
      <c r="U665" s="777">
        <v>1</v>
      </c>
    </row>
    <row r="666" spans="1:21" ht="14.4" customHeight="1" x14ac:dyDescent="0.3">
      <c r="A666" s="737">
        <v>10</v>
      </c>
      <c r="B666" s="738" t="s">
        <v>2778</v>
      </c>
      <c r="C666" s="738" t="s">
        <v>3062</v>
      </c>
      <c r="D666" s="819" t="s">
        <v>5799</v>
      </c>
      <c r="E666" s="820" t="s">
        <v>3121</v>
      </c>
      <c r="F666" s="738" t="s">
        <v>3057</v>
      </c>
      <c r="G666" s="738" t="s">
        <v>3275</v>
      </c>
      <c r="H666" s="738" t="s">
        <v>608</v>
      </c>
      <c r="I666" s="738" t="s">
        <v>2181</v>
      </c>
      <c r="J666" s="738" t="s">
        <v>3276</v>
      </c>
      <c r="K666" s="738" t="s">
        <v>3153</v>
      </c>
      <c r="L666" s="739">
        <v>15.46</v>
      </c>
      <c r="M666" s="739">
        <v>15.46</v>
      </c>
      <c r="N666" s="738">
        <v>1</v>
      </c>
      <c r="O666" s="821">
        <v>0.5</v>
      </c>
      <c r="P666" s="739">
        <v>15.46</v>
      </c>
      <c r="Q666" s="754">
        <v>1</v>
      </c>
      <c r="R666" s="738">
        <v>1</v>
      </c>
      <c r="S666" s="754">
        <v>1</v>
      </c>
      <c r="T666" s="821">
        <v>0.5</v>
      </c>
      <c r="U666" s="777">
        <v>1</v>
      </c>
    </row>
    <row r="667" spans="1:21" ht="14.4" customHeight="1" x14ac:dyDescent="0.3">
      <c r="A667" s="737">
        <v>10</v>
      </c>
      <c r="B667" s="738" t="s">
        <v>2778</v>
      </c>
      <c r="C667" s="738" t="s">
        <v>3062</v>
      </c>
      <c r="D667" s="819" t="s">
        <v>5799</v>
      </c>
      <c r="E667" s="820" t="s">
        <v>3121</v>
      </c>
      <c r="F667" s="738" t="s">
        <v>3057</v>
      </c>
      <c r="G667" s="738" t="s">
        <v>3576</v>
      </c>
      <c r="H667" s="738" t="s">
        <v>871</v>
      </c>
      <c r="I667" s="738" t="s">
        <v>1769</v>
      </c>
      <c r="J667" s="738" t="s">
        <v>2684</v>
      </c>
      <c r="K667" s="738" t="s">
        <v>2938</v>
      </c>
      <c r="L667" s="739">
        <v>3231.81</v>
      </c>
      <c r="M667" s="739">
        <v>3231.81</v>
      </c>
      <c r="N667" s="738">
        <v>1</v>
      </c>
      <c r="O667" s="821">
        <v>1</v>
      </c>
      <c r="P667" s="739">
        <v>3231.81</v>
      </c>
      <c r="Q667" s="754">
        <v>1</v>
      </c>
      <c r="R667" s="738">
        <v>1</v>
      </c>
      <c r="S667" s="754">
        <v>1</v>
      </c>
      <c r="T667" s="821">
        <v>1</v>
      </c>
      <c r="U667" s="777">
        <v>1</v>
      </c>
    </row>
    <row r="668" spans="1:21" ht="14.4" customHeight="1" x14ac:dyDescent="0.3">
      <c r="A668" s="737">
        <v>10</v>
      </c>
      <c r="B668" s="738" t="s">
        <v>2778</v>
      </c>
      <c r="C668" s="738" t="s">
        <v>3062</v>
      </c>
      <c r="D668" s="819" t="s">
        <v>5799</v>
      </c>
      <c r="E668" s="820" t="s">
        <v>3121</v>
      </c>
      <c r="F668" s="738" t="s">
        <v>3057</v>
      </c>
      <c r="G668" s="738" t="s">
        <v>3158</v>
      </c>
      <c r="H668" s="738" t="s">
        <v>608</v>
      </c>
      <c r="I668" s="738" t="s">
        <v>3160</v>
      </c>
      <c r="J668" s="738" t="s">
        <v>778</v>
      </c>
      <c r="K668" s="738" t="s">
        <v>3159</v>
      </c>
      <c r="L668" s="739">
        <v>34.15</v>
      </c>
      <c r="M668" s="739">
        <v>34.15</v>
      </c>
      <c r="N668" s="738">
        <v>1</v>
      </c>
      <c r="O668" s="821">
        <v>0.5</v>
      </c>
      <c r="P668" s="739">
        <v>34.15</v>
      </c>
      <c r="Q668" s="754">
        <v>1</v>
      </c>
      <c r="R668" s="738">
        <v>1</v>
      </c>
      <c r="S668" s="754">
        <v>1</v>
      </c>
      <c r="T668" s="821">
        <v>0.5</v>
      </c>
      <c r="U668" s="777">
        <v>1</v>
      </c>
    </row>
    <row r="669" spans="1:21" ht="14.4" customHeight="1" x14ac:dyDescent="0.3">
      <c r="A669" s="737">
        <v>10</v>
      </c>
      <c r="B669" s="738" t="s">
        <v>2778</v>
      </c>
      <c r="C669" s="738" t="s">
        <v>3062</v>
      </c>
      <c r="D669" s="819" t="s">
        <v>5799</v>
      </c>
      <c r="E669" s="820" t="s">
        <v>3121</v>
      </c>
      <c r="F669" s="738" t="s">
        <v>3057</v>
      </c>
      <c r="G669" s="738" t="s">
        <v>3288</v>
      </c>
      <c r="H669" s="738" t="s">
        <v>608</v>
      </c>
      <c r="I669" s="738" t="s">
        <v>951</v>
      </c>
      <c r="J669" s="738" t="s">
        <v>952</v>
      </c>
      <c r="K669" s="738" t="s">
        <v>3289</v>
      </c>
      <c r="L669" s="739">
        <v>61.97</v>
      </c>
      <c r="M669" s="739">
        <v>123.94</v>
      </c>
      <c r="N669" s="738">
        <v>2</v>
      </c>
      <c r="O669" s="821">
        <v>0.5</v>
      </c>
      <c r="P669" s="739">
        <v>123.94</v>
      </c>
      <c r="Q669" s="754">
        <v>1</v>
      </c>
      <c r="R669" s="738">
        <v>2</v>
      </c>
      <c r="S669" s="754">
        <v>1</v>
      </c>
      <c r="T669" s="821">
        <v>0.5</v>
      </c>
      <c r="U669" s="777">
        <v>1</v>
      </c>
    </row>
    <row r="670" spans="1:21" ht="14.4" customHeight="1" x14ac:dyDescent="0.3">
      <c r="A670" s="737">
        <v>10</v>
      </c>
      <c r="B670" s="738" t="s">
        <v>2778</v>
      </c>
      <c r="C670" s="738" t="s">
        <v>3062</v>
      </c>
      <c r="D670" s="819" t="s">
        <v>5799</v>
      </c>
      <c r="E670" s="820" t="s">
        <v>3121</v>
      </c>
      <c r="F670" s="738" t="s">
        <v>3057</v>
      </c>
      <c r="G670" s="738" t="s">
        <v>3163</v>
      </c>
      <c r="H670" s="738" t="s">
        <v>608</v>
      </c>
      <c r="I670" s="738" t="s">
        <v>1393</v>
      </c>
      <c r="J670" s="738" t="s">
        <v>3164</v>
      </c>
      <c r="K670" s="738" t="s">
        <v>3165</v>
      </c>
      <c r="L670" s="739">
        <v>88.76</v>
      </c>
      <c r="M670" s="739">
        <v>88.76</v>
      </c>
      <c r="N670" s="738">
        <v>1</v>
      </c>
      <c r="O670" s="821">
        <v>0.5</v>
      </c>
      <c r="P670" s="739">
        <v>88.76</v>
      </c>
      <c r="Q670" s="754">
        <v>1</v>
      </c>
      <c r="R670" s="738">
        <v>1</v>
      </c>
      <c r="S670" s="754">
        <v>1</v>
      </c>
      <c r="T670" s="821">
        <v>0.5</v>
      </c>
      <c r="U670" s="777">
        <v>1</v>
      </c>
    </row>
    <row r="671" spans="1:21" ht="14.4" customHeight="1" x14ac:dyDescent="0.3">
      <c r="A671" s="737">
        <v>10</v>
      </c>
      <c r="B671" s="738" t="s">
        <v>2778</v>
      </c>
      <c r="C671" s="738" t="s">
        <v>3062</v>
      </c>
      <c r="D671" s="819" t="s">
        <v>5799</v>
      </c>
      <c r="E671" s="820" t="s">
        <v>3121</v>
      </c>
      <c r="F671" s="738" t="s">
        <v>3057</v>
      </c>
      <c r="G671" s="738" t="s">
        <v>3689</v>
      </c>
      <c r="H671" s="738" t="s">
        <v>871</v>
      </c>
      <c r="I671" s="738" t="s">
        <v>1643</v>
      </c>
      <c r="J671" s="738" t="s">
        <v>2942</v>
      </c>
      <c r="K671" s="738" t="s">
        <v>2943</v>
      </c>
      <c r="L671" s="739">
        <v>366.31</v>
      </c>
      <c r="M671" s="739">
        <v>366.31</v>
      </c>
      <c r="N671" s="738">
        <v>1</v>
      </c>
      <c r="O671" s="821">
        <v>0.5</v>
      </c>
      <c r="P671" s="739">
        <v>366.31</v>
      </c>
      <c r="Q671" s="754">
        <v>1</v>
      </c>
      <c r="R671" s="738">
        <v>1</v>
      </c>
      <c r="S671" s="754">
        <v>1</v>
      </c>
      <c r="T671" s="821">
        <v>0.5</v>
      </c>
      <c r="U671" s="777">
        <v>1</v>
      </c>
    </row>
    <row r="672" spans="1:21" ht="14.4" customHeight="1" x14ac:dyDescent="0.3">
      <c r="A672" s="737">
        <v>10</v>
      </c>
      <c r="B672" s="738" t="s">
        <v>2778</v>
      </c>
      <c r="C672" s="738" t="s">
        <v>3062</v>
      </c>
      <c r="D672" s="819" t="s">
        <v>5799</v>
      </c>
      <c r="E672" s="820" t="s">
        <v>3121</v>
      </c>
      <c r="F672" s="738" t="s">
        <v>3057</v>
      </c>
      <c r="G672" s="738" t="s">
        <v>3487</v>
      </c>
      <c r="H672" s="738" t="s">
        <v>608</v>
      </c>
      <c r="I672" s="738" t="s">
        <v>2018</v>
      </c>
      <c r="J672" s="738" t="s">
        <v>2751</v>
      </c>
      <c r="K672" s="738" t="s">
        <v>3488</v>
      </c>
      <c r="L672" s="739">
        <v>0</v>
      </c>
      <c r="M672" s="739">
        <v>0</v>
      </c>
      <c r="N672" s="738">
        <v>1</v>
      </c>
      <c r="O672" s="821">
        <v>0.5</v>
      </c>
      <c r="P672" s="739">
        <v>0</v>
      </c>
      <c r="Q672" s="754"/>
      <c r="R672" s="738">
        <v>1</v>
      </c>
      <c r="S672" s="754">
        <v>1</v>
      </c>
      <c r="T672" s="821">
        <v>0.5</v>
      </c>
      <c r="U672" s="777">
        <v>1</v>
      </c>
    </row>
    <row r="673" spans="1:21" ht="14.4" customHeight="1" x14ac:dyDescent="0.3">
      <c r="A673" s="737">
        <v>10</v>
      </c>
      <c r="B673" s="738" t="s">
        <v>2778</v>
      </c>
      <c r="C673" s="738" t="s">
        <v>3062</v>
      </c>
      <c r="D673" s="819" t="s">
        <v>5799</v>
      </c>
      <c r="E673" s="820" t="s">
        <v>3121</v>
      </c>
      <c r="F673" s="738" t="s">
        <v>3057</v>
      </c>
      <c r="G673" s="738" t="s">
        <v>4091</v>
      </c>
      <c r="H673" s="738" t="s">
        <v>608</v>
      </c>
      <c r="I673" s="738" t="s">
        <v>4092</v>
      </c>
      <c r="J673" s="738" t="s">
        <v>4093</v>
      </c>
      <c r="K673" s="738" t="s">
        <v>4094</v>
      </c>
      <c r="L673" s="739">
        <v>2252.17</v>
      </c>
      <c r="M673" s="739">
        <v>4504.34</v>
      </c>
      <c r="N673" s="738">
        <v>2</v>
      </c>
      <c r="O673" s="821">
        <v>0.5</v>
      </c>
      <c r="P673" s="739">
        <v>4504.34</v>
      </c>
      <c r="Q673" s="754">
        <v>1</v>
      </c>
      <c r="R673" s="738">
        <v>2</v>
      </c>
      <c r="S673" s="754">
        <v>1</v>
      </c>
      <c r="T673" s="821">
        <v>0.5</v>
      </c>
      <c r="U673" s="777">
        <v>1</v>
      </c>
    </row>
    <row r="674" spans="1:21" ht="14.4" customHeight="1" x14ac:dyDescent="0.3">
      <c r="A674" s="737">
        <v>10</v>
      </c>
      <c r="B674" s="738" t="s">
        <v>2778</v>
      </c>
      <c r="C674" s="738" t="s">
        <v>3062</v>
      </c>
      <c r="D674" s="819" t="s">
        <v>5799</v>
      </c>
      <c r="E674" s="820" t="s">
        <v>3121</v>
      </c>
      <c r="F674" s="738" t="s">
        <v>3057</v>
      </c>
      <c r="G674" s="738" t="s">
        <v>3166</v>
      </c>
      <c r="H674" s="738" t="s">
        <v>608</v>
      </c>
      <c r="I674" s="738" t="s">
        <v>4095</v>
      </c>
      <c r="J674" s="738" t="s">
        <v>4096</v>
      </c>
      <c r="K674" s="738" t="s">
        <v>3279</v>
      </c>
      <c r="L674" s="739">
        <v>571.77</v>
      </c>
      <c r="M674" s="739">
        <v>1143.54</v>
      </c>
      <c r="N674" s="738">
        <v>2</v>
      </c>
      <c r="O674" s="821">
        <v>0.5</v>
      </c>
      <c r="P674" s="739">
        <v>1143.54</v>
      </c>
      <c r="Q674" s="754">
        <v>1</v>
      </c>
      <c r="R674" s="738">
        <v>2</v>
      </c>
      <c r="S674" s="754">
        <v>1</v>
      </c>
      <c r="T674" s="821">
        <v>0.5</v>
      </c>
      <c r="U674" s="777">
        <v>1</v>
      </c>
    </row>
    <row r="675" spans="1:21" ht="14.4" customHeight="1" x14ac:dyDescent="0.3">
      <c r="A675" s="737">
        <v>10</v>
      </c>
      <c r="B675" s="738" t="s">
        <v>2778</v>
      </c>
      <c r="C675" s="738" t="s">
        <v>3062</v>
      </c>
      <c r="D675" s="819" t="s">
        <v>5799</v>
      </c>
      <c r="E675" s="820" t="s">
        <v>3121</v>
      </c>
      <c r="F675" s="738" t="s">
        <v>3057</v>
      </c>
      <c r="G675" s="738" t="s">
        <v>3188</v>
      </c>
      <c r="H675" s="738" t="s">
        <v>608</v>
      </c>
      <c r="I675" s="738" t="s">
        <v>3302</v>
      </c>
      <c r="J675" s="738" t="s">
        <v>1623</v>
      </c>
      <c r="K675" s="738" t="s">
        <v>3303</v>
      </c>
      <c r="L675" s="739">
        <v>93.71</v>
      </c>
      <c r="M675" s="739">
        <v>187.42</v>
      </c>
      <c r="N675" s="738">
        <v>2</v>
      </c>
      <c r="O675" s="821">
        <v>0.5</v>
      </c>
      <c r="P675" s="739">
        <v>187.42</v>
      </c>
      <c r="Q675" s="754">
        <v>1</v>
      </c>
      <c r="R675" s="738">
        <v>2</v>
      </c>
      <c r="S675" s="754">
        <v>1</v>
      </c>
      <c r="T675" s="821">
        <v>0.5</v>
      </c>
      <c r="U675" s="777">
        <v>1</v>
      </c>
    </row>
    <row r="676" spans="1:21" ht="14.4" customHeight="1" x14ac:dyDescent="0.3">
      <c r="A676" s="737">
        <v>10</v>
      </c>
      <c r="B676" s="738" t="s">
        <v>2778</v>
      </c>
      <c r="C676" s="738" t="s">
        <v>3062</v>
      </c>
      <c r="D676" s="819" t="s">
        <v>5799</v>
      </c>
      <c r="E676" s="820" t="s">
        <v>3121</v>
      </c>
      <c r="F676" s="738" t="s">
        <v>3057</v>
      </c>
      <c r="G676" s="738" t="s">
        <v>3319</v>
      </c>
      <c r="H676" s="738" t="s">
        <v>871</v>
      </c>
      <c r="I676" s="738" t="s">
        <v>2644</v>
      </c>
      <c r="J676" s="738" t="s">
        <v>2645</v>
      </c>
      <c r="K676" s="738" t="s">
        <v>1676</v>
      </c>
      <c r="L676" s="739">
        <v>72.27</v>
      </c>
      <c r="M676" s="739">
        <v>1445.3999999999999</v>
      </c>
      <c r="N676" s="738">
        <v>20</v>
      </c>
      <c r="O676" s="821">
        <v>1</v>
      </c>
      <c r="P676" s="739">
        <v>1445.3999999999999</v>
      </c>
      <c r="Q676" s="754">
        <v>1</v>
      </c>
      <c r="R676" s="738">
        <v>20</v>
      </c>
      <c r="S676" s="754">
        <v>1</v>
      </c>
      <c r="T676" s="821">
        <v>1</v>
      </c>
      <c r="U676" s="777">
        <v>1</v>
      </c>
    </row>
    <row r="677" spans="1:21" ht="14.4" customHeight="1" x14ac:dyDescent="0.3">
      <c r="A677" s="737">
        <v>10</v>
      </c>
      <c r="B677" s="738" t="s">
        <v>2778</v>
      </c>
      <c r="C677" s="738" t="s">
        <v>3062</v>
      </c>
      <c r="D677" s="819" t="s">
        <v>5799</v>
      </c>
      <c r="E677" s="820" t="s">
        <v>3121</v>
      </c>
      <c r="F677" s="738" t="s">
        <v>3057</v>
      </c>
      <c r="G677" s="738" t="s">
        <v>4097</v>
      </c>
      <c r="H677" s="738" t="s">
        <v>608</v>
      </c>
      <c r="I677" s="738" t="s">
        <v>1401</v>
      </c>
      <c r="J677" s="738" t="s">
        <v>4098</v>
      </c>
      <c r="K677" s="738" t="s">
        <v>4099</v>
      </c>
      <c r="L677" s="739">
        <v>0</v>
      </c>
      <c r="M677" s="739">
        <v>0</v>
      </c>
      <c r="N677" s="738">
        <v>1</v>
      </c>
      <c r="O677" s="821">
        <v>1</v>
      </c>
      <c r="P677" s="739">
        <v>0</v>
      </c>
      <c r="Q677" s="754"/>
      <c r="R677" s="738">
        <v>1</v>
      </c>
      <c r="S677" s="754">
        <v>1</v>
      </c>
      <c r="T677" s="821">
        <v>1</v>
      </c>
      <c r="U677" s="777">
        <v>1</v>
      </c>
    </row>
    <row r="678" spans="1:21" ht="14.4" customHeight="1" x14ac:dyDescent="0.3">
      <c r="A678" s="737">
        <v>10</v>
      </c>
      <c r="B678" s="738" t="s">
        <v>2778</v>
      </c>
      <c r="C678" s="738" t="s">
        <v>3062</v>
      </c>
      <c r="D678" s="819" t="s">
        <v>5799</v>
      </c>
      <c r="E678" s="820" t="s">
        <v>3121</v>
      </c>
      <c r="F678" s="738" t="s">
        <v>3057</v>
      </c>
      <c r="G678" s="738" t="s">
        <v>3210</v>
      </c>
      <c r="H678" s="738" t="s">
        <v>608</v>
      </c>
      <c r="I678" s="738" t="s">
        <v>4100</v>
      </c>
      <c r="J678" s="738" t="s">
        <v>3212</v>
      </c>
      <c r="K678" s="738" t="s">
        <v>4101</v>
      </c>
      <c r="L678" s="739">
        <v>257.14</v>
      </c>
      <c r="M678" s="739">
        <v>257.14</v>
      </c>
      <c r="N678" s="738">
        <v>1</v>
      </c>
      <c r="O678" s="821">
        <v>0.5</v>
      </c>
      <c r="P678" s="739">
        <v>257.14</v>
      </c>
      <c r="Q678" s="754">
        <v>1</v>
      </c>
      <c r="R678" s="738">
        <v>1</v>
      </c>
      <c r="S678" s="754">
        <v>1</v>
      </c>
      <c r="T678" s="821">
        <v>0.5</v>
      </c>
      <c r="U678" s="777">
        <v>1</v>
      </c>
    </row>
    <row r="679" spans="1:21" ht="14.4" customHeight="1" x14ac:dyDescent="0.3">
      <c r="A679" s="737">
        <v>10</v>
      </c>
      <c r="B679" s="738" t="s">
        <v>2778</v>
      </c>
      <c r="C679" s="738" t="s">
        <v>3062</v>
      </c>
      <c r="D679" s="819" t="s">
        <v>5799</v>
      </c>
      <c r="E679" s="820" t="s">
        <v>3121</v>
      </c>
      <c r="F679" s="738" t="s">
        <v>3057</v>
      </c>
      <c r="G679" s="738" t="s">
        <v>3355</v>
      </c>
      <c r="H679" s="738" t="s">
        <v>608</v>
      </c>
      <c r="I679" s="738" t="s">
        <v>3356</v>
      </c>
      <c r="J679" s="738" t="s">
        <v>1226</v>
      </c>
      <c r="K679" s="738" t="s">
        <v>3357</v>
      </c>
      <c r="L679" s="739">
        <v>42.54</v>
      </c>
      <c r="M679" s="739">
        <v>42.54</v>
      </c>
      <c r="N679" s="738">
        <v>1</v>
      </c>
      <c r="O679" s="821">
        <v>1</v>
      </c>
      <c r="P679" s="739">
        <v>42.54</v>
      </c>
      <c r="Q679" s="754">
        <v>1</v>
      </c>
      <c r="R679" s="738">
        <v>1</v>
      </c>
      <c r="S679" s="754">
        <v>1</v>
      </c>
      <c r="T679" s="821">
        <v>1</v>
      </c>
      <c r="U679" s="777">
        <v>1</v>
      </c>
    </row>
    <row r="680" spans="1:21" ht="14.4" customHeight="1" x14ac:dyDescent="0.3">
      <c r="A680" s="737">
        <v>10</v>
      </c>
      <c r="B680" s="738" t="s">
        <v>2778</v>
      </c>
      <c r="C680" s="738" t="s">
        <v>3062</v>
      </c>
      <c r="D680" s="819" t="s">
        <v>5799</v>
      </c>
      <c r="E680" s="820" t="s">
        <v>3121</v>
      </c>
      <c r="F680" s="738" t="s">
        <v>3057</v>
      </c>
      <c r="G680" s="738" t="s">
        <v>3355</v>
      </c>
      <c r="H680" s="738" t="s">
        <v>608</v>
      </c>
      <c r="I680" s="738" t="s">
        <v>2329</v>
      </c>
      <c r="J680" s="738" t="s">
        <v>1283</v>
      </c>
      <c r="K680" s="738" t="s">
        <v>3358</v>
      </c>
      <c r="L680" s="739">
        <v>60.28</v>
      </c>
      <c r="M680" s="739">
        <v>120.56</v>
      </c>
      <c r="N680" s="738">
        <v>2</v>
      </c>
      <c r="O680" s="821">
        <v>0.5</v>
      </c>
      <c r="P680" s="739">
        <v>120.56</v>
      </c>
      <c r="Q680" s="754">
        <v>1</v>
      </c>
      <c r="R680" s="738">
        <v>2</v>
      </c>
      <c r="S680" s="754">
        <v>1</v>
      </c>
      <c r="T680" s="821">
        <v>0.5</v>
      </c>
      <c r="U680" s="777">
        <v>1</v>
      </c>
    </row>
    <row r="681" spans="1:21" ht="14.4" customHeight="1" x14ac:dyDescent="0.3">
      <c r="A681" s="737">
        <v>10</v>
      </c>
      <c r="B681" s="738" t="s">
        <v>2778</v>
      </c>
      <c r="C681" s="738" t="s">
        <v>3062</v>
      </c>
      <c r="D681" s="819" t="s">
        <v>5799</v>
      </c>
      <c r="E681" s="820" t="s">
        <v>3121</v>
      </c>
      <c r="F681" s="738" t="s">
        <v>3057</v>
      </c>
      <c r="G681" s="738" t="s">
        <v>3365</v>
      </c>
      <c r="H681" s="738" t="s">
        <v>608</v>
      </c>
      <c r="I681" s="738" t="s">
        <v>1534</v>
      </c>
      <c r="J681" s="738" t="s">
        <v>1535</v>
      </c>
      <c r="K681" s="738" t="s">
        <v>3366</v>
      </c>
      <c r="L681" s="739">
        <v>0</v>
      </c>
      <c r="M681" s="739">
        <v>0</v>
      </c>
      <c r="N681" s="738">
        <v>2</v>
      </c>
      <c r="O681" s="821">
        <v>1.5</v>
      </c>
      <c r="P681" s="739">
        <v>0</v>
      </c>
      <c r="Q681" s="754"/>
      <c r="R681" s="738">
        <v>2</v>
      </c>
      <c r="S681" s="754">
        <v>1</v>
      </c>
      <c r="T681" s="821">
        <v>1.5</v>
      </c>
      <c r="U681" s="777">
        <v>1</v>
      </c>
    </row>
    <row r="682" spans="1:21" ht="14.4" customHeight="1" x14ac:dyDescent="0.3">
      <c r="A682" s="737">
        <v>10</v>
      </c>
      <c r="B682" s="738" t="s">
        <v>2778</v>
      </c>
      <c r="C682" s="738" t="s">
        <v>3062</v>
      </c>
      <c r="D682" s="819" t="s">
        <v>5799</v>
      </c>
      <c r="E682" s="820" t="s">
        <v>3122</v>
      </c>
      <c r="F682" s="738" t="s">
        <v>3057</v>
      </c>
      <c r="G682" s="738" t="s">
        <v>3246</v>
      </c>
      <c r="H682" s="738" t="s">
        <v>608</v>
      </c>
      <c r="I682" s="738" t="s">
        <v>958</v>
      </c>
      <c r="J682" s="738" t="s">
        <v>3247</v>
      </c>
      <c r="K682" s="738" t="s">
        <v>3254</v>
      </c>
      <c r="L682" s="739">
        <v>85.27</v>
      </c>
      <c r="M682" s="739">
        <v>85.27</v>
      </c>
      <c r="N682" s="738">
        <v>1</v>
      </c>
      <c r="O682" s="821">
        <v>1</v>
      </c>
      <c r="P682" s="739"/>
      <c r="Q682" s="754">
        <v>0</v>
      </c>
      <c r="R682" s="738"/>
      <c r="S682" s="754">
        <v>0</v>
      </c>
      <c r="T682" s="821"/>
      <c r="U682" s="777">
        <v>0</v>
      </c>
    </row>
    <row r="683" spans="1:21" ht="14.4" customHeight="1" x14ac:dyDescent="0.3">
      <c r="A683" s="737">
        <v>10</v>
      </c>
      <c r="B683" s="738" t="s">
        <v>2778</v>
      </c>
      <c r="C683" s="738" t="s">
        <v>3062</v>
      </c>
      <c r="D683" s="819" t="s">
        <v>5799</v>
      </c>
      <c r="E683" s="820" t="s">
        <v>3122</v>
      </c>
      <c r="F683" s="738" t="s">
        <v>3057</v>
      </c>
      <c r="G683" s="738" t="s">
        <v>3255</v>
      </c>
      <c r="H683" s="738" t="s">
        <v>608</v>
      </c>
      <c r="I683" s="738" t="s">
        <v>2105</v>
      </c>
      <c r="J683" s="738" t="s">
        <v>3263</v>
      </c>
      <c r="K683" s="738" t="s">
        <v>3258</v>
      </c>
      <c r="L683" s="739">
        <v>359.45</v>
      </c>
      <c r="M683" s="739">
        <v>359.45</v>
      </c>
      <c r="N683" s="738">
        <v>1</v>
      </c>
      <c r="O683" s="821">
        <v>0.5</v>
      </c>
      <c r="P683" s="739"/>
      <c r="Q683" s="754">
        <v>0</v>
      </c>
      <c r="R683" s="738"/>
      <c r="S683" s="754">
        <v>0</v>
      </c>
      <c r="T683" s="821"/>
      <c r="U683" s="777">
        <v>0</v>
      </c>
    </row>
    <row r="684" spans="1:21" ht="14.4" customHeight="1" x14ac:dyDescent="0.3">
      <c r="A684" s="737">
        <v>10</v>
      </c>
      <c r="B684" s="738" t="s">
        <v>2778</v>
      </c>
      <c r="C684" s="738" t="s">
        <v>3062</v>
      </c>
      <c r="D684" s="819" t="s">
        <v>5799</v>
      </c>
      <c r="E684" s="820" t="s">
        <v>3122</v>
      </c>
      <c r="F684" s="738" t="s">
        <v>3057</v>
      </c>
      <c r="G684" s="738" t="s">
        <v>3255</v>
      </c>
      <c r="H684" s="738" t="s">
        <v>608</v>
      </c>
      <c r="I684" s="738" t="s">
        <v>2115</v>
      </c>
      <c r="J684" s="738" t="s">
        <v>3263</v>
      </c>
      <c r="K684" s="738" t="s">
        <v>3264</v>
      </c>
      <c r="L684" s="739">
        <v>1437.8</v>
      </c>
      <c r="M684" s="739">
        <v>1437.8</v>
      </c>
      <c r="N684" s="738">
        <v>1</v>
      </c>
      <c r="O684" s="821">
        <v>0.5</v>
      </c>
      <c r="P684" s="739"/>
      <c r="Q684" s="754">
        <v>0</v>
      </c>
      <c r="R684" s="738"/>
      <c r="S684" s="754">
        <v>0</v>
      </c>
      <c r="T684" s="821"/>
      <c r="U684" s="777">
        <v>0</v>
      </c>
    </row>
    <row r="685" spans="1:21" ht="14.4" customHeight="1" x14ac:dyDescent="0.3">
      <c r="A685" s="737">
        <v>10</v>
      </c>
      <c r="B685" s="738" t="s">
        <v>2778</v>
      </c>
      <c r="C685" s="738" t="s">
        <v>3062</v>
      </c>
      <c r="D685" s="819" t="s">
        <v>5799</v>
      </c>
      <c r="E685" s="820" t="s">
        <v>3122</v>
      </c>
      <c r="F685" s="738" t="s">
        <v>3057</v>
      </c>
      <c r="G685" s="738" t="s">
        <v>3506</v>
      </c>
      <c r="H685" s="738" t="s">
        <v>608</v>
      </c>
      <c r="I685" s="738" t="s">
        <v>797</v>
      </c>
      <c r="J685" s="738" t="s">
        <v>798</v>
      </c>
      <c r="K685" s="738" t="s">
        <v>3507</v>
      </c>
      <c r="L685" s="739">
        <v>0</v>
      </c>
      <c r="M685" s="739">
        <v>0</v>
      </c>
      <c r="N685" s="738">
        <v>1</v>
      </c>
      <c r="O685" s="821">
        <v>0.5</v>
      </c>
      <c r="P685" s="739"/>
      <c r="Q685" s="754"/>
      <c r="R685" s="738"/>
      <c r="S685" s="754">
        <v>0</v>
      </c>
      <c r="T685" s="821"/>
      <c r="U685" s="777">
        <v>0</v>
      </c>
    </row>
    <row r="686" spans="1:21" ht="14.4" customHeight="1" x14ac:dyDescent="0.3">
      <c r="A686" s="737">
        <v>10</v>
      </c>
      <c r="B686" s="738" t="s">
        <v>2778</v>
      </c>
      <c r="C686" s="738" t="s">
        <v>3062</v>
      </c>
      <c r="D686" s="819" t="s">
        <v>5799</v>
      </c>
      <c r="E686" s="820" t="s">
        <v>3122</v>
      </c>
      <c r="F686" s="738" t="s">
        <v>3057</v>
      </c>
      <c r="G686" s="738" t="s">
        <v>3537</v>
      </c>
      <c r="H686" s="738" t="s">
        <v>608</v>
      </c>
      <c r="I686" s="738" t="s">
        <v>717</v>
      </c>
      <c r="J686" s="738" t="s">
        <v>718</v>
      </c>
      <c r="K686" s="738" t="s">
        <v>3538</v>
      </c>
      <c r="L686" s="739">
        <v>0</v>
      </c>
      <c r="M686" s="739">
        <v>0</v>
      </c>
      <c r="N686" s="738">
        <v>1</v>
      </c>
      <c r="O686" s="821">
        <v>0.5</v>
      </c>
      <c r="P686" s="739"/>
      <c r="Q686" s="754"/>
      <c r="R686" s="738"/>
      <c r="S686" s="754">
        <v>0</v>
      </c>
      <c r="T686" s="821"/>
      <c r="U686" s="777">
        <v>0</v>
      </c>
    </row>
    <row r="687" spans="1:21" ht="14.4" customHeight="1" x14ac:dyDescent="0.3">
      <c r="A687" s="737">
        <v>10</v>
      </c>
      <c r="B687" s="738" t="s">
        <v>2778</v>
      </c>
      <c r="C687" s="738" t="s">
        <v>3062</v>
      </c>
      <c r="D687" s="819" t="s">
        <v>5799</v>
      </c>
      <c r="E687" s="820" t="s">
        <v>3122</v>
      </c>
      <c r="F687" s="738" t="s">
        <v>3057</v>
      </c>
      <c r="G687" s="738" t="s">
        <v>3288</v>
      </c>
      <c r="H687" s="738" t="s">
        <v>608</v>
      </c>
      <c r="I687" s="738" t="s">
        <v>951</v>
      </c>
      <c r="J687" s="738" t="s">
        <v>952</v>
      </c>
      <c r="K687" s="738" t="s">
        <v>3289</v>
      </c>
      <c r="L687" s="739">
        <v>61.97</v>
      </c>
      <c r="M687" s="739">
        <v>61.97</v>
      </c>
      <c r="N687" s="738">
        <v>1</v>
      </c>
      <c r="O687" s="821">
        <v>1</v>
      </c>
      <c r="P687" s="739"/>
      <c r="Q687" s="754">
        <v>0</v>
      </c>
      <c r="R687" s="738"/>
      <c r="S687" s="754">
        <v>0</v>
      </c>
      <c r="T687" s="821"/>
      <c r="U687" s="777">
        <v>0</v>
      </c>
    </row>
    <row r="688" spans="1:21" ht="14.4" customHeight="1" x14ac:dyDescent="0.3">
      <c r="A688" s="737">
        <v>10</v>
      </c>
      <c r="B688" s="738" t="s">
        <v>2778</v>
      </c>
      <c r="C688" s="738" t="s">
        <v>3062</v>
      </c>
      <c r="D688" s="819" t="s">
        <v>5799</v>
      </c>
      <c r="E688" s="820" t="s">
        <v>3122</v>
      </c>
      <c r="F688" s="738" t="s">
        <v>3057</v>
      </c>
      <c r="G688" s="738" t="s">
        <v>3475</v>
      </c>
      <c r="H688" s="738" t="s">
        <v>608</v>
      </c>
      <c r="I688" s="738" t="s">
        <v>3582</v>
      </c>
      <c r="J688" s="738" t="s">
        <v>1195</v>
      </c>
      <c r="K688" s="738" t="s">
        <v>3583</v>
      </c>
      <c r="L688" s="739">
        <v>0</v>
      </c>
      <c r="M688" s="739">
        <v>0</v>
      </c>
      <c r="N688" s="738">
        <v>1</v>
      </c>
      <c r="O688" s="821">
        <v>0.5</v>
      </c>
      <c r="P688" s="739">
        <v>0</v>
      </c>
      <c r="Q688" s="754"/>
      <c r="R688" s="738">
        <v>1</v>
      </c>
      <c r="S688" s="754">
        <v>1</v>
      </c>
      <c r="T688" s="821">
        <v>0.5</v>
      </c>
      <c r="U688" s="777">
        <v>1</v>
      </c>
    </row>
    <row r="689" spans="1:21" ht="14.4" customHeight="1" x14ac:dyDescent="0.3">
      <c r="A689" s="737">
        <v>10</v>
      </c>
      <c r="B689" s="738" t="s">
        <v>2778</v>
      </c>
      <c r="C689" s="738" t="s">
        <v>3062</v>
      </c>
      <c r="D689" s="819" t="s">
        <v>5799</v>
      </c>
      <c r="E689" s="820" t="s">
        <v>3122</v>
      </c>
      <c r="F689" s="738" t="s">
        <v>3057</v>
      </c>
      <c r="G689" s="738" t="s">
        <v>3348</v>
      </c>
      <c r="H689" s="738" t="s">
        <v>608</v>
      </c>
      <c r="I689" s="738" t="s">
        <v>2481</v>
      </c>
      <c r="J689" s="738" t="s">
        <v>2482</v>
      </c>
      <c r="K689" s="738" t="s">
        <v>3518</v>
      </c>
      <c r="L689" s="739">
        <v>33.71</v>
      </c>
      <c r="M689" s="739">
        <v>33.71</v>
      </c>
      <c r="N689" s="738">
        <v>1</v>
      </c>
      <c r="O689" s="821">
        <v>1</v>
      </c>
      <c r="P689" s="739"/>
      <c r="Q689" s="754">
        <v>0</v>
      </c>
      <c r="R689" s="738"/>
      <c r="S689" s="754">
        <v>0</v>
      </c>
      <c r="T689" s="821"/>
      <c r="U689" s="777">
        <v>0</v>
      </c>
    </row>
    <row r="690" spans="1:21" ht="14.4" customHeight="1" x14ac:dyDescent="0.3">
      <c r="A690" s="737">
        <v>10</v>
      </c>
      <c r="B690" s="738" t="s">
        <v>2778</v>
      </c>
      <c r="C690" s="738" t="s">
        <v>3062</v>
      </c>
      <c r="D690" s="819" t="s">
        <v>5799</v>
      </c>
      <c r="E690" s="820" t="s">
        <v>3122</v>
      </c>
      <c r="F690" s="738" t="s">
        <v>3057</v>
      </c>
      <c r="G690" s="738" t="s">
        <v>3646</v>
      </c>
      <c r="H690" s="738" t="s">
        <v>608</v>
      </c>
      <c r="I690" s="738" t="s">
        <v>4102</v>
      </c>
      <c r="J690" s="738" t="s">
        <v>1465</v>
      </c>
      <c r="K690" s="738" t="s">
        <v>4103</v>
      </c>
      <c r="L690" s="739">
        <v>0</v>
      </c>
      <c r="M690" s="739">
        <v>0</v>
      </c>
      <c r="N690" s="738">
        <v>1</v>
      </c>
      <c r="O690" s="821">
        <v>0.5</v>
      </c>
      <c r="P690" s="739">
        <v>0</v>
      </c>
      <c r="Q690" s="754"/>
      <c r="R690" s="738">
        <v>1</v>
      </c>
      <c r="S690" s="754">
        <v>1</v>
      </c>
      <c r="T690" s="821">
        <v>0.5</v>
      </c>
      <c r="U690" s="777">
        <v>1</v>
      </c>
    </row>
    <row r="691" spans="1:21" ht="14.4" customHeight="1" x14ac:dyDescent="0.3">
      <c r="A691" s="737">
        <v>10</v>
      </c>
      <c r="B691" s="738" t="s">
        <v>2778</v>
      </c>
      <c r="C691" s="738" t="s">
        <v>3062</v>
      </c>
      <c r="D691" s="819" t="s">
        <v>5799</v>
      </c>
      <c r="E691" s="820" t="s">
        <v>3124</v>
      </c>
      <c r="F691" s="738" t="s">
        <v>3057</v>
      </c>
      <c r="G691" s="738" t="s">
        <v>3240</v>
      </c>
      <c r="H691" s="738" t="s">
        <v>608</v>
      </c>
      <c r="I691" s="738" t="s">
        <v>4104</v>
      </c>
      <c r="J691" s="738" t="s">
        <v>2333</v>
      </c>
      <c r="K691" s="738" t="s">
        <v>4105</v>
      </c>
      <c r="L691" s="739">
        <v>75.73</v>
      </c>
      <c r="M691" s="739">
        <v>75.73</v>
      </c>
      <c r="N691" s="738">
        <v>1</v>
      </c>
      <c r="O691" s="821">
        <v>1</v>
      </c>
      <c r="P691" s="739"/>
      <c r="Q691" s="754">
        <v>0</v>
      </c>
      <c r="R691" s="738"/>
      <c r="S691" s="754">
        <v>0</v>
      </c>
      <c r="T691" s="821"/>
      <c r="U691" s="777">
        <v>0</v>
      </c>
    </row>
    <row r="692" spans="1:21" ht="14.4" customHeight="1" x14ac:dyDescent="0.3">
      <c r="A692" s="737">
        <v>10</v>
      </c>
      <c r="B692" s="738" t="s">
        <v>2778</v>
      </c>
      <c r="C692" s="738" t="s">
        <v>3062</v>
      </c>
      <c r="D692" s="819" t="s">
        <v>5799</v>
      </c>
      <c r="E692" s="820" t="s">
        <v>3124</v>
      </c>
      <c r="F692" s="738" t="s">
        <v>3057</v>
      </c>
      <c r="G692" s="738" t="s">
        <v>4106</v>
      </c>
      <c r="H692" s="738" t="s">
        <v>871</v>
      </c>
      <c r="I692" s="738" t="s">
        <v>2271</v>
      </c>
      <c r="J692" s="738" t="s">
        <v>2272</v>
      </c>
      <c r="K692" s="738" t="s">
        <v>2983</v>
      </c>
      <c r="L692" s="739">
        <v>42.57</v>
      </c>
      <c r="M692" s="739">
        <v>42.57</v>
      </c>
      <c r="N692" s="738">
        <v>1</v>
      </c>
      <c r="O692" s="821">
        <v>1</v>
      </c>
      <c r="P692" s="739">
        <v>42.57</v>
      </c>
      <c r="Q692" s="754">
        <v>1</v>
      </c>
      <c r="R692" s="738">
        <v>1</v>
      </c>
      <c r="S692" s="754">
        <v>1</v>
      </c>
      <c r="T692" s="821">
        <v>1</v>
      </c>
      <c r="U692" s="777">
        <v>1</v>
      </c>
    </row>
    <row r="693" spans="1:21" ht="14.4" customHeight="1" x14ac:dyDescent="0.3">
      <c r="A693" s="737">
        <v>10</v>
      </c>
      <c r="B693" s="738" t="s">
        <v>2778</v>
      </c>
      <c r="C693" s="738" t="s">
        <v>3062</v>
      </c>
      <c r="D693" s="819" t="s">
        <v>5799</v>
      </c>
      <c r="E693" s="820" t="s">
        <v>3124</v>
      </c>
      <c r="F693" s="738" t="s">
        <v>3057</v>
      </c>
      <c r="G693" s="738" t="s">
        <v>3275</v>
      </c>
      <c r="H693" s="738" t="s">
        <v>608</v>
      </c>
      <c r="I693" s="738" t="s">
        <v>2421</v>
      </c>
      <c r="J693" s="738" t="s">
        <v>3276</v>
      </c>
      <c r="K693" s="738" t="s">
        <v>3231</v>
      </c>
      <c r="L693" s="739">
        <v>4.6399999999999997</v>
      </c>
      <c r="M693" s="739">
        <v>9.2799999999999994</v>
      </c>
      <c r="N693" s="738">
        <v>2</v>
      </c>
      <c r="O693" s="821">
        <v>1</v>
      </c>
      <c r="P693" s="739">
        <v>9.2799999999999994</v>
      </c>
      <c r="Q693" s="754">
        <v>1</v>
      </c>
      <c r="R693" s="738">
        <v>2</v>
      </c>
      <c r="S693" s="754">
        <v>1</v>
      </c>
      <c r="T693" s="821">
        <v>1</v>
      </c>
      <c r="U693" s="777">
        <v>1</v>
      </c>
    </row>
    <row r="694" spans="1:21" ht="14.4" customHeight="1" x14ac:dyDescent="0.3">
      <c r="A694" s="737">
        <v>10</v>
      </c>
      <c r="B694" s="738" t="s">
        <v>2778</v>
      </c>
      <c r="C694" s="738" t="s">
        <v>3062</v>
      </c>
      <c r="D694" s="819" t="s">
        <v>5799</v>
      </c>
      <c r="E694" s="820" t="s">
        <v>3124</v>
      </c>
      <c r="F694" s="738" t="s">
        <v>3057</v>
      </c>
      <c r="G694" s="738" t="s">
        <v>3275</v>
      </c>
      <c r="H694" s="738" t="s">
        <v>608</v>
      </c>
      <c r="I694" s="738" t="s">
        <v>1201</v>
      </c>
      <c r="J694" s="738" t="s">
        <v>3276</v>
      </c>
      <c r="K694" s="738" t="s">
        <v>3277</v>
      </c>
      <c r="L694" s="739">
        <v>3.01</v>
      </c>
      <c r="M694" s="739">
        <v>6.02</v>
      </c>
      <c r="N694" s="738">
        <v>2</v>
      </c>
      <c r="O694" s="821">
        <v>0.5</v>
      </c>
      <c r="P694" s="739">
        <v>6.02</v>
      </c>
      <c r="Q694" s="754">
        <v>1</v>
      </c>
      <c r="R694" s="738">
        <v>2</v>
      </c>
      <c r="S694" s="754">
        <v>1</v>
      </c>
      <c r="T694" s="821">
        <v>0.5</v>
      </c>
      <c r="U694" s="777">
        <v>1</v>
      </c>
    </row>
    <row r="695" spans="1:21" ht="14.4" customHeight="1" x14ac:dyDescent="0.3">
      <c r="A695" s="737">
        <v>10</v>
      </c>
      <c r="B695" s="738" t="s">
        <v>2778</v>
      </c>
      <c r="C695" s="738" t="s">
        <v>3062</v>
      </c>
      <c r="D695" s="819" t="s">
        <v>5799</v>
      </c>
      <c r="E695" s="820" t="s">
        <v>3124</v>
      </c>
      <c r="F695" s="738" t="s">
        <v>3057</v>
      </c>
      <c r="G695" s="738" t="s">
        <v>4107</v>
      </c>
      <c r="H695" s="738" t="s">
        <v>608</v>
      </c>
      <c r="I695" s="738" t="s">
        <v>4108</v>
      </c>
      <c r="J695" s="738" t="s">
        <v>4109</v>
      </c>
      <c r="K695" s="738" t="s">
        <v>4110</v>
      </c>
      <c r="L695" s="739">
        <v>0</v>
      </c>
      <c r="M695" s="739">
        <v>0</v>
      </c>
      <c r="N695" s="738">
        <v>1</v>
      </c>
      <c r="O695" s="821">
        <v>1</v>
      </c>
      <c r="P695" s="739">
        <v>0</v>
      </c>
      <c r="Q695" s="754"/>
      <c r="R695" s="738">
        <v>1</v>
      </c>
      <c r="S695" s="754">
        <v>1</v>
      </c>
      <c r="T695" s="821">
        <v>1</v>
      </c>
      <c r="U695" s="777">
        <v>1</v>
      </c>
    </row>
    <row r="696" spans="1:21" ht="14.4" customHeight="1" x14ac:dyDescent="0.3">
      <c r="A696" s="737">
        <v>10</v>
      </c>
      <c r="B696" s="738" t="s">
        <v>2778</v>
      </c>
      <c r="C696" s="738" t="s">
        <v>3062</v>
      </c>
      <c r="D696" s="819" t="s">
        <v>5799</v>
      </c>
      <c r="E696" s="820" t="s">
        <v>3124</v>
      </c>
      <c r="F696" s="738" t="s">
        <v>3057</v>
      </c>
      <c r="G696" s="738" t="s">
        <v>4111</v>
      </c>
      <c r="H696" s="738" t="s">
        <v>608</v>
      </c>
      <c r="I696" s="738" t="s">
        <v>4112</v>
      </c>
      <c r="J696" s="738" t="s">
        <v>4113</v>
      </c>
      <c r="K696" s="738" t="s">
        <v>4114</v>
      </c>
      <c r="L696" s="739">
        <v>0</v>
      </c>
      <c r="M696" s="739">
        <v>0</v>
      </c>
      <c r="N696" s="738">
        <v>1</v>
      </c>
      <c r="O696" s="821">
        <v>0.5</v>
      </c>
      <c r="P696" s="739">
        <v>0</v>
      </c>
      <c r="Q696" s="754"/>
      <c r="R696" s="738">
        <v>1</v>
      </c>
      <c r="S696" s="754">
        <v>1</v>
      </c>
      <c r="T696" s="821">
        <v>0.5</v>
      </c>
      <c r="U696" s="777">
        <v>1</v>
      </c>
    </row>
    <row r="697" spans="1:21" ht="14.4" customHeight="1" x14ac:dyDescent="0.3">
      <c r="A697" s="737">
        <v>10</v>
      </c>
      <c r="B697" s="738" t="s">
        <v>2778</v>
      </c>
      <c r="C697" s="738" t="s">
        <v>3062</v>
      </c>
      <c r="D697" s="819" t="s">
        <v>5799</v>
      </c>
      <c r="E697" s="820" t="s">
        <v>3124</v>
      </c>
      <c r="F697" s="738" t="s">
        <v>3057</v>
      </c>
      <c r="G697" s="738" t="s">
        <v>3158</v>
      </c>
      <c r="H697" s="738" t="s">
        <v>608</v>
      </c>
      <c r="I697" s="738" t="s">
        <v>777</v>
      </c>
      <c r="J697" s="738" t="s">
        <v>778</v>
      </c>
      <c r="K697" s="738" t="s">
        <v>3159</v>
      </c>
      <c r="L697" s="739">
        <v>34.15</v>
      </c>
      <c r="M697" s="739">
        <v>34.15</v>
      </c>
      <c r="N697" s="738">
        <v>1</v>
      </c>
      <c r="O697" s="821">
        <v>0.5</v>
      </c>
      <c r="P697" s="739">
        <v>34.15</v>
      </c>
      <c r="Q697" s="754">
        <v>1</v>
      </c>
      <c r="R697" s="738">
        <v>1</v>
      </c>
      <c r="S697" s="754">
        <v>1</v>
      </c>
      <c r="T697" s="821">
        <v>0.5</v>
      </c>
      <c r="U697" s="777">
        <v>1</v>
      </c>
    </row>
    <row r="698" spans="1:21" ht="14.4" customHeight="1" x14ac:dyDescent="0.3">
      <c r="A698" s="737">
        <v>10</v>
      </c>
      <c r="B698" s="738" t="s">
        <v>2778</v>
      </c>
      <c r="C698" s="738" t="s">
        <v>3062</v>
      </c>
      <c r="D698" s="819" t="s">
        <v>5799</v>
      </c>
      <c r="E698" s="820" t="s">
        <v>3124</v>
      </c>
      <c r="F698" s="738" t="s">
        <v>3057</v>
      </c>
      <c r="G698" s="738" t="s">
        <v>4115</v>
      </c>
      <c r="H698" s="738" t="s">
        <v>608</v>
      </c>
      <c r="I698" s="738" t="s">
        <v>4116</v>
      </c>
      <c r="J698" s="738" t="s">
        <v>4117</v>
      </c>
      <c r="K698" s="738" t="s">
        <v>3366</v>
      </c>
      <c r="L698" s="739">
        <v>0</v>
      </c>
      <c r="M698" s="739">
        <v>0</v>
      </c>
      <c r="N698" s="738">
        <v>1</v>
      </c>
      <c r="O698" s="821">
        <v>0.5</v>
      </c>
      <c r="P698" s="739">
        <v>0</v>
      </c>
      <c r="Q698" s="754"/>
      <c r="R698" s="738">
        <v>1</v>
      </c>
      <c r="S698" s="754">
        <v>1</v>
      </c>
      <c r="T698" s="821">
        <v>0.5</v>
      </c>
      <c r="U698" s="777">
        <v>1</v>
      </c>
    </row>
    <row r="699" spans="1:21" ht="14.4" customHeight="1" x14ac:dyDescent="0.3">
      <c r="A699" s="737">
        <v>10</v>
      </c>
      <c r="B699" s="738" t="s">
        <v>2778</v>
      </c>
      <c r="C699" s="738" t="s">
        <v>3062</v>
      </c>
      <c r="D699" s="819" t="s">
        <v>5799</v>
      </c>
      <c r="E699" s="820" t="s">
        <v>3124</v>
      </c>
      <c r="F699" s="738" t="s">
        <v>3057</v>
      </c>
      <c r="G699" s="738" t="s">
        <v>4091</v>
      </c>
      <c r="H699" s="738" t="s">
        <v>608</v>
      </c>
      <c r="I699" s="738" t="s">
        <v>4092</v>
      </c>
      <c r="J699" s="738" t="s">
        <v>4093</v>
      </c>
      <c r="K699" s="738" t="s">
        <v>4094</v>
      </c>
      <c r="L699" s="739">
        <v>2252.17</v>
      </c>
      <c r="M699" s="739">
        <v>6756.51</v>
      </c>
      <c r="N699" s="738">
        <v>3</v>
      </c>
      <c r="O699" s="821">
        <v>1</v>
      </c>
      <c r="P699" s="739">
        <v>2252.17</v>
      </c>
      <c r="Q699" s="754">
        <v>0.33333333333333331</v>
      </c>
      <c r="R699" s="738">
        <v>1</v>
      </c>
      <c r="S699" s="754">
        <v>0.33333333333333331</v>
      </c>
      <c r="T699" s="821">
        <v>0.5</v>
      </c>
      <c r="U699" s="777">
        <v>0.5</v>
      </c>
    </row>
    <row r="700" spans="1:21" ht="14.4" customHeight="1" x14ac:dyDescent="0.3">
      <c r="A700" s="737">
        <v>10</v>
      </c>
      <c r="B700" s="738" t="s">
        <v>2778</v>
      </c>
      <c r="C700" s="738" t="s">
        <v>3062</v>
      </c>
      <c r="D700" s="819" t="s">
        <v>5799</v>
      </c>
      <c r="E700" s="820" t="s">
        <v>3124</v>
      </c>
      <c r="F700" s="738" t="s">
        <v>3057</v>
      </c>
      <c r="G700" s="738" t="s">
        <v>3186</v>
      </c>
      <c r="H700" s="738" t="s">
        <v>871</v>
      </c>
      <c r="I700" s="738" t="s">
        <v>3187</v>
      </c>
      <c r="J700" s="738" t="s">
        <v>1247</v>
      </c>
      <c r="K700" s="738" t="s">
        <v>3000</v>
      </c>
      <c r="L700" s="739">
        <v>48.42</v>
      </c>
      <c r="M700" s="739">
        <v>48.42</v>
      </c>
      <c r="N700" s="738">
        <v>1</v>
      </c>
      <c r="O700" s="821">
        <v>1</v>
      </c>
      <c r="P700" s="739">
        <v>48.42</v>
      </c>
      <c r="Q700" s="754">
        <v>1</v>
      </c>
      <c r="R700" s="738">
        <v>1</v>
      </c>
      <c r="S700" s="754">
        <v>1</v>
      </c>
      <c r="T700" s="821">
        <v>1</v>
      </c>
      <c r="U700" s="777">
        <v>1</v>
      </c>
    </row>
    <row r="701" spans="1:21" ht="14.4" customHeight="1" x14ac:dyDescent="0.3">
      <c r="A701" s="737">
        <v>10</v>
      </c>
      <c r="B701" s="738" t="s">
        <v>2778</v>
      </c>
      <c r="C701" s="738" t="s">
        <v>3062</v>
      </c>
      <c r="D701" s="819" t="s">
        <v>5799</v>
      </c>
      <c r="E701" s="820" t="s">
        <v>3124</v>
      </c>
      <c r="F701" s="738" t="s">
        <v>3057</v>
      </c>
      <c r="G701" s="738" t="s">
        <v>3188</v>
      </c>
      <c r="H701" s="738" t="s">
        <v>608</v>
      </c>
      <c r="I701" s="738" t="s">
        <v>3310</v>
      </c>
      <c r="J701" s="738" t="s">
        <v>1623</v>
      </c>
      <c r="K701" s="738" t="s">
        <v>3303</v>
      </c>
      <c r="L701" s="739">
        <v>57.64</v>
      </c>
      <c r="M701" s="739">
        <v>115.28</v>
      </c>
      <c r="N701" s="738">
        <v>2</v>
      </c>
      <c r="O701" s="821">
        <v>1</v>
      </c>
      <c r="P701" s="739">
        <v>115.28</v>
      </c>
      <c r="Q701" s="754">
        <v>1</v>
      </c>
      <c r="R701" s="738">
        <v>2</v>
      </c>
      <c r="S701" s="754">
        <v>1</v>
      </c>
      <c r="T701" s="821">
        <v>1</v>
      </c>
      <c r="U701" s="777">
        <v>1</v>
      </c>
    </row>
    <row r="702" spans="1:21" ht="14.4" customHeight="1" x14ac:dyDescent="0.3">
      <c r="A702" s="737">
        <v>10</v>
      </c>
      <c r="B702" s="738" t="s">
        <v>2778</v>
      </c>
      <c r="C702" s="738" t="s">
        <v>3062</v>
      </c>
      <c r="D702" s="819" t="s">
        <v>5799</v>
      </c>
      <c r="E702" s="820" t="s">
        <v>3124</v>
      </c>
      <c r="F702" s="738" t="s">
        <v>3057</v>
      </c>
      <c r="G702" s="738" t="s">
        <v>3188</v>
      </c>
      <c r="H702" s="738" t="s">
        <v>608</v>
      </c>
      <c r="I702" s="738" t="s">
        <v>3489</v>
      </c>
      <c r="J702" s="738" t="s">
        <v>1623</v>
      </c>
      <c r="K702" s="738" t="s">
        <v>3190</v>
      </c>
      <c r="L702" s="739">
        <v>185.26</v>
      </c>
      <c r="M702" s="739">
        <v>185.26</v>
      </c>
      <c r="N702" s="738">
        <v>1</v>
      </c>
      <c r="O702" s="821">
        <v>1</v>
      </c>
      <c r="P702" s="739"/>
      <c r="Q702" s="754">
        <v>0</v>
      </c>
      <c r="R702" s="738"/>
      <c r="S702" s="754">
        <v>0</v>
      </c>
      <c r="T702" s="821"/>
      <c r="U702" s="777">
        <v>0</v>
      </c>
    </row>
    <row r="703" spans="1:21" ht="14.4" customHeight="1" x14ac:dyDescent="0.3">
      <c r="A703" s="737">
        <v>10</v>
      </c>
      <c r="B703" s="738" t="s">
        <v>2778</v>
      </c>
      <c r="C703" s="738" t="s">
        <v>3062</v>
      </c>
      <c r="D703" s="819" t="s">
        <v>5799</v>
      </c>
      <c r="E703" s="820" t="s">
        <v>3124</v>
      </c>
      <c r="F703" s="738" t="s">
        <v>3057</v>
      </c>
      <c r="G703" s="738" t="s">
        <v>3319</v>
      </c>
      <c r="H703" s="738" t="s">
        <v>871</v>
      </c>
      <c r="I703" s="738" t="s">
        <v>2315</v>
      </c>
      <c r="J703" s="738" t="s">
        <v>2316</v>
      </c>
      <c r="K703" s="738" t="s">
        <v>2965</v>
      </c>
      <c r="L703" s="739">
        <v>84.89</v>
      </c>
      <c r="M703" s="739">
        <v>509.34000000000003</v>
      </c>
      <c r="N703" s="738">
        <v>6</v>
      </c>
      <c r="O703" s="821">
        <v>0.5</v>
      </c>
      <c r="P703" s="739">
        <v>509.34000000000003</v>
      </c>
      <c r="Q703" s="754">
        <v>1</v>
      </c>
      <c r="R703" s="738">
        <v>6</v>
      </c>
      <c r="S703" s="754">
        <v>1</v>
      </c>
      <c r="T703" s="821">
        <v>0.5</v>
      </c>
      <c r="U703" s="777">
        <v>1</v>
      </c>
    </row>
    <row r="704" spans="1:21" ht="14.4" customHeight="1" x14ac:dyDescent="0.3">
      <c r="A704" s="737">
        <v>10</v>
      </c>
      <c r="B704" s="738" t="s">
        <v>2778</v>
      </c>
      <c r="C704" s="738" t="s">
        <v>3062</v>
      </c>
      <c r="D704" s="819" t="s">
        <v>5799</v>
      </c>
      <c r="E704" s="820" t="s">
        <v>3124</v>
      </c>
      <c r="F704" s="738" t="s">
        <v>3057</v>
      </c>
      <c r="G704" s="738" t="s">
        <v>3319</v>
      </c>
      <c r="H704" s="738" t="s">
        <v>871</v>
      </c>
      <c r="I704" s="738" t="s">
        <v>1264</v>
      </c>
      <c r="J704" s="738" t="s">
        <v>1265</v>
      </c>
      <c r="K704" s="738" t="s">
        <v>1266</v>
      </c>
      <c r="L704" s="739">
        <v>130.38999999999999</v>
      </c>
      <c r="M704" s="739">
        <v>782.33999999999992</v>
      </c>
      <c r="N704" s="738">
        <v>6</v>
      </c>
      <c r="O704" s="821">
        <v>0.5</v>
      </c>
      <c r="P704" s="739">
        <v>782.33999999999992</v>
      </c>
      <c r="Q704" s="754">
        <v>1</v>
      </c>
      <c r="R704" s="738">
        <v>6</v>
      </c>
      <c r="S704" s="754">
        <v>1</v>
      </c>
      <c r="T704" s="821">
        <v>0.5</v>
      </c>
      <c r="U704" s="777">
        <v>1</v>
      </c>
    </row>
    <row r="705" spans="1:21" ht="14.4" customHeight="1" x14ac:dyDescent="0.3">
      <c r="A705" s="737">
        <v>10</v>
      </c>
      <c r="B705" s="738" t="s">
        <v>2778</v>
      </c>
      <c r="C705" s="738" t="s">
        <v>3062</v>
      </c>
      <c r="D705" s="819" t="s">
        <v>5799</v>
      </c>
      <c r="E705" s="820" t="s">
        <v>3124</v>
      </c>
      <c r="F705" s="738" t="s">
        <v>3057</v>
      </c>
      <c r="G705" s="738" t="s">
        <v>3348</v>
      </c>
      <c r="H705" s="738" t="s">
        <v>608</v>
      </c>
      <c r="I705" s="738" t="s">
        <v>4118</v>
      </c>
      <c r="J705" s="738" t="s">
        <v>2482</v>
      </c>
      <c r="K705" s="738" t="s">
        <v>4119</v>
      </c>
      <c r="L705" s="739">
        <v>59.53</v>
      </c>
      <c r="M705" s="739">
        <v>119.06</v>
      </c>
      <c r="N705" s="738">
        <v>2</v>
      </c>
      <c r="O705" s="821">
        <v>1</v>
      </c>
      <c r="P705" s="739">
        <v>119.06</v>
      </c>
      <c r="Q705" s="754">
        <v>1</v>
      </c>
      <c r="R705" s="738">
        <v>2</v>
      </c>
      <c r="S705" s="754">
        <v>1</v>
      </c>
      <c r="T705" s="821">
        <v>1</v>
      </c>
      <c r="U705" s="777">
        <v>1</v>
      </c>
    </row>
    <row r="706" spans="1:21" ht="14.4" customHeight="1" x14ac:dyDescent="0.3">
      <c r="A706" s="737">
        <v>10</v>
      </c>
      <c r="B706" s="738" t="s">
        <v>2778</v>
      </c>
      <c r="C706" s="738" t="s">
        <v>3062</v>
      </c>
      <c r="D706" s="819" t="s">
        <v>5799</v>
      </c>
      <c r="E706" s="820" t="s">
        <v>3124</v>
      </c>
      <c r="F706" s="738" t="s">
        <v>3057</v>
      </c>
      <c r="G706" s="738" t="s">
        <v>3399</v>
      </c>
      <c r="H706" s="738" t="s">
        <v>871</v>
      </c>
      <c r="I706" s="738" t="s">
        <v>885</v>
      </c>
      <c r="J706" s="738" t="s">
        <v>886</v>
      </c>
      <c r="K706" s="738" t="s">
        <v>2864</v>
      </c>
      <c r="L706" s="739">
        <v>63.75</v>
      </c>
      <c r="M706" s="739">
        <v>63.75</v>
      </c>
      <c r="N706" s="738">
        <v>1</v>
      </c>
      <c r="O706" s="821">
        <v>0.5</v>
      </c>
      <c r="P706" s="739">
        <v>63.75</v>
      </c>
      <c r="Q706" s="754">
        <v>1</v>
      </c>
      <c r="R706" s="738">
        <v>1</v>
      </c>
      <c r="S706" s="754">
        <v>1</v>
      </c>
      <c r="T706" s="821">
        <v>0.5</v>
      </c>
      <c r="U706" s="777">
        <v>1</v>
      </c>
    </row>
    <row r="707" spans="1:21" ht="14.4" customHeight="1" x14ac:dyDescent="0.3">
      <c r="A707" s="737">
        <v>10</v>
      </c>
      <c r="B707" s="738" t="s">
        <v>2778</v>
      </c>
      <c r="C707" s="738" t="s">
        <v>3062</v>
      </c>
      <c r="D707" s="819" t="s">
        <v>5799</v>
      </c>
      <c r="E707" s="820" t="s">
        <v>3124</v>
      </c>
      <c r="F707" s="738" t="s">
        <v>3057</v>
      </c>
      <c r="G707" s="738" t="s">
        <v>4120</v>
      </c>
      <c r="H707" s="738" t="s">
        <v>871</v>
      </c>
      <c r="I707" s="738" t="s">
        <v>2278</v>
      </c>
      <c r="J707" s="738" t="s">
        <v>2978</v>
      </c>
      <c r="K707" s="738" t="s">
        <v>2979</v>
      </c>
      <c r="L707" s="739">
        <v>122.96</v>
      </c>
      <c r="M707" s="739">
        <v>122.96</v>
      </c>
      <c r="N707" s="738">
        <v>1</v>
      </c>
      <c r="O707" s="821">
        <v>0.5</v>
      </c>
      <c r="P707" s="739">
        <v>122.96</v>
      </c>
      <c r="Q707" s="754">
        <v>1</v>
      </c>
      <c r="R707" s="738">
        <v>1</v>
      </c>
      <c r="S707" s="754">
        <v>1</v>
      </c>
      <c r="T707" s="821">
        <v>0.5</v>
      </c>
      <c r="U707" s="777">
        <v>1</v>
      </c>
    </row>
    <row r="708" spans="1:21" ht="14.4" customHeight="1" x14ac:dyDescent="0.3">
      <c r="A708" s="737">
        <v>10</v>
      </c>
      <c r="B708" s="738" t="s">
        <v>2778</v>
      </c>
      <c r="C708" s="738" t="s">
        <v>3062</v>
      </c>
      <c r="D708" s="819" t="s">
        <v>5799</v>
      </c>
      <c r="E708" s="820" t="s">
        <v>3124</v>
      </c>
      <c r="F708" s="738" t="s">
        <v>3057</v>
      </c>
      <c r="G708" s="738" t="s">
        <v>4120</v>
      </c>
      <c r="H708" s="738" t="s">
        <v>871</v>
      </c>
      <c r="I708" s="738" t="s">
        <v>4121</v>
      </c>
      <c r="J708" s="738" t="s">
        <v>2978</v>
      </c>
      <c r="K708" s="738" t="s">
        <v>4122</v>
      </c>
      <c r="L708" s="739">
        <v>245.91</v>
      </c>
      <c r="M708" s="739">
        <v>491.82</v>
      </c>
      <c r="N708" s="738">
        <v>2</v>
      </c>
      <c r="O708" s="821">
        <v>0.5</v>
      </c>
      <c r="P708" s="739"/>
      <c r="Q708" s="754">
        <v>0</v>
      </c>
      <c r="R708" s="738"/>
      <c r="S708" s="754">
        <v>0</v>
      </c>
      <c r="T708" s="821"/>
      <c r="U708" s="777">
        <v>0</v>
      </c>
    </row>
    <row r="709" spans="1:21" ht="14.4" customHeight="1" x14ac:dyDescent="0.3">
      <c r="A709" s="737">
        <v>10</v>
      </c>
      <c r="B709" s="738" t="s">
        <v>2778</v>
      </c>
      <c r="C709" s="738" t="s">
        <v>3062</v>
      </c>
      <c r="D709" s="819" t="s">
        <v>5799</v>
      </c>
      <c r="E709" s="820" t="s">
        <v>3124</v>
      </c>
      <c r="F709" s="738" t="s">
        <v>3057</v>
      </c>
      <c r="G709" s="738" t="s">
        <v>3355</v>
      </c>
      <c r="H709" s="738" t="s">
        <v>608</v>
      </c>
      <c r="I709" s="738" t="s">
        <v>1225</v>
      </c>
      <c r="J709" s="738" t="s">
        <v>1226</v>
      </c>
      <c r="K709" s="738" t="s">
        <v>3565</v>
      </c>
      <c r="L709" s="739">
        <v>59.56</v>
      </c>
      <c r="M709" s="739">
        <v>178.68</v>
      </c>
      <c r="N709" s="738">
        <v>3</v>
      </c>
      <c r="O709" s="821">
        <v>2</v>
      </c>
      <c r="P709" s="739">
        <v>178.68</v>
      </c>
      <c r="Q709" s="754">
        <v>1</v>
      </c>
      <c r="R709" s="738">
        <v>3</v>
      </c>
      <c r="S709" s="754">
        <v>1</v>
      </c>
      <c r="T709" s="821">
        <v>2</v>
      </c>
      <c r="U709" s="777">
        <v>1</v>
      </c>
    </row>
    <row r="710" spans="1:21" ht="14.4" customHeight="1" x14ac:dyDescent="0.3">
      <c r="A710" s="737">
        <v>10</v>
      </c>
      <c r="B710" s="738" t="s">
        <v>2778</v>
      </c>
      <c r="C710" s="738" t="s">
        <v>3062</v>
      </c>
      <c r="D710" s="819" t="s">
        <v>5799</v>
      </c>
      <c r="E710" s="820" t="s">
        <v>3124</v>
      </c>
      <c r="F710" s="738" t="s">
        <v>3057</v>
      </c>
      <c r="G710" s="738" t="s">
        <v>3365</v>
      </c>
      <c r="H710" s="738" t="s">
        <v>608</v>
      </c>
      <c r="I710" s="738" t="s">
        <v>4123</v>
      </c>
      <c r="J710" s="738" t="s">
        <v>1535</v>
      </c>
      <c r="K710" s="738" t="s">
        <v>4124</v>
      </c>
      <c r="L710" s="739">
        <v>0</v>
      </c>
      <c r="M710" s="739">
        <v>0</v>
      </c>
      <c r="N710" s="738">
        <v>1</v>
      </c>
      <c r="O710" s="821">
        <v>0.5</v>
      </c>
      <c r="P710" s="739">
        <v>0</v>
      </c>
      <c r="Q710" s="754"/>
      <c r="R710" s="738">
        <v>1</v>
      </c>
      <c r="S710" s="754">
        <v>1</v>
      </c>
      <c r="T710" s="821">
        <v>0.5</v>
      </c>
      <c r="U710" s="777">
        <v>1</v>
      </c>
    </row>
    <row r="711" spans="1:21" ht="14.4" customHeight="1" x14ac:dyDescent="0.3">
      <c r="A711" s="737">
        <v>10</v>
      </c>
      <c r="B711" s="738" t="s">
        <v>2778</v>
      </c>
      <c r="C711" s="738" t="s">
        <v>3062</v>
      </c>
      <c r="D711" s="819" t="s">
        <v>5799</v>
      </c>
      <c r="E711" s="820" t="s">
        <v>3124</v>
      </c>
      <c r="F711" s="738" t="s">
        <v>3058</v>
      </c>
      <c r="G711" s="738" t="s">
        <v>3161</v>
      </c>
      <c r="H711" s="738" t="s">
        <v>608</v>
      </c>
      <c r="I711" s="738" t="s">
        <v>616</v>
      </c>
      <c r="J711" s="738" t="s">
        <v>3107</v>
      </c>
      <c r="K711" s="738"/>
      <c r="L711" s="739">
        <v>0</v>
      </c>
      <c r="M711" s="739">
        <v>0</v>
      </c>
      <c r="N711" s="738">
        <v>1</v>
      </c>
      <c r="O711" s="821">
        <v>1</v>
      </c>
      <c r="P711" s="739">
        <v>0</v>
      </c>
      <c r="Q711" s="754"/>
      <c r="R711" s="738">
        <v>1</v>
      </c>
      <c r="S711" s="754">
        <v>1</v>
      </c>
      <c r="T711" s="821">
        <v>1</v>
      </c>
      <c r="U711" s="777">
        <v>1</v>
      </c>
    </row>
    <row r="712" spans="1:21" ht="14.4" customHeight="1" x14ac:dyDescent="0.3">
      <c r="A712" s="737">
        <v>10</v>
      </c>
      <c r="B712" s="738" t="s">
        <v>2778</v>
      </c>
      <c r="C712" s="738" t="s">
        <v>3062</v>
      </c>
      <c r="D712" s="819" t="s">
        <v>5799</v>
      </c>
      <c r="E712" s="820" t="s">
        <v>3124</v>
      </c>
      <c r="F712" s="738" t="s">
        <v>3059</v>
      </c>
      <c r="G712" s="738" t="s">
        <v>3566</v>
      </c>
      <c r="H712" s="738" t="s">
        <v>608</v>
      </c>
      <c r="I712" s="738" t="s">
        <v>3567</v>
      </c>
      <c r="J712" s="738" t="s">
        <v>3568</v>
      </c>
      <c r="K712" s="738" t="s">
        <v>3569</v>
      </c>
      <c r="L712" s="739">
        <v>500</v>
      </c>
      <c r="M712" s="739">
        <v>500</v>
      </c>
      <c r="N712" s="738">
        <v>1</v>
      </c>
      <c r="O712" s="821">
        <v>1</v>
      </c>
      <c r="P712" s="739">
        <v>500</v>
      </c>
      <c r="Q712" s="754">
        <v>1</v>
      </c>
      <c r="R712" s="738">
        <v>1</v>
      </c>
      <c r="S712" s="754">
        <v>1</v>
      </c>
      <c r="T712" s="821">
        <v>1</v>
      </c>
      <c r="U712" s="777">
        <v>1</v>
      </c>
    </row>
    <row r="713" spans="1:21" ht="14.4" customHeight="1" x14ac:dyDescent="0.3">
      <c r="A713" s="737">
        <v>10</v>
      </c>
      <c r="B713" s="738" t="s">
        <v>2778</v>
      </c>
      <c r="C713" s="738" t="s">
        <v>3062</v>
      </c>
      <c r="D713" s="819" t="s">
        <v>5799</v>
      </c>
      <c r="E713" s="820" t="s">
        <v>3125</v>
      </c>
      <c r="F713" s="738" t="s">
        <v>3057</v>
      </c>
      <c r="G713" s="738" t="s">
        <v>3240</v>
      </c>
      <c r="H713" s="738" t="s">
        <v>871</v>
      </c>
      <c r="I713" s="738" t="s">
        <v>1007</v>
      </c>
      <c r="J713" s="738" t="s">
        <v>1008</v>
      </c>
      <c r="K713" s="738" t="s">
        <v>3241</v>
      </c>
      <c r="L713" s="739">
        <v>75.73</v>
      </c>
      <c r="M713" s="739">
        <v>530.11</v>
      </c>
      <c r="N713" s="738">
        <v>7</v>
      </c>
      <c r="O713" s="821">
        <v>5.5</v>
      </c>
      <c r="P713" s="739">
        <v>227.19</v>
      </c>
      <c r="Q713" s="754">
        <v>0.42857142857142855</v>
      </c>
      <c r="R713" s="738">
        <v>3</v>
      </c>
      <c r="S713" s="754">
        <v>0.42857142857142855</v>
      </c>
      <c r="T713" s="821">
        <v>2.5</v>
      </c>
      <c r="U713" s="777">
        <v>0.45454545454545453</v>
      </c>
    </row>
    <row r="714" spans="1:21" ht="14.4" customHeight="1" x14ac:dyDescent="0.3">
      <c r="A714" s="737">
        <v>10</v>
      </c>
      <c r="B714" s="738" t="s">
        <v>2778</v>
      </c>
      <c r="C714" s="738" t="s">
        <v>3062</v>
      </c>
      <c r="D714" s="819" t="s">
        <v>5799</v>
      </c>
      <c r="E714" s="820" t="s">
        <v>3125</v>
      </c>
      <c r="F714" s="738" t="s">
        <v>3057</v>
      </c>
      <c r="G714" s="738" t="s">
        <v>3603</v>
      </c>
      <c r="H714" s="738" t="s">
        <v>608</v>
      </c>
      <c r="I714" s="738" t="s">
        <v>4125</v>
      </c>
      <c r="J714" s="738" t="s">
        <v>4126</v>
      </c>
      <c r="K714" s="738" t="s">
        <v>4127</v>
      </c>
      <c r="L714" s="739">
        <v>25.06</v>
      </c>
      <c r="M714" s="739">
        <v>25.06</v>
      </c>
      <c r="N714" s="738">
        <v>1</v>
      </c>
      <c r="O714" s="821">
        <v>1</v>
      </c>
      <c r="P714" s="739"/>
      <c r="Q714" s="754">
        <v>0</v>
      </c>
      <c r="R714" s="738"/>
      <c r="S714" s="754">
        <v>0</v>
      </c>
      <c r="T714" s="821"/>
      <c r="U714" s="777">
        <v>0</v>
      </c>
    </row>
    <row r="715" spans="1:21" ht="14.4" customHeight="1" x14ac:dyDescent="0.3">
      <c r="A715" s="737">
        <v>10</v>
      </c>
      <c r="B715" s="738" t="s">
        <v>2778</v>
      </c>
      <c r="C715" s="738" t="s">
        <v>3062</v>
      </c>
      <c r="D715" s="819" t="s">
        <v>5799</v>
      </c>
      <c r="E715" s="820" t="s">
        <v>3125</v>
      </c>
      <c r="F715" s="738" t="s">
        <v>3057</v>
      </c>
      <c r="G715" s="738" t="s">
        <v>4128</v>
      </c>
      <c r="H715" s="738" t="s">
        <v>608</v>
      </c>
      <c r="I715" s="738" t="s">
        <v>4129</v>
      </c>
      <c r="J715" s="738" t="s">
        <v>4130</v>
      </c>
      <c r="K715" s="738" t="s">
        <v>4131</v>
      </c>
      <c r="L715" s="739">
        <v>102.31</v>
      </c>
      <c r="M715" s="739">
        <v>204.62</v>
      </c>
      <c r="N715" s="738">
        <v>2</v>
      </c>
      <c r="O715" s="821">
        <v>1.5</v>
      </c>
      <c r="P715" s="739">
        <v>102.31</v>
      </c>
      <c r="Q715" s="754">
        <v>0.5</v>
      </c>
      <c r="R715" s="738">
        <v>1</v>
      </c>
      <c r="S715" s="754">
        <v>0.5</v>
      </c>
      <c r="T715" s="821">
        <v>1</v>
      </c>
      <c r="U715" s="777">
        <v>0.66666666666666663</v>
      </c>
    </row>
    <row r="716" spans="1:21" ht="14.4" customHeight="1" x14ac:dyDescent="0.3">
      <c r="A716" s="737">
        <v>10</v>
      </c>
      <c r="B716" s="738" t="s">
        <v>2778</v>
      </c>
      <c r="C716" s="738" t="s">
        <v>3062</v>
      </c>
      <c r="D716" s="819" t="s">
        <v>5799</v>
      </c>
      <c r="E716" s="820" t="s">
        <v>3125</v>
      </c>
      <c r="F716" s="738" t="s">
        <v>3057</v>
      </c>
      <c r="G716" s="738" t="s">
        <v>3246</v>
      </c>
      <c r="H716" s="738" t="s">
        <v>608</v>
      </c>
      <c r="I716" s="738" t="s">
        <v>4132</v>
      </c>
      <c r="J716" s="738" t="s">
        <v>3247</v>
      </c>
      <c r="K716" s="738" t="s">
        <v>4133</v>
      </c>
      <c r="L716" s="739">
        <v>0</v>
      </c>
      <c r="M716" s="739">
        <v>0</v>
      </c>
      <c r="N716" s="738">
        <v>2</v>
      </c>
      <c r="O716" s="821">
        <v>1</v>
      </c>
      <c r="P716" s="739">
        <v>0</v>
      </c>
      <c r="Q716" s="754"/>
      <c r="R716" s="738">
        <v>1</v>
      </c>
      <c r="S716" s="754">
        <v>0.5</v>
      </c>
      <c r="T716" s="821">
        <v>0.5</v>
      </c>
      <c r="U716" s="777">
        <v>0.5</v>
      </c>
    </row>
    <row r="717" spans="1:21" ht="14.4" customHeight="1" x14ac:dyDescent="0.3">
      <c r="A717" s="737">
        <v>10</v>
      </c>
      <c r="B717" s="738" t="s">
        <v>2778</v>
      </c>
      <c r="C717" s="738" t="s">
        <v>3062</v>
      </c>
      <c r="D717" s="819" t="s">
        <v>5799</v>
      </c>
      <c r="E717" s="820" t="s">
        <v>3125</v>
      </c>
      <c r="F717" s="738" t="s">
        <v>3057</v>
      </c>
      <c r="G717" s="738" t="s">
        <v>3246</v>
      </c>
      <c r="H717" s="738" t="s">
        <v>608</v>
      </c>
      <c r="I717" s="738" t="s">
        <v>973</v>
      </c>
      <c r="J717" s="738" t="s">
        <v>3247</v>
      </c>
      <c r="K717" s="738" t="s">
        <v>3248</v>
      </c>
      <c r="L717" s="739">
        <v>42.63</v>
      </c>
      <c r="M717" s="739">
        <v>127.89000000000001</v>
      </c>
      <c r="N717" s="738">
        <v>3</v>
      </c>
      <c r="O717" s="821">
        <v>1.5</v>
      </c>
      <c r="P717" s="739">
        <v>127.89000000000001</v>
      </c>
      <c r="Q717" s="754">
        <v>1</v>
      </c>
      <c r="R717" s="738">
        <v>3</v>
      </c>
      <c r="S717" s="754">
        <v>1</v>
      </c>
      <c r="T717" s="821">
        <v>1.5</v>
      </c>
      <c r="U717" s="777">
        <v>1</v>
      </c>
    </row>
    <row r="718" spans="1:21" ht="14.4" customHeight="1" x14ac:dyDescent="0.3">
      <c r="A718" s="737">
        <v>10</v>
      </c>
      <c r="B718" s="738" t="s">
        <v>2778</v>
      </c>
      <c r="C718" s="738" t="s">
        <v>3062</v>
      </c>
      <c r="D718" s="819" t="s">
        <v>5799</v>
      </c>
      <c r="E718" s="820" t="s">
        <v>3125</v>
      </c>
      <c r="F718" s="738" t="s">
        <v>3057</v>
      </c>
      <c r="G718" s="738" t="s">
        <v>3154</v>
      </c>
      <c r="H718" s="738" t="s">
        <v>608</v>
      </c>
      <c r="I718" s="738" t="s">
        <v>801</v>
      </c>
      <c r="J718" s="738" t="s">
        <v>3450</v>
      </c>
      <c r="K718" s="738" t="s">
        <v>3505</v>
      </c>
      <c r="L718" s="739">
        <v>13.83</v>
      </c>
      <c r="M718" s="739">
        <v>13.83</v>
      </c>
      <c r="N718" s="738">
        <v>1</v>
      </c>
      <c r="O718" s="821">
        <v>0.5</v>
      </c>
      <c r="P718" s="739"/>
      <c r="Q718" s="754">
        <v>0</v>
      </c>
      <c r="R718" s="738"/>
      <c r="S718" s="754">
        <v>0</v>
      </c>
      <c r="T718" s="821"/>
      <c r="U718" s="777">
        <v>0</v>
      </c>
    </row>
    <row r="719" spans="1:21" ht="14.4" customHeight="1" x14ac:dyDescent="0.3">
      <c r="A719" s="737">
        <v>10</v>
      </c>
      <c r="B719" s="738" t="s">
        <v>2778</v>
      </c>
      <c r="C719" s="738" t="s">
        <v>3062</v>
      </c>
      <c r="D719" s="819" t="s">
        <v>5799</v>
      </c>
      <c r="E719" s="820" t="s">
        <v>3125</v>
      </c>
      <c r="F719" s="738" t="s">
        <v>3057</v>
      </c>
      <c r="G719" s="738" t="s">
        <v>3610</v>
      </c>
      <c r="H719" s="738" t="s">
        <v>608</v>
      </c>
      <c r="I719" s="738" t="s">
        <v>4134</v>
      </c>
      <c r="J719" s="738" t="s">
        <v>4135</v>
      </c>
      <c r="K719" s="738" t="s">
        <v>4136</v>
      </c>
      <c r="L719" s="739">
        <v>0</v>
      </c>
      <c r="M719" s="739">
        <v>0</v>
      </c>
      <c r="N719" s="738">
        <v>1</v>
      </c>
      <c r="O719" s="821">
        <v>0.5</v>
      </c>
      <c r="P719" s="739">
        <v>0</v>
      </c>
      <c r="Q719" s="754"/>
      <c r="R719" s="738">
        <v>1</v>
      </c>
      <c r="S719" s="754">
        <v>1</v>
      </c>
      <c r="T719" s="821">
        <v>0.5</v>
      </c>
      <c r="U719" s="777">
        <v>1</v>
      </c>
    </row>
    <row r="720" spans="1:21" ht="14.4" customHeight="1" x14ac:dyDescent="0.3">
      <c r="A720" s="737">
        <v>10</v>
      </c>
      <c r="B720" s="738" t="s">
        <v>2778</v>
      </c>
      <c r="C720" s="738" t="s">
        <v>3062</v>
      </c>
      <c r="D720" s="819" t="s">
        <v>5799</v>
      </c>
      <c r="E720" s="820" t="s">
        <v>3125</v>
      </c>
      <c r="F720" s="738" t="s">
        <v>3057</v>
      </c>
      <c r="G720" s="738" t="s">
        <v>3676</v>
      </c>
      <c r="H720" s="738" t="s">
        <v>608</v>
      </c>
      <c r="I720" s="738" t="s">
        <v>687</v>
      </c>
      <c r="J720" s="738" t="s">
        <v>688</v>
      </c>
      <c r="K720" s="738" t="s">
        <v>3677</v>
      </c>
      <c r="L720" s="739">
        <v>18.809999999999999</v>
      </c>
      <c r="M720" s="739">
        <v>18.809999999999999</v>
      </c>
      <c r="N720" s="738">
        <v>1</v>
      </c>
      <c r="O720" s="821">
        <v>0.5</v>
      </c>
      <c r="P720" s="739"/>
      <c r="Q720" s="754">
        <v>0</v>
      </c>
      <c r="R720" s="738"/>
      <c r="S720" s="754">
        <v>0</v>
      </c>
      <c r="T720" s="821"/>
      <c r="U720" s="777">
        <v>0</v>
      </c>
    </row>
    <row r="721" spans="1:21" ht="14.4" customHeight="1" x14ac:dyDescent="0.3">
      <c r="A721" s="737">
        <v>10</v>
      </c>
      <c r="B721" s="738" t="s">
        <v>2778</v>
      </c>
      <c r="C721" s="738" t="s">
        <v>3062</v>
      </c>
      <c r="D721" s="819" t="s">
        <v>5799</v>
      </c>
      <c r="E721" s="820" t="s">
        <v>3125</v>
      </c>
      <c r="F721" s="738" t="s">
        <v>3057</v>
      </c>
      <c r="G721" s="738" t="s">
        <v>3676</v>
      </c>
      <c r="H721" s="738" t="s">
        <v>608</v>
      </c>
      <c r="I721" s="738" t="s">
        <v>4066</v>
      </c>
      <c r="J721" s="738" t="s">
        <v>1858</v>
      </c>
      <c r="K721" s="738" t="s">
        <v>4067</v>
      </c>
      <c r="L721" s="739">
        <v>80.760000000000005</v>
      </c>
      <c r="M721" s="739">
        <v>80.760000000000005</v>
      </c>
      <c r="N721" s="738">
        <v>1</v>
      </c>
      <c r="O721" s="821">
        <v>0.5</v>
      </c>
      <c r="P721" s="739"/>
      <c r="Q721" s="754">
        <v>0</v>
      </c>
      <c r="R721" s="738"/>
      <c r="S721" s="754">
        <v>0</v>
      </c>
      <c r="T721" s="821"/>
      <c r="U721" s="777">
        <v>0</v>
      </c>
    </row>
    <row r="722" spans="1:21" ht="14.4" customHeight="1" x14ac:dyDescent="0.3">
      <c r="A722" s="737">
        <v>10</v>
      </c>
      <c r="B722" s="738" t="s">
        <v>2778</v>
      </c>
      <c r="C722" s="738" t="s">
        <v>3062</v>
      </c>
      <c r="D722" s="819" t="s">
        <v>5799</v>
      </c>
      <c r="E722" s="820" t="s">
        <v>3125</v>
      </c>
      <c r="F722" s="738" t="s">
        <v>3057</v>
      </c>
      <c r="G722" s="738" t="s">
        <v>3676</v>
      </c>
      <c r="H722" s="738" t="s">
        <v>608</v>
      </c>
      <c r="I722" s="738" t="s">
        <v>1857</v>
      </c>
      <c r="J722" s="738" t="s">
        <v>1858</v>
      </c>
      <c r="K722" s="738" t="s">
        <v>3678</v>
      </c>
      <c r="L722" s="739">
        <v>161.52000000000001</v>
      </c>
      <c r="M722" s="739">
        <v>161.52000000000001</v>
      </c>
      <c r="N722" s="738">
        <v>1</v>
      </c>
      <c r="O722" s="821">
        <v>0.5</v>
      </c>
      <c r="P722" s="739"/>
      <c r="Q722" s="754">
        <v>0</v>
      </c>
      <c r="R722" s="738"/>
      <c r="S722" s="754">
        <v>0</v>
      </c>
      <c r="T722" s="821"/>
      <c r="U722" s="777">
        <v>0</v>
      </c>
    </row>
    <row r="723" spans="1:21" ht="14.4" customHeight="1" x14ac:dyDescent="0.3">
      <c r="A723" s="737">
        <v>10</v>
      </c>
      <c r="B723" s="738" t="s">
        <v>2778</v>
      </c>
      <c r="C723" s="738" t="s">
        <v>3062</v>
      </c>
      <c r="D723" s="819" t="s">
        <v>5799</v>
      </c>
      <c r="E723" s="820" t="s">
        <v>3125</v>
      </c>
      <c r="F723" s="738" t="s">
        <v>3057</v>
      </c>
      <c r="G723" s="738" t="s">
        <v>3777</v>
      </c>
      <c r="H723" s="738" t="s">
        <v>608</v>
      </c>
      <c r="I723" s="738" t="s">
        <v>2551</v>
      </c>
      <c r="J723" s="738" t="s">
        <v>2552</v>
      </c>
      <c r="K723" s="738" t="s">
        <v>3778</v>
      </c>
      <c r="L723" s="739">
        <v>19.89</v>
      </c>
      <c r="M723" s="739">
        <v>19.89</v>
      </c>
      <c r="N723" s="738">
        <v>1</v>
      </c>
      <c r="O723" s="821">
        <v>0.5</v>
      </c>
      <c r="P723" s="739"/>
      <c r="Q723" s="754">
        <v>0</v>
      </c>
      <c r="R723" s="738"/>
      <c r="S723" s="754">
        <v>0</v>
      </c>
      <c r="T723" s="821"/>
      <c r="U723" s="777">
        <v>0</v>
      </c>
    </row>
    <row r="724" spans="1:21" ht="14.4" customHeight="1" x14ac:dyDescent="0.3">
      <c r="A724" s="737">
        <v>10</v>
      </c>
      <c r="B724" s="738" t="s">
        <v>2778</v>
      </c>
      <c r="C724" s="738" t="s">
        <v>3062</v>
      </c>
      <c r="D724" s="819" t="s">
        <v>5799</v>
      </c>
      <c r="E724" s="820" t="s">
        <v>3125</v>
      </c>
      <c r="F724" s="738" t="s">
        <v>3057</v>
      </c>
      <c r="G724" s="738" t="s">
        <v>3379</v>
      </c>
      <c r="H724" s="738" t="s">
        <v>608</v>
      </c>
      <c r="I724" s="738" t="s">
        <v>994</v>
      </c>
      <c r="J724" s="738" t="s">
        <v>995</v>
      </c>
      <c r="K724" s="738" t="s">
        <v>3380</v>
      </c>
      <c r="L724" s="739">
        <v>89.91</v>
      </c>
      <c r="M724" s="739">
        <v>89.91</v>
      </c>
      <c r="N724" s="738">
        <v>1</v>
      </c>
      <c r="O724" s="821">
        <v>0.5</v>
      </c>
      <c r="P724" s="739"/>
      <c r="Q724" s="754">
        <v>0</v>
      </c>
      <c r="R724" s="738"/>
      <c r="S724" s="754">
        <v>0</v>
      </c>
      <c r="T724" s="821"/>
      <c r="U724" s="777">
        <v>0</v>
      </c>
    </row>
    <row r="725" spans="1:21" ht="14.4" customHeight="1" x14ac:dyDescent="0.3">
      <c r="A725" s="737">
        <v>10</v>
      </c>
      <c r="B725" s="738" t="s">
        <v>2778</v>
      </c>
      <c r="C725" s="738" t="s">
        <v>3062</v>
      </c>
      <c r="D725" s="819" t="s">
        <v>5799</v>
      </c>
      <c r="E725" s="820" t="s">
        <v>3125</v>
      </c>
      <c r="F725" s="738" t="s">
        <v>3057</v>
      </c>
      <c r="G725" s="738" t="s">
        <v>3287</v>
      </c>
      <c r="H725" s="738" t="s">
        <v>608</v>
      </c>
      <c r="I725" s="738" t="s">
        <v>4137</v>
      </c>
      <c r="J725" s="738" t="s">
        <v>4138</v>
      </c>
      <c r="K725" s="738" t="s">
        <v>4139</v>
      </c>
      <c r="L725" s="739">
        <v>23.27</v>
      </c>
      <c r="M725" s="739">
        <v>23.27</v>
      </c>
      <c r="N725" s="738">
        <v>1</v>
      </c>
      <c r="O725" s="821">
        <v>0.5</v>
      </c>
      <c r="P725" s="739">
        <v>23.27</v>
      </c>
      <c r="Q725" s="754">
        <v>1</v>
      </c>
      <c r="R725" s="738">
        <v>1</v>
      </c>
      <c r="S725" s="754">
        <v>1</v>
      </c>
      <c r="T725" s="821">
        <v>0.5</v>
      </c>
      <c r="U725" s="777">
        <v>1</v>
      </c>
    </row>
    <row r="726" spans="1:21" ht="14.4" customHeight="1" x14ac:dyDescent="0.3">
      <c r="A726" s="737">
        <v>10</v>
      </c>
      <c r="B726" s="738" t="s">
        <v>2778</v>
      </c>
      <c r="C726" s="738" t="s">
        <v>3062</v>
      </c>
      <c r="D726" s="819" t="s">
        <v>5799</v>
      </c>
      <c r="E726" s="820" t="s">
        <v>3125</v>
      </c>
      <c r="F726" s="738" t="s">
        <v>3057</v>
      </c>
      <c r="G726" s="738" t="s">
        <v>3287</v>
      </c>
      <c r="H726" s="738" t="s">
        <v>608</v>
      </c>
      <c r="I726" s="738" t="s">
        <v>2345</v>
      </c>
      <c r="J726" s="738" t="s">
        <v>982</v>
      </c>
      <c r="K726" s="738" t="s">
        <v>3509</v>
      </c>
      <c r="L726" s="739">
        <v>23.27</v>
      </c>
      <c r="M726" s="739">
        <v>23.27</v>
      </c>
      <c r="N726" s="738">
        <v>1</v>
      </c>
      <c r="O726" s="821">
        <v>1</v>
      </c>
      <c r="P726" s="739"/>
      <c r="Q726" s="754">
        <v>0</v>
      </c>
      <c r="R726" s="738"/>
      <c r="S726" s="754">
        <v>0</v>
      </c>
      <c r="T726" s="821"/>
      <c r="U726" s="777">
        <v>0</v>
      </c>
    </row>
    <row r="727" spans="1:21" ht="14.4" customHeight="1" x14ac:dyDescent="0.3">
      <c r="A727" s="737">
        <v>10</v>
      </c>
      <c r="B727" s="738" t="s">
        <v>2778</v>
      </c>
      <c r="C727" s="738" t="s">
        <v>3062</v>
      </c>
      <c r="D727" s="819" t="s">
        <v>5799</v>
      </c>
      <c r="E727" s="820" t="s">
        <v>3125</v>
      </c>
      <c r="F727" s="738" t="s">
        <v>3057</v>
      </c>
      <c r="G727" s="738" t="s">
        <v>3622</v>
      </c>
      <c r="H727" s="738" t="s">
        <v>608</v>
      </c>
      <c r="I727" s="738" t="s">
        <v>3623</v>
      </c>
      <c r="J727" s="738" t="s">
        <v>3624</v>
      </c>
      <c r="K727" s="738" t="s">
        <v>3625</v>
      </c>
      <c r="L727" s="739">
        <v>0</v>
      </c>
      <c r="M727" s="739">
        <v>0</v>
      </c>
      <c r="N727" s="738">
        <v>1</v>
      </c>
      <c r="O727" s="821">
        <v>0.5</v>
      </c>
      <c r="P727" s="739">
        <v>0</v>
      </c>
      <c r="Q727" s="754"/>
      <c r="R727" s="738">
        <v>1</v>
      </c>
      <c r="S727" s="754">
        <v>1</v>
      </c>
      <c r="T727" s="821">
        <v>0.5</v>
      </c>
      <c r="U727" s="777">
        <v>1</v>
      </c>
    </row>
    <row r="728" spans="1:21" ht="14.4" customHeight="1" x14ac:dyDescent="0.3">
      <c r="A728" s="737">
        <v>10</v>
      </c>
      <c r="B728" s="738" t="s">
        <v>2778</v>
      </c>
      <c r="C728" s="738" t="s">
        <v>3062</v>
      </c>
      <c r="D728" s="819" t="s">
        <v>5799</v>
      </c>
      <c r="E728" s="820" t="s">
        <v>3125</v>
      </c>
      <c r="F728" s="738" t="s">
        <v>3057</v>
      </c>
      <c r="G728" s="738" t="s">
        <v>3689</v>
      </c>
      <c r="H728" s="738" t="s">
        <v>871</v>
      </c>
      <c r="I728" s="738" t="s">
        <v>2639</v>
      </c>
      <c r="J728" s="738" t="s">
        <v>2630</v>
      </c>
      <c r="K728" s="738" t="s">
        <v>3027</v>
      </c>
      <c r="L728" s="739">
        <v>63.34</v>
      </c>
      <c r="M728" s="739">
        <v>63.34</v>
      </c>
      <c r="N728" s="738">
        <v>1</v>
      </c>
      <c r="O728" s="821">
        <v>0.5</v>
      </c>
      <c r="P728" s="739"/>
      <c r="Q728" s="754">
        <v>0</v>
      </c>
      <c r="R728" s="738"/>
      <c r="S728" s="754">
        <v>0</v>
      </c>
      <c r="T728" s="821"/>
      <c r="U728" s="777">
        <v>0</v>
      </c>
    </row>
    <row r="729" spans="1:21" ht="14.4" customHeight="1" x14ac:dyDescent="0.3">
      <c r="A729" s="737">
        <v>10</v>
      </c>
      <c r="B729" s="738" t="s">
        <v>2778</v>
      </c>
      <c r="C729" s="738" t="s">
        <v>3062</v>
      </c>
      <c r="D729" s="819" t="s">
        <v>5799</v>
      </c>
      <c r="E729" s="820" t="s">
        <v>3125</v>
      </c>
      <c r="F729" s="738" t="s">
        <v>3057</v>
      </c>
      <c r="G729" s="738" t="s">
        <v>3550</v>
      </c>
      <c r="H729" s="738" t="s">
        <v>608</v>
      </c>
      <c r="I729" s="738" t="s">
        <v>1278</v>
      </c>
      <c r="J729" s="738" t="s">
        <v>1279</v>
      </c>
      <c r="K729" s="738" t="s">
        <v>3551</v>
      </c>
      <c r="L729" s="739">
        <v>34.19</v>
      </c>
      <c r="M729" s="739">
        <v>34.19</v>
      </c>
      <c r="N729" s="738">
        <v>1</v>
      </c>
      <c r="O729" s="821">
        <v>1</v>
      </c>
      <c r="P729" s="739"/>
      <c r="Q729" s="754">
        <v>0</v>
      </c>
      <c r="R729" s="738"/>
      <c r="S729" s="754">
        <v>0</v>
      </c>
      <c r="T729" s="821"/>
      <c r="U729" s="777">
        <v>0</v>
      </c>
    </row>
    <row r="730" spans="1:21" ht="14.4" customHeight="1" x14ac:dyDescent="0.3">
      <c r="A730" s="737">
        <v>10</v>
      </c>
      <c r="B730" s="738" t="s">
        <v>2778</v>
      </c>
      <c r="C730" s="738" t="s">
        <v>3062</v>
      </c>
      <c r="D730" s="819" t="s">
        <v>5799</v>
      </c>
      <c r="E730" s="820" t="s">
        <v>3125</v>
      </c>
      <c r="F730" s="738" t="s">
        <v>3057</v>
      </c>
      <c r="G730" s="738" t="s">
        <v>3319</v>
      </c>
      <c r="H730" s="738" t="s">
        <v>608</v>
      </c>
      <c r="I730" s="738" t="s">
        <v>906</v>
      </c>
      <c r="J730" s="738" t="s">
        <v>907</v>
      </c>
      <c r="K730" s="738" t="s">
        <v>2879</v>
      </c>
      <c r="L730" s="739">
        <v>135.54</v>
      </c>
      <c r="M730" s="739">
        <v>948.78</v>
      </c>
      <c r="N730" s="738">
        <v>7</v>
      </c>
      <c r="O730" s="821">
        <v>1</v>
      </c>
      <c r="P730" s="739">
        <v>677.69999999999993</v>
      </c>
      <c r="Q730" s="754">
        <v>0.71428571428571419</v>
      </c>
      <c r="R730" s="738">
        <v>5</v>
      </c>
      <c r="S730" s="754">
        <v>0.7142857142857143</v>
      </c>
      <c r="T730" s="821">
        <v>0.5</v>
      </c>
      <c r="U730" s="777">
        <v>0.5</v>
      </c>
    </row>
    <row r="731" spans="1:21" ht="14.4" customHeight="1" x14ac:dyDescent="0.3">
      <c r="A731" s="737">
        <v>10</v>
      </c>
      <c r="B731" s="738" t="s">
        <v>2778</v>
      </c>
      <c r="C731" s="738" t="s">
        <v>3062</v>
      </c>
      <c r="D731" s="819" t="s">
        <v>5799</v>
      </c>
      <c r="E731" s="820" t="s">
        <v>3125</v>
      </c>
      <c r="F731" s="738" t="s">
        <v>3057</v>
      </c>
      <c r="G731" s="738" t="s">
        <v>3319</v>
      </c>
      <c r="H731" s="738" t="s">
        <v>608</v>
      </c>
      <c r="I731" s="738" t="s">
        <v>657</v>
      </c>
      <c r="J731" s="738" t="s">
        <v>658</v>
      </c>
      <c r="K731" s="738" t="s">
        <v>2879</v>
      </c>
      <c r="L731" s="739">
        <v>135.54</v>
      </c>
      <c r="M731" s="739">
        <v>813.2399999999999</v>
      </c>
      <c r="N731" s="738">
        <v>6</v>
      </c>
      <c r="O731" s="821">
        <v>1</v>
      </c>
      <c r="P731" s="739">
        <v>677.69999999999993</v>
      </c>
      <c r="Q731" s="754">
        <v>0.83333333333333337</v>
      </c>
      <c r="R731" s="738">
        <v>5</v>
      </c>
      <c r="S731" s="754">
        <v>0.83333333333333337</v>
      </c>
      <c r="T731" s="821">
        <v>0.5</v>
      </c>
      <c r="U731" s="777">
        <v>0.5</v>
      </c>
    </row>
    <row r="732" spans="1:21" ht="14.4" customHeight="1" x14ac:dyDescent="0.3">
      <c r="A732" s="737">
        <v>10</v>
      </c>
      <c r="B732" s="738" t="s">
        <v>2778</v>
      </c>
      <c r="C732" s="738" t="s">
        <v>3062</v>
      </c>
      <c r="D732" s="819" t="s">
        <v>5799</v>
      </c>
      <c r="E732" s="820" t="s">
        <v>3125</v>
      </c>
      <c r="F732" s="738" t="s">
        <v>3057</v>
      </c>
      <c r="G732" s="738" t="s">
        <v>3355</v>
      </c>
      <c r="H732" s="738" t="s">
        <v>608</v>
      </c>
      <c r="I732" s="738" t="s">
        <v>2329</v>
      </c>
      <c r="J732" s="738" t="s">
        <v>1283</v>
      </c>
      <c r="K732" s="738" t="s">
        <v>3358</v>
      </c>
      <c r="L732" s="739">
        <v>60.28</v>
      </c>
      <c r="M732" s="739">
        <v>60.28</v>
      </c>
      <c r="N732" s="738">
        <v>1</v>
      </c>
      <c r="O732" s="821">
        <v>0.5</v>
      </c>
      <c r="P732" s="739"/>
      <c r="Q732" s="754">
        <v>0</v>
      </c>
      <c r="R732" s="738"/>
      <c r="S732" s="754">
        <v>0</v>
      </c>
      <c r="T732" s="821"/>
      <c r="U732" s="777">
        <v>0</v>
      </c>
    </row>
    <row r="733" spans="1:21" ht="14.4" customHeight="1" x14ac:dyDescent="0.3">
      <c r="A733" s="737">
        <v>10</v>
      </c>
      <c r="B733" s="738" t="s">
        <v>2778</v>
      </c>
      <c r="C733" s="738" t="s">
        <v>3062</v>
      </c>
      <c r="D733" s="819" t="s">
        <v>5799</v>
      </c>
      <c r="E733" s="820" t="s">
        <v>3125</v>
      </c>
      <c r="F733" s="738" t="s">
        <v>3057</v>
      </c>
      <c r="G733" s="738" t="s">
        <v>3479</v>
      </c>
      <c r="H733" s="738" t="s">
        <v>608</v>
      </c>
      <c r="I733" s="738" t="s">
        <v>969</v>
      </c>
      <c r="J733" s="738" t="s">
        <v>970</v>
      </c>
      <c r="K733" s="738" t="s">
        <v>3480</v>
      </c>
      <c r="L733" s="739">
        <v>61.97</v>
      </c>
      <c r="M733" s="739">
        <v>123.94</v>
      </c>
      <c r="N733" s="738">
        <v>2</v>
      </c>
      <c r="O733" s="821">
        <v>1.5</v>
      </c>
      <c r="P733" s="739"/>
      <c r="Q733" s="754">
        <v>0</v>
      </c>
      <c r="R733" s="738"/>
      <c r="S733" s="754">
        <v>0</v>
      </c>
      <c r="T733" s="821"/>
      <c r="U733" s="777">
        <v>0</v>
      </c>
    </row>
    <row r="734" spans="1:21" ht="14.4" customHeight="1" x14ac:dyDescent="0.3">
      <c r="A734" s="737">
        <v>10</v>
      </c>
      <c r="B734" s="738" t="s">
        <v>2778</v>
      </c>
      <c r="C734" s="738" t="s">
        <v>3062</v>
      </c>
      <c r="D734" s="819" t="s">
        <v>5799</v>
      </c>
      <c r="E734" s="820" t="s">
        <v>3125</v>
      </c>
      <c r="F734" s="738" t="s">
        <v>3057</v>
      </c>
      <c r="G734" s="738" t="s">
        <v>3479</v>
      </c>
      <c r="H734" s="738" t="s">
        <v>608</v>
      </c>
      <c r="I734" s="738" t="s">
        <v>2676</v>
      </c>
      <c r="J734" s="738" t="s">
        <v>970</v>
      </c>
      <c r="K734" s="738" t="s">
        <v>4140</v>
      </c>
      <c r="L734" s="739">
        <v>61.97</v>
      </c>
      <c r="M734" s="739">
        <v>61.97</v>
      </c>
      <c r="N734" s="738">
        <v>1</v>
      </c>
      <c r="O734" s="821">
        <v>1</v>
      </c>
      <c r="P734" s="739"/>
      <c r="Q734" s="754">
        <v>0</v>
      </c>
      <c r="R734" s="738"/>
      <c r="S734" s="754">
        <v>0</v>
      </c>
      <c r="T734" s="821"/>
      <c r="U734" s="777">
        <v>0</v>
      </c>
    </row>
    <row r="735" spans="1:21" ht="14.4" customHeight="1" x14ac:dyDescent="0.3">
      <c r="A735" s="737">
        <v>10</v>
      </c>
      <c r="B735" s="738" t="s">
        <v>2778</v>
      </c>
      <c r="C735" s="738" t="s">
        <v>3062</v>
      </c>
      <c r="D735" s="819" t="s">
        <v>5799</v>
      </c>
      <c r="E735" s="820" t="s">
        <v>3125</v>
      </c>
      <c r="F735" s="738" t="s">
        <v>3057</v>
      </c>
      <c r="G735" s="738" t="s">
        <v>3197</v>
      </c>
      <c r="H735" s="738" t="s">
        <v>608</v>
      </c>
      <c r="I735" s="738" t="s">
        <v>4062</v>
      </c>
      <c r="J735" s="738" t="s">
        <v>4063</v>
      </c>
      <c r="K735" s="738" t="s">
        <v>4064</v>
      </c>
      <c r="L735" s="739">
        <v>25.12</v>
      </c>
      <c r="M735" s="739">
        <v>25.12</v>
      </c>
      <c r="N735" s="738">
        <v>1</v>
      </c>
      <c r="O735" s="821">
        <v>0.5</v>
      </c>
      <c r="P735" s="739"/>
      <c r="Q735" s="754">
        <v>0</v>
      </c>
      <c r="R735" s="738"/>
      <c r="S735" s="754">
        <v>0</v>
      </c>
      <c r="T735" s="821"/>
      <c r="U735" s="777">
        <v>0</v>
      </c>
    </row>
    <row r="736" spans="1:21" ht="14.4" customHeight="1" x14ac:dyDescent="0.3">
      <c r="A736" s="737">
        <v>10</v>
      </c>
      <c r="B736" s="738" t="s">
        <v>2778</v>
      </c>
      <c r="C736" s="738" t="s">
        <v>3062</v>
      </c>
      <c r="D736" s="819" t="s">
        <v>5799</v>
      </c>
      <c r="E736" s="820" t="s">
        <v>3125</v>
      </c>
      <c r="F736" s="738" t="s">
        <v>3058</v>
      </c>
      <c r="G736" s="738" t="s">
        <v>3161</v>
      </c>
      <c r="H736" s="738" t="s">
        <v>608</v>
      </c>
      <c r="I736" s="738" t="s">
        <v>4141</v>
      </c>
      <c r="J736" s="738" t="s">
        <v>3107</v>
      </c>
      <c r="K736" s="738"/>
      <c r="L736" s="739">
        <v>0</v>
      </c>
      <c r="M736" s="739">
        <v>0</v>
      </c>
      <c r="N736" s="738">
        <v>1</v>
      </c>
      <c r="O736" s="821">
        <v>1</v>
      </c>
      <c r="P736" s="739">
        <v>0</v>
      </c>
      <c r="Q736" s="754"/>
      <c r="R736" s="738">
        <v>1</v>
      </c>
      <c r="S736" s="754">
        <v>1</v>
      </c>
      <c r="T736" s="821">
        <v>1</v>
      </c>
      <c r="U736" s="777">
        <v>1</v>
      </c>
    </row>
    <row r="737" spans="1:21" ht="14.4" customHeight="1" x14ac:dyDescent="0.3">
      <c r="A737" s="737">
        <v>10</v>
      </c>
      <c r="B737" s="738" t="s">
        <v>2778</v>
      </c>
      <c r="C737" s="738" t="s">
        <v>3062</v>
      </c>
      <c r="D737" s="819" t="s">
        <v>5799</v>
      </c>
      <c r="E737" s="820" t="s">
        <v>3129</v>
      </c>
      <c r="F737" s="738" t="s">
        <v>3057</v>
      </c>
      <c r="G737" s="738" t="s">
        <v>3240</v>
      </c>
      <c r="H737" s="738" t="s">
        <v>871</v>
      </c>
      <c r="I737" s="738" t="s">
        <v>1011</v>
      </c>
      <c r="J737" s="738" t="s">
        <v>2854</v>
      </c>
      <c r="K737" s="738" t="s">
        <v>2855</v>
      </c>
      <c r="L737" s="739">
        <v>66.08</v>
      </c>
      <c r="M737" s="739">
        <v>66.08</v>
      </c>
      <c r="N737" s="738">
        <v>1</v>
      </c>
      <c r="O737" s="821">
        <v>1</v>
      </c>
      <c r="P737" s="739">
        <v>66.08</v>
      </c>
      <c r="Q737" s="754">
        <v>1</v>
      </c>
      <c r="R737" s="738">
        <v>1</v>
      </c>
      <c r="S737" s="754">
        <v>1</v>
      </c>
      <c r="T737" s="821">
        <v>1</v>
      </c>
      <c r="U737" s="777">
        <v>1</v>
      </c>
    </row>
    <row r="738" spans="1:21" ht="14.4" customHeight="1" x14ac:dyDescent="0.3">
      <c r="A738" s="737">
        <v>10</v>
      </c>
      <c r="B738" s="738" t="s">
        <v>2778</v>
      </c>
      <c r="C738" s="738" t="s">
        <v>3062</v>
      </c>
      <c r="D738" s="819" t="s">
        <v>5799</v>
      </c>
      <c r="E738" s="820" t="s">
        <v>3129</v>
      </c>
      <c r="F738" s="738" t="s">
        <v>3057</v>
      </c>
      <c r="G738" s="738" t="s">
        <v>3240</v>
      </c>
      <c r="H738" s="738" t="s">
        <v>871</v>
      </c>
      <c r="I738" s="738" t="s">
        <v>1007</v>
      </c>
      <c r="J738" s="738" t="s">
        <v>1008</v>
      </c>
      <c r="K738" s="738" t="s">
        <v>3241</v>
      </c>
      <c r="L738" s="739">
        <v>75.73</v>
      </c>
      <c r="M738" s="739">
        <v>151.46</v>
      </c>
      <c r="N738" s="738">
        <v>2</v>
      </c>
      <c r="O738" s="821">
        <v>2</v>
      </c>
      <c r="P738" s="739"/>
      <c r="Q738" s="754">
        <v>0</v>
      </c>
      <c r="R738" s="738"/>
      <c r="S738" s="754">
        <v>0</v>
      </c>
      <c r="T738" s="821"/>
      <c r="U738" s="777">
        <v>0</v>
      </c>
    </row>
    <row r="739" spans="1:21" ht="14.4" customHeight="1" x14ac:dyDescent="0.3">
      <c r="A739" s="737">
        <v>10</v>
      </c>
      <c r="B739" s="738" t="s">
        <v>2778</v>
      </c>
      <c r="C739" s="738" t="s">
        <v>3062</v>
      </c>
      <c r="D739" s="819" t="s">
        <v>5799</v>
      </c>
      <c r="E739" s="820" t="s">
        <v>3131</v>
      </c>
      <c r="F739" s="738" t="s">
        <v>3057</v>
      </c>
      <c r="G739" s="738" t="s">
        <v>3475</v>
      </c>
      <c r="H739" s="738" t="s">
        <v>608</v>
      </c>
      <c r="I739" s="738" t="s">
        <v>1194</v>
      </c>
      <c r="J739" s="738" t="s">
        <v>1195</v>
      </c>
      <c r="K739" s="738" t="s">
        <v>3476</v>
      </c>
      <c r="L739" s="739">
        <v>380.18</v>
      </c>
      <c r="M739" s="739">
        <v>1140.54</v>
      </c>
      <c r="N739" s="738">
        <v>3</v>
      </c>
      <c r="O739" s="821">
        <v>1</v>
      </c>
      <c r="P739" s="739"/>
      <c r="Q739" s="754">
        <v>0</v>
      </c>
      <c r="R739" s="738"/>
      <c r="S739" s="754">
        <v>0</v>
      </c>
      <c r="T739" s="821"/>
      <c r="U739" s="777">
        <v>0</v>
      </c>
    </row>
    <row r="740" spans="1:21" ht="14.4" customHeight="1" x14ac:dyDescent="0.3">
      <c r="A740" s="737">
        <v>10</v>
      </c>
      <c r="B740" s="738" t="s">
        <v>2778</v>
      </c>
      <c r="C740" s="738" t="s">
        <v>3062</v>
      </c>
      <c r="D740" s="819" t="s">
        <v>5799</v>
      </c>
      <c r="E740" s="820" t="s">
        <v>3131</v>
      </c>
      <c r="F740" s="738" t="s">
        <v>3058</v>
      </c>
      <c r="G740" s="738" t="s">
        <v>3161</v>
      </c>
      <c r="H740" s="738" t="s">
        <v>608</v>
      </c>
      <c r="I740" s="738" t="s">
        <v>616</v>
      </c>
      <c r="J740" s="738" t="s">
        <v>3107</v>
      </c>
      <c r="K740" s="738"/>
      <c r="L740" s="739">
        <v>0</v>
      </c>
      <c r="M740" s="739">
        <v>0</v>
      </c>
      <c r="N740" s="738">
        <v>1</v>
      </c>
      <c r="O740" s="821">
        <v>1</v>
      </c>
      <c r="P740" s="739"/>
      <c r="Q740" s="754"/>
      <c r="R740" s="738"/>
      <c r="S740" s="754">
        <v>0</v>
      </c>
      <c r="T740" s="821"/>
      <c r="U740" s="777">
        <v>0</v>
      </c>
    </row>
    <row r="741" spans="1:21" ht="14.4" customHeight="1" x14ac:dyDescent="0.3">
      <c r="A741" s="737">
        <v>10</v>
      </c>
      <c r="B741" s="738" t="s">
        <v>2778</v>
      </c>
      <c r="C741" s="738" t="s">
        <v>3062</v>
      </c>
      <c r="D741" s="819" t="s">
        <v>5799</v>
      </c>
      <c r="E741" s="820" t="s">
        <v>3132</v>
      </c>
      <c r="F741" s="738" t="s">
        <v>3057</v>
      </c>
      <c r="G741" s="738" t="s">
        <v>3240</v>
      </c>
      <c r="H741" s="738" t="s">
        <v>871</v>
      </c>
      <c r="I741" s="738" t="s">
        <v>1321</v>
      </c>
      <c r="J741" s="738" t="s">
        <v>2299</v>
      </c>
      <c r="K741" s="738" t="s">
        <v>2892</v>
      </c>
      <c r="L741" s="739">
        <v>154.36000000000001</v>
      </c>
      <c r="M741" s="739">
        <v>154.36000000000001</v>
      </c>
      <c r="N741" s="738">
        <v>1</v>
      </c>
      <c r="O741" s="821">
        <v>1</v>
      </c>
      <c r="P741" s="739">
        <v>154.36000000000001</v>
      </c>
      <c r="Q741" s="754">
        <v>1</v>
      </c>
      <c r="R741" s="738">
        <v>1</v>
      </c>
      <c r="S741" s="754">
        <v>1</v>
      </c>
      <c r="T741" s="821">
        <v>1</v>
      </c>
      <c r="U741" s="777">
        <v>1</v>
      </c>
    </row>
    <row r="742" spans="1:21" ht="14.4" customHeight="1" x14ac:dyDescent="0.3">
      <c r="A742" s="737">
        <v>10</v>
      </c>
      <c r="B742" s="738" t="s">
        <v>2778</v>
      </c>
      <c r="C742" s="738" t="s">
        <v>3062</v>
      </c>
      <c r="D742" s="819" t="s">
        <v>5799</v>
      </c>
      <c r="E742" s="820" t="s">
        <v>3132</v>
      </c>
      <c r="F742" s="738" t="s">
        <v>3057</v>
      </c>
      <c r="G742" s="738" t="s">
        <v>3240</v>
      </c>
      <c r="H742" s="738" t="s">
        <v>871</v>
      </c>
      <c r="I742" s="738" t="s">
        <v>1007</v>
      </c>
      <c r="J742" s="738" t="s">
        <v>1008</v>
      </c>
      <c r="K742" s="738" t="s">
        <v>3241</v>
      </c>
      <c r="L742" s="739">
        <v>75.73</v>
      </c>
      <c r="M742" s="739">
        <v>227.19</v>
      </c>
      <c r="N742" s="738">
        <v>3</v>
      </c>
      <c r="O742" s="821">
        <v>3</v>
      </c>
      <c r="P742" s="739">
        <v>75.73</v>
      </c>
      <c r="Q742" s="754">
        <v>0.33333333333333337</v>
      </c>
      <c r="R742" s="738">
        <v>1</v>
      </c>
      <c r="S742" s="754">
        <v>0.33333333333333331</v>
      </c>
      <c r="T742" s="821">
        <v>1</v>
      </c>
      <c r="U742" s="777">
        <v>0.33333333333333331</v>
      </c>
    </row>
    <row r="743" spans="1:21" ht="14.4" customHeight="1" x14ac:dyDescent="0.3">
      <c r="A743" s="737">
        <v>10</v>
      </c>
      <c r="B743" s="738" t="s">
        <v>2778</v>
      </c>
      <c r="C743" s="738" t="s">
        <v>3062</v>
      </c>
      <c r="D743" s="819" t="s">
        <v>5799</v>
      </c>
      <c r="E743" s="820" t="s">
        <v>3132</v>
      </c>
      <c r="F743" s="738" t="s">
        <v>3057</v>
      </c>
      <c r="G743" s="738" t="s">
        <v>3246</v>
      </c>
      <c r="H743" s="738" t="s">
        <v>608</v>
      </c>
      <c r="I743" s="738" t="s">
        <v>973</v>
      </c>
      <c r="J743" s="738" t="s">
        <v>3247</v>
      </c>
      <c r="K743" s="738" t="s">
        <v>3248</v>
      </c>
      <c r="L743" s="739">
        <v>42.63</v>
      </c>
      <c r="M743" s="739">
        <v>42.63</v>
      </c>
      <c r="N743" s="738">
        <v>1</v>
      </c>
      <c r="O743" s="821">
        <v>1</v>
      </c>
      <c r="P743" s="739"/>
      <c r="Q743" s="754">
        <v>0</v>
      </c>
      <c r="R743" s="738"/>
      <c r="S743" s="754">
        <v>0</v>
      </c>
      <c r="T743" s="821"/>
      <c r="U743" s="777">
        <v>0</v>
      </c>
    </row>
    <row r="744" spans="1:21" ht="14.4" customHeight="1" x14ac:dyDescent="0.3">
      <c r="A744" s="737">
        <v>10</v>
      </c>
      <c r="B744" s="738" t="s">
        <v>2778</v>
      </c>
      <c r="C744" s="738" t="s">
        <v>3062</v>
      </c>
      <c r="D744" s="819" t="s">
        <v>5799</v>
      </c>
      <c r="E744" s="820" t="s">
        <v>3132</v>
      </c>
      <c r="F744" s="738" t="s">
        <v>3057</v>
      </c>
      <c r="G744" s="738" t="s">
        <v>3777</v>
      </c>
      <c r="H744" s="738" t="s">
        <v>608</v>
      </c>
      <c r="I744" s="738" t="s">
        <v>4142</v>
      </c>
      <c r="J744" s="738" t="s">
        <v>2552</v>
      </c>
      <c r="K744" s="738" t="s">
        <v>4143</v>
      </c>
      <c r="L744" s="739">
        <v>19.89</v>
      </c>
      <c r="M744" s="739">
        <v>19.89</v>
      </c>
      <c r="N744" s="738">
        <v>1</v>
      </c>
      <c r="O744" s="821">
        <v>0.5</v>
      </c>
      <c r="P744" s="739">
        <v>19.89</v>
      </c>
      <c r="Q744" s="754">
        <v>1</v>
      </c>
      <c r="R744" s="738">
        <v>1</v>
      </c>
      <c r="S744" s="754">
        <v>1</v>
      </c>
      <c r="T744" s="821">
        <v>0.5</v>
      </c>
      <c r="U744" s="777">
        <v>1</v>
      </c>
    </row>
    <row r="745" spans="1:21" ht="14.4" customHeight="1" x14ac:dyDescent="0.3">
      <c r="A745" s="737">
        <v>10</v>
      </c>
      <c r="B745" s="738" t="s">
        <v>2778</v>
      </c>
      <c r="C745" s="738" t="s">
        <v>3062</v>
      </c>
      <c r="D745" s="819" t="s">
        <v>5799</v>
      </c>
      <c r="E745" s="820" t="s">
        <v>3132</v>
      </c>
      <c r="F745" s="738" t="s">
        <v>3057</v>
      </c>
      <c r="G745" s="738" t="s">
        <v>4144</v>
      </c>
      <c r="H745" s="738" t="s">
        <v>608</v>
      </c>
      <c r="I745" s="738" t="s">
        <v>4145</v>
      </c>
      <c r="J745" s="738" t="s">
        <v>4146</v>
      </c>
      <c r="K745" s="738" t="s">
        <v>3227</v>
      </c>
      <c r="L745" s="739">
        <v>76.069999999999993</v>
      </c>
      <c r="M745" s="739">
        <v>76.069999999999993</v>
      </c>
      <c r="N745" s="738">
        <v>1</v>
      </c>
      <c r="O745" s="821">
        <v>0.5</v>
      </c>
      <c r="P745" s="739">
        <v>76.069999999999993</v>
      </c>
      <c r="Q745" s="754">
        <v>1</v>
      </c>
      <c r="R745" s="738">
        <v>1</v>
      </c>
      <c r="S745" s="754">
        <v>1</v>
      </c>
      <c r="T745" s="821">
        <v>0.5</v>
      </c>
      <c r="U745" s="777">
        <v>1</v>
      </c>
    </row>
    <row r="746" spans="1:21" ht="14.4" customHeight="1" x14ac:dyDescent="0.3">
      <c r="A746" s="737">
        <v>10</v>
      </c>
      <c r="B746" s="738" t="s">
        <v>2778</v>
      </c>
      <c r="C746" s="738" t="s">
        <v>3062</v>
      </c>
      <c r="D746" s="819" t="s">
        <v>5799</v>
      </c>
      <c r="E746" s="820" t="s">
        <v>3132</v>
      </c>
      <c r="F746" s="738" t="s">
        <v>3057</v>
      </c>
      <c r="G746" s="738" t="s">
        <v>3379</v>
      </c>
      <c r="H746" s="738" t="s">
        <v>608</v>
      </c>
      <c r="I746" s="738" t="s">
        <v>1274</v>
      </c>
      <c r="J746" s="738" t="s">
        <v>1275</v>
      </c>
      <c r="K746" s="738" t="s">
        <v>3534</v>
      </c>
      <c r="L746" s="739">
        <v>48.09</v>
      </c>
      <c r="M746" s="739">
        <v>48.09</v>
      </c>
      <c r="N746" s="738">
        <v>1</v>
      </c>
      <c r="O746" s="821">
        <v>1</v>
      </c>
      <c r="P746" s="739"/>
      <c r="Q746" s="754">
        <v>0</v>
      </c>
      <c r="R746" s="738"/>
      <c r="S746" s="754">
        <v>0</v>
      </c>
      <c r="T746" s="821"/>
      <c r="U746" s="777">
        <v>0</v>
      </c>
    </row>
    <row r="747" spans="1:21" ht="14.4" customHeight="1" x14ac:dyDescent="0.3">
      <c r="A747" s="737">
        <v>10</v>
      </c>
      <c r="B747" s="738" t="s">
        <v>2778</v>
      </c>
      <c r="C747" s="738" t="s">
        <v>3062</v>
      </c>
      <c r="D747" s="819" t="s">
        <v>5799</v>
      </c>
      <c r="E747" s="820" t="s">
        <v>3132</v>
      </c>
      <c r="F747" s="738" t="s">
        <v>3057</v>
      </c>
      <c r="G747" s="738" t="s">
        <v>3379</v>
      </c>
      <c r="H747" s="738" t="s">
        <v>608</v>
      </c>
      <c r="I747" s="738" t="s">
        <v>994</v>
      </c>
      <c r="J747" s="738" t="s">
        <v>995</v>
      </c>
      <c r="K747" s="738" t="s">
        <v>3380</v>
      </c>
      <c r="L747" s="739">
        <v>89.91</v>
      </c>
      <c r="M747" s="739">
        <v>89.91</v>
      </c>
      <c r="N747" s="738">
        <v>1</v>
      </c>
      <c r="O747" s="821">
        <v>1</v>
      </c>
      <c r="P747" s="739">
        <v>89.91</v>
      </c>
      <c r="Q747" s="754">
        <v>1</v>
      </c>
      <c r="R747" s="738">
        <v>1</v>
      </c>
      <c r="S747" s="754">
        <v>1</v>
      </c>
      <c r="T747" s="821">
        <v>1</v>
      </c>
      <c r="U747" s="777">
        <v>1</v>
      </c>
    </row>
    <row r="748" spans="1:21" ht="14.4" customHeight="1" x14ac:dyDescent="0.3">
      <c r="A748" s="737">
        <v>10</v>
      </c>
      <c r="B748" s="738" t="s">
        <v>2778</v>
      </c>
      <c r="C748" s="738" t="s">
        <v>3062</v>
      </c>
      <c r="D748" s="819" t="s">
        <v>5799</v>
      </c>
      <c r="E748" s="820" t="s">
        <v>3132</v>
      </c>
      <c r="F748" s="738" t="s">
        <v>3057</v>
      </c>
      <c r="G748" s="738" t="s">
        <v>3689</v>
      </c>
      <c r="H748" s="738" t="s">
        <v>871</v>
      </c>
      <c r="I748" s="738" t="s">
        <v>2767</v>
      </c>
      <c r="J748" s="738" t="s">
        <v>2975</v>
      </c>
      <c r="K748" s="738" t="s">
        <v>2976</v>
      </c>
      <c r="L748" s="739">
        <v>219.78</v>
      </c>
      <c r="M748" s="739">
        <v>219.78</v>
      </c>
      <c r="N748" s="738">
        <v>1</v>
      </c>
      <c r="O748" s="821">
        <v>1</v>
      </c>
      <c r="P748" s="739">
        <v>219.78</v>
      </c>
      <c r="Q748" s="754">
        <v>1</v>
      </c>
      <c r="R748" s="738">
        <v>1</v>
      </c>
      <c r="S748" s="754">
        <v>1</v>
      </c>
      <c r="T748" s="821">
        <v>1</v>
      </c>
      <c r="U748" s="777">
        <v>1</v>
      </c>
    </row>
    <row r="749" spans="1:21" ht="14.4" customHeight="1" x14ac:dyDescent="0.3">
      <c r="A749" s="737">
        <v>10</v>
      </c>
      <c r="B749" s="738" t="s">
        <v>2778</v>
      </c>
      <c r="C749" s="738" t="s">
        <v>3062</v>
      </c>
      <c r="D749" s="819" t="s">
        <v>5799</v>
      </c>
      <c r="E749" s="820" t="s">
        <v>3132</v>
      </c>
      <c r="F749" s="738" t="s">
        <v>3057</v>
      </c>
      <c r="G749" s="738" t="s">
        <v>4115</v>
      </c>
      <c r="H749" s="738" t="s">
        <v>608</v>
      </c>
      <c r="I749" s="738" t="s">
        <v>4147</v>
      </c>
      <c r="J749" s="738" t="s">
        <v>4148</v>
      </c>
      <c r="K749" s="738" t="s">
        <v>4149</v>
      </c>
      <c r="L749" s="739">
        <v>0</v>
      </c>
      <c r="M749" s="739">
        <v>0</v>
      </c>
      <c r="N749" s="738">
        <v>1</v>
      </c>
      <c r="O749" s="821">
        <v>1</v>
      </c>
      <c r="P749" s="739">
        <v>0</v>
      </c>
      <c r="Q749" s="754"/>
      <c r="R749" s="738">
        <v>1</v>
      </c>
      <c r="S749" s="754">
        <v>1</v>
      </c>
      <c r="T749" s="821">
        <v>1</v>
      </c>
      <c r="U749" s="777">
        <v>1</v>
      </c>
    </row>
    <row r="750" spans="1:21" ht="14.4" customHeight="1" x14ac:dyDescent="0.3">
      <c r="A750" s="737">
        <v>10</v>
      </c>
      <c r="B750" s="738" t="s">
        <v>2778</v>
      </c>
      <c r="C750" s="738" t="s">
        <v>3062</v>
      </c>
      <c r="D750" s="819" t="s">
        <v>5799</v>
      </c>
      <c r="E750" s="820" t="s">
        <v>3132</v>
      </c>
      <c r="F750" s="738" t="s">
        <v>3057</v>
      </c>
      <c r="G750" s="738" t="s">
        <v>4150</v>
      </c>
      <c r="H750" s="738" t="s">
        <v>608</v>
      </c>
      <c r="I750" s="738" t="s">
        <v>4151</v>
      </c>
      <c r="J750" s="738" t="s">
        <v>4152</v>
      </c>
      <c r="K750" s="738" t="s">
        <v>4153</v>
      </c>
      <c r="L750" s="739">
        <v>53.38</v>
      </c>
      <c r="M750" s="739">
        <v>53.38</v>
      </c>
      <c r="N750" s="738">
        <v>1</v>
      </c>
      <c r="O750" s="821">
        <v>1</v>
      </c>
      <c r="P750" s="739">
        <v>53.38</v>
      </c>
      <c r="Q750" s="754">
        <v>1</v>
      </c>
      <c r="R750" s="738">
        <v>1</v>
      </c>
      <c r="S750" s="754">
        <v>1</v>
      </c>
      <c r="T750" s="821">
        <v>1</v>
      </c>
      <c r="U750" s="777">
        <v>1</v>
      </c>
    </row>
    <row r="751" spans="1:21" ht="14.4" customHeight="1" x14ac:dyDescent="0.3">
      <c r="A751" s="737">
        <v>10</v>
      </c>
      <c r="B751" s="738" t="s">
        <v>2778</v>
      </c>
      <c r="C751" s="738" t="s">
        <v>3062</v>
      </c>
      <c r="D751" s="819" t="s">
        <v>5799</v>
      </c>
      <c r="E751" s="820" t="s">
        <v>3132</v>
      </c>
      <c r="F751" s="738" t="s">
        <v>3057</v>
      </c>
      <c r="G751" s="738" t="s">
        <v>4085</v>
      </c>
      <c r="H751" s="738" t="s">
        <v>608</v>
      </c>
      <c r="I751" s="738" t="s">
        <v>4086</v>
      </c>
      <c r="J751" s="738" t="s">
        <v>4087</v>
      </c>
      <c r="K751" s="738" t="s">
        <v>4088</v>
      </c>
      <c r="L751" s="739">
        <v>1274.5999999999999</v>
      </c>
      <c r="M751" s="739">
        <v>1274.5999999999999</v>
      </c>
      <c r="N751" s="738">
        <v>1</v>
      </c>
      <c r="O751" s="821">
        <v>0.5</v>
      </c>
      <c r="P751" s="739"/>
      <c r="Q751" s="754">
        <v>0</v>
      </c>
      <c r="R751" s="738"/>
      <c r="S751" s="754">
        <v>0</v>
      </c>
      <c r="T751" s="821"/>
      <c r="U751" s="777">
        <v>0</v>
      </c>
    </row>
    <row r="752" spans="1:21" ht="14.4" customHeight="1" x14ac:dyDescent="0.3">
      <c r="A752" s="737">
        <v>10</v>
      </c>
      <c r="B752" s="738" t="s">
        <v>2778</v>
      </c>
      <c r="C752" s="738" t="s">
        <v>3062</v>
      </c>
      <c r="D752" s="819" t="s">
        <v>5799</v>
      </c>
      <c r="E752" s="820" t="s">
        <v>3132</v>
      </c>
      <c r="F752" s="738" t="s">
        <v>3057</v>
      </c>
      <c r="G752" s="738" t="s">
        <v>3800</v>
      </c>
      <c r="H752" s="738" t="s">
        <v>608</v>
      </c>
      <c r="I752" s="738" t="s">
        <v>3801</v>
      </c>
      <c r="J752" s="738" t="s">
        <v>3802</v>
      </c>
      <c r="K752" s="738" t="s">
        <v>3803</v>
      </c>
      <c r="L752" s="739">
        <v>275.77999999999997</v>
      </c>
      <c r="M752" s="739">
        <v>275.77999999999997</v>
      </c>
      <c r="N752" s="738">
        <v>1</v>
      </c>
      <c r="O752" s="821">
        <v>0.5</v>
      </c>
      <c r="P752" s="739"/>
      <c r="Q752" s="754">
        <v>0</v>
      </c>
      <c r="R752" s="738"/>
      <c r="S752" s="754">
        <v>0</v>
      </c>
      <c r="T752" s="821"/>
      <c r="U752" s="777">
        <v>0</v>
      </c>
    </row>
    <row r="753" spans="1:21" ht="14.4" customHeight="1" x14ac:dyDescent="0.3">
      <c r="A753" s="737">
        <v>10</v>
      </c>
      <c r="B753" s="738" t="s">
        <v>2778</v>
      </c>
      <c r="C753" s="738" t="s">
        <v>3062</v>
      </c>
      <c r="D753" s="819" t="s">
        <v>5799</v>
      </c>
      <c r="E753" s="820" t="s">
        <v>3133</v>
      </c>
      <c r="F753" s="738" t="s">
        <v>3057</v>
      </c>
      <c r="G753" s="738" t="s">
        <v>3224</v>
      </c>
      <c r="H753" s="738" t="s">
        <v>608</v>
      </c>
      <c r="I753" s="738" t="s">
        <v>3228</v>
      </c>
      <c r="J753" s="738" t="s">
        <v>3229</v>
      </c>
      <c r="K753" s="738" t="s">
        <v>3226</v>
      </c>
      <c r="L753" s="739">
        <v>36.270000000000003</v>
      </c>
      <c r="M753" s="739">
        <v>36.270000000000003</v>
      </c>
      <c r="N753" s="738">
        <v>1</v>
      </c>
      <c r="O753" s="821">
        <v>0.5</v>
      </c>
      <c r="P753" s="739"/>
      <c r="Q753" s="754">
        <v>0</v>
      </c>
      <c r="R753" s="738"/>
      <c r="S753" s="754">
        <v>0</v>
      </c>
      <c r="T753" s="821"/>
      <c r="U753" s="777">
        <v>0</v>
      </c>
    </row>
    <row r="754" spans="1:21" ht="14.4" customHeight="1" x14ac:dyDescent="0.3">
      <c r="A754" s="737">
        <v>10</v>
      </c>
      <c r="B754" s="738" t="s">
        <v>2778</v>
      </c>
      <c r="C754" s="738" t="s">
        <v>3062</v>
      </c>
      <c r="D754" s="819" t="s">
        <v>5799</v>
      </c>
      <c r="E754" s="820" t="s">
        <v>3133</v>
      </c>
      <c r="F754" s="738" t="s">
        <v>3057</v>
      </c>
      <c r="G754" s="738" t="s">
        <v>3240</v>
      </c>
      <c r="H754" s="738" t="s">
        <v>871</v>
      </c>
      <c r="I754" s="738" t="s">
        <v>1011</v>
      </c>
      <c r="J754" s="738" t="s">
        <v>2854</v>
      </c>
      <c r="K754" s="738" t="s">
        <v>2855</v>
      </c>
      <c r="L754" s="739">
        <v>66.08</v>
      </c>
      <c r="M754" s="739">
        <v>66.08</v>
      </c>
      <c r="N754" s="738">
        <v>1</v>
      </c>
      <c r="O754" s="821">
        <v>1</v>
      </c>
      <c r="P754" s="739">
        <v>66.08</v>
      </c>
      <c r="Q754" s="754">
        <v>1</v>
      </c>
      <c r="R754" s="738">
        <v>1</v>
      </c>
      <c r="S754" s="754">
        <v>1</v>
      </c>
      <c r="T754" s="821">
        <v>1</v>
      </c>
      <c r="U754" s="777">
        <v>1</v>
      </c>
    </row>
    <row r="755" spans="1:21" ht="14.4" customHeight="1" x14ac:dyDescent="0.3">
      <c r="A755" s="737">
        <v>10</v>
      </c>
      <c r="B755" s="738" t="s">
        <v>2778</v>
      </c>
      <c r="C755" s="738" t="s">
        <v>3062</v>
      </c>
      <c r="D755" s="819" t="s">
        <v>5799</v>
      </c>
      <c r="E755" s="820" t="s">
        <v>3133</v>
      </c>
      <c r="F755" s="738" t="s">
        <v>3057</v>
      </c>
      <c r="G755" s="738" t="s">
        <v>3240</v>
      </c>
      <c r="H755" s="738" t="s">
        <v>871</v>
      </c>
      <c r="I755" s="738" t="s">
        <v>1007</v>
      </c>
      <c r="J755" s="738" t="s">
        <v>1008</v>
      </c>
      <c r="K755" s="738" t="s">
        <v>3241</v>
      </c>
      <c r="L755" s="739">
        <v>75.73</v>
      </c>
      <c r="M755" s="739">
        <v>151.46</v>
      </c>
      <c r="N755" s="738">
        <v>2</v>
      </c>
      <c r="O755" s="821">
        <v>1.5</v>
      </c>
      <c r="P755" s="739"/>
      <c r="Q755" s="754">
        <v>0</v>
      </c>
      <c r="R755" s="738"/>
      <c r="S755" s="754">
        <v>0</v>
      </c>
      <c r="T755" s="821"/>
      <c r="U755" s="777">
        <v>0</v>
      </c>
    </row>
    <row r="756" spans="1:21" ht="14.4" customHeight="1" x14ac:dyDescent="0.3">
      <c r="A756" s="737">
        <v>10</v>
      </c>
      <c r="B756" s="738" t="s">
        <v>2778</v>
      </c>
      <c r="C756" s="738" t="s">
        <v>3062</v>
      </c>
      <c r="D756" s="819" t="s">
        <v>5799</v>
      </c>
      <c r="E756" s="820" t="s">
        <v>3133</v>
      </c>
      <c r="F756" s="738" t="s">
        <v>3057</v>
      </c>
      <c r="G756" s="738" t="s">
        <v>4154</v>
      </c>
      <c r="H756" s="738" t="s">
        <v>608</v>
      </c>
      <c r="I756" s="738" t="s">
        <v>787</v>
      </c>
      <c r="J756" s="738" t="s">
        <v>788</v>
      </c>
      <c r="K756" s="738" t="s">
        <v>4155</v>
      </c>
      <c r="L756" s="739">
        <v>57.76</v>
      </c>
      <c r="M756" s="739">
        <v>57.76</v>
      </c>
      <c r="N756" s="738">
        <v>1</v>
      </c>
      <c r="O756" s="821">
        <v>0.5</v>
      </c>
      <c r="P756" s="739"/>
      <c r="Q756" s="754">
        <v>0</v>
      </c>
      <c r="R756" s="738"/>
      <c r="S756" s="754">
        <v>0</v>
      </c>
      <c r="T756" s="821"/>
      <c r="U756" s="777">
        <v>0</v>
      </c>
    </row>
    <row r="757" spans="1:21" ht="14.4" customHeight="1" x14ac:dyDescent="0.3">
      <c r="A757" s="737">
        <v>10</v>
      </c>
      <c r="B757" s="738" t="s">
        <v>2778</v>
      </c>
      <c r="C757" s="738" t="s">
        <v>3062</v>
      </c>
      <c r="D757" s="819" t="s">
        <v>5799</v>
      </c>
      <c r="E757" s="820" t="s">
        <v>3133</v>
      </c>
      <c r="F757" s="738" t="s">
        <v>3057</v>
      </c>
      <c r="G757" s="738" t="s">
        <v>3246</v>
      </c>
      <c r="H757" s="738" t="s">
        <v>608</v>
      </c>
      <c r="I757" s="738" t="s">
        <v>973</v>
      </c>
      <c r="J757" s="738" t="s">
        <v>3247</v>
      </c>
      <c r="K757" s="738" t="s">
        <v>3248</v>
      </c>
      <c r="L757" s="739">
        <v>42.63</v>
      </c>
      <c r="M757" s="739">
        <v>42.63</v>
      </c>
      <c r="N757" s="738">
        <v>1</v>
      </c>
      <c r="O757" s="821">
        <v>1</v>
      </c>
      <c r="P757" s="739"/>
      <c r="Q757" s="754">
        <v>0</v>
      </c>
      <c r="R757" s="738"/>
      <c r="S757" s="754">
        <v>0</v>
      </c>
      <c r="T757" s="821"/>
      <c r="U757" s="777">
        <v>0</v>
      </c>
    </row>
    <row r="758" spans="1:21" ht="14.4" customHeight="1" x14ac:dyDescent="0.3">
      <c r="A758" s="737">
        <v>10</v>
      </c>
      <c r="B758" s="738" t="s">
        <v>2778</v>
      </c>
      <c r="C758" s="738" t="s">
        <v>3062</v>
      </c>
      <c r="D758" s="819" t="s">
        <v>5799</v>
      </c>
      <c r="E758" s="820" t="s">
        <v>3133</v>
      </c>
      <c r="F758" s="738" t="s">
        <v>3057</v>
      </c>
      <c r="G758" s="738" t="s">
        <v>3251</v>
      </c>
      <c r="H758" s="738" t="s">
        <v>871</v>
      </c>
      <c r="I758" s="738" t="s">
        <v>893</v>
      </c>
      <c r="J758" s="738" t="s">
        <v>894</v>
      </c>
      <c r="K758" s="738" t="s">
        <v>2872</v>
      </c>
      <c r="L758" s="739">
        <v>0</v>
      </c>
      <c r="M758" s="739">
        <v>0</v>
      </c>
      <c r="N758" s="738">
        <v>1</v>
      </c>
      <c r="O758" s="821">
        <v>0.5</v>
      </c>
      <c r="P758" s="739"/>
      <c r="Q758" s="754"/>
      <c r="R758" s="738"/>
      <c r="S758" s="754">
        <v>0</v>
      </c>
      <c r="T758" s="821"/>
      <c r="U758" s="777">
        <v>0</v>
      </c>
    </row>
    <row r="759" spans="1:21" ht="14.4" customHeight="1" x14ac:dyDescent="0.3">
      <c r="A759" s="737">
        <v>10</v>
      </c>
      <c r="B759" s="738" t="s">
        <v>2778</v>
      </c>
      <c r="C759" s="738" t="s">
        <v>3062</v>
      </c>
      <c r="D759" s="819" t="s">
        <v>5799</v>
      </c>
      <c r="E759" s="820" t="s">
        <v>3133</v>
      </c>
      <c r="F759" s="738" t="s">
        <v>3057</v>
      </c>
      <c r="G759" s="738" t="s">
        <v>3676</v>
      </c>
      <c r="H759" s="738" t="s">
        <v>608</v>
      </c>
      <c r="I759" s="738" t="s">
        <v>687</v>
      </c>
      <c r="J759" s="738" t="s">
        <v>688</v>
      </c>
      <c r="K759" s="738" t="s">
        <v>3677</v>
      </c>
      <c r="L759" s="739">
        <v>18.809999999999999</v>
      </c>
      <c r="M759" s="739">
        <v>37.619999999999997</v>
      </c>
      <c r="N759" s="738">
        <v>2</v>
      </c>
      <c r="O759" s="821">
        <v>1</v>
      </c>
      <c r="P759" s="739"/>
      <c r="Q759" s="754">
        <v>0</v>
      </c>
      <c r="R759" s="738"/>
      <c r="S759" s="754">
        <v>0</v>
      </c>
      <c r="T759" s="821"/>
      <c r="U759" s="777">
        <v>0</v>
      </c>
    </row>
    <row r="760" spans="1:21" ht="14.4" customHeight="1" x14ac:dyDescent="0.3">
      <c r="A760" s="737">
        <v>10</v>
      </c>
      <c r="B760" s="738" t="s">
        <v>2778</v>
      </c>
      <c r="C760" s="738" t="s">
        <v>3062</v>
      </c>
      <c r="D760" s="819" t="s">
        <v>5799</v>
      </c>
      <c r="E760" s="820" t="s">
        <v>3133</v>
      </c>
      <c r="F760" s="738" t="s">
        <v>3057</v>
      </c>
      <c r="G760" s="738" t="s">
        <v>3676</v>
      </c>
      <c r="H760" s="738" t="s">
        <v>608</v>
      </c>
      <c r="I760" s="738" t="s">
        <v>4066</v>
      </c>
      <c r="J760" s="738" t="s">
        <v>1858</v>
      </c>
      <c r="K760" s="738" t="s">
        <v>4067</v>
      </c>
      <c r="L760" s="739">
        <v>80.760000000000005</v>
      </c>
      <c r="M760" s="739">
        <v>242.28000000000003</v>
      </c>
      <c r="N760" s="738">
        <v>3</v>
      </c>
      <c r="O760" s="821">
        <v>1.5</v>
      </c>
      <c r="P760" s="739"/>
      <c r="Q760" s="754">
        <v>0</v>
      </c>
      <c r="R760" s="738"/>
      <c r="S760" s="754">
        <v>0</v>
      </c>
      <c r="T760" s="821"/>
      <c r="U760" s="777">
        <v>0</v>
      </c>
    </row>
    <row r="761" spans="1:21" ht="14.4" customHeight="1" x14ac:dyDescent="0.3">
      <c r="A761" s="737">
        <v>10</v>
      </c>
      <c r="B761" s="738" t="s">
        <v>2778</v>
      </c>
      <c r="C761" s="738" t="s">
        <v>3062</v>
      </c>
      <c r="D761" s="819" t="s">
        <v>5799</v>
      </c>
      <c r="E761" s="820" t="s">
        <v>3133</v>
      </c>
      <c r="F761" s="738" t="s">
        <v>3057</v>
      </c>
      <c r="G761" s="738" t="s">
        <v>3379</v>
      </c>
      <c r="H761" s="738" t="s">
        <v>608</v>
      </c>
      <c r="I761" s="738" t="s">
        <v>1274</v>
      </c>
      <c r="J761" s="738" t="s">
        <v>1275</v>
      </c>
      <c r="K761" s="738" t="s">
        <v>3534</v>
      </c>
      <c r="L761" s="739">
        <v>48.09</v>
      </c>
      <c r="M761" s="739">
        <v>96.18</v>
      </c>
      <c r="N761" s="738">
        <v>2</v>
      </c>
      <c r="O761" s="821">
        <v>2</v>
      </c>
      <c r="P761" s="739"/>
      <c r="Q761" s="754">
        <v>0</v>
      </c>
      <c r="R761" s="738"/>
      <c r="S761" s="754">
        <v>0</v>
      </c>
      <c r="T761" s="821"/>
      <c r="U761" s="777">
        <v>0</v>
      </c>
    </row>
    <row r="762" spans="1:21" ht="14.4" customHeight="1" x14ac:dyDescent="0.3">
      <c r="A762" s="737">
        <v>10</v>
      </c>
      <c r="B762" s="738" t="s">
        <v>2778</v>
      </c>
      <c r="C762" s="738" t="s">
        <v>3062</v>
      </c>
      <c r="D762" s="819" t="s">
        <v>5799</v>
      </c>
      <c r="E762" s="820" t="s">
        <v>3133</v>
      </c>
      <c r="F762" s="738" t="s">
        <v>3057</v>
      </c>
      <c r="G762" s="738" t="s">
        <v>3379</v>
      </c>
      <c r="H762" s="738" t="s">
        <v>608</v>
      </c>
      <c r="I762" s="738" t="s">
        <v>994</v>
      </c>
      <c r="J762" s="738" t="s">
        <v>995</v>
      </c>
      <c r="K762" s="738" t="s">
        <v>3380</v>
      </c>
      <c r="L762" s="739">
        <v>89.91</v>
      </c>
      <c r="M762" s="739">
        <v>89.91</v>
      </c>
      <c r="N762" s="738">
        <v>1</v>
      </c>
      <c r="O762" s="821">
        <v>0.5</v>
      </c>
      <c r="P762" s="739"/>
      <c r="Q762" s="754">
        <v>0</v>
      </c>
      <c r="R762" s="738"/>
      <c r="S762" s="754">
        <v>0</v>
      </c>
      <c r="T762" s="821"/>
      <c r="U762" s="777">
        <v>0</v>
      </c>
    </row>
    <row r="763" spans="1:21" ht="14.4" customHeight="1" x14ac:dyDescent="0.3">
      <c r="A763" s="737">
        <v>10</v>
      </c>
      <c r="B763" s="738" t="s">
        <v>2778</v>
      </c>
      <c r="C763" s="738" t="s">
        <v>3062</v>
      </c>
      <c r="D763" s="819" t="s">
        <v>5799</v>
      </c>
      <c r="E763" s="820" t="s">
        <v>3133</v>
      </c>
      <c r="F763" s="738" t="s">
        <v>3057</v>
      </c>
      <c r="G763" s="738" t="s">
        <v>3288</v>
      </c>
      <c r="H763" s="738" t="s">
        <v>608</v>
      </c>
      <c r="I763" s="738" t="s">
        <v>951</v>
      </c>
      <c r="J763" s="738" t="s">
        <v>952</v>
      </c>
      <c r="K763" s="738" t="s">
        <v>3289</v>
      </c>
      <c r="L763" s="739">
        <v>61.97</v>
      </c>
      <c r="M763" s="739">
        <v>123.94</v>
      </c>
      <c r="N763" s="738">
        <v>2</v>
      </c>
      <c r="O763" s="821">
        <v>1</v>
      </c>
      <c r="P763" s="739"/>
      <c r="Q763" s="754">
        <v>0</v>
      </c>
      <c r="R763" s="738"/>
      <c r="S763" s="754">
        <v>0</v>
      </c>
      <c r="T763" s="821"/>
      <c r="U763" s="777">
        <v>0</v>
      </c>
    </row>
    <row r="764" spans="1:21" ht="14.4" customHeight="1" x14ac:dyDescent="0.3">
      <c r="A764" s="737">
        <v>10</v>
      </c>
      <c r="B764" s="738" t="s">
        <v>2778</v>
      </c>
      <c r="C764" s="738" t="s">
        <v>3062</v>
      </c>
      <c r="D764" s="819" t="s">
        <v>5799</v>
      </c>
      <c r="E764" s="820" t="s">
        <v>3133</v>
      </c>
      <c r="F764" s="738" t="s">
        <v>3057</v>
      </c>
      <c r="G764" s="738" t="s">
        <v>3385</v>
      </c>
      <c r="H764" s="738" t="s">
        <v>608</v>
      </c>
      <c r="I764" s="738" t="s">
        <v>4156</v>
      </c>
      <c r="J764" s="738" t="s">
        <v>4157</v>
      </c>
      <c r="K764" s="738" t="s">
        <v>4158</v>
      </c>
      <c r="L764" s="739">
        <v>189.43</v>
      </c>
      <c r="M764" s="739">
        <v>378.86</v>
      </c>
      <c r="N764" s="738">
        <v>2</v>
      </c>
      <c r="O764" s="821">
        <v>1</v>
      </c>
      <c r="P764" s="739"/>
      <c r="Q764" s="754">
        <v>0</v>
      </c>
      <c r="R764" s="738"/>
      <c r="S764" s="754">
        <v>0</v>
      </c>
      <c r="T764" s="821"/>
      <c r="U764" s="777">
        <v>0</v>
      </c>
    </row>
    <row r="765" spans="1:21" ht="14.4" customHeight="1" x14ac:dyDescent="0.3">
      <c r="A765" s="737">
        <v>10</v>
      </c>
      <c r="B765" s="738" t="s">
        <v>2778</v>
      </c>
      <c r="C765" s="738" t="s">
        <v>3062</v>
      </c>
      <c r="D765" s="819" t="s">
        <v>5799</v>
      </c>
      <c r="E765" s="820" t="s">
        <v>3133</v>
      </c>
      <c r="F765" s="738" t="s">
        <v>3057</v>
      </c>
      <c r="G765" s="738" t="s">
        <v>3313</v>
      </c>
      <c r="H765" s="738" t="s">
        <v>608</v>
      </c>
      <c r="I765" s="738" t="s">
        <v>4159</v>
      </c>
      <c r="J765" s="738" t="s">
        <v>3315</v>
      </c>
      <c r="K765" s="738" t="s">
        <v>4160</v>
      </c>
      <c r="L765" s="739">
        <v>0</v>
      </c>
      <c r="M765" s="739">
        <v>0</v>
      </c>
      <c r="N765" s="738">
        <v>1</v>
      </c>
      <c r="O765" s="821">
        <v>1</v>
      </c>
      <c r="P765" s="739"/>
      <c r="Q765" s="754"/>
      <c r="R765" s="738"/>
      <c r="S765" s="754">
        <v>0</v>
      </c>
      <c r="T765" s="821"/>
      <c r="U765" s="777">
        <v>0</v>
      </c>
    </row>
    <row r="766" spans="1:21" ht="14.4" customHeight="1" x14ac:dyDescent="0.3">
      <c r="A766" s="737">
        <v>10</v>
      </c>
      <c r="B766" s="738" t="s">
        <v>2778</v>
      </c>
      <c r="C766" s="738" t="s">
        <v>3062</v>
      </c>
      <c r="D766" s="819" t="s">
        <v>5799</v>
      </c>
      <c r="E766" s="820" t="s">
        <v>3133</v>
      </c>
      <c r="F766" s="738" t="s">
        <v>3057</v>
      </c>
      <c r="G766" s="738" t="s">
        <v>3319</v>
      </c>
      <c r="H766" s="738" t="s">
        <v>871</v>
      </c>
      <c r="I766" s="738" t="s">
        <v>2644</v>
      </c>
      <c r="J766" s="738" t="s">
        <v>2645</v>
      </c>
      <c r="K766" s="738" t="s">
        <v>1676</v>
      </c>
      <c r="L766" s="739">
        <v>72.27</v>
      </c>
      <c r="M766" s="739">
        <v>2168.1</v>
      </c>
      <c r="N766" s="738">
        <v>30</v>
      </c>
      <c r="O766" s="821">
        <v>0.5</v>
      </c>
      <c r="P766" s="739"/>
      <c r="Q766" s="754">
        <v>0</v>
      </c>
      <c r="R766" s="738"/>
      <c r="S766" s="754">
        <v>0</v>
      </c>
      <c r="T766" s="821"/>
      <c r="U766" s="777">
        <v>0</v>
      </c>
    </row>
    <row r="767" spans="1:21" ht="14.4" customHeight="1" x14ac:dyDescent="0.3">
      <c r="A767" s="737">
        <v>10</v>
      </c>
      <c r="B767" s="738" t="s">
        <v>2778</v>
      </c>
      <c r="C767" s="738" t="s">
        <v>3062</v>
      </c>
      <c r="D767" s="819" t="s">
        <v>5799</v>
      </c>
      <c r="E767" s="820" t="s">
        <v>3133</v>
      </c>
      <c r="F767" s="738" t="s">
        <v>3057</v>
      </c>
      <c r="G767" s="738" t="s">
        <v>3724</v>
      </c>
      <c r="H767" s="738" t="s">
        <v>871</v>
      </c>
      <c r="I767" s="738" t="s">
        <v>1239</v>
      </c>
      <c r="J767" s="738" t="s">
        <v>2939</v>
      </c>
      <c r="K767" s="738" t="s">
        <v>2940</v>
      </c>
      <c r="L767" s="739">
        <v>0</v>
      </c>
      <c r="M767" s="739">
        <v>0</v>
      </c>
      <c r="N767" s="738">
        <v>1</v>
      </c>
      <c r="O767" s="821">
        <v>1</v>
      </c>
      <c r="P767" s="739"/>
      <c r="Q767" s="754"/>
      <c r="R767" s="738"/>
      <c r="S767" s="754">
        <v>0</v>
      </c>
      <c r="T767" s="821"/>
      <c r="U767" s="777">
        <v>0</v>
      </c>
    </row>
    <row r="768" spans="1:21" ht="14.4" customHeight="1" x14ac:dyDescent="0.3">
      <c r="A768" s="737">
        <v>10</v>
      </c>
      <c r="B768" s="738" t="s">
        <v>2778</v>
      </c>
      <c r="C768" s="738" t="s">
        <v>3062</v>
      </c>
      <c r="D768" s="819" t="s">
        <v>5799</v>
      </c>
      <c r="E768" s="820" t="s">
        <v>3133</v>
      </c>
      <c r="F768" s="738" t="s">
        <v>3057</v>
      </c>
      <c r="G768" s="738" t="s">
        <v>4161</v>
      </c>
      <c r="H768" s="738" t="s">
        <v>608</v>
      </c>
      <c r="I768" s="738" t="s">
        <v>4162</v>
      </c>
      <c r="J768" s="738" t="s">
        <v>4163</v>
      </c>
      <c r="K768" s="738" t="s">
        <v>4164</v>
      </c>
      <c r="L768" s="739">
        <v>52.47</v>
      </c>
      <c r="M768" s="739">
        <v>52.47</v>
      </c>
      <c r="N768" s="738">
        <v>1</v>
      </c>
      <c r="O768" s="821">
        <v>0.5</v>
      </c>
      <c r="P768" s="739"/>
      <c r="Q768" s="754">
        <v>0</v>
      </c>
      <c r="R768" s="738"/>
      <c r="S768" s="754">
        <v>0</v>
      </c>
      <c r="T768" s="821"/>
      <c r="U768" s="777">
        <v>0</v>
      </c>
    </row>
    <row r="769" spans="1:21" ht="14.4" customHeight="1" x14ac:dyDescent="0.3">
      <c r="A769" s="737">
        <v>10</v>
      </c>
      <c r="B769" s="738" t="s">
        <v>2778</v>
      </c>
      <c r="C769" s="738" t="s">
        <v>3062</v>
      </c>
      <c r="D769" s="819" t="s">
        <v>5799</v>
      </c>
      <c r="E769" s="820" t="s">
        <v>3133</v>
      </c>
      <c r="F769" s="738" t="s">
        <v>3058</v>
      </c>
      <c r="G769" s="738" t="s">
        <v>3161</v>
      </c>
      <c r="H769" s="738" t="s">
        <v>608</v>
      </c>
      <c r="I769" s="738" t="s">
        <v>4165</v>
      </c>
      <c r="J769" s="738" t="s">
        <v>3107</v>
      </c>
      <c r="K769" s="738"/>
      <c r="L769" s="739">
        <v>0</v>
      </c>
      <c r="M769" s="739">
        <v>0</v>
      </c>
      <c r="N769" s="738">
        <v>1</v>
      </c>
      <c r="O769" s="821">
        <v>1</v>
      </c>
      <c r="P769" s="739"/>
      <c r="Q769" s="754"/>
      <c r="R769" s="738"/>
      <c r="S769" s="754">
        <v>0</v>
      </c>
      <c r="T769" s="821"/>
      <c r="U769" s="777">
        <v>0</v>
      </c>
    </row>
    <row r="770" spans="1:21" ht="14.4" customHeight="1" x14ac:dyDescent="0.3">
      <c r="A770" s="737">
        <v>10</v>
      </c>
      <c r="B770" s="738" t="s">
        <v>2778</v>
      </c>
      <c r="C770" s="738" t="s">
        <v>3062</v>
      </c>
      <c r="D770" s="819" t="s">
        <v>5799</v>
      </c>
      <c r="E770" s="820" t="s">
        <v>3135</v>
      </c>
      <c r="F770" s="738" t="s">
        <v>3057</v>
      </c>
      <c r="G770" s="738" t="s">
        <v>3240</v>
      </c>
      <c r="H770" s="738" t="s">
        <v>871</v>
      </c>
      <c r="I770" s="738" t="s">
        <v>1321</v>
      </c>
      <c r="J770" s="738" t="s">
        <v>2299</v>
      </c>
      <c r="K770" s="738" t="s">
        <v>2892</v>
      </c>
      <c r="L770" s="739">
        <v>154.36000000000001</v>
      </c>
      <c r="M770" s="739">
        <v>154.36000000000001</v>
      </c>
      <c r="N770" s="738">
        <v>1</v>
      </c>
      <c r="O770" s="821">
        <v>1</v>
      </c>
      <c r="P770" s="739"/>
      <c r="Q770" s="754">
        <v>0</v>
      </c>
      <c r="R770" s="738"/>
      <c r="S770" s="754">
        <v>0</v>
      </c>
      <c r="T770" s="821"/>
      <c r="U770" s="777">
        <v>0</v>
      </c>
    </row>
    <row r="771" spans="1:21" ht="14.4" customHeight="1" x14ac:dyDescent="0.3">
      <c r="A771" s="737">
        <v>10</v>
      </c>
      <c r="B771" s="738" t="s">
        <v>2778</v>
      </c>
      <c r="C771" s="738" t="s">
        <v>3062</v>
      </c>
      <c r="D771" s="819" t="s">
        <v>5799</v>
      </c>
      <c r="E771" s="820" t="s">
        <v>3135</v>
      </c>
      <c r="F771" s="738" t="s">
        <v>3057</v>
      </c>
      <c r="G771" s="738" t="s">
        <v>3240</v>
      </c>
      <c r="H771" s="738" t="s">
        <v>871</v>
      </c>
      <c r="I771" s="738" t="s">
        <v>1011</v>
      </c>
      <c r="J771" s="738" t="s">
        <v>2854</v>
      </c>
      <c r="K771" s="738" t="s">
        <v>2855</v>
      </c>
      <c r="L771" s="739">
        <v>66.08</v>
      </c>
      <c r="M771" s="739">
        <v>66.08</v>
      </c>
      <c r="N771" s="738">
        <v>1</v>
      </c>
      <c r="O771" s="821">
        <v>1</v>
      </c>
      <c r="P771" s="739"/>
      <c r="Q771" s="754">
        <v>0</v>
      </c>
      <c r="R771" s="738"/>
      <c r="S771" s="754">
        <v>0</v>
      </c>
      <c r="T771" s="821"/>
      <c r="U771" s="777">
        <v>0</v>
      </c>
    </row>
    <row r="772" spans="1:21" ht="14.4" customHeight="1" x14ac:dyDescent="0.3">
      <c r="A772" s="737">
        <v>10</v>
      </c>
      <c r="B772" s="738" t="s">
        <v>2778</v>
      </c>
      <c r="C772" s="738" t="s">
        <v>3062</v>
      </c>
      <c r="D772" s="819" t="s">
        <v>5799</v>
      </c>
      <c r="E772" s="820" t="s">
        <v>3135</v>
      </c>
      <c r="F772" s="738" t="s">
        <v>3057</v>
      </c>
      <c r="G772" s="738" t="s">
        <v>3240</v>
      </c>
      <c r="H772" s="738" t="s">
        <v>871</v>
      </c>
      <c r="I772" s="738" t="s">
        <v>1325</v>
      </c>
      <c r="J772" s="738" t="s">
        <v>2895</v>
      </c>
      <c r="K772" s="738" t="s">
        <v>2896</v>
      </c>
      <c r="L772" s="739">
        <v>149.52000000000001</v>
      </c>
      <c r="M772" s="739">
        <v>149.52000000000001</v>
      </c>
      <c r="N772" s="738">
        <v>1</v>
      </c>
      <c r="O772" s="821">
        <v>0.5</v>
      </c>
      <c r="P772" s="739"/>
      <c r="Q772" s="754">
        <v>0</v>
      </c>
      <c r="R772" s="738"/>
      <c r="S772" s="754">
        <v>0</v>
      </c>
      <c r="T772" s="821"/>
      <c r="U772" s="777">
        <v>0</v>
      </c>
    </row>
    <row r="773" spans="1:21" ht="14.4" customHeight="1" x14ac:dyDescent="0.3">
      <c r="A773" s="737">
        <v>10</v>
      </c>
      <c r="B773" s="738" t="s">
        <v>2778</v>
      </c>
      <c r="C773" s="738" t="s">
        <v>3062</v>
      </c>
      <c r="D773" s="819" t="s">
        <v>5799</v>
      </c>
      <c r="E773" s="820" t="s">
        <v>3135</v>
      </c>
      <c r="F773" s="738" t="s">
        <v>3057</v>
      </c>
      <c r="G773" s="738" t="s">
        <v>3240</v>
      </c>
      <c r="H773" s="738" t="s">
        <v>871</v>
      </c>
      <c r="I773" s="738" t="s">
        <v>1007</v>
      </c>
      <c r="J773" s="738" t="s">
        <v>1008</v>
      </c>
      <c r="K773" s="738" t="s">
        <v>3241</v>
      </c>
      <c r="L773" s="739">
        <v>75.73</v>
      </c>
      <c r="M773" s="739">
        <v>75.73</v>
      </c>
      <c r="N773" s="738">
        <v>1</v>
      </c>
      <c r="O773" s="821">
        <v>0.5</v>
      </c>
      <c r="P773" s="739"/>
      <c r="Q773" s="754">
        <v>0</v>
      </c>
      <c r="R773" s="738"/>
      <c r="S773" s="754">
        <v>0</v>
      </c>
      <c r="T773" s="821"/>
      <c r="U773" s="777">
        <v>0</v>
      </c>
    </row>
    <row r="774" spans="1:21" ht="14.4" customHeight="1" x14ac:dyDescent="0.3">
      <c r="A774" s="737">
        <v>10</v>
      </c>
      <c r="B774" s="738" t="s">
        <v>2778</v>
      </c>
      <c r="C774" s="738" t="s">
        <v>3062</v>
      </c>
      <c r="D774" s="819" t="s">
        <v>5799</v>
      </c>
      <c r="E774" s="820" t="s">
        <v>3135</v>
      </c>
      <c r="F774" s="738" t="s">
        <v>3057</v>
      </c>
      <c r="G774" s="738" t="s">
        <v>3240</v>
      </c>
      <c r="H774" s="738" t="s">
        <v>608</v>
      </c>
      <c r="I774" s="738" t="s">
        <v>3601</v>
      </c>
      <c r="J774" s="738" t="s">
        <v>1008</v>
      </c>
      <c r="K774" s="738" t="s">
        <v>3602</v>
      </c>
      <c r="L774" s="739">
        <v>0</v>
      </c>
      <c r="M774" s="739">
        <v>0</v>
      </c>
      <c r="N774" s="738">
        <v>1</v>
      </c>
      <c r="O774" s="821">
        <v>1</v>
      </c>
      <c r="P774" s="739"/>
      <c r="Q774" s="754"/>
      <c r="R774" s="738"/>
      <c r="S774" s="754">
        <v>0</v>
      </c>
      <c r="T774" s="821"/>
      <c r="U774" s="777">
        <v>0</v>
      </c>
    </row>
    <row r="775" spans="1:21" ht="14.4" customHeight="1" x14ac:dyDescent="0.3">
      <c r="A775" s="737">
        <v>10</v>
      </c>
      <c r="B775" s="738" t="s">
        <v>2778</v>
      </c>
      <c r="C775" s="738" t="s">
        <v>3062</v>
      </c>
      <c r="D775" s="819" t="s">
        <v>5799</v>
      </c>
      <c r="E775" s="820" t="s">
        <v>3135</v>
      </c>
      <c r="F775" s="738" t="s">
        <v>3057</v>
      </c>
      <c r="G775" s="738" t="s">
        <v>4166</v>
      </c>
      <c r="H775" s="738" t="s">
        <v>608</v>
      </c>
      <c r="I775" s="738" t="s">
        <v>1292</v>
      </c>
      <c r="J775" s="738" t="s">
        <v>4167</v>
      </c>
      <c r="K775" s="738" t="s">
        <v>3289</v>
      </c>
      <c r="L775" s="739">
        <v>80.23</v>
      </c>
      <c r="M775" s="739">
        <v>160.46</v>
      </c>
      <c r="N775" s="738">
        <v>2</v>
      </c>
      <c r="O775" s="821">
        <v>2</v>
      </c>
      <c r="P775" s="739"/>
      <c r="Q775" s="754">
        <v>0</v>
      </c>
      <c r="R775" s="738"/>
      <c r="S775" s="754">
        <v>0</v>
      </c>
      <c r="T775" s="821"/>
      <c r="U775" s="777">
        <v>0</v>
      </c>
    </row>
    <row r="776" spans="1:21" ht="14.4" customHeight="1" x14ac:dyDescent="0.3">
      <c r="A776" s="737">
        <v>10</v>
      </c>
      <c r="B776" s="738" t="s">
        <v>2778</v>
      </c>
      <c r="C776" s="738" t="s">
        <v>3062</v>
      </c>
      <c r="D776" s="819" t="s">
        <v>5799</v>
      </c>
      <c r="E776" s="820" t="s">
        <v>3135</v>
      </c>
      <c r="F776" s="738" t="s">
        <v>3057</v>
      </c>
      <c r="G776" s="738" t="s">
        <v>3246</v>
      </c>
      <c r="H776" s="738" t="s">
        <v>608</v>
      </c>
      <c r="I776" s="738" t="s">
        <v>4132</v>
      </c>
      <c r="J776" s="738" t="s">
        <v>3247</v>
      </c>
      <c r="K776" s="738" t="s">
        <v>4133</v>
      </c>
      <c r="L776" s="739">
        <v>0</v>
      </c>
      <c r="M776" s="739">
        <v>0</v>
      </c>
      <c r="N776" s="738">
        <v>1</v>
      </c>
      <c r="O776" s="821">
        <v>1</v>
      </c>
      <c r="P776" s="739">
        <v>0</v>
      </c>
      <c r="Q776" s="754"/>
      <c r="R776" s="738">
        <v>1</v>
      </c>
      <c r="S776" s="754">
        <v>1</v>
      </c>
      <c r="T776" s="821">
        <v>1</v>
      </c>
      <c r="U776" s="777">
        <v>1</v>
      </c>
    </row>
    <row r="777" spans="1:21" ht="14.4" customHeight="1" x14ac:dyDescent="0.3">
      <c r="A777" s="737">
        <v>10</v>
      </c>
      <c r="B777" s="738" t="s">
        <v>2778</v>
      </c>
      <c r="C777" s="738" t="s">
        <v>3062</v>
      </c>
      <c r="D777" s="819" t="s">
        <v>5799</v>
      </c>
      <c r="E777" s="820" t="s">
        <v>3135</v>
      </c>
      <c r="F777" s="738" t="s">
        <v>3057</v>
      </c>
      <c r="G777" s="738" t="s">
        <v>3246</v>
      </c>
      <c r="H777" s="738" t="s">
        <v>608</v>
      </c>
      <c r="I777" s="738" t="s">
        <v>973</v>
      </c>
      <c r="J777" s="738" t="s">
        <v>3247</v>
      </c>
      <c r="K777" s="738" t="s">
        <v>3248</v>
      </c>
      <c r="L777" s="739">
        <v>42.63</v>
      </c>
      <c r="M777" s="739">
        <v>85.26</v>
      </c>
      <c r="N777" s="738">
        <v>2</v>
      </c>
      <c r="O777" s="821">
        <v>1.5</v>
      </c>
      <c r="P777" s="739"/>
      <c r="Q777" s="754">
        <v>0</v>
      </c>
      <c r="R777" s="738"/>
      <c r="S777" s="754">
        <v>0</v>
      </c>
      <c r="T777" s="821"/>
      <c r="U777" s="777">
        <v>0</v>
      </c>
    </row>
    <row r="778" spans="1:21" ht="14.4" customHeight="1" x14ac:dyDescent="0.3">
      <c r="A778" s="737">
        <v>10</v>
      </c>
      <c r="B778" s="738" t="s">
        <v>2778</v>
      </c>
      <c r="C778" s="738" t="s">
        <v>3062</v>
      </c>
      <c r="D778" s="819" t="s">
        <v>5799</v>
      </c>
      <c r="E778" s="820" t="s">
        <v>3135</v>
      </c>
      <c r="F778" s="738" t="s">
        <v>3057</v>
      </c>
      <c r="G778" s="738" t="s">
        <v>3251</v>
      </c>
      <c r="H778" s="738" t="s">
        <v>871</v>
      </c>
      <c r="I778" s="738" t="s">
        <v>893</v>
      </c>
      <c r="J778" s="738" t="s">
        <v>894</v>
      </c>
      <c r="K778" s="738" t="s">
        <v>2872</v>
      </c>
      <c r="L778" s="739">
        <v>0</v>
      </c>
      <c r="M778" s="739">
        <v>0</v>
      </c>
      <c r="N778" s="738">
        <v>1</v>
      </c>
      <c r="O778" s="821">
        <v>1</v>
      </c>
      <c r="P778" s="739"/>
      <c r="Q778" s="754"/>
      <c r="R778" s="738"/>
      <c r="S778" s="754">
        <v>0</v>
      </c>
      <c r="T778" s="821"/>
      <c r="U778" s="777">
        <v>0</v>
      </c>
    </row>
    <row r="779" spans="1:21" ht="14.4" customHeight="1" x14ac:dyDescent="0.3">
      <c r="A779" s="737">
        <v>10</v>
      </c>
      <c r="B779" s="738" t="s">
        <v>2778</v>
      </c>
      <c r="C779" s="738" t="s">
        <v>3062</v>
      </c>
      <c r="D779" s="819" t="s">
        <v>5799</v>
      </c>
      <c r="E779" s="820" t="s">
        <v>3135</v>
      </c>
      <c r="F779" s="738" t="s">
        <v>3057</v>
      </c>
      <c r="G779" s="738" t="s">
        <v>3251</v>
      </c>
      <c r="H779" s="738" t="s">
        <v>871</v>
      </c>
      <c r="I779" s="738" t="s">
        <v>3574</v>
      </c>
      <c r="J779" s="738" t="s">
        <v>1632</v>
      </c>
      <c r="K779" s="738" t="s">
        <v>3575</v>
      </c>
      <c r="L779" s="739">
        <v>0</v>
      </c>
      <c r="M779" s="739">
        <v>0</v>
      </c>
      <c r="N779" s="738">
        <v>1</v>
      </c>
      <c r="O779" s="821">
        <v>0.5</v>
      </c>
      <c r="P779" s="739"/>
      <c r="Q779" s="754"/>
      <c r="R779" s="738"/>
      <c r="S779" s="754">
        <v>0</v>
      </c>
      <c r="T779" s="821"/>
      <c r="U779" s="777">
        <v>0</v>
      </c>
    </row>
    <row r="780" spans="1:21" ht="14.4" customHeight="1" x14ac:dyDescent="0.3">
      <c r="A780" s="737">
        <v>10</v>
      </c>
      <c r="B780" s="738" t="s">
        <v>2778</v>
      </c>
      <c r="C780" s="738" t="s">
        <v>3062</v>
      </c>
      <c r="D780" s="819" t="s">
        <v>5799</v>
      </c>
      <c r="E780" s="820" t="s">
        <v>3135</v>
      </c>
      <c r="F780" s="738" t="s">
        <v>3057</v>
      </c>
      <c r="G780" s="738" t="s">
        <v>3610</v>
      </c>
      <c r="H780" s="738" t="s">
        <v>608</v>
      </c>
      <c r="I780" s="738" t="s">
        <v>1434</v>
      </c>
      <c r="J780" s="738" t="s">
        <v>1443</v>
      </c>
      <c r="K780" s="738" t="s">
        <v>4168</v>
      </c>
      <c r="L780" s="739">
        <v>47.47</v>
      </c>
      <c r="M780" s="739">
        <v>47.47</v>
      </c>
      <c r="N780" s="738">
        <v>1</v>
      </c>
      <c r="O780" s="821">
        <v>1</v>
      </c>
      <c r="P780" s="739">
        <v>47.47</v>
      </c>
      <c r="Q780" s="754">
        <v>1</v>
      </c>
      <c r="R780" s="738">
        <v>1</v>
      </c>
      <c r="S780" s="754">
        <v>1</v>
      </c>
      <c r="T780" s="821">
        <v>1</v>
      </c>
      <c r="U780" s="777">
        <v>1</v>
      </c>
    </row>
    <row r="781" spans="1:21" ht="14.4" customHeight="1" x14ac:dyDescent="0.3">
      <c r="A781" s="737">
        <v>10</v>
      </c>
      <c r="B781" s="738" t="s">
        <v>2778</v>
      </c>
      <c r="C781" s="738" t="s">
        <v>3062</v>
      </c>
      <c r="D781" s="819" t="s">
        <v>5799</v>
      </c>
      <c r="E781" s="820" t="s">
        <v>3135</v>
      </c>
      <c r="F781" s="738" t="s">
        <v>3057</v>
      </c>
      <c r="G781" s="738" t="s">
        <v>3506</v>
      </c>
      <c r="H781" s="738" t="s">
        <v>608</v>
      </c>
      <c r="I781" s="738" t="s">
        <v>797</v>
      </c>
      <c r="J781" s="738" t="s">
        <v>798</v>
      </c>
      <c r="K781" s="738" t="s">
        <v>3507</v>
      </c>
      <c r="L781" s="739">
        <v>0</v>
      </c>
      <c r="M781" s="739">
        <v>0</v>
      </c>
      <c r="N781" s="738">
        <v>3</v>
      </c>
      <c r="O781" s="821">
        <v>2</v>
      </c>
      <c r="P781" s="739">
        <v>0</v>
      </c>
      <c r="Q781" s="754"/>
      <c r="R781" s="738">
        <v>1</v>
      </c>
      <c r="S781" s="754">
        <v>0.33333333333333331</v>
      </c>
      <c r="T781" s="821">
        <v>0.5</v>
      </c>
      <c r="U781" s="777">
        <v>0.25</v>
      </c>
    </row>
    <row r="782" spans="1:21" ht="14.4" customHeight="1" x14ac:dyDescent="0.3">
      <c r="A782" s="737">
        <v>10</v>
      </c>
      <c r="B782" s="738" t="s">
        <v>2778</v>
      </c>
      <c r="C782" s="738" t="s">
        <v>3062</v>
      </c>
      <c r="D782" s="819" t="s">
        <v>5799</v>
      </c>
      <c r="E782" s="820" t="s">
        <v>3135</v>
      </c>
      <c r="F782" s="738" t="s">
        <v>3057</v>
      </c>
      <c r="G782" s="738" t="s">
        <v>4169</v>
      </c>
      <c r="H782" s="738" t="s">
        <v>608</v>
      </c>
      <c r="I782" s="738" t="s">
        <v>1153</v>
      </c>
      <c r="J782" s="738" t="s">
        <v>1078</v>
      </c>
      <c r="K782" s="738" t="s">
        <v>4170</v>
      </c>
      <c r="L782" s="739">
        <v>368.16</v>
      </c>
      <c r="M782" s="739">
        <v>368.16</v>
      </c>
      <c r="N782" s="738">
        <v>1</v>
      </c>
      <c r="O782" s="821">
        <v>1</v>
      </c>
      <c r="P782" s="739">
        <v>368.16</v>
      </c>
      <c r="Q782" s="754">
        <v>1</v>
      </c>
      <c r="R782" s="738">
        <v>1</v>
      </c>
      <c r="S782" s="754">
        <v>1</v>
      </c>
      <c r="T782" s="821">
        <v>1</v>
      </c>
      <c r="U782" s="777">
        <v>1</v>
      </c>
    </row>
    <row r="783" spans="1:21" ht="14.4" customHeight="1" x14ac:dyDescent="0.3">
      <c r="A783" s="737">
        <v>10</v>
      </c>
      <c r="B783" s="738" t="s">
        <v>2778</v>
      </c>
      <c r="C783" s="738" t="s">
        <v>3062</v>
      </c>
      <c r="D783" s="819" t="s">
        <v>5799</v>
      </c>
      <c r="E783" s="820" t="s">
        <v>3135</v>
      </c>
      <c r="F783" s="738" t="s">
        <v>3057</v>
      </c>
      <c r="G783" s="738" t="s">
        <v>3379</v>
      </c>
      <c r="H783" s="738" t="s">
        <v>608</v>
      </c>
      <c r="I783" s="738" t="s">
        <v>1274</v>
      </c>
      <c r="J783" s="738" t="s">
        <v>1275</v>
      </c>
      <c r="K783" s="738" t="s">
        <v>3534</v>
      </c>
      <c r="L783" s="739">
        <v>48.09</v>
      </c>
      <c r="M783" s="739">
        <v>96.18</v>
      </c>
      <c r="N783" s="738">
        <v>2</v>
      </c>
      <c r="O783" s="821">
        <v>2</v>
      </c>
      <c r="P783" s="739"/>
      <c r="Q783" s="754">
        <v>0</v>
      </c>
      <c r="R783" s="738"/>
      <c r="S783" s="754">
        <v>0</v>
      </c>
      <c r="T783" s="821"/>
      <c r="U783" s="777">
        <v>0</v>
      </c>
    </row>
    <row r="784" spans="1:21" ht="14.4" customHeight="1" x14ac:dyDescent="0.3">
      <c r="A784" s="737">
        <v>10</v>
      </c>
      <c r="B784" s="738" t="s">
        <v>2778</v>
      </c>
      <c r="C784" s="738" t="s">
        <v>3062</v>
      </c>
      <c r="D784" s="819" t="s">
        <v>5799</v>
      </c>
      <c r="E784" s="820" t="s">
        <v>3135</v>
      </c>
      <c r="F784" s="738" t="s">
        <v>3057</v>
      </c>
      <c r="G784" s="738" t="s">
        <v>4171</v>
      </c>
      <c r="H784" s="738" t="s">
        <v>608</v>
      </c>
      <c r="I784" s="738" t="s">
        <v>1131</v>
      </c>
      <c r="J784" s="738" t="s">
        <v>4172</v>
      </c>
      <c r="K784" s="738" t="s">
        <v>4173</v>
      </c>
      <c r="L784" s="739">
        <v>114</v>
      </c>
      <c r="M784" s="739">
        <v>114</v>
      </c>
      <c r="N784" s="738">
        <v>1</v>
      </c>
      <c r="O784" s="821">
        <v>1</v>
      </c>
      <c r="P784" s="739">
        <v>114</v>
      </c>
      <c r="Q784" s="754">
        <v>1</v>
      </c>
      <c r="R784" s="738">
        <v>1</v>
      </c>
      <c r="S784" s="754">
        <v>1</v>
      </c>
      <c r="T784" s="821">
        <v>1</v>
      </c>
      <c r="U784" s="777">
        <v>1</v>
      </c>
    </row>
    <row r="785" spans="1:21" ht="14.4" customHeight="1" x14ac:dyDescent="0.3">
      <c r="A785" s="737">
        <v>10</v>
      </c>
      <c r="B785" s="738" t="s">
        <v>2778</v>
      </c>
      <c r="C785" s="738" t="s">
        <v>3062</v>
      </c>
      <c r="D785" s="819" t="s">
        <v>5799</v>
      </c>
      <c r="E785" s="820" t="s">
        <v>3135</v>
      </c>
      <c r="F785" s="738" t="s">
        <v>3057</v>
      </c>
      <c r="G785" s="738" t="s">
        <v>3287</v>
      </c>
      <c r="H785" s="738" t="s">
        <v>608</v>
      </c>
      <c r="I785" s="738" t="s">
        <v>3381</v>
      </c>
      <c r="J785" s="738" t="s">
        <v>1620</v>
      </c>
      <c r="K785" s="738" t="s">
        <v>3382</v>
      </c>
      <c r="L785" s="739">
        <v>98.75</v>
      </c>
      <c r="M785" s="739">
        <v>197.5</v>
      </c>
      <c r="N785" s="738">
        <v>2</v>
      </c>
      <c r="O785" s="821">
        <v>1</v>
      </c>
      <c r="P785" s="739"/>
      <c r="Q785" s="754">
        <v>0</v>
      </c>
      <c r="R785" s="738"/>
      <c r="S785" s="754">
        <v>0</v>
      </c>
      <c r="T785" s="821"/>
      <c r="U785" s="777">
        <v>0</v>
      </c>
    </row>
    <row r="786" spans="1:21" ht="14.4" customHeight="1" x14ac:dyDescent="0.3">
      <c r="A786" s="737">
        <v>10</v>
      </c>
      <c r="B786" s="738" t="s">
        <v>2778</v>
      </c>
      <c r="C786" s="738" t="s">
        <v>3062</v>
      </c>
      <c r="D786" s="819" t="s">
        <v>5799</v>
      </c>
      <c r="E786" s="820" t="s">
        <v>3135</v>
      </c>
      <c r="F786" s="738" t="s">
        <v>3057</v>
      </c>
      <c r="G786" s="738" t="s">
        <v>3288</v>
      </c>
      <c r="H786" s="738" t="s">
        <v>608</v>
      </c>
      <c r="I786" s="738" t="s">
        <v>951</v>
      </c>
      <c r="J786" s="738" t="s">
        <v>952</v>
      </c>
      <c r="K786" s="738" t="s">
        <v>3289</v>
      </c>
      <c r="L786" s="739">
        <v>61.97</v>
      </c>
      <c r="M786" s="739">
        <v>867.58000000000015</v>
      </c>
      <c r="N786" s="738">
        <v>14</v>
      </c>
      <c r="O786" s="821">
        <v>14</v>
      </c>
      <c r="P786" s="739">
        <v>371.82000000000005</v>
      </c>
      <c r="Q786" s="754">
        <v>0.42857142857142855</v>
      </c>
      <c r="R786" s="738">
        <v>6</v>
      </c>
      <c r="S786" s="754">
        <v>0.42857142857142855</v>
      </c>
      <c r="T786" s="821">
        <v>6</v>
      </c>
      <c r="U786" s="777">
        <v>0.42857142857142855</v>
      </c>
    </row>
    <row r="787" spans="1:21" ht="14.4" customHeight="1" x14ac:dyDescent="0.3">
      <c r="A787" s="737">
        <v>10</v>
      </c>
      <c r="B787" s="738" t="s">
        <v>2778</v>
      </c>
      <c r="C787" s="738" t="s">
        <v>3062</v>
      </c>
      <c r="D787" s="819" t="s">
        <v>5799</v>
      </c>
      <c r="E787" s="820" t="s">
        <v>3135</v>
      </c>
      <c r="F787" s="738" t="s">
        <v>3057</v>
      </c>
      <c r="G787" s="738" t="s">
        <v>3475</v>
      </c>
      <c r="H787" s="738" t="s">
        <v>608</v>
      </c>
      <c r="I787" s="738" t="s">
        <v>3581</v>
      </c>
      <c r="J787" s="738" t="s">
        <v>2241</v>
      </c>
      <c r="K787" s="738" t="s">
        <v>3486</v>
      </c>
      <c r="L787" s="739">
        <v>760.22</v>
      </c>
      <c r="M787" s="739">
        <v>760.22</v>
      </c>
      <c r="N787" s="738">
        <v>1</v>
      </c>
      <c r="O787" s="821">
        <v>1</v>
      </c>
      <c r="P787" s="739"/>
      <c r="Q787" s="754">
        <v>0</v>
      </c>
      <c r="R787" s="738"/>
      <c r="S787" s="754">
        <v>0</v>
      </c>
      <c r="T787" s="821"/>
      <c r="U787" s="777">
        <v>0</v>
      </c>
    </row>
    <row r="788" spans="1:21" ht="14.4" customHeight="1" x14ac:dyDescent="0.3">
      <c r="A788" s="737">
        <v>10</v>
      </c>
      <c r="B788" s="738" t="s">
        <v>2778</v>
      </c>
      <c r="C788" s="738" t="s">
        <v>3062</v>
      </c>
      <c r="D788" s="819" t="s">
        <v>5799</v>
      </c>
      <c r="E788" s="820" t="s">
        <v>3135</v>
      </c>
      <c r="F788" s="738" t="s">
        <v>3057</v>
      </c>
      <c r="G788" s="738" t="s">
        <v>3550</v>
      </c>
      <c r="H788" s="738" t="s">
        <v>608</v>
      </c>
      <c r="I788" s="738" t="s">
        <v>1278</v>
      </c>
      <c r="J788" s="738" t="s">
        <v>1279</v>
      </c>
      <c r="K788" s="738" t="s">
        <v>3551</v>
      </c>
      <c r="L788" s="739">
        <v>34.19</v>
      </c>
      <c r="M788" s="739">
        <v>34.19</v>
      </c>
      <c r="N788" s="738">
        <v>1</v>
      </c>
      <c r="O788" s="821">
        <v>0.5</v>
      </c>
      <c r="P788" s="739"/>
      <c r="Q788" s="754">
        <v>0</v>
      </c>
      <c r="R788" s="738"/>
      <c r="S788" s="754">
        <v>0</v>
      </c>
      <c r="T788" s="821"/>
      <c r="U788" s="777">
        <v>0</v>
      </c>
    </row>
    <row r="789" spans="1:21" ht="14.4" customHeight="1" x14ac:dyDescent="0.3">
      <c r="A789" s="737">
        <v>10</v>
      </c>
      <c r="B789" s="738" t="s">
        <v>2778</v>
      </c>
      <c r="C789" s="738" t="s">
        <v>3062</v>
      </c>
      <c r="D789" s="819" t="s">
        <v>5799</v>
      </c>
      <c r="E789" s="820" t="s">
        <v>3135</v>
      </c>
      <c r="F789" s="738" t="s">
        <v>3057</v>
      </c>
      <c r="G789" s="738" t="s">
        <v>3181</v>
      </c>
      <c r="H789" s="738" t="s">
        <v>871</v>
      </c>
      <c r="I789" s="738" t="s">
        <v>1661</v>
      </c>
      <c r="J789" s="738" t="s">
        <v>2952</v>
      </c>
      <c r="K789" s="738" t="s">
        <v>2953</v>
      </c>
      <c r="L789" s="739">
        <v>141.25</v>
      </c>
      <c r="M789" s="739">
        <v>141.25</v>
      </c>
      <c r="N789" s="738">
        <v>1</v>
      </c>
      <c r="O789" s="821">
        <v>1</v>
      </c>
      <c r="P789" s="739"/>
      <c r="Q789" s="754">
        <v>0</v>
      </c>
      <c r="R789" s="738"/>
      <c r="S789" s="754">
        <v>0</v>
      </c>
      <c r="T789" s="821"/>
      <c r="U789" s="777">
        <v>0</v>
      </c>
    </row>
    <row r="790" spans="1:21" ht="14.4" customHeight="1" x14ac:dyDescent="0.3">
      <c r="A790" s="737">
        <v>10</v>
      </c>
      <c r="B790" s="738" t="s">
        <v>2778</v>
      </c>
      <c r="C790" s="738" t="s">
        <v>3062</v>
      </c>
      <c r="D790" s="819" t="s">
        <v>5799</v>
      </c>
      <c r="E790" s="820" t="s">
        <v>3135</v>
      </c>
      <c r="F790" s="738" t="s">
        <v>3057</v>
      </c>
      <c r="G790" s="738" t="s">
        <v>3552</v>
      </c>
      <c r="H790" s="738" t="s">
        <v>608</v>
      </c>
      <c r="I790" s="738" t="s">
        <v>3553</v>
      </c>
      <c r="J790" s="738" t="s">
        <v>3554</v>
      </c>
      <c r="K790" s="738" t="s">
        <v>3000</v>
      </c>
      <c r="L790" s="739">
        <v>88.1</v>
      </c>
      <c r="M790" s="739">
        <v>88.1</v>
      </c>
      <c r="N790" s="738">
        <v>1</v>
      </c>
      <c r="O790" s="821">
        <v>1</v>
      </c>
      <c r="P790" s="739"/>
      <c r="Q790" s="754">
        <v>0</v>
      </c>
      <c r="R790" s="738"/>
      <c r="S790" s="754">
        <v>0</v>
      </c>
      <c r="T790" s="821"/>
      <c r="U790" s="777">
        <v>0</v>
      </c>
    </row>
    <row r="791" spans="1:21" ht="14.4" customHeight="1" x14ac:dyDescent="0.3">
      <c r="A791" s="737">
        <v>10</v>
      </c>
      <c r="B791" s="738" t="s">
        <v>2778</v>
      </c>
      <c r="C791" s="738" t="s">
        <v>3062</v>
      </c>
      <c r="D791" s="819" t="s">
        <v>5799</v>
      </c>
      <c r="E791" s="820" t="s">
        <v>3135</v>
      </c>
      <c r="F791" s="738" t="s">
        <v>3057</v>
      </c>
      <c r="G791" s="738" t="s">
        <v>4174</v>
      </c>
      <c r="H791" s="738" t="s">
        <v>608</v>
      </c>
      <c r="I791" s="738" t="s">
        <v>1362</v>
      </c>
      <c r="J791" s="738" t="s">
        <v>722</v>
      </c>
      <c r="K791" s="738" t="s">
        <v>4175</v>
      </c>
      <c r="L791" s="739">
        <v>0</v>
      </c>
      <c r="M791" s="739">
        <v>0</v>
      </c>
      <c r="N791" s="738">
        <v>1</v>
      </c>
      <c r="O791" s="821">
        <v>1</v>
      </c>
      <c r="P791" s="739"/>
      <c r="Q791" s="754"/>
      <c r="R791" s="738"/>
      <c r="S791" s="754">
        <v>0</v>
      </c>
      <c r="T791" s="821"/>
      <c r="U791" s="777">
        <v>0</v>
      </c>
    </row>
    <row r="792" spans="1:21" ht="14.4" customHeight="1" x14ac:dyDescent="0.3">
      <c r="A792" s="737">
        <v>10</v>
      </c>
      <c r="B792" s="738" t="s">
        <v>2778</v>
      </c>
      <c r="C792" s="738" t="s">
        <v>3062</v>
      </c>
      <c r="D792" s="819" t="s">
        <v>5799</v>
      </c>
      <c r="E792" s="820" t="s">
        <v>3135</v>
      </c>
      <c r="F792" s="738" t="s">
        <v>3057</v>
      </c>
      <c r="G792" s="738" t="s">
        <v>4176</v>
      </c>
      <c r="H792" s="738" t="s">
        <v>608</v>
      </c>
      <c r="I792" s="738" t="s">
        <v>1598</v>
      </c>
      <c r="J792" s="738" t="s">
        <v>1599</v>
      </c>
      <c r="K792" s="738" t="s">
        <v>4177</v>
      </c>
      <c r="L792" s="739">
        <v>0</v>
      </c>
      <c r="M792" s="739">
        <v>0</v>
      </c>
      <c r="N792" s="738">
        <v>1</v>
      </c>
      <c r="O792" s="821">
        <v>1</v>
      </c>
      <c r="P792" s="739"/>
      <c r="Q792" s="754"/>
      <c r="R792" s="738"/>
      <c r="S792" s="754">
        <v>0</v>
      </c>
      <c r="T792" s="821"/>
      <c r="U792" s="777">
        <v>0</v>
      </c>
    </row>
    <row r="793" spans="1:21" ht="14.4" customHeight="1" x14ac:dyDescent="0.3">
      <c r="A793" s="737">
        <v>10</v>
      </c>
      <c r="B793" s="738" t="s">
        <v>2778</v>
      </c>
      <c r="C793" s="738" t="s">
        <v>3062</v>
      </c>
      <c r="D793" s="819" t="s">
        <v>5799</v>
      </c>
      <c r="E793" s="820" t="s">
        <v>3135</v>
      </c>
      <c r="F793" s="738" t="s">
        <v>3057</v>
      </c>
      <c r="G793" s="738" t="s">
        <v>3319</v>
      </c>
      <c r="H793" s="738" t="s">
        <v>608</v>
      </c>
      <c r="I793" s="738" t="s">
        <v>906</v>
      </c>
      <c r="J793" s="738" t="s">
        <v>907</v>
      </c>
      <c r="K793" s="738" t="s">
        <v>2879</v>
      </c>
      <c r="L793" s="739">
        <v>135.54</v>
      </c>
      <c r="M793" s="739">
        <v>2033.1</v>
      </c>
      <c r="N793" s="738">
        <v>15</v>
      </c>
      <c r="O793" s="821">
        <v>0.5</v>
      </c>
      <c r="P793" s="739"/>
      <c r="Q793" s="754">
        <v>0</v>
      </c>
      <c r="R793" s="738"/>
      <c r="S793" s="754">
        <v>0</v>
      </c>
      <c r="T793" s="821"/>
      <c r="U793" s="777">
        <v>0</v>
      </c>
    </row>
    <row r="794" spans="1:21" ht="14.4" customHeight="1" x14ac:dyDescent="0.3">
      <c r="A794" s="737">
        <v>10</v>
      </c>
      <c r="B794" s="738" t="s">
        <v>2778</v>
      </c>
      <c r="C794" s="738" t="s">
        <v>3062</v>
      </c>
      <c r="D794" s="819" t="s">
        <v>5799</v>
      </c>
      <c r="E794" s="820" t="s">
        <v>3135</v>
      </c>
      <c r="F794" s="738" t="s">
        <v>3057</v>
      </c>
      <c r="G794" s="738" t="s">
        <v>3319</v>
      </c>
      <c r="H794" s="738" t="s">
        <v>608</v>
      </c>
      <c r="I794" s="738" t="s">
        <v>657</v>
      </c>
      <c r="J794" s="738" t="s">
        <v>658</v>
      </c>
      <c r="K794" s="738" t="s">
        <v>2879</v>
      </c>
      <c r="L794" s="739">
        <v>135.54</v>
      </c>
      <c r="M794" s="739">
        <v>2033.1</v>
      </c>
      <c r="N794" s="738">
        <v>15</v>
      </c>
      <c r="O794" s="821">
        <v>0.5</v>
      </c>
      <c r="P794" s="739"/>
      <c r="Q794" s="754">
        <v>0</v>
      </c>
      <c r="R794" s="738"/>
      <c r="S794" s="754">
        <v>0</v>
      </c>
      <c r="T794" s="821"/>
      <c r="U794" s="777">
        <v>0</v>
      </c>
    </row>
    <row r="795" spans="1:21" ht="14.4" customHeight="1" x14ac:dyDescent="0.3">
      <c r="A795" s="737">
        <v>10</v>
      </c>
      <c r="B795" s="738" t="s">
        <v>2778</v>
      </c>
      <c r="C795" s="738" t="s">
        <v>3062</v>
      </c>
      <c r="D795" s="819" t="s">
        <v>5799</v>
      </c>
      <c r="E795" s="820" t="s">
        <v>3135</v>
      </c>
      <c r="F795" s="738" t="s">
        <v>3057</v>
      </c>
      <c r="G795" s="738" t="s">
        <v>3319</v>
      </c>
      <c r="H795" s="738" t="s">
        <v>608</v>
      </c>
      <c r="I795" s="738" t="s">
        <v>4178</v>
      </c>
      <c r="J795" s="738" t="s">
        <v>941</v>
      </c>
      <c r="K795" s="738" t="s">
        <v>1685</v>
      </c>
      <c r="L795" s="739">
        <v>493.92</v>
      </c>
      <c r="M795" s="739">
        <v>2469.6</v>
      </c>
      <c r="N795" s="738">
        <v>5</v>
      </c>
      <c r="O795" s="821">
        <v>1</v>
      </c>
      <c r="P795" s="739"/>
      <c r="Q795" s="754">
        <v>0</v>
      </c>
      <c r="R795" s="738"/>
      <c r="S795" s="754">
        <v>0</v>
      </c>
      <c r="T795" s="821"/>
      <c r="U795" s="777">
        <v>0</v>
      </c>
    </row>
    <row r="796" spans="1:21" ht="14.4" customHeight="1" x14ac:dyDescent="0.3">
      <c r="A796" s="737">
        <v>10</v>
      </c>
      <c r="B796" s="738" t="s">
        <v>2778</v>
      </c>
      <c r="C796" s="738" t="s">
        <v>3062</v>
      </c>
      <c r="D796" s="819" t="s">
        <v>5799</v>
      </c>
      <c r="E796" s="820" t="s">
        <v>3135</v>
      </c>
      <c r="F796" s="738" t="s">
        <v>3057</v>
      </c>
      <c r="G796" s="738" t="s">
        <v>3320</v>
      </c>
      <c r="H796" s="738" t="s">
        <v>608</v>
      </c>
      <c r="I796" s="738" t="s">
        <v>667</v>
      </c>
      <c r="J796" s="738" t="s">
        <v>3321</v>
      </c>
      <c r="K796" s="738" t="s">
        <v>3322</v>
      </c>
      <c r="L796" s="739">
        <v>24.78</v>
      </c>
      <c r="M796" s="739">
        <v>24.78</v>
      </c>
      <c r="N796" s="738">
        <v>1</v>
      </c>
      <c r="O796" s="821">
        <v>1</v>
      </c>
      <c r="P796" s="739"/>
      <c r="Q796" s="754">
        <v>0</v>
      </c>
      <c r="R796" s="738"/>
      <c r="S796" s="754">
        <v>0</v>
      </c>
      <c r="T796" s="821"/>
      <c r="U796" s="777">
        <v>0</v>
      </c>
    </row>
    <row r="797" spans="1:21" ht="14.4" customHeight="1" x14ac:dyDescent="0.3">
      <c r="A797" s="737">
        <v>10</v>
      </c>
      <c r="B797" s="738" t="s">
        <v>2778</v>
      </c>
      <c r="C797" s="738" t="s">
        <v>3062</v>
      </c>
      <c r="D797" s="819" t="s">
        <v>5799</v>
      </c>
      <c r="E797" s="820" t="s">
        <v>3135</v>
      </c>
      <c r="F797" s="738" t="s">
        <v>3057</v>
      </c>
      <c r="G797" s="738" t="s">
        <v>3325</v>
      </c>
      <c r="H797" s="738" t="s">
        <v>608</v>
      </c>
      <c r="I797" s="738" t="s">
        <v>4179</v>
      </c>
      <c r="J797" s="738" t="s">
        <v>1188</v>
      </c>
      <c r="K797" s="738" t="s">
        <v>4180</v>
      </c>
      <c r="L797" s="739">
        <v>66.03</v>
      </c>
      <c r="M797" s="739">
        <v>66.03</v>
      </c>
      <c r="N797" s="738">
        <v>1</v>
      </c>
      <c r="O797" s="821">
        <v>1</v>
      </c>
      <c r="P797" s="739"/>
      <c r="Q797" s="754">
        <v>0</v>
      </c>
      <c r="R797" s="738"/>
      <c r="S797" s="754">
        <v>0</v>
      </c>
      <c r="T797" s="821"/>
      <c r="U797" s="777">
        <v>0</v>
      </c>
    </row>
    <row r="798" spans="1:21" ht="14.4" customHeight="1" x14ac:dyDescent="0.3">
      <c r="A798" s="737">
        <v>10</v>
      </c>
      <c r="B798" s="738" t="s">
        <v>2778</v>
      </c>
      <c r="C798" s="738" t="s">
        <v>3062</v>
      </c>
      <c r="D798" s="819" t="s">
        <v>5799</v>
      </c>
      <c r="E798" s="820" t="s">
        <v>3135</v>
      </c>
      <c r="F798" s="738" t="s">
        <v>3057</v>
      </c>
      <c r="G798" s="738" t="s">
        <v>3348</v>
      </c>
      <c r="H798" s="738" t="s">
        <v>608</v>
      </c>
      <c r="I798" s="738" t="s">
        <v>2481</v>
      </c>
      <c r="J798" s="738" t="s">
        <v>2482</v>
      </c>
      <c r="K798" s="738" t="s">
        <v>3518</v>
      </c>
      <c r="L798" s="739">
        <v>33.71</v>
      </c>
      <c r="M798" s="739">
        <v>67.42</v>
      </c>
      <c r="N798" s="738">
        <v>2</v>
      </c>
      <c r="O798" s="821">
        <v>2</v>
      </c>
      <c r="P798" s="739">
        <v>33.71</v>
      </c>
      <c r="Q798" s="754">
        <v>0.5</v>
      </c>
      <c r="R798" s="738">
        <v>1</v>
      </c>
      <c r="S798" s="754">
        <v>0.5</v>
      </c>
      <c r="T798" s="821">
        <v>1</v>
      </c>
      <c r="U798" s="777">
        <v>0.5</v>
      </c>
    </row>
    <row r="799" spans="1:21" ht="14.4" customHeight="1" x14ac:dyDescent="0.3">
      <c r="A799" s="737">
        <v>10</v>
      </c>
      <c r="B799" s="738" t="s">
        <v>2778</v>
      </c>
      <c r="C799" s="738" t="s">
        <v>3062</v>
      </c>
      <c r="D799" s="819" t="s">
        <v>5799</v>
      </c>
      <c r="E799" s="820" t="s">
        <v>3135</v>
      </c>
      <c r="F799" s="738" t="s">
        <v>3057</v>
      </c>
      <c r="G799" s="738" t="s">
        <v>3724</v>
      </c>
      <c r="H799" s="738" t="s">
        <v>871</v>
      </c>
      <c r="I799" s="738" t="s">
        <v>1239</v>
      </c>
      <c r="J799" s="738" t="s">
        <v>2939</v>
      </c>
      <c r="K799" s="738" t="s">
        <v>2940</v>
      </c>
      <c r="L799" s="739">
        <v>0</v>
      </c>
      <c r="M799" s="739">
        <v>0</v>
      </c>
      <c r="N799" s="738">
        <v>1</v>
      </c>
      <c r="O799" s="821">
        <v>1</v>
      </c>
      <c r="P799" s="739">
        <v>0</v>
      </c>
      <c r="Q799" s="754"/>
      <c r="R799" s="738">
        <v>1</v>
      </c>
      <c r="S799" s="754">
        <v>1</v>
      </c>
      <c r="T799" s="821">
        <v>1</v>
      </c>
      <c r="U799" s="777">
        <v>1</v>
      </c>
    </row>
    <row r="800" spans="1:21" ht="14.4" customHeight="1" x14ac:dyDescent="0.3">
      <c r="A800" s="737">
        <v>10</v>
      </c>
      <c r="B800" s="738" t="s">
        <v>2778</v>
      </c>
      <c r="C800" s="738" t="s">
        <v>3062</v>
      </c>
      <c r="D800" s="819" t="s">
        <v>5799</v>
      </c>
      <c r="E800" s="820" t="s">
        <v>3135</v>
      </c>
      <c r="F800" s="738" t="s">
        <v>3057</v>
      </c>
      <c r="G800" s="738" t="s">
        <v>4181</v>
      </c>
      <c r="H800" s="738" t="s">
        <v>608</v>
      </c>
      <c r="I800" s="738" t="s">
        <v>4182</v>
      </c>
      <c r="J800" s="738" t="s">
        <v>963</v>
      </c>
      <c r="K800" s="738" t="s">
        <v>4183</v>
      </c>
      <c r="L800" s="739">
        <v>0</v>
      </c>
      <c r="M800" s="739">
        <v>0</v>
      </c>
      <c r="N800" s="738">
        <v>2</v>
      </c>
      <c r="O800" s="821">
        <v>0.5</v>
      </c>
      <c r="P800" s="739"/>
      <c r="Q800" s="754"/>
      <c r="R800" s="738"/>
      <c r="S800" s="754">
        <v>0</v>
      </c>
      <c r="T800" s="821"/>
      <c r="U800" s="777">
        <v>0</v>
      </c>
    </row>
    <row r="801" spans="1:21" ht="14.4" customHeight="1" x14ac:dyDescent="0.3">
      <c r="A801" s="737">
        <v>10</v>
      </c>
      <c r="B801" s="738" t="s">
        <v>2778</v>
      </c>
      <c r="C801" s="738" t="s">
        <v>3062</v>
      </c>
      <c r="D801" s="819" t="s">
        <v>5799</v>
      </c>
      <c r="E801" s="820" t="s">
        <v>3135</v>
      </c>
      <c r="F801" s="738" t="s">
        <v>3057</v>
      </c>
      <c r="G801" s="738" t="s">
        <v>3355</v>
      </c>
      <c r="H801" s="738" t="s">
        <v>608</v>
      </c>
      <c r="I801" s="738" t="s">
        <v>1282</v>
      </c>
      <c r="J801" s="738" t="s">
        <v>1283</v>
      </c>
      <c r="K801" s="738" t="s">
        <v>3357</v>
      </c>
      <c r="L801" s="739">
        <v>42.54</v>
      </c>
      <c r="M801" s="739">
        <v>42.54</v>
      </c>
      <c r="N801" s="738">
        <v>1</v>
      </c>
      <c r="O801" s="821">
        <v>1</v>
      </c>
      <c r="P801" s="739"/>
      <c r="Q801" s="754">
        <v>0</v>
      </c>
      <c r="R801" s="738"/>
      <c r="S801" s="754">
        <v>0</v>
      </c>
      <c r="T801" s="821"/>
      <c r="U801" s="777">
        <v>0</v>
      </c>
    </row>
    <row r="802" spans="1:21" ht="14.4" customHeight="1" x14ac:dyDescent="0.3">
      <c r="A802" s="737">
        <v>10</v>
      </c>
      <c r="B802" s="738" t="s">
        <v>2778</v>
      </c>
      <c r="C802" s="738" t="s">
        <v>3062</v>
      </c>
      <c r="D802" s="819" t="s">
        <v>5799</v>
      </c>
      <c r="E802" s="820" t="s">
        <v>3135</v>
      </c>
      <c r="F802" s="738" t="s">
        <v>3057</v>
      </c>
      <c r="G802" s="738" t="s">
        <v>3355</v>
      </c>
      <c r="H802" s="738" t="s">
        <v>608</v>
      </c>
      <c r="I802" s="738" t="s">
        <v>2329</v>
      </c>
      <c r="J802" s="738" t="s">
        <v>1283</v>
      </c>
      <c r="K802" s="738" t="s">
        <v>3358</v>
      </c>
      <c r="L802" s="739">
        <v>60.28</v>
      </c>
      <c r="M802" s="739">
        <v>421.96000000000004</v>
      </c>
      <c r="N802" s="738">
        <v>7</v>
      </c>
      <c r="O802" s="821">
        <v>6</v>
      </c>
      <c r="P802" s="739">
        <v>180.84</v>
      </c>
      <c r="Q802" s="754">
        <v>0.42857142857142855</v>
      </c>
      <c r="R802" s="738">
        <v>3</v>
      </c>
      <c r="S802" s="754">
        <v>0.42857142857142855</v>
      </c>
      <c r="T802" s="821">
        <v>2.5</v>
      </c>
      <c r="U802" s="777">
        <v>0.41666666666666669</v>
      </c>
    </row>
    <row r="803" spans="1:21" ht="14.4" customHeight="1" x14ac:dyDescent="0.3">
      <c r="A803" s="737">
        <v>10</v>
      </c>
      <c r="B803" s="738" t="s">
        <v>2778</v>
      </c>
      <c r="C803" s="738" t="s">
        <v>3062</v>
      </c>
      <c r="D803" s="819" t="s">
        <v>5799</v>
      </c>
      <c r="E803" s="820" t="s">
        <v>3135</v>
      </c>
      <c r="F803" s="738" t="s">
        <v>3057</v>
      </c>
      <c r="G803" s="738" t="s">
        <v>4184</v>
      </c>
      <c r="H803" s="738" t="s">
        <v>608</v>
      </c>
      <c r="I803" s="738" t="s">
        <v>4185</v>
      </c>
      <c r="J803" s="738" t="s">
        <v>1702</v>
      </c>
      <c r="K803" s="738" t="s">
        <v>4186</v>
      </c>
      <c r="L803" s="739">
        <v>186.27</v>
      </c>
      <c r="M803" s="739">
        <v>372.54</v>
      </c>
      <c r="N803" s="738">
        <v>2</v>
      </c>
      <c r="O803" s="821">
        <v>1</v>
      </c>
      <c r="P803" s="739">
        <v>372.54</v>
      </c>
      <c r="Q803" s="754">
        <v>1</v>
      </c>
      <c r="R803" s="738">
        <v>2</v>
      </c>
      <c r="S803" s="754">
        <v>1</v>
      </c>
      <c r="T803" s="821">
        <v>1</v>
      </c>
      <c r="U803" s="777">
        <v>1</v>
      </c>
    </row>
    <row r="804" spans="1:21" ht="14.4" customHeight="1" x14ac:dyDescent="0.3">
      <c r="A804" s="737">
        <v>10</v>
      </c>
      <c r="B804" s="738" t="s">
        <v>2778</v>
      </c>
      <c r="C804" s="738" t="s">
        <v>3062</v>
      </c>
      <c r="D804" s="819" t="s">
        <v>5799</v>
      </c>
      <c r="E804" s="820" t="s">
        <v>3135</v>
      </c>
      <c r="F804" s="738" t="s">
        <v>3057</v>
      </c>
      <c r="G804" s="738" t="s">
        <v>3197</v>
      </c>
      <c r="H804" s="738" t="s">
        <v>608</v>
      </c>
      <c r="I804" s="738" t="s">
        <v>4062</v>
      </c>
      <c r="J804" s="738" t="s">
        <v>4063</v>
      </c>
      <c r="K804" s="738" t="s">
        <v>4064</v>
      </c>
      <c r="L804" s="739">
        <v>25.12</v>
      </c>
      <c r="M804" s="739">
        <v>25.12</v>
      </c>
      <c r="N804" s="738">
        <v>1</v>
      </c>
      <c r="O804" s="821">
        <v>1</v>
      </c>
      <c r="P804" s="739"/>
      <c r="Q804" s="754">
        <v>0</v>
      </c>
      <c r="R804" s="738"/>
      <c r="S804" s="754">
        <v>0</v>
      </c>
      <c r="T804" s="821"/>
      <c r="U804" s="777">
        <v>0</v>
      </c>
    </row>
    <row r="805" spans="1:21" ht="14.4" customHeight="1" x14ac:dyDescent="0.3">
      <c r="A805" s="737">
        <v>10</v>
      </c>
      <c r="B805" s="738" t="s">
        <v>2778</v>
      </c>
      <c r="C805" s="738" t="s">
        <v>3062</v>
      </c>
      <c r="D805" s="819" t="s">
        <v>5799</v>
      </c>
      <c r="E805" s="820" t="s">
        <v>3135</v>
      </c>
      <c r="F805" s="738" t="s">
        <v>3058</v>
      </c>
      <c r="G805" s="738" t="s">
        <v>3161</v>
      </c>
      <c r="H805" s="738" t="s">
        <v>608</v>
      </c>
      <c r="I805" s="738" t="s">
        <v>616</v>
      </c>
      <c r="J805" s="738" t="s">
        <v>3107</v>
      </c>
      <c r="K805" s="738"/>
      <c r="L805" s="739">
        <v>0</v>
      </c>
      <c r="M805" s="739">
        <v>0</v>
      </c>
      <c r="N805" s="738">
        <v>2</v>
      </c>
      <c r="O805" s="821">
        <v>2</v>
      </c>
      <c r="P805" s="739">
        <v>0</v>
      </c>
      <c r="Q805" s="754"/>
      <c r="R805" s="738">
        <v>2</v>
      </c>
      <c r="S805" s="754">
        <v>1</v>
      </c>
      <c r="T805" s="821">
        <v>2</v>
      </c>
      <c r="U805" s="777">
        <v>1</v>
      </c>
    </row>
    <row r="806" spans="1:21" ht="14.4" customHeight="1" x14ac:dyDescent="0.3">
      <c r="A806" s="737">
        <v>10</v>
      </c>
      <c r="B806" s="738" t="s">
        <v>2778</v>
      </c>
      <c r="C806" s="738" t="s">
        <v>3062</v>
      </c>
      <c r="D806" s="819" t="s">
        <v>5799</v>
      </c>
      <c r="E806" s="820" t="s">
        <v>3135</v>
      </c>
      <c r="F806" s="738" t="s">
        <v>3059</v>
      </c>
      <c r="G806" s="738" t="s">
        <v>4073</v>
      </c>
      <c r="H806" s="738" t="s">
        <v>608</v>
      </c>
      <c r="I806" s="738" t="s">
        <v>4074</v>
      </c>
      <c r="J806" s="738" t="s">
        <v>4075</v>
      </c>
      <c r="K806" s="738" t="s">
        <v>4076</v>
      </c>
      <c r="L806" s="739">
        <v>200</v>
      </c>
      <c r="M806" s="739">
        <v>400</v>
      </c>
      <c r="N806" s="738">
        <v>2</v>
      </c>
      <c r="O806" s="821">
        <v>2</v>
      </c>
      <c r="P806" s="739">
        <v>200</v>
      </c>
      <c r="Q806" s="754">
        <v>0.5</v>
      </c>
      <c r="R806" s="738">
        <v>1</v>
      </c>
      <c r="S806" s="754">
        <v>0.5</v>
      </c>
      <c r="T806" s="821">
        <v>1</v>
      </c>
      <c r="U806" s="777">
        <v>0.5</v>
      </c>
    </row>
    <row r="807" spans="1:21" ht="14.4" customHeight="1" x14ac:dyDescent="0.3">
      <c r="A807" s="737">
        <v>10</v>
      </c>
      <c r="B807" s="738" t="s">
        <v>2778</v>
      </c>
      <c r="C807" s="738" t="s">
        <v>3062</v>
      </c>
      <c r="D807" s="819" t="s">
        <v>5799</v>
      </c>
      <c r="E807" s="820" t="s">
        <v>3137</v>
      </c>
      <c r="F807" s="738" t="s">
        <v>3057</v>
      </c>
      <c r="G807" s="738" t="s">
        <v>3424</v>
      </c>
      <c r="H807" s="738" t="s">
        <v>608</v>
      </c>
      <c r="I807" s="738" t="s">
        <v>4187</v>
      </c>
      <c r="J807" s="738" t="s">
        <v>3426</v>
      </c>
      <c r="K807" s="738" t="s">
        <v>4188</v>
      </c>
      <c r="L807" s="739">
        <v>159.08000000000001</v>
      </c>
      <c r="M807" s="739">
        <v>318.16000000000003</v>
      </c>
      <c r="N807" s="738">
        <v>2</v>
      </c>
      <c r="O807" s="821">
        <v>0.5</v>
      </c>
      <c r="P807" s="739"/>
      <c r="Q807" s="754">
        <v>0</v>
      </c>
      <c r="R807" s="738"/>
      <c r="S807" s="754">
        <v>0</v>
      </c>
      <c r="T807" s="821"/>
      <c r="U807" s="777">
        <v>0</v>
      </c>
    </row>
    <row r="808" spans="1:21" ht="14.4" customHeight="1" x14ac:dyDescent="0.3">
      <c r="A808" s="737">
        <v>10</v>
      </c>
      <c r="B808" s="738" t="s">
        <v>2778</v>
      </c>
      <c r="C808" s="738" t="s">
        <v>3062</v>
      </c>
      <c r="D808" s="819" t="s">
        <v>5799</v>
      </c>
      <c r="E808" s="820" t="s">
        <v>3137</v>
      </c>
      <c r="F808" s="738" t="s">
        <v>3057</v>
      </c>
      <c r="G808" s="738" t="s">
        <v>4077</v>
      </c>
      <c r="H808" s="738" t="s">
        <v>608</v>
      </c>
      <c r="I808" s="738" t="s">
        <v>1454</v>
      </c>
      <c r="J808" s="738" t="s">
        <v>1455</v>
      </c>
      <c r="K808" s="738" t="s">
        <v>3482</v>
      </c>
      <c r="L808" s="739">
        <v>729.38</v>
      </c>
      <c r="M808" s="739">
        <v>1458.76</v>
      </c>
      <c r="N808" s="738">
        <v>2</v>
      </c>
      <c r="O808" s="821">
        <v>0.5</v>
      </c>
      <c r="P808" s="739"/>
      <c r="Q808" s="754">
        <v>0</v>
      </c>
      <c r="R808" s="738"/>
      <c r="S808" s="754">
        <v>0</v>
      </c>
      <c r="T808" s="821"/>
      <c r="U808" s="777">
        <v>0</v>
      </c>
    </row>
    <row r="809" spans="1:21" ht="14.4" customHeight="1" x14ac:dyDescent="0.3">
      <c r="A809" s="737">
        <v>10</v>
      </c>
      <c r="B809" s="738" t="s">
        <v>2778</v>
      </c>
      <c r="C809" s="738" t="s">
        <v>3062</v>
      </c>
      <c r="D809" s="819" t="s">
        <v>5799</v>
      </c>
      <c r="E809" s="820" t="s">
        <v>3139</v>
      </c>
      <c r="F809" s="738" t="s">
        <v>3057</v>
      </c>
      <c r="G809" s="738" t="s">
        <v>3218</v>
      </c>
      <c r="H809" s="738" t="s">
        <v>608</v>
      </c>
      <c r="I809" s="738" t="s">
        <v>1509</v>
      </c>
      <c r="J809" s="738" t="s">
        <v>1510</v>
      </c>
      <c r="K809" s="738" t="s">
        <v>3219</v>
      </c>
      <c r="L809" s="739">
        <v>263.26</v>
      </c>
      <c r="M809" s="739">
        <v>263.26</v>
      </c>
      <c r="N809" s="738">
        <v>1</v>
      </c>
      <c r="O809" s="821">
        <v>1</v>
      </c>
      <c r="P809" s="739"/>
      <c r="Q809" s="754">
        <v>0</v>
      </c>
      <c r="R809" s="738"/>
      <c r="S809" s="754">
        <v>0</v>
      </c>
      <c r="T809" s="821"/>
      <c r="U809" s="777">
        <v>0</v>
      </c>
    </row>
    <row r="810" spans="1:21" ht="14.4" customHeight="1" x14ac:dyDescent="0.3">
      <c r="A810" s="737">
        <v>10</v>
      </c>
      <c r="B810" s="738" t="s">
        <v>2778</v>
      </c>
      <c r="C810" s="738" t="s">
        <v>3062</v>
      </c>
      <c r="D810" s="819" t="s">
        <v>5799</v>
      </c>
      <c r="E810" s="820" t="s">
        <v>3139</v>
      </c>
      <c r="F810" s="738" t="s">
        <v>3057</v>
      </c>
      <c r="G810" s="738" t="s">
        <v>3240</v>
      </c>
      <c r="H810" s="738" t="s">
        <v>871</v>
      </c>
      <c r="I810" s="738" t="s">
        <v>1329</v>
      </c>
      <c r="J810" s="738" t="s">
        <v>2893</v>
      </c>
      <c r="K810" s="738" t="s">
        <v>2894</v>
      </c>
      <c r="L810" s="739">
        <v>111.22</v>
      </c>
      <c r="M810" s="739">
        <v>111.22</v>
      </c>
      <c r="N810" s="738">
        <v>1</v>
      </c>
      <c r="O810" s="821">
        <v>1</v>
      </c>
      <c r="P810" s="739"/>
      <c r="Q810" s="754">
        <v>0</v>
      </c>
      <c r="R810" s="738"/>
      <c r="S810" s="754">
        <v>0</v>
      </c>
      <c r="T810" s="821"/>
      <c r="U810" s="777">
        <v>0</v>
      </c>
    </row>
    <row r="811" spans="1:21" ht="14.4" customHeight="1" x14ac:dyDescent="0.3">
      <c r="A811" s="737">
        <v>10</v>
      </c>
      <c r="B811" s="738" t="s">
        <v>2778</v>
      </c>
      <c r="C811" s="738" t="s">
        <v>3062</v>
      </c>
      <c r="D811" s="819" t="s">
        <v>5799</v>
      </c>
      <c r="E811" s="820" t="s">
        <v>3139</v>
      </c>
      <c r="F811" s="738" t="s">
        <v>3057</v>
      </c>
      <c r="G811" s="738" t="s">
        <v>3240</v>
      </c>
      <c r="H811" s="738" t="s">
        <v>871</v>
      </c>
      <c r="I811" s="738" t="s">
        <v>1007</v>
      </c>
      <c r="J811" s="738" t="s">
        <v>1008</v>
      </c>
      <c r="K811" s="738" t="s">
        <v>3241</v>
      </c>
      <c r="L811" s="739">
        <v>75.73</v>
      </c>
      <c r="M811" s="739">
        <v>151.46</v>
      </c>
      <c r="N811" s="738">
        <v>2</v>
      </c>
      <c r="O811" s="821">
        <v>2</v>
      </c>
      <c r="P811" s="739">
        <v>151.46</v>
      </c>
      <c r="Q811" s="754">
        <v>1</v>
      </c>
      <c r="R811" s="738">
        <v>2</v>
      </c>
      <c r="S811" s="754">
        <v>1</v>
      </c>
      <c r="T811" s="821">
        <v>2</v>
      </c>
      <c r="U811" s="777">
        <v>1</v>
      </c>
    </row>
    <row r="812" spans="1:21" ht="14.4" customHeight="1" x14ac:dyDescent="0.3">
      <c r="A812" s="737">
        <v>10</v>
      </c>
      <c r="B812" s="738" t="s">
        <v>2778</v>
      </c>
      <c r="C812" s="738" t="s">
        <v>3062</v>
      </c>
      <c r="D812" s="819" t="s">
        <v>5799</v>
      </c>
      <c r="E812" s="820" t="s">
        <v>3139</v>
      </c>
      <c r="F812" s="738" t="s">
        <v>3057</v>
      </c>
      <c r="G812" s="738" t="s">
        <v>3424</v>
      </c>
      <c r="H812" s="738" t="s">
        <v>608</v>
      </c>
      <c r="I812" s="738" t="s">
        <v>4189</v>
      </c>
      <c r="J812" s="738" t="s">
        <v>3426</v>
      </c>
      <c r="K812" s="738" t="s">
        <v>4188</v>
      </c>
      <c r="L812" s="739">
        <v>159.08000000000001</v>
      </c>
      <c r="M812" s="739">
        <v>159.08000000000001</v>
      </c>
      <c r="N812" s="738">
        <v>1</v>
      </c>
      <c r="O812" s="821">
        <v>0.5</v>
      </c>
      <c r="P812" s="739">
        <v>159.08000000000001</v>
      </c>
      <c r="Q812" s="754">
        <v>1</v>
      </c>
      <c r="R812" s="738">
        <v>1</v>
      </c>
      <c r="S812" s="754">
        <v>1</v>
      </c>
      <c r="T812" s="821">
        <v>0.5</v>
      </c>
      <c r="U812" s="777">
        <v>1</v>
      </c>
    </row>
    <row r="813" spans="1:21" ht="14.4" customHeight="1" x14ac:dyDescent="0.3">
      <c r="A813" s="737">
        <v>10</v>
      </c>
      <c r="B813" s="738" t="s">
        <v>2778</v>
      </c>
      <c r="C813" s="738" t="s">
        <v>3062</v>
      </c>
      <c r="D813" s="819" t="s">
        <v>5799</v>
      </c>
      <c r="E813" s="820" t="s">
        <v>3139</v>
      </c>
      <c r="F813" s="738" t="s">
        <v>3057</v>
      </c>
      <c r="G813" s="738" t="s">
        <v>3603</v>
      </c>
      <c r="H813" s="738" t="s">
        <v>608</v>
      </c>
      <c r="I813" s="738" t="s">
        <v>977</v>
      </c>
      <c r="J813" s="738" t="s">
        <v>3604</v>
      </c>
      <c r="K813" s="738" t="s">
        <v>3605</v>
      </c>
      <c r="L813" s="739">
        <v>36.76</v>
      </c>
      <c r="M813" s="739">
        <v>36.76</v>
      </c>
      <c r="N813" s="738">
        <v>1</v>
      </c>
      <c r="O813" s="821">
        <v>1</v>
      </c>
      <c r="P813" s="739"/>
      <c r="Q813" s="754">
        <v>0</v>
      </c>
      <c r="R813" s="738"/>
      <c r="S813" s="754">
        <v>0</v>
      </c>
      <c r="T813" s="821"/>
      <c r="U813" s="777">
        <v>0</v>
      </c>
    </row>
    <row r="814" spans="1:21" ht="14.4" customHeight="1" x14ac:dyDescent="0.3">
      <c r="A814" s="737">
        <v>10</v>
      </c>
      <c r="B814" s="738" t="s">
        <v>2778</v>
      </c>
      <c r="C814" s="738" t="s">
        <v>3062</v>
      </c>
      <c r="D814" s="819" t="s">
        <v>5799</v>
      </c>
      <c r="E814" s="820" t="s">
        <v>3139</v>
      </c>
      <c r="F814" s="738" t="s">
        <v>3057</v>
      </c>
      <c r="G814" s="738" t="s">
        <v>3246</v>
      </c>
      <c r="H814" s="738" t="s">
        <v>608</v>
      </c>
      <c r="I814" s="738" t="s">
        <v>958</v>
      </c>
      <c r="J814" s="738" t="s">
        <v>3247</v>
      </c>
      <c r="K814" s="738" t="s">
        <v>3254</v>
      </c>
      <c r="L814" s="739">
        <v>85.27</v>
      </c>
      <c r="M814" s="739">
        <v>170.54</v>
      </c>
      <c r="N814" s="738">
        <v>2</v>
      </c>
      <c r="O814" s="821">
        <v>1</v>
      </c>
      <c r="P814" s="739"/>
      <c r="Q814" s="754">
        <v>0</v>
      </c>
      <c r="R814" s="738"/>
      <c r="S814" s="754">
        <v>0</v>
      </c>
      <c r="T814" s="821"/>
      <c r="U814" s="777">
        <v>0</v>
      </c>
    </row>
    <row r="815" spans="1:21" ht="14.4" customHeight="1" x14ac:dyDescent="0.3">
      <c r="A815" s="737">
        <v>10</v>
      </c>
      <c r="B815" s="738" t="s">
        <v>2778</v>
      </c>
      <c r="C815" s="738" t="s">
        <v>3062</v>
      </c>
      <c r="D815" s="819" t="s">
        <v>5799</v>
      </c>
      <c r="E815" s="820" t="s">
        <v>3139</v>
      </c>
      <c r="F815" s="738" t="s">
        <v>3057</v>
      </c>
      <c r="G815" s="738" t="s">
        <v>3246</v>
      </c>
      <c r="H815" s="738" t="s">
        <v>608</v>
      </c>
      <c r="I815" s="738" t="s">
        <v>3249</v>
      </c>
      <c r="J815" s="738" t="s">
        <v>3247</v>
      </c>
      <c r="K815" s="738" t="s">
        <v>3250</v>
      </c>
      <c r="L815" s="739">
        <v>0</v>
      </c>
      <c r="M815" s="739">
        <v>0</v>
      </c>
      <c r="N815" s="738">
        <v>1</v>
      </c>
      <c r="O815" s="821">
        <v>1</v>
      </c>
      <c r="P815" s="739">
        <v>0</v>
      </c>
      <c r="Q815" s="754"/>
      <c r="R815" s="738">
        <v>1</v>
      </c>
      <c r="S815" s="754">
        <v>1</v>
      </c>
      <c r="T815" s="821">
        <v>1</v>
      </c>
      <c r="U815" s="777">
        <v>1</v>
      </c>
    </row>
    <row r="816" spans="1:21" ht="14.4" customHeight="1" x14ac:dyDescent="0.3">
      <c r="A816" s="737">
        <v>10</v>
      </c>
      <c r="B816" s="738" t="s">
        <v>2778</v>
      </c>
      <c r="C816" s="738" t="s">
        <v>3062</v>
      </c>
      <c r="D816" s="819" t="s">
        <v>5799</v>
      </c>
      <c r="E816" s="820" t="s">
        <v>3139</v>
      </c>
      <c r="F816" s="738" t="s">
        <v>3057</v>
      </c>
      <c r="G816" s="738" t="s">
        <v>3246</v>
      </c>
      <c r="H816" s="738" t="s">
        <v>608</v>
      </c>
      <c r="I816" s="738" t="s">
        <v>1708</v>
      </c>
      <c r="J816" s="738" t="s">
        <v>3247</v>
      </c>
      <c r="K816" s="738" t="s">
        <v>3504</v>
      </c>
      <c r="L816" s="739">
        <v>170.52</v>
      </c>
      <c r="M816" s="739">
        <v>170.52</v>
      </c>
      <c r="N816" s="738">
        <v>1</v>
      </c>
      <c r="O816" s="821">
        <v>1</v>
      </c>
      <c r="P816" s="739"/>
      <c r="Q816" s="754">
        <v>0</v>
      </c>
      <c r="R816" s="738"/>
      <c r="S816" s="754">
        <v>0</v>
      </c>
      <c r="T816" s="821"/>
      <c r="U816" s="777">
        <v>0</v>
      </c>
    </row>
    <row r="817" spans="1:21" ht="14.4" customHeight="1" x14ac:dyDescent="0.3">
      <c r="A817" s="737">
        <v>10</v>
      </c>
      <c r="B817" s="738" t="s">
        <v>2778</v>
      </c>
      <c r="C817" s="738" t="s">
        <v>3062</v>
      </c>
      <c r="D817" s="819" t="s">
        <v>5799</v>
      </c>
      <c r="E817" s="820" t="s">
        <v>3139</v>
      </c>
      <c r="F817" s="738" t="s">
        <v>3057</v>
      </c>
      <c r="G817" s="738" t="s">
        <v>3251</v>
      </c>
      <c r="H817" s="738" t="s">
        <v>871</v>
      </c>
      <c r="I817" s="738" t="s">
        <v>1631</v>
      </c>
      <c r="J817" s="738" t="s">
        <v>1632</v>
      </c>
      <c r="K817" s="738" t="s">
        <v>2960</v>
      </c>
      <c r="L817" s="739">
        <v>207.45</v>
      </c>
      <c r="M817" s="739">
        <v>207.45</v>
      </c>
      <c r="N817" s="738">
        <v>1</v>
      </c>
      <c r="O817" s="821">
        <v>0.5</v>
      </c>
      <c r="P817" s="739"/>
      <c r="Q817" s="754">
        <v>0</v>
      </c>
      <c r="R817" s="738"/>
      <c r="S817" s="754">
        <v>0</v>
      </c>
      <c r="T817" s="821"/>
      <c r="U817" s="777">
        <v>0</v>
      </c>
    </row>
    <row r="818" spans="1:21" ht="14.4" customHeight="1" x14ac:dyDescent="0.3">
      <c r="A818" s="737">
        <v>10</v>
      </c>
      <c r="B818" s="738" t="s">
        <v>2778</v>
      </c>
      <c r="C818" s="738" t="s">
        <v>3062</v>
      </c>
      <c r="D818" s="819" t="s">
        <v>5799</v>
      </c>
      <c r="E818" s="820" t="s">
        <v>3139</v>
      </c>
      <c r="F818" s="738" t="s">
        <v>3057</v>
      </c>
      <c r="G818" s="738" t="s">
        <v>3205</v>
      </c>
      <c r="H818" s="738" t="s">
        <v>608</v>
      </c>
      <c r="I818" s="738" t="s">
        <v>3252</v>
      </c>
      <c r="J818" s="738" t="s">
        <v>3253</v>
      </c>
      <c r="K818" s="738" t="s">
        <v>3254</v>
      </c>
      <c r="L818" s="739">
        <v>39.17</v>
      </c>
      <c r="M818" s="739">
        <v>39.17</v>
      </c>
      <c r="N818" s="738">
        <v>1</v>
      </c>
      <c r="O818" s="821">
        <v>1</v>
      </c>
      <c r="P818" s="739">
        <v>39.17</v>
      </c>
      <c r="Q818" s="754">
        <v>1</v>
      </c>
      <c r="R818" s="738">
        <v>1</v>
      </c>
      <c r="S818" s="754">
        <v>1</v>
      </c>
      <c r="T818" s="821">
        <v>1</v>
      </c>
      <c r="U818" s="777">
        <v>1</v>
      </c>
    </row>
    <row r="819" spans="1:21" ht="14.4" customHeight="1" x14ac:dyDescent="0.3">
      <c r="A819" s="737">
        <v>10</v>
      </c>
      <c r="B819" s="738" t="s">
        <v>2778</v>
      </c>
      <c r="C819" s="738" t="s">
        <v>3062</v>
      </c>
      <c r="D819" s="819" t="s">
        <v>5799</v>
      </c>
      <c r="E819" s="820" t="s">
        <v>3139</v>
      </c>
      <c r="F819" s="738" t="s">
        <v>3057</v>
      </c>
      <c r="G819" s="738" t="s">
        <v>3205</v>
      </c>
      <c r="H819" s="738" t="s">
        <v>608</v>
      </c>
      <c r="I819" s="738" t="s">
        <v>4190</v>
      </c>
      <c r="J819" s="738" t="s">
        <v>4191</v>
      </c>
      <c r="K819" s="738" t="s">
        <v>3504</v>
      </c>
      <c r="L819" s="739">
        <v>78.33</v>
      </c>
      <c r="M819" s="739">
        <v>78.33</v>
      </c>
      <c r="N819" s="738">
        <v>1</v>
      </c>
      <c r="O819" s="821">
        <v>0.5</v>
      </c>
      <c r="P819" s="739"/>
      <c r="Q819" s="754">
        <v>0</v>
      </c>
      <c r="R819" s="738"/>
      <c r="S819" s="754">
        <v>0</v>
      </c>
      <c r="T819" s="821"/>
      <c r="U819" s="777">
        <v>0</v>
      </c>
    </row>
    <row r="820" spans="1:21" ht="14.4" customHeight="1" x14ac:dyDescent="0.3">
      <c r="A820" s="737">
        <v>10</v>
      </c>
      <c r="B820" s="738" t="s">
        <v>2778</v>
      </c>
      <c r="C820" s="738" t="s">
        <v>3062</v>
      </c>
      <c r="D820" s="819" t="s">
        <v>5799</v>
      </c>
      <c r="E820" s="820" t="s">
        <v>3139</v>
      </c>
      <c r="F820" s="738" t="s">
        <v>3057</v>
      </c>
      <c r="G820" s="738" t="s">
        <v>3280</v>
      </c>
      <c r="H820" s="738" t="s">
        <v>608</v>
      </c>
      <c r="I820" s="738" t="s">
        <v>1739</v>
      </c>
      <c r="J820" s="738" t="s">
        <v>1740</v>
      </c>
      <c r="K820" s="738" t="s">
        <v>3735</v>
      </c>
      <c r="L820" s="739">
        <v>93.98</v>
      </c>
      <c r="M820" s="739">
        <v>93.98</v>
      </c>
      <c r="N820" s="738">
        <v>1</v>
      </c>
      <c r="O820" s="821">
        <v>1</v>
      </c>
      <c r="P820" s="739"/>
      <c r="Q820" s="754">
        <v>0</v>
      </c>
      <c r="R820" s="738"/>
      <c r="S820" s="754">
        <v>0</v>
      </c>
      <c r="T820" s="821"/>
      <c r="U820" s="777">
        <v>0</v>
      </c>
    </row>
    <row r="821" spans="1:21" ht="14.4" customHeight="1" x14ac:dyDescent="0.3">
      <c r="A821" s="737">
        <v>10</v>
      </c>
      <c r="B821" s="738" t="s">
        <v>2778</v>
      </c>
      <c r="C821" s="738" t="s">
        <v>3062</v>
      </c>
      <c r="D821" s="819" t="s">
        <v>5799</v>
      </c>
      <c r="E821" s="820" t="s">
        <v>3139</v>
      </c>
      <c r="F821" s="738" t="s">
        <v>3057</v>
      </c>
      <c r="G821" s="738" t="s">
        <v>3280</v>
      </c>
      <c r="H821" s="738" t="s">
        <v>608</v>
      </c>
      <c r="I821" s="738" t="s">
        <v>2255</v>
      </c>
      <c r="J821" s="738" t="s">
        <v>2256</v>
      </c>
      <c r="K821" s="738" t="s">
        <v>4192</v>
      </c>
      <c r="L821" s="739">
        <v>75.180000000000007</v>
      </c>
      <c r="M821" s="739">
        <v>75.180000000000007</v>
      </c>
      <c r="N821" s="738">
        <v>1</v>
      </c>
      <c r="O821" s="821">
        <v>0.5</v>
      </c>
      <c r="P821" s="739"/>
      <c r="Q821" s="754">
        <v>0</v>
      </c>
      <c r="R821" s="738"/>
      <c r="S821" s="754">
        <v>0</v>
      </c>
      <c r="T821" s="821"/>
      <c r="U821" s="777">
        <v>0</v>
      </c>
    </row>
    <row r="822" spans="1:21" ht="14.4" customHeight="1" x14ac:dyDescent="0.3">
      <c r="A822" s="737">
        <v>10</v>
      </c>
      <c r="B822" s="738" t="s">
        <v>2778</v>
      </c>
      <c r="C822" s="738" t="s">
        <v>3062</v>
      </c>
      <c r="D822" s="819" t="s">
        <v>5799</v>
      </c>
      <c r="E822" s="820" t="s">
        <v>3139</v>
      </c>
      <c r="F822" s="738" t="s">
        <v>3057</v>
      </c>
      <c r="G822" s="738" t="s">
        <v>3158</v>
      </c>
      <c r="H822" s="738" t="s">
        <v>608</v>
      </c>
      <c r="I822" s="738" t="s">
        <v>3160</v>
      </c>
      <c r="J822" s="738" t="s">
        <v>778</v>
      </c>
      <c r="K822" s="738" t="s">
        <v>3159</v>
      </c>
      <c r="L822" s="739">
        <v>34.15</v>
      </c>
      <c r="M822" s="739">
        <v>34.15</v>
      </c>
      <c r="N822" s="738">
        <v>1</v>
      </c>
      <c r="O822" s="821">
        <v>0.5</v>
      </c>
      <c r="P822" s="739">
        <v>34.15</v>
      </c>
      <c r="Q822" s="754">
        <v>1</v>
      </c>
      <c r="R822" s="738">
        <v>1</v>
      </c>
      <c r="S822" s="754">
        <v>1</v>
      </c>
      <c r="T822" s="821">
        <v>0.5</v>
      </c>
      <c r="U822" s="777">
        <v>1</v>
      </c>
    </row>
    <row r="823" spans="1:21" ht="14.4" customHeight="1" x14ac:dyDescent="0.3">
      <c r="A823" s="737">
        <v>10</v>
      </c>
      <c r="B823" s="738" t="s">
        <v>2778</v>
      </c>
      <c r="C823" s="738" t="s">
        <v>3062</v>
      </c>
      <c r="D823" s="819" t="s">
        <v>5799</v>
      </c>
      <c r="E823" s="820" t="s">
        <v>3139</v>
      </c>
      <c r="F823" s="738" t="s">
        <v>3057</v>
      </c>
      <c r="G823" s="738" t="s">
        <v>4193</v>
      </c>
      <c r="H823" s="738" t="s">
        <v>608</v>
      </c>
      <c r="I823" s="738" t="s">
        <v>1727</v>
      </c>
      <c r="J823" s="738" t="s">
        <v>1728</v>
      </c>
      <c r="K823" s="738" t="s">
        <v>4194</v>
      </c>
      <c r="L823" s="739">
        <v>69.59</v>
      </c>
      <c r="M823" s="739">
        <v>69.59</v>
      </c>
      <c r="N823" s="738">
        <v>1</v>
      </c>
      <c r="O823" s="821">
        <v>0.5</v>
      </c>
      <c r="P823" s="739"/>
      <c r="Q823" s="754">
        <v>0</v>
      </c>
      <c r="R823" s="738"/>
      <c r="S823" s="754">
        <v>0</v>
      </c>
      <c r="T823" s="821"/>
      <c r="U823" s="777">
        <v>0</v>
      </c>
    </row>
    <row r="824" spans="1:21" ht="14.4" customHeight="1" x14ac:dyDescent="0.3">
      <c r="A824" s="737">
        <v>10</v>
      </c>
      <c r="B824" s="738" t="s">
        <v>2778</v>
      </c>
      <c r="C824" s="738" t="s">
        <v>3062</v>
      </c>
      <c r="D824" s="819" t="s">
        <v>5799</v>
      </c>
      <c r="E824" s="820" t="s">
        <v>3139</v>
      </c>
      <c r="F824" s="738" t="s">
        <v>3057</v>
      </c>
      <c r="G824" s="738" t="s">
        <v>3163</v>
      </c>
      <c r="H824" s="738" t="s">
        <v>608</v>
      </c>
      <c r="I824" s="738" t="s">
        <v>1393</v>
      </c>
      <c r="J824" s="738" t="s">
        <v>3164</v>
      </c>
      <c r="K824" s="738" t="s">
        <v>3165</v>
      </c>
      <c r="L824" s="739">
        <v>88.76</v>
      </c>
      <c r="M824" s="739">
        <v>88.76</v>
      </c>
      <c r="N824" s="738">
        <v>1</v>
      </c>
      <c r="O824" s="821">
        <v>0.5</v>
      </c>
      <c r="P824" s="739">
        <v>88.76</v>
      </c>
      <c r="Q824" s="754">
        <v>1</v>
      </c>
      <c r="R824" s="738">
        <v>1</v>
      </c>
      <c r="S824" s="754">
        <v>1</v>
      </c>
      <c r="T824" s="821">
        <v>0.5</v>
      </c>
      <c r="U824" s="777">
        <v>1</v>
      </c>
    </row>
    <row r="825" spans="1:21" ht="14.4" customHeight="1" x14ac:dyDescent="0.3">
      <c r="A825" s="737">
        <v>10</v>
      </c>
      <c r="B825" s="738" t="s">
        <v>2778</v>
      </c>
      <c r="C825" s="738" t="s">
        <v>3062</v>
      </c>
      <c r="D825" s="819" t="s">
        <v>5799</v>
      </c>
      <c r="E825" s="820" t="s">
        <v>3139</v>
      </c>
      <c r="F825" s="738" t="s">
        <v>3057</v>
      </c>
      <c r="G825" s="738" t="s">
        <v>3385</v>
      </c>
      <c r="H825" s="738" t="s">
        <v>871</v>
      </c>
      <c r="I825" s="738" t="s">
        <v>3386</v>
      </c>
      <c r="J825" s="738" t="s">
        <v>2911</v>
      </c>
      <c r="K825" s="738" t="s">
        <v>3387</v>
      </c>
      <c r="L825" s="739">
        <v>207.45</v>
      </c>
      <c r="M825" s="739">
        <v>207.45</v>
      </c>
      <c r="N825" s="738">
        <v>1</v>
      </c>
      <c r="O825" s="821">
        <v>1</v>
      </c>
      <c r="P825" s="739"/>
      <c r="Q825" s="754">
        <v>0</v>
      </c>
      <c r="R825" s="738"/>
      <c r="S825" s="754">
        <v>0</v>
      </c>
      <c r="T825" s="821"/>
      <c r="U825" s="777">
        <v>0</v>
      </c>
    </row>
    <row r="826" spans="1:21" ht="14.4" customHeight="1" x14ac:dyDescent="0.3">
      <c r="A826" s="737">
        <v>10</v>
      </c>
      <c r="B826" s="738" t="s">
        <v>2778</v>
      </c>
      <c r="C826" s="738" t="s">
        <v>3062</v>
      </c>
      <c r="D826" s="819" t="s">
        <v>5799</v>
      </c>
      <c r="E826" s="820" t="s">
        <v>3139</v>
      </c>
      <c r="F826" s="738" t="s">
        <v>3057</v>
      </c>
      <c r="G826" s="738" t="s">
        <v>3584</v>
      </c>
      <c r="H826" s="738" t="s">
        <v>871</v>
      </c>
      <c r="I826" s="738" t="s">
        <v>3844</v>
      </c>
      <c r="J826" s="738" t="s">
        <v>3845</v>
      </c>
      <c r="K826" s="738" t="s">
        <v>3846</v>
      </c>
      <c r="L826" s="739">
        <v>46.07</v>
      </c>
      <c r="M826" s="739">
        <v>46.07</v>
      </c>
      <c r="N826" s="738">
        <v>1</v>
      </c>
      <c r="O826" s="821">
        <v>1</v>
      </c>
      <c r="P826" s="739"/>
      <c r="Q826" s="754">
        <v>0</v>
      </c>
      <c r="R826" s="738"/>
      <c r="S826" s="754">
        <v>0</v>
      </c>
      <c r="T826" s="821"/>
      <c r="U826" s="777">
        <v>0</v>
      </c>
    </row>
    <row r="827" spans="1:21" ht="14.4" customHeight="1" x14ac:dyDescent="0.3">
      <c r="A827" s="737">
        <v>10</v>
      </c>
      <c r="B827" s="738" t="s">
        <v>2778</v>
      </c>
      <c r="C827" s="738" t="s">
        <v>3062</v>
      </c>
      <c r="D827" s="819" t="s">
        <v>5799</v>
      </c>
      <c r="E827" s="820" t="s">
        <v>3139</v>
      </c>
      <c r="F827" s="738" t="s">
        <v>3057</v>
      </c>
      <c r="G827" s="738" t="s">
        <v>4077</v>
      </c>
      <c r="H827" s="738" t="s">
        <v>608</v>
      </c>
      <c r="I827" s="738" t="s">
        <v>4195</v>
      </c>
      <c r="J827" s="738" t="s">
        <v>4196</v>
      </c>
      <c r="K827" s="738" t="s">
        <v>4197</v>
      </c>
      <c r="L827" s="739">
        <v>729.38</v>
      </c>
      <c r="M827" s="739">
        <v>729.38</v>
      </c>
      <c r="N827" s="738">
        <v>1</v>
      </c>
      <c r="O827" s="821">
        <v>0.5</v>
      </c>
      <c r="P827" s="739">
        <v>729.38</v>
      </c>
      <c r="Q827" s="754">
        <v>1</v>
      </c>
      <c r="R827" s="738">
        <v>1</v>
      </c>
      <c r="S827" s="754">
        <v>1</v>
      </c>
      <c r="T827" s="821">
        <v>0.5</v>
      </c>
      <c r="U827" s="777">
        <v>1</v>
      </c>
    </row>
    <row r="828" spans="1:21" ht="14.4" customHeight="1" x14ac:dyDescent="0.3">
      <c r="A828" s="737">
        <v>10</v>
      </c>
      <c r="B828" s="738" t="s">
        <v>2778</v>
      </c>
      <c r="C828" s="738" t="s">
        <v>3062</v>
      </c>
      <c r="D828" s="819" t="s">
        <v>5799</v>
      </c>
      <c r="E828" s="820" t="s">
        <v>3139</v>
      </c>
      <c r="F828" s="738" t="s">
        <v>3057</v>
      </c>
      <c r="G828" s="738" t="s">
        <v>3550</v>
      </c>
      <c r="H828" s="738" t="s">
        <v>608</v>
      </c>
      <c r="I828" s="738" t="s">
        <v>1278</v>
      </c>
      <c r="J828" s="738" t="s">
        <v>1279</v>
      </c>
      <c r="K828" s="738" t="s">
        <v>3551</v>
      </c>
      <c r="L828" s="739">
        <v>34.19</v>
      </c>
      <c r="M828" s="739">
        <v>273.52</v>
      </c>
      <c r="N828" s="738">
        <v>8</v>
      </c>
      <c r="O828" s="821">
        <v>5</v>
      </c>
      <c r="P828" s="739">
        <v>68.38</v>
      </c>
      <c r="Q828" s="754">
        <v>0.25</v>
      </c>
      <c r="R828" s="738">
        <v>2</v>
      </c>
      <c r="S828" s="754">
        <v>0.25</v>
      </c>
      <c r="T828" s="821">
        <v>2</v>
      </c>
      <c r="U828" s="777">
        <v>0.4</v>
      </c>
    </row>
    <row r="829" spans="1:21" ht="14.4" customHeight="1" x14ac:dyDescent="0.3">
      <c r="A829" s="737">
        <v>10</v>
      </c>
      <c r="B829" s="738" t="s">
        <v>2778</v>
      </c>
      <c r="C829" s="738" t="s">
        <v>3062</v>
      </c>
      <c r="D829" s="819" t="s">
        <v>5799</v>
      </c>
      <c r="E829" s="820" t="s">
        <v>3139</v>
      </c>
      <c r="F829" s="738" t="s">
        <v>3057</v>
      </c>
      <c r="G829" s="738" t="s">
        <v>3511</v>
      </c>
      <c r="H829" s="738" t="s">
        <v>608</v>
      </c>
      <c r="I829" s="738" t="s">
        <v>4198</v>
      </c>
      <c r="J829" s="738" t="s">
        <v>4199</v>
      </c>
      <c r="K829" s="738" t="s">
        <v>3573</v>
      </c>
      <c r="L829" s="739">
        <v>1472.61</v>
      </c>
      <c r="M829" s="739">
        <v>1472.61</v>
      </c>
      <c r="N829" s="738">
        <v>1</v>
      </c>
      <c r="O829" s="821">
        <v>0.5</v>
      </c>
      <c r="P829" s="739"/>
      <c r="Q829" s="754">
        <v>0</v>
      </c>
      <c r="R829" s="738"/>
      <c r="S829" s="754">
        <v>0</v>
      </c>
      <c r="T829" s="821"/>
      <c r="U829" s="777">
        <v>0</v>
      </c>
    </row>
    <row r="830" spans="1:21" ht="14.4" customHeight="1" x14ac:dyDescent="0.3">
      <c r="A830" s="737">
        <v>10</v>
      </c>
      <c r="B830" s="738" t="s">
        <v>2778</v>
      </c>
      <c r="C830" s="738" t="s">
        <v>3062</v>
      </c>
      <c r="D830" s="819" t="s">
        <v>5799</v>
      </c>
      <c r="E830" s="820" t="s">
        <v>3139</v>
      </c>
      <c r="F830" s="738" t="s">
        <v>3057</v>
      </c>
      <c r="G830" s="738" t="s">
        <v>3188</v>
      </c>
      <c r="H830" s="738" t="s">
        <v>608</v>
      </c>
      <c r="I830" s="738" t="s">
        <v>2598</v>
      </c>
      <c r="J830" s="738" t="s">
        <v>1623</v>
      </c>
      <c r="K830" s="738" t="s">
        <v>3303</v>
      </c>
      <c r="L830" s="739">
        <v>93.71</v>
      </c>
      <c r="M830" s="739">
        <v>187.42</v>
      </c>
      <c r="N830" s="738">
        <v>2</v>
      </c>
      <c r="O830" s="821">
        <v>1</v>
      </c>
      <c r="P830" s="739">
        <v>187.42</v>
      </c>
      <c r="Q830" s="754">
        <v>1</v>
      </c>
      <c r="R830" s="738">
        <v>2</v>
      </c>
      <c r="S830" s="754">
        <v>1</v>
      </c>
      <c r="T830" s="821">
        <v>1</v>
      </c>
      <c r="U830" s="777">
        <v>1</v>
      </c>
    </row>
    <row r="831" spans="1:21" ht="14.4" customHeight="1" x14ac:dyDescent="0.3">
      <c r="A831" s="737">
        <v>10</v>
      </c>
      <c r="B831" s="738" t="s">
        <v>2778</v>
      </c>
      <c r="C831" s="738" t="s">
        <v>3062</v>
      </c>
      <c r="D831" s="819" t="s">
        <v>5799</v>
      </c>
      <c r="E831" s="820" t="s">
        <v>3139</v>
      </c>
      <c r="F831" s="738" t="s">
        <v>3057</v>
      </c>
      <c r="G831" s="738" t="s">
        <v>3316</v>
      </c>
      <c r="H831" s="738" t="s">
        <v>608</v>
      </c>
      <c r="I831" s="738" t="s">
        <v>3743</v>
      </c>
      <c r="J831" s="738" t="s">
        <v>3744</v>
      </c>
      <c r="K831" s="738" t="s">
        <v>3745</v>
      </c>
      <c r="L831" s="739">
        <v>42.09</v>
      </c>
      <c r="M831" s="739">
        <v>42.09</v>
      </c>
      <c r="N831" s="738">
        <v>1</v>
      </c>
      <c r="O831" s="821">
        <v>1</v>
      </c>
      <c r="P831" s="739">
        <v>42.09</v>
      </c>
      <c r="Q831" s="754">
        <v>1</v>
      </c>
      <c r="R831" s="738">
        <v>1</v>
      </c>
      <c r="S831" s="754">
        <v>1</v>
      </c>
      <c r="T831" s="821">
        <v>1</v>
      </c>
      <c r="U831" s="777">
        <v>1</v>
      </c>
    </row>
    <row r="832" spans="1:21" ht="14.4" customHeight="1" x14ac:dyDescent="0.3">
      <c r="A832" s="737">
        <v>10</v>
      </c>
      <c r="B832" s="738" t="s">
        <v>2778</v>
      </c>
      <c r="C832" s="738" t="s">
        <v>3062</v>
      </c>
      <c r="D832" s="819" t="s">
        <v>5799</v>
      </c>
      <c r="E832" s="820" t="s">
        <v>3139</v>
      </c>
      <c r="F832" s="738" t="s">
        <v>3057</v>
      </c>
      <c r="G832" s="738" t="s">
        <v>3319</v>
      </c>
      <c r="H832" s="738" t="s">
        <v>871</v>
      </c>
      <c r="I832" s="738" t="s">
        <v>4200</v>
      </c>
      <c r="J832" s="738" t="s">
        <v>4201</v>
      </c>
      <c r="K832" s="738" t="s">
        <v>1676</v>
      </c>
      <c r="L832" s="739">
        <v>32.380000000000003</v>
      </c>
      <c r="M832" s="739">
        <v>129.52000000000001</v>
      </c>
      <c r="N832" s="738">
        <v>4</v>
      </c>
      <c r="O832" s="821">
        <v>0.5</v>
      </c>
      <c r="P832" s="739">
        <v>129.52000000000001</v>
      </c>
      <c r="Q832" s="754">
        <v>1</v>
      </c>
      <c r="R832" s="738">
        <v>4</v>
      </c>
      <c r="S832" s="754">
        <v>1</v>
      </c>
      <c r="T832" s="821">
        <v>0.5</v>
      </c>
      <c r="U832" s="777">
        <v>1</v>
      </c>
    </row>
    <row r="833" spans="1:21" ht="14.4" customHeight="1" x14ac:dyDescent="0.3">
      <c r="A833" s="737">
        <v>10</v>
      </c>
      <c r="B833" s="738" t="s">
        <v>2778</v>
      </c>
      <c r="C833" s="738" t="s">
        <v>3062</v>
      </c>
      <c r="D833" s="819" t="s">
        <v>5799</v>
      </c>
      <c r="E833" s="820" t="s">
        <v>3139</v>
      </c>
      <c r="F833" s="738" t="s">
        <v>3057</v>
      </c>
      <c r="G833" s="738" t="s">
        <v>3319</v>
      </c>
      <c r="H833" s="738" t="s">
        <v>871</v>
      </c>
      <c r="I833" s="738" t="s">
        <v>4202</v>
      </c>
      <c r="J833" s="738" t="s">
        <v>4203</v>
      </c>
      <c r="K833" s="738" t="s">
        <v>1685</v>
      </c>
      <c r="L833" s="739">
        <v>127.34</v>
      </c>
      <c r="M833" s="739">
        <v>636.70000000000005</v>
      </c>
      <c r="N833" s="738">
        <v>5</v>
      </c>
      <c r="O833" s="821">
        <v>0.5</v>
      </c>
      <c r="P833" s="739">
        <v>636.70000000000005</v>
      </c>
      <c r="Q833" s="754">
        <v>1</v>
      </c>
      <c r="R833" s="738">
        <v>5</v>
      </c>
      <c r="S833" s="754">
        <v>1</v>
      </c>
      <c r="T833" s="821">
        <v>0.5</v>
      </c>
      <c r="U833" s="777">
        <v>1</v>
      </c>
    </row>
    <row r="834" spans="1:21" ht="14.4" customHeight="1" x14ac:dyDescent="0.3">
      <c r="A834" s="737">
        <v>10</v>
      </c>
      <c r="B834" s="738" t="s">
        <v>2778</v>
      </c>
      <c r="C834" s="738" t="s">
        <v>3062</v>
      </c>
      <c r="D834" s="819" t="s">
        <v>5799</v>
      </c>
      <c r="E834" s="820" t="s">
        <v>3139</v>
      </c>
      <c r="F834" s="738" t="s">
        <v>3057</v>
      </c>
      <c r="G834" s="738" t="s">
        <v>3319</v>
      </c>
      <c r="H834" s="738" t="s">
        <v>871</v>
      </c>
      <c r="I834" s="738" t="s">
        <v>1267</v>
      </c>
      <c r="J834" s="738" t="s">
        <v>1268</v>
      </c>
      <c r="K834" s="738" t="s">
        <v>1266</v>
      </c>
      <c r="L834" s="739">
        <v>129.51</v>
      </c>
      <c r="M834" s="739">
        <v>129.51</v>
      </c>
      <c r="N834" s="738">
        <v>1</v>
      </c>
      <c r="O834" s="821">
        <v>0.5</v>
      </c>
      <c r="P834" s="739">
        <v>129.51</v>
      </c>
      <c r="Q834" s="754">
        <v>1</v>
      </c>
      <c r="R834" s="738">
        <v>1</v>
      </c>
      <c r="S834" s="754">
        <v>1</v>
      </c>
      <c r="T834" s="821">
        <v>0.5</v>
      </c>
      <c r="U834" s="777">
        <v>1</v>
      </c>
    </row>
    <row r="835" spans="1:21" ht="14.4" customHeight="1" x14ac:dyDescent="0.3">
      <c r="A835" s="737">
        <v>10</v>
      </c>
      <c r="B835" s="738" t="s">
        <v>2778</v>
      </c>
      <c r="C835" s="738" t="s">
        <v>3062</v>
      </c>
      <c r="D835" s="819" t="s">
        <v>5799</v>
      </c>
      <c r="E835" s="820" t="s">
        <v>3139</v>
      </c>
      <c r="F835" s="738" t="s">
        <v>3057</v>
      </c>
      <c r="G835" s="738" t="s">
        <v>3319</v>
      </c>
      <c r="H835" s="738" t="s">
        <v>871</v>
      </c>
      <c r="I835" s="738" t="s">
        <v>1264</v>
      </c>
      <c r="J835" s="738" t="s">
        <v>1265</v>
      </c>
      <c r="K835" s="738" t="s">
        <v>1266</v>
      </c>
      <c r="L835" s="739">
        <v>130.38999999999999</v>
      </c>
      <c r="M835" s="739">
        <v>260.77999999999997</v>
      </c>
      <c r="N835" s="738">
        <v>2</v>
      </c>
      <c r="O835" s="821">
        <v>0.5</v>
      </c>
      <c r="P835" s="739">
        <v>260.77999999999997</v>
      </c>
      <c r="Q835" s="754">
        <v>1</v>
      </c>
      <c r="R835" s="738">
        <v>2</v>
      </c>
      <c r="S835" s="754">
        <v>1</v>
      </c>
      <c r="T835" s="821">
        <v>0.5</v>
      </c>
      <c r="U835" s="777">
        <v>1</v>
      </c>
    </row>
    <row r="836" spans="1:21" ht="14.4" customHeight="1" x14ac:dyDescent="0.3">
      <c r="A836" s="737">
        <v>10</v>
      </c>
      <c r="B836" s="738" t="s">
        <v>2778</v>
      </c>
      <c r="C836" s="738" t="s">
        <v>3062</v>
      </c>
      <c r="D836" s="819" t="s">
        <v>5799</v>
      </c>
      <c r="E836" s="820" t="s">
        <v>3139</v>
      </c>
      <c r="F836" s="738" t="s">
        <v>3057</v>
      </c>
      <c r="G836" s="738" t="s">
        <v>3319</v>
      </c>
      <c r="H836" s="738" t="s">
        <v>871</v>
      </c>
      <c r="I836" s="738" t="s">
        <v>2320</v>
      </c>
      <c r="J836" s="738" t="s">
        <v>2321</v>
      </c>
      <c r="K836" s="738" t="s">
        <v>1685</v>
      </c>
      <c r="L836" s="739">
        <v>129.51</v>
      </c>
      <c r="M836" s="739">
        <v>129.51</v>
      </c>
      <c r="N836" s="738">
        <v>1</v>
      </c>
      <c r="O836" s="821">
        <v>0.5</v>
      </c>
      <c r="P836" s="739">
        <v>129.51</v>
      </c>
      <c r="Q836" s="754">
        <v>1</v>
      </c>
      <c r="R836" s="738">
        <v>1</v>
      </c>
      <c r="S836" s="754">
        <v>1</v>
      </c>
      <c r="T836" s="821">
        <v>0.5</v>
      </c>
      <c r="U836" s="777">
        <v>1</v>
      </c>
    </row>
    <row r="837" spans="1:21" ht="14.4" customHeight="1" x14ac:dyDescent="0.3">
      <c r="A837" s="737">
        <v>10</v>
      </c>
      <c r="B837" s="738" t="s">
        <v>2778</v>
      </c>
      <c r="C837" s="738" t="s">
        <v>3062</v>
      </c>
      <c r="D837" s="819" t="s">
        <v>5799</v>
      </c>
      <c r="E837" s="820" t="s">
        <v>3139</v>
      </c>
      <c r="F837" s="738" t="s">
        <v>3057</v>
      </c>
      <c r="G837" s="738" t="s">
        <v>3319</v>
      </c>
      <c r="H837" s="738" t="s">
        <v>871</v>
      </c>
      <c r="I837" s="738" t="s">
        <v>1696</v>
      </c>
      <c r="J837" s="738" t="s">
        <v>1697</v>
      </c>
      <c r="K837" s="738" t="s">
        <v>1685</v>
      </c>
      <c r="L837" s="739">
        <v>129.51</v>
      </c>
      <c r="M837" s="739">
        <v>129.51</v>
      </c>
      <c r="N837" s="738">
        <v>1</v>
      </c>
      <c r="O837" s="821">
        <v>0.5</v>
      </c>
      <c r="P837" s="739">
        <v>129.51</v>
      </c>
      <c r="Q837" s="754">
        <v>1</v>
      </c>
      <c r="R837" s="738">
        <v>1</v>
      </c>
      <c r="S837" s="754">
        <v>1</v>
      </c>
      <c r="T837" s="821">
        <v>0.5</v>
      </c>
      <c r="U837" s="777">
        <v>1</v>
      </c>
    </row>
    <row r="838" spans="1:21" ht="14.4" customHeight="1" x14ac:dyDescent="0.3">
      <c r="A838" s="737">
        <v>10</v>
      </c>
      <c r="B838" s="738" t="s">
        <v>2778</v>
      </c>
      <c r="C838" s="738" t="s">
        <v>3062</v>
      </c>
      <c r="D838" s="819" t="s">
        <v>5799</v>
      </c>
      <c r="E838" s="820" t="s">
        <v>3139</v>
      </c>
      <c r="F838" s="738" t="s">
        <v>3057</v>
      </c>
      <c r="G838" s="738" t="s">
        <v>3319</v>
      </c>
      <c r="H838" s="738" t="s">
        <v>608</v>
      </c>
      <c r="I838" s="738" t="s">
        <v>1670</v>
      </c>
      <c r="J838" s="738" t="s">
        <v>1671</v>
      </c>
      <c r="K838" s="738" t="s">
        <v>1672</v>
      </c>
      <c r="L838" s="739">
        <v>842.51</v>
      </c>
      <c r="M838" s="739">
        <v>1685.02</v>
      </c>
      <c r="N838" s="738">
        <v>2</v>
      </c>
      <c r="O838" s="821">
        <v>1</v>
      </c>
      <c r="P838" s="739">
        <v>1685.02</v>
      </c>
      <c r="Q838" s="754">
        <v>1</v>
      </c>
      <c r="R838" s="738">
        <v>2</v>
      </c>
      <c r="S838" s="754">
        <v>1</v>
      </c>
      <c r="T838" s="821">
        <v>1</v>
      </c>
      <c r="U838" s="777">
        <v>1</v>
      </c>
    </row>
    <row r="839" spans="1:21" ht="14.4" customHeight="1" x14ac:dyDescent="0.3">
      <c r="A839" s="737">
        <v>10</v>
      </c>
      <c r="B839" s="738" t="s">
        <v>2778</v>
      </c>
      <c r="C839" s="738" t="s">
        <v>3062</v>
      </c>
      <c r="D839" s="819" t="s">
        <v>5799</v>
      </c>
      <c r="E839" s="820" t="s">
        <v>3139</v>
      </c>
      <c r="F839" s="738" t="s">
        <v>3057</v>
      </c>
      <c r="G839" s="738" t="s">
        <v>3319</v>
      </c>
      <c r="H839" s="738" t="s">
        <v>871</v>
      </c>
      <c r="I839" s="738" t="s">
        <v>1698</v>
      </c>
      <c r="J839" s="738" t="s">
        <v>1699</v>
      </c>
      <c r="K839" s="738" t="s">
        <v>1266</v>
      </c>
      <c r="L839" s="739">
        <v>158.4</v>
      </c>
      <c r="M839" s="739">
        <v>316.8</v>
      </c>
      <c r="N839" s="738">
        <v>2</v>
      </c>
      <c r="O839" s="821">
        <v>0.5</v>
      </c>
      <c r="P839" s="739">
        <v>316.8</v>
      </c>
      <c r="Q839" s="754">
        <v>1</v>
      </c>
      <c r="R839" s="738">
        <v>2</v>
      </c>
      <c r="S839" s="754">
        <v>1</v>
      </c>
      <c r="T839" s="821">
        <v>0.5</v>
      </c>
      <c r="U839" s="777">
        <v>1</v>
      </c>
    </row>
    <row r="840" spans="1:21" ht="14.4" customHeight="1" x14ac:dyDescent="0.3">
      <c r="A840" s="737">
        <v>10</v>
      </c>
      <c r="B840" s="738" t="s">
        <v>2778</v>
      </c>
      <c r="C840" s="738" t="s">
        <v>3062</v>
      </c>
      <c r="D840" s="819" t="s">
        <v>5799</v>
      </c>
      <c r="E840" s="820" t="s">
        <v>3139</v>
      </c>
      <c r="F840" s="738" t="s">
        <v>3057</v>
      </c>
      <c r="G840" s="738" t="s">
        <v>3320</v>
      </c>
      <c r="H840" s="738" t="s">
        <v>608</v>
      </c>
      <c r="I840" s="738" t="s">
        <v>1110</v>
      </c>
      <c r="J840" s="738" t="s">
        <v>3323</v>
      </c>
      <c r="K840" s="738" t="s">
        <v>3324</v>
      </c>
      <c r="L840" s="739">
        <v>99.11</v>
      </c>
      <c r="M840" s="739">
        <v>99.11</v>
      </c>
      <c r="N840" s="738">
        <v>1</v>
      </c>
      <c r="O840" s="821">
        <v>0.5</v>
      </c>
      <c r="P840" s="739"/>
      <c r="Q840" s="754">
        <v>0</v>
      </c>
      <c r="R840" s="738"/>
      <c r="S840" s="754">
        <v>0</v>
      </c>
      <c r="T840" s="821"/>
      <c r="U840" s="777">
        <v>0</v>
      </c>
    </row>
    <row r="841" spans="1:21" ht="14.4" customHeight="1" x14ac:dyDescent="0.3">
      <c r="A841" s="737">
        <v>10</v>
      </c>
      <c r="B841" s="738" t="s">
        <v>2778</v>
      </c>
      <c r="C841" s="738" t="s">
        <v>3062</v>
      </c>
      <c r="D841" s="819" t="s">
        <v>5799</v>
      </c>
      <c r="E841" s="820" t="s">
        <v>3139</v>
      </c>
      <c r="F841" s="738" t="s">
        <v>3057</v>
      </c>
      <c r="G841" s="738" t="s">
        <v>3348</v>
      </c>
      <c r="H841" s="738" t="s">
        <v>608</v>
      </c>
      <c r="I841" s="738" t="s">
        <v>3445</v>
      </c>
      <c r="J841" s="738" t="s">
        <v>3350</v>
      </c>
      <c r="K841" s="738" t="s">
        <v>3446</v>
      </c>
      <c r="L841" s="739">
        <v>181.04</v>
      </c>
      <c r="M841" s="739">
        <v>181.04</v>
      </c>
      <c r="N841" s="738">
        <v>1</v>
      </c>
      <c r="O841" s="821">
        <v>0.5</v>
      </c>
      <c r="P841" s="739"/>
      <c r="Q841" s="754">
        <v>0</v>
      </c>
      <c r="R841" s="738"/>
      <c r="S841" s="754">
        <v>0</v>
      </c>
      <c r="T841" s="821"/>
      <c r="U841" s="777">
        <v>0</v>
      </c>
    </row>
    <row r="842" spans="1:21" ht="14.4" customHeight="1" x14ac:dyDescent="0.3">
      <c r="A842" s="737">
        <v>10</v>
      </c>
      <c r="B842" s="738" t="s">
        <v>2778</v>
      </c>
      <c r="C842" s="738" t="s">
        <v>3062</v>
      </c>
      <c r="D842" s="819" t="s">
        <v>5799</v>
      </c>
      <c r="E842" s="820" t="s">
        <v>3139</v>
      </c>
      <c r="F842" s="738" t="s">
        <v>3057</v>
      </c>
      <c r="G842" s="738" t="s">
        <v>3348</v>
      </c>
      <c r="H842" s="738" t="s">
        <v>608</v>
      </c>
      <c r="I842" s="738" t="s">
        <v>3354</v>
      </c>
      <c r="J842" s="738" t="s">
        <v>3350</v>
      </c>
      <c r="K842" s="738" t="s">
        <v>3353</v>
      </c>
      <c r="L842" s="739">
        <v>0</v>
      </c>
      <c r="M842" s="739">
        <v>0</v>
      </c>
      <c r="N842" s="738">
        <v>1</v>
      </c>
      <c r="O842" s="821">
        <v>0.5</v>
      </c>
      <c r="P842" s="739">
        <v>0</v>
      </c>
      <c r="Q842" s="754"/>
      <c r="R842" s="738">
        <v>1</v>
      </c>
      <c r="S842" s="754">
        <v>1</v>
      </c>
      <c r="T842" s="821">
        <v>0.5</v>
      </c>
      <c r="U842" s="777">
        <v>1</v>
      </c>
    </row>
    <row r="843" spans="1:21" ht="14.4" customHeight="1" x14ac:dyDescent="0.3">
      <c r="A843" s="737">
        <v>10</v>
      </c>
      <c r="B843" s="738" t="s">
        <v>2778</v>
      </c>
      <c r="C843" s="738" t="s">
        <v>3062</v>
      </c>
      <c r="D843" s="819" t="s">
        <v>5799</v>
      </c>
      <c r="E843" s="820" t="s">
        <v>3139</v>
      </c>
      <c r="F843" s="738" t="s">
        <v>3057</v>
      </c>
      <c r="G843" s="738" t="s">
        <v>4120</v>
      </c>
      <c r="H843" s="738" t="s">
        <v>871</v>
      </c>
      <c r="I843" s="738" t="s">
        <v>2278</v>
      </c>
      <c r="J843" s="738" t="s">
        <v>2978</v>
      </c>
      <c r="K843" s="738" t="s">
        <v>2979</v>
      </c>
      <c r="L843" s="739">
        <v>122.96</v>
      </c>
      <c r="M843" s="739">
        <v>122.96</v>
      </c>
      <c r="N843" s="738">
        <v>1</v>
      </c>
      <c r="O843" s="821">
        <v>0.5</v>
      </c>
      <c r="P843" s="739">
        <v>122.96</v>
      </c>
      <c r="Q843" s="754">
        <v>1</v>
      </c>
      <c r="R843" s="738">
        <v>1</v>
      </c>
      <c r="S843" s="754">
        <v>1</v>
      </c>
      <c r="T843" s="821">
        <v>0.5</v>
      </c>
      <c r="U843" s="777">
        <v>1</v>
      </c>
    </row>
    <row r="844" spans="1:21" ht="14.4" customHeight="1" x14ac:dyDescent="0.3">
      <c r="A844" s="737">
        <v>10</v>
      </c>
      <c r="B844" s="738" t="s">
        <v>2778</v>
      </c>
      <c r="C844" s="738" t="s">
        <v>3062</v>
      </c>
      <c r="D844" s="819" t="s">
        <v>5799</v>
      </c>
      <c r="E844" s="820" t="s">
        <v>3139</v>
      </c>
      <c r="F844" s="738" t="s">
        <v>3057</v>
      </c>
      <c r="G844" s="738" t="s">
        <v>3355</v>
      </c>
      <c r="H844" s="738" t="s">
        <v>608</v>
      </c>
      <c r="I844" s="738" t="s">
        <v>3356</v>
      </c>
      <c r="J844" s="738" t="s">
        <v>1226</v>
      </c>
      <c r="K844" s="738" t="s">
        <v>3357</v>
      </c>
      <c r="L844" s="739">
        <v>42.54</v>
      </c>
      <c r="M844" s="739">
        <v>42.54</v>
      </c>
      <c r="N844" s="738">
        <v>1</v>
      </c>
      <c r="O844" s="821">
        <v>0.5</v>
      </c>
      <c r="P844" s="739">
        <v>42.54</v>
      </c>
      <c r="Q844" s="754">
        <v>1</v>
      </c>
      <c r="R844" s="738">
        <v>1</v>
      </c>
      <c r="S844" s="754">
        <v>1</v>
      </c>
      <c r="T844" s="821">
        <v>0.5</v>
      </c>
      <c r="U844" s="777">
        <v>1</v>
      </c>
    </row>
    <row r="845" spans="1:21" ht="14.4" customHeight="1" x14ac:dyDescent="0.3">
      <c r="A845" s="737">
        <v>10</v>
      </c>
      <c r="B845" s="738" t="s">
        <v>2778</v>
      </c>
      <c r="C845" s="738" t="s">
        <v>3062</v>
      </c>
      <c r="D845" s="819" t="s">
        <v>5799</v>
      </c>
      <c r="E845" s="820" t="s">
        <v>3139</v>
      </c>
      <c r="F845" s="738" t="s">
        <v>3057</v>
      </c>
      <c r="G845" s="738" t="s">
        <v>4204</v>
      </c>
      <c r="H845" s="738" t="s">
        <v>608</v>
      </c>
      <c r="I845" s="738" t="s">
        <v>1625</v>
      </c>
      <c r="J845" s="738" t="s">
        <v>4205</v>
      </c>
      <c r="K845" s="738" t="s">
        <v>4206</v>
      </c>
      <c r="L845" s="739">
        <v>0</v>
      </c>
      <c r="M845" s="739">
        <v>0</v>
      </c>
      <c r="N845" s="738">
        <v>2</v>
      </c>
      <c r="O845" s="821">
        <v>0.5</v>
      </c>
      <c r="P845" s="739"/>
      <c r="Q845" s="754"/>
      <c r="R845" s="738"/>
      <c r="S845" s="754">
        <v>0</v>
      </c>
      <c r="T845" s="821"/>
      <c r="U845" s="777">
        <v>0</v>
      </c>
    </row>
    <row r="846" spans="1:21" ht="14.4" customHeight="1" x14ac:dyDescent="0.3">
      <c r="A846" s="737">
        <v>10</v>
      </c>
      <c r="B846" s="738" t="s">
        <v>2778</v>
      </c>
      <c r="C846" s="738" t="s">
        <v>3062</v>
      </c>
      <c r="D846" s="819" t="s">
        <v>5799</v>
      </c>
      <c r="E846" s="820" t="s">
        <v>3147</v>
      </c>
      <c r="F846" s="738" t="s">
        <v>3057</v>
      </c>
      <c r="G846" s="738" t="s">
        <v>3240</v>
      </c>
      <c r="H846" s="738" t="s">
        <v>608</v>
      </c>
      <c r="I846" s="738" t="s">
        <v>3601</v>
      </c>
      <c r="J846" s="738" t="s">
        <v>1008</v>
      </c>
      <c r="K846" s="738" t="s">
        <v>3602</v>
      </c>
      <c r="L846" s="739">
        <v>0</v>
      </c>
      <c r="M846" s="739">
        <v>0</v>
      </c>
      <c r="N846" s="738">
        <v>1</v>
      </c>
      <c r="O846" s="821">
        <v>1</v>
      </c>
      <c r="P846" s="739">
        <v>0</v>
      </c>
      <c r="Q846" s="754"/>
      <c r="R846" s="738">
        <v>1</v>
      </c>
      <c r="S846" s="754">
        <v>1</v>
      </c>
      <c r="T846" s="821">
        <v>1</v>
      </c>
      <c r="U846" s="777">
        <v>1</v>
      </c>
    </row>
    <row r="847" spans="1:21" ht="14.4" customHeight="1" x14ac:dyDescent="0.3">
      <c r="A847" s="737">
        <v>10</v>
      </c>
      <c r="B847" s="738" t="s">
        <v>2778</v>
      </c>
      <c r="C847" s="738" t="s">
        <v>3062</v>
      </c>
      <c r="D847" s="819" t="s">
        <v>5799</v>
      </c>
      <c r="E847" s="820" t="s">
        <v>3096</v>
      </c>
      <c r="F847" s="738" t="s">
        <v>3057</v>
      </c>
      <c r="G847" s="738" t="s">
        <v>3288</v>
      </c>
      <c r="H847" s="738" t="s">
        <v>608</v>
      </c>
      <c r="I847" s="738" t="s">
        <v>951</v>
      </c>
      <c r="J847" s="738" t="s">
        <v>952</v>
      </c>
      <c r="K847" s="738" t="s">
        <v>3289</v>
      </c>
      <c r="L847" s="739">
        <v>61.97</v>
      </c>
      <c r="M847" s="739">
        <v>123.94</v>
      </c>
      <c r="N847" s="738">
        <v>2</v>
      </c>
      <c r="O847" s="821">
        <v>2</v>
      </c>
      <c r="P847" s="739"/>
      <c r="Q847" s="754">
        <v>0</v>
      </c>
      <c r="R847" s="738"/>
      <c r="S847" s="754">
        <v>0</v>
      </c>
      <c r="T847" s="821"/>
      <c r="U847" s="777">
        <v>0</v>
      </c>
    </row>
    <row r="848" spans="1:21" ht="14.4" customHeight="1" x14ac:dyDescent="0.3">
      <c r="A848" s="737">
        <v>10</v>
      </c>
      <c r="B848" s="738" t="s">
        <v>2778</v>
      </c>
      <c r="C848" s="738" t="s">
        <v>3062</v>
      </c>
      <c r="D848" s="819" t="s">
        <v>5799</v>
      </c>
      <c r="E848" s="820" t="s">
        <v>3096</v>
      </c>
      <c r="F848" s="738" t="s">
        <v>3059</v>
      </c>
      <c r="G848" s="738" t="s">
        <v>4073</v>
      </c>
      <c r="H848" s="738" t="s">
        <v>608</v>
      </c>
      <c r="I848" s="738" t="s">
        <v>4074</v>
      </c>
      <c r="J848" s="738" t="s">
        <v>4075</v>
      </c>
      <c r="K848" s="738" t="s">
        <v>4076</v>
      </c>
      <c r="L848" s="739">
        <v>200</v>
      </c>
      <c r="M848" s="739">
        <v>200</v>
      </c>
      <c r="N848" s="738">
        <v>1</v>
      </c>
      <c r="O848" s="821">
        <v>1</v>
      </c>
      <c r="P848" s="739">
        <v>200</v>
      </c>
      <c r="Q848" s="754">
        <v>1</v>
      </c>
      <c r="R848" s="738">
        <v>1</v>
      </c>
      <c r="S848" s="754">
        <v>1</v>
      </c>
      <c r="T848" s="821">
        <v>1</v>
      </c>
      <c r="U848" s="777">
        <v>1</v>
      </c>
    </row>
    <row r="849" spans="1:21" ht="14.4" customHeight="1" x14ac:dyDescent="0.3">
      <c r="A849" s="737">
        <v>10</v>
      </c>
      <c r="B849" s="738" t="s">
        <v>2778</v>
      </c>
      <c r="C849" s="738" t="s">
        <v>3062</v>
      </c>
      <c r="D849" s="819" t="s">
        <v>5799</v>
      </c>
      <c r="E849" s="820" t="s">
        <v>3144</v>
      </c>
      <c r="F849" s="738" t="s">
        <v>3057</v>
      </c>
      <c r="G849" s="738" t="s">
        <v>3237</v>
      </c>
      <c r="H849" s="738" t="s">
        <v>608</v>
      </c>
      <c r="I849" s="738" t="s">
        <v>1303</v>
      </c>
      <c r="J849" s="738" t="s">
        <v>3238</v>
      </c>
      <c r="K849" s="738" t="s">
        <v>3239</v>
      </c>
      <c r="L849" s="739">
        <v>19.75</v>
      </c>
      <c r="M849" s="739">
        <v>19.75</v>
      </c>
      <c r="N849" s="738">
        <v>1</v>
      </c>
      <c r="O849" s="821">
        <v>1</v>
      </c>
      <c r="P849" s="739"/>
      <c r="Q849" s="754">
        <v>0</v>
      </c>
      <c r="R849" s="738"/>
      <c r="S849" s="754">
        <v>0</v>
      </c>
      <c r="T849" s="821"/>
      <c r="U849" s="777">
        <v>0</v>
      </c>
    </row>
    <row r="850" spans="1:21" ht="14.4" customHeight="1" x14ac:dyDescent="0.3">
      <c r="A850" s="737">
        <v>10</v>
      </c>
      <c r="B850" s="738" t="s">
        <v>2778</v>
      </c>
      <c r="C850" s="738" t="s">
        <v>3062</v>
      </c>
      <c r="D850" s="819" t="s">
        <v>5799</v>
      </c>
      <c r="E850" s="820" t="s">
        <v>3144</v>
      </c>
      <c r="F850" s="738" t="s">
        <v>3057</v>
      </c>
      <c r="G850" s="738" t="s">
        <v>3240</v>
      </c>
      <c r="H850" s="738" t="s">
        <v>871</v>
      </c>
      <c r="I850" s="738" t="s">
        <v>1321</v>
      </c>
      <c r="J850" s="738" t="s">
        <v>2299</v>
      </c>
      <c r="K850" s="738" t="s">
        <v>2892</v>
      </c>
      <c r="L850" s="739">
        <v>154.36000000000001</v>
      </c>
      <c r="M850" s="739">
        <v>308.72000000000003</v>
      </c>
      <c r="N850" s="738">
        <v>2</v>
      </c>
      <c r="O850" s="821">
        <v>2</v>
      </c>
      <c r="P850" s="739">
        <v>154.36000000000001</v>
      </c>
      <c r="Q850" s="754">
        <v>0.5</v>
      </c>
      <c r="R850" s="738">
        <v>1</v>
      </c>
      <c r="S850" s="754">
        <v>0.5</v>
      </c>
      <c r="T850" s="821">
        <v>1</v>
      </c>
      <c r="U850" s="777">
        <v>0.5</v>
      </c>
    </row>
    <row r="851" spans="1:21" ht="14.4" customHeight="1" x14ac:dyDescent="0.3">
      <c r="A851" s="737">
        <v>10</v>
      </c>
      <c r="B851" s="738" t="s">
        <v>2778</v>
      </c>
      <c r="C851" s="738" t="s">
        <v>3062</v>
      </c>
      <c r="D851" s="819" t="s">
        <v>5799</v>
      </c>
      <c r="E851" s="820" t="s">
        <v>3144</v>
      </c>
      <c r="F851" s="738" t="s">
        <v>3057</v>
      </c>
      <c r="G851" s="738" t="s">
        <v>3240</v>
      </c>
      <c r="H851" s="738" t="s">
        <v>871</v>
      </c>
      <c r="I851" s="738" t="s">
        <v>1011</v>
      </c>
      <c r="J851" s="738" t="s">
        <v>2854</v>
      </c>
      <c r="K851" s="738" t="s">
        <v>2855</v>
      </c>
      <c r="L851" s="739">
        <v>66.08</v>
      </c>
      <c r="M851" s="739">
        <v>66.08</v>
      </c>
      <c r="N851" s="738">
        <v>1</v>
      </c>
      <c r="O851" s="821">
        <v>1</v>
      </c>
      <c r="P851" s="739"/>
      <c r="Q851" s="754">
        <v>0</v>
      </c>
      <c r="R851" s="738"/>
      <c r="S851" s="754">
        <v>0</v>
      </c>
      <c r="T851" s="821"/>
      <c r="U851" s="777">
        <v>0</v>
      </c>
    </row>
    <row r="852" spans="1:21" ht="14.4" customHeight="1" x14ac:dyDescent="0.3">
      <c r="A852" s="737">
        <v>10</v>
      </c>
      <c r="B852" s="738" t="s">
        <v>2778</v>
      </c>
      <c r="C852" s="738" t="s">
        <v>3062</v>
      </c>
      <c r="D852" s="819" t="s">
        <v>5799</v>
      </c>
      <c r="E852" s="820" t="s">
        <v>3144</v>
      </c>
      <c r="F852" s="738" t="s">
        <v>3057</v>
      </c>
      <c r="G852" s="738" t="s">
        <v>3240</v>
      </c>
      <c r="H852" s="738" t="s">
        <v>871</v>
      </c>
      <c r="I852" s="738" t="s">
        <v>1007</v>
      </c>
      <c r="J852" s="738" t="s">
        <v>1008</v>
      </c>
      <c r="K852" s="738" t="s">
        <v>3241</v>
      </c>
      <c r="L852" s="739">
        <v>75.73</v>
      </c>
      <c r="M852" s="739">
        <v>227.19</v>
      </c>
      <c r="N852" s="738">
        <v>3</v>
      </c>
      <c r="O852" s="821">
        <v>3</v>
      </c>
      <c r="P852" s="739">
        <v>75.73</v>
      </c>
      <c r="Q852" s="754">
        <v>0.33333333333333337</v>
      </c>
      <c r="R852" s="738">
        <v>1</v>
      </c>
      <c r="S852" s="754">
        <v>0.33333333333333331</v>
      </c>
      <c r="T852" s="821">
        <v>1</v>
      </c>
      <c r="U852" s="777">
        <v>0.33333333333333331</v>
      </c>
    </row>
    <row r="853" spans="1:21" ht="14.4" customHeight="1" x14ac:dyDescent="0.3">
      <c r="A853" s="737">
        <v>10</v>
      </c>
      <c r="B853" s="738" t="s">
        <v>2778</v>
      </c>
      <c r="C853" s="738" t="s">
        <v>3062</v>
      </c>
      <c r="D853" s="819" t="s">
        <v>5799</v>
      </c>
      <c r="E853" s="820" t="s">
        <v>3144</v>
      </c>
      <c r="F853" s="738" t="s">
        <v>3057</v>
      </c>
      <c r="G853" s="738" t="s">
        <v>4166</v>
      </c>
      <c r="H853" s="738" t="s">
        <v>608</v>
      </c>
      <c r="I853" s="738" t="s">
        <v>1292</v>
      </c>
      <c r="J853" s="738" t="s">
        <v>4167</v>
      </c>
      <c r="K853" s="738" t="s">
        <v>3289</v>
      </c>
      <c r="L853" s="739">
        <v>80.23</v>
      </c>
      <c r="M853" s="739">
        <v>80.23</v>
      </c>
      <c r="N853" s="738">
        <v>1</v>
      </c>
      <c r="O853" s="821">
        <v>1</v>
      </c>
      <c r="P853" s="739"/>
      <c r="Q853" s="754">
        <v>0</v>
      </c>
      <c r="R853" s="738"/>
      <c r="S853" s="754">
        <v>0</v>
      </c>
      <c r="T853" s="821"/>
      <c r="U853" s="777">
        <v>0</v>
      </c>
    </row>
    <row r="854" spans="1:21" ht="14.4" customHeight="1" x14ac:dyDescent="0.3">
      <c r="A854" s="737">
        <v>10</v>
      </c>
      <c r="B854" s="738" t="s">
        <v>2778</v>
      </c>
      <c r="C854" s="738" t="s">
        <v>3062</v>
      </c>
      <c r="D854" s="819" t="s">
        <v>5799</v>
      </c>
      <c r="E854" s="820" t="s">
        <v>3144</v>
      </c>
      <c r="F854" s="738" t="s">
        <v>3057</v>
      </c>
      <c r="G854" s="738" t="s">
        <v>3246</v>
      </c>
      <c r="H854" s="738" t="s">
        <v>608</v>
      </c>
      <c r="I854" s="738" t="s">
        <v>973</v>
      </c>
      <c r="J854" s="738" t="s">
        <v>3247</v>
      </c>
      <c r="K854" s="738" t="s">
        <v>3248</v>
      </c>
      <c r="L854" s="739">
        <v>42.63</v>
      </c>
      <c r="M854" s="739">
        <v>85.26</v>
      </c>
      <c r="N854" s="738">
        <v>2</v>
      </c>
      <c r="O854" s="821">
        <v>1</v>
      </c>
      <c r="P854" s="739">
        <v>85.26</v>
      </c>
      <c r="Q854" s="754">
        <v>1</v>
      </c>
      <c r="R854" s="738">
        <v>2</v>
      </c>
      <c r="S854" s="754">
        <v>1</v>
      </c>
      <c r="T854" s="821">
        <v>1</v>
      </c>
      <c r="U854" s="777">
        <v>1</v>
      </c>
    </row>
    <row r="855" spans="1:21" ht="14.4" customHeight="1" x14ac:dyDescent="0.3">
      <c r="A855" s="737">
        <v>10</v>
      </c>
      <c r="B855" s="738" t="s">
        <v>2778</v>
      </c>
      <c r="C855" s="738" t="s">
        <v>3062</v>
      </c>
      <c r="D855" s="819" t="s">
        <v>5799</v>
      </c>
      <c r="E855" s="820" t="s">
        <v>3144</v>
      </c>
      <c r="F855" s="738" t="s">
        <v>3057</v>
      </c>
      <c r="G855" s="738" t="s">
        <v>3676</v>
      </c>
      <c r="H855" s="738" t="s">
        <v>608</v>
      </c>
      <c r="I855" s="738" t="s">
        <v>1857</v>
      </c>
      <c r="J855" s="738" t="s">
        <v>1858</v>
      </c>
      <c r="K855" s="738" t="s">
        <v>3678</v>
      </c>
      <c r="L855" s="739">
        <v>161.52000000000001</v>
      </c>
      <c r="M855" s="739">
        <v>323.04000000000002</v>
      </c>
      <c r="N855" s="738">
        <v>2</v>
      </c>
      <c r="O855" s="821">
        <v>1</v>
      </c>
      <c r="P855" s="739"/>
      <c r="Q855" s="754">
        <v>0</v>
      </c>
      <c r="R855" s="738"/>
      <c r="S855" s="754">
        <v>0</v>
      </c>
      <c r="T855" s="821"/>
      <c r="U855" s="777">
        <v>0</v>
      </c>
    </row>
    <row r="856" spans="1:21" ht="14.4" customHeight="1" x14ac:dyDescent="0.3">
      <c r="A856" s="737">
        <v>10</v>
      </c>
      <c r="B856" s="738" t="s">
        <v>2778</v>
      </c>
      <c r="C856" s="738" t="s">
        <v>3062</v>
      </c>
      <c r="D856" s="819" t="s">
        <v>5799</v>
      </c>
      <c r="E856" s="820" t="s">
        <v>3144</v>
      </c>
      <c r="F856" s="738" t="s">
        <v>3057</v>
      </c>
      <c r="G856" s="738" t="s">
        <v>3379</v>
      </c>
      <c r="H856" s="738" t="s">
        <v>608</v>
      </c>
      <c r="I856" s="738" t="s">
        <v>1274</v>
      </c>
      <c r="J856" s="738" t="s">
        <v>1275</v>
      </c>
      <c r="K856" s="738" t="s">
        <v>3534</v>
      </c>
      <c r="L856" s="739">
        <v>48.09</v>
      </c>
      <c r="M856" s="739">
        <v>48.09</v>
      </c>
      <c r="N856" s="738">
        <v>1</v>
      </c>
      <c r="O856" s="821">
        <v>1</v>
      </c>
      <c r="P856" s="739"/>
      <c r="Q856" s="754">
        <v>0</v>
      </c>
      <c r="R856" s="738"/>
      <c r="S856" s="754">
        <v>0</v>
      </c>
      <c r="T856" s="821"/>
      <c r="U856" s="777">
        <v>0</v>
      </c>
    </row>
    <row r="857" spans="1:21" ht="14.4" customHeight="1" x14ac:dyDescent="0.3">
      <c r="A857" s="737">
        <v>10</v>
      </c>
      <c r="B857" s="738" t="s">
        <v>2778</v>
      </c>
      <c r="C857" s="738" t="s">
        <v>3062</v>
      </c>
      <c r="D857" s="819" t="s">
        <v>5799</v>
      </c>
      <c r="E857" s="820" t="s">
        <v>3144</v>
      </c>
      <c r="F857" s="738" t="s">
        <v>3057</v>
      </c>
      <c r="G857" s="738" t="s">
        <v>3475</v>
      </c>
      <c r="H857" s="738" t="s">
        <v>608</v>
      </c>
      <c r="I857" s="738" t="s">
        <v>4207</v>
      </c>
      <c r="J857" s="738" t="s">
        <v>3485</v>
      </c>
      <c r="K857" s="738" t="s">
        <v>4208</v>
      </c>
      <c r="L857" s="739">
        <v>0</v>
      </c>
      <c r="M857" s="739">
        <v>0</v>
      </c>
      <c r="N857" s="738">
        <v>2</v>
      </c>
      <c r="O857" s="821">
        <v>1</v>
      </c>
      <c r="P857" s="739">
        <v>0</v>
      </c>
      <c r="Q857" s="754"/>
      <c r="R857" s="738">
        <v>2</v>
      </c>
      <c r="S857" s="754">
        <v>1</v>
      </c>
      <c r="T857" s="821">
        <v>1</v>
      </c>
      <c r="U857" s="777">
        <v>1</v>
      </c>
    </row>
    <row r="858" spans="1:21" ht="14.4" customHeight="1" x14ac:dyDescent="0.3">
      <c r="A858" s="737">
        <v>10</v>
      </c>
      <c r="B858" s="738" t="s">
        <v>2778</v>
      </c>
      <c r="C858" s="738" t="s">
        <v>3062</v>
      </c>
      <c r="D858" s="819" t="s">
        <v>5799</v>
      </c>
      <c r="E858" s="820" t="s">
        <v>3144</v>
      </c>
      <c r="F858" s="738" t="s">
        <v>3057</v>
      </c>
      <c r="G858" s="738" t="s">
        <v>3475</v>
      </c>
      <c r="H858" s="738" t="s">
        <v>608</v>
      </c>
      <c r="I858" s="738" t="s">
        <v>2240</v>
      </c>
      <c r="J858" s="738" t="s">
        <v>2241</v>
      </c>
      <c r="K858" s="738" t="s">
        <v>4208</v>
      </c>
      <c r="L858" s="739">
        <v>0</v>
      </c>
      <c r="M858" s="739">
        <v>0</v>
      </c>
      <c r="N858" s="738">
        <v>2</v>
      </c>
      <c r="O858" s="821">
        <v>0.5</v>
      </c>
      <c r="P858" s="739"/>
      <c r="Q858" s="754"/>
      <c r="R858" s="738"/>
      <c r="S858" s="754">
        <v>0</v>
      </c>
      <c r="T858" s="821"/>
      <c r="U858" s="777">
        <v>0</v>
      </c>
    </row>
    <row r="859" spans="1:21" ht="14.4" customHeight="1" x14ac:dyDescent="0.3">
      <c r="A859" s="737">
        <v>10</v>
      </c>
      <c r="B859" s="738" t="s">
        <v>2778</v>
      </c>
      <c r="C859" s="738" t="s">
        <v>3062</v>
      </c>
      <c r="D859" s="819" t="s">
        <v>5799</v>
      </c>
      <c r="E859" s="820" t="s">
        <v>3144</v>
      </c>
      <c r="F859" s="738" t="s">
        <v>3057</v>
      </c>
      <c r="G859" s="738" t="s">
        <v>3188</v>
      </c>
      <c r="H859" s="738" t="s">
        <v>608</v>
      </c>
      <c r="I859" s="738" t="s">
        <v>3302</v>
      </c>
      <c r="J859" s="738" t="s">
        <v>1623</v>
      </c>
      <c r="K859" s="738" t="s">
        <v>3303</v>
      </c>
      <c r="L859" s="739">
        <v>93.71</v>
      </c>
      <c r="M859" s="739">
        <v>93.71</v>
      </c>
      <c r="N859" s="738">
        <v>1</v>
      </c>
      <c r="O859" s="821">
        <v>0.5</v>
      </c>
      <c r="P859" s="739"/>
      <c r="Q859" s="754">
        <v>0</v>
      </c>
      <c r="R859" s="738"/>
      <c r="S859" s="754">
        <v>0</v>
      </c>
      <c r="T859" s="821"/>
      <c r="U859" s="777">
        <v>0</v>
      </c>
    </row>
    <row r="860" spans="1:21" ht="14.4" customHeight="1" x14ac:dyDescent="0.3">
      <c r="A860" s="737">
        <v>10</v>
      </c>
      <c r="B860" s="738" t="s">
        <v>2778</v>
      </c>
      <c r="C860" s="738" t="s">
        <v>3062</v>
      </c>
      <c r="D860" s="819" t="s">
        <v>5799</v>
      </c>
      <c r="E860" s="820" t="s">
        <v>3144</v>
      </c>
      <c r="F860" s="738" t="s">
        <v>3057</v>
      </c>
      <c r="G860" s="738" t="s">
        <v>3188</v>
      </c>
      <c r="H860" s="738" t="s">
        <v>608</v>
      </c>
      <c r="I860" s="738" t="s">
        <v>3741</v>
      </c>
      <c r="J860" s="738" t="s">
        <v>1623</v>
      </c>
      <c r="K860" s="738" t="s">
        <v>3742</v>
      </c>
      <c r="L860" s="739">
        <v>46.85</v>
      </c>
      <c r="M860" s="739">
        <v>46.85</v>
      </c>
      <c r="N860" s="738">
        <v>1</v>
      </c>
      <c r="O860" s="821">
        <v>0.5</v>
      </c>
      <c r="P860" s="739">
        <v>46.85</v>
      </c>
      <c r="Q860" s="754">
        <v>1</v>
      </c>
      <c r="R860" s="738">
        <v>1</v>
      </c>
      <c r="S860" s="754">
        <v>1</v>
      </c>
      <c r="T860" s="821">
        <v>0.5</v>
      </c>
      <c r="U860" s="777">
        <v>1</v>
      </c>
    </row>
    <row r="861" spans="1:21" ht="14.4" customHeight="1" x14ac:dyDescent="0.3">
      <c r="A861" s="737">
        <v>10</v>
      </c>
      <c r="B861" s="738" t="s">
        <v>2778</v>
      </c>
      <c r="C861" s="738" t="s">
        <v>3062</v>
      </c>
      <c r="D861" s="819" t="s">
        <v>5799</v>
      </c>
      <c r="E861" s="820" t="s">
        <v>3144</v>
      </c>
      <c r="F861" s="738" t="s">
        <v>3057</v>
      </c>
      <c r="G861" s="738" t="s">
        <v>3319</v>
      </c>
      <c r="H861" s="738" t="s">
        <v>871</v>
      </c>
      <c r="I861" s="738" t="s">
        <v>2644</v>
      </c>
      <c r="J861" s="738" t="s">
        <v>2645</v>
      </c>
      <c r="K861" s="738" t="s">
        <v>1676</v>
      </c>
      <c r="L861" s="739">
        <v>72.27</v>
      </c>
      <c r="M861" s="739">
        <v>144.54</v>
      </c>
      <c r="N861" s="738">
        <v>2</v>
      </c>
      <c r="O861" s="821">
        <v>0.5</v>
      </c>
      <c r="P861" s="739"/>
      <c r="Q861" s="754">
        <v>0</v>
      </c>
      <c r="R861" s="738"/>
      <c r="S861" s="754">
        <v>0</v>
      </c>
      <c r="T861" s="821"/>
      <c r="U861" s="777">
        <v>0</v>
      </c>
    </row>
    <row r="862" spans="1:21" ht="14.4" customHeight="1" x14ac:dyDescent="0.3">
      <c r="A862" s="737">
        <v>10</v>
      </c>
      <c r="B862" s="738" t="s">
        <v>2778</v>
      </c>
      <c r="C862" s="738" t="s">
        <v>3062</v>
      </c>
      <c r="D862" s="819" t="s">
        <v>5799</v>
      </c>
      <c r="E862" s="820" t="s">
        <v>3144</v>
      </c>
      <c r="F862" s="738" t="s">
        <v>3057</v>
      </c>
      <c r="G862" s="738" t="s">
        <v>3319</v>
      </c>
      <c r="H862" s="738" t="s">
        <v>871</v>
      </c>
      <c r="I862" s="738" t="s">
        <v>2656</v>
      </c>
      <c r="J862" s="738" t="s">
        <v>2657</v>
      </c>
      <c r="K862" s="738" t="s">
        <v>1676</v>
      </c>
      <c r="L862" s="739">
        <v>72.27</v>
      </c>
      <c r="M862" s="739">
        <v>144.54</v>
      </c>
      <c r="N862" s="738">
        <v>2</v>
      </c>
      <c r="O862" s="821">
        <v>0.5</v>
      </c>
      <c r="P862" s="739"/>
      <c r="Q862" s="754">
        <v>0</v>
      </c>
      <c r="R862" s="738"/>
      <c r="S862" s="754">
        <v>0</v>
      </c>
      <c r="T862" s="821"/>
      <c r="U862" s="777">
        <v>0</v>
      </c>
    </row>
    <row r="863" spans="1:21" ht="14.4" customHeight="1" x14ac:dyDescent="0.3">
      <c r="A863" s="737">
        <v>10</v>
      </c>
      <c r="B863" s="738" t="s">
        <v>2778</v>
      </c>
      <c r="C863" s="738" t="s">
        <v>3062</v>
      </c>
      <c r="D863" s="819" t="s">
        <v>5799</v>
      </c>
      <c r="E863" s="820" t="s">
        <v>3144</v>
      </c>
      <c r="F863" s="738" t="s">
        <v>3057</v>
      </c>
      <c r="G863" s="738" t="s">
        <v>3319</v>
      </c>
      <c r="H863" s="738" t="s">
        <v>871</v>
      </c>
      <c r="I863" s="738" t="s">
        <v>2660</v>
      </c>
      <c r="J863" s="738" t="s">
        <v>2661</v>
      </c>
      <c r="K863" s="738" t="s">
        <v>1676</v>
      </c>
      <c r="L863" s="739">
        <v>72.27</v>
      </c>
      <c r="M863" s="739">
        <v>144.54</v>
      </c>
      <c r="N863" s="738">
        <v>2</v>
      </c>
      <c r="O863" s="821">
        <v>0.5</v>
      </c>
      <c r="P863" s="739"/>
      <c r="Q863" s="754">
        <v>0</v>
      </c>
      <c r="R863" s="738"/>
      <c r="S863" s="754">
        <v>0</v>
      </c>
      <c r="T863" s="821"/>
      <c r="U863" s="777">
        <v>0</v>
      </c>
    </row>
    <row r="864" spans="1:21" ht="14.4" customHeight="1" x14ac:dyDescent="0.3">
      <c r="A864" s="737">
        <v>10</v>
      </c>
      <c r="B864" s="738" t="s">
        <v>2778</v>
      </c>
      <c r="C864" s="738" t="s">
        <v>3062</v>
      </c>
      <c r="D864" s="819" t="s">
        <v>5799</v>
      </c>
      <c r="E864" s="820" t="s">
        <v>3144</v>
      </c>
      <c r="F864" s="738" t="s">
        <v>3057</v>
      </c>
      <c r="G864" s="738" t="s">
        <v>3319</v>
      </c>
      <c r="H864" s="738" t="s">
        <v>871</v>
      </c>
      <c r="I864" s="738" t="s">
        <v>4209</v>
      </c>
      <c r="J864" s="738" t="s">
        <v>4210</v>
      </c>
      <c r="K864" s="738" t="s">
        <v>1676</v>
      </c>
      <c r="L864" s="739">
        <v>72.27</v>
      </c>
      <c r="M864" s="739">
        <v>144.54</v>
      </c>
      <c r="N864" s="738">
        <v>2</v>
      </c>
      <c r="O864" s="821">
        <v>1</v>
      </c>
      <c r="P864" s="739"/>
      <c r="Q864" s="754">
        <v>0</v>
      </c>
      <c r="R864" s="738"/>
      <c r="S864" s="754">
        <v>0</v>
      </c>
      <c r="T864" s="821"/>
      <c r="U864" s="777">
        <v>0</v>
      </c>
    </row>
    <row r="865" spans="1:21" ht="14.4" customHeight="1" x14ac:dyDescent="0.3">
      <c r="A865" s="737">
        <v>10</v>
      </c>
      <c r="B865" s="738" t="s">
        <v>2778</v>
      </c>
      <c r="C865" s="738" t="s">
        <v>3062</v>
      </c>
      <c r="D865" s="819" t="s">
        <v>5799</v>
      </c>
      <c r="E865" s="820" t="s">
        <v>3144</v>
      </c>
      <c r="F865" s="738" t="s">
        <v>3057</v>
      </c>
      <c r="G865" s="738" t="s">
        <v>3319</v>
      </c>
      <c r="H865" s="738" t="s">
        <v>871</v>
      </c>
      <c r="I865" s="738" t="s">
        <v>2658</v>
      </c>
      <c r="J865" s="738" t="s">
        <v>2659</v>
      </c>
      <c r="K865" s="738" t="s">
        <v>1676</v>
      </c>
      <c r="L865" s="739">
        <v>72.27</v>
      </c>
      <c r="M865" s="739">
        <v>144.54</v>
      </c>
      <c r="N865" s="738">
        <v>2</v>
      </c>
      <c r="O865" s="821">
        <v>0.5</v>
      </c>
      <c r="P865" s="739"/>
      <c r="Q865" s="754">
        <v>0</v>
      </c>
      <c r="R865" s="738"/>
      <c r="S865" s="754">
        <v>0</v>
      </c>
      <c r="T865" s="821"/>
      <c r="U865" s="777">
        <v>0</v>
      </c>
    </row>
    <row r="866" spans="1:21" ht="14.4" customHeight="1" x14ac:dyDescent="0.3">
      <c r="A866" s="737">
        <v>10</v>
      </c>
      <c r="B866" s="738" t="s">
        <v>2778</v>
      </c>
      <c r="C866" s="738" t="s">
        <v>3062</v>
      </c>
      <c r="D866" s="819" t="s">
        <v>5799</v>
      </c>
      <c r="E866" s="820" t="s">
        <v>3144</v>
      </c>
      <c r="F866" s="738" t="s">
        <v>3057</v>
      </c>
      <c r="G866" s="738" t="s">
        <v>3319</v>
      </c>
      <c r="H866" s="738" t="s">
        <v>608</v>
      </c>
      <c r="I866" s="738" t="s">
        <v>906</v>
      </c>
      <c r="J866" s="738" t="s">
        <v>907</v>
      </c>
      <c r="K866" s="738" t="s">
        <v>2879</v>
      </c>
      <c r="L866" s="739">
        <v>135.54</v>
      </c>
      <c r="M866" s="739">
        <v>271.08</v>
      </c>
      <c r="N866" s="738">
        <v>2</v>
      </c>
      <c r="O866" s="821">
        <v>0.5</v>
      </c>
      <c r="P866" s="739"/>
      <c r="Q866" s="754">
        <v>0</v>
      </c>
      <c r="R866" s="738"/>
      <c r="S866" s="754">
        <v>0</v>
      </c>
      <c r="T866" s="821"/>
      <c r="U866" s="777">
        <v>0</v>
      </c>
    </row>
    <row r="867" spans="1:21" ht="14.4" customHeight="1" x14ac:dyDescent="0.3">
      <c r="A867" s="737">
        <v>10</v>
      </c>
      <c r="B867" s="738" t="s">
        <v>2778</v>
      </c>
      <c r="C867" s="738" t="s">
        <v>3062</v>
      </c>
      <c r="D867" s="819" t="s">
        <v>5799</v>
      </c>
      <c r="E867" s="820" t="s">
        <v>3144</v>
      </c>
      <c r="F867" s="738" t="s">
        <v>3057</v>
      </c>
      <c r="G867" s="738" t="s">
        <v>3319</v>
      </c>
      <c r="H867" s="738" t="s">
        <v>608</v>
      </c>
      <c r="I867" s="738" t="s">
        <v>657</v>
      </c>
      <c r="J867" s="738" t="s">
        <v>658</v>
      </c>
      <c r="K867" s="738" t="s">
        <v>2879</v>
      </c>
      <c r="L867" s="739">
        <v>135.54</v>
      </c>
      <c r="M867" s="739">
        <v>271.08</v>
      </c>
      <c r="N867" s="738">
        <v>2</v>
      </c>
      <c r="O867" s="821">
        <v>0.5</v>
      </c>
      <c r="P867" s="739"/>
      <c r="Q867" s="754">
        <v>0</v>
      </c>
      <c r="R867" s="738"/>
      <c r="S867" s="754">
        <v>0</v>
      </c>
      <c r="T867" s="821"/>
      <c r="U867" s="777">
        <v>0</v>
      </c>
    </row>
    <row r="868" spans="1:21" ht="14.4" customHeight="1" x14ac:dyDescent="0.3">
      <c r="A868" s="737">
        <v>10</v>
      </c>
      <c r="B868" s="738" t="s">
        <v>2778</v>
      </c>
      <c r="C868" s="738" t="s">
        <v>3062</v>
      </c>
      <c r="D868" s="819" t="s">
        <v>5799</v>
      </c>
      <c r="E868" s="820" t="s">
        <v>3144</v>
      </c>
      <c r="F868" s="738" t="s">
        <v>3057</v>
      </c>
      <c r="G868" s="738" t="s">
        <v>3320</v>
      </c>
      <c r="H868" s="738" t="s">
        <v>608</v>
      </c>
      <c r="I868" s="738" t="s">
        <v>1110</v>
      </c>
      <c r="J868" s="738" t="s">
        <v>3323</v>
      </c>
      <c r="K868" s="738" t="s">
        <v>3324</v>
      </c>
      <c r="L868" s="739">
        <v>99.11</v>
      </c>
      <c r="M868" s="739">
        <v>99.11</v>
      </c>
      <c r="N868" s="738">
        <v>1</v>
      </c>
      <c r="O868" s="821">
        <v>0.5</v>
      </c>
      <c r="P868" s="739">
        <v>99.11</v>
      </c>
      <c r="Q868" s="754">
        <v>1</v>
      </c>
      <c r="R868" s="738">
        <v>1</v>
      </c>
      <c r="S868" s="754">
        <v>1</v>
      </c>
      <c r="T868" s="821">
        <v>0.5</v>
      </c>
      <c r="U868" s="777">
        <v>1</v>
      </c>
    </row>
    <row r="869" spans="1:21" ht="14.4" customHeight="1" x14ac:dyDescent="0.3">
      <c r="A869" s="737">
        <v>10</v>
      </c>
      <c r="B869" s="738" t="s">
        <v>2778</v>
      </c>
      <c r="C869" s="738" t="s">
        <v>3062</v>
      </c>
      <c r="D869" s="819" t="s">
        <v>5799</v>
      </c>
      <c r="E869" s="820" t="s">
        <v>3144</v>
      </c>
      <c r="F869" s="738" t="s">
        <v>3057</v>
      </c>
      <c r="G869" s="738" t="s">
        <v>3333</v>
      </c>
      <c r="H869" s="738" t="s">
        <v>871</v>
      </c>
      <c r="I869" s="738" t="s">
        <v>3334</v>
      </c>
      <c r="J869" s="738" t="s">
        <v>2884</v>
      </c>
      <c r="K869" s="738" t="s">
        <v>3335</v>
      </c>
      <c r="L869" s="739">
        <v>10.41</v>
      </c>
      <c r="M869" s="739">
        <v>20.82</v>
      </c>
      <c r="N869" s="738">
        <v>2</v>
      </c>
      <c r="O869" s="821">
        <v>1</v>
      </c>
      <c r="P869" s="739"/>
      <c r="Q869" s="754">
        <v>0</v>
      </c>
      <c r="R869" s="738"/>
      <c r="S869" s="754">
        <v>0</v>
      </c>
      <c r="T869" s="821"/>
      <c r="U869" s="777">
        <v>0</v>
      </c>
    </row>
    <row r="870" spans="1:21" ht="14.4" customHeight="1" x14ac:dyDescent="0.3">
      <c r="A870" s="737">
        <v>10</v>
      </c>
      <c r="B870" s="738" t="s">
        <v>2778</v>
      </c>
      <c r="C870" s="738" t="s">
        <v>3062</v>
      </c>
      <c r="D870" s="819" t="s">
        <v>5799</v>
      </c>
      <c r="E870" s="820" t="s">
        <v>3144</v>
      </c>
      <c r="F870" s="738" t="s">
        <v>3057</v>
      </c>
      <c r="G870" s="738" t="s">
        <v>3333</v>
      </c>
      <c r="H870" s="738" t="s">
        <v>871</v>
      </c>
      <c r="I870" s="738" t="s">
        <v>4211</v>
      </c>
      <c r="J870" s="738" t="s">
        <v>2884</v>
      </c>
      <c r="K870" s="738" t="s">
        <v>4212</v>
      </c>
      <c r="L870" s="739">
        <v>0</v>
      </c>
      <c r="M870" s="739">
        <v>0</v>
      </c>
      <c r="N870" s="738">
        <v>1</v>
      </c>
      <c r="O870" s="821">
        <v>1</v>
      </c>
      <c r="P870" s="739">
        <v>0</v>
      </c>
      <c r="Q870" s="754"/>
      <c r="R870" s="738">
        <v>1</v>
      </c>
      <c r="S870" s="754">
        <v>1</v>
      </c>
      <c r="T870" s="821">
        <v>1</v>
      </c>
      <c r="U870" s="777">
        <v>1</v>
      </c>
    </row>
    <row r="871" spans="1:21" ht="14.4" customHeight="1" x14ac:dyDescent="0.3">
      <c r="A871" s="737">
        <v>10</v>
      </c>
      <c r="B871" s="738" t="s">
        <v>2778</v>
      </c>
      <c r="C871" s="738" t="s">
        <v>3062</v>
      </c>
      <c r="D871" s="819" t="s">
        <v>5799</v>
      </c>
      <c r="E871" s="820" t="s">
        <v>3144</v>
      </c>
      <c r="F871" s="738" t="s">
        <v>3058</v>
      </c>
      <c r="G871" s="738" t="s">
        <v>3161</v>
      </c>
      <c r="H871" s="738" t="s">
        <v>608</v>
      </c>
      <c r="I871" s="738" t="s">
        <v>3675</v>
      </c>
      <c r="J871" s="738" t="s">
        <v>3107</v>
      </c>
      <c r="K871" s="738"/>
      <c r="L871" s="739">
        <v>0</v>
      </c>
      <c r="M871" s="739">
        <v>0</v>
      </c>
      <c r="N871" s="738">
        <v>1</v>
      </c>
      <c r="O871" s="821">
        <v>1</v>
      </c>
      <c r="P871" s="739">
        <v>0</v>
      </c>
      <c r="Q871" s="754"/>
      <c r="R871" s="738">
        <v>1</v>
      </c>
      <c r="S871" s="754">
        <v>1</v>
      </c>
      <c r="T871" s="821">
        <v>1</v>
      </c>
      <c r="U871" s="777">
        <v>1</v>
      </c>
    </row>
    <row r="872" spans="1:21" ht="14.4" customHeight="1" x14ac:dyDescent="0.3">
      <c r="A872" s="737">
        <v>10</v>
      </c>
      <c r="B872" s="738" t="s">
        <v>2778</v>
      </c>
      <c r="C872" s="738" t="s">
        <v>3062</v>
      </c>
      <c r="D872" s="819" t="s">
        <v>5799</v>
      </c>
      <c r="E872" s="820" t="s">
        <v>3144</v>
      </c>
      <c r="F872" s="738" t="s">
        <v>3059</v>
      </c>
      <c r="G872" s="738" t="s">
        <v>4073</v>
      </c>
      <c r="H872" s="738" t="s">
        <v>608</v>
      </c>
      <c r="I872" s="738" t="s">
        <v>4074</v>
      </c>
      <c r="J872" s="738" t="s">
        <v>4075</v>
      </c>
      <c r="K872" s="738" t="s">
        <v>4076</v>
      </c>
      <c r="L872" s="739">
        <v>200</v>
      </c>
      <c r="M872" s="739">
        <v>800</v>
      </c>
      <c r="N872" s="738">
        <v>4</v>
      </c>
      <c r="O872" s="821">
        <v>2</v>
      </c>
      <c r="P872" s="739"/>
      <c r="Q872" s="754">
        <v>0</v>
      </c>
      <c r="R872" s="738"/>
      <c r="S872" s="754">
        <v>0</v>
      </c>
      <c r="T872" s="821"/>
      <c r="U872" s="777">
        <v>0</v>
      </c>
    </row>
    <row r="873" spans="1:21" ht="14.4" customHeight="1" x14ac:dyDescent="0.3">
      <c r="A873" s="737">
        <v>10</v>
      </c>
      <c r="B873" s="738" t="s">
        <v>2778</v>
      </c>
      <c r="C873" s="738" t="s">
        <v>3062</v>
      </c>
      <c r="D873" s="819" t="s">
        <v>5799</v>
      </c>
      <c r="E873" s="820" t="s">
        <v>3094</v>
      </c>
      <c r="F873" s="738" t="s">
        <v>3057</v>
      </c>
      <c r="G873" s="738" t="s">
        <v>3663</v>
      </c>
      <c r="H873" s="738" t="s">
        <v>608</v>
      </c>
      <c r="I873" s="738" t="s">
        <v>1360</v>
      </c>
      <c r="J873" s="738" t="s">
        <v>2958</v>
      </c>
      <c r="K873" s="738" t="s">
        <v>2959</v>
      </c>
      <c r="L873" s="739">
        <v>0</v>
      </c>
      <c r="M873" s="739">
        <v>0</v>
      </c>
      <c r="N873" s="738">
        <v>1</v>
      </c>
      <c r="O873" s="821">
        <v>1</v>
      </c>
      <c r="P873" s="739"/>
      <c r="Q873" s="754"/>
      <c r="R873" s="738"/>
      <c r="S873" s="754">
        <v>0</v>
      </c>
      <c r="T873" s="821"/>
      <c r="U873" s="777">
        <v>0</v>
      </c>
    </row>
    <row r="874" spans="1:21" ht="14.4" customHeight="1" x14ac:dyDescent="0.3">
      <c r="A874" s="737">
        <v>10</v>
      </c>
      <c r="B874" s="738" t="s">
        <v>2778</v>
      </c>
      <c r="C874" s="738" t="s">
        <v>3062</v>
      </c>
      <c r="D874" s="819" t="s">
        <v>5799</v>
      </c>
      <c r="E874" s="820" t="s">
        <v>3094</v>
      </c>
      <c r="F874" s="738" t="s">
        <v>3057</v>
      </c>
      <c r="G874" s="738" t="s">
        <v>3240</v>
      </c>
      <c r="H874" s="738" t="s">
        <v>871</v>
      </c>
      <c r="I874" s="738" t="s">
        <v>1321</v>
      </c>
      <c r="J874" s="738" t="s">
        <v>2299</v>
      </c>
      <c r="K874" s="738" t="s">
        <v>2892</v>
      </c>
      <c r="L874" s="739">
        <v>154.36000000000001</v>
      </c>
      <c r="M874" s="739">
        <v>154.36000000000001</v>
      </c>
      <c r="N874" s="738">
        <v>1</v>
      </c>
      <c r="O874" s="821">
        <v>0.5</v>
      </c>
      <c r="P874" s="739"/>
      <c r="Q874" s="754">
        <v>0</v>
      </c>
      <c r="R874" s="738"/>
      <c r="S874" s="754">
        <v>0</v>
      </c>
      <c r="T874" s="821"/>
      <c r="U874" s="777">
        <v>0</v>
      </c>
    </row>
    <row r="875" spans="1:21" ht="14.4" customHeight="1" x14ac:dyDescent="0.3">
      <c r="A875" s="737">
        <v>10</v>
      </c>
      <c r="B875" s="738" t="s">
        <v>2778</v>
      </c>
      <c r="C875" s="738" t="s">
        <v>3062</v>
      </c>
      <c r="D875" s="819" t="s">
        <v>5799</v>
      </c>
      <c r="E875" s="820" t="s">
        <v>3094</v>
      </c>
      <c r="F875" s="738" t="s">
        <v>3057</v>
      </c>
      <c r="G875" s="738" t="s">
        <v>3240</v>
      </c>
      <c r="H875" s="738" t="s">
        <v>871</v>
      </c>
      <c r="I875" s="738" t="s">
        <v>1007</v>
      </c>
      <c r="J875" s="738" t="s">
        <v>1008</v>
      </c>
      <c r="K875" s="738" t="s">
        <v>3241</v>
      </c>
      <c r="L875" s="739">
        <v>75.73</v>
      </c>
      <c r="M875" s="739">
        <v>227.19</v>
      </c>
      <c r="N875" s="738">
        <v>3</v>
      </c>
      <c r="O875" s="821">
        <v>2.5</v>
      </c>
      <c r="P875" s="739"/>
      <c r="Q875" s="754">
        <v>0</v>
      </c>
      <c r="R875" s="738"/>
      <c r="S875" s="754">
        <v>0</v>
      </c>
      <c r="T875" s="821"/>
      <c r="U875" s="777">
        <v>0</v>
      </c>
    </row>
    <row r="876" spans="1:21" ht="14.4" customHeight="1" x14ac:dyDescent="0.3">
      <c r="A876" s="737">
        <v>10</v>
      </c>
      <c r="B876" s="738" t="s">
        <v>2778</v>
      </c>
      <c r="C876" s="738" t="s">
        <v>3062</v>
      </c>
      <c r="D876" s="819" t="s">
        <v>5799</v>
      </c>
      <c r="E876" s="820" t="s">
        <v>3094</v>
      </c>
      <c r="F876" s="738" t="s">
        <v>3057</v>
      </c>
      <c r="G876" s="738" t="s">
        <v>3728</v>
      </c>
      <c r="H876" s="738" t="s">
        <v>871</v>
      </c>
      <c r="I876" s="738" t="s">
        <v>1756</v>
      </c>
      <c r="J876" s="738" t="s">
        <v>2931</v>
      </c>
      <c r="K876" s="738" t="s">
        <v>2933</v>
      </c>
      <c r="L876" s="739">
        <v>70.540000000000006</v>
      </c>
      <c r="M876" s="739">
        <v>141.08000000000001</v>
      </c>
      <c r="N876" s="738">
        <v>2</v>
      </c>
      <c r="O876" s="821">
        <v>0.5</v>
      </c>
      <c r="P876" s="739">
        <v>141.08000000000001</v>
      </c>
      <c r="Q876" s="754">
        <v>1</v>
      </c>
      <c r="R876" s="738">
        <v>2</v>
      </c>
      <c r="S876" s="754">
        <v>1</v>
      </c>
      <c r="T876" s="821">
        <v>0.5</v>
      </c>
      <c r="U876" s="777">
        <v>1</v>
      </c>
    </row>
    <row r="877" spans="1:21" ht="14.4" customHeight="1" x14ac:dyDescent="0.3">
      <c r="A877" s="737">
        <v>10</v>
      </c>
      <c r="B877" s="738" t="s">
        <v>2778</v>
      </c>
      <c r="C877" s="738" t="s">
        <v>3062</v>
      </c>
      <c r="D877" s="819" t="s">
        <v>5799</v>
      </c>
      <c r="E877" s="820" t="s">
        <v>3094</v>
      </c>
      <c r="F877" s="738" t="s">
        <v>3057</v>
      </c>
      <c r="G877" s="738" t="s">
        <v>3603</v>
      </c>
      <c r="H877" s="738" t="s">
        <v>608</v>
      </c>
      <c r="I877" s="738" t="s">
        <v>977</v>
      </c>
      <c r="J877" s="738" t="s">
        <v>3604</v>
      </c>
      <c r="K877" s="738" t="s">
        <v>3605</v>
      </c>
      <c r="L877" s="739">
        <v>36.76</v>
      </c>
      <c r="M877" s="739">
        <v>73.52</v>
      </c>
      <c r="N877" s="738">
        <v>2</v>
      </c>
      <c r="O877" s="821">
        <v>1</v>
      </c>
      <c r="P877" s="739">
        <v>36.76</v>
      </c>
      <c r="Q877" s="754">
        <v>0.5</v>
      </c>
      <c r="R877" s="738">
        <v>1</v>
      </c>
      <c r="S877" s="754">
        <v>0.5</v>
      </c>
      <c r="T877" s="821">
        <v>0.5</v>
      </c>
      <c r="U877" s="777">
        <v>0.5</v>
      </c>
    </row>
    <row r="878" spans="1:21" ht="14.4" customHeight="1" x14ac:dyDescent="0.3">
      <c r="A878" s="737">
        <v>10</v>
      </c>
      <c r="B878" s="738" t="s">
        <v>2778</v>
      </c>
      <c r="C878" s="738" t="s">
        <v>3062</v>
      </c>
      <c r="D878" s="819" t="s">
        <v>5799</v>
      </c>
      <c r="E878" s="820" t="s">
        <v>3094</v>
      </c>
      <c r="F878" s="738" t="s">
        <v>3057</v>
      </c>
      <c r="G878" s="738" t="s">
        <v>3246</v>
      </c>
      <c r="H878" s="738" t="s">
        <v>608</v>
      </c>
      <c r="I878" s="738" t="s">
        <v>958</v>
      </c>
      <c r="J878" s="738" t="s">
        <v>3247</v>
      </c>
      <c r="K878" s="738" t="s">
        <v>3254</v>
      </c>
      <c r="L878" s="739">
        <v>85.27</v>
      </c>
      <c r="M878" s="739">
        <v>85.27</v>
      </c>
      <c r="N878" s="738">
        <v>1</v>
      </c>
      <c r="O878" s="821">
        <v>1</v>
      </c>
      <c r="P878" s="739">
        <v>85.27</v>
      </c>
      <c r="Q878" s="754">
        <v>1</v>
      </c>
      <c r="R878" s="738">
        <v>1</v>
      </c>
      <c r="S878" s="754">
        <v>1</v>
      </c>
      <c r="T878" s="821">
        <v>1</v>
      </c>
      <c r="U878" s="777">
        <v>1</v>
      </c>
    </row>
    <row r="879" spans="1:21" ht="14.4" customHeight="1" x14ac:dyDescent="0.3">
      <c r="A879" s="737">
        <v>10</v>
      </c>
      <c r="B879" s="738" t="s">
        <v>2778</v>
      </c>
      <c r="C879" s="738" t="s">
        <v>3062</v>
      </c>
      <c r="D879" s="819" t="s">
        <v>5799</v>
      </c>
      <c r="E879" s="820" t="s">
        <v>3094</v>
      </c>
      <c r="F879" s="738" t="s">
        <v>3057</v>
      </c>
      <c r="G879" s="738" t="s">
        <v>3246</v>
      </c>
      <c r="H879" s="738" t="s">
        <v>608</v>
      </c>
      <c r="I879" s="738" t="s">
        <v>3249</v>
      </c>
      <c r="J879" s="738" t="s">
        <v>3247</v>
      </c>
      <c r="K879" s="738" t="s">
        <v>3250</v>
      </c>
      <c r="L879" s="739">
        <v>0</v>
      </c>
      <c r="M879" s="739">
        <v>0</v>
      </c>
      <c r="N879" s="738">
        <v>1</v>
      </c>
      <c r="O879" s="821">
        <v>0.5</v>
      </c>
      <c r="P879" s="739"/>
      <c r="Q879" s="754"/>
      <c r="R879" s="738"/>
      <c r="S879" s="754">
        <v>0</v>
      </c>
      <c r="T879" s="821"/>
      <c r="U879" s="777">
        <v>0</v>
      </c>
    </row>
    <row r="880" spans="1:21" ht="14.4" customHeight="1" x14ac:dyDescent="0.3">
      <c r="A880" s="737">
        <v>10</v>
      </c>
      <c r="B880" s="738" t="s">
        <v>2778</v>
      </c>
      <c r="C880" s="738" t="s">
        <v>3062</v>
      </c>
      <c r="D880" s="819" t="s">
        <v>5799</v>
      </c>
      <c r="E880" s="820" t="s">
        <v>3094</v>
      </c>
      <c r="F880" s="738" t="s">
        <v>3057</v>
      </c>
      <c r="G880" s="738" t="s">
        <v>3251</v>
      </c>
      <c r="H880" s="738" t="s">
        <v>871</v>
      </c>
      <c r="I880" s="738" t="s">
        <v>4213</v>
      </c>
      <c r="J880" s="738" t="s">
        <v>1632</v>
      </c>
      <c r="K880" s="738" t="s">
        <v>4214</v>
      </c>
      <c r="L880" s="739">
        <v>0</v>
      </c>
      <c r="M880" s="739">
        <v>0</v>
      </c>
      <c r="N880" s="738">
        <v>1</v>
      </c>
      <c r="O880" s="821">
        <v>0.5</v>
      </c>
      <c r="P880" s="739">
        <v>0</v>
      </c>
      <c r="Q880" s="754"/>
      <c r="R880" s="738">
        <v>1</v>
      </c>
      <c r="S880" s="754">
        <v>1</v>
      </c>
      <c r="T880" s="821">
        <v>0.5</v>
      </c>
      <c r="U880" s="777">
        <v>1</v>
      </c>
    </row>
    <row r="881" spans="1:21" ht="14.4" customHeight="1" x14ac:dyDescent="0.3">
      <c r="A881" s="737">
        <v>10</v>
      </c>
      <c r="B881" s="738" t="s">
        <v>2778</v>
      </c>
      <c r="C881" s="738" t="s">
        <v>3062</v>
      </c>
      <c r="D881" s="819" t="s">
        <v>5799</v>
      </c>
      <c r="E881" s="820" t="s">
        <v>3094</v>
      </c>
      <c r="F881" s="738" t="s">
        <v>3057</v>
      </c>
      <c r="G881" s="738" t="s">
        <v>3251</v>
      </c>
      <c r="H881" s="738" t="s">
        <v>871</v>
      </c>
      <c r="I881" s="738" t="s">
        <v>893</v>
      </c>
      <c r="J881" s="738" t="s">
        <v>894</v>
      </c>
      <c r="K881" s="738" t="s">
        <v>2872</v>
      </c>
      <c r="L881" s="739">
        <v>0</v>
      </c>
      <c r="M881" s="739">
        <v>0</v>
      </c>
      <c r="N881" s="738">
        <v>1</v>
      </c>
      <c r="O881" s="821">
        <v>0.5</v>
      </c>
      <c r="P881" s="739"/>
      <c r="Q881" s="754"/>
      <c r="R881" s="738"/>
      <c r="S881" s="754">
        <v>0</v>
      </c>
      <c r="T881" s="821"/>
      <c r="U881" s="777">
        <v>0</v>
      </c>
    </row>
    <row r="882" spans="1:21" ht="14.4" customHeight="1" x14ac:dyDescent="0.3">
      <c r="A882" s="737">
        <v>10</v>
      </c>
      <c r="B882" s="738" t="s">
        <v>2778</v>
      </c>
      <c r="C882" s="738" t="s">
        <v>3062</v>
      </c>
      <c r="D882" s="819" t="s">
        <v>5799</v>
      </c>
      <c r="E882" s="820" t="s">
        <v>3094</v>
      </c>
      <c r="F882" s="738" t="s">
        <v>3057</v>
      </c>
      <c r="G882" s="738" t="s">
        <v>4215</v>
      </c>
      <c r="H882" s="738" t="s">
        <v>608</v>
      </c>
      <c r="I882" s="738" t="s">
        <v>1373</v>
      </c>
      <c r="J882" s="738" t="s">
        <v>1374</v>
      </c>
      <c r="K882" s="738" t="s">
        <v>4216</v>
      </c>
      <c r="L882" s="739">
        <v>0</v>
      </c>
      <c r="M882" s="739">
        <v>0</v>
      </c>
      <c r="N882" s="738">
        <v>1</v>
      </c>
      <c r="O882" s="821">
        <v>0.5</v>
      </c>
      <c r="P882" s="739"/>
      <c r="Q882" s="754"/>
      <c r="R882" s="738"/>
      <c r="S882" s="754">
        <v>0</v>
      </c>
      <c r="T882" s="821"/>
      <c r="U882" s="777">
        <v>0</v>
      </c>
    </row>
    <row r="883" spans="1:21" ht="14.4" customHeight="1" x14ac:dyDescent="0.3">
      <c r="A883" s="737">
        <v>10</v>
      </c>
      <c r="B883" s="738" t="s">
        <v>2778</v>
      </c>
      <c r="C883" s="738" t="s">
        <v>3062</v>
      </c>
      <c r="D883" s="819" t="s">
        <v>5799</v>
      </c>
      <c r="E883" s="820" t="s">
        <v>3094</v>
      </c>
      <c r="F883" s="738" t="s">
        <v>3057</v>
      </c>
      <c r="G883" s="738" t="s">
        <v>4215</v>
      </c>
      <c r="H883" s="738" t="s">
        <v>608</v>
      </c>
      <c r="I883" s="738" t="s">
        <v>4217</v>
      </c>
      <c r="J883" s="738" t="s">
        <v>1374</v>
      </c>
      <c r="K883" s="738" t="s">
        <v>4218</v>
      </c>
      <c r="L883" s="739">
        <v>0</v>
      </c>
      <c r="M883" s="739">
        <v>0</v>
      </c>
      <c r="N883" s="738">
        <v>1</v>
      </c>
      <c r="O883" s="821">
        <v>0.5</v>
      </c>
      <c r="P883" s="739"/>
      <c r="Q883" s="754"/>
      <c r="R883" s="738"/>
      <c r="S883" s="754">
        <v>0</v>
      </c>
      <c r="T883" s="821"/>
      <c r="U883" s="777">
        <v>0</v>
      </c>
    </row>
    <row r="884" spans="1:21" ht="14.4" customHeight="1" x14ac:dyDescent="0.3">
      <c r="A884" s="737">
        <v>10</v>
      </c>
      <c r="B884" s="738" t="s">
        <v>2778</v>
      </c>
      <c r="C884" s="738" t="s">
        <v>3062</v>
      </c>
      <c r="D884" s="819" t="s">
        <v>5799</v>
      </c>
      <c r="E884" s="820" t="s">
        <v>3094</v>
      </c>
      <c r="F884" s="738" t="s">
        <v>3057</v>
      </c>
      <c r="G884" s="738" t="s">
        <v>3676</v>
      </c>
      <c r="H884" s="738" t="s">
        <v>608</v>
      </c>
      <c r="I884" s="738" t="s">
        <v>687</v>
      </c>
      <c r="J884" s="738" t="s">
        <v>688</v>
      </c>
      <c r="K884" s="738" t="s">
        <v>3677</v>
      </c>
      <c r="L884" s="739">
        <v>18.809999999999999</v>
      </c>
      <c r="M884" s="739">
        <v>56.429999999999993</v>
      </c>
      <c r="N884" s="738">
        <v>3</v>
      </c>
      <c r="O884" s="821">
        <v>1.5</v>
      </c>
      <c r="P884" s="739">
        <v>37.619999999999997</v>
      </c>
      <c r="Q884" s="754">
        <v>0.66666666666666674</v>
      </c>
      <c r="R884" s="738">
        <v>2</v>
      </c>
      <c r="S884" s="754">
        <v>0.66666666666666663</v>
      </c>
      <c r="T884" s="821">
        <v>1</v>
      </c>
      <c r="U884" s="777">
        <v>0.66666666666666663</v>
      </c>
    </row>
    <row r="885" spans="1:21" ht="14.4" customHeight="1" x14ac:dyDescent="0.3">
      <c r="A885" s="737">
        <v>10</v>
      </c>
      <c r="B885" s="738" t="s">
        <v>2778</v>
      </c>
      <c r="C885" s="738" t="s">
        <v>3062</v>
      </c>
      <c r="D885" s="819" t="s">
        <v>5799</v>
      </c>
      <c r="E885" s="820" t="s">
        <v>3094</v>
      </c>
      <c r="F885" s="738" t="s">
        <v>3057</v>
      </c>
      <c r="G885" s="738" t="s">
        <v>3676</v>
      </c>
      <c r="H885" s="738" t="s">
        <v>608</v>
      </c>
      <c r="I885" s="738" t="s">
        <v>4066</v>
      </c>
      <c r="J885" s="738" t="s">
        <v>1858</v>
      </c>
      <c r="K885" s="738" t="s">
        <v>4067</v>
      </c>
      <c r="L885" s="739">
        <v>80.760000000000005</v>
      </c>
      <c r="M885" s="739">
        <v>161.52000000000001</v>
      </c>
      <c r="N885" s="738">
        <v>2</v>
      </c>
      <c r="O885" s="821">
        <v>0.5</v>
      </c>
      <c r="P885" s="739">
        <v>161.52000000000001</v>
      </c>
      <c r="Q885" s="754">
        <v>1</v>
      </c>
      <c r="R885" s="738">
        <v>2</v>
      </c>
      <c r="S885" s="754">
        <v>1</v>
      </c>
      <c r="T885" s="821">
        <v>0.5</v>
      </c>
      <c r="U885" s="777">
        <v>1</v>
      </c>
    </row>
    <row r="886" spans="1:21" ht="14.4" customHeight="1" x14ac:dyDescent="0.3">
      <c r="A886" s="737">
        <v>10</v>
      </c>
      <c r="B886" s="738" t="s">
        <v>2778</v>
      </c>
      <c r="C886" s="738" t="s">
        <v>3062</v>
      </c>
      <c r="D886" s="819" t="s">
        <v>5799</v>
      </c>
      <c r="E886" s="820" t="s">
        <v>3094</v>
      </c>
      <c r="F886" s="738" t="s">
        <v>3057</v>
      </c>
      <c r="G886" s="738" t="s">
        <v>3676</v>
      </c>
      <c r="H886" s="738" t="s">
        <v>608</v>
      </c>
      <c r="I886" s="738" t="s">
        <v>1857</v>
      </c>
      <c r="J886" s="738" t="s">
        <v>1858</v>
      </c>
      <c r="K886" s="738" t="s">
        <v>3678</v>
      </c>
      <c r="L886" s="739">
        <v>161.52000000000001</v>
      </c>
      <c r="M886" s="739">
        <v>1130.6400000000001</v>
      </c>
      <c r="N886" s="738">
        <v>7</v>
      </c>
      <c r="O886" s="821">
        <v>2.5</v>
      </c>
      <c r="P886" s="739">
        <v>807.60000000000014</v>
      </c>
      <c r="Q886" s="754">
        <v>0.7142857142857143</v>
      </c>
      <c r="R886" s="738">
        <v>5</v>
      </c>
      <c r="S886" s="754">
        <v>0.7142857142857143</v>
      </c>
      <c r="T886" s="821">
        <v>1.5</v>
      </c>
      <c r="U886" s="777">
        <v>0.6</v>
      </c>
    </row>
    <row r="887" spans="1:21" ht="14.4" customHeight="1" x14ac:dyDescent="0.3">
      <c r="A887" s="737">
        <v>10</v>
      </c>
      <c r="B887" s="738" t="s">
        <v>2778</v>
      </c>
      <c r="C887" s="738" t="s">
        <v>3062</v>
      </c>
      <c r="D887" s="819" t="s">
        <v>5799</v>
      </c>
      <c r="E887" s="820" t="s">
        <v>3094</v>
      </c>
      <c r="F887" s="738" t="s">
        <v>3057</v>
      </c>
      <c r="G887" s="738" t="s">
        <v>3676</v>
      </c>
      <c r="H887" s="738" t="s">
        <v>608</v>
      </c>
      <c r="I887" s="738" t="s">
        <v>4219</v>
      </c>
      <c r="J887" s="738" t="s">
        <v>688</v>
      </c>
      <c r="K887" s="738" t="s">
        <v>4220</v>
      </c>
      <c r="L887" s="739">
        <v>18.809999999999999</v>
      </c>
      <c r="M887" s="739">
        <v>18.809999999999999</v>
      </c>
      <c r="N887" s="738">
        <v>1</v>
      </c>
      <c r="O887" s="821">
        <v>0.5</v>
      </c>
      <c r="P887" s="739">
        <v>18.809999999999999</v>
      </c>
      <c r="Q887" s="754">
        <v>1</v>
      </c>
      <c r="R887" s="738">
        <v>1</v>
      </c>
      <c r="S887" s="754">
        <v>1</v>
      </c>
      <c r="T887" s="821">
        <v>0.5</v>
      </c>
      <c r="U887" s="777">
        <v>1</v>
      </c>
    </row>
    <row r="888" spans="1:21" ht="14.4" customHeight="1" x14ac:dyDescent="0.3">
      <c r="A888" s="737">
        <v>10</v>
      </c>
      <c r="B888" s="738" t="s">
        <v>2778</v>
      </c>
      <c r="C888" s="738" t="s">
        <v>3062</v>
      </c>
      <c r="D888" s="819" t="s">
        <v>5799</v>
      </c>
      <c r="E888" s="820" t="s">
        <v>3094</v>
      </c>
      <c r="F888" s="738" t="s">
        <v>3057</v>
      </c>
      <c r="G888" s="738" t="s">
        <v>3506</v>
      </c>
      <c r="H888" s="738" t="s">
        <v>608</v>
      </c>
      <c r="I888" s="738" t="s">
        <v>797</v>
      </c>
      <c r="J888" s="738" t="s">
        <v>798</v>
      </c>
      <c r="K888" s="738" t="s">
        <v>3507</v>
      </c>
      <c r="L888" s="739">
        <v>0</v>
      </c>
      <c r="M888" s="739">
        <v>0</v>
      </c>
      <c r="N888" s="738">
        <v>2</v>
      </c>
      <c r="O888" s="821">
        <v>1.5</v>
      </c>
      <c r="P888" s="739"/>
      <c r="Q888" s="754"/>
      <c r="R888" s="738"/>
      <c r="S888" s="754">
        <v>0</v>
      </c>
      <c r="T888" s="821"/>
      <c r="U888" s="777">
        <v>0</v>
      </c>
    </row>
    <row r="889" spans="1:21" ht="14.4" customHeight="1" x14ac:dyDescent="0.3">
      <c r="A889" s="737">
        <v>10</v>
      </c>
      <c r="B889" s="738" t="s">
        <v>2778</v>
      </c>
      <c r="C889" s="738" t="s">
        <v>3062</v>
      </c>
      <c r="D889" s="819" t="s">
        <v>5799</v>
      </c>
      <c r="E889" s="820" t="s">
        <v>3094</v>
      </c>
      <c r="F889" s="738" t="s">
        <v>3057</v>
      </c>
      <c r="G889" s="738" t="s">
        <v>4169</v>
      </c>
      <c r="H889" s="738" t="s">
        <v>608</v>
      </c>
      <c r="I889" s="738" t="s">
        <v>1153</v>
      </c>
      <c r="J889" s="738" t="s">
        <v>1078</v>
      </c>
      <c r="K889" s="738" t="s">
        <v>4170</v>
      </c>
      <c r="L889" s="739">
        <v>368.16</v>
      </c>
      <c r="M889" s="739">
        <v>736.32</v>
      </c>
      <c r="N889" s="738">
        <v>2</v>
      </c>
      <c r="O889" s="821">
        <v>0.5</v>
      </c>
      <c r="P889" s="739">
        <v>736.32</v>
      </c>
      <c r="Q889" s="754">
        <v>1</v>
      </c>
      <c r="R889" s="738">
        <v>2</v>
      </c>
      <c r="S889" s="754">
        <v>1</v>
      </c>
      <c r="T889" s="821">
        <v>0.5</v>
      </c>
      <c r="U889" s="777">
        <v>1</v>
      </c>
    </row>
    <row r="890" spans="1:21" ht="14.4" customHeight="1" x14ac:dyDescent="0.3">
      <c r="A890" s="737">
        <v>10</v>
      </c>
      <c r="B890" s="738" t="s">
        <v>2778</v>
      </c>
      <c r="C890" s="738" t="s">
        <v>3062</v>
      </c>
      <c r="D890" s="819" t="s">
        <v>5799</v>
      </c>
      <c r="E890" s="820" t="s">
        <v>3094</v>
      </c>
      <c r="F890" s="738" t="s">
        <v>3057</v>
      </c>
      <c r="G890" s="738" t="s">
        <v>3777</v>
      </c>
      <c r="H890" s="738" t="s">
        <v>608</v>
      </c>
      <c r="I890" s="738" t="s">
        <v>4221</v>
      </c>
      <c r="J890" s="738" t="s">
        <v>4222</v>
      </c>
      <c r="K890" s="738" t="s">
        <v>4223</v>
      </c>
      <c r="L890" s="739">
        <v>132.63</v>
      </c>
      <c r="M890" s="739">
        <v>132.63</v>
      </c>
      <c r="N890" s="738">
        <v>1</v>
      </c>
      <c r="O890" s="821">
        <v>1</v>
      </c>
      <c r="P890" s="739">
        <v>132.63</v>
      </c>
      <c r="Q890" s="754">
        <v>1</v>
      </c>
      <c r="R890" s="738">
        <v>1</v>
      </c>
      <c r="S890" s="754">
        <v>1</v>
      </c>
      <c r="T890" s="821">
        <v>1</v>
      </c>
      <c r="U890" s="777">
        <v>1</v>
      </c>
    </row>
    <row r="891" spans="1:21" ht="14.4" customHeight="1" x14ac:dyDescent="0.3">
      <c r="A891" s="737">
        <v>10</v>
      </c>
      <c r="B891" s="738" t="s">
        <v>2778</v>
      </c>
      <c r="C891" s="738" t="s">
        <v>3062</v>
      </c>
      <c r="D891" s="819" t="s">
        <v>5799</v>
      </c>
      <c r="E891" s="820" t="s">
        <v>3094</v>
      </c>
      <c r="F891" s="738" t="s">
        <v>3057</v>
      </c>
      <c r="G891" s="738" t="s">
        <v>3777</v>
      </c>
      <c r="H891" s="738" t="s">
        <v>608</v>
      </c>
      <c r="I891" s="738" t="s">
        <v>4142</v>
      </c>
      <c r="J891" s="738" t="s">
        <v>2552</v>
      </c>
      <c r="K891" s="738" t="s">
        <v>4143</v>
      </c>
      <c r="L891" s="739">
        <v>19.89</v>
      </c>
      <c r="M891" s="739">
        <v>79.56</v>
      </c>
      <c r="N891" s="738">
        <v>4</v>
      </c>
      <c r="O891" s="821">
        <v>1.5</v>
      </c>
      <c r="P891" s="739"/>
      <c r="Q891" s="754">
        <v>0</v>
      </c>
      <c r="R891" s="738"/>
      <c r="S891" s="754">
        <v>0</v>
      </c>
      <c r="T891" s="821"/>
      <c r="U891" s="777">
        <v>0</v>
      </c>
    </row>
    <row r="892" spans="1:21" ht="14.4" customHeight="1" x14ac:dyDescent="0.3">
      <c r="A892" s="737">
        <v>10</v>
      </c>
      <c r="B892" s="738" t="s">
        <v>2778</v>
      </c>
      <c r="C892" s="738" t="s">
        <v>3062</v>
      </c>
      <c r="D892" s="819" t="s">
        <v>5799</v>
      </c>
      <c r="E892" s="820" t="s">
        <v>3094</v>
      </c>
      <c r="F892" s="738" t="s">
        <v>3057</v>
      </c>
      <c r="G892" s="738" t="s">
        <v>3280</v>
      </c>
      <c r="H892" s="738" t="s">
        <v>608</v>
      </c>
      <c r="I892" s="738" t="s">
        <v>1735</v>
      </c>
      <c r="J892" s="738" t="s">
        <v>1736</v>
      </c>
      <c r="K892" s="738" t="s">
        <v>4224</v>
      </c>
      <c r="L892" s="739">
        <v>140.96</v>
      </c>
      <c r="M892" s="739">
        <v>140.96</v>
      </c>
      <c r="N892" s="738">
        <v>1</v>
      </c>
      <c r="O892" s="821">
        <v>0.5</v>
      </c>
      <c r="P892" s="739"/>
      <c r="Q892" s="754">
        <v>0</v>
      </c>
      <c r="R892" s="738"/>
      <c r="S892" s="754">
        <v>0</v>
      </c>
      <c r="T892" s="821"/>
      <c r="U892" s="777">
        <v>0</v>
      </c>
    </row>
    <row r="893" spans="1:21" ht="14.4" customHeight="1" x14ac:dyDescent="0.3">
      <c r="A893" s="737">
        <v>10</v>
      </c>
      <c r="B893" s="738" t="s">
        <v>2778</v>
      </c>
      <c r="C893" s="738" t="s">
        <v>3062</v>
      </c>
      <c r="D893" s="819" t="s">
        <v>5799</v>
      </c>
      <c r="E893" s="820" t="s">
        <v>3094</v>
      </c>
      <c r="F893" s="738" t="s">
        <v>3057</v>
      </c>
      <c r="G893" s="738" t="s">
        <v>3576</v>
      </c>
      <c r="H893" s="738" t="s">
        <v>608</v>
      </c>
      <c r="I893" s="738" t="s">
        <v>4225</v>
      </c>
      <c r="J893" s="738" t="s">
        <v>4226</v>
      </c>
      <c r="K893" s="738" t="s">
        <v>4227</v>
      </c>
      <c r="L893" s="739">
        <v>136.04</v>
      </c>
      <c r="M893" s="739">
        <v>136.04</v>
      </c>
      <c r="N893" s="738">
        <v>1</v>
      </c>
      <c r="O893" s="821">
        <v>1</v>
      </c>
      <c r="P893" s="739">
        <v>136.04</v>
      </c>
      <c r="Q893" s="754">
        <v>1</v>
      </c>
      <c r="R893" s="738">
        <v>1</v>
      </c>
      <c r="S893" s="754">
        <v>1</v>
      </c>
      <c r="T893" s="821">
        <v>1</v>
      </c>
      <c r="U893" s="777">
        <v>1</v>
      </c>
    </row>
    <row r="894" spans="1:21" ht="14.4" customHeight="1" x14ac:dyDescent="0.3">
      <c r="A894" s="737">
        <v>10</v>
      </c>
      <c r="B894" s="738" t="s">
        <v>2778</v>
      </c>
      <c r="C894" s="738" t="s">
        <v>3062</v>
      </c>
      <c r="D894" s="819" t="s">
        <v>5799</v>
      </c>
      <c r="E894" s="820" t="s">
        <v>3094</v>
      </c>
      <c r="F894" s="738" t="s">
        <v>3057</v>
      </c>
      <c r="G894" s="738" t="s">
        <v>3481</v>
      </c>
      <c r="H894" s="738" t="s">
        <v>608</v>
      </c>
      <c r="I894" s="738" t="s">
        <v>4228</v>
      </c>
      <c r="J894" s="738" t="s">
        <v>1040</v>
      </c>
      <c r="K894" s="738" t="s">
        <v>4229</v>
      </c>
      <c r="L894" s="739">
        <v>0</v>
      </c>
      <c r="M894" s="739">
        <v>0</v>
      </c>
      <c r="N894" s="738">
        <v>3</v>
      </c>
      <c r="O894" s="821">
        <v>2.5</v>
      </c>
      <c r="P894" s="739">
        <v>0</v>
      </c>
      <c r="Q894" s="754"/>
      <c r="R894" s="738">
        <v>2</v>
      </c>
      <c r="S894" s="754">
        <v>0.66666666666666663</v>
      </c>
      <c r="T894" s="821">
        <v>1.5</v>
      </c>
      <c r="U894" s="777">
        <v>0.6</v>
      </c>
    </row>
    <row r="895" spans="1:21" ht="14.4" customHeight="1" x14ac:dyDescent="0.3">
      <c r="A895" s="737">
        <v>10</v>
      </c>
      <c r="B895" s="738" t="s">
        <v>2778</v>
      </c>
      <c r="C895" s="738" t="s">
        <v>3062</v>
      </c>
      <c r="D895" s="819" t="s">
        <v>5799</v>
      </c>
      <c r="E895" s="820" t="s">
        <v>3094</v>
      </c>
      <c r="F895" s="738" t="s">
        <v>3057</v>
      </c>
      <c r="G895" s="738" t="s">
        <v>3481</v>
      </c>
      <c r="H895" s="738" t="s">
        <v>608</v>
      </c>
      <c r="I895" s="738" t="s">
        <v>1039</v>
      </c>
      <c r="J895" s="738" t="s">
        <v>1040</v>
      </c>
      <c r="K895" s="738" t="s">
        <v>3482</v>
      </c>
      <c r="L895" s="739">
        <v>55.01</v>
      </c>
      <c r="M895" s="739">
        <v>55.01</v>
      </c>
      <c r="N895" s="738">
        <v>1</v>
      </c>
      <c r="O895" s="821">
        <v>1</v>
      </c>
      <c r="P895" s="739"/>
      <c r="Q895" s="754">
        <v>0</v>
      </c>
      <c r="R895" s="738"/>
      <c r="S895" s="754">
        <v>0</v>
      </c>
      <c r="T895" s="821"/>
      <c r="U895" s="777">
        <v>0</v>
      </c>
    </row>
    <row r="896" spans="1:21" ht="14.4" customHeight="1" x14ac:dyDescent="0.3">
      <c r="A896" s="737">
        <v>10</v>
      </c>
      <c r="B896" s="738" t="s">
        <v>2778</v>
      </c>
      <c r="C896" s="738" t="s">
        <v>3062</v>
      </c>
      <c r="D896" s="819" t="s">
        <v>5799</v>
      </c>
      <c r="E896" s="820" t="s">
        <v>3094</v>
      </c>
      <c r="F896" s="738" t="s">
        <v>3057</v>
      </c>
      <c r="G896" s="738" t="s">
        <v>3284</v>
      </c>
      <c r="H896" s="738" t="s">
        <v>608</v>
      </c>
      <c r="I896" s="738" t="s">
        <v>3285</v>
      </c>
      <c r="J896" s="738" t="s">
        <v>3286</v>
      </c>
      <c r="K896" s="738" t="s">
        <v>3223</v>
      </c>
      <c r="L896" s="739">
        <v>95.57</v>
      </c>
      <c r="M896" s="739">
        <v>95.57</v>
      </c>
      <c r="N896" s="738">
        <v>1</v>
      </c>
      <c r="O896" s="821">
        <v>0.5</v>
      </c>
      <c r="P896" s="739"/>
      <c r="Q896" s="754">
        <v>0</v>
      </c>
      <c r="R896" s="738"/>
      <c r="S896" s="754">
        <v>0</v>
      </c>
      <c r="T896" s="821"/>
      <c r="U896" s="777">
        <v>0</v>
      </c>
    </row>
    <row r="897" spans="1:21" ht="14.4" customHeight="1" x14ac:dyDescent="0.3">
      <c r="A897" s="737">
        <v>10</v>
      </c>
      <c r="B897" s="738" t="s">
        <v>2778</v>
      </c>
      <c r="C897" s="738" t="s">
        <v>3062</v>
      </c>
      <c r="D897" s="819" t="s">
        <v>5799</v>
      </c>
      <c r="E897" s="820" t="s">
        <v>3094</v>
      </c>
      <c r="F897" s="738" t="s">
        <v>3057</v>
      </c>
      <c r="G897" s="738" t="s">
        <v>3287</v>
      </c>
      <c r="H897" s="738" t="s">
        <v>608</v>
      </c>
      <c r="I897" s="738" t="s">
        <v>3381</v>
      </c>
      <c r="J897" s="738" t="s">
        <v>1620</v>
      </c>
      <c r="K897" s="738" t="s">
        <v>3382</v>
      </c>
      <c r="L897" s="739">
        <v>98.75</v>
      </c>
      <c r="M897" s="739">
        <v>98.75</v>
      </c>
      <c r="N897" s="738">
        <v>1</v>
      </c>
      <c r="O897" s="821">
        <v>0.5</v>
      </c>
      <c r="P897" s="739"/>
      <c r="Q897" s="754">
        <v>0</v>
      </c>
      <c r="R897" s="738"/>
      <c r="S897" s="754">
        <v>0</v>
      </c>
      <c r="T897" s="821"/>
      <c r="U897" s="777">
        <v>0</v>
      </c>
    </row>
    <row r="898" spans="1:21" ht="14.4" customHeight="1" x14ac:dyDescent="0.3">
      <c r="A898" s="737">
        <v>10</v>
      </c>
      <c r="B898" s="738" t="s">
        <v>2778</v>
      </c>
      <c r="C898" s="738" t="s">
        <v>3062</v>
      </c>
      <c r="D898" s="819" t="s">
        <v>5799</v>
      </c>
      <c r="E898" s="820" t="s">
        <v>3094</v>
      </c>
      <c r="F898" s="738" t="s">
        <v>3057</v>
      </c>
      <c r="G898" s="738" t="s">
        <v>3287</v>
      </c>
      <c r="H898" s="738" t="s">
        <v>608</v>
      </c>
      <c r="I898" s="738" t="s">
        <v>3540</v>
      </c>
      <c r="J898" s="738" t="s">
        <v>998</v>
      </c>
      <c r="K898" s="738" t="s">
        <v>3541</v>
      </c>
      <c r="L898" s="739">
        <v>77.599999999999994</v>
      </c>
      <c r="M898" s="739">
        <v>77.599999999999994</v>
      </c>
      <c r="N898" s="738">
        <v>1</v>
      </c>
      <c r="O898" s="821">
        <v>1</v>
      </c>
      <c r="P898" s="739"/>
      <c r="Q898" s="754">
        <v>0</v>
      </c>
      <c r="R898" s="738"/>
      <c r="S898" s="754">
        <v>0</v>
      </c>
      <c r="T898" s="821"/>
      <c r="U898" s="777">
        <v>0</v>
      </c>
    </row>
    <row r="899" spans="1:21" ht="14.4" customHeight="1" x14ac:dyDescent="0.3">
      <c r="A899" s="737">
        <v>10</v>
      </c>
      <c r="B899" s="738" t="s">
        <v>2778</v>
      </c>
      <c r="C899" s="738" t="s">
        <v>3062</v>
      </c>
      <c r="D899" s="819" t="s">
        <v>5799</v>
      </c>
      <c r="E899" s="820" t="s">
        <v>3094</v>
      </c>
      <c r="F899" s="738" t="s">
        <v>3057</v>
      </c>
      <c r="G899" s="738" t="s">
        <v>3287</v>
      </c>
      <c r="H899" s="738" t="s">
        <v>608</v>
      </c>
      <c r="I899" s="738" t="s">
        <v>997</v>
      </c>
      <c r="J899" s="738" t="s">
        <v>998</v>
      </c>
      <c r="K899" s="738" t="s">
        <v>3541</v>
      </c>
      <c r="L899" s="739">
        <v>77.599999999999994</v>
      </c>
      <c r="M899" s="739">
        <v>77.599999999999994</v>
      </c>
      <c r="N899" s="738">
        <v>1</v>
      </c>
      <c r="O899" s="821">
        <v>0.5</v>
      </c>
      <c r="P899" s="739"/>
      <c r="Q899" s="754">
        <v>0</v>
      </c>
      <c r="R899" s="738"/>
      <c r="S899" s="754">
        <v>0</v>
      </c>
      <c r="T899" s="821"/>
      <c r="U899" s="777">
        <v>0</v>
      </c>
    </row>
    <row r="900" spans="1:21" ht="14.4" customHeight="1" x14ac:dyDescent="0.3">
      <c r="A900" s="737">
        <v>10</v>
      </c>
      <c r="B900" s="738" t="s">
        <v>2778</v>
      </c>
      <c r="C900" s="738" t="s">
        <v>3062</v>
      </c>
      <c r="D900" s="819" t="s">
        <v>5799</v>
      </c>
      <c r="E900" s="820" t="s">
        <v>3094</v>
      </c>
      <c r="F900" s="738" t="s">
        <v>3057</v>
      </c>
      <c r="G900" s="738" t="s">
        <v>4081</v>
      </c>
      <c r="H900" s="738" t="s">
        <v>608</v>
      </c>
      <c r="I900" s="738" t="s">
        <v>4230</v>
      </c>
      <c r="J900" s="738" t="s">
        <v>4083</v>
      </c>
      <c r="K900" s="738" t="s">
        <v>4231</v>
      </c>
      <c r="L900" s="739">
        <v>132.97999999999999</v>
      </c>
      <c r="M900" s="739">
        <v>132.97999999999999</v>
      </c>
      <c r="N900" s="738">
        <v>1</v>
      </c>
      <c r="O900" s="821">
        <v>1</v>
      </c>
      <c r="P900" s="739"/>
      <c r="Q900" s="754">
        <v>0</v>
      </c>
      <c r="R900" s="738"/>
      <c r="S900" s="754">
        <v>0</v>
      </c>
      <c r="T900" s="821"/>
      <c r="U900" s="777">
        <v>0</v>
      </c>
    </row>
    <row r="901" spans="1:21" ht="14.4" customHeight="1" x14ac:dyDescent="0.3">
      <c r="A901" s="737">
        <v>10</v>
      </c>
      <c r="B901" s="738" t="s">
        <v>2778</v>
      </c>
      <c r="C901" s="738" t="s">
        <v>3062</v>
      </c>
      <c r="D901" s="819" t="s">
        <v>5799</v>
      </c>
      <c r="E901" s="820" t="s">
        <v>3094</v>
      </c>
      <c r="F901" s="738" t="s">
        <v>3057</v>
      </c>
      <c r="G901" s="738" t="s">
        <v>3436</v>
      </c>
      <c r="H901" s="738" t="s">
        <v>608</v>
      </c>
      <c r="I901" s="738" t="s">
        <v>1156</v>
      </c>
      <c r="J901" s="738" t="s">
        <v>3437</v>
      </c>
      <c r="K901" s="738" t="s">
        <v>4232</v>
      </c>
      <c r="L901" s="739">
        <v>16.079999999999998</v>
      </c>
      <c r="M901" s="739">
        <v>16.079999999999998</v>
      </c>
      <c r="N901" s="738">
        <v>1</v>
      </c>
      <c r="O901" s="821">
        <v>0.5</v>
      </c>
      <c r="P901" s="739">
        <v>16.079999999999998</v>
      </c>
      <c r="Q901" s="754">
        <v>1</v>
      </c>
      <c r="R901" s="738">
        <v>1</v>
      </c>
      <c r="S901" s="754">
        <v>1</v>
      </c>
      <c r="T901" s="821">
        <v>0.5</v>
      </c>
      <c r="U901" s="777">
        <v>1</v>
      </c>
    </row>
    <row r="902" spans="1:21" ht="14.4" customHeight="1" x14ac:dyDescent="0.3">
      <c r="A902" s="737">
        <v>10</v>
      </c>
      <c r="B902" s="738" t="s">
        <v>2778</v>
      </c>
      <c r="C902" s="738" t="s">
        <v>3062</v>
      </c>
      <c r="D902" s="819" t="s">
        <v>5799</v>
      </c>
      <c r="E902" s="820" t="s">
        <v>3094</v>
      </c>
      <c r="F902" s="738" t="s">
        <v>3057</v>
      </c>
      <c r="G902" s="738" t="s">
        <v>3475</v>
      </c>
      <c r="H902" s="738" t="s">
        <v>608</v>
      </c>
      <c r="I902" s="738" t="s">
        <v>3484</v>
      </c>
      <c r="J902" s="738" t="s">
        <v>3485</v>
      </c>
      <c r="K902" s="738" t="s">
        <v>3486</v>
      </c>
      <c r="L902" s="739">
        <v>760.22</v>
      </c>
      <c r="M902" s="739">
        <v>760.22</v>
      </c>
      <c r="N902" s="738">
        <v>1</v>
      </c>
      <c r="O902" s="821">
        <v>1</v>
      </c>
      <c r="P902" s="739">
        <v>760.22</v>
      </c>
      <c r="Q902" s="754">
        <v>1</v>
      </c>
      <c r="R902" s="738">
        <v>1</v>
      </c>
      <c r="S902" s="754">
        <v>1</v>
      </c>
      <c r="T902" s="821">
        <v>1</v>
      </c>
      <c r="U902" s="777">
        <v>1</v>
      </c>
    </row>
    <row r="903" spans="1:21" ht="14.4" customHeight="1" x14ac:dyDescent="0.3">
      <c r="A903" s="737">
        <v>10</v>
      </c>
      <c r="B903" s="738" t="s">
        <v>2778</v>
      </c>
      <c r="C903" s="738" t="s">
        <v>3062</v>
      </c>
      <c r="D903" s="819" t="s">
        <v>5799</v>
      </c>
      <c r="E903" s="820" t="s">
        <v>3094</v>
      </c>
      <c r="F903" s="738" t="s">
        <v>3057</v>
      </c>
      <c r="G903" s="738" t="s">
        <v>3475</v>
      </c>
      <c r="H903" s="738" t="s">
        <v>608</v>
      </c>
      <c r="I903" s="738" t="s">
        <v>2240</v>
      </c>
      <c r="J903" s="738" t="s">
        <v>2241</v>
      </c>
      <c r="K903" s="738" t="s">
        <v>4208</v>
      </c>
      <c r="L903" s="739">
        <v>0</v>
      </c>
      <c r="M903" s="739">
        <v>0</v>
      </c>
      <c r="N903" s="738">
        <v>1</v>
      </c>
      <c r="O903" s="821">
        <v>0.5</v>
      </c>
      <c r="P903" s="739">
        <v>0</v>
      </c>
      <c r="Q903" s="754"/>
      <c r="R903" s="738">
        <v>1</v>
      </c>
      <c r="S903" s="754">
        <v>1</v>
      </c>
      <c r="T903" s="821">
        <v>0.5</v>
      </c>
      <c r="U903" s="777">
        <v>1</v>
      </c>
    </row>
    <row r="904" spans="1:21" ht="14.4" customHeight="1" x14ac:dyDescent="0.3">
      <c r="A904" s="737">
        <v>10</v>
      </c>
      <c r="B904" s="738" t="s">
        <v>2778</v>
      </c>
      <c r="C904" s="738" t="s">
        <v>3062</v>
      </c>
      <c r="D904" s="819" t="s">
        <v>5799</v>
      </c>
      <c r="E904" s="820" t="s">
        <v>3094</v>
      </c>
      <c r="F904" s="738" t="s">
        <v>3057</v>
      </c>
      <c r="G904" s="738" t="s">
        <v>3689</v>
      </c>
      <c r="H904" s="738" t="s">
        <v>608</v>
      </c>
      <c r="I904" s="738" t="s">
        <v>4233</v>
      </c>
      <c r="J904" s="738" t="s">
        <v>2944</v>
      </c>
      <c r="K904" s="738" t="s">
        <v>4234</v>
      </c>
      <c r="L904" s="739">
        <v>0</v>
      </c>
      <c r="M904" s="739">
        <v>0</v>
      </c>
      <c r="N904" s="738">
        <v>2</v>
      </c>
      <c r="O904" s="821">
        <v>1.5</v>
      </c>
      <c r="P904" s="739">
        <v>0</v>
      </c>
      <c r="Q904" s="754"/>
      <c r="R904" s="738">
        <v>2</v>
      </c>
      <c r="S904" s="754">
        <v>1</v>
      </c>
      <c r="T904" s="821">
        <v>1.5</v>
      </c>
      <c r="U904" s="777">
        <v>1</v>
      </c>
    </row>
    <row r="905" spans="1:21" ht="14.4" customHeight="1" x14ac:dyDescent="0.3">
      <c r="A905" s="737">
        <v>10</v>
      </c>
      <c r="B905" s="738" t="s">
        <v>2778</v>
      </c>
      <c r="C905" s="738" t="s">
        <v>3062</v>
      </c>
      <c r="D905" s="819" t="s">
        <v>5799</v>
      </c>
      <c r="E905" s="820" t="s">
        <v>3094</v>
      </c>
      <c r="F905" s="738" t="s">
        <v>3057</v>
      </c>
      <c r="G905" s="738" t="s">
        <v>3487</v>
      </c>
      <c r="H905" s="738" t="s">
        <v>608</v>
      </c>
      <c r="I905" s="738" t="s">
        <v>4235</v>
      </c>
      <c r="J905" s="738" t="s">
        <v>4236</v>
      </c>
      <c r="K905" s="738" t="s">
        <v>4237</v>
      </c>
      <c r="L905" s="739">
        <v>0</v>
      </c>
      <c r="M905" s="739">
        <v>0</v>
      </c>
      <c r="N905" s="738">
        <v>2</v>
      </c>
      <c r="O905" s="821">
        <v>0.5</v>
      </c>
      <c r="P905" s="739"/>
      <c r="Q905" s="754"/>
      <c r="R905" s="738"/>
      <c r="S905" s="754">
        <v>0</v>
      </c>
      <c r="T905" s="821"/>
      <c r="U905" s="777">
        <v>0</v>
      </c>
    </row>
    <row r="906" spans="1:21" ht="14.4" customHeight="1" x14ac:dyDescent="0.3">
      <c r="A906" s="737">
        <v>10</v>
      </c>
      <c r="B906" s="738" t="s">
        <v>2778</v>
      </c>
      <c r="C906" s="738" t="s">
        <v>3062</v>
      </c>
      <c r="D906" s="819" t="s">
        <v>5799</v>
      </c>
      <c r="E906" s="820" t="s">
        <v>3094</v>
      </c>
      <c r="F906" s="738" t="s">
        <v>3057</v>
      </c>
      <c r="G906" s="738" t="s">
        <v>3298</v>
      </c>
      <c r="H906" s="738" t="s">
        <v>608</v>
      </c>
      <c r="I906" s="738" t="s">
        <v>4238</v>
      </c>
      <c r="J906" s="738" t="s">
        <v>3300</v>
      </c>
      <c r="K906" s="738" t="s">
        <v>4239</v>
      </c>
      <c r="L906" s="739">
        <v>0</v>
      </c>
      <c r="M906" s="739">
        <v>0</v>
      </c>
      <c r="N906" s="738">
        <v>1</v>
      </c>
      <c r="O906" s="821">
        <v>1</v>
      </c>
      <c r="P906" s="739"/>
      <c r="Q906" s="754"/>
      <c r="R906" s="738"/>
      <c r="S906" s="754">
        <v>0</v>
      </c>
      <c r="T906" s="821"/>
      <c r="U906" s="777">
        <v>0</v>
      </c>
    </row>
    <row r="907" spans="1:21" ht="14.4" customHeight="1" x14ac:dyDescent="0.3">
      <c r="A907" s="737">
        <v>10</v>
      </c>
      <c r="B907" s="738" t="s">
        <v>2778</v>
      </c>
      <c r="C907" s="738" t="s">
        <v>3062</v>
      </c>
      <c r="D907" s="819" t="s">
        <v>5799</v>
      </c>
      <c r="E907" s="820" t="s">
        <v>3094</v>
      </c>
      <c r="F907" s="738" t="s">
        <v>3057</v>
      </c>
      <c r="G907" s="738" t="s">
        <v>3298</v>
      </c>
      <c r="H907" s="738" t="s">
        <v>608</v>
      </c>
      <c r="I907" s="738" t="s">
        <v>3299</v>
      </c>
      <c r="J907" s="738" t="s">
        <v>3300</v>
      </c>
      <c r="K907" s="738" t="s">
        <v>3301</v>
      </c>
      <c r="L907" s="739">
        <v>0</v>
      </c>
      <c r="M907" s="739">
        <v>0</v>
      </c>
      <c r="N907" s="738">
        <v>1</v>
      </c>
      <c r="O907" s="821">
        <v>0.5</v>
      </c>
      <c r="P907" s="739">
        <v>0</v>
      </c>
      <c r="Q907" s="754"/>
      <c r="R907" s="738">
        <v>1</v>
      </c>
      <c r="S907" s="754">
        <v>1</v>
      </c>
      <c r="T907" s="821">
        <v>0.5</v>
      </c>
      <c r="U907" s="777">
        <v>1</v>
      </c>
    </row>
    <row r="908" spans="1:21" ht="14.4" customHeight="1" x14ac:dyDescent="0.3">
      <c r="A908" s="737">
        <v>10</v>
      </c>
      <c r="B908" s="738" t="s">
        <v>2778</v>
      </c>
      <c r="C908" s="738" t="s">
        <v>3062</v>
      </c>
      <c r="D908" s="819" t="s">
        <v>5799</v>
      </c>
      <c r="E908" s="820" t="s">
        <v>3094</v>
      </c>
      <c r="F908" s="738" t="s">
        <v>3057</v>
      </c>
      <c r="G908" s="738" t="s">
        <v>4077</v>
      </c>
      <c r="H908" s="738" t="s">
        <v>608</v>
      </c>
      <c r="I908" s="738" t="s">
        <v>4078</v>
      </c>
      <c r="J908" s="738" t="s">
        <v>4079</v>
      </c>
      <c r="K908" s="738" t="s">
        <v>4080</v>
      </c>
      <c r="L908" s="739">
        <v>1088.92</v>
      </c>
      <c r="M908" s="739">
        <v>1088.92</v>
      </c>
      <c r="N908" s="738">
        <v>1</v>
      </c>
      <c r="O908" s="821">
        <v>0.5</v>
      </c>
      <c r="P908" s="739">
        <v>1088.92</v>
      </c>
      <c r="Q908" s="754">
        <v>1</v>
      </c>
      <c r="R908" s="738">
        <v>1</v>
      </c>
      <c r="S908" s="754">
        <v>1</v>
      </c>
      <c r="T908" s="821">
        <v>0.5</v>
      </c>
      <c r="U908" s="777">
        <v>1</v>
      </c>
    </row>
    <row r="909" spans="1:21" ht="14.4" customHeight="1" x14ac:dyDescent="0.3">
      <c r="A909" s="737">
        <v>10</v>
      </c>
      <c r="B909" s="738" t="s">
        <v>2778</v>
      </c>
      <c r="C909" s="738" t="s">
        <v>3062</v>
      </c>
      <c r="D909" s="819" t="s">
        <v>5799</v>
      </c>
      <c r="E909" s="820" t="s">
        <v>3094</v>
      </c>
      <c r="F909" s="738" t="s">
        <v>3057</v>
      </c>
      <c r="G909" s="738" t="s">
        <v>3550</v>
      </c>
      <c r="H909" s="738" t="s">
        <v>608</v>
      </c>
      <c r="I909" s="738" t="s">
        <v>1278</v>
      </c>
      <c r="J909" s="738" t="s">
        <v>1279</v>
      </c>
      <c r="K909" s="738" t="s">
        <v>3551</v>
      </c>
      <c r="L909" s="739">
        <v>34.19</v>
      </c>
      <c r="M909" s="739">
        <v>102.57</v>
      </c>
      <c r="N909" s="738">
        <v>3</v>
      </c>
      <c r="O909" s="821">
        <v>0.5</v>
      </c>
      <c r="P909" s="739">
        <v>102.57</v>
      </c>
      <c r="Q909" s="754">
        <v>1</v>
      </c>
      <c r="R909" s="738">
        <v>3</v>
      </c>
      <c r="S909" s="754">
        <v>1</v>
      </c>
      <c r="T909" s="821">
        <v>0.5</v>
      </c>
      <c r="U909" s="777">
        <v>1</v>
      </c>
    </row>
    <row r="910" spans="1:21" ht="14.4" customHeight="1" x14ac:dyDescent="0.3">
      <c r="A910" s="737">
        <v>10</v>
      </c>
      <c r="B910" s="738" t="s">
        <v>2778</v>
      </c>
      <c r="C910" s="738" t="s">
        <v>3062</v>
      </c>
      <c r="D910" s="819" t="s">
        <v>5799</v>
      </c>
      <c r="E910" s="820" t="s">
        <v>3094</v>
      </c>
      <c r="F910" s="738" t="s">
        <v>3057</v>
      </c>
      <c r="G910" s="738" t="s">
        <v>3188</v>
      </c>
      <c r="H910" s="738" t="s">
        <v>608</v>
      </c>
      <c r="I910" s="738" t="s">
        <v>4240</v>
      </c>
      <c r="J910" s="738" t="s">
        <v>1623</v>
      </c>
      <c r="K910" s="738" t="s">
        <v>3742</v>
      </c>
      <c r="L910" s="739">
        <v>28.81</v>
      </c>
      <c r="M910" s="739">
        <v>86.429999999999993</v>
      </c>
      <c r="N910" s="738">
        <v>3</v>
      </c>
      <c r="O910" s="821">
        <v>1.5</v>
      </c>
      <c r="P910" s="739">
        <v>57.62</v>
      </c>
      <c r="Q910" s="754">
        <v>0.66666666666666674</v>
      </c>
      <c r="R910" s="738">
        <v>2</v>
      </c>
      <c r="S910" s="754">
        <v>0.66666666666666663</v>
      </c>
      <c r="T910" s="821">
        <v>1</v>
      </c>
      <c r="U910" s="777">
        <v>0.66666666666666663</v>
      </c>
    </row>
    <row r="911" spans="1:21" ht="14.4" customHeight="1" x14ac:dyDescent="0.3">
      <c r="A911" s="737">
        <v>10</v>
      </c>
      <c r="B911" s="738" t="s">
        <v>2778</v>
      </c>
      <c r="C911" s="738" t="s">
        <v>3062</v>
      </c>
      <c r="D911" s="819" t="s">
        <v>5799</v>
      </c>
      <c r="E911" s="820" t="s">
        <v>3094</v>
      </c>
      <c r="F911" s="738" t="s">
        <v>3057</v>
      </c>
      <c r="G911" s="738" t="s">
        <v>3188</v>
      </c>
      <c r="H911" s="738" t="s">
        <v>608</v>
      </c>
      <c r="I911" s="738" t="s">
        <v>3310</v>
      </c>
      <c r="J911" s="738" t="s">
        <v>1623</v>
      </c>
      <c r="K911" s="738" t="s">
        <v>3303</v>
      </c>
      <c r="L911" s="739">
        <v>57.64</v>
      </c>
      <c r="M911" s="739">
        <v>57.64</v>
      </c>
      <c r="N911" s="738">
        <v>1</v>
      </c>
      <c r="O911" s="821">
        <v>0.5</v>
      </c>
      <c r="P911" s="739">
        <v>57.64</v>
      </c>
      <c r="Q911" s="754">
        <v>1</v>
      </c>
      <c r="R911" s="738">
        <v>1</v>
      </c>
      <c r="S911" s="754">
        <v>1</v>
      </c>
      <c r="T911" s="821">
        <v>0.5</v>
      </c>
      <c r="U911" s="777">
        <v>1</v>
      </c>
    </row>
    <row r="912" spans="1:21" ht="14.4" customHeight="1" x14ac:dyDescent="0.3">
      <c r="A912" s="737">
        <v>10</v>
      </c>
      <c r="B912" s="738" t="s">
        <v>2778</v>
      </c>
      <c r="C912" s="738" t="s">
        <v>3062</v>
      </c>
      <c r="D912" s="819" t="s">
        <v>5799</v>
      </c>
      <c r="E912" s="820" t="s">
        <v>3094</v>
      </c>
      <c r="F912" s="738" t="s">
        <v>3057</v>
      </c>
      <c r="G912" s="738" t="s">
        <v>3188</v>
      </c>
      <c r="H912" s="738" t="s">
        <v>608</v>
      </c>
      <c r="I912" s="738" t="s">
        <v>4241</v>
      </c>
      <c r="J912" s="738" t="s">
        <v>736</v>
      </c>
      <c r="K912" s="738" t="s">
        <v>4242</v>
      </c>
      <c r="L912" s="739">
        <v>0</v>
      </c>
      <c r="M912" s="739">
        <v>0</v>
      </c>
      <c r="N912" s="738">
        <v>1</v>
      </c>
      <c r="O912" s="821">
        <v>0.5</v>
      </c>
      <c r="P912" s="739"/>
      <c r="Q912" s="754"/>
      <c r="R912" s="738"/>
      <c r="S912" s="754">
        <v>0</v>
      </c>
      <c r="T912" s="821"/>
      <c r="U912" s="777">
        <v>0</v>
      </c>
    </row>
    <row r="913" spans="1:21" ht="14.4" customHeight="1" x14ac:dyDescent="0.3">
      <c r="A913" s="737">
        <v>10</v>
      </c>
      <c r="B913" s="738" t="s">
        <v>2778</v>
      </c>
      <c r="C913" s="738" t="s">
        <v>3062</v>
      </c>
      <c r="D913" s="819" t="s">
        <v>5799</v>
      </c>
      <c r="E913" s="820" t="s">
        <v>3094</v>
      </c>
      <c r="F913" s="738" t="s">
        <v>3057</v>
      </c>
      <c r="G913" s="738" t="s">
        <v>4176</v>
      </c>
      <c r="H913" s="738" t="s">
        <v>608</v>
      </c>
      <c r="I913" s="738" t="s">
        <v>1430</v>
      </c>
      <c r="J913" s="738" t="s">
        <v>4243</v>
      </c>
      <c r="K913" s="738" t="s">
        <v>4244</v>
      </c>
      <c r="L913" s="739">
        <v>0</v>
      </c>
      <c r="M913" s="739">
        <v>0</v>
      </c>
      <c r="N913" s="738">
        <v>2</v>
      </c>
      <c r="O913" s="821">
        <v>1</v>
      </c>
      <c r="P913" s="739">
        <v>0</v>
      </c>
      <c r="Q913" s="754"/>
      <c r="R913" s="738">
        <v>2</v>
      </c>
      <c r="S913" s="754">
        <v>1</v>
      </c>
      <c r="T913" s="821">
        <v>1</v>
      </c>
      <c r="U913" s="777">
        <v>1</v>
      </c>
    </row>
    <row r="914" spans="1:21" ht="14.4" customHeight="1" x14ac:dyDescent="0.3">
      <c r="A914" s="737">
        <v>10</v>
      </c>
      <c r="B914" s="738" t="s">
        <v>2778</v>
      </c>
      <c r="C914" s="738" t="s">
        <v>3062</v>
      </c>
      <c r="D914" s="819" t="s">
        <v>5799</v>
      </c>
      <c r="E914" s="820" t="s">
        <v>3094</v>
      </c>
      <c r="F914" s="738" t="s">
        <v>3057</v>
      </c>
      <c r="G914" s="738" t="s">
        <v>3320</v>
      </c>
      <c r="H914" s="738" t="s">
        <v>608</v>
      </c>
      <c r="I914" s="738" t="s">
        <v>1110</v>
      </c>
      <c r="J914" s="738" t="s">
        <v>3323</v>
      </c>
      <c r="K914" s="738" t="s">
        <v>3324</v>
      </c>
      <c r="L914" s="739">
        <v>99.11</v>
      </c>
      <c r="M914" s="739">
        <v>297.33</v>
      </c>
      <c r="N914" s="738">
        <v>3</v>
      </c>
      <c r="O914" s="821">
        <v>1.5</v>
      </c>
      <c r="P914" s="739">
        <v>99.11</v>
      </c>
      <c r="Q914" s="754">
        <v>0.33333333333333337</v>
      </c>
      <c r="R914" s="738">
        <v>1</v>
      </c>
      <c r="S914" s="754">
        <v>0.33333333333333331</v>
      </c>
      <c r="T914" s="821">
        <v>0.5</v>
      </c>
      <c r="U914" s="777">
        <v>0.33333333333333331</v>
      </c>
    </row>
    <row r="915" spans="1:21" ht="14.4" customHeight="1" x14ac:dyDescent="0.3">
      <c r="A915" s="737">
        <v>10</v>
      </c>
      <c r="B915" s="738" t="s">
        <v>2778</v>
      </c>
      <c r="C915" s="738" t="s">
        <v>3062</v>
      </c>
      <c r="D915" s="819" t="s">
        <v>5799</v>
      </c>
      <c r="E915" s="820" t="s">
        <v>3094</v>
      </c>
      <c r="F915" s="738" t="s">
        <v>3057</v>
      </c>
      <c r="G915" s="738" t="s">
        <v>3559</v>
      </c>
      <c r="H915" s="738" t="s">
        <v>608</v>
      </c>
      <c r="I915" s="738" t="s">
        <v>866</v>
      </c>
      <c r="J915" s="738" t="s">
        <v>867</v>
      </c>
      <c r="K915" s="738" t="s">
        <v>3560</v>
      </c>
      <c r="L915" s="739">
        <v>54.55</v>
      </c>
      <c r="M915" s="739">
        <v>54.55</v>
      </c>
      <c r="N915" s="738">
        <v>1</v>
      </c>
      <c r="O915" s="821">
        <v>0.5</v>
      </c>
      <c r="P915" s="739"/>
      <c r="Q915" s="754">
        <v>0</v>
      </c>
      <c r="R915" s="738"/>
      <c r="S915" s="754">
        <v>0</v>
      </c>
      <c r="T915" s="821"/>
      <c r="U915" s="777">
        <v>0</v>
      </c>
    </row>
    <row r="916" spans="1:21" ht="14.4" customHeight="1" x14ac:dyDescent="0.3">
      <c r="A916" s="737">
        <v>10</v>
      </c>
      <c r="B916" s="738" t="s">
        <v>2778</v>
      </c>
      <c r="C916" s="738" t="s">
        <v>3062</v>
      </c>
      <c r="D916" s="819" t="s">
        <v>5799</v>
      </c>
      <c r="E916" s="820" t="s">
        <v>3094</v>
      </c>
      <c r="F916" s="738" t="s">
        <v>3057</v>
      </c>
      <c r="G916" s="738" t="s">
        <v>3325</v>
      </c>
      <c r="H916" s="738" t="s">
        <v>608</v>
      </c>
      <c r="I916" s="738" t="s">
        <v>3329</v>
      </c>
      <c r="J916" s="738" t="s">
        <v>1188</v>
      </c>
      <c r="K916" s="738" t="s">
        <v>3330</v>
      </c>
      <c r="L916" s="739">
        <v>220.09</v>
      </c>
      <c r="M916" s="739">
        <v>220.09</v>
      </c>
      <c r="N916" s="738">
        <v>1</v>
      </c>
      <c r="O916" s="821">
        <v>1</v>
      </c>
      <c r="P916" s="739"/>
      <c r="Q916" s="754">
        <v>0</v>
      </c>
      <c r="R916" s="738"/>
      <c r="S916" s="754">
        <v>0</v>
      </c>
      <c r="T916" s="821"/>
      <c r="U916" s="777">
        <v>0</v>
      </c>
    </row>
    <row r="917" spans="1:21" ht="14.4" customHeight="1" x14ac:dyDescent="0.3">
      <c r="A917" s="737">
        <v>10</v>
      </c>
      <c r="B917" s="738" t="s">
        <v>2778</v>
      </c>
      <c r="C917" s="738" t="s">
        <v>3062</v>
      </c>
      <c r="D917" s="819" t="s">
        <v>5799</v>
      </c>
      <c r="E917" s="820" t="s">
        <v>3094</v>
      </c>
      <c r="F917" s="738" t="s">
        <v>3057</v>
      </c>
      <c r="G917" s="738" t="s">
        <v>3333</v>
      </c>
      <c r="H917" s="738" t="s">
        <v>871</v>
      </c>
      <c r="I917" s="738" t="s">
        <v>4211</v>
      </c>
      <c r="J917" s="738" t="s">
        <v>2884</v>
      </c>
      <c r="K917" s="738" t="s">
        <v>4212</v>
      </c>
      <c r="L917" s="739">
        <v>0</v>
      </c>
      <c r="M917" s="739">
        <v>0</v>
      </c>
      <c r="N917" s="738">
        <v>1</v>
      </c>
      <c r="O917" s="821">
        <v>0.5</v>
      </c>
      <c r="P917" s="739">
        <v>0</v>
      </c>
      <c r="Q917" s="754"/>
      <c r="R917" s="738">
        <v>1</v>
      </c>
      <c r="S917" s="754">
        <v>1</v>
      </c>
      <c r="T917" s="821">
        <v>0.5</v>
      </c>
      <c r="U917" s="777">
        <v>1</v>
      </c>
    </row>
    <row r="918" spans="1:21" ht="14.4" customHeight="1" x14ac:dyDescent="0.3">
      <c r="A918" s="737">
        <v>10</v>
      </c>
      <c r="B918" s="738" t="s">
        <v>2778</v>
      </c>
      <c r="C918" s="738" t="s">
        <v>3062</v>
      </c>
      <c r="D918" s="819" t="s">
        <v>5799</v>
      </c>
      <c r="E918" s="820" t="s">
        <v>3094</v>
      </c>
      <c r="F918" s="738" t="s">
        <v>3057</v>
      </c>
      <c r="G918" s="738" t="s">
        <v>3646</v>
      </c>
      <c r="H918" s="738" t="s">
        <v>608</v>
      </c>
      <c r="I918" s="738" t="s">
        <v>4245</v>
      </c>
      <c r="J918" s="738" t="s">
        <v>3648</v>
      </c>
      <c r="K918" s="738" t="s">
        <v>1403</v>
      </c>
      <c r="L918" s="739">
        <v>0</v>
      </c>
      <c r="M918" s="739">
        <v>0</v>
      </c>
      <c r="N918" s="738">
        <v>1</v>
      </c>
      <c r="O918" s="821">
        <v>0.5</v>
      </c>
      <c r="P918" s="739"/>
      <c r="Q918" s="754"/>
      <c r="R918" s="738"/>
      <c r="S918" s="754">
        <v>0</v>
      </c>
      <c r="T918" s="821"/>
      <c r="U918" s="777">
        <v>0</v>
      </c>
    </row>
    <row r="919" spans="1:21" ht="14.4" customHeight="1" x14ac:dyDescent="0.3">
      <c r="A919" s="737">
        <v>10</v>
      </c>
      <c r="B919" s="738" t="s">
        <v>2778</v>
      </c>
      <c r="C919" s="738" t="s">
        <v>3062</v>
      </c>
      <c r="D919" s="819" t="s">
        <v>5799</v>
      </c>
      <c r="E919" s="820" t="s">
        <v>3094</v>
      </c>
      <c r="F919" s="738" t="s">
        <v>3057</v>
      </c>
      <c r="G919" s="738" t="s">
        <v>3646</v>
      </c>
      <c r="H919" s="738" t="s">
        <v>608</v>
      </c>
      <c r="I919" s="738" t="s">
        <v>4102</v>
      </c>
      <c r="J919" s="738" t="s">
        <v>1465</v>
      </c>
      <c r="K919" s="738" t="s">
        <v>4103</v>
      </c>
      <c r="L919" s="739">
        <v>0</v>
      </c>
      <c r="M919" s="739">
        <v>0</v>
      </c>
      <c r="N919" s="738">
        <v>1</v>
      </c>
      <c r="O919" s="821">
        <v>0.5</v>
      </c>
      <c r="P919" s="739"/>
      <c r="Q919" s="754"/>
      <c r="R919" s="738"/>
      <c r="S919" s="754">
        <v>0</v>
      </c>
      <c r="T919" s="821"/>
      <c r="U919" s="777">
        <v>0</v>
      </c>
    </row>
    <row r="920" spans="1:21" ht="14.4" customHeight="1" x14ac:dyDescent="0.3">
      <c r="A920" s="737">
        <v>10</v>
      </c>
      <c r="B920" s="738" t="s">
        <v>2778</v>
      </c>
      <c r="C920" s="738" t="s">
        <v>3062</v>
      </c>
      <c r="D920" s="819" t="s">
        <v>5799</v>
      </c>
      <c r="E920" s="820" t="s">
        <v>3094</v>
      </c>
      <c r="F920" s="738" t="s">
        <v>3057</v>
      </c>
      <c r="G920" s="738" t="s">
        <v>3355</v>
      </c>
      <c r="H920" s="738" t="s">
        <v>608</v>
      </c>
      <c r="I920" s="738" t="s">
        <v>3356</v>
      </c>
      <c r="J920" s="738" t="s">
        <v>1226</v>
      </c>
      <c r="K920" s="738" t="s">
        <v>3357</v>
      </c>
      <c r="L920" s="739">
        <v>42.54</v>
      </c>
      <c r="M920" s="739">
        <v>85.08</v>
      </c>
      <c r="N920" s="738">
        <v>2</v>
      </c>
      <c r="O920" s="821">
        <v>0.5</v>
      </c>
      <c r="P920" s="739"/>
      <c r="Q920" s="754">
        <v>0</v>
      </c>
      <c r="R920" s="738"/>
      <c r="S920" s="754">
        <v>0</v>
      </c>
      <c r="T920" s="821"/>
      <c r="U920" s="777">
        <v>0</v>
      </c>
    </row>
    <row r="921" spans="1:21" ht="14.4" customHeight="1" x14ac:dyDescent="0.3">
      <c r="A921" s="737">
        <v>10</v>
      </c>
      <c r="B921" s="738" t="s">
        <v>2778</v>
      </c>
      <c r="C921" s="738" t="s">
        <v>3062</v>
      </c>
      <c r="D921" s="819" t="s">
        <v>5799</v>
      </c>
      <c r="E921" s="820" t="s">
        <v>3094</v>
      </c>
      <c r="F921" s="738" t="s">
        <v>3057</v>
      </c>
      <c r="G921" s="738" t="s">
        <v>3479</v>
      </c>
      <c r="H921" s="738" t="s">
        <v>608</v>
      </c>
      <c r="I921" s="738" t="s">
        <v>969</v>
      </c>
      <c r="J921" s="738" t="s">
        <v>970</v>
      </c>
      <c r="K921" s="738" t="s">
        <v>3480</v>
      </c>
      <c r="L921" s="739">
        <v>61.97</v>
      </c>
      <c r="M921" s="739">
        <v>61.97</v>
      </c>
      <c r="N921" s="738">
        <v>1</v>
      </c>
      <c r="O921" s="821">
        <v>0.5</v>
      </c>
      <c r="P921" s="739"/>
      <c r="Q921" s="754">
        <v>0</v>
      </c>
      <c r="R921" s="738"/>
      <c r="S921" s="754">
        <v>0</v>
      </c>
      <c r="T921" s="821"/>
      <c r="U921" s="777">
        <v>0</v>
      </c>
    </row>
    <row r="922" spans="1:21" ht="14.4" customHeight="1" x14ac:dyDescent="0.3">
      <c r="A922" s="737">
        <v>10</v>
      </c>
      <c r="B922" s="738" t="s">
        <v>2778</v>
      </c>
      <c r="C922" s="738" t="s">
        <v>3062</v>
      </c>
      <c r="D922" s="819" t="s">
        <v>5799</v>
      </c>
      <c r="E922" s="820" t="s">
        <v>3094</v>
      </c>
      <c r="F922" s="738" t="s">
        <v>3057</v>
      </c>
      <c r="G922" s="738" t="s">
        <v>3519</v>
      </c>
      <c r="H922" s="738" t="s">
        <v>608</v>
      </c>
      <c r="I922" s="738" t="s">
        <v>1385</v>
      </c>
      <c r="J922" s="738" t="s">
        <v>3520</v>
      </c>
      <c r="K922" s="738" t="s">
        <v>3521</v>
      </c>
      <c r="L922" s="739">
        <v>77.13</v>
      </c>
      <c r="M922" s="739">
        <v>77.13</v>
      </c>
      <c r="N922" s="738">
        <v>1</v>
      </c>
      <c r="O922" s="821">
        <v>0.5</v>
      </c>
      <c r="P922" s="739">
        <v>77.13</v>
      </c>
      <c r="Q922" s="754">
        <v>1</v>
      </c>
      <c r="R922" s="738">
        <v>1</v>
      </c>
      <c r="S922" s="754">
        <v>1</v>
      </c>
      <c r="T922" s="821">
        <v>0.5</v>
      </c>
      <c r="U922" s="777">
        <v>1</v>
      </c>
    </row>
    <row r="923" spans="1:21" ht="14.4" customHeight="1" x14ac:dyDescent="0.3">
      <c r="A923" s="737">
        <v>10</v>
      </c>
      <c r="B923" s="738" t="s">
        <v>2778</v>
      </c>
      <c r="C923" s="738" t="s">
        <v>3062</v>
      </c>
      <c r="D923" s="819" t="s">
        <v>5799</v>
      </c>
      <c r="E923" s="820" t="s">
        <v>3094</v>
      </c>
      <c r="F923" s="738" t="s">
        <v>3057</v>
      </c>
      <c r="G923" s="738" t="s">
        <v>4246</v>
      </c>
      <c r="H923" s="738" t="s">
        <v>608</v>
      </c>
      <c r="I923" s="738" t="s">
        <v>4247</v>
      </c>
      <c r="J923" s="738" t="s">
        <v>4248</v>
      </c>
      <c r="K923" s="738" t="s">
        <v>4249</v>
      </c>
      <c r="L923" s="739">
        <v>0</v>
      </c>
      <c r="M923" s="739">
        <v>0</v>
      </c>
      <c r="N923" s="738">
        <v>3</v>
      </c>
      <c r="O923" s="821">
        <v>0.5</v>
      </c>
      <c r="P923" s="739">
        <v>0</v>
      </c>
      <c r="Q923" s="754"/>
      <c r="R923" s="738">
        <v>3</v>
      </c>
      <c r="S923" s="754">
        <v>1</v>
      </c>
      <c r="T923" s="821">
        <v>0.5</v>
      </c>
      <c r="U923" s="777">
        <v>1</v>
      </c>
    </row>
    <row r="924" spans="1:21" ht="14.4" customHeight="1" x14ac:dyDescent="0.3">
      <c r="A924" s="737">
        <v>10</v>
      </c>
      <c r="B924" s="738" t="s">
        <v>2778</v>
      </c>
      <c r="C924" s="738" t="s">
        <v>3062</v>
      </c>
      <c r="D924" s="819" t="s">
        <v>5799</v>
      </c>
      <c r="E924" s="820" t="s">
        <v>3094</v>
      </c>
      <c r="F924" s="738" t="s">
        <v>3057</v>
      </c>
      <c r="G924" s="738" t="s">
        <v>3800</v>
      </c>
      <c r="H924" s="738" t="s">
        <v>608</v>
      </c>
      <c r="I924" s="738" t="s">
        <v>4250</v>
      </c>
      <c r="J924" s="738" t="s">
        <v>3802</v>
      </c>
      <c r="K924" s="738" t="s">
        <v>4251</v>
      </c>
      <c r="L924" s="739">
        <v>0</v>
      </c>
      <c r="M924" s="739">
        <v>0</v>
      </c>
      <c r="N924" s="738">
        <v>1</v>
      </c>
      <c r="O924" s="821">
        <v>0.5</v>
      </c>
      <c r="P924" s="739">
        <v>0</v>
      </c>
      <c r="Q924" s="754"/>
      <c r="R924" s="738">
        <v>1</v>
      </c>
      <c r="S924" s="754">
        <v>1</v>
      </c>
      <c r="T924" s="821">
        <v>0.5</v>
      </c>
      <c r="U924" s="777">
        <v>1</v>
      </c>
    </row>
    <row r="925" spans="1:21" ht="14.4" customHeight="1" x14ac:dyDescent="0.3">
      <c r="A925" s="737">
        <v>10</v>
      </c>
      <c r="B925" s="738" t="s">
        <v>2778</v>
      </c>
      <c r="C925" s="738" t="s">
        <v>3062</v>
      </c>
      <c r="D925" s="819" t="s">
        <v>5799</v>
      </c>
      <c r="E925" s="820" t="s">
        <v>3141</v>
      </c>
      <c r="F925" s="738" t="s">
        <v>3057</v>
      </c>
      <c r="G925" s="738" t="s">
        <v>3240</v>
      </c>
      <c r="H925" s="738" t="s">
        <v>871</v>
      </c>
      <c r="I925" s="738" t="s">
        <v>1011</v>
      </c>
      <c r="J925" s="738" t="s">
        <v>2854</v>
      </c>
      <c r="K925" s="738" t="s">
        <v>2855</v>
      </c>
      <c r="L925" s="739">
        <v>66.08</v>
      </c>
      <c r="M925" s="739">
        <v>66.08</v>
      </c>
      <c r="N925" s="738">
        <v>1</v>
      </c>
      <c r="O925" s="821">
        <v>1</v>
      </c>
      <c r="P925" s="739"/>
      <c r="Q925" s="754">
        <v>0</v>
      </c>
      <c r="R925" s="738"/>
      <c r="S925" s="754">
        <v>0</v>
      </c>
      <c r="T925" s="821"/>
      <c r="U925" s="777">
        <v>0</v>
      </c>
    </row>
    <row r="926" spans="1:21" ht="14.4" customHeight="1" x14ac:dyDescent="0.3">
      <c r="A926" s="737">
        <v>10</v>
      </c>
      <c r="B926" s="738" t="s">
        <v>2778</v>
      </c>
      <c r="C926" s="738" t="s">
        <v>3062</v>
      </c>
      <c r="D926" s="819" t="s">
        <v>5799</v>
      </c>
      <c r="E926" s="820" t="s">
        <v>3141</v>
      </c>
      <c r="F926" s="738" t="s">
        <v>3057</v>
      </c>
      <c r="G926" s="738" t="s">
        <v>4166</v>
      </c>
      <c r="H926" s="738" t="s">
        <v>608</v>
      </c>
      <c r="I926" s="738" t="s">
        <v>1292</v>
      </c>
      <c r="J926" s="738" t="s">
        <v>4167</v>
      </c>
      <c r="K926" s="738" t="s">
        <v>3289</v>
      </c>
      <c r="L926" s="739">
        <v>80.23</v>
      </c>
      <c r="M926" s="739">
        <v>80.23</v>
      </c>
      <c r="N926" s="738">
        <v>1</v>
      </c>
      <c r="O926" s="821">
        <v>1</v>
      </c>
      <c r="P926" s="739">
        <v>80.23</v>
      </c>
      <c r="Q926" s="754">
        <v>1</v>
      </c>
      <c r="R926" s="738">
        <v>1</v>
      </c>
      <c r="S926" s="754">
        <v>1</v>
      </c>
      <c r="T926" s="821">
        <v>1</v>
      </c>
      <c r="U926" s="777">
        <v>1</v>
      </c>
    </row>
    <row r="927" spans="1:21" ht="14.4" customHeight="1" x14ac:dyDescent="0.3">
      <c r="A927" s="737">
        <v>10</v>
      </c>
      <c r="B927" s="738" t="s">
        <v>2778</v>
      </c>
      <c r="C927" s="738" t="s">
        <v>3062</v>
      </c>
      <c r="D927" s="819" t="s">
        <v>5799</v>
      </c>
      <c r="E927" s="820" t="s">
        <v>3141</v>
      </c>
      <c r="F927" s="738" t="s">
        <v>3057</v>
      </c>
      <c r="G927" s="738" t="s">
        <v>3275</v>
      </c>
      <c r="H927" s="738" t="s">
        <v>608</v>
      </c>
      <c r="I927" s="738" t="s">
        <v>1201</v>
      </c>
      <c r="J927" s="738" t="s">
        <v>3276</v>
      </c>
      <c r="K927" s="738" t="s">
        <v>3277</v>
      </c>
      <c r="L927" s="739">
        <v>3.01</v>
      </c>
      <c r="M927" s="739">
        <v>9.0299999999999994</v>
      </c>
      <c r="N927" s="738">
        <v>3</v>
      </c>
      <c r="O927" s="821">
        <v>1</v>
      </c>
      <c r="P927" s="739">
        <v>9.0299999999999994</v>
      </c>
      <c r="Q927" s="754">
        <v>1</v>
      </c>
      <c r="R927" s="738">
        <v>3</v>
      </c>
      <c r="S927" s="754">
        <v>1</v>
      </c>
      <c r="T927" s="821">
        <v>1</v>
      </c>
      <c r="U927" s="777">
        <v>1</v>
      </c>
    </row>
    <row r="928" spans="1:21" ht="14.4" customHeight="1" x14ac:dyDescent="0.3">
      <c r="A928" s="737">
        <v>10</v>
      </c>
      <c r="B928" s="738" t="s">
        <v>2778</v>
      </c>
      <c r="C928" s="738" t="s">
        <v>3062</v>
      </c>
      <c r="D928" s="819" t="s">
        <v>5799</v>
      </c>
      <c r="E928" s="820" t="s">
        <v>3141</v>
      </c>
      <c r="F928" s="738" t="s">
        <v>3057</v>
      </c>
      <c r="G928" s="738" t="s">
        <v>3576</v>
      </c>
      <c r="H928" s="738" t="s">
        <v>871</v>
      </c>
      <c r="I928" s="738" t="s">
        <v>1769</v>
      </c>
      <c r="J928" s="738" t="s">
        <v>2684</v>
      </c>
      <c r="K928" s="738" t="s">
        <v>2938</v>
      </c>
      <c r="L928" s="739">
        <v>846.47</v>
      </c>
      <c r="M928" s="739">
        <v>846.47</v>
      </c>
      <c r="N928" s="738">
        <v>1</v>
      </c>
      <c r="O928" s="821">
        <v>0.5</v>
      </c>
      <c r="P928" s="739">
        <v>846.47</v>
      </c>
      <c r="Q928" s="754">
        <v>1</v>
      </c>
      <c r="R928" s="738">
        <v>1</v>
      </c>
      <c r="S928" s="754">
        <v>1</v>
      </c>
      <c r="T928" s="821">
        <v>0.5</v>
      </c>
      <c r="U928" s="777">
        <v>1</v>
      </c>
    </row>
    <row r="929" spans="1:21" ht="14.4" customHeight="1" x14ac:dyDescent="0.3">
      <c r="A929" s="737">
        <v>10</v>
      </c>
      <c r="B929" s="738" t="s">
        <v>2778</v>
      </c>
      <c r="C929" s="738" t="s">
        <v>3062</v>
      </c>
      <c r="D929" s="819" t="s">
        <v>5799</v>
      </c>
      <c r="E929" s="820" t="s">
        <v>3141</v>
      </c>
      <c r="F929" s="738" t="s">
        <v>3057</v>
      </c>
      <c r="G929" s="738" t="s">
        <v>3576</v>
      </c>
      <c r="H929" s="738" t="s">
        <v>871</v>
      </c>
      <c r="I929" s="738" t="s">
        <v>1769</v>
      </c>
      <c r="J929" s="738" t="s">
        <v>2684</v>
      </c>
      <c r="K929" s="738" t="s">
        <v>2938</v>
      </c>
      <c r="L929" s="739">
        <v>3231.81</v>
      </c>
      <c r="M929" s="739">
        <v>3231.81</v>
      </c>
      <c r="N929" s="738">
        <v>1</v>
      </c>
      <c r="O929" s="821">
        <v>0.5</v>
      </c>
      <c r="P929" s="739">
        <v>3231.81</v>
      </c>
      <c r="Q929" s="754">
        <v>1</v>
      </c>
      <c r="R929" s="738">
        <v>1</v>
      </c>
      <c r="S929" s="754">
        <v>1</v>
      </c>
      <c r="T929" s="821">
        <v>0.5</v>
      </c>
      <c r="U929" s="777">
        <v>1</v>
      </c>
    </row>
    <row r="930" spans="1:21" ht="14.4" customHeight="1" x14ac:dyDescent="0.3">
      <c r="A930" s="737">
        <v>10</v>
      </c>
      <c r="B930" s="738" t="s">
        <v>2778</v>
      </c>
      <c r="C930" s="738" t="s">
        <v>3062</v>
      </c>
      <c r="D930" s="819" t="s">
        <v>5799</v>
      </c>
      <c r="E930" s="820" t="s">
        <v>3141</v>
      </c>
      <c r="F930" s="738" t="s">
        <v>3057</v>
      </c>
      <c r="G930" s="738" t="s">
        <v>3481</v>
      </c>
      <c r="H930" s="738" t="s">
        <v>608</v>
      </c>
      <c r="I930" s="738" t="s">
        <v>4228</v>
      </c>
      <c r="J930" s="738" t="s">
        <v>1040</v>
      </c>
      <c r="K930" s="738" t="s">
        <v>4229</v>
      </c>
      <c r="L930" s="739">
        <v>0</v>
      </c>
      <c r="M930" s="739">
        <v>0</v>
      </c>
      <c r="N930" s="738">
        <v>3</v>
      </c>
      <c r="O930" s="821">
        <v>1.5</v>
      </c>
      <c r="P930" s="739">
        <v>0</v>
      </c>
      <c r="Q930" s="754"/>
      <c r="R930" s="738">
        <v>2</v>
      </c>
      <c r="S930" s="754">
        <v>0.66666666666666663</v>
      </c>
      <c r="T930" s="821">
        <v>1</v>
      </c>
      <c r="U930" s="777">
        <v>0.66666666666666663</v>
      </c>
    </row>
    <row r="931" spans="1:21" ht="14.4" customHeight="1" x14ac:dyDescent="0.3">
      <c r="A931" s="737">
        <v>10</v>
      </c>
      <c r="B931" s="738" t="s">
        <v>2778</v>
      </c>
      <c r="C931" s="738" t="s">
        <v>3062</v>
      </c>
      <c r="D931" s="819" t="s">
        <v>5799</v>
      </c>
      <c r="E931" s="820" t="s">
        <v>3141</v>
      </c>
      <c r="F931" s="738" t="s">
        <v>3057</v>
      </c>
      <c r="G931" s="738" t="s">
        <v>3158</v>
      </c>
      <c r="H931" s="738" t="s">
        <v>608</v>
      </c>
      <c r="I931" s="738" t="s">
        <v>777</v>
      </c>
      <c r="J931" s="738" t="s">
        <v>778</v>
      </c>
      <c r="K931" s="738" t="s">
        <v>3159</v>
      </c>
      <c r="L931" s="739">
        <v>34.15</v>
      </c>
      <c r="M931" s="739">
        <v>34.15</v>
      </c>
      <c r="N931" s="738">
        <v>1</v>
      </c>
      <c r="O931" s="821">
        <v>1</v>
      </c>
      <c r="P931" s="739"/>
      <c r="Q931" s="754">
        <v>0</v>
      </c>
      <c r="R931" s="738"/>
      <c r="S931" s="754">
        <v>0</v>
      </c>
      <c r="T931" s="821"/>
      <c r="U931" s="777">
        <v>0</v>
      </c>
    </row>
    <row r="932" spans="1:21" ht="14.4" customHeight="1" x14ac:dyDescent="0.3">
      <c r="A932" s="737">
        <v>10</v>
      </c>
      <c r="B932" s="738" t="s">
        <v>2778</v>
      </c>
      <c r="C932" s="738" t="s">
        <v>3062</v>
      </c>
      <c r="D932" s="819" t="s">
        <v>5799</v>
      </c>
      <c r="E932" s="820" t="s">
        <v>3141</v>
      </c>
      <c r="F932" s="738" t="s">
        <v>3057</v>
      </c>
      <c r="G932" s="738" t="s">
        <v>3475</v>
      </c>
      <c r="H932" s="738" t="s">
        <v>608</v>
      </c>
      <c r="I932" s="738" t="s">
        <v>4207</v>
      </c>
      <c r="J932" s="738" t="s">
        <v>3485</v>
      </c>
      <c r="K932" s="738" t="s">
        <v>4208</v>
      </c>
      <c r="L932" s="739">
        <v>0</v>
      </c>
      <c r="M932" s="739">
        <v>0</v>
      </c>
      <c r="N932" s="738">
        <v>1</v>
      </c>
      <c r="O932" s="821">
        <v>0.5</v>
      </c>
      <c r="P932" s="739">
        <v>0</v>
      </c>
      <c r="Q932" s="754"/>
      <c r="R932" s="738">
        <v>1</v>
      </c>
      <c r="S932" s="754">
        <v>1</v>
      </c>
      <c r="T932" s="821">
        <v>0.5</v>
      </c>
      <c r="U932" s="777">
        <v>1</v>
      </c>
    </row>
    <row r="933" spans="1:21" ht="14.4" customHeight="1" x14ac:dyDescent="0.3">
      <c r="A933" s="737">
        <v>10</v>
      </c>
      <c r="B933" s="738" t="s">
        <v>2778</v>
      </c>
      <c r="C933" s="738" t="s">
        <v>3062</v>
      </c>
      <c r="D933" s="819" t="s">
        <v>5799</v>
      </c>
      <c r="E933" s="820" t="s">
        <v>3141</v>
      </c>
      <c r="F933" s="738" t="s">
        <v>3057</v>
      </c>
      <c r="G933" s="738" t="s">
        <v>3475</v>
      </c>
      <c r="H933" s="738" t="s">
        <v>608</v>
      </c>
      <c r="I933" s="738" t="s">
        <v>1194</v>
      </c>
      <c r="J933" s="738" t="s">
        <v>1195</v>
      </c>
      <c r="K933" s="738" t="s">
        <v>3476</v>
      </c>
      <c r="L933" s="739">
        <v>380.18</v>
      </c>
      <c r="M933" s="739">
        <v>380.18</v>
      </c>
      <c r="N933" s="738">
        <v>1</v>
      </c>
      <c r="O933" s="821">
        <v>0.5</v>
      </c>
      <c r="P933" s="739"/>
      <c r="Q933" s="754">
        <v>0</v>
      </c>
      <c r="R933" s="738"/>
      <c r="S933" s="754">
        <v>0</v>
      </c>
      <c r="T933" s="821"/>
      <c r="U933" s="777">
        <v>0</v>
      </c>
    </row>
    <row r="934" spans="1:21" ht="14.4" customHeight="1" x14ac:dyDescent="0.3">
      <c r="A934" s="737">
        <v>10</v>
      </c>
      <c r="B934" s="738" t="s">
        <v>2778</v>
      </c>
      <c r="C934" s="738" t="s">
        <v>3062</v>
      </c>
      <c r="D934" s="819" t="s">
        <v>5799</v>
      </c>
      <c r="E934" s="820" t="s">
        <v>3141</v>
      </c>
      <c r="F934" s="738" t="s">
        <v>3057</v>
      </c>
      <c r="G934" s="738" t="s">
        <v>3487</v>
      </c>
      <c r="H934" s="738" t="s">
        <v>608</v>
      </c>
      <c r="I934" s="738" t="s">
        <v>2018</v>
      </c>
      <c r="J934" s="738" t="s">
        <v>2751</v>
      </c>
      <c r="K934" s="738" t="s">
        <v>3488</v>
      </c>
      <c r="L934" s="739">
        <v>0</v>
      </c>
      <c r="M934" s="739">
        <v>0</v>
      </c>
      <c r="N934" s="738">
        <v>2</v>
      </c>
      <c r="O934" s="821">
        <v>1</v>
      </c>
      <c r="P934" s="739">
        <v>0</v>
      </c>
      <c r="Q934" s="754"/>
      <c r="R934" s="738">
        <v>1</v>
      </c>
      <c r="S934" s="754">
        <v>0.5</v>
      </c>
      <c r="T934" s="821">
        <v>0.5</v>
      </c>
      <c r="U934" s="777">
        <v>0.5</v>
      </c>
    </row>
    <row r="935" spans="1:21" ht="14.4" customHeight="1" x14ac:dyDescent="0.3">
      <c r="A935" s="737">
        <v>10</v>
      </c>
      <c r="B935" s="738" t="s">
        <v>2778</v>
      </c>
      <c r="C935" s="738" t="s">
        <v>3062</v>
      </c>
      <c r="D935" s="819" t="s">
        <v>5799</v>
      </c>
      <c r="E935" s="820" t="s">
        <v>3141</v>
      </c>
      <c r="F935" s="738" t="s">
        <v>3057</v>
      </c>
      <c r="G935" s="738" t="s">
        <v>4115</v>
      </c>
      <c r="H935" s="738" t="s">
        <v>608</v>
      </c>
      <c r="I935" s="738" t="s">
        <v>4116</v>
      </c>
      <c r="J935" s="738" t="s">
        <v>4117</v>
      </c>
      <c r="K935" s="738" t="s">
        <v>3366</v>
      </c>
      <c r="L935" s="739">
        <v>0</v>
      </c>
      <c r="M935" s="739">
        <v>0</v>
      </c>
      <c r="N935" s="738">
        <v>1</v>
      </c>
      <c r="O935" s="821">
        <v>0.5</v>
      </c>
      <c r="P935" s="739">
        <v>0</v>
      </c>
      <c r="Q935" s="754"/>
      <c r="R935" s="738">
        <v>1</v>
      </c>
      <c r="S935" s="754">
        <v>1</v>
      </c>
      <c r="T935" s="821">
        <v>0.5</v>
      </c>
      <c r="U935" s="777">
        <v>1</v>
      </c>
    </row>
    <row r="936" spans="1:21" ht="14.4" customHeight="1" x14ac:dyDescent="0.3">
      <c r="A936" s="737">
        <v>10</v>
      </c>
      <c r="B936" s="738" t="s">
        <v>2778</v>
      </c>
      <c r="C936" s="738" t="s">
        <v>3062</v>
      </c>
      <c r="D936" s="819" t="s">
        <v>5799</v>
      </c>
      <c r="E936" s="820" t="s">
        <v>3141</v>
      </c>
      <c r="F936" s="738" t="s">
        <v>3057</v>
      </c>
      <c r="G936" s="738" t="s">
        <v>3188</v>
      </c>
      <c r="H936" s="738" t="s">
        <v>608</v>
      </c>
      <c r="I936" s="738" t="s">
        <v>3302</v>
      </c>
      <c r="J936" s="738" t="s">
        <v>1623</v>
      </c>
      <c r="K936" s="738" t="s">
        <v>3303</v>
      </c>
      <c r="L936" s="739">
        <v>93.71</v>
      </c>
      <c r="M936" s="739">
        <v>93.71</v>
      </c>
      <c r="N936" s="738">
        <v>1</v>
      </c>
      <c r="O936" s="821">
        <v>0.5</v>
      </c>
      <c r="P936" s="739">
        <v>93.71</v>
      </c>
      <c r="Q936" s="754">
        <v>1</v>
      </c>
      <c r="R936" s="738">
        <v>1</v>
      </c>
      <c r="S936" s="754">
        <v>1</v>
      </c>
      <c r="T936" s="821">
        <v>0.5</v>
      </c>
      <c r="U936" s="777">
        <v>1</v>
      </c>
    </row>
    <row r="937" spans="1:21" ht="14.4" customHeight="1" x14ac:dyDescent="0.3">
      <c r="A937" s="737">
        <v>10</v>
      </c>
      <c r="B937" s="738" t="s">
        <v>2778</v>
      </c>
      <c r="C937" s="738" t="s">
        <v>3062</v>
      </c>
      <c r="D937" s="819" t="s">
        <v>5799</v>
      </c>
      <c r="E937" s="820" t="s">
        <v>3141</v>
      </c>
      <c r="F937" s="738" t="s">
        <v>3057</v>
      </c>
      <c r="G937" s="738" t="s">
        <v>3188</v>
      </c>
      <c r="H937" s="738" t="s">
        <v>608</v>
      </c>
      <c r="I937" s="738" t="s">
        <v>4252</v>
      </c>
      <c r="J937" s="738" t="s">
        <v>3312</v>
      </c>
      <c r="K937" s="738" t="s">
        <v>3307</v>
      </c>
      <c r="L937" s="739">
        <v>0</v>
      </c>
      <c r="M937" s="739">
        <v>0</v>
      </c>
      <c r="N937" s="738">
        <v>1</v>
      </c>
      <c r="O937" s="821">
        <v>0.5</v>
      </c>
      <c r="P937" s="739">
        <v>0</v>
      </c>
      <c r="Q937" s="754"/>
      <c r="R937" s="738">
        <v>1</v>
      </c>
      <c r="S937" s="754">
        <v>1</v>
      </c>
      <c r="T937" s="821">
        <v>0.5</v>
      </c>
      <c r="U937" s="777">
        <v>1</v>
      </c>
    </row>
    <row r="938" spans="1:21" ht="14.4" customHeight="1" x14ac:dyDescent="0.3">
      <c r="A938" s="737">
        <v>10</v>
      </c>
      <c r="B938" s="738" t="s">
        <v>2778</v>
      </c>
      <c r="C938" s="738" t="s">
        <v>3062</v>
      </c>
      <c r="D938" s="819" t="s">
        <v>5799</v>
      </c>
      <c r="E938" s="820" t="s">
        <v>3141</v>
      </c>
      <c r="F938" s="738" t="s">
        <v>3057</v>
      </c>
      <c r="G938" s="738" t="s">
        <v>3188</v>
      </c>
      <c r="H938" s="738" t="s">
        <v>608</v>
      </c>
      <c r="I938" s="738" t="s">
        <v>3311</v>
      </c>
      <c r="J938" s="738" t="s">
        <v>3312</v>
      </c>
      <c r="K938" s="738" t="s">
        <v>3307</v>
      </c>
      <c r="L938" s="739">
        <v>0</v>
      </c>
      <c r="M938" s="739">
        <v>0</v>
      </c>
      <c r="N938" s="738">
        <v>2</v>
      </c>
      <c r="O938" s="821">
        <v>0.5</v>
      </c>
      <c r="P938" s="739"/>
      <c r="Q938" s="754"/>
      <c r="R938" s="738"/>
      <c r="S938" s="754">
        <v>0</v>
      </c>
      <c r="T938" s="821"/>
      <c r="U938" s="777">
        <v>0</v>
      </c>
    </row>
    <row r="939" spans="1:21" ht="14.4" customHeight="1" x14ac:dyDescent="0.3">
      <c r="A939" s="737">
        <v>10</v>
      </c>
      <c r="B939" s="738" t="s">
        <v>2778</v>
      </c>
      <c r="C939" s="738" t="s">
        <v>3062</v>
      </c>
      <c r="D939" s="819" t="s">
        <v>5799</v>
      </c>
      <c r="E939" s="820" t="s">
        <v>3141</v>
      </c>
      <c r="F939" s="738" t="s">
        <v>3057</v>
      </c>
      <c r="G939" s="738" t="s">
        <v>3319</v>
      </c>
      <c r="H939" s="738" t="s">
        <v>871</v>
      </c>
      <c r="I939" s="738" t="s">
        <v>4253</v>
      </c>
      <c r="J939" s="738" t="s">
        <v>4254</v>
      </c>
      <c r="K939" s="738" t="s">
        <v>1685</v>
      </c>
      <c r="L939" s="739">
        <v>129.51</v>
      </c>
      <c r="M939" s="739">
        <v>129.51</v>
      </c>
      <c r="N939" s="738">
        <v>1</v>
      </c>
      <c r="O939" s="821">
        <v>0.5</v>
      </c>
      <c r="P939" s="739"/>
      <c r="Q939" s="754">
        <v>0</v>
      </c>
      <c r="R939" s="738"/>
      <c r="S939" s="754">
        <v>0</v>
      </c>
      <c r="T939" s="821"/>
      <c r="U939" s="777">
        <v>0</v>
      </c>
    </row>
    <row r="940" spans="1:21" ht="14.4" customHeight="1" x14ac:dyDescent="0.3">
      <c r="A940" s="737">
        <v>10</v>
      </c>
      <c r="B940" s="738" t="s">
        <v>2778</v>
      </c>
      <c r="C940" s="738" t="s">
        <v>3062</v>
      </c>
      <c r="D940" s="819" t="s">
        <v>5799</v>
      </c>
      <c r="E940" s="820" t="s">
        <v>3141</v>
      </c>
      <c r="F940" s="738" t="s">
        <v>3057</v>
      </c>
      <c r="G940" s="738" t="s">
        <v>3320</v>
      </c>
      <c r="H940" s="738" t="s">
        <v>608</v>
      </c>
      <c r="I940" s="738" t="s">
        <v>667</v>
      </c>
      <c r="J940" s="738" t="s">
        <v>3321</v>
      </c>
      <c r="K940" s="738" t="s">
        <v>3322</v>
      </c>
      <c r="L940" s="739">
        <v>24.78</v>
      </c>
      <c r="M940" s="739">
        <v>24.78</v>
      </c>
      <c r="N940" s="738">
        <v>1</v>
      </c>
      <c r="O940" s="821">
        <v>1</v>
      </c>
      <c r="P940" s="739"/>
      <c r="Q940" s="754">
        <v>0</v>
      </c>
      <c r="R940" s="738"/>
      <c r="S940" s="754">
        <v>0</v>
      </c>
      <c r="T940" s="821"/>
      <c r="U940" s="777">
        <v>0</v>
      </c>
    </row>
    <row r="941" spans="1:21" ht="14.4" customHeight="1" x14ac:dyDescent="0.3">
      <c r="A941" s="737">
        <v>10</v>
      </c>
      <c r="B941" s="738" t="s">
        <v>2778</v>
      </c>
      <c r="C941" s="738" t="s">
        <v>3062</v>
      </c>
      <c r="D941" s="819" t="s">
        <v>5799</v>
      </c>
      <c r="E941" s="820" t="s">
        <v>3141</v>
      </c>
      <c r="F941" s="738" t="s">
        <v>3057</v>
      </c>
      <c r="G941" s="738" t="s">
        <v>3320</v>
      </c>
      <c r="H941" s="738" t="s">
        <v>608</v>
      </c>
      <c r="I941" s="738" t="s">
        <v>1110</v>
      </c>
      <c r="J941" s="738" t="s">
        <v>3323</v>
      </c>
      <c r="K941" s="738" t="s">
        <v>3324</v>
      </c>
      <c r="L941" s="739">
        <v>99.11</v>
      </c>
      <c r="M941" s="739">
        <v>198.22</v>
      </c>
      <c r="N941" s="738">
        <v>2</v>
      </c>
      <c r="O941" s="821">
        <v>0.5</v>
      </c>
      <c r="P941" s="739"/>
      <c r="Q941" s="754">
        <v>0</v>
      </c>
      <c r="R941" s="738"/>
      <c r="S941" s="754">
        <v>0</v>
      </c>
      <c r="T941" s="821"/>
      <c r="U941" s="777">
        <v>0</v>
      </c>
    </row>
    <row r="942" spans="1:21" ht="14.4" customHeight="1" x14ac:dyDescent="0.3">
      <c r="A942" s="737">
        <v>10</v>
      </c>
      <c r="B942" s="738" t="s">
        <v>2778</v>
      </c>
      <c r="C942" s="738" t="s">
        <v>3062</v>
      </c>
      <c r="D942" s="819" t="s">
        <v>5799</v>
      </c>
      <c r="E942" s="820" t="s">
        <v>3141</v>
      </c>
      <c r="F942" s="738" t="s">
        <v>3057</v>
      </c>
      <c r="G942" s="738" t="s">
        <v>3724</v>
      </c>
      <c r="H942" s="738" t="s">
        <v>871</v>
      </c>
      <c r="I942" s="738" t="s">
        <v>1239</v>
      </c>
      <c r="J942" s="738" t="s">
        <v>2939</v>
      </c>
      <c r="K942" s="738" t="s">
        <v>2940</v>
      </c>
      <c r="L942" s="739">
        <v>0</v>
      </c>
      <c r="M942" s="739">
        <v>0</v>
      </c>
      <c r="N942" s="738">
        <v>1</v>
      </c>
      <c r="O942" s="821">
        <v>1</v>
      </c>
      <c r="P942" s="739"/>
      <c r="Q942" s="754"/>
      <c r="R942" s="738"/>
      <c r="S942" s="754">
        <v>0</v>
      </c>
      <c r="T942" s="821"/>
      <c r="U942" s="777">
        <v>0</v>
      </c>
    </row>
    <row r="943" spans="1:21" ht="14.4" customHeight="1" x14ac:dyDescent="0.3">
      <c r="A943" s="737">
        <v>10</v>
      </c>
      <c r="B943" s="738" t="s">
        <v>2778</v>
      </c>
      <c r="C943" s="738" t="s">
        <v>3062</v>
      </c>
      <c r="D943" s="819" t="s">
        <v>5799</v>
      </c>
      <c r="E943" s="820" t="s">
        <v>3141</v>
      </c>
      <c r="F943" s="738" t="s">
        <v>3057</v>
      </c>
      <c r="G943" s="738" t="s">
        <v>3355</v>
      </c>
      <c r="H943" s="738" t="s">
        <v>608</v>
      </c>
      <c r="I943" s="738" t="s">
        <v>1282</v>
      </c>
      <c r="J943" s="738" t="s">
        <v>1283</v>
      </c>
      <c r="K943" s="738" t="s">
        <v>3357</v>
      </c>
      <c r="L943" s="739">
        <v>42.54</v>
      </c>
      <c r="M943" s="739">
        <v>42.54</v>
      </c>
      <c r="N943" s="738">
        <v>1</v>
      </c>
      <c r="O943" s="821">
        <v>0.5</v>
      </c>
      <c r="P943" s="739">
        <v>42.54</v>
      </c>
      <c r="Q943" s="754">
        <v>1</v>
      </c>
      <c r="R943" s="738">
        <v>1</v>
      </c>
      <c r="S943" s="754">
        <v>1</v>
      </c>
      <c r="T943" s="821">
        <v>0.5</v>
      </c>
      <c r="U943" s="777">
        <v>1</v>
      </c>
    </row>
    <row r="944" spans="1:21" ht="14.4" customHeight="1" x14ac:dyDescent="0.3">
      <c r="A944" s="737">
        <v>10</v>
      </c>
      <c r="B944" s="738" t="s">
        <v>2778</v>
      </c>
      <c r="C944" s="738" t="s">
        <v>3062</v>
      </c>
      <c r="D944" s="819" t="s">
        <v>5799</v>
      </c>
      <c r="E944" s="820" t="s">
        <v>3141</v>
      </c>
      <c r="F944" s="738" t="s">
        <v>3057</v>
      </c>
      <c r="G944" s="738" t="s">
        <v>3355</v>
      </c>
      <c r="H944" s="738" t="s">
        <v>608</v>
      </c>
      <c r="I944" s="738" t="s">
        <v>1225</v>
      </c>
      <c r="J944" s="738" t="s">
        <v>1226</v>
      </c>
      <c r="K944" s="738" t="s">
        <v>3565</v>
      </c>
      <c r="L944" s="739">
        <v>59.56</v>
      </c>
      <c r="M944" s="739">
        <v>59.56</v>
      </c>
      <c r="N944" s="738">
        <v>1</v>
      </c>
      <c r="O944" s="821">
        <v>0.5</v>
      </c>
      <c r="P944" s="739">
        <v>59.56</v>
      </c>
      <c r="Q944" s="754">
        <v>1</v>
      </c>
      <c r="R944" s="738">
        <v>1</v>
      </c>
      <c r="S944" s="754">
        <v>1</v>
      </c>
      <c r="T944" s="821">
        <v>0.5</v>
      </c>
      <c r="U944" s="777">
        <v>1</v>
      </c>
    </row>
    <row r="945" spans="1:21" ht="14.4" customHeight="1" x14ac:dyDescent="0.3">
      <c r="A945" s="737">
        <v>10</v>
      </c>
      <c r="B945" s="738" t="s">
        <v>2778</v>
      </c>
      <c r="C945" s="738" t="s">
        <v>3062</v>
      </c>
      <c r="D945" s="819" t="s">
        <v>5799</v>
      </c>
      <c r="E945" s="820" t="s">
        <v>3141</v>
      </c>
      <c r="F945" s="738" t="s">
        <v>3057</v>
      </c>
      <c r="G945" s="738" t="s">
        <v>4255</v>
      </c>
      <c r="H945" s="738" t="s">
        <v>608</v>
      </c>
      <c r="I945" s="738" t="s">
        <v>4256</v>
      </c>
      <c r="J945" s="738" t="s">
        <v>4257</v>
      </c>
      <c r="K945" s="738" t="s">
        <v>4258</v>
      </c>
      <c r="L945" s="739">
        <v>0</v>
      </c>
      <c r="M945" s="739">
        <v>0</v>
      </c>
      <c r="N945" s="738">
        <v>2</v>
      </c>
      <c r="O945" s="821">
        <v>1</v>
      </c>
      <c r="P945" s="739">
        <v>0</v>
      </c>
      <c r="Q945" s="754"/>
      <c r="R945" s="738">
        <v>2</v>
      </c>
      <c r="S945" s="754">
        <v>1</v>
      </c>
      <c r="T945" s="821">
        <v>1</v>
      </c>
      <c r="U945" s="777">
        <v>1</v>
      </c>
    </row>
    <row r="946" spans="1:21" ht="14.4" customHeight="1" x14ac:dyDescent="0.3">
      <c r="A946" s="737">
        <v>10</v>
      </c>
      <c r="B946" s="738" t="s">
        <v>2778</v>
      </c>
      <c r="C946" s="738" t="s">
        <v>3062</v>
      </c>
      <c r="D946" s="819" t="s">
        <v>5799</v>
      </c>
      <c r="E946" s="820" t="s">
        <v>3141</v>
      </c>
      <c r="F946" s="738" t="s">
        <v>3057</v>
      </c>
      <c r="G946" s="738" t="s">
        <v>3370</v>
      </c>
      <c r="H946" s="738" t="s">
        <v>608</v>
      </c>
      <c r="I946" s="738" t="s">
        <v>2432</v>
      </c>
      <c r="J946" s="738" t="s">
        <v>2433</v>
      </c>
      <c r="K946" s="738" t="s">
        <v>3371</v>
      </c>
      <c r="L946" s="739">
        <v>0</v>
      </c>
      <c r="M946" s="739">
        <v>0</v>
      </c>
      <c r="N946" s="738">
        <v>2</v>
      </c>
      <c r="O946" s="821">
        <v>0.5</v>
      </c>
      <c r="P946" s="739">
        <v>0</v>
      </c>
      <c r="Q946" s="754"/>
      <c r="R946" s="738">
        <v>2</v>
      </c>
      <c r="S946" s="754">
        <v>1</v>
      </c>
      <c r="T946" s="821">
        <v>0.5</v>
      </c>
      <c r="U946" s="777">
        <v>1</v>
      </c>
    </row>
    <row r="947" spans="1:21" ht="14.4" customHeight="1" x14ac:dyDescent="0.3">
      <c r="A947" s="737">
        <v>10</v>
      </c>
      <c r="B947" s="738" t="s">
        <v>2778</v>
      </c>
      <c r="C947" s="738" t="s">
        <v>3062</v>
      </c>
      <c r="D947" s="819" t="s">
        <v>5799</v>
      </c>
      <c r="E947" s="820" t="s">
        <v>3109</v>
      </c>
      <c r="F947" s="738" t="s">
        <v>3057</v>
      </c>
      <c r="G947" s="738" t="s">
        <v>3237</v>
      </c>
      <c r="H947" s="738" t="s">
        <v>608</v>
      </c>
      <c r="I947" s="738" t="s">
        <v>1303</v>
      </c>
      <c r="J947" s="738" t="s">
        <v>3238</v>
      </c>
      <c r="K947" s="738" t="s">
        <v>3239</v>
      </c>
      <c r="L947" s="739">
        <v>19.75</v>
      </c>
      <c r="M947" s="739">
        <v>19.75</v>
      </c>
      <c r="N947" s="738">
        <v>1</v>
      </c>
      <c r="O947" s="821">
        <v>1</v>
      </c>
      <c r="P947" s="739"/>
      <c r="Q947" s="754">
        <v>0</v>
      </c>
      <c r="R947" s="738"/>
      <c r="S947" s="754">
        <v>0</v>
      </c>
      <c r="T947" s="821"/>
      <c r="U947" s="777">
        <v>0</v>
      </c>
    </row>
    <row r="948" spans="1:21" ht="14.4" customHeight="1" x14ac:dyDescent="0.3">
      <c r="A948" s="737">
        <v>10</v>
      </c>
      <c r="B948" s="738" t="s">
        <v>2778</v>
      </c>
      <c r="C948" s="738" t="s">
        <v>3062</v>
      </c>
      <c r="D948" s="819" t="s">
        <v>5799</v>
      </c>
      <c r="E948" s="820" t="s">
        <v>3109</v>
      </c>
      <c r="F948" s="738" t="s">
        <v>3057</v>
      </c>
      <c r="G948" s="738" t="s">
        <v>4128</v>
      </c>
      <c r="H948" s="738" t="s">
        <v>608</v>
      </c>
      <c r="I948" s="738" t="s">
        <v>4129</v>
      </c>
      <c r="J948" s="738" t="s">
        <v>4130</v>
      </c>
      <c r="K948" s="738" t="s">
        <v>4131</v>
      </c>
      <c r="L948" s="739">
        <v>102.31</v>
      </c>
      <c r="M948" s="739">
        <v>204.62</v>
      </c>
      <c r="N948" s="738">
        <v>2</v>
      </c>
      <c r="O948" s="821">
        <v>2</v>
      </c>
      <c r="P948" s="739"/>
      <c r="Q948" s="754">
        <v>0</v>
      </c>
      <c r="R948" s="738"/>
      <c r="S948" s="754">
        <v>0</v>
      </c>
      <c r="T948" s="821"/>
      <c r="U948" s="777">
        <v>0</v>
      </c>
    </row>
    <row r="949" spans="1:21" ht="14.4" customHeight="1" x14ac:dyDescent="0.3">
      <c r="A949" s="737">
        <v>10</v>
      </c>
      <c r="B949" s="738" t="s">
        <v>2778</v>
      </c>
      <c r="C949" s="738" t="s">
        <v>3062</v>
      </c>
      <c r="D949" s="819" t="s">
        <v>5799</v>
      </c>
      <c r="E949" s="820" t="s">
        <v>3109</v>
      </c>
      <c r="F949" s="738" t="s">
        <v>3057</v>
      </c>
      <c r="G949" s="738" t="s">
        <v>3246</v>
      </c>
      <c r="H949" s="738" t="s">
        <v>608</v>
      </c>
      <c r="I949" s="738" t="s">
        <v>973</v>
      </c>
      <c r="J949" s="738" t="s">
        <v>3247</v>
      </c>
      <c r="K949" s="738" t="s">
        <v>3248</v>
      </c>
      <c r="L949" s="739">
        <v>42.63</v>
      </c>
      <c r="M949" s="739">
        <v>42.63</v>
      </c>
      <c r="N949" s="738">
        <v>1</v>
      </c>
      <c r="O949" s="821">
        <v>1</v>
      </c>
      <c r="P949" s="739"/>
      <c r="Q949" s="754">
        <v>0</v>
      </c>
      <c r="R949" s="738"/>
      <c r="S949" s="754">
        <v>0</v>
      </c>
      <c r="T949" s="821"/>
      <c r="U949" s="777">
        <v>0</v>
      </c>
    </row>
    <row r="950" spans="1:21" ht="14.4" customHeight="1" x14ac:dyDescent="0.3">
      <c r="A950" s="737">
        <v>10</v>
      </c>
      <c r="B950" s="738" t="s">
        <v>2778</v>
      </c>
      <c r="C950" s="738" t="s">
        <v>3062</v>
      </c>
      <c r="D950" s="819" t="s">
        <v>5799</v>
      </c>
      <c r="E950" s="820" t="s">
        <v>3109</v>
      </c>
      <c r="F950" s="738" t="s">
        <v>3057</v>
      </c>
      <c r="G950" s="738" t="s">
        <v>3622</v>
      </c>
      <c r="H950" s="738" t="s">
        <v>608</v>
      </c>
      <c r="I950" s="738" t="s">
        <v>3623</v>
      </c>
      <c r="J950" s="738" t="s">
        <v>3624</v>
      </c>
      <c r="K950" s="738" t="s">
        <v>3625</v>
      </c>
      <c r="L950" s="739">
        <v>0</v>
      </c>
      <c r="M950" s="739">
        <v>0</v>
      </c>
      <c r="N950" s="738">
        <v>1</v>
      </c>
      <c r="O950" s="821">
        <v>1</v>
      </c>
      <c r="P950" s="739"/>
      <c r="Q950" s="754"/>
      <c r="R950" s="738"/>
      <c r="S950" s="754">
        <v>0</v>
      </c>
      <c r="T950" s="821"/>
      <c r="U950" s="777">
        <v>0</v>
      </c>
    </row>
    <row r="951" spans="1:21" ht="14.4" customHeight="1" x14ac:dyDescent="0.3">
      <c r="A951" s="737">
        <v>10</v>
      </c>
      <c r="B951" s="738" t="s">
        <v>2778</v>
      </c>
      <c r="C951" s="738" t="s">
        <v>3062</v>
      </c>
      <c r="D951" s="819" t="s">
        <v>5799</v>
      </c>
      <c r="E951" s="820" t="s">
        <v>3149</v>
      </c>
      <c r="F951" s="738" t="s">
        <v>3057</v>
      </c>
      <c r="G951" s="738" t="s">
        <v>3240</v>
      </c>
      <c r="H951" s="738" t="s">
        <v>871</v>
      </c>
      <c r="I951" s="738" t="s">
        <v>1011</v>
      </c>
      <c r="J951" s="738" t="s">
        <v>2854</v>
      </c>
      <c r="K951" s="738" t="s">
        <v>2855</v>
      </c>
      <c r="L951" s="739">
        <v>66.08</v>
      </c>
      <c r="M951" s="739">
        <v>66.08</v>
      </c>
      <c r="N951" s="738">
        <v>1</v>
      </c>
      <c r="O951" s="821">
        <v>1</v>
      </c>
      <c r="P951" s="739"/>
      <c r="Q951" s="754">
        <v>0</v>
      </c>
      <c r="R951" s="738"/>
      <c r="S951" s="754">
        <v>0</v>
      </c>
      <c r="T951" s="821"/>
      <c r="U951" s="777">
        <v>0</v>
      </c>
    </row>
    <row r="952" spans="1:21" ht="14.4" customHeight="1" x14ac:dyDescent="0.3">
      <c r="A952" s="737">
        <v>10</v>
      </c>
      <c r="B952" s="738" t="s">
        <v>2778</v>
      </c>
      <c r="C952" s="738" t="s">
        <v>3062</v>
      </c>
      <c r="D952" s="819" t="s">
        <v>5799</v>
      </c>
      <c r="E952" s="820" t="s">
        <v>3149</v>
      </c>
      <c r="F952" s="738" t="s">
        <v>3057</v>
      </c>
      <c r="G952" s="738" t="s">
        <v>3240</v>
      </c>
      <c r="H952" s="738" t="s">
        <v>871</v>
      </c>
      <c r="I952" s="738" t="s">
        <v>1329</v>
      </c>
      <c r="J952" s="738" t="s">
        <v>2893</v>
      </c>
      <c r="K952" s="738" t="s">
        <v>2894</v>
      </c>
      <c r="L952" s="739">
        <v>111.22</v>
      </c>
      <c r="M952" s="739">
        <v>111.22</v>
      </c>
      <c r="N952" s="738">
        <v>1</v>
      </c>
      <c r="O952" s="821">
        <v>0.5</v>
      </c>
      <c r="P952" s="739"/>
      <c r="Q952" s="754">
        <v>0</v>
      </c>
      <c r="R952" s="738"/>
      <c r="S952" s="754">
        <v>0</v>
      </c>
      <c r="T952" s="821"/>
      <c r="U952" s="777">
        <v>0</v>
      </c>
    </row>
    <row r="953" spans="1:21" ht="14.4" customHeight="1" x14ac:dyDescent="0.3">
      <c r="A953" s="737">
        <v>10</v>
      </c>
      <c r="B953" s="738" t="s">
        <v>2778</v>
      </c>
      <c r="C953" s="738" t="s">
        <v>3062</v>
      </c>
      <c r="D953" s="819" t="s">
        <v>5799</v>
      </c>
      <c r="E953" s="820" t="s">
        <v>3149</v>
      </c>
      <c r="F953" s="738" t="s">
        <v>3057</v>
      </c>
      <c r="G953" s="738" t="s">
        <v>4166</v>
      </c>
      <c r="H953" s="738" t="s">
        <v>608</v>
      </c>
      <c r="I953" s="738" t="s">
        <v>1292</v>
      </c>
      <c r="J953" s="738" t="s">
        <v>4167</v>
      </c>
      <c r="K953" s="738" t="s">
        <v>3289</v>
      </c>
      <c r="L953" s="739">
        <v>80.23</v>
      </c>
      <c r="M953" s="739">
        <v>80.23</v>
      </c>
      <c r="N953" s="738">
        <v>1</v>
      </c>
      <c r="O953" s="821">
        <v>0.5</v>
      </c>
      <c r="P953" s="739">
        <v>80.23</v>
      </c>
      <c r="Q953" s="754">
        <v>1</v>
      </c>
      <c r="R953" s="738">
        <v>1</v>
      </c>
      <c r="S953" s="754">
        <v>1</v>
      </c>
      <c r="T953" s="821">
        <v>0.5</v>
      </c>
      <c r="U953" s="777">
        <v>1</v>
      </c>
    </row>
    <row r="954" spans="1:21" ht="14.4" customHeight="1" x14ac:dyDescent="0.3">
      <c r="A954" s="737">
        <v>10</v>
      </c>
      <c r="B954" s="738" t="s">
        <v>2778</v>
      </c>
      <c r="C954" s="738" t="s">
        <v>3062</v>
      </c>
      <c r="D954" s="819" t="s">
        <v>5799</v>
      </c>
      <c r="E954" s="820" t="s">
        <v>3149</v>
      </c>
      <c r="F954" s="738" t="s">
        <v>3057</v>
      </c>
      <c r="G954" s="738" t="s">
        <v>3603</v>
      </c>
      <c r="H954" s="738" t="s">
        <v>608</v>
      </c>
      <c r="I954" s="738" t="s">
        <v>977</v>
      </c>
      <c r="J954" s="738" t="s">
        <v>3604</v>
      </c>
      <c r="K954" s="738" t="s">
        <v>3605</v>
      </c>
      <c r="L954" s="739">
        <v>36.76</v>
      </c>
      <c r="M954" s="739">
        <v>36.76</v>
      </c>
      <c r="N954" s="738">
        <v>1</v>
      </c>
      <c r="O954" s="821">
        <v>0.5</v>
      </c>
      <c r="P954" s="739">
        <v>36.76</v>
      </c>
      <c r="Q954" s="754">
        <v>1</v>
      </c>
      <c r="R954" s="738">
        <v>1</v>
      </c>
      <c r="S954" s="754">
        <v>1</v>
      </c>
      <c r="T954" s="821">
        <v>0.5</v>
      </c>
      <c r="U954" s="777">
        <v>1</v>
      </c>
    </row>
    <row r="955" spans="1:21" ht="14.4" customHeight="1" x14ac:dyDescent="0.3">
      <c r="A955" s="737">
        <v>10</v>
      </c>
      <c r="B955" s="738" t="s">
        <v>2778</v>
      </c>
      <c r="C955" s="738" t="s">
        <v>3062</v>
      </c>
      <c r="D955" s="819" t="s">
        <v>5799</v>
      </c>
      <c r="E955" s="820" t="s">
        <v>3149</v>
      </c>
      <c r="F955" s="738" t="s">
        <v>3057</v>
      </c>
      <c r="G955" s="738" t="s">
        <v>4259</v>
      </c>
      <c r="H955" s="738" t="s">
        <v>608</v>
      </c>
      <c r="I955" s="738" t="s">
        <v>4260</v>
      </c>
      <c r="J955" s="738" t="s">
        <v>4261</v>
      </c>
      <c r="K955" s="738" t="s">
        <v>4262</v>
      </c>
      <c r="L955" s="739">
        <v>47.41</v>
      </c>
      <c r="M955" s="739">
        <v>47.41</v>
      </c>
      <c r="N955" s="738">
        <v>1</v>
      </c>
      <c r="O955" s="821">
        <v>0.5</v>
      </c>
      <c r="P955" s="739"/>
      <c r="Q955" s="754">
        <v>0</v>
      </c>
      <c r="R955" s="738"/>
      <c r="S955" s="754">
        <v>0</v>
      </c>
      <c r="T955" s="821"/>
      <c r="U955" s="777">
        <v>0</v>
      </c>
    </row>
    <row r="956" spans="1:21" ht="14.4" customHeight="1" x14ac:dyDescent="0.3">
      <c r="A956" s="737">
        <v>10</v>
      </c>
      <c r="B956" s="738" t="s">
        <v>2778</v>
      </c>
      <c r="C956" s="738" t="s">
        <v>3062</v>
      </c>
      <c r="D956" s="819" t="s">
        <v>5799</v>
      </c>
      <c r="E956" s="820" t="s">
        <v>3149</v>
      </c>
      <c r="F956" s="738" t="s">
        <v>3057</v>
      </c>
      <c r="G956" s="738" t="s">
        <v>4128</v>
      </c>
      <c r="H956" s="738" t="s">
        <v>608</v>
      </c>
      <c r="I956" s="738" t="s">
        <v>4129</v>
      </c>
      <c r="J956" s="738" t="s">
        <v>4130</v>
      </c>
      <c r="K956" s="738" t="s">
        <v>4131</v>
      </c>
      <c r="L956" s="739">
        <v>102.31</v>
      </c>
      <c r="M956" s="739">
        <v>102.31</v>
      </c>
      <c r="N956" s="738">
        <v>1</v>
      </c>
      <c r="O956" s="821">
        <v>1</v>
      </c>
      <c r="P956" s="739">
        <v>102.31</v>
      </c>
      <c r="Q956" s="754">
        <v>1</v>
      </c>
      <c r="R956" s="738">
        <v>1</v>
      </c>
      <c r="S956" s="754">
        <v>1</v>
      </c>
      <c r="T956" s="821">
        <v>1</v>
      </c>
      <c r="U956" s="777">
        <v>1</v>
      </c>
    </row>
    <row r="957" spans="1:21" ht="14.4" customHeight="1" x14ac:dyDescent="0.3">
      <c r="A957" s="737">
        <v>10</v>
      </c>
      <c r="B957" s="738" t="s">
        <v>2778</v>
      </c>
      <c r="C957" s="738" t="s">
        <v>3062</v>
      </c>
      <c r="D957" s="819" t="s">
        <v>5799</v>
      </c>
      <c r="E957" s="820" t="s">
        <v>3149</v>
      </c>
      <c r="F957" s="738" t="s">
        <v>3057</v>
      </c>
      <c r="G957" s="738" t="s">
        <v>3246</v>
      </c>
      <c r="H957" s="738" t="s">
        <v>608</v>
      </c>
      <c r="I957" s="738" t="s">
        <v>4132</v>
      </c>
      <c r="J957" s="738" t="s">
        <v>3247</v>
      </c>
      <c r="K957" s="738" t="s">
        <v>4133</v>
      </c>
      <c r="L957" s="739">
        <v>0</v>
      </c>
      <c r="M957" s="739">
        <v>0</v>
      </c>
      <c r="N957" s="738">
        <v>1</v>
      </c>
      <c r="O957" s="821">
        <v>1</v>
      </c>
      <c r="P957" s="739">
        <v>0</v>
      </c>
      <c r="Q957" s="754"/>
      <c r="R957" s="738">
        <v>1</v>
      </c>
      <c r="S957" s="754">
        <v>1</v>
      </c>
      <c r="T957" s="821">
        <v>1</v>
      </c>
      <c r="U957" s="777">
        <v>1</v>
      </c>
    </row>
    <row r="958" spans="1:21" ht="14.4" customHeight="1" x14ac:dyDescent="0.3">
      <c r="A958" s="737">
        <v>10</v>
      </c>
      <c r="B958" s="738" t="s">
        <v>2778</v>
      </c>
      <c r="C958" s="738" t="s">
        <v>3062</v>
      </c>
      <c r="D958" s="819" t="s">
        <v>5799</v>
      </c>
      <c r="E958" s="820" t="s">
        <v>3149</v>
      </c>
      <c r="F958" s="738" t="s">
        <v>3057</v>
      </c>
      <c r="G958" s="738" t="s">
        <v>3246</v>
      </c>
      <c r="H958" s="738" t="s">
        <v>608</v>
      </c>
      <c r="I958" s="738" t="s">
        <v>973</v>
      </c>
      <c r="J958" s="738" t="s">
        <v>3247</v>
      </c>
      <c r="K958" s="738" t="s">
        <v>3248</v>
      </c>
      <c r="L958" s="739">
        <v>42.63</v>
      </c>
      <c r="M958" s="739">
        <v>85.26</v>
      </c>
      <c r="N958" s="738">
        <v>2</v>
      </c>
      <c r="O958" s="821">
        <v>1.5</v>
      </c>
      <c r="P958" s="739">
        <v>85.26</v>
      </c>
      <c r="Q958" s="754">
        <v>1</v>
      </c>
      <c r="R958" s="738">
        <v>2</v>
      </c>
      <c r="S958" s="754">
        <v>1</v>
      </c>
      <c r="T958" s="821">
        <v>1.5</v>
      </c>
      <c r="U958" s="777">
        <v>1</v>
      </c>
    </row>
    <row r="959" spans="1:21" ht="14.4" customHeight="1" x14ac:dyDescent="0.3">
      <c r="A959" s="737">
        <v>10</v>
      </c>
      <c r="B959" s="738" t="s">
        <v>2778</v>
      </c>
      <c r="C959" s="738" t="s">
        <v>3062</v>
      </c>
      <c r="D959" s="819" t="s">
        <v>5799</v>
      </c>
      <c r="E959" s="820" t="s">
        <v>3149</v>
      </c>
      <c r="F959" s="738" t="s">
        <v>3057</v>
      </c>
      <c r="G959" s="738" t="s">
        <v>3275</v>
      </c>
      <c r="H959" s="738" t="s">
        <v>608</v>
      </c>
      <c r="I959" s="738" t="s">
        <v>1201</v>
      </c>
      <c r="J959" s="738" t="s">
        <v>3276</v>
      </c>
      <c r="K959" s="738" t="s">
        <v>3277</v>
      </c>
      <c r="L959" s="739">
        <v>3.01</v>
      </c>
      <c r="M959" s="739">
        <v>9.0299999999999994</v>
      </c>
      <c r="N959" s="738">
        <v>3</v>
      </c>
      <c r="O959" s="821">
        <v>0.5</v>
      </c>
      <c r="P959" s="739"/>
      <c r="Q959" s="754">
        <v>0</v>
      </c>
      <c r="R959" s="738"/>
      <c r="S959" s="754">
        <v>0</v>
      </c>
      <c r="T959" s="821"/>
      <c r="U959" s="777">
        <v>0</v>
      </c>
    </row>
    <row r="960" spans="1:21" ht="14.4" customHeight="1" x14ac:dyDescent="0.3">
      <c r="A960" s="737">
        <v>10</v>
      </c>
      <c r="B960" s="738" t="s">
        <v>2778</v>
      </c>
      <c r="C960" s="738" t="s">
        <v>3062</v>
      </c>
      <c r="D960" s="819" t="s">
        <v>5799</v>
      </c>
      <c r="E960" s="820" t="s">
        <v>3149</v>
      </c>
      <c r="F960" s="738" t="s">
        <v>3057</v>
      </c>
      <c r="G960" s="738" t="s">
        <v>4169</v>
      </c>
      <c r="H960" s="738" t="s">
        <v>608</v>
      </c>
      <c r="I960" s="738" t="s">
        <v>1166</v>
      </c>
      <c r="J960" s="738" t="s">
        <v>1078</v>
      </c>
      <c r="K960" s="738" t="s">
        <v>4263</v>
      </c>
      <c r="L960" s="739">
        <v>736.33</v>
      </c>
      <c r="M960" s="739">
        <v>736.33</v>
      </c>
      <c r="N960" s="738">
        <v>1</v>
      </c>
      <c r="O960" s="821">
        <v>1</v>
      </c>
      <c r="P960" s="739">
        <v>736.33</v>
      </c>
      <c r="Q960" s="754">
        <v>1</v>
      </c>
      <c r="R960" s="738">
        <v>1</v>
      </c>
      <c r="S960" s="754">
        <v>1</v>
      </c>
      <c r="T960" s="821">
        <v>1</v>
      </c>
      <c r="U960" s="777">
        <v>1</v>
      </c>
    </row>
    <row r="961" spans="1:21" ht="14.4" customHeight="1" x14ac:dyDescent="0.3">
      <c r="A961" s="737">
        <v>10</v>
      </c>
      <c r="B961" s="738" t="s">
        <v>2778</v>
      </c>
      <c r="C961" s="738" t="s">
        <v>3062</v>
      </c>
      <c r="D961" s="819" t="s">
        <v>5799</v>
      </c>
      <c r="E961" s="820" t="s">
        <v>3149</v>
      </c>
      <c r="F961" s="738" t="s">
        <v>3057</v>
      </c>
      <c r="G961" s="738" t="s">
        <v>4264</v>
      </c>
      <c r="H961" s="738" t="s">
        <v>608</v>
      </c>
      <c r="I961" s="738" t="s">
        <v>2458</v>
      </c>
      <c r="J961" s="738" t="s">
        <v>2459</v>
      </c>
      <c r="K961" s="738" t="s">
        <v>4265</v>
      </c>
      <c r="L961" s="739">
        <v>0</v>
      </c>
      <c r="M961" s="739">
        <v>0</v>
      </c>
      <c r="N961" s="738">
        <v>1</v>
      </c>
      <c r="O961" s="821">
        <v>0.5</v>
      </c>
      <c r="P961" s="739">
        <v>0</v>
      </c>
      <c r="Q961" s="754"/>
      <c r="R961" s="738">
        <v>1</v>
      </c>
      <c r="S961" s="754">
        <v>1</v>
      </c>
      <c r="T961" s="821">
        <v>0.5</v>
      </c>
      <c r="U961" s="777">
        <v>1</v>
      </c>
    </row>
    <row r="962" spans="1:21" ht="14.4" customHeight="1" x14ac:dyDescent="0.3">
      <c r="A962" s="737">
        <v>10</v>
      </c>
      <c r="B962" s="738" t="s">
        <v>2778</v>
      </c>
      <c r="C962" s="738" t="s">
        <v>3062</v>
      </c>
      <c r="D962" s="819" t="s">
        <v>5799</v>
      </c>
      <c r="E962" s="820" t="s">
        <v>3149</v>
      </c>
      <c r="F962" s="738" t="s">
        <v>3057</v>
      </c>
      <c r="G962" s="738" t="s">
        <v>4266</v>
      </c>
      <c r="H962" s="738" t="s">
        <v>608</v>
      </c>
      <c r="I962" s="738" t="s">
        <v>4267</v>
      </c>
      <c r="J962" s="738" t="s">
        <v>4268</v>
      </c>
      <c r="K962" s="738" t="s">
        <v>3167</v>
      </c>
      <c r="L962" s="739">
        <v>0</v>
      </c>
      <c r="M962" s="739">
        <v>0</v>
      </c>
      <c r="N962" s="738">
        <v>1</v>
      </c>
      <c r="O962" s="821">
        <v>0.5</v>
      </c>
      <c r="P962" s="739">
        <v>0</v>
      </c>
      <c r="Q962" s="754"/>
      <c r="R962" s="738">
        <v>1</v>
      </c>
      <c r="S962" s="754">
        <v>1</v>
      </c>
      <c r="T962" s="821">
        <v>0.5</v>
      </c>
      <c r="U962" s="777">
        <v>1</v>
      </c>
    </row>
    <row r="963" spans="1:21" ht="14.4" customHeight="1" x14ac:dyDescent="0.3">
      <c r="A963" s="737">
        <v>10</v>
      </c>
      <c r="B963" s="738" t="s">
        <v>2778</v>
      </c>
      <c r="C963" s="738" t="s">
        <v>3062</v>
      </c>
      <c r="D963" s="819" t="s">
        <v>5799</v>
      </c>
      <c r="E963" s="820" t="s">
        <v>3149</v>
      </c>
      <c r="F963" s="738" t="s">
        <v>3057</v>
      </c>
      <c r="G963" s="738" t="s">
        <v>3537</v>
      </c>
      <c r="H963" s="738" t="s">
        <v>608</v>
      </c>
      <c r="I963" s="738" t="s">
        <v>717</v>
      </c>
      <c r="J963" s="738" t="s">
        <v>718</v>
      </c>
      <c r="K963" s="738" t="s">
        <v>3538</v>
      </c>
      <c r="L963" s="739">
        <v>0</v>
      </c>
      <c r="M963" s="739">
        <v>0</v>
      </c>
      <c r="N963" s="738">
        <v>1</v>
      </c>
      <c r="O963" s="821">
        <v>0.5</v>
      </c>
      <c r="P963" s="739">
        <v>0</v>
      </c>
      <c r="Q963" s="754"/>
      <c r="R963" s="738">
        <v>1</v>
      </c>
      <c r="S963" s="754">
        <v>1</v>
      </c>
      <c r="T963" s="821">
        <v>0.5</v>
      </c>
      <c r="U963" s="777">
        <v>1</v>
      </c>
    </row>
    <row r="964" spans="1:21" ht="14.4" customHeight="1" x14ac:dyDescent="0.3">
      <c r="A964" s="737">
        <v>10</v>
      </c>
      <c r="B964" s="738" t="s">
        <v>2778</v>
      </c>
      <c r="C964" s="738" t="s">
        <v>3062</v>
      </c>
      <c r="D964" s="819" t="s">
        <v>5799</v>
      </c>
      <c r="E964" s="820" t="s">
        <v>3149</v>
      </c>
      <c r="F964" s="738" t="s">
        <v>3057</v>
      </c>
      <c r="G964" s="738" t="s">
        <v>3288</v>
      </c>
      <c r="H964" s="738" t="s">
        <v>608</v>
      </c>
      <c r="I964" s="738" t="s">
        <v>951</v>
      </c>
      <c r="J964" s="738" t="s">
        <v>952</v>
      </c>
      <c r="K964" s="738" t="s">
        <v>3289</v>
      </c>
      <c r="L964" s="739">
        <v>61.97</v>
      </c>
      <c r="M964" s="739">
        <v>1301.3700000000003</v>
      </c>
      <c r="N964" s="738">
        <v>21</v>
      </c>
      <c r="O964" s="821">
        <v>16.5</v>
      </c>
      <c r="P964" s="739">
        <v>247.88</v>
      </c>
      <c r="Q964" s="754">
        <v>0.19047619047619041</v>
      </c>
      <c r="R964" s="738">
        <v>4</v>
      </c>
      <c r="S964" s="754">
        <v>0.19047619047619047</v>
      </c>
      <c r="T964" s="821">
        <v>3</v>
      </c>
      <c r="U964" s="777">
        <v>0.18181818181818182</v>
      </c>
    </row>
    <row r="965" spans="1:21" ht="14.4" customHeight="1" x14ac:dyDescent="0.3">
      <c r="A965" s="737">
        <v>10</v>
      </c>
      <c r="B965" s="738" t="s">
        <v>2778</v>
      </c>
      <c r="C965" s="738" t="s">
        <v>3062</v>
      </c>
      <c r="D965" s="819" t="s">
        <v>5799</v>
      </c>
      <c r="E965" s="820" t="s">
        <v>3149</v>
      </c>
      <c r="F965" s="738" t="s">
        <v>3057</v>
      </c>
      <c r="G965" s="738" t="s">
        <v>3584</v>
      </c>
      <c r="H965" s="738" t="s">
        <v>871</v>
      </c>
      <c r="I965" s="738" t="s">
        <v>1250</v>
      </c>
      <c r="J965" s="738" t="s">
        <v>2887</v>
      </c>
      <c r="K965" s="738" t="s">
        <v>2888</v>
      </c>
      <c r="L965" s="739">
        <v>46.07</v>
      </c>
      <c r="M965" s="739">
        <v>46.07</v>
      </c>
      <c r="N965" s="738">
        <v>1</v>
      </c>
      <c r="O965" s="821">
        <v>0.5</v>
      </c>
      <c r="P965" s="739">
        <v>46.07</v>
      </c>
      <c r="Q965" s="754">
        <v>1</v>
      </c>
      <c r="R965" s="738">
        <v>1</v>
      </c>
      <c r="S965" s="754">
        <v>1</v>
      </c>
      <c r="T965" s="821">
        <v>0.5</v>
      </c>
      <c r="U965" s="777">
        <v>1</v>
      </c>
    </row>
    <row r="966" spans="1:21" ht="14.4" customHeight="1" x14ac:dyDescent="0.3">
      <c r="A966" s="737">
        <v>10</v>
      </c>
      <c r="B966" s="738" t="s">
        <v>2778</v>
      </c>
      <c r="C966" s="738" t="s">
        <v>3062</v>
      </c>
      <c r="D966" s="819" t="s">
        <v>5799</v>
      </c>
      <c r="E966" s="820" t="s">
        <v>3149</v>
      </c>
      <c r="F966" s="738" t="s">
        <v>3057</v>
      </c>
      <c r="G966" s="738" t="s">
        <v>3298</v>
      </c>
      <c r="H966" s="738" t="s">
        <v>608</v>
      </c>
      <c r="I966" s="738" t="s">
        <v>3626</v>
      </c>
      <c r="J966" s="738" t="s">
        <v>3300</v>
      </c>
      <c r="K966" s="738" t="s">
        <v>3627</v>
      </c>
      <c r="L966" s="739">
        <v>0</v>
      </c>
      <c r="M966" s="739">
        <v>0</v>
      </c>
      <c r="N966" s="738">
        <v>1</v>
      </c>
      <c r="O966" s="821">
        <v>1</v>
      </c>
      <c r="P966" s="739"/>
      <c r="Q966" s="754"/>
      <c r="R966" s="738"/>
      <c r="S966" s="754">
        <v>0</v>
      </c>
      <c r="T966" s="821"/>
      <c r="U966" s="777">
        <v>0</v>
      </c>
    </row>
    <row r="967" spans="1:21" ht="14.4" customHeight="1" x14ac:dyDescent="0.3">
      <c r="A967" s="737">
        <v>10</v>
      </c>
      <c r="B967" s="738" t="s">
        <v>2778</v>
      </c>
      <c r="C967" s="738" t="s">
        <v>3062</v>
      </c>
      <c r="D967" s="819" t="s">
        <v>5799</v>
      </c>
      <c r="E967" s="820" t="s">
        <v>3149</v>
      </c>
      <c r="F967" s="738" t="s">
        <v>3057</v>
      </c>
      <c r="G967" s="738" t="s">
        <v>3298</v>
      </c>
      <c r="H967" s="738" t="s">
        <v>608</v>
      </c>
      <c r="I967" s="738" t="s">
        <v>4269</v>
      </c>
      <c r="J967" s="738" t="s">
        <v>3300</v>
      </c>
      <c r="K967" s="738" t="s">
        <v>4270</v>
      </c>
      <c r="L967" s="739">
        <v>0</v>
      </c>
      <c r="M967" s="739">
        <v>0</v>
      </c>
      <c r="N967" s="738">
        <v>1</v>
      </c>
      <c r="O967" s="821">
        <v>1</v>
      </c>
      <c r="P967" s="739">
        <v>0</v>
      </c>
      <c r="Q967" s="754"/>
      <c r="R967" s="738">
        <v>1</v>
      </c>
      <c r="S967" s="754">
        <v>1</v>
      </c>
      <c r="T967" s="821">
        <v>1</v>
      </c>
      <c r="U967" s="777">
        <v>1</v>
      </c>
    </row>
    <row r="968" spans="1:21" ht="14.4" customHeight="1" x14ac:dyDescent="0.3">
      <c r="A968" s="737">
        <v>10</v>
      </c>
      <c r="B968" s="738" t="s">
        <v>2778</v>
      </c>
      <c r="C968" s="738" t="s">
        <v>3062</v>
      </c>
      <c r="D968" s="819" t="s">
        <v>5799</v>
      </c>
      <c r="E968" s="820" t="s">
        <v>3149</v>
      </c>
      <c r="F968" s="738" t="s">
        <v>3057</v>
      </c>
      <c r="G968" s="738" t="s">
        <v>3298</v>
      </c>
      <c r="H968" s="738" t="s">
        <v>608</v>
      </c>
      <c r="I968" s="738" t="s">
        <v>3299</v>
      </c>
      <c r="J968" s="738" t="s">
        <v>3300</v>
      </c>
      <c r="K968" s="738" t="s">
        <v>3301</v>
      </c>
      <c r="L968" s="739">
        <v>0</v>
      </c>
      <c r="M968" s="739">
        <v>0</v>
      </c>
      <c r="N968" s="738">
        <v>1</v>
      </c>
      <c r="O968" s="821">
        <v>0.5</v>
      </c>
      <c r="P968" s="739">
        <v>0</v>
      </c>
      <c r="Q968" s="754"/>
      <c r="R968" s="738">
        <v>1</v>
      </c>
      <c r="S968" s="754">
        <v>1</v>
      </c>
      <c r="T968" s="821">
        <v>0.5</v>
      </c>
      <c r="U968" s="777">
        <v>1</v>
      </c>
    </row>
    <row r="969" spans="1:21" ht="14.4" customHeight="1" x14ac:dyDescent="0.3">
      <c r="A969" s="737">
        <v>10</v>
      </c>
      <c r="B969" s="738" t="s">
        <v>2778</v>
      </c>
      <c r="C969" s="738" t="s">
        <v>3062</v>
      </c>
      <c r="D969" s="819" t="s">
        <v>5799</v>
      </c>
      <c r="E969" s="820" t="s">
        <v>3149</v>
      </c>
      <c r="F969" s="738" t="s">
        <v>3057</v>
      </c>
      <c r="G969" s="738" t="s">
        <v>4271</v>
      </c>
      <c r="H969" s="738" t="s">
        <v>871</v>
      </c>
      <c r="I969" s="738" t="s">
        <v>4272</v>
      </c>
      <c r="J969" s="738" t="s">
        <v>2302</v>
      </c>
      <c r="K969" s="738" t="s">
        <v>2988</v>
      </c>
      <c r="L969" s="739">
        <v>736.33</v>
      </c>
      <c r="M969" s="739">
        <v>736.33</v>
      </c>
      <c r="N969" s="738">
        <v>1</v>
      </c>
      <c r="O969" s="821">
        <v>1</v>
      </c>
      <c r="P969" s="739"/>
      <c r="Q969" s="754">
        <v>0</v>
      </c>
      <c r="R969" s="738"/>
      <c r="S969" s="754">
        <v>0</v>
      </c>
      <c r="T969" s="821"/>
      <c r="U969" s="777">
        <v>0</v>
      </c>
    </row>
    <row r="970" spans="1:21" ht="14.4" customHeight="1" x14ac:dyDescent="0.3">
      <c r="A970" s="737">
        <v>10</v>
      </c>
      <c r="B970" s="738" t="s">
        <v>2778</v>
      </c>
      <c r="C970" s="738" t="s">
        <v>3062</v>
      </c>
      <c r="D970" s="819" t="s">
        <v>5799</v>
      </c>
      <c r="E970" s="820" t="s">
        <v>3149</v>
      </c>
      <c r="F970" s="738" t="s">
        <v>3057</v>
      </c>
      <c r="G970" s="738" t="s">
        <v>3188</v>
      </c>
      <c r="H970" s="738" t="s">
        <v>608</v>
      </c>
      <c r="I970" s="738" t="s">
        <v>4252</v>
      </c>
      <c r="J970" s="738" t="s">
        <v>3312</v>
      </c>
      <c r="K970" s="738" t="s">
        <v>3307</v>
      </c>
      <c r="L970" s="739">
        <v>0</v>
      </c>
      <c r="M970" s="739">
        <v>0</v>
      </c>
      <c r="N970" s="738">
        <v>2</v>
      </c>
      <c r="O970" s="821">
        <v>1</v>
      </c>
      <c r="P970" s="739"/>
      <c r="Q970" s="754"/>
      <c r="R970" s="738"/>
      <c r="S970" s="754">
        <v>0</v>
      </c>
      <c r="T970" s="821"/>
      <c r="U970" s="777">
        <v>0</v>
      </c>
    </row>
    <row r="971" spans="1:21" ht="14.4" customHeight="1" x14ac:dyDescent="0.3">
      <c r="A971" s="737">
        <v>10</v>
      </c>
      <c r="B971" s="738" t="s">
        <v>2778</v>
      </c>
      <c r="C971" s="738" t="s">
        <v>3062</v>
      </c>
      <c r="D971" s="819" t="s">
        <v>5799</v>
      </c>
      <c r="E971" s="820" t="s">
        <v>3149</v>
      </c>
      <c r="F971" s="738" t="s">
        <v>3057</v>
      </c>
      <c r="G971" s="738" t="s">
        <v>3313</v>
      </c>
      <c r="H971" s="738" t="s">
        <v>608</v>
      </c>
      <c r="I971" s="738" t="s">
        <v>4159</v>
      </c>
      <c r="J971" s="738" t="s">
        <v>3315</v>
      </c>
      <c r="K971" s="738" t="s">
        <v>4160</v>
      </c>
      <c r="L971" s="739">
        <v>0</v>
      </c>
      <c r="M971" s="739">
        <v>0</v>
      </c>
      <c r="N971" s="738">
        <v>1</v>
      </c>
      <c r="O971" s="821">
        <v>0.5</v>
      </c>
      <c r="P971" s="739"/>
      <c r="Q971" s="754"/>
      <c r="R971" s="738"/>
      <c r="S971" s="754">
        <v>0</v>
      </c>
      <c r="T971" s="821"/>
      <c r="U971" s="777">
        <v>0</v>
      </c>
    </row>
    <row r="972" spans="1:21" ht="14.4" customHeight="1" x14ac:dyDescent="0.3">
      <c r="A972" s="737">
        <v>10</v>
      </c>
      <c r="B972" s="738" t="s">
        <v>2778</v>
      </c>
      <c r="C972" s="738" t="s">
        <v>3062</v>
      </c>
      <c r="D972" s="819" t="s">
        <v>5799</v>
      </c>
      <c r="E972" s="820" t="s">
        <v>3149</v>
      </c>
      <c r="F972" s="738" t="s">
        <v>3057</v>
      </c>
      <c r="G972" s="738" t="s">
        <v>3320</v>
      </c>
      <c r="H972" s="738" t="s">
        <v>608</v>
      </c>
      <c r="I972" s="738" t="s">
        <v>1110</v>
      </c>
      <c r="J972" s="738" t="s">
        <v>3323</v>
      </c>
      <c r="K972" s="738" t="s">
        <v>3324</v>
      </c>
      <c r="L972" s="739">
        <v>99.11</v>
      </c>
      <c r="M972" s="739">
        <v>495.55</v>
      </c>
      <c r="N972" s="738">
        <v>5</v>
      </c>
      <c r="O972" s="821">
        <v>0.5</v>
      </c>
      <c r="P972" s="739"/>
      <c r="Q972" s="754">
        <v>0</v>
      </c>
      <c r="R972" s="738"/>
      <c r="S972" s="754">
        <v>0</v>
      </c>
      <c r="T972" s="821"/>
      <c r="U972" s="777">
        <v>0</v>
      </c>
    </row>
    <row r="973" spans="1:21" ht="14.4" customHeight="1" x14ac:dyDescent="0.3">
      <c r="A973" s="737">
        <v>10</v>
      </c>
      <c r="B973" s="738" t="s">
        <v>2778</v>
      </c>
      <c r="C973" s="738" t="s">
        <v>3062</v>
      </c>
      <c r="D973" s="819" t="s">
        <v>5799</v>
      </c>
      <c r="E973" s="820" t="s">
        <v>3149</v>
      </c>
      <c r="F973" s="738" t="s">
        <v>3057</v>
      </c>
      <c r="G973" s="738" t="s">
        <v>3355</v>
      </c>
      <c r="H973" s="738" t="s">
        <v>608</v>
      </c>
      <c r="I973" s="738" t="s">
        <v>3356</v>
      </c>
      <c r="J973" s="738" t="s">
        <v>1226</v>
      </c>
      <c r="K973" s="738" t="s">
        <v>3357</v>
      </c>
      <c r="L973" s="739">
        <v>42.54</v>
      </c>
      <c r="M973" s="739">
        <v>127.62</v>
      </c>
      <c r="N973" s="738">
        <v>3</v>
      </c>
      <c r="O973" s="821">
        <v>0.5</v>
      </c>
      <c r="P973" s="739">
        <v>127.62</v>
      </c>
      <c r="Q973" s="754">
        <v>1</v>
      </c>
      <c r="R973" s="738">
        <v>3</v>
      </c>
      <c r="S973" s="754">
        <v>1</v>
      </c>
      <c r="T973" s="821">
        <v>0.5</v>
      </c>
      <c r="U973" s="777">
        <v>1</v>
      </c>
    </row>
    <row r="974" spans="1:21" ht="14.4" customHeight="1" x14ac:dyDescent="0.3">
      <c r="A974" s="737">
        <v>10</v>
      </c>
      <c r="B974" s="738" t="s">
        <v>2778</v>
      </c>
      <c r="C974" s="738" t="s">
        <v>3062</v>
      </c>
      <c r="D974" s="819" t="s">
        <v>5799</v>
      </c>
      <c r="E974" s="820" t="s">
        <v>3149</v>
      </c>
      <c r="F974" s="738" t="s">
        <v>3057</v>
      </c>
      <c r="G974" s="738" t="s">
        <v>3355</v>
      </c>
      <c r="H974" s="738" t="s">
        <v>608</v>
      </c>
      <c r="I974" s="738" t="s">
        <v>2329</v>
      </c>
      <c r="J974" s="738" t="s">
        <v>1283</v>
      </c>
      <c r="K974" s="738" t="s">
        <v>3358</v>
      </c>
      <c r="L974" s="739">
        <v>60.28</v>
      </c>
      <c r="M974" s="739">
        <v>60.28</v>
      </c>
      <c r="N974" s="738">
        <v>1</v>
      </c>
      <c r="O974" s="821">
        <v>1</v>
      </c>
      <c r="P974" s="739"/>
      <c r="Q974" s="754">
        <v>0</v>
      </c>
      <c r="R974" s="738"/>
      <c r="S974" s="754">
        <v>0</v>
      </c>
      <c r="T974" s="821"/>
      <c r="U974" s="777">
        <v>0</v>
      </c>
    </row>
    <row r="975" spans="1:21" ht="14.4" customHeight="1" x14ac:dyDescent="0.3">
      <c r="A975" s="737">
        <v>10</v>
      </c>
      <c r="B975" s="738" t="s">
        <v>2778</v>
      </c>
      <c r="C975" s="738" t="s">
        <v>3062</v>
      </c>
      <c r="D975" s="819" t="s">
        <v>5799</v>
      </c>
      <c r="E975" s="820" t="s">
        <v>3149</v>
      </c>
      <c r="F975" s="738" t="s">
        <v>3057</v>
      </c>
      <c r="G975" s="738" t="s">
        <v>3197</v>
      </c>
      <c r="H975" s="738" t="s">
        <v>608</v>
      </c>
      <c r="I975" s="738" t="s">
        <v>4273</v>
      </c>
      <c r="J975" s="738" t="s">
        <v>4274</v>
      </c>
      <c r="K975" s="738" t="s">
        <v>4275</v>
      </c>
      <c r="L975" s="739">
        <v>25.12</v>
      </c>
      <c r="M975" s="739">
        <v>25.12</v>
      </c>
      <c r="N975" s="738">
        <v>1</v>
      </c>
      <c r="O975" s="821">
        <v>0.5</v>
      </c>
      <c r="P975" s="739">
        <v>25.12</v>
      </c>
      <c r="Q975" s="754">
        <v>1</v>
      </c>
      <c r="R975" s="738">
        <v>1</v>
      </c>
      <c r="S975" s="754">
        <v>1</v>
      </c>
      <c r="T975" s="821">
        <v>0.5</v>
      </c>
      <c r="U975" s="777">
        <v>1</v>
      </c>
    </row>
    <row r="976" spans="1:21" ht="14.4" customHeight="1" x14ac:dyDescent="0.3">
      <c r="A976" s="737">
        <v>10</v>
      </c>
      <c r="B976" s="738" t="s">
        <v>2778</v>
      </c>
      <c r="C976" s="738" t="s">
        <v>3062</v>
      </c>
      <c r="D976" s="819" t="s">
        <v>5799</v>
      </c>
      <c r="E976" s="820" t="s">
        <v>3149</v>
      </c>
      <c r="F976" s="738" t="s">
        <v>3057</v>
      </c>
      <c r="G976" s="738" t="s">
        <v>4161</v>
      </c>
      <c r="H976" s="738" t="s">
        <v>608</v>
      </c>
      <c r="I976" s="738" t="s">
        <v>4162</v>
      </c>
      <c r="J976" s="738" t="s">
        <v>4163</v>
      </c>
      <c r="K976" s="738" t="s">
        <v>4164</v>
      </c>
      <c r="L976" s="739">
        <v>52.47</v>
      </c>
      <c r="M976" s="739">
        <v>52.47</v>
      </c>
      <c r="N976" s="738">
        <v>1</v>
      </c>
      <c r="O976" s="821">
        <v>1</v>
      </c>
      <c r="P976" s="739">
        <v>52.47</v>
      </c>
      <c r="Q976" s="754">
        <v>1</v>
      </c>
      <c r="R976" s="738">
        <v>1</v>
      </c>
      <c r="S976" s="754">
        <v>1</v>
      </c>
      <c r="T976" s="821">
        <v>1</v>
      </c>
      <c r="U976" s="777">
        <v>1</v>
      </c>
    </row>
    <row r="977" spans="1:21" ht="14.4" customHeight="1" x14ac:dyDescent="0.3">
      <c r="A977" s="737">
        <v>10</v>
      </c>
      <c r="B977" s="738" t="s">
        <v>2778</v>
      </c>
      <c r="C977" s="738" t="s">
        <v>3062</v>
      </c>
      <c r="D977" s="819" t="s">
        <v>5799</v>
      </c>
      <c r="E977" s="820" t="s">
        <v>3149</v>
      </c>
      <c r="F977" s="738" t="s">
        <v>3057</v>
      </c>
      <c r="G977" s="738" t="s">
        <v>3800</v>
      </c>
      <c r="H977" s="738" t="s">
        <v>608</v>
      </c>
      <c r="I977" s="738" t="s">
        <v>4250</v>
      </c>
      <c r="J977" s="738" t="s">
        <v>3802</v>
      </c>
      <c r="K977" s="738" t="s">
        <v>4251</v>
      </c>
      <c r="L977" s="739">
        <v>0</v>
      </c>
      <c r="M977" s="739">
        <v>0</v>
      </c>
      <c r="N977" s="738">
        <v>1</v>
      </c>
      <c r="O977" s="821">
        <v>1</v>
      </c>
      <c r="P977" s="739">
        <v>0</v>
      </c>
      <c r="Q977" s="754"/>
      <c r="R977" s="738">
        <v>1</v>
      </c>
      <c r="S977" s="754">
        <v>1</v>
      </c>
      <c r="T977" s="821">
        <v>1</v>
      </c>
      <c r="U977" s="777">
        <v>1</v>
      </c>
    </row>
    <row r="978" spans="1:21" ht="14.4" customHeight="1" x14ac:dyDescent="0.3">
      <c r="A978" s="737">
        <v>10</v>
      </c>
      <c r="B978" s="738" t="s">
        <v>2778</v>
      </c>
      <c r="C978" s="738" t="s">
        <v>3062</v>
      </c>
      <c r="D978" s="819" t="s">
        <v>5799</v>
      </c>
      <c r="E978" s="820" t="s">
        <v>3149</v>
      </c>
      <c r="F978" s="738" t="s">
        <v>3058</v>
      </c>
      <c r="G978" s="738" t="s">
        <v>3161</v>
      </c>
      <c r="H978" s="738" t="s">
        <v>608</v>
      </c>
      <c r="I978" s="738" t="s">
        <v>714</v>
      </c>
      <c r="J978" s="738" t="s">
        <v>3107</v>
      </c>
      <c r="K978" s="738"/>
      <c r="L978" s="739">
        <v>0</v>
      </c>
      <c r="M978" s="739">
        <v>0</v>
      </c>
      <c r="N978" s="738">
        <v>3</v>
      </c>
      <c r="O978" s="821">
        <v>3</v>
      </c>
      <c r="P978" s="739">
        <v>0</v>
      </c>
      <c r="Q978" s="754"/>
      <c r="R978" s="738">
        <v>2</v>
      </c>
      <c r="S978" s="754">
        <v>0.66666666666666663</v>
      </c>
      <c r="T978" s="821">
        <v>2</v>
      </c>
      <c r="U978" s="777">
        <v>0.66666666666666663</v>
      </c>
    </row>
    <row r="979" spans="1:21" ht="14.4" customHeight="1" x14ac:dyDescent="0.3">
      <c r="A979" s="737">
        <v>10</v>
      </c>
      <c r="B979" s="738" t="s">
        <v>2778</v>
      </c>
      <c r="C979" s="738" t="s">
        <v>3062</v>
      </c>
      <c r="D979" s="819" t="s">
        <v>5799</v>
      </c>
      <c r="E979" s="820" t="s">
        <v>3149</v>
      </c>
      <c r="F979" s="738" t="s">
        <v>3058</v>
      </c>
      <c r="G979" s="738" t="s">
        <v>3161</v>
      </c>
      <c r="H979" s="738" t="s">
        <v>608</v>
      </c>
      <c r="I979" s="738" t="s">
        <v>616</v>
      </c>
      <c r="J979" s="738" t="s">
        <v>3107</v>
      </c>
      <c r="K979" s="738"/>
      <c r="L979" s="739">
        <v>0</v>
      </c>
      <c r="M979" s="739">
        <v>0</v>
      </c>
      <c r="N979" s="738">
        <v>1</v>
      </c>
      <c r="O979" s="821">
        <v>1</v>
      </c>
      <c r="P979" s="739">
        <v>0</v>
      </c>
      <c r="Q979" s="754"/>
      <c r="R979" s="738">
        <v>1</v>
      </c>
      <c r="S979" s="754">
        <v>1</v>
      </c>
      <c r="T979" s="821">
        <v>1</v>
      </c>
      <c r="U979" s="777">
        <v>1</v>
      </c>
    </row>
    <row r="980" spans="1:21" ht="14.4" customHeight="1" x14ac:dyDescent="0.3">
      <c r="A980" s="737">
        <v>10</v>
      </c>
      <c r="B980" s="738" t="s">
        <v>2778</v>
      </c>
      <c r="C980" s="738" t="s">
        <v>3062</v>
      </c>
      <c r="D980" s="819" t="s">
        <v>5799</v>
      </c>
      <c r="E980" s="820" t="s">
        <v>3134</v>
      </c>
      <c r="F980" s="738" t="s">
        <v>3057</v>
      </c>
      <c r="G980" s="738" t="s">
        <v>3240</v>
      </c>
      <c r="H980" s="738" t="s">
        <v>871</v>
      </c>
      <c r="I980" s="738" t="s">
        <v>1007</v>
      </c>
      <c r="J980" s="738" t="s">
        <v>1008</v>
      </c>
      <c r="K980" s="738" t="s">
        <v>3241</v>
      </c>
      <c r="L980" s="739">
        <v>75.73</v>
      </c>
      <c r="M980" s="739">
        <v>681.57</v>
      </c>
      <c r="N980" s="738">
        <v>9</v>
      </c>
      <c r="O980" s="821">
        <v>6</v>
      </c>
      <c r="P980" s="739">
        <v>378.65000000000003</v>
      </c>
      <c r="Q980" s="754">
        <v>0.55555555555555558</v>
      </c>
      <c r="R980" s="738">
        <v>5</v>
      </c>
      <c r="S980" s="754">
        <v>0.55555555555555558</v>
      </c>
      <c r="T980" s="821">
        <v>3</v>
      </c>
      <c r="U980" s="777">
        <v>0.5</v>
      </c>
    </row>
    <row r="981" spans="1:21" ht="14.4" customHeight="1" x14ac:dyDescent="0.3">
      <c r="A981" s="737">
        <v>10</v>
      </c>
      <c r="B981" s="738" t="s">
        <v>2778</v>
      </c>
      <c r="C981" s="738" t="s">
        <v>3062</v>
      </c>
      <c r="D981" s="819" t="s">
        <v>5799</v>
      </c>
      <c r="E981" s="820" t="s">
        <v>3134</v>
      </c>
      <c r="F981" s="738" t="s">
        <v>3057</v>
      </c>
      <c r="G981" s="738" t="s">
        <v>3246</v>
      </c>
      <c r="H981" s="738" t="s">
        <v>608</v>
      </c>
      <c r="I981" s="738" t="s">
        <v>973</v>
      </c>
      <c r="J981" s="738" t="s">
        <v>3247</v>
      </c>
      <c r="K981" s="738" t="s">
        <v>3248</v>
      </c>
      <c r="L981" s="739">
        <v>42.63</v>
      </c>
      <c r="M981" s="739">
        <v>42.63</v>
      </c>
      <c r="N981" s="738">
        <v>1</v>
      </c>
      <c r="O981" s="821">
        <v>0.5</v>
      </c>
      <c r="P981" s="739"/>
      <c r="Q981" s="754">
        <v>0</v>
      </c>
      <c r="R981" s="738"/>
      <c r="S981" s="754">
        <v>0</v>
      </c>
      <c r="T981" s="821"/>
      <c r="U981" s="777">
        <v>0</v>
      </c>
    </row>
    <row r="982" spans="1:21" ht="14.4" customHeight="1" x14ac:dyDescent="0.3">
      <c r="A982" s="737">
        <v>10</v>
      </c>
      <c r="B982" s="738" t="s">
        <v>2778</v>
      </c>
      <c r="C982" s="738" t="s">
        <v>3062</v>
      </c>
      <c r="D982" s="819" t="s">
        <v>5799</v>
      </c>
      <c r="E982" s="820" t="s">
        <v>3134</v>
      </c>
      <c r="F982" s="738" t="s">
        <v>3057</v>
      </c>
      <c r="G982" s="738" t="s">
        <v>3154</v>
      </c>
      <c r="H982" s="738" t="s">
        <v>608</v>
      </c>
      <c r="I982" s="738" t="s">
        <v>801</v>
      </c>
      <c r="J982" s="738" t="s">
        <v>3450</v>
      </c>
      <c r="K982" s="738" t="s">
        <v>3505</v>
      </c>
      <c r="L982" s="739">
        <v>13.83</v>
      </c>
      <c r="M982" s="739">
        <v>13.83</v>
      </c>
      <c r="N982" s="738">
        <v>1</v>
      </c>
      <c r="O982" s="821">
        <v>0.5</v>
      </c>
      <c r="P982" s="739"/>
      <c r="Q982" s="754">
        <v>0</v>
      </c>
      <c r="R982" s="738"/>
      <c r="S982" s="754">
        <v>0</v>
      </c>
      <c r="T982" s="821"/>
      <c r="U982" s="777">
        <v>0</v>
      </c>
    </row>
    <row r="983" spans="1:21" ht="14.4" customHeight="1" x14ac:dyDescent="0.3">
      <c r="A983" s="737">
        <v>10</v>
      </c>
      <c r="B983" s="738" t="s">
        <v>2778</v>
      </c>
      <c r="C983" s="738" t="s">
        <v>3062</v>
      </c>
      <c r="D983" s="819" t="s">
        <v>5799</v>
      </c>
      <c r="E983" s="820" t="s">
        <v>3134</v>
      </c>
      <c r="F983" s="738" t="s">
        <v>3057</v>
      </c>
      <c r="G983" s="738" t="s">
        <v>3676</v>
      </c>
      <c r="H983" s="738" t="s">
        <v>608</v>
      </c>
      <c r="I983" s="738" t="s">
        <v>687</v>
      </c>
      <c r="J983" s="738" t="s">
        <v>688</v>
      </c>
      <c r="K983" s="738" t="s">
        <v>3677</v>
      </c>
      <c r="L983" s="739">
        <v>18.809999999999999</v>
      </c>
      <c r="M983" s="739">
        <v>37.619999999999997</v>
      </c>
      <c r="N983" s="738">
        <v>2</v>
      </c>
      <c r="O983" s="821">
        <v>1.5</v>
      </c>
      <c r="P983" s="739">
        <v>37.619999999999997</v>
      </c>
      <c r="Q983" s="754">
        <v>1</v>
      </c>
      <c r="R983" s="738">
        <v>2</v>
      </c>
      <c r="S983" s="754">
        <v>1</v>
      </c>
      <c r="T983" s="821">
        <v>1.5</v>
      </c>
      <c r="U983" s="777">
        <v>1</v>
      </c>
    </row>
    <row r="984" spans="1:21" ht="14.4" customHeight="1" x14ac:dyDescent="0.3">
      <c r="A984" s="737">
        <v>10</v>
      </c>
      <c r="B984" s="738" t="s">
        <v>2778</v>
      </c>
      <c r="C984" s="738" t="s">
        <v>3062</v>
      </c>
      <c r="D984" s="819" t="s">
        <v>5799</v>
      </c>
      <c r="E984" s="820" t="s">
        <v>3134</v>
      </c>
      <c r="F984" s="738" t="s">
        <v>3057</v>
      </c>
      <c r="G984" s="738" t="s">
        <v>3676</v>
      </c>
      <c r="H984" s="738" t="s">
        <v>608</v>
      </c>
      <c r="I984" s="738" t="s">
        <v>4066</v>
      </c>
      <c r="J984" s="738" t="s">
        <v>1858</v>
      </c>
      <c r="K984" s="738" t="s">
        <v>4067</v>
      </c>
      <c r="L984" s="739">
        <v>80.760000000000005</v>
      </c>
      <c r="M984" s="739">
        <v>161.52000000000001</v>
      </c>
      <c r="N984" s="738">
        <v>2</v>
      </c>
      <c r="O984" s="821">
        <v>1</v>
      </c>
      <c r="P984" s="739">
        <v>80.760000000000005</v>
      </c>
      <c r="Q984" s="754">
        <v>0.5</v>
      </c>
      <c r="R984" s="738">
        <v>1</v>
      </c>
      <c r="S984" s="754">
        <v>0.5</v>
      </c>
      <c r="T984" s="821">
        <v>0.5</v>
      </c>
      <c r="U984" s="777">
        <v>0.5</v>
      </c>
    </row>
    <row r="985" spans="1:21" ht="14.4" customHeight="1" x14ac:dyDescent="0.3">
      <c r="A985" s="737">
        <v>10</v>
      </c>
      <c r="B985" s="738" t="s">
        <v>2778</v>
      </c>
      <c r="C985" s="738" t="s">
        <v>3062</v>
      </c>
      <c r="D985" s="819" t="s">
        <v>5799</v>
      </c>
      <c r="E985" s="820" t="s">
        <v>3134</v>
      </c>
      <c r="F985" s="738" t="s">
        <v>3057</v>
      </c>
      <c r="G985" s="738" t="s">
        <v>3615</v>
      </c>
      <c r="H985" s="738" t="s">
        <v>871</v>
      </c>
      <c r="I985" s="738" t="s">
        <v>889</v>
      </c>
      <c r="J985" s="738" t="s">
        <v>890</v>
      </c>
      <c r="K985" s="738" t="s">
        <v>2867</v>
      </c>
      <c r="L985" s="739">
        <v>120.15</v>
      </c>
      <c r="M985" s="739">
        <v>480.6</v>
      </c>
      <c r="N985" s="738">
        <v>4</v>
      </c>
      <c r="O985" s="821">
        <v>2</v>
      </c>
      <c r="P985" s="739">
        <v>360.45000000000005</v>
      </c>
      <c r="Q985" s="754">
        <v>0.75000000000000011</v>
      </c>
      <c r="R985" s="738">
        <v>3</v>
      </c>
      <c r="S985" s="754">
        <v>0.75</v>
      </c>
      <c r="T985" s="821">
        <v>1.5</v>
      </c>
      <c r="U985" s="777">
        <v>0.75</v>
      </c>
    </row>
    <row r="986" spans="1:21" ht="14.4" customHeight="1" x14ac:dyDescent="0.3">
      <c r="A986" s="737">
        <v>10</v>
      </c>
      <c r="B986" s="738" t="s">
        <v>2778</v>
      </c>
      <c r="C986" s="738" t="s">
        <v>3062</v>
      </c>
      <c r="D986" s="819" t="s">
        <v>5799</v>
      </c>
      <c r="E986" s="820" t="s">
        <v>3134</v>
      </c>
      <c r="F986" s="738" t="s">
        <v>3057</v>
      </c>
      <c r="G986" s="738" t="s">
        <v>3161</v>
      </c>
      <c r="H986" s="738" t="s">
        <v>608</v>
      </c>
      <c r="I986" s="738" t="s">
        <v>3764</v>
      </c>
      <c r="J986" s="738" t="s">
        <v>3107</v>
      </c>
      <c r="K986" s="738"/>
      <c r="L986" s="739">
        <v>0</v>
      </c>
      <c r="M986" s="739">
        <v>0</v>
      </c>
      <c r="N986" s="738">
        <v>1</v>
      </c>
      <c r="O986" s="821">
        <v>1</v>
      </c>
      <c r="P986" s="739">
        <v>0</v>
      </c>
      <c r="Q986" s="754"/>
      <c r="R986" s="738">
        <v>1</v>
      </c>
      <c r="S986" s="754">
        <v>1</v>
      </c>
      <c r="T986" s="821">
        <v>1</v>
      </c>
      <c r="U986" s="777">
        <v>1</v>
      </c>
    </row>
    <row r="987" spans="1:21" ht="14.4" customHeight="1" x14ac:dyDescent="0.3">
      <c r="A987" s="737">
        <v>10</v>
      </c>
      <c r="B987" s="738" t="s">
        <v>2778</v>
      </c>
      <c r="C987" s="738" t="s">
        <v>3062</v>
      </c>
      <c r="D987" s="819" t="s">
        <v>5799</v>
      </c>
      <c r="E987" s="820" t="s">
        <v>3134</v>
      </c>
      <c r="F987" s="738" t="s">
        <v>3057</v>
      </c>
      <c r="G987" s="738" t="s">
        <v>3379</v>
      </c>
      <c r="H987" s="738" t="s">
        <v>608</v>
      </c>
      <c r="I987" s="738" t="s">
        <v>994</v>
      </c>
      <c r="J987" s="738" t="s">
        <v>995</v>
      </c>
      <c r="K987" s="738" t="s">
        <v>3380</v>
      </c>
      <c r="L987" s="739">
        <v>89.91</v>
      </c>
      <c r="M987" s="739">
        <v>89.91</v>
      </c>
      <c r="N987" s="738">
        <v>1</v>
      </c>
      <c r="O987" s="821">
        <v>0.5</v>
      </c>
      <c r="P987" s="739">
        <v>89.91</v>
      </c>
      <c r="Q987" s="754">
        <v>1</v>
      </c>
      <c r="R987" s="738">
        <v>1</v>
      </c>
      <c r="S987" s="754">
        <v>1</v>
      </c>
      <c r="T987" s="821">
        <v>0.5</v>
      </c>
      <c r="U987" s="777">
        <v>1</v>
      </c>
    </row>
    <row r="988" spans="1:21" ht="14.4" customHeight="1" x14ac:dyDescent="0.3">
      <c r="A988" s="737">
        <v>10</v>
      </c>
      <c r="B988" s="738" t="s">
        <v>2778</v>
      </c>
      <c r="C988" s="738" t="s">
        <v>3062</v>
      </c>
      <c r="D988" s="819" t="s">
        <v>5799</v>
      </c>
      <c r="E988" s="820" t="s">
        <v>3134</v>
      </c>
      <c r="F988" s="738" t="s">
        <v>3057</v>
      </c>
      <c r="G988" s="738" t="s">
        <v>3287</v>
      </c>
      <c r="H988" s="738" t="s">
        <v>608</v>
      </c>
      <c r="I988" s="738" t="s">
        <v>3508</v>
      </c>
      <c r="J988" s="738" t="s">
        <v>982</v>
      </c>
      <c r="K988" s="738" t="s">
        <v>3509</v>
      </c>
      <c r="L988" s="739">
        <v>23.27</v>
      </c>
      <c r="M988" s="739">
        <v>46.54</v>
      </c>
      <c r="N988" s="738">
        <v>2</v>
      </c>
      <c r="O988" s="821">
        <v>1.5</v>
      </c>
      <c r="P988" s="739"/>
      <c r="Q988" s="754">
        <v>0</v>
      </c>
      <c r="R988" s="738"/>
      <c r="S988" s="754">
        <v>0</v>
      </c>
      <c r="T988" s="821"/>
      <c r="U988" s="777">
        <v>0</v>
      </c>
    </row>
    <row r="989" spans="1:21" ht="14.4" customHeight="1" x14ac:dyDescent="0.3">
      <c r="A989" s="737">
        <v>10</v>
      </c>
      <c r="B989" s="738" t="s">
        <v>2778</v>
      </c>
      <c r="C989" s="738" t="s">
        <v>3062</v>
      </c>
      <c r="D989" s="819" t="s">
        <v>5799</v>
      </c>
      <c r="E989" s="820" t="s">
        <v>3134</v>
      </c>
      <c r="F989" s="738" t="s">
        <v>3057</v>
      </c>
      <c r="G989" s="738" t="s">
        <v>3287</v>
      </c>
      <c r="H989" s="738" t="s">
        <v>608</v>
      </c>
      <c r="I989" s="738" t="s">
        <v>3383</v>
      </c>
      <c r="J989" s="738" t="s">
        <v>982</v>
      </c>
      <c r="K989" s="738" t="s">
        <v>3384</v>
      </c>
      <c r="L989" s="739">
        <v>38.81</v>
      </c>
      <c r="M989" s="739">
        <v>77.62</v>
      </c>
      <c r="N989" s="738">
        <v>2</v>
      </c>
      <c r="O989" s="821">
        <v>1.5</v>
      </c>
      <c r="P989" s="739"/>
      <c r="Q989" s="754">
        <v>0</v>
      </c>
      <c r="R989" s="738"/>
      <c r="S989" s="754">
        <v>0</v>
      </c>
      <c r="T989" s="821"/>
      <c r="U989" s="777">
        <v>0</v>
      </c>
    </row>
    <row r="990" spans="1:21" ht="14.4" customHeight="1" x14ac:dyDescent="0.3">
      <c r="A990" s="737">
        <v>10</v>
      </c>
      <c r="B990" s="738" t="s">
        <v>2778</v>
      </c>
      <c r="C990" s="738" t="s">
        <v>3062</v>
      </c>
      <c r="D990" s="819" t="s">
        <v>5799</v>
      </c>
      <c r="E990" s="820" t="s">
        <v>3134</v>
      </c>
      <c r="F990" s="738" t="s">
        <v>3057</v>
      </c>
      <c r="G990" s="738" t="s">
        <v>3287</v>
      </c>
      <c r="H990" s="738" t="s">
        <v>608</v>
      </c>
      <c r="I990" s="738" t="s">
        <v>2673</v>
      </c>
      <c r="J990" s="738" t="s">
        <v>998</v>
      </c>
      <c r="K990" s="738" t="s">
        <v>4276</v>
      </c>
      <c r="L990" s="739">
        <v>46.57</v>
      </c>
      <c r="M990" s="739">
        <v>46.57</v>
      </c>
      <c r="N990" s="738">
        <v>1</v>
      </c>
      <c r="O990" s="821">
        <v>1</v>
      </c>
      <c r="P990" s="739">
        <v>46.57</v>
      </c>
      <c r="Q990" s="754">
        <v>1</v>
      </c>
      <c r="R990" s="738">
        <v>1</v>
      </c>
      <c r="S990" s="754">
        <v>1</v>
      </c>
      <c r="T990" s="821">
        <v>1</v>
      </c>
      <c r="U990" s="777">
        <v>1</v>
      </c>
    </row>
    <row r="991" spans="1:21" ht="14.4" customHeight="1" x14ac:dyDescent="0.3">
      <c r="A991" s="737">
        <v>10</v>
      </c>
      <c r="B991" s="738" t="s">
        <v>2778</v>
      </c>
      <c r="C991" s="738" t="s">
        <v>3062</v>
      </c>
      <c r="D991" s="819" t="s">
        <v>5799</v>
      </c>
      <c r="E991" s="820" t="s">
        <v>3134</v>
      </c>
      <c r="F991" s="738" t="s">
        <v>3057</v>
      </c>
      <c r="G991" s="738" t="s">
        <v>3287</v>
      </c>
      <c r="H991" s="738" t="s">
        <v>608</v>
      </c>
      <c r="I991" s="738" t="s">
        <v>2345</v>
      </c>
      <c r="J991" s="738" t="s">
        <v>982</v>
      </c>
      <c r="K991" s="738" t="s">
        <v>3509</v>
      </c>
      <c r="L991" s="739">
        <v>23.27</v>
      </c>
      <c r="M991" s="739">
        <v>46.54</v>
      </c>
      <c r="N991" s="738">
        <v>2</v>
      </c>
      <c r="O991" s="821">
        <v>1.5</v>
      </c>
      <c r="P991" s="739">
        <v>23.27</v>
      </c>
      <c r="Q991" s="754">
        <v>0.5</v>
      </c>
      <c r="R991" s="738">
        <v>1</v>
      </c>
      <c r="S991" s="754">
        <v>0.5</v>
      </c>
      <c r="T991" s="821">
        <v>0.5</v>
      </c>
      <c r="U991" s="777">
        <v>0.33333333333333331</v>
      </c>
    </row>
    <row r="992" spans="1:21" ht="14.4" customHeight="1" x14ac:dyDescent="0.3">
      <c r="A992" s="737">
        <v>10</v>
      </c>
      <c r="B992" s="738" t="s">
        <v>2778</v>
      </c>
      <c r="C992" s="738" t="s">
        <v>3062</v>
      </c>
      <c r="D992" s="819" t="s">
        <v>5799</v>
      </c>
      <c r="E992" s="820" t="s">
        <v>3134</v>
      </c>
      <c r="F992" s="738" t="s">
        <v>3057</v>
      </c>
      <c r="G992" s="738" t="s">
        <v>3622</v>
      </c>
      <c r="H992" s="738" t="s">
        <v>608</v>
      </c>
      <c r="I992" s="738" t="s">
        <v>3623</v>
      </c>
      <c r="J992" s="738" t="s">
        <v>3624</v>
      </c>
      <c r="K992" s="738" t="s">
        <v>3625</v>
      </c>
      <c r="L992" s="739">
        <v>0</v>
      </c>
      <c r="M992" s="739">
        <v>0</v>
      </c>
      <c r="N992" s="738">
        <v>2</v>
      </c>
      <c r="O992" s="821">
        <v>1.5</v>
      </c>
      <c r="P992" s="739">
        <v>0</v>
      </c>
      <c r="Q992" s="754"/>
      <c r="R992" s="738">
        <v>1</v>
      </c>
      <c r="S992" s="754">
        <v>0.5</v>
      </c>
      <c r="T992" s="821">
        <v>0.5</v>
      </c>
      <c r="U992" s="777">
        <v>0.33333333333333331</v>
      </c>
    </row>
    <row r="993" spans="1:21" ht="14.4" customHeight="1" x14ac:dyDescent="0.3">
      <c r="A993" s="737">
        <v>10</v>
      </c>
      <c r="B993" s="738" t="s">
        <v>2778</v>
      </c>
      <c r="C993" s="738" t="s">
        <v>3062</v>
      </c>
      <c r="D993" s="819" t="s">
        <v>5799</v>
      </c>
      <c r="E993" s="820" t="s">
        <v>3134</v>
      </c>
      <c r="F993" s="738" t="s">
        <v>3057</v>
      </c>
      <c r="G993" s="738" t="s">
        <v>3290</v>
      </c>
      <c r="H993" s="738" t="s">
        <v>608</v>
      </c>
      <c r="I993" s="738" t="s">
        <v>4277</v>
      </c>
      <c r="J993" s="738" t="s">
        <v>3292</v>
      </c>
      <c r="K993" s="738" t="s">
        <v>4278</v>
      </c>
      <c r="L993" s="739">
        <v>38.56</v>
      </c>
      <c r="M993" s="739">
        <v>38.56</v>
      </c>
      <c r="N993" s="738">
        <v>1</v>
      </c>
      <c r="O993" s="821">
        <v>1</v>
      </c>
      <c r="P993" s="739"/>
      <c r="Q993" s="754">
        <v>0</v>
      </c>
      <c r="R993" s="738"/>
      <c r="S993" s="754">
        <v>0</v>
      </c>
      <c r="T993" s="821"/>
      <c r="U993" s="777">
        <v>0</v>
      </c>
    </row>
    <row r="994" spans="1:21" ht="14.4" customHeight="1" x14ac:dyDescent="0.3">
      <c r="A994" s="737">
        <v>10</v>
      </c>
      <c r="B994" s="738" t="s">
        <v>2778</v>
      </c>
      <c r="C994" s="738" t="s">
        <v>3062</v>
      </c>
      <c r="D994" s="819" t="s">
        <v>5799</v>
      </c>
      <c r="E994" s="820" t="s">
        <v>3134</v>
      </c>
      <c r="F994" s="738" t="s">
        <v>3057</v>
      </c>
      <c r="G994" s="738" t="s">
        <v>3208</v>
      </c>
      <c r="H994" s="738" t="s">
        <v>608</v>
      </c>
      <c r="I994" s="738" t="s">
        <v>702</v>
      </c>
      <c r="J994" s="738" t="s">
        <v>703</v>
      </c>
      <c r="K994" s="738" t="s">
        <v>3209</v>
      </c>
      <c r="L994" s="739">
        <v>126.59</v>
      </c>
      <c r="M994" s="739">
        <v>126.59</v>
      </c>
      <c r="N994" s="738">
        <v>1</v>
      </c>
      <c r="O994" s="821">
        <v>0.5</v>
      </c>
      <c r="P994" s="739">
        <v>126.59</v>
      </c>
      <c r="Q994" s="754">
        <v>1</v>
      </c>
      <c r="R994" s="738">
        <v>1</v>
      </c>
      <c r="S994" s="754">
        <v>1</v>
      </c>
      <c r="T994" s="821">
        <v>0.5</v>
      </c>
      <c r="U994" s="777">
        <v>1</v>
      </c>
    </row>
    <row r="995" spans="1:21" ht="14.4" customHeight="1" x14ac:dyDescent="0.3">
      <c r="A995" s="737">
        <v>10</v>
      </c>
      <c r="B995" s="738" t="s">
        <v>2778</v>
      </c>
      <c r="C995" s="738" t="s">
        <v>3062</v>
      </c>
      <c r="D995" s="819" t="s">
        <v>5799</v>
      </c>
      <c r="E995" s="820" t="s">
        <v>3134</v>
      </c>
      <c r="F995" s="738" t="s">
        <v>3057</v>
      </c>
      <c r="G995" s="738" t="s">
        <v>3320</v>
      </c>
      <c r="H995" s="738" t="s">
        <v>608</v>
      </c>
      <c r="I995" s="738" t="s">
        <v>667</v>
      </c>
      <c r="J995" s="738" t="s">
        <v>3321</v>
      </c>
      <c r="K995" s="738" t="s">
        <v>3322</v>
      </c>
      <c r="L995" s="739">
        <v>24.78</v>
      </c>
      <c r="M995" s="739">
        <v>24.78</v>
      </c>
      <c r="N995" s="738">
        <v>1</v>
      </c>
      <c r="O995" s="821">
        <v>0.5</v>
      </c>
      <c r="P995" s="739">
        <v>24.78</v>
      </c>
      <c r="Q995" s="754">
        <v>1</v>
      </c>
      <c r="R995" s="738">
        <v>1</v>
      </c>
      <c r="S995" s="754">
        <v>1</v>
      </c>
      <c r="T995" s="821">
        <v>0.5</v>
      </c>
      <c r="U995" s="777">
        <v>1</v>
      </c>
    </row>
    <row r="996" spans="1:21" ht="14.4" customHeight="1" x14ac:dyDescent="0.3">
      <c r="A996" s="737">
        <v>10</v>
      </c>
      <c r="B996" s="738" t="s">
        <v>2778</v>
      </c>
      <c r="C996" s="738" t="s">
        <v>3062</v>
      </c>
      <c r="D996" s="819" t="s">
        <v>5799</v>
      </c>
      <c r="E996" s="820" t="s">
        <v>3134</v>
      </c>
      <c r="F996" s="738" t="s">
        <v>3057</v>
      </c>
      <c r="G996" s="738" t="s">
        <v>3399</v>
      </c>
      <c r="H996" s="738" t="s">
        <v>871</v>
      </c>
      <c r="I996" s="738" t="s">
        <v>885</v>
      </c>
      <c r="J996" s="738" t="s">
        <v>886</v>
      </c>
      <c r="K996" s="738" t="s">
        <v>2864</v>
      </c>
      <c r="L996" s="739">
        <v>63.75</v>
      </c>
      <c r="M996" s="739">
        <v>255</v>
      </c>
      <c r="N996" s="738">
        <v>4</v>
      </c>
      <c r="O996" s="821">
        <v>3.5</v>
      </c>
      <c r="P996" s="739">
        <v>191.25</v>
      </c>
      <c r="Q996" s="754">
        <v>0.75</v>
      </c>
      <c r="R996" s="738">
        <v>3</v>
      </c>
      <c r="S996" s="754">
        <v>0.75</v>
      </c>
      <c r="T996" s="821">
        <v>2.5</v>
      </c>
      <c r="U996" s="777">
        <v>0.7142857142857143</v>
      </c>
    </row>
    <row r="997" spans="1:21" ht="14.4" customHeight="1" x14ac:dyDescent="0.3">
      <c r="A997" s="737">
        <v>10</v>
      </c>
      <c r="B997" s="738" t="s">
        <v>2778</v>
      </c>
      <c r="C997" s="738" t="s">
        <v>3062</v>
      </c>
      <c r="D997" s="819" t="s">
        <v>5799</v>
      </c>
      <c r="E997" s="820" t="s">
        <v>3134</v>
      </c>
      <c r="F997" s="738" t="s">
        <v>3057</v>
      </c>
      <c r="G997" s="738" t="s">
        <v>3399</v>
      </c>
      <c r="H997" s="738" t="s">
        <v>871</v>
      </c>
      <c r="I997" s="738" t="s">
        <v>881</v>
      </c>
      <c r="J997" s="738" t="s">
        <v>2642</v>
      </c>
      <c r="K997" s="738" t="s">
        <v>2865</v>
      </c>
      <c r="L997" s="739">
        <v>25.5</v>
      </c>
      <c r="M997" s="739">
        <v>25.5</v>
      </c>
      <c r="N997" s="738">
        <v>1</v>
      </c>
      <c r="O997" s="821">
        <v>1</v>
      </c>
      <c r="P997" s="739"/>
      <c r="Q997" s="754">
        <v>0</v>
      </c>
      <c r="R997" s="738"/>
      <c r="S997" s="754">
        <v>0</v>
      </c>
      <c r="T997" s="821"/>
      <c r="U997" s="777">
        <v>0</v>
      </c>
    </row>
    <row r="998" spans="1:21" ht="14.4" customHeight="1" x14ac:dyDescent="0.3">
      <c r="A998" s="737">
        <v>10</v>
      </c>
      <c r="B998" s="738" t="s">
        <v>2778</v>
      </c>
      <c r="C998" s="738" t="s">
        <v>3062</v>
      </c>
      <c r="D998" s="819" t="s">
        <v>5799</v>
      </c>
      <c r="E998" s="820" t="s">
        <v>3134</v>
      </c>
      <c r="F998" s="738" t="s">
        <v>3057</v>
      </c>
      <c r="G998" s="738" t="s">
        <v>3355</v>
      </c>
      <c r="H998" s="738" t="s">
        <v>608</v>
      </c>
      <c r="I998" s="738" t="s">
        <v>2329</v>
      </c>
      <c r="J998" s="738" t="s">
        <v>1283</v>
      </c>
      <c r="K998" s="738" t="s">
        <v>3358</v>
      </c>
      <c r="L998" s="739">
        <v>60.28</v>
      </c>
      <c r="M998" s="739">
        <v>60.28</v>
      </c>
      <c r="N998" s="738">
        <v>1</v>
      </c>
      <c r="O998" s="821">
        <v>0.5</v>
      </c>
      <c r="P998" s="739">
        <v>60.28</v>
      </c>
      <c r="Q998" s="754">
        <v>1</v>
      </c>
      <c r="R998" s="738">
        <v>1</v>
      </c>
      <c r="S998" s="754">
        <v>1</v>
      </c>
      <c r="T998" s="821">
        <v>0.5</v>
      </c>
      <c r="U998" s="777">
        <v>1</v>
      </c>
    </row>
    <row r="999" spans="1:21" ht="14.4" customHeight="1" x14ac:dyDescent="0.3">
      <c r="A999" s="737">
        <v>10</v>
      </c>
      <c r="B999" s="738" t="s">
        <v>2778</v>
      </c>
      <c r="C999" s="738" t="s">
        <v>3062</v>
      </c>
      <c r="D999" s="819" t="s">
        <v>5799</v>
      </c>
      <c r="E999" s="820" t="s">
        <v>3134</v>
      </c>
      <c r="F999" s="738" t="s">
        <v>3058</v>
      </c>
      <c r="G999" s="738" t="s">
        <v>3161</v>
      </c>
      <c r="H999" s="738" t="s">
        <v>608</v>
      </c>
      <c r="I999" s="738" t="s">
        <v>4141</v>
      </c>
      <c r="J999" s="738" t="s">
        <v>3107</v>
      </c>
      <c r="K999" s="738"/>
      <c r="L999" s="739">
        <v>0</v>
      </c>
      <c r="M999" s="739">
        <v>0</v>
      </c>
      <c r="N999" s="738">
        <v>1</v>
      </c>
      <c r="O999" s="821">
        <v>1</v>
      </c>
      <c r="P999" s="739"/>
      <c r="Q999" s="754"/>
      <c r="R999" s="738"/>
      <c r="S999" s="754">
        <v>0</v>
      </c>
      <c r="T999" s="821"/>
      <c r="U999" s="777">
        <v>0</v>
      </c>
    </row>
    <row r="1000" spans="1:21" ht="14.4" customHeight="1" x14ac:dyDescent="0.3">
      <c r="A1000" s="737">
        <v>10</v>
      </c>
      <c r="B1000" s="738" t="s">
        <v>2778</v>
      </c>
      <c r="C1000" s="738" t="s">
        <v>3062</v>
      </c>
      <c r="D1000" s="819" t="s">
        <v>5799</v>
      </c>
      <c r="E1000" s="820" t="s">
        <v>3134</v>
      </c>
      <c r="F1000" s="738" t="s">
        <v>3059</v>
      </c>
      <c r="G1000" s="738" t="s">
        <v>3566</v>
      </c>
      <c r="H1000" s="738" t="s">
        <v>608</v>
      </c>
      <c r="I1000" s="738" t="s">
        <v>3567</v>
      </c>
      <c r="J1000" s="738" t="s">
        <v>3568</v>
      </c>
      <c r="K1000" s="738" t="s">
        <v>3569</v>
      </c>
      <c r="L1000" s="739">
        <v>500</v>
      </c>
      <c r="M1000" s="739">
        <v>2000</v>
      </c>
      <c r="N1000" s="738">
        <v>4</v>
      </c>
      <c r="O1000" s="821">
        <v>4</v>
      </c>
      <c r="P1000" s="739">
        <v>1500</v>
      </c>
      <c r="Q1000" s="754">
        <v>0.75</v>
      </c>
      <c r="R1000" s="738">
        <v>3</v>
      </c>
      <c r="S1000" s="754">
        <v>0.75</v>
      </c>
      <c r="T1000" s="821">
        <v>3</v>
      </c>
      <c r="U1000" s="777">
        <v>0.75</v>
      </c>
    </row>
    <row r="1001" spans="1:21" ht="14.4" customHeight="1" x14ac:dyDescent="0.3">
      <c r="A1001" s="737">
        <v>10</v>
      </c>
      <c r="B1001" s="738" t="s">
        <v>2778</v>
      </c>
      <c r="C1001" s="738" t="s">
        <v>3062</v>
      </c>
      <c r="D1001" s="819" t="s">
        <v>5799</v>
      </c>
      <c r="E1001" s="820" t="s">
        <v>3134</v>
      </c>
      <c r="F1001" s="738" t="s">
        <v>3059</v>
      </c>
      <c r="G1001" s="738" t="s">
        <v>3566</v>
      </c>
      <c r="H1001" s="738" t="s">
        <v>608</v>
      </c>
      <c r="I1001" s="738" t="s">
        <v>4279</v>
      </c>
      <c r="J1001" s="738" t="s">
        <v>4280</v>
      </c>
      <c r="K1001" s="738" t="s">
        <v>4281</v>
      </c>
      <c r="L1001" s="739">
        <v>500</v>
      </c>
      <c r="M1001" s="739">
        <v>500</v>
      </c>
      <c r="N1001" s="738">
        <v>1</v>
      </c>
      <c r="O1001" s="821">
        <v>1</v>
      </c>
      <c r="P1001" s="739">
        <v>500</v>
      </c>
      <c r="Q1001" s="754">
        <v>1</v>
      </c>
      <c r="R1001" s="738">
        <v>1</v>
      </c>
      <c r="S1001" s="754">
        <v>1</v>
      </c>
      <c r="T1001" s="821">
        <v>1</v>
      </c>
      <c r="U1001" s="777">
        <v>1</v>
      </c>
    </row>
    <row r="1002" spans="1:21" ht="14.4" customHeight="1" x14ac:dyDescent="0.3">
      <c r="A1002" s="737">
        <v>10</v>
      </c>
      <c r="B1002" s="738" t="s">
        <v>2778</v>
      </c>
      <c r="C1002" s="738" t="s">
        <v>3062</v>
      </c>
      <c r="D1002" s="819" t="s">
        <v>5799</v>
      </c>
      <c r="E1002" s="820" t="s">
        <v>3119</v>
      </c>
      <c r="F1002" s="738" t="s">
        <v>3057</v>
      </c>
      <c r="G1002" s="738" t="s">
        <v>3218</v>
      </c>
      <c r="H1002" s="738" t="s">
        <v>608</v>
      </c>
      <c r="I1002" s="738" t="s">
        <v>1491</v>
      </c>
      <c r="J1002" s="738" t="s">
        <v>1492</v>
      </c>
      <c r="K1002" s="738" t="s">
        <v>3717</v>
      </c>
      <c r="L1002" s="739">
        <v>462.73</v>
      </c>
      <c r="M1002" s="739">
        <v>925.46</v>
      </c>
      <c r="N1002" s="738">
        <v>2</v>
      </c>
      <c r="O1002" s="821">
        <v>1</v>
      </c>
      <c r="P1002" s="739">
        <v>925.46</v>
      </c>
      <c r="Q1002" s="754">
        <v>1</v>
      </c>
      <c r="R1002" s="738">
        <v>2</v>
      </c>
      <c r="S1002" s="754">
        <v>1</v>
      </c>
      <c r="T1002" s="821">
        <v>1</v>
      </c>
      <c r="U1002" s="777">
        <v>1</v>
      </c>
    </row>
    <row r="1003" spans="1:21" ht="14.4" customHeight="1" x14ac:dyDescent="0.3">
      <c r="A1003" s="737">
        <v>10</v>
      </c>
      <c r="B1003" s="738" t="s">
        <v>2778</v>
      </c>
      <c r="C1003" s="738" t="s">
        <v>3062</v>
      </c>
      <c r="D1003" s="819" t="s">
        <v>5799</v>
      </c>
      <c r="E1003" s="820" t="s">
        <v>3119</v>
      </c>
      <c r="F1003" s="738" t="s">
        <v>3057</v>
      </c>
      <c r="G1003" s="738" t="s">
        <v>3240</v>
      </c>
      <c r="H1003" s="738" t="s">
        <v>871</v>
      </c>
      <c r="I1003" s="738" t="s">
        <v>1321</v>
      </c>
      <c r="J1003" s="738" t="s">
        <v>2299</v>
      </c>
      <c r="K1003" s="738" t="s">
        <v>2892</v>
      </c>
      <c r="L1003" s="739">
        <v>154.36000000000001</v>
      </c>
      <c r="M1003" s="739">
        <v>154.36000000000001</v>
      </c>
      <c r="N1003" s="738">
        <v>1</v>
      </c>
      <c r="O1003" s="821">
        <v>1</v>
      </c>
      <c r="P1003" s="739">
        <v>154.36000000000001</v>
      </c>
      <c r="Q1003" s="754">
        <v>1</v>
      </c>
      <c r="R1003" s="738">
        <v>1</v>
      </c>
      <c r="S1003" s="754">
        <v>1</v>
      </c>
      <c r="T1003" s="821">
        <v>1</v>
      </c>
      <c r="U1003" s="777">
        <v>1</v>
      </c>
    </row>
    <row r="1004" spans="1:21" ht="14.4" customHeight="1" x14ac:dyDescent="0.3">
      <c r="A1004" s="737">
        <v>10</v>
      </c>
      <c r="B1004" s="738" t="s">
        <v>2778</v>
      </c>
      <c r="C1004" s="738" t="s">
        <v>3062</v>
      </c>
      <c r="D1004" s="819" t="s">
        <v>5799</v>
      </c>
      <c r="E1004" s="820" t="s">
        <v>3119</v>
      </c>
      <c r="F1004" s="738" t="s">
        <v>3057</v>
      </c>
      <c r="G1004" s="738" t="s">
        <v>3240</v>
      </c>
      <c r="H1004" s="738" t="s">
        <v>871</v>
      </c>
      <c r="I1004" s="738" t="s">
        <v>1329</v>
      </c>
      <c r="J1004" s="738" t="s">
        <v>2893</v>
      </c>
      <c r="K1004" s="738" t="s">
        <v>2894</v>
      </c>
      <c r="L1004" s="739">
        <v>111.22</v>
      </c>
      <c r="M1004" s="739">
        <v>111.22</v>
      </c>
      <c r="N1004" s="738">
        <v>1</v>
      </c>
      <c r="O1004" s="821">
        <v>1</v>
      </c>
      <c r="P1004" s="739"/>
      <c r="Q1004" s="754">
        <v>0</v>
      </c>
      <c r="R1004" s="738"/>
      <c r="S1004" s="754">
        <v>0</v>
      </c>
      <c r="T1004" s="821"/>
      <c r="U1004" s="777">
        <v>0</v>
      </c>
    </row>
    <row r="1005" spans="1:21" ht="14.4" customHeight="1" x14ac:dyDescent="0.3">
      <c r="A1005" s="737">
        <v>10</v>
      </c>
      <c r="B1005" s="738" t="s">
        <v>2778</v>
      </c>
      <c r="C1005" s="738" t="s">
        <v>3062</v>
      </c>
      <c r="D1005" s="819" t="s">
        <v>5799</v>
      </c>
      <c r="E1005" s="820" t="s">
        <v>3119</v>
      </c>
      <c r="F1005" s="738" t="s">
        <v>3057</v>
      </c>
      <c r="G1005" s="738" t="s">
        <v>3240</v>
      </c>
      <c r="H1005" s="738" t="s">
        <v>871</v>
      </c>
      <c r="I1005" s="738" t="s">
        <v>1007</v>
      </c>
      <c r="J1005" s="738" t="s">
        <v>1008</v>
      </c>
      <c r="K1005" s="738" t="s">
        <v>3241</v>
      </c>
      <c r="L1005" s="739">
        <v>75.73</v>
      </c>
      <c r="M1005" s="739">
        <v>227.19</v>
      </c>
      <c r="N1005" s="738">
        <v>3</v>
      </c>
      <c r="O1005" s="821">
        <v>2</v>
      </c>
      <c r="P1005" s="739">
        <v>75.73</v>
      </c>
      <c r="Q1005" s="754">
        <v>0.33333333333333337</v>
      </c>
      <c r="R1005" s="738">
        <v>1</v>
      </c>
      <c r="S1005" s="754">
        <v>0.33333333333333331</v>
      </c>
      <c r="T1005" s="821">
        <v>0.5</v>
      </c>
      <c r="U1005" s="777">
        <v>0.25</v>
      </c>
    </row>
    <row r="1006" spans="1:21" ht="14.4" customHeight="1" x14ac:dyDescent="0.3">
      <c r="A1006" s="737">
        <v>10</v>
      </c>
      <c r="B1006" s="738" t="s">
        <v>2778</v>
      </c>
      <c r="C1006" s="738" t="s">
        <v>3062</v>
      </c>
      <c r="D1006" s="819" t="s">
        <v>5799</v>
      </c>
      <c r="E1006" s="820" t="s">
        <v>3119</v>
      </c>
      <c r="F1006" s="738" t="s">
        <v>3057</v>
      </c>
      <c r="G1006" s="738" t="s">
        <v>3246</v>
      </c>
      <c r="H1006" s="738" t="s">
        <v>608</v>
      </c>
      <c r="I1006" s="738" t="s">
        <v>4282</v>
      </c>
      <c r="J1006" s="738" t="s">
        <v>3247</v>
      </c>
      <c r="K1006" s="738" t="s">
        <v>3504</v>
      </c>
      <c r="L1006" s="739">
        <v>170.52</v>
      </c>
      <c r="M1006" s="739">
        <v>170.52</v>
      </c>
      <c r="N1006" s="738">
        <v>1</v>
      </c>
      <c r="O1006" s="821">
        <v>0.5</v>
      </c>
      <c r="P1006" s="739"/>
      <c r="Q1006" s="754">
        <v>0</v>
      </c>
      <c r="R1006" s="738"/>
      <c r="S1006" s="754">
        <v>0</v>
      </c>
      <c r="T1006" s="821"/>
      <c r="U1006" s="777">
        <v>0</v>
      </c>
    </row>
    <row r="1007" spans="1:21" ht="14.4" customHeight="1" x14ac:dyDescent="0.3">
      <c r="A1007" s="737">
        <v>10</v>
      </c>
      <c r="B1007" s="738" t="s">
        <v>2778</v>
      </c>
      <c r="C1007" s="738" t="s">
        <v>3062</v>
      </c>
      <c r="D1007" s="819" t="s">
        <v>5799</v>
      </c>
      <c r="E1007" s="820" t="s">
        <v>3119</v>
      </c>
      <c r="F1007" s="738" t="s">
        <v>3057</v>
      </c>
      <c r="G1007" s="738" t="s">
        <v>3246</v>
      </c>
      <c r="H1007" s="738" t="s">
        <v>608</v>
      </c>
      <c r="I1007" s="738" t="s">
        <v>4132</v>
      </c>
      <c r="J1007" s="738" t="s">
        <v>3247</v>
      </c>
      <c r="K1007" s="738" t="s">
        <v>4133</v>
      </c>
      <c r="L1007" s="739">
        <v>0</v>
      </c>
      <c r="M1007" s="739">
        <v>0</v>
      </c>
      <c r="N1007" s="738">
        <v>1</v>
      </c>
      <c r="O1007" s="821">
        <v>1</v>
      </c>
      <c r="P1007" s="739"/>
      <c r="Q1007" s="754"/>
      <c r="R1007" s="738"/>
      <c r="S1007" s="754">
        <v>0</v>
      </c>
      <c r="T1007" s="821"/>
      <c r="U1007" s="777">
        <v>0</v>
      </c>
    </row>
    <row r="1008" spans="1:21" ht="14.4" customHeight="1" x14ac:dyDescent="0.3">
      <c r="A1008" s="737">
        <v>10</v>
      </c>
      <c r="B1008" s="738" t="s">
        <v>2778</v>
      </c>
      <c r="C1008" s="738" t="s">
        <v>3062</v>
      </c>
      <c r="D1008" s="819" t="s">
        <v>5799</v>
      </c>
      <c r="E1008" s="820" t="s">
        <v>3119</v>
      </c>
      <c r="F1008" s="738" t="s">
        <v>3057</v>
      </c>
      <c r="G1008" s="738" t="s">
        <v>3246</v>
      </c>
      <c r="H1008" s="738" t="s">
        <v>608</v>
      </c>
      <c r="I1008" s="738" t="s">
        <v>958</v>
      </c>
      <c r="J1008" s="738" t="s">
        <v>3247</v>
      </c>
      <c r="K1008" s="738" t="s">
        <v>3254</v>
      </c>
      <c r="L1008" s="739">
        <v>85.27</v>
      </c>
      <c r="M1008" s="739">
        <v>255.81</v>
      </c>
      <c r="N1008" s="738">
        <v>3</v>
      </c>
      <c r="O1008" s="821">
        <v>2</v>
      </c>
      <c r="P1008" s="739">
        <v>170.54</v>
      </c>
      <c r="Q1008" s="754">
        <v>0.66666666666666663</v>
      </c>
      <c r="R1008" s="738">
        <v>2</v>
      </c>
      <c r="S1008" s="754">
        <v>0.66666666666666663</v>
      </c>
      <c r="T1008" s="821">
        <v>1</v>
      </c>
      <c r="U1008" s="777">
        <v>0.5</v>
      </c>
    </row>
    <row r="1009" spans="1:21" ht="14.4" customHeight="1" x14ac:dyDescent="0.3">
      <c r="A1009" s="737">
        <v>10</v>
      </c>
      <c r="B1009" s="738" t="s">
        <v>2778</v>
      </c>
      <c r="C1009" s="738" t="s">
        <v>3062</v>
      </c>
      <c r="D1009" s="819" t="s">
        <v>5799</v>
      </c>
      <c r="E1009" s="820" t="s">
        <v>3119</v>
      </c>
      <c r="F1009" s="738" t="s">
        <v>3057</v>
      </c>
      <c r="G1009" s="738" t="s">
        <v>3246</v>
      </c>
      <c r="H1009" s="738" t="s">
        <v>608</v>
      </c>
      <c r="I1009" s="738" t="s">
        <v>1708</v>
      </c>
      <c r="J1009" s="738" t="s">
        <v>3247</v>
      </c>
      <c r="K1009" s="738" t="s">
        <v>3504</v>
      </c>
      <c r="L1009" s="739">
        <v>170.52</v>
      </c>
      <c r="M1009" s="739">
        <v>170.52</v>
      </c>
      <c r="N1009" s="738">
        <v>1</v>
      </c>
      <c r="O1009" s="821">
        <v>1</v>
      </c>
      <c r="P1009" s="739"/>
      <c r="Q1009" s="754">
        <v>0</v>
      </c>
      <c r="R1009" s="738"/>
      <c r="S1009" s="754">
        <v>0</v>
      </c>
      <c r="T1009" s="821"/>
      <c r="U1009" s="777">
        <v>0</v>
      </c>
    </row>
    <row r="1010" spans="1:21" ht="14.4" customHeight="1" x14ac:dyDescent="0.3">
      <c r="A1010" s="737">
        <v>10</v>
      </c>
      <c r="B1010" s="738" t="s">
        <v>2778</v>
      </c>
      <c r="C1010" s="738" t="s">
        <v>3062</v>
      </c>
      <c r="D1010" s="819" t="s">
        <v>5799</v>
      </c>
      <c r="E1010" s="820" t="s">
        <v>3119</v>
      </c>
      <c r="F1010" s="738" t="s">
        <v>3057</v>
      </c>
      <c r="G1010" s="738" t="s">
        <v>3246</v>
      </c>
      <c r="H1010" s="738" t="s">
        <v>608</v>
      </c>
      <c r="I1010" s="738" t="s">
        <v>3715</v>
      </c>
      <c r="J1010" s="738" t="s">
        <v>3247</v>
      </c>
      <c r="K1010" s="738" t="s">
        <v>3382</v>
      </c>
      <c r="L1010" s="739">
        <v>238.72</v>
      </c>
      <c r="M1010" s="739">
        <v>238.72</v>
      </c>
      <c r="N1010" s="738">
        <v>1</v>
      </c>
      <c r="O1010" s="821">
        <v>0.5</v>
      </c>
      <c r="P1010" s="739"/>
      <c r="Q1010" s="754">
        <v>0</v>
      </c>
      <c r="R1010" s="738"/>
      <c r="S1010" s="754">
        <v>0</v>
      </c>
      <c r="T1010" s="821"/>
      <c r="U1010" s="777">
        <v>0</v>
      </c>
    </row>
    <row r="1011" spans="1:21" ht="14.4" customHeight="1" x14ac:dyDescent="0.3">
      <c r="A1011" s="737">
        <v>10</v>
      </c>
      <c r="B1011" s="738" t="s">
        <v>2778</v>
      </c>
      <c r="C1011" s="738" t="s">
        <v>3062</v>
      </c>
      <c r="D1011" s="819" t="s">
        <v>5799</v>
      </c>
      <c r="E1011" s="820" t="s">
        <v>3119</v>
      </c>
      <c r="F1011" s="738" t="s">
        <v>3057</v>
      </c>
      <c r="G1011" s="738" t="s">
        <v>3251</v>
      </c>
      <c r="H1011" s="738" t="s">
        <v>871</v>
      </c>
      <c r="I1011" s="738" t="s">
        <v>1920</v>
      </c>
      <c r="J1011" s="738" t="s">
        <v>1632</v>
      </c>
      <c r="K1011" s="738" t="s">
        <v>2983</v>
      </c>
      <c r="L1011" s="739">
        <v>69.16</v>
      </c>
      <c r="M1011" s="739">
        <v>69.16</v>
      </c>
      <c r="N1011" s="738">
        <v>1</v>
      </c>
      <c r="O1011" s="821">
        <v>1</v>
      </c>
      <c r="P1011" s="739">
        <v>69.16</v>
      </c>
      <c r="Q1011" s="754">
        <v>1</v>
      </c>
      <c r="R1011" s="738">
        <v>1</v>
      </c>
      <c r="S1011" s="754">
        <v>1</v>
      </c>
      <c r="T1011" s="821">
        <v>1</v>
      </c>
      <c r="U1011" s="777">
        <v>1</v>
      </c>
    </row>
    <row r="1012" spans="1:21" ht="14.4" customHeight="1" x14ac:dyDescent="0.3">
      <c r="A1012" s="737">
        <v>10</v>
      </c>
      <c r="B1012" s="738" t="s">
        <v>2778</v>
      </c>
      <c r="C1012" s="738" t="s">
        <v>3062</v>
      </c>
      <c r="D1012" s="819" t="s">
        <v>5799</v>
      </c>
      <c r="E1012" s="820" t="s">
        <v>3119</v>
      </c>
      <c r="F1012" s="738" t="s">
        <v>3057</v>
      </c>
      <c r="G1012" s="738" t="s">
        <v>4283</v>
      </c>
      <c r="H1012" s="738" t="s">
        <v>608</v>
      </c>
      <c r="I1012" s="738" t="s">
        <v>4284</v>
      </c>
      <c r="J1012" s="738" t="s">
        <v>4285</v>
      </c>
      <c r="K1012" s="738" t="s">
        <v>4286</v>
      </c>
      <c r="L1012" s="739">
        <v>3515.36</v>
      </c>
      <c r="M1012" s="739">
        <v>35153.599999999999</v>
      </c>
      <c r="N1012" s="738">
        <v>10</v>
      </c>
      <c r="O1012" s="821">
        <v>0.5</v>
      </c>
      <c r="P1012" s="739">
        <v>35153.599999999999</v>
      </c>
      <c r="Q1012" s="754">
        <v>1</v>
      </c>
      <c r="R1012" s="738">
        <v>10</v>
      </c>
      <c r="S1012" s="754">
        <v>1</v>
      </c>
      <c r="T1012" s="821">
        <v>0.5</v>
      </c>
      <c r="U1012" s="777">
        <v>1</v>
      </c>
    </row>
    <row r="1013" spans="1:21" ht="14.4" customHeight="1" x14ac:dyDescent="0.3">
      <c r="A1013" s="737">
        <v>10</v>
      </c>
      <c r="B1013" s="738" t="s">
        <v>2778</v>
      </c>
      <c r="C1013" s="738" t="s">
        <v>3062</v>
      </c>
      <c r="D1013" s="819" t="s">
        <v>5799</v>
      </c>
      <c r="E1013" s="820" t="s">
        <v>3119</v>
      </c>
      <c r="F1013" s="738" t="s">
        <v>3057</v>
      </c>
      <c r="G1013" s="738" t="s">
        <v>3530</v>
      </c>
      <c r="H1013" s="738" t="s">
        <v>608</v>
      </c>
      <c r="I1013" s="738" t="s">
        <v>2002</v>
      </c>
      <c r="J1013" s="738" t="s">
        <v>1405</v>
      </c>
      <c r="K1013" s="738" t="s">
        <v>4287</v>
      </c>
      <c r="L1013" s="739">
        <v>159.16999999999999</v>
      </c>
      <c r="M1013" s="739">
        <v>477.51</v>
      </c>
      <c r="N1013" s="738">
        <v>3</v>
      </c>
      <c r="O1013" s="821">
        <v>1</v>
      </c>
      <c r="P1013" s="739">
        <v>477.51</v>
      </c>
      <c r="Q1013" s="754">
        <v>1</v>
      </c>
      <c r="R1013" s="738">
        <v>3</v>
      </c>
      <c r="S1013" s="754">
        <v>1</v>
      </c>
      <c r="T1013" s="821">
        <v>1</v>
      </c>
      <c r="U1013" s="777">
        <v>1</v>
      </c>
    </row>
    <row r="1014" spans="1:21" ht="14.4" customHeight="1" x14ac:dyDescent="0.3">
      <c r="A1014" s="737">
        <v>10</v>
      </c>
      <c r="B1014" s="738" t="s">
        <v>2778</v>
      </c>
      <c r="C1014" s="738" t="s">
        <v>3062</v>
      </c>
      <c r="D1014" s="819" t="s">
        <v>5799</v>
      </c>
      <c r="E1014" s="820" t="s">
        <v>3119</v>
      </c>
      <c r="F1014" s="738" t="s">
        <v>3057</v>
      </c>
      <c r="G1014" s="738" t="s">
        <v>3532</v>
      </c>
      <c r="H1014" s="738" t="s">
        <v>608</v>
      </c>
      <c r="I1014" s="738" t="s">
        <v>1498</v>
      </c>
      <c r="J1014" s="738" t="s">
        <v>1499</v>
      </c>
      <c r="K1014" s="738" t="s">
        <v>3533</v>
      </c>
      <c r="L1014" s="739">
        <v>0</v>
      </c>
      <c r="M1014" s="739">
        <v>0</v>
      </c>
      <c r="N1014" s="738">
        <v>1</v>
      </c>
      <c r="O1014" s="821">
        <v>1</v>
      </c>
      <c r="P1014" s="739"/>
      <c r="Q1014" s="754"/>
      <c r="R1014" s="738"/>
      <c r="S1014" s="754">
        <v>0</v>
      </c>
      <c r="T1014" s="821"/>
      <c r="U1014" s="777">
        <v>0</v>
      </c>
    </row>
    <row r="1015" spans="1:21" ht="14.4" customHeight="1" x14ac:dyDescent="0.3">
      <c r="A1015" s="737">
        <v>10</v>
      </c>
      <c r="B1015" s="738" t="s">
        <v>2778</v>
      </c>
      <c r="C1015" s="738" t="s">
        <v>3062</v>
      </c>
      <c r="D1015" s="819" t="s">
        <v>5799</v>
      </c>
      <c r="E1015" s="820" t="s">
        <v>3119</v>
      </c>
      <c r="F1015" s="738" t="s">
        <v>3057</v>
      </c>
      <c r="G1015" s="738" t="s">
        <v>3481</v>
      </c>
      <c r="H1015" s="738" t="s">
        <v>608</v>
      </c>
      <c r="I1015" s="738" t="s">
        <v>4228</v>
      </c>
      <c r="J1015" s="738" t="s">
        <v>1040</v>
      </c>
      <c r="K1015" s="738" t="s">
        <v>4229</v>
      </c>
      <c r="L1015" s="739">
        <v>0</v>
      </c>
      <c r="M1015" s="739">
        <v>0</v>
      </c>
      <c r="N1015" s="738">
        <v>1</v>
      </c>
      <c r="O1015" s="821">
        <v>1</v>
      </c>
      <c r="P1015" s="739"/>
      <c r="Q1015" s="754"/>
      <c r="R1015" s="738"/>
      <c r="S1015" s="754">
        <v>0</v>
      </c>
      <c r="T1015" s="821"/>
      <c r="U1015" s="777">
        <v>0</v>
      </c>
    </row>
    <row r="1016" spans="1:21" ht="14.4" customHeight="1" x14ac:dyDescent="0.3">
      <c r="A1016" s="737">
        <v>10</v>
      </c>
      <c r="B1016" s="738" t="s">
        <v>2778</v>
      </c>
      <c r="C1016" s="738" t="s">
        <v>3062</v>
      </c>
      <c r="D1016" s="819" t="s">
        <v>5799</v>
      </c>
      <c r="E1016" s="820" t="s">
        <v>3119</v>
      </c>
      <c r="F1016" s="738" t="s">
        <v>3057</v>
      </c>
      <c r="G1016" s="738" t="s">
        <v>3287</v>
      </c>
      <c r="H1016" s="738" t="s">
        <v>608</v>
      </c>
      <c r="I1016" s="738" t="s">
        <v>4288</v>
      </c>
      <c r="J1016" s="738" t="s">
        <v>4289</v>
      </c>
      <c r="K1016" s="738" t="s">
        <v>3382</v>
      </c>
      <c r="L1016" s="739">
        <v>98.75</v>
      </c>
      <c r="M1016" s="739">
        <v>98.75</v>
      </c>
      <c r="N1016" s="738">
        <v>1</v>
      </c>
      <c r="O1016" s="821">
        <v>0.5</v>
      </c>
      <c r="P1016" s="739">
        <v>98.75</v>
      </c>
      <c r="Q1016" s="754">
        <v>1</v>
      </c>
      <c r="R1016" s="738">
        <v>1</v>
      </c>
      <c r="S1016" s="754">
        <v>1</v>
      </c>
      <c r="T1016" s="821">
        <v>0.5</v>
      </c>
      <c r="U1016" s="777">
        <v>1</v>
      </c>
    </row>
    <row r="1017" spans="1:21" ht="14.4" customHeight="1" x14ac:dyDescent="0.3">
      <c r="A1017" s="737">
        <v>10</v>
      </c>
      <c r="B1017" s="738" t="s">
        <v>2778</v>
      </c>
      <c r="C1017" s="738" t="s">
        <v>3062</v>
      </c>
      <c r="D1017" s="819" t="s">
        <v>5799</v>
      </c>
      <c r="E1017" s="820" t="s">
        <v>3119</v>
      </c>
      <c r="F1017" s="738" t="s">
        <v>3057</v>
      </c>
      <c r="G1017" s="738" t="s">
        <v>3287</v>
      </c>
      <c r="H1017" s="738" t="s">
        <v>608</v>
      </c>
      <c r="I1017" s="738" t="s">
        <v>3381</v>
      </c>
      <c r="J1017" s="738" t="s">
        <v>1620</v>
      </c>
      <c r="K1017" s="738" t="s">
        <v>3382</v>
      </c>
      <c r="L1017" s="739">
        <v>98.75</v>
      </c>
      <c r="M1017" s="739">
        <v>98.75</v>
      </c>
      <c r="N1017" s="738">
        <v>1</v>
      </c>
      <c r="O1017" s="821">
        <v>0.5</v>
      </c>
      <c r="P1017" s="739"/>
      <c r="Q1017" s="754">
        <v>0</v>
      </c>
      <c r="R1017" s="738"/>
      <c r="S1017" s="754">
        <v>0</v>
      </c>
      <c r="T1017" s="821"/>
      <c r="U1017" s="777">
        <v>0</v>
      </c>
    </row>
    <row r="1018" spans="1:21" ht="14.4" customHeight="1" x14ac:dyDescent="0.3">
      <c r="A1018" s="737">
        <v>10</v>
      </c>
      <c r="B1018" s="738" t="s">
        <v>2778</v>
      </c>
      <c r="C1018" s="738" t="s">
        <v>3062</v>
      </c>
      <c r="D1018" s="819" t="s">
        <v>5799</v>
      </c>
      <c r="E1018" s="820" t="s">
        <v>3119</v>
      </c>
      <c r="F1018" s="738" t="s">
        <v>3057</v>
      </c>
      <c r="G1018" s="738" t="s">
        <v>3287</v>
      </c>
      <c r="H1018" s="738" t="s">
        <v>608</v>
      </c>
      <c r="I1018" s="738" t="s">
        <v>3580</v>
      </c>
      <c r="J1018" s="738" t="s">
        <v>2764</v>
      </c>
      <c r="K1018" s="738" t="s">
        <v>3250</v>
      </c>
      <c r="L1018" s="739">
        <v>49.38</v>
      </c>
      <c r="M1018" s="739">
        <v>98.76</v>
      </c>
      <c r="N1018" s="738">
        <v>2</v>
      </c>
      <c r="O1018" s="821">
        <v>1</v>
      </c>
      <c r="P1018" s="739">
        <v>98.76</v>
      </c>
      <c r="Q1018" s="754">
        <v>1</v>
      </c>
      <c r="R1018" s="738">
        <v>2</v>
      </c>
      <c r="S1018" s="754">
        <v>1</v>
      </c>
      <c r="T1018" s="821">
        <v>1</v>
      </c>
      <c r="U1018" s="777">
        <v>1</v>
      </c>
    </row>
    <row r="1019" spans="1:21" ht="14.4" customHeight="1" x14ac:dyDescent="0.3">
      <c r="A1019" s="737">
        <v>10</v>
      </c>
      <c r="B1019" s="738" t="s">
        <v>2778</v>
      </c>
      <c r="C1019" s="738" t="s">
        <v>3062</v>
      </c>
      <c r="D1019" s="819" t="s">
        <v>5799</v>
      </c>
      <c r="E1019" s="820" t="s">
        <v>3119</v>
      </c>
      <c r="F1019" s="738" t="s">
        <v>3057</v>
      </c>
      <c r="G1019" s="738" t="s">
        <v>3287</v>
      </c>
      <c r="H1019" s="738" t="s">
        <v>608</v>
      </c>
      <c r="I1019" s="738" t="s">
        <v>3473</v>
      </c>
      <c r="J1019" s="738" t="s">
        <v>998</v>
      </c>
      <c r="K1019" s="738" t="s">
        <v>3474</v>
      </c>
      <c r="L1019" s="739">
        <v>0</v>
      </c>
      <c r="M1019" s="739">
        <v>0</v>
      </c>
      <c r="N1019" s="738">
        <v>1</v>
      </c>
      <c r="O1019" s="821">
        <v>0.5</v>
      </c>
      <c r="P1019" s="739"/>
      <c r="Q1019" s="754"/>
      <c r="R1019" s="738"/>
      <c r="S1019" s="754">
        <v>0</v>
      </c>
      <c r="T1019" s="821"/>
      <c r="U1019" s="777">
        <v>0</v>
      </c>
    </row>
    <row r="1020" spans="1:21" ht="14.4" customHeight="1" x14ac:dyDescent="0.3">
      <c r="A1020" s="737">
        <v>10</v>
      </c>
      <c r="B1020" s="738" t="s">
        <v>2778</v>
      </c>
      <c r="C1020" s="738" t="s">
        <v>3062</v>
      </c>
      <c r="D1020" s="819" t="s">
        <v>5799</v>
      </c>
      <c r="E1020" s="820" t="s">
        <v>3119</v>
      </c>
      <c r="F1020" s="738" t="s">
        <v>3057</v>
      </c>
      <c r="G1020" s="738" t="s">
        <v>3287</v>
      </c>
      <c r="H1020" s="738" t="s">
        <v>608</v>
      </c>
      <c r="I1020" s="738" t="s">
        <v>4290</v>
      </c>
      <c r="J1020" s="738" t="s">
        <v>998</v>
      </c>
      <c r="K1020" s="738" t="s">
        <v>4291</v>
      </c>
      <c r="L1020" s="739">
        <v>0</v>
      </c>
      <c r="M1020" s="739">
        <v>0</v>
      </c>
      <c r="N1020" s="738">
        <v>1</v>
      </c>
      <c r="O1020" s="821">
        <v>0.5</v>
      </c>
      <c r="P1020" s="739">
        <v>0</v>
      </c>
      <c r="Q1020" s="754"/>
      <c r="R1020" s="738">
        <v>1</v>
      </c>
      <c r="S1020" s="754">
        <v>1</v>
      </c>
      <c r="T1020" s="821">
        <v>0.5</v>
      </c>
      <c r="U1020" s="777">
        <v>1</v>
      </c>
    </row>
    <row r="1021" spans="1:21" ht="14.4" customHeight="1" x14ac:dyDescent="0.3">
      <c r="A1021" s="737">
        <v>10</v>
      </c>
      <c r="B1021" s="738" t="s">
        <v>2778</v>
      </c>
      <c r="C1021" s="738" t="s">
        <v>3062</v>
      </c>
      <c r="D1021" s="819" t="s">
        <v>5799</v>
      </c>
      <c r="E1021" s="820" t="s">
        <v>3119</v>
      </c>
      <c r="F1021" s="738" t="s">
        <v>3057</v>
      </c>
      <c r="G1021" s="738" t="s">
        <v>3287</v>
      </c>
      <c r="H1021" s="738" t="s">
        <v>608</v>
      </c>
      <c r="I1021" s="738" t="s">
        <v>981</v>
      </c>
      <c r="J1021" s="738" t="s">
        <v>982</v>
      </c>
      <c r="K1021" s="738" t="s">
        <v>3384</v>
      </c>
      <c r="L1021" s="739">
        <v>38.81</v>
      </c>
      <c r="M1021" s="739">
        <v>38.81</v>
      </c>
      <c r="N1021" s="738">
        <v>1</v>
      </c>
      <c r="O1021" s="821">
        <v>0.5</v>
      </c>
      <c r="P1021" s="739">
        <v>38.81</v>
      </c>
      <c r="Q1021" s="754">
        <v>1</v>
      </c>
      <c r="R1021" s="738">
        <v>1</v>
      </c>
      <c r="S1021" s="754">
        <v>1</v>
      </c>
      <c r="T1021" s="821">
        <v>0.5</v>
      </c>
      <c r="U1021" s="777">
        <v>1</v>
      </c>
    </row>
    <row r="1022" spans="1:21" ht="14.4" customHeight="1" x14ac:dyDescent="0.3">
      <c r="A1022" s="737">
        <v>10</v>
      </c>
      <c r="B1022" s="738" t="s">
        <v>2778</v>
      </c>
      <c r="C1022" s="738" t="s">
        <v>3062</v>
      </c>
      <c r="D1022" s="819" t="s">
        <v>5799</v>
      </c>
      <c r="E1022" s="820" t="s">
        <v>3119</v>
      </c>
      <c r="F1022" s="738" t="s">
        <v>3057</v>
      </c>
      <c r="G1022" s="738" t="s">
        <v>3736</v>
      </c>
      <c r="H1022" s="738" t="s">
        <v>608</v>
      </c>
      <c r="I1022" s="738" t="s">
        <v>4292</v>
      </c>
      <c r="J1022" s="738" t="s">
        <v>3737</v>
      </c>
      <c r="K1022" s="738" t="s">
        <v>4293</v>
      </c>
      <c r="L1022" s="739">
        <v>0</v>
      </c>
      <c r="M1022" s="739">
        <v>0</v>
      </c>
      <c r="N1022" s="738">
        <v>1</v>
      </c>
      <c r="O1022" s="821">
        <v>0.5</v>
      </c>
      <c r="P1022" s="739">
        <v>0</v>
      </c>
      <c r="Q1022" s="754"/>
      <c r="R1022" s="738">
        <v>1</v>
      </c>
      <c r="S1022" s="754">
        <v>1</v>
      </c>
      <c r="T1022" s="821">
        <v>0.5</v>
      </c>
      <c r="U1022" s="777">
        <v>1</v>
      </c>
    </row>
    <row r="1023" spans="1:21" ht="14.4" customHeight="1" x14ac:dyDescent="0.3">
      <c r="A1023" s="737">
        <v>10</v>
      </c>
      <c r="B1023" s="738" t="s">
        <v>2778</v>
      </c>
      <c r="C1023" s="738" t="s">
        <v>3062</v>
      </c>
      <c r="D1023" s="819" t="s">
        <v>5799</v>
      </c>
      <c r="E1023" s="820" t="s">
        <v>3119</v>
      </c>
      <c r="F1023" s="738" t="s">
        <v>3057</v>
      </c>
      <c r="G1023" s="738" t="s">
        <v>3475</v>
      </c>
      <c r="H1023" s="738" t="s">
        <v>608</v>
      </c>
      <c r="I1023" s="738" t="s">
        <v>3581</v>
      </c>
      <c r="J1023" s="738" t="s">
        <v>2241</v>
      </c>
      <c r="K1023" s="738" t="s">
        <v>3486</v>
      </c>
      <c r="L1023" s="739">
        <v>760.22</v>
      </c>
      <c r="M1023" s="739">
        <v>2280.66</v>
      </c>
      <c r="N1023" s="738">
        <v>3</v>
      </c>
      <c r="O1023" s="821">
        <v>1</v>
      </c>
      <c r="P1023" s="739">
        <v>2280.66</v>
      </c>
      <c r="Q1023" s="754">
        <v>1</v>
      </c>
      <c r="R1023" s="738">
        <v>3</v>
      </c>
      <c r="S1023" s="754">
        <v>1</v>
      </c>
      <c r="T1023" s="821">
        <v>1</v>
      </c>
      <c r="U1023" s="777">
        <v>1</v>
      </c>
    </row>
    <row r="1024" spans="1:21" ht="14.4" customHeight="1" x14ac:dyDescent="0.3">
      <c r="A1024" s="737">
        <v>10</v>
      </c>
      <c r="B1024" s="738" t="s">
        <v>2778</v>
      </c>
      <c r="C1024" s="738" t="s">
        <v>3062</v>
      </c>
      <c r="D1024" s="819" t="s">
        <v>5799</v>
      </c>
      <c r="E1024" s="820" t="s">
        <v>3119</v>
      </c>
      <c r="F1024" s="738" t="s">
        <v>3057</v>
      </c>
      <c r="G1024" s="738" t="s">
        <v>4294</v>
      </c>
      <c r="H1024" s="738" t="s">
        <v>871</v>
      </c>
      <c r="I1024" s="738" t="s">
        <v>1651</v>
      </c>
      <c r="J1024" s="738" t="s">
        <v>2947</v>
      </c>
      <c r="K1024" s="738" t="s">
        <v>2948</v>
      </c>
      <c r="L1024" s="739">
        <v>55.37</v>
      </c>
      <c r="M1024" s="739">
        <v>110.74</v>
      </c>
      <c r="N1024" s="738">
        <v>2</v>
      </c>
      <c r="O1024" s="821">
        <v>0.5</v>
      </c>
      <c r="P1024" s="739"/>
      <c r="Q1024" s="754">
        <v>0</v>
      </c>
      <c r="R1024" s="738"/>
      <c r="S1024" s="754">
        <v>0</v>
      </c>
      <c r="T1024" s="821"/>
      <c r="U1024" s="777">
        <v>0</v>
      </c>
    </row>
    <row r="1025" spans="1:21" ht="14.4" customHeight="1" x14ac:dyDescent="0.3">
      <c r="A1025" s="737">
        <v>10</v>
      </c>
      <c r="B1025" s="738" t="s">
        <v>2778</v>
      </c>
      <c r="C1025" s="738" t="s">
        <v>3062</v>
      </c>
      <c r="D1025" s="819" t="s">
        <v>5799</v>
      </c>
      <c r="E1025" s="820" t="s">
        <v>3119</v>
      </c>
      <c r="F1025" s="738" t="s">
        <v>3057</v>
      </c>
      <c r="G1025" s="738" t="s">
        <v>4294</v>
      </c>
      <c r="H1025" s="738" t="s">
        <v>871</v>
      </c>
      <c r="I1025" s="738" t="s">
        <v>2621</v>
      </c>
      <c r="J1025" s="738" t="s">
        <v>2947</v>
      </c>
      <c r="K1025" s="738" t="s">
        <v>3029</v>
      </c>
      <c r="L1025" s="739">
        <v>110.73</v>
      </c>
      <c r="M1025" s="739">
        <v>110.73</v>
      </c>
      <c r="N1025" s="738">
        <v>1</v>
      </c>
      <c r="O1025" s="821">
        <v>0.5</v>
      </c>
      <c r="P1025" s="739"/>
      <c r="Q1025" s="754">
        <v>0</v>
      </c>
      <c r="R1025" s="738"/>
      <c r="S1025" s="754">
        <v>0</v>
      </c>
      <c r="T1025" s="821"/>
      <c r="U1025" s="777">
        <v>0</v>
      </c>
    </row>
    <row r="1026" spans="1:21" ht="14.4" customHeight="1" x14ac:dyDescent="0.3">
      <c r="A1026" s="737">
        <v>10</v>
      </c>
      <c r="B1026" s="738" t="s">
        <v>2778</v>
      </c>
      <c r="C1026" s="738" t="s">
        <v>3062</v>
      </c>
      <c r="D1026" s="819" t="s">
        <v>5799</v>
      </c>
      <c r="E1026" s="820" t="s">
        <v>3119</v>
      </c>
      <c r="F1026" s="738" t="s">
        <v>3057</v>
      </c>
      <c r="G1026" s="738" t="s">
        <v>4115</v>
      </c>
      <c r="H1026" s="738" t="s">
        <v>608</v>
      </c>
      <c r="I1026" s="738" t="s">
        <v>4116</v>
      </c>
      <c r="J1026" s="738" t="s">
        <v>4117</v>
      </c>
      <c r="K1026" s="738" t="s">
        <v>3366</v>
      </c>
      <c r="L1026" s="739">
        <v>0</v>
      </c>
      <c r="M1026" s="739">
        <v>0</v>
      </c>
      <c r="N1026" s="738">
        <v>1</v>
      </c>
      <c r="O1026" s="821">
        <v>0.5</v>
      </c>
      <c r="P1026" s="739"/>
      <c r="Q1026" s="754"/>
      <c r="R1026" s="738"/>
      <c r="S1026" s="754">
        <v>0</v>
      </c>
      <c r="T1026" s="821"/>
      <c r="U1026" s="777">
        <v>0</v>
      </c>
    </row>
    <row r="1027" spans="1:21" ht="14.4" customHeight="1" x14ac:dyDescent="0.3">
      <c r="A1027" s="737">
        <v>10</v>
      </c>
      <c r="B1027" s="738" t="s">
        <v>2778</v>
      </c>
      <c r="C1027" s="738" t="s">
        <v>3062</v>
      </c>
      <c r="D1027" s="819" t="s">
        <v>5799</v>
      </c>
      <c r="E1027" s="820" t="s">
        <v>3119</v>
      </c>
      <c r="F1027" s="738" t="s">
        <v>3057</v>
      </c>
      <c r="G1027" s="738" t="s">
        <v>3298</v>
      </c>
      <c r="H1027" s="738" t="s">
        <v>608</v>
      </c>
      <c r="I1027" s="738" t="s">
        <v>3626</v>
      </c>
      <c r="J1027" s="738" t="s">
        <v>3300</v>
      </c>
      <c r="K1027" s="738" t="s">
        <v>3627</v>
      </c>
      <c r="L1027" s="739">
        <v>0</v>
      </c>
      <c r="M1027" s="739">
        <v>0</v>
      </c>
      <c r="N1027" s="738">
        <v>2</v>
      </c>
      <c r="O1027" s="821">
        <v>1</v>
      </c>
      <c r="P1027" s="739"/>
      <c r="Q1027" s="754"/>
      <c r="R1027" s="738"/>
      <c r="S1027" s="754">
        <v>0</v>
      </c>
      <c r="T1027" s="821"/>
      <c r="U1027" s="777">
        <v>0</v>
      </c>
    </row>
    <row r="1028" spans="1:21" ht="14.4" customHeight="1" x14ac:dyDescent="0.3">
      <c r="A1028" s="737">
        <v>10</v>
      </c>
      <c r="B1028" s="738" t="s">
        <v>2778</v>
      </c>
      <c r="C1028" s="738" t="s">
        <v>3062</v>
      </c>
      <c r="D1028" s="819" t="s">
        <v>5799</v>
      </c>
      <c r="E1028" s="820" t="s">
        <v>3119</v>
      </c>
      <c r="F1028" s="738" t="s">
        <v>3057</v>
      </c>
      <c r="G1028" s="738" t="s">
        <v>3550</v>
      </c>
      <c r="H1028" s="738" t="s">
        <v>608</v>
      </c>
      <c r="I1028" s="738" t="s">
        <v>1278</v>
      </c>
      <c r="J1028" s="738" t="s">
        <v>1279</v>
      </c>
      <c r="K1028" s="738" t="s">
        <v>3551</v>
      </c>
      <c r="L1028" s="739">
        <v>34.19</v>
      </c>
      <c r="M1028" s="739">
        <v>68.38</v>
      </c>
      <c r="N1028" s="738">
        <v>2</v>
      </c>
      <c r="O1028" s="821">
        <v>1</v>
      </c>
      <c r="P1028" s="739">
        <v>68.38</v>
      </c>
      <c r="Q1028" s="754">
        <v>1</v>
      </c>
      <c r="R1028" s="738">
        <v>2</v>
      </c>
      <c r="S1028" s="754">
        <v>1</v>
      </c>
      <c r="T1028" s="821">
        <v>1</v>
      </c>
      <c r="U1028" s="777">
        <v>1</v>
      </c>
    </row>
    <row r="1029" spans="1:21" ht="14.4" customHeight="1" x14ac:dyDescent="0.3">
      <c r="A1029" s="737">
        <v>10</v>
      </c>
      <c r="B1029" s="738" t="s">
        <v>2778</v>
      </c>
      <c r="C1029" s="738" t="s">
        <v>3062</v>
      </c>
      <c r="D1029" s="819" t="s">
        <v>5799</v>
      </c>
      <c r="E1029" s="820" t="s">
        <v>3119</v>
      </c>
      <c r="F1029" s="738" t="s">
        <v>3057</v>
      </c>
      <c r="G1029" s="738" t="s">
        <v>4295</v>
      </c>
      <c r="H1029" s="738" t="s">
        <v>608</v>
      </c>
      <c r="I1029" s="738" t="s">
        <v>4296</v>
      </c>
      <c r="J1029" s="738" t="s">
        <v>4297</v>
      </c>
      <c r="K1029" s="738" t="s">
        <v>4298</v>
      </c>
      <c r="L1029" s="739">
        <v>239.96</v>
      </c>
      <c r="M1029" s="739">
        <v>2399.6</v>
      </c>
      <c r="N1029" s="738">
        <v>10</v>
      </c>
      <c r="O1029" s="821">
        <v>0.5</v>
      </c>
      <c r="P1029" s="739">
        <v>2399.6</v>
      </c>
      <c r="Q1029" s="754">
        <v>1</v>
      </c>
      <c r="R1029" s="738">
        <v>10</v>
      </c>
      <c r="S1029" s="754">
        <v>1</v>
      </c>
      <c r="T1029" s="821">
        <v>0.5</v>
      </c>
      <c r="U1029" s="777">
        <v>1</v>
      </c>
    </row>
    <row r="1030" spans="1:21" ht="14.4" customHeight="1" x14ac:dyDescent="0.3">
      <c r="A1030" s="737">
        <v>10</v>
      </c>
      <c r="B1030" s="738" t="s">
        <v>2778</v>
      </c>
      <c r="C1030" s="738" t="s">
        <v>3062</v>
      </c>
      <c r="D1030" s="819" t="s">
        <v>5799</v>
      </c>
      <c r="E1030" s="820" t="s">
        <v>3119</v>
      </c>
      <c r="F1030" s="738" t="s">
        <v>3057</v>
      </c>
      <c r="G1030" s="738" t="s">
        <v>3188</v>
      </c>
      <c r="H1030" s="738" t="s">
        <v>608</v>
      </c>
      <c r="I1030" s="738" t="s">
        <v>3302</v>
      </c>
      <c r="J1030" s="738" t="s">
        <v>1623</v>
      </c>
      <c r="K1030" s="738" t="s">
        <v>3303</v>
      </c>
      <c r="L1030" s="739">
        <v>93.71</v>
      </c>
      <c r="M1030" s="739">
        <v>93.71</v>
      </c>
      <c r="N1030" s="738">
        <v>1</v>
      </c>
      <c r="O1030" s="821">
        <v>0.5</v>
      </c>
      <c r="P1030" s="739"/>
      <c r="Q1030" s="754">
        <v>0</v>
      </c>
      <c r="R1030" s="738"/>
      <c r="S1030" s="754">
        <v>0</v>
      </c>
      <c r="T1030" s="821"/>
      <c r="U1030" s="777">
        <v>0</v>
      </c>
    </row>
    <row r="1031" spans="1:21" ht="14.4" customHeight="1" x14ac:dyDescent="0.3">
      <c r="A1031" s="737">
        <v>10</v>
      </c>
      <c r="B1031" s="738" t="s">
        <v>2778</v>
      </c>
      <c r="C1031" s="738" t="s">
        <v>3062</v>
      </c>
      <c r="D1031" s="819" t="s">
        <v>5799</v>
      </c>
      <c r="E1031" s="820" t="s">
        <v>3119</v>
      </c>
      <c r="F1031" s="738" t="s">
        <v>3057</v>
      </c>
      <c r="G1031" s="738" t="s">
        <v>3188</v>
      </c>
      <c r="H1031" s="738" t="s">
        <v>608</v>
      </c>
      <c r="I1031" s="738" t="s">
        <v>4252</v>
      </c>
      <c r="J1031" s="738" t="s">
        <v>3312</v>
      </c>
      <c r="K1031" s="738" t="s">
        <v>3307</v>
      </c>
      <c r="L1031" s="739">
        <v>0</v>
      </c>
      <c r="M1031" s="739">
        <v>0</v>
      </c>
      <c r="N1031" s="738">
        <v>1</v>
      </c>
      <c r="O1031" s="821">
        <v>0.5</v>
      </c>
      <c r="P1031" s="739">
        <v>0</v>
      </c>
      <c r="Q1031" s="754"/>
      <c r="R1031" s="738">
        <v>1</v>
      </c>
      <c r="S1031" s="754">
        <v>1</v>
      </c>
      <c r="T1031" s="821">
        <v>0.5</v>
      </c>
      <c r="U1031" s="777">
        <v>1</v>
      </c>
    </row>
    <row r="1032" spans="1:21" ht="14.4" customHeight="1" x14ac:dyDescent="0.3">
      <c r="A1032" s="737">
        <v>10</v>
      </c>
      <c r="B1032" s="738" t="s">
        <v>2778</v>
      </c>
      <c r="C1032" s="738" t="s">
        <v>3062</v>
      </c>
      <c r="D1032" s="819" t="s">
        <v>5799</v>
      </c>
      <c r="E1032" s="820" t="s">
        <v>3119</v>
      </c>
      <c r="F1032" s="738" t="s">
        <v>3057</v>
      </c>
      <c r="G1032" s="738" t="s">
        <v>3188</v>
      </c>
      <c r="H1032" s="738" t="s">
        <v>608</v>
      </c>
      <c r="I1032" s="738" t="s">
        <v>3310</v>
      </c>
      <c r="J1032" s="738" t="s">
        <v>1623</v>
      </c>
      <c r="K1032" s="738" t="s">
        <v>3303</v>
      </c>
      <c r="L1032" s="739">
        <v>57.64</v>
      </c>
      <c r="M1032" s="739">
        <v>57.64</v>
      </c>
      <c r="N1032" s="738">
        <v>1</v>
      </c>
      <c r="O1032" s="821">
        <v>1</v>
      </c>
      <c r="P1032" s="739"/>
      <c r="Q1032" s="754">
        <v>0</v>
      </c>
      <c r="R1032" s="738"/>
      <c r="S1032" s="754">
        <v>0</v>
      </c>
      <c r="T1032" s="821"/>
      <c r="U1032" s="777">
        <v>0</v>
      </c>
    </row>
    <row r="1033" spans="1:21" ht="14.4" customHeight="1" x14ac:dyDescent="0.3">
      <c r="A1033" s="737">
        <v>10</v>
      </c>
      <c r="B1033" s="738" t="s">
        <v>2778</v>
      </c>
      <c r="C1033" s="738" t="s">
        <v>3062</v>
      </c>
      <c r="D1033" s="819" t="s">
        <v>5799</v>
      </c>
      <c r="E1033" s="820" t="s">
        <v>3119</v>
      </c>
      <c r="F1033" s="738" t="s">
        <v>3057</v>
      </c>
      <c r="G1033" s="738" t="s">
        <v>3188</v>
      </c>
      <c r="H1033" s="738" t="s">
        <v>608</v>
      </c>
      <c r="I1033" s="738" t="s">
        <v>3489</v>
      </c>
      <c r="J1033" s="738" t="s">
        <v>1623</v>
      </c>
      <c r="K1033" s="738" t="s">
        <v>3190</v>
      </c>
      <c r="L1033" s="739">
        <v>185.26</v>
      </c>
      <c r="M1033" s="739">
        <v>185.26</v>
      </c>
      <c r="N1033" s="738">
        <v>1</v>
      </c>
      <c r="O1033" s="821">
        <v>0.5</v>
      </c>
      <c r="P1033" s="739">
        <v>185.26</v>
      </c>
      <c r="Q1033" s="754">
        <v>1</v>
      </c>
      <c r="R1033" s="738">
        <v>1</v>
      </c>
      <c r="S1033" s="754">
        <v>1</v>
      </c>
      <c r="T1033" s="821">
        <v>0.5</v>
      </c>
      <c r="U1033" s="777">
        <v>1</v>
      </c>
    </row>
    <row r="1034" spans="1:21" ht="14.4" customHeight="1" x14ac:dyDescent="0.3">
      <c r="A1034" s="737">
        <v>10</v>
      </c>
      <c r="B1034" s="738" t="s">
        <v>2778</v>
      </c>
      <c r="C1034" s="738" t="s">
        <v>3062</v>
      </c>
      <c r="D1034" s="819" t="s">
        <v>5799</v>
      </c>
      <c r="E1034" s="820" t="s">
        <v>3119</v>
      </c>
      <c r="F1034" s="738" t="s">
        <v>3057</v>
      </c>
      <c r="G1034" s="738" t="s">
        <v>3319</v>
      </c>
      <c r="H1034" s="738" t="s">
        <v>871</v>
      </c>
      <c r="I1034" s="738" t="s">
        <v>1264</v>
      </c>
      <c r="J1034" s="738" t="s">
        <v>1265</v>
      </c>
      <c r="K1034" s="738" t="s">
        <v>1266</v>
      </c>
      <c r="L1034" s="739">
        <v>130.38999999999999</v>
      </c>
      <c r="M1034" s="739">
        <v>2607.7999999999997</v>
      </c>
      <c r="N1034" s="738">
        <v>20</v>
      </c>
      <c r="O1034" s="821">
        <v>0.5</v>
      </c>
      <c r="P1034" s="739">
        <v>2607.7999999999997</v>
      </c>
      <c r="Q1034" s="754">
        <v>1</v>
      </c>
      <c r="R1034" s="738">
        <v>20</v>
      </c>
      <c r="S1034" s="754">
        <v>1</v>
      </c>
      <c r="T1034" s="821">
        <v>0.5</v>
      </c>
      <c r="U1034" s="777">
        <v>1</v>
      </c>
    </row>
    <row r="1035" spans="1:21" ht="14.4" customHeight="1" x14ac:dyDescent="0.3">
      <c r="A1035" s="737">
        <v>10</v>
      </c>
      <c r="B1035" s="738" t="s">
        <v>2778</v>
      </c>
      <c r="C1035" s="738" t="s">
        <v>3062</v>
      </c>
      <c r="D1035" s="819" t="s">
        <v>5799</v>
      </c>
      <c r="E1035" s="820" t="s">
        <v>3119</v>
      </c>
      <c r="F1035" s="738" t="s">
        <v>3057</v>
      </c>
      <c r="G1035" s="738" t="s">
        <v>3320</v>
      </c>
      <c r="H1035" s="738" t="s">
        <v>608</v>
      </c>
      <c r="I1035" s="738" t="s">
        <v>1110</v>
      </c>
      <c r="J1035" s="738" t="s">
        <v>3323</v>
      </c>
      <c r="K1035" s="738" t="s">
        <v>3324</v>
      </c>
      <c r="L1035" s="739">
        <v>99.11</v>
      </c>
      <c r="M1035" s="739">
        <v>99.11</v>
      </c>
      <c r="N1035" s="738">
        <v>1</v>
      </c>
      <c r="O1035" s="821">
        <v>0.5</v>
      </c>
      <c r="P1035" s="739"/>
      <c r="Q1035" s="754">
        <v>0</v>
      </c>
      <c r="R1035" s="738"/>
      <c r="S1035" s="754">
        <v>0</v>
      </c>
      <c r="T1035" s="821"/>
      <c r="U1035" s="777">
        <v>0</v>
      </c>
    </row>
    <row r="1036" spans="1:21" ht="14.4" customHeight="1" x14ac:dyDescent="0.3">
      <c r="A1036" s="737">
        <v>10</v>
      </c>
      <c r="B1036" s="738" t="s">
        <v>2778</v>
      </c>
      <c r="C1036" s="738" t="s">
        <v>3062</v>
      </c>
      <c r="D1036" s="819" t="s">
        <v>5799</v>
      </c>
      <c r="E1036" s="820" t="s">
        <v>3119</v>
      </c>
      <c r="F1036" s="738" t="s">
        <v>3057</v>
      </c>
      <c r="G1036" s="738" t="s">
        <v>3348</v>
      </c>
      <c r="H1036" s="738" t="s">
        <v>608</v>
      </c>
      <c r="I1036" s="738" t="s">
        <v>3349</v>
      </c>
      <c r="J1036" s="738" t="s">
        <v>3350</v>
      </c>
      <c r="K1036" s="738" t="s">
        <v>3351</v>
      </c>
      <c r="L1036" s="739">
        <v>128.69999999999999</v>
      </c>
      <c r="M1036" s="739">
        <v>128.69999999999999</v>
      </c>
      <c r="N1036" s="738">
        <v>1</v>
      </c>
      <c r="O1036" s="821">
        <v>1</v>
      </c>
      <c r="P1036" s="739"/>
      <c r="Q1036" s="754">
        <v>0</v>
      </c>
      <c r="R1036" s="738"/>
      <c r="S1036" s="754">
        <v>0</v>
      </c>
      <c r="T1036" s="821"/>
      <c r="U1036" s="777">
        <v>0</v>
      </c>
    </row>
    <row r="1037" spans="1:21" ht="14.4" customHeight="1" x14ac:dyDescent="0.3">
      <c r="A1037" s="737">
        <v>10</v>
      </c>
      <c r="B1037" s="738" t="s">
        <v>2778</v>
      </c>
      <c r="C1037" s="738" t="s">
        <v>3062</v>
      </c>
      <c r="D1037" s="819" t="s">
        <v>5799</v>
      </c>
      <c r="E1037" s="820" t="s">
        <v>3119</v>
      </c>
      <c r="F1037" s="738" t="s">
        <v>3057</v>
      </c>
      <c r="G1037" s="738" t="s">
        <v>3597</v>
      </c>
      <c r="H1037" s="738" t="s">
        <v>608</v>
      </c>
      <c r="I1037" s="738" t="s">
        <v>4299</v>
      </c>
      <c r="J1037" s="738" t="s">
        <v>4300</v>
      </c>
      <c r="K1037" s="738" t="s">
        <v>4301</v>
      </c>
      <c r="L1037" s="739">
        <v>192.28</v>
      </c>
      <c r="M1037" s="739">
        <v>192.28</v>
      </c>
      <c r="N1037" s="738">
        <v>1</v>
      </c>
      <c r="O1037" s="821">
        <v>1</v>
      </c>
      <c r="P1037" s="739"/>
      <c r="Q1037" s="754">
        <v>0</v>
      </c>
      <c r="R1037" s="738"/>
      <c r="S1037" s="754">
        <v>0</v>
      </c>
      <c r="T1037" s="821"/>
      <c r="U1037" s="777">
        <v>0</v>
      </c>
    </row>
    <row r="1038" spans="1:21" ht="14.4" customHeight="1" x14ac:dyDescent="0.3">
      <c r="A1038" s="737">
        <v>10</v>
      </c>
      <c r="B1038" s="738" t="s">
        <v>2778</v>
      </c>
      <c r="C1038" s="738" t="s">
        <v>3062</v>
      </c>
      <c r="D1038" s="819" t="s">
        <v>5799</v>
      </c>
      <c r="E1038" s="820" t="s">
        <v>3123</v>
      </c>
      <c r="F1038" s="738" t="s">
        <v>3057</v>
      </c>
      <c r="G1038" s="738" t="s">
        <v>3240</v>
      </c>
      <c r="H1038" s="738" t="s">
        <v>871</v>
      </c>
      <c r="I1038" s="738" t="s">
        <v>1321</v>
      </c>
      <c r="J1038" s="738" t="s">
        <v>2299</v>
      </c>
      <c r="K1038" s="738" t="s">
        <v>2892</v>
      </c>
      <c r="L1038" s="739">
        <v>154.36000000000001</v>
      </c>
      <c r="M1038" s="739">
        <v>463.08000000000004</v>
      </c>
      <c r="N1038" s="738">
        <v>3</v>
      </c>
      <c r="O1038" s="821">
        <v>2</v>
      </c>
      <c r="P1038" s="739">
        <v>154.36000000000001</v>
      </c>
      <c r="Q1038" s="754">
        <v>0.33333333333333331</v>
      </c>
      <c r="R1038" s="738">
        <v>1</v>
      </c>
      <c r="S1038" s="754">
        <v>0.33333333333333331</v>
      </c>
      <c r="T1038" s="821"/>
      <c r="U1038" s="777">
        <v>0</v>
      </c>
    </row>
    <row r="1039" spans="1:21" ht="14.4" customHeight="1" x14ac:dyDescent="0.3">
      <c r="A1039" s="737">
        <v>10</v>
      </c>
      <c r="B1039" s="738" t="s">
        <v>2778</v>
      </c>
      <c r="C1039" s="738" t="s">
        <v>3062</v>
      </c>
      <c r="D1039" s="819" t="s">
        <v>5799</v>
      </c>
      <c r="E1039" s="820" t="s">
        <v>3123</v>
      </c>
      <c r="F1039" s="738" t="s">
        <v>3057</v>
      </c>
      <c r="G1039" s="738" t="s">
        <v>3240</v>
      </c>
      <c r="H1039" s="738" t="s">
        <v>871</v>
      </c>
      <c r="I1039" s="738" t="s">
        <v>2298</v>
      </c>
      <c r="J1039" s="738" t="s">
        <v>2299</v>
      </c>
      <c r="K1039" s="738" t="s">
        <v>2971</v>
      </c>
      <c r="L1039" s="739">
        <v>225.06</v>
      </c>
      <c r="M1039" s="739">
        <v>225.06</v>
      </c>
      <c r="N1039" s="738">
        <v>1</v>
      </c>
      <c r="O1039" s="821">
        <v>1</v>
      </c>
      <c r="P1039" s="739">
        <v>225.06</v>
      </c>
      <c r="Q1039" s="754">
        <v>1</v>
      </c>
      <c r="R1039" s="738">
        <v>1</v>
      </c>
      <c r="S1039" s="754">
        <v>1</v>
      </c>
      <c r="T1039" s="821">
        <v>1</v>
      </c>
      <c r="U1039" s="777">
        <v>1</v>
      </c>
    </row>
    <row r="1040" spans="1:21" ht="14.4" customHeight="1" x14ac:dyDescent="0.3">
      <c r="A1040" s="737">
        <v>10</v>
      </c>
      <c r="B1040" s="738" t="s">
        <v>2778</v>
      </c>
      <c r="C1040" s="738" t="s">
        <v>3062</v>
      </c>
      <c r="D1040" s="819" t="s">
        <v>5799</v>
      </c>
      <c r="E1040" s="820" t="s">
        <v>3123</v>
      </c>
      <c r="F1040" s="738" t="s">
        <v>3057</v>
      </c>
      <c r="G1040" s="738" t="s">
        <v>3424</v>
      </c>
      <c r="H1040" s="738" t="s">
        <v>608</v>
      </c>
      <c r="I1040" s="738" t="s">
        <v>4189</v>
      </c>
      <c r="J1040" s="738" t="s">
        <v>3426</v>
      </c>
      <c r="K1040" s="738" t="s">
        <v>4188</v>
      </c>
      <c r="L1040" s="739">
        <v>159.08000000000001</v>
      </c>
      <c r="M1040" s="739">
        <v>159.08000000000001</v>
      </c>
      <c r="N1040" s="738">
        <v>1</v>
      </c>
      <c r="O1040" s="821">
        <v>0.5</v>
      </c>
      <c r="P1040" s="739">
        <v>159.08000000000001</v>
      </c>
      <c r="Q1040" s="754">
        <v>1</v>
      </c>
      <c r="R1040" s="738">
        <v>1</v>
      </c>
      <c r="S1040" s="754">
        <v>1</v>
      </c>
      <c r="T1040" s="821">
        <v>0.5</v>
      </c>
      <c r="U1040" s="777">
        <v>1</v>
      </c>
    </row>
    <row r="1041" spans="1:21" ht="14.4" customHeight="1" x14ac:dyDescent="0.3">
      <c r="A1041" s="737">
        <v>10</v>
      </c>
      <c r="B1041" s="738" t="s">
        <v>2778</v>
      </c>
      <c r="C1041" s="738" t="s">
        <v>3062</v>
      </c>
      <c r="D1041" s="819" t="s">
        <v>5799</v>
      </c>
      <c r="E1041" s="820" t="s">
        <v>3123</v>
      </c>
      <c r="F1041" s="738" t="s">
        <v>3057</v>
      </c>
      <c r="G1041" s="738" t="s">
        <v>3424</v>
      </c>
      <c r="H1041" s="738" t="s">
        <v>608</v>
      </c>
      <c r="I1041" s="738" t="s">
        <v>4302</v>
      </c>
      <c r="J1041" s="738" t="s">
        <v>3426</v>
      </c>
      <c r="K1041" s="738" t="s">
        <v>3427</v>
      </c>
      <c r="L1041" s="739">
        <v>318.16000000000003</v>
      </c>
      <c r="M1041" s="739">
        <v>318.16000000000003</v>
      </c>
      <c r="N1041" s="738">
        <v>1</v>
      </c>
      <c r="O1041" s="821">
        <v>1</v>
      </c>
      <c r="P1041" s="739">
        <v>318.16000000000003</v>
      </c>
      <c r="Q1041" s="754">
        <v>1</v>
      </c>
      <c r="R1041" s="738">
        <v>1</v>
      </c>
      <c r="S1041" s="754">
        <v>1</v>
      </c>
      <c r="T1041" s="821">
        <v>1</v>
      </c>
      <c r="U1041" s="777">
        <v>1</v>
      </c>
    </row>
    <row r="1042" spans="1:21" ht="14.4" customHeight="1" x14ac:dyDescent="0.3">
      <c r="A1042" s="737">
        <v>10</v>
      </c>
      <c r="B1042" s="738" t="s">
        <v>2778</v>
      </c>
      <c r="C1042" s="738" t="s">
        <v>3062</v>
      </c>
      <c r="D1042" s="819" t="s">
        <v>5799</v>
      </c>
      <c r="E1042" s="820" t="s">
        <v>3123</v>
      </c>
      <c r="F1042" s="738" t="s">
        <v>3057</v>
      </c>
      <c r="G1042" s="738" t="s">
        <v>3246</v>
      </c>
      <c r="H1042" s="738" t="s">
        <v>608</v>
      </c>
      <c r="I1042" s="738" t="s">
        <v>4282</v>
      </c>
      <c r="J1042" s="738" t="s">
        <v>3247</v>
      </c>
      <c r="K1042" s="738" t="s">
        <v>3504</v>
      </c>
      <c r="L1042" s="739">
        <v>170.52</v>
      </c>
      <c r="M1042" s="739">
        <v>341.04</v>
      </c>
      <c r="N1042" s="738">
        <v>2</v>
      </c>
      <c r="O1042" s="821">
        <v>1</v>
      </c>
      <c r="P1042" s="739"/>
      <c r="Q1042" s="754">
        <v>0</v>
      </c>
      <c r="R1042" s="738"/>
      <c r="S1042" s="754">
        <v>0</v>
      </c>
      <c r="T1042" s="821"/>
      <c r="U1042" s="777">
        <v>0</v>
      </c>
    </row>
    <row r="1043" spans="1:21" ht="14.4" customHeight="1" x14ac:dyDescent="0.3">
      <c r="A1043" s="737">
        <v>10</v>
      </c>
      <c r="B1043" s="738" t="s">
        <v>2778</v>
      </c>
      <c r="C1043" s="738" t="s">
        <v>3062</v>
      </c>
      <c r="D1043" s="819" t="s">
        <v>5799</v>
      </c>
      <c r="E1043" s="820" t="s">
        <v>3123</v>
      </c>
      <c r="F1043" s="738" t="s">
        <v>3057</v>
      </c>
      <c r="G1043" s="738" t="s">
        <v>3246</v>
      </c>
      <c r="H1043" s="738" t="s">
        <v>608</v>
      </c>
      <c r="I1043" s="738" t="s">
        <v>973</v>
      </c>
      <c r="J1043" s="738" t="s">
        <v>3247</v>
      </c>
      <c r="K1043" s="738" t="s">
        <v>3248</v>
      </c>
      <c r="L1043" s="739">
        <v>42.63</v>
      </c>
      <c r="M1043" s="739">
        <v>42.63</v>
      </c>
      <c r="N1043" s="738">
        <v>1</v>
      </c>
      <c r="O1043" s="821">
        <v>1</v>
      </c>
      <c r="P1043" s="739">
        <v>42.63</v>
      </c>
      <c r="Q1043" s="754">
        <v>1</v>
      </c>
      <c r="R1043" s="738">
        <v>1</v>
      </c>
      <c r="S1043" s="754">
        <v>1</v>
      </c>
      <c r="T1043" s="821">
        <v>1</v>
      </c>
      <c r="U1043" s="777">
        <v>1</v>
      </c>
    </row>
    <row r="1044" spans="1:21" ht="14.4" customHeight="1" x14ac:dyDescent="0.3">
      <c r="A1044" s="737">
        <v>10</v>
      </c>
      <c r="B1044" s="738" t="s">
        <v>2778</v>
      </c>
      <c r="C1044" s="738" t="s">
        <v>3062</v>
      </c>
      <c r="D1044" s="819" t="s">
        <v>5799</v>
      </c>
      <c r="E1044" s="820" t="s">
        <v>3123</v>
      </c>
      <c r="F1044" s="738" t="s">
        <v>3057</v>
      </c>
      <c r="G1044" s="738" t="s">
        <v>3246</v>
      </c>
      <c r="H1044" s="738" t="s">
        <v>608</v>
      </c>
      <c r="I1044" s="738" t="s">
        <v>958</v>
      </c>
      <c r="J1044" s="738" t="s">
        <v>3247</v>
      </c>
      <c r="K1044" s="738" t="s">
        <v>3254</v>
      </c>
      <c r="L1044" s="739">
        <v>85.27</v>
      </c>
      <c r="M1044" s="739">
        <v>85.27</v>
      </c>
      <c r="N1044" s="738">
        <v>1</v>
      </c>
      <c r="O1044" s="821">
        <v>0.5</v>
      </c>
      <c r="P1044" s="739"/>
      <c r="Q1044" s="754">
        <v>0</v>
      </c>
      <c r="R1044" s="738"/>
      <c r="S1044" s="754">
        <v>0</v>
      </c>
      <c r="T1044" s="821"/>
      <c r="U1044" s="777">
        <v>0</v>
      </c>
    </row>
    <row r="1045" spans="1:21" ht="14.4" customHeight="1" x14ac:dyDescent="0.3">
      <c r="A1045" s="737">
        <v>10</v>
      </c>
      <c r="B1045" s="738" t="s">
        <v>2778</v>
      </c>
      <c r="C1045" s="738" t="s">
        <v>3062</v>
      </c>
      <c r="D1045" s="819" t="s">
        <v>5799</v>
      </c>
      <c r="E1045" s="820" t="s">
        <v>3123</v>
      </c>
      <c r="F1045" s="738" t="s">
        <v>3057</v>
      </c>
      <c r="G1045" s="738" t="s">
        <v>3246</v>
      </c>
      <c r="H1045" s="738" t="s">
        <v>608</v>
      </c>
      <c r="I1045" s="738" t="s">
        <v>3249</v>
      </c>
      <c r="J1045" s="738" t="s">
        <v>3247</v>
      </c>
      <c r="K1045" s="738" t="s">
        <v>3250</v>
      </c>
      <c r="L1045" s="739">
        <v>0</v>
      </c>
      <c r="M1045" s="739">
        <v>0</v>
      </c>
      <c r="N1045" s="738">
        <v>1</v>
      </c>
      <c r="O1045" s="821">
        <v>1</v>
      </c>
      <c r="P1045" s="739"/>
      <c r="Q1045" s="754"/>
      <c r="R1045" s="738"/>
      <c r="S1045" s="754">
        <v>0</v>
      </c>
      <c r="T1045" s="821"/>
      <c r="U1045" s="777">
        <v>0</v>
      </c>
    </row>
    <row r="1046" spans="1:21" ht="14.4" customHeight="1" x14ac:dyDescent="0.3">
      <c r="A1046" s="737">
        <v>10</v>
      </c>
      <c r="B1046" s="738" t="s">
        <v>2778</v>
      </c>
      <c r="C1046" s="738" t="s">
        <v>3062</v>
      </c>
      <c r="D1046" s="819" t="s">
        <v>5799</v>
      </c>
      <c r="E1046" s="820" t="s">
        <v>3123</v>
      </c>
      <c r="F1046" s="738" t="s">
        <v>3057</v>
      </c>
      <c r="G1046" s="738" t="s">
        <v>3246</v>
      </c>
      <c r="H1046" s="738" t="s">
        <v>608</v>
      </c>
      <c r="I1046" s="738" t="s">
        <v>3715</v>
      </c>
      <c r="J1046" s="738" t="s">
        <v>3247</v>
      </c>
      <c r="K1046" s="738" t="s">
        <v>3382</v>
      </c>
      <c r="L1046" s="739">
        <v>238.72</v>
      </c>
      <c r="M1046" s="739">
        <v>238.72</v>
      </c>
      <c r="N1046" s="738">
        <v>1</v>
      </c>
      <c r="O1046" s="821">
        <v>1</v>
      </c>
      <c r="P1046" s="739"/>
      <c r="Q1046" s="754">
        <v>0</v>
      </c>
      <c r="R1046" s="738"/>
      <c r="S1046" s="754">
        <v>0</v>
      </c>
      <c r="T1046" s="821"/>
      <c r="U1046" s="777">
        <v>0</v>
      </c>
    </row>
    <row r="1047" spans="1:21" ht="14.4" customHeight="1" x14ac:dyDescent="0.3">
      <c r="A1047" s="737">
        <v>10</v>
      </c>
      <c r="B1047" s="738" t="s">
        <v>2778</v>
      </c>
      <c r="C1047" s="738" t="s">
        <v>3062</v>
      </c>
      <c r="D1047" s="819" t="s">
        <v>5799</v>
      </c>
      <c r="E1047" s="820" t="s">
        <v>3123</v>
      </c>
      <c r="F1047" s="738" t="s">
        <v>3057</v>
      </c>
      <c r="G1047" s="738" t="s">
        <v>3154</v>
      </c>
      <c r="H1047" s="738" t="s">
        <v>871</v>
      </c>
      <c r="I1047" s="738" t="s">
        <v>3731</v>
      </c>
      <c r="J1047" s="738" t="s">
        <v>3156</v>
      </c>
      <c r="K1047" s="738" t="s">
        <v>3732</v>
      </c>
      <c r="L1047" s="739">
        <v>23.06</v>
      </c>
      <c r="M1047" s="739">
        <v>46.12</v>
      </c>
      <c r="N1047" s="738">
        <v>2</v>
      </c>
      <c r="O1047" s="821">
        <v>2</v>
      </c>
      <c r="P1047" s="739"/>
      <c r="Q1047" s="754">
        <v>0</v>
      </c>
      <c r="R1047" s="738"/>
      <c r="S1047" s="754">
        <v>0</v>
      </c>
      <c r="T1047" s="821"/>
      <c r="U1047" s="777">
        <v>0</v>
      </c>
    </row>
    <row r="1048" spans="1:21" ht="14.4" customHeight="1" x14ac:dyDescent="0.3">
      <c r="A1048" s="737">
        <v>10</v>
      </c>
      <c r="B1048" s="738" t="s">
        <v>2778</v>
      </c>
      <c r="C1048" s="738" t="s">
        <v>3062</v>
      </c>
      <c r="D1048" s="819" t="s">
        <v>5799</v>
      </c>
      <c r="E1048" s="820" t="s">
        <v>3123</v>
      </c>
      <c r="F1048" s="738" t="s">
        <v>3057</v>
      </c>
      <c r="G1048" s="738" t="s">
        <v>3271</v>
      </c>
      <c r="H1048" s="738" t="s">
        <v>608</v>
      </c>
      <c r="I1048" s="738" t="s">
        <v>2476</v>
      </c>
      <c r="J1048" s="738" t="s">
        <v>2477</v>
      </c>
      <c r="K1048" s="738" t="s">
        <v>2983</v>
      </c>
      <c r="L1048" s="739">
        <v>0</v>
      </c>
      <c r="M1048" s="739">
        <v>0</v>
      </c>
      <c r="N1048" s="738">
        <v>3</v>
      </c>
      <c r="O1048" s="821">
        <v>0.5</v>
      </c>
      <c r="P1048" s="739">
        <v>0</v>
      </c>
      <c r="Q1048" s="754"/>
      <c r="R1048" s="738">
        <v>3</v>
      </c>
      <c r="S1048" s="754">
        <v>1</v>
      </c>
      <c r="T1048" s="821">
        <v>0.5</v>
      </c>
      <c r="U1048" s="777">
        <v>1</v>
      </c>
    </row>
    <row r="1049" spans="1:21" ht="14.4" customHeight="1" x14ac:dyDescent="0.3">
      <c r="A1049" s="737">
        <v>10</v>
      </c>
      <c r="B1049" s="738" t="s">
        <v>2778</v>
      </c>
      <c r="C1049" s="738" t="s">
        <v>3062</v>
      </c>
      <c r="D1049" s="819" t="s">
        <v>5799</v>
      </c>
      <c r="E1049" s="820" t="s">
        <v>3123</v>
      </c>
      <c r="F1049" s="738" t="s">
        <v>3057</v>
      </c>
      <c r="G1049" s="738" t="s">
        <v>3615</v>
      </c>
      <c r="H1049" s="738" t="s">
        <v>871</v>
      </c>
      <c r="I1049" s="738" t="s">
        <v>889</v>
      </c>
      <c r="J1049" s="738" t="s">
        <v>890</v>
      </c>
      <c r="K1049" s="738" t="s">
        <v>2867</v>
      </c>
      <c r="L1049" s="739">
        <v>120.15</v>
      </c>
      <c r="M1049" s="739">
        <v>120.15</v>
      </c>
      <c r="N1049" s="738">
        <v>1</v>
      </c>
      <c r="O1049" s="821">
        <v>1</v>
      </c>
      <c r="P1049" s="739"/>
      <c r="Q1049" s="754">
        <v>0</v>
      </c>
      <c r="R1049" s="738"/>
      <c r="S1049" s="754">
        <v>0</v>
      </c>
      <c r="T1049" s="821"/>
      <c r="U1049" s="777">
        <v>0</v>
      </c>
    </row>
    <row r="1050" spans="1:21" ht="14.4" customHeight="1" x14ac:dyDescent="0.3">
      <c r="A1050" s="737">
        <v>10</v>
      </c>
      <c r="B1050" s="738" t="s">
        <v>2778</v>
      </c>
      <c r="C1050" s="738" t="s">
        <v>3062</v>
      </c>
      <c r="D1050" s="819" t="s">
        <v>5799</v>
      </c>
      <c r="E1050" s="820" t="s">
        <v>3123</v>
      </c>
      <c r="F1050" s="738" t="s">
        <v>3057</v>
      </c>
      <c r="G1050" s="738" t="s">
        <v>3158</v>
      </c>
      <c r="H1050" s="738" t="s">
        <v>608</v>
      </c>
      <c r="I1050" s="738" t="s">
        <v>777</v>
      </c>
      <c r="J1050" s="738" t="s">
        <v>778</v>
      </c>
      <c r="K1050" s="738" t="s">
        <v>3159</v>
      </c>
      <c r="L1050" s="739">
        <v>34.15</v>
      </c>
      <c r="M1050" s="739">
        <v>34.15</v>
      </c>
      <c r="N1050" s="738">
        <v>1</v>
      </c>
      <c r="O1050" s="821">
        <v>0.5</v>
      </c>
      <c r="P1050" s="739">
        <v>34.15</v>
      </c>
      <c r="Q1050" s="754">
        <v>1</v>
      </c>
      <c r="R1050" s="738">
        <v>1</v>
      </c>
      <c r="S1050" s="754">
        <v>1</v>
      </c>
      <c r="T1050" s="821">
        <v>0.5</v>
      </c>
      <c r="U1050" s="777">
        <v>1</v>
      </c>
    </row>
    <row r="1051" spans="1:21" ht="14.4" customHeight="1" x14ac:dyDescent="0.3">
      <c r="A1051" s="737">
        <v>10</v>
      </c>
      <c r="B1051" s="738" t="s">
        <v>2778</v>
      </c>
      <c r="C1051" s="738" t="s">
        <v>3062</v>
      </c>
      <c r="D1051" s="819" t="s">
        <v>5799</v>
      </c>
      <c r="E1051" s="820" t="s">
        <v>3123</v>
      </c>
      <c r="F1051" s="738" t="s">
        <v>3057</v>
      </c>
      <c r="G1051" s="738" t="s">
        <v>3537</v>
      </c>
      <c r="H1051" s="738" t="s">
        <v>608</v>
      </c>
      <c r="I1051" s="738" t="s">
        <v>4303</v>
      </c>
      <c r="J1051" s="738" t="s">
        <v>718</v>
      </c>
      <c r="K1051" s="738" t="s">
        <v>4304</v>
      </c>
      <c r="L1051" s="739">
        <v>0</v>
      </c>
      <c r="M1051" s="739">
        <v>0</v>
      </c>
      <c r="N1051" s="738">
        <v>1</v>
      </c>
      <c r="O1051" s="821">
        <v>0.5</v>
      </c>
      <c r="P1051" s="739"/>
      <c r="Q1051" s="754"/>
      <c r="R1051" s="738"/>
      <c r="S1051" s="754">
        <v>0</v>
      </c>
      <c r="T1051" s="821"/>
      <c r="U1051" s="777">
        <v>0</v>
      </c>
    </row>
    <row r="1052" spans="1:21" ht="14.4" customHeight="1" x14ac:dyDescent="0.3">
      <c r="A1052" s="737">
        <v>10</v>
      </c>
      <c r="B1052" s="738" t="s">
        <v>2778</v>
      </c>
      <c r="C1052" s="738" t="s">
        <v>3062</v>
      </c>
      <c r="D1052" s="819" t="s">
        <v>5799</v>
      </c>
      <c r="E1052" s="820" t="s">
        <v>3123</v>
      </c>
      <c r="F1052" s="738" t="s">
        <v>3057</v>
      </c>
      <c r="G1052" s="738" t="s">
        <v>4171</v>
      </c>
      <c r="H1052" s="738" t="s">
        <v>608</v>
      </c>
      <c r="I1052" s="738" t="s">
        <v>4305</v>
      </c>
      <c r="J1052" s="738" t="s">
        <v>1971</v>
      </c>
      <c r="K1052" s="738" t="s">
        <v>4306</v>
      </c>
      <c r="L1052" s="739">
        <v>0</v>
      </c>
      <c r="M1052" s="739">
        <v>0</v>
      </c>
      <c r="N1052" s="738">
        <v>1</v>
      </c>
      <c r="O1052" s="821">
        <v>1</v>
      </c>
      <c r="P1052" s="739">
        <v>0</v>
      </c>
      <c r="Q1052" s="754"/>
      <c r="R1052" s="738">
        <v>1</v>
      </c>
      <c r="S1052" s="754">
        <v>1</v>
      </c>
      <c r="T1052" s="821">
        <v>1</v>
      </c>
      <c r="U1052" s="777">
        <v>1</v>
      </c>
    </row>
    <row r="1053" spans="1:21" ht="14.4" customHeight="1" x14ac:dyDescent="0.3">
      <c r="A1053" s="737">
        <v>10</v>
      </c>
      <c r="B1053" s="738" t="s">
        <v>2778</v>
      </c>
      <c r="C1053" s="738" t="s">
        <v>3062</v>
      </c>
      <c r="D1053" s="819" t="s">
        <v>5799</v>
      </c>
      <c r="E1053" s="820" t="s">
        <v>3123</v>
      </c>
      <c r="F1053" s="738" t="s">
        <v>3057</v>
      </c>
      <c r="G1053" s="738" t="s">
        <v>3287</v>
      </c>
      <c r="H1053" s="738" t="s">
        <v>608</v>
      </c>
      <c r="I1053" s="738" t="s">
        <v>4307</v>
      </c>
      <c r="J1053" s="738" t="s">
        <v>2764</v>
      </c>
      <c r="K1053" s="738" t="s">
        <v>3254</v>
      </c>
      <c r="L1053" s="739">
        <v>35.28</v>
      </c>
      <c r="M1053" s="739">
        <v>70.56</v>
      </c>
      <c r="N1053" s="738">
        <v>2</v>
      </c>
      <c r="O1053" s="821">
        <v>1</v>
      </c>
      <c r="P1053" s="739">
        <v>70.56</v>
      </c>
      <c r="Q1053" s="754">
        <v>1</v>
      </c>
      <c r="R1053" s="738">
        <v>2</v>
      </c>
      <c r="S1053" s="754">
        <v>1</v>
      </c>
      <c r="T1053" s="821">
        <v>1</v>
      </c>
      <c r="U1053" s="777">
        <v>1</v>
      </c>
    </row>
    <row r="1054" spans="1:21" ht="14.4" customHeight="1" x14ac:dyDescent="0.3">
      <c r="A1054" s="737">
        <v>10</v>
      </c>
      <c r="B1054" s="738" t="s">
        <v>2778</v>
      </c>
      <c r="C1054" s="738" t="s">
        <v>3062</v>
      </c>
      <c r="D1054" s="819" t="s">
        <v>5799</v>
      </c>
      <c r="E1054" s="820" t="s">
        <v>3123</v>
      </c>
      <c r="F1054" s="738" t="s">
        <v>3057</v>
      </c>
      <c r="G1054" s="738" t="s">
        <v>3475</v>
      </c>
      <c r="H1054" s="738" t="s">
        <v>608</v>
      </c>
      <c r="I1054" s="738" t="s">
        <v>2240</v>
      </c>
      <c r="J1054" s="738" t="s">
        <v>2241</v>
      </c>
      <c r="K1054" s="738" t="s">
        <v>4208</v>
      </c>
      <c r="L1054" s="739">
        <v>0</v>
      </c>
      <c r="M1054" s="739">
        <v>0</v>
      </c>
      <c r="N1054" s="738">
        <v>2</v>
      </c>
      <c r="O1054" s="821">
        <v>2</v>
      </c>
      <c r="P1054" s="739">
        <v>0</v>
      </c>
      <c r="Q1054" s="754"/>
      <c r="R1054" s="738">
        <v>2</v>
      </c>
      <c r="S1054" s="754">
        <v>1</v>
      </c>
      <c r="T1054" s="821">
        <v>2</v>
      </c>
      <c r="U1054" s="777">
        <v>1</v>
      </c>
    </row>
    <row r="1055" spans="1:21" ht="14.4" customHeight="1" x14ac:dyDescent="0.3">
      <c r="A1055" s="737">
        <v>10</v>
      </c>
      <c r="B1055" s="738" t="s">
        <v>2778</v>
      </c>
      <c r="C1055" s="738" t="s">
        <v>3062</v>
      </c>
      <c r="D1055" s="819" t="s">
        <v>5799</v>
      </c>
      <c r="E1055" s="820" t="s">
        <v>3123</v>
      </c>
      <c r="F1055" s="738" t="s">
        <v>3057</v>
      </c>
      <c r="G1055" s="738" t="s">
        <v>3298</v>
      </c>
      <c r="H1055" s="738" t="s">
        <v>608</v>
      </c>
      <c r="I1055" s="738" t="s">
        <v>3626</v>
      </c>
      <c r="J1055" s="738" t="s">
        <v>3300</v>
      </c>
      <c r="K1055" s="738" t="s">
        <v>3627</v>
      </c>
      <c r="L1055" s="739">
        <v>0</v>
      </c>
      <c r="M1055" s="739">
        <v>0</v>
      </c>
      <c r="N1055" s="738">
        <v>1</v>
      </c>
      <c r="O1055" s="821">
        <v>1</v>
      </c>
      <c r="P1055" s="739"/>
      <c r="Q1055" s="754"/>
      <c r="R1055" s="738"/>
      <c r="S1055" s="754">
        <v>0</v>
      </c>
      <c r="T1055" s="821"/>
      <c r="U1055" s="777">
        <v>0</v>
      </c>
    </row>
    <row r="1056" spans="1:21" ht="14.4" customHeight="1" x14ac:dyDescent="0.3">
      <c r="A1056" s="737">
        <v>10</v>
      </c>
      <c r="B1056" s="738" t="s">
        <v>2778</v>
      </c>
      <c r="C1056" s="738" t="s">
        <v>3062</v>
      </c>
      <c r="D1056" s="819" t="s">
        <v>5799</v>
      </c>
      <c r="E1056" s="820" t="s">
        <v>3123</v>
      </c>
      <c r="F1056" s="738" t="s">
        <v>3057</v>
      </c>
      <c r="G1056" s="738" t="s">
        <v>3298</v>
      </c>
      <c r="H1056" s="738" t="s">
        <v>608</v>
      </c>
      <c r="I1056" s="738" t="s">
        <v>3299</v>
      </c>
      <c r="J1056" s="738" t="s">
        <v>3300</v>
      </c>
      <c r="K1056" s="738" t="s">
        <v>3301</v>
      </c>
      <c r="L1056" s="739">
        <v>0</v>
      </c>
      <c r="M1056" s="739">
        <v>0</v>
      </c>
      <c r="N1056" s="738">
        <v>1</v>
      </c>
      <c r="O1056" s="821">
        <v>0.5</v>
      </c>
      <c r="P1056" s="739"/>
      <c r="Q1056" s="754"/>
      <c r="R1056" s="738"/>
      <c r="S1056" s="754">
        <v>0</v>
      </c>
      <c r="T1056" s="821"/>
      <c r="U1056" s="777">
        <v>0</v>
      </c>
    </row>
    <row r="1057" spans="1:21" ht="14.4" customHeight="1" x14ac:dyDescent="0.3">
      <c r="A1057" s="737">
        <v>10</v>
      </c>
      <c r="B1057" s="738" t="s">
        <v>2778</v>
      </c>
      <c r="C1057" s="738" t="s">
        <v>3062</v>
      </c>
      <c r="D1057" s="819" t="s">
        <v>5799</v>
      </c>
      <c r="E1057" s="820" t="s">
        <v>3123</v>
      </c>
      <c r="F1057" s="738" t="s">
        <v>3057</v>
      </c>
      <c r="G1057" s="738" t="s">
        <v>3298</v>
      </c>
      <c r="H1057" s="738" t="s">
        <v>608</v>
      </c>
      <c r="I1057" s="738" t="s">
        <v>3548</v>
      </c>
      <c r="J1057" s="738" t="s">
        <v>3300</v>
      </c>
      <c r="K1057" s="738" t="s">
        <v>3549</v>
      </c>
      <c r="L1057" s="739">
        <v>0</v>
      </c>
      <c r="M1057" s="739">
        <v>0</v>
      </c>
      <c r="N1057" s="738">
        <v>1</v>
      </c>
      <c r="O1057" s="821">
        <v>1</v>
      </c>
      <c r="P1057" s="739"/>
      <c r="Q1057" s="754"/>
      <c r="R1057" s="738"/>
      <c r="S1057" s="754">
        <v>0</v>
      </c>
      <c r="T1057" s="821"/>
      <c r="U1057" s="777">
        <v>0</v>
      </c>
    </row>
    <row r="1058" spans="1:21" ht="14.4" customHeight="1" x14ac:dyDescent="0.3">
      <c r="A1058" s="737">
        <v>10</v>
      </c>
      <c r="B1058" s="738" t="s">
        <v>2778</v>
      </c>
      <c r="C1058" s="738" t="s">
        <v>3062</v>
      </c>
      <c r="D1058" s="819" t="s">
        <v>5799</v>
      </c>
      <c r="E1058" s="820" t="s">
        <v>3123</v>
      </c>
      <c r="F1058" s="738" t="s">
        <v>3057</v>
      </c>
      <c r="G1058" s="738" t="s">
        <v>4077</v>
      </c>
      <c r="H1058" s="738" t="s">
        <v>608</v>
      </c>
      <c r="I1058" s="738" t="s">
        <v>1454</v>
      </c>
      <c r="J1058" s="738" t="s">
        <v>1455</v>
      </c>
      <c r="K1058" s="738" t="s">
        <v>3482</v>
      </c>
      <c r="L1058" s="739">
        <v>729.38</v>
      </c>
      <c r="M1058" s="739">
        <v>1458.76</v>
      </c>
      <c r="N1058" s="738">
        <v>2</v>
      </c>
      <c r="O1058" s="821">
        <v>1</v>
      </c>
      <c r="P1058" s="739">
        <v>729.38</v>
      </c>
      <c r="Q1058" s="754">
        <v>0.5</v>
      </c>
      <c r="R1058" s="738">
        <v>1</v>
      </c>
      <c r="S1058" s="754">
        <v>0.5</v>
      </c>
      <c r="T1058" s="821">
        <v>0.5</v>
      </c>
      <c r="U1058" s="777">
        <v>0.5</v>
      </c>
    </row>
    <row r="1059" spans="1:21" ht="14.4" customHeight="1" x14ac:dyDescent="0.3">
      <c r="A1059" s="737">
        <v>10</v>
      </c>
      <c r="B1059" s="738" t="s">
        <v>2778</v>
      </c>
      <c r="C1059" s="738" t="s">
        <v>3062</v>
      </c>
      <c r="D1059" s="819" t="s">
        <v>5799</v>
      </c>
      <c r="E1059" s="820" t="s">
        <v>3123</v>
      </c>
      <c r="F1059" s="738" t="s">
        <v>3057</v>
      </c>
      <c r="G1059" s="738" t="s">
        <v>4077</v>
      </c>
      <c r="H1059" s="738" t="s">
        <v>608</v>
      </c>
      <c r="I1059" s="738" t="s">
        <v>4195</v>
      </c>
      <c r="J1059" s="738" t="s">
        <v>4196</v>
      </c>
      <c r="K1059" s="738" t="s">
        <v>4197</v>
      </c>
      <c r="L1059" s="739">
        <v>729.38</v>
      </c>
      <c r="M1059" s="739">
        <v>729.38</v>
      </c>
      <c r="N1059" s="738">
        <v>1</v>
      </c>
      <c r="O1059" s="821">
        <v>0.5</v>
      </c>
      <c r="P1059" s="739">
        <v>729.38</v>
      </c>
      <c r="Q1059" s="754">
        <v>1</v>
      </c>
      <c r="R1059" s="738">
        <v>1</v>
      </c>
      <c r="S1059" s="754">
        <v>1</v>
      </c>
      <c r="T1059" s="821">
        <v>0.5</v>
      </c>
      <c r="U1059" s="777">
        <v>1</v>
      </c>
    </row>
    <row r="1060" spans="1:21" ht="14.4" customHeight="1" x14ac:dyDescent="0.3">
      <c r="A1060" s="737">
        <v>10</v>
      </c>
      <c r="B1060" s="738" t="s">
        <v>2778</v>
      </c>
      <c r="C1060" s="738" t="s">
        <v>3062</v>
      </c>
      <c r="D1060" s="819" t="s">
        <v>5799</v>
      </c>
      <c r="E1060" s="820" t="s">
        <v>3123</v>
      </c>
      <c r="F1060" s="738" t="s">
        <v>3057</v>
      </c>
      <c r="G1060" s="738" t="s">
        <v>3550</v>
      </c>
      <c r="H1060" s="738" t="s">
        <v>608</v>
      </c>
      <c r="I1060" s="738" t="s">
        <v>1278</v>
      </c>
      <c r="J1060" s="738" t="s">
        <v>1279</v>
      </c>
      <c r="K1060" s="738" t="s">
        <v>3551</v>
      </c>
      <c r="L1060" s="739">
        <v>34.19</v>
      </c>
      <c r="M1060" s="739">
        <v>170.95</v>
      </c>
      <c r="N1060" s="738">
        <v>5</v>
      </c>
      <c r="O1060" s="821">
        <v>2</v>
      </c>
      <c r="P1060" s="739">
        <v>136.76</v>
      </c>
      <c r="Q1060" s="754">
        <v>0.8</v>
      </c>
      <c r="R1060" s="738">
        <v>4</v>
      </c>
      <c r="S1060" s="754">
        <v>0.8</v>
      </c>
      <c r="T1060" s="821">
        <v>1.5</v>
      </c>
      <c r="U1060" s="777">
        <v>0.75</v>
      </c>
    </row>
    <row r="1061" spans="1:21" ht="14.4" customHeight="1" x14ac:dyDescent="0.3">
      <c r="A1061" s="737">
        <v>10</v>
      </c>
      <c r="B1061" s="738" t="s">
        <v>2778</v>
      </c>
      <c r="C1061" s="738" t="s">
        <v>3062</v>
      </c>
      <c r="D1061" s="819" t="s">
        <v>5799</v>
      </c>
      <c r="E1061" s="820" t="s">
        <v>3123</v>
      </c>
      <c r="F1061" s="738" t="s">
        <v>3057</v>
      </c>
      <c r="G1061" s="738" t="s">
        <v>4295</v>
      </c>
      <c r="H1061" s="738" t="s">
        <v>608</v>
      </c>
      <c r="I1061" s="738" t="s">
        <v>1606</v>
      </c>
      <c r="J1061" s="738" t="s">
        <v>1607</v>
      </c>
      <c r="K1061" s="738" t="s">
        <v>4308</v>
      </c>
      <c r="L1061" s="739">
        <v>374.79</v>
      </c>
      <c r="M1061" s="739">
        <v>374.79</v>
      </c>
      <c r="N1061" s="738">
        <v>1</v>
      </c>
      <c r="O1061" s="821">
        <v>1</v>
      </c>
      <c r="P1061" s="739"/>
      <c r="Q1061" s="754">
        <v>0</v>
      </c>
      <c r="R1061" s="738"/>
      <c r="S1061" s="754">
        <v>0</v>
      </c>
      <c r="T1061" s="821"/>
      <c r="U1061" s="777">
        <v>0</v>
      </c>
    </row>
    <row r="1062" spans="1:21" ht="14.4" customHeight="1" x14ac:dyDescent="0.3">
      <c r="A1062" s="737">
        <v>10</v>
      </c>
      <c r="B1062" s="738" t="s">
        <v>2778</v>
      </c>
      <c r="C1062" s="738" t="s">
        <v>3062</v>
      </c>
      <c r="D1062" s="819" t="s">
        <v>5799</v>
      </c>
      <c r="E1062" s="820" t="s">
        <v>3123</v>
      </c>
      <c r="F1062" s="738" t="s">
        <v>3057</v>
      </c>
      <c r="G1062" s="738" t="s">
        <v>4271</v>
      </c>
      <c r="H1062" s="738" t="s">
        <v>871</v>
      </c>
      <c r="I1062" s="738" t="s">
        <v>4309</v>
      </c>
      <c r="J1062" s="738" t="s">
        <v>2302</v>
      </c>
      <c r="K1062" s="738" t="s">
        <v>2989</v>
      </c>
      <c r="L1062" s="739">
        <v>490.89</v>
      </c>
      <c r="M1062" s="739">
        <v>981.78</v>
      </c>
      <c r="N1062" s="738">
        <v>2</v>
      </c>
      <c r="O1062" s="821">
        <v>1</v>
      </c>
      <c r="P1062" s="739">
        <v>981.78</v>
      </c>
      <c r="Q1062" s="754">
        <v>1</v>
      </c>
      <c r="R1062" s="738">
        <v>2</v>
      </c>
      <c r="S1062" s="754">
        <v>1</v>
      </c>
      <c r="T1062" s="821">
        <v>1</v>
      </c>
      <c r="U1062" s="777">
        <v>1</v>
      </c>
    </row>
    <row r="1063" spans="1:21" ht="14.4" customHeight="1" x14ac:dyDescent="0.3">
      <c r="A1063" s="737">
        <v>10</v>
      </c>
      <c r="B1063" s="738" t="s">
        <v>2778</v>
      </c>
      <c r="C1063" s="738" t="s">
        <v>3062</v>
      </c>
      <c r="D1063" s="819" t="s">
        <v>5799</v>
      </c>
      <c r="E1063" s="820" t="s">
        <v>3123</v>
      </c>
      <c r="F1063" s="738" t="s">
        <v>3057</v>
      </c>
      <c r="G1063" s="738" t="s">
        <v>3188</v>
      </c>
      <c r="H1063" s="738" t="s">
        <v>608</v>
      </c>
      <c r="I1063" s="738" t="s">
        <v>3302</v>
      </c>
      <c r="J1063" s="738" t="s">
        <v>1623</v>
      </c>
      <c r="K1063" s="738" t="s">
        <v>3303</v>
      </c>
      <c r="L1063" s="739">
        <v>93.71</v>
      </c>
      <c r="M1063" s="739">
        <v>93.71</v>
      </c>
      <c r="N1063" s="738">
        <v>1</v>
      </c>
      <c r="O1063" s="821">
        <v>0.5</v>
      </c>
      <c r="P1063" s="739">
        <v>93.71</v>
      </c>
      <c r="Q1063" s="754">
        <v>1</v>
      </c>
      <c r="R1063" s="738">
        <v>1</v>
      </c>
      <c r="S1063" s="754">
        <v>1</v>
      </c>
      <c r="T1063" s="821">
        <v>0.5</v>
      </c>
      <c r="U1063" s="777">
        <v>1</v>
      </c>
    </row>
    <row r="1064" spans="1:21" ht="14.4" customHeight="1" x14ac:dyDescent="0.3">
      <c r="A1064" s="737">
        <v>10</v>
      </c>
      <c r="B1064" s="738" t="s">
        <v>2778</v>
      </c>
      <c r="C1064" s="738" t="s">
        <v>3062</v>
      </c>
      <c r="D1064" s="819" t="s">
        <v>5799</v>
      </c>
      <c r="E1064" s="820" t="s">
        <v>3123</v>
      </c>
      <c r="F1064" s="738" t="s">
        <v>3057</v>
      </c>
      <c r="G1064" s="738" t="s">
        <v>3188</v>
      </c>
      <c r="H1064" s="738" t="s">
        <v>608</v>
      </c>
      <c r="I1064" s="738" t="s">
        <v>3189</v>
      </c>
      <c r="J1064" s="738" t="s">
        <v>1623</v>
      </c>
      <c r="K1064" s="738" t="s">
        <v>3190</v>
      </c>
      <c r="L1064" s="739">
        <v>301.2</v>
      </c>
      <c r="M1064" s="739">
        <v>301.2</v>
      </c>
      <c r="N1064" s="738">
        <v>1</v>
      </c>
      <c r="O1064" s="821">
        <v>0.5</v>
      </c>
      <c r="P1064" s="739">
        <v>301.2</v>
      </c>
      <c r="Q1064" s="754">
        <v>1</v>
      </c>
      <c r="R1064" s="738">
        <v>1</v>
      </c>
      <c r="S1064" s="754">
        <v>1</v>
      </c>
      <c r="T1064" s="821">
        <v>0.5</v>
      </c>
      <c r="U1064" s="777">
        <v>1</v>
      </c>
    </row>
    <row r="1065" spans="1:21" ht="14.4" customHeight="1" x14ac:dyDescent="0.3">
      <c r="A1065" s="737">
        <v>10</v>
      </c>
      <c r="B1065" s="738" t="s">
        <v>2778</v>
      </c>
      <c r="C1065" s="738" t="s">
        <v>3062</v>
      </c>
      <c r="D1065" s="819" t="s">
        <v>5799</v>
      </c>
      <c r="E1065" s="820" t="s">
        <v>3123</v>
      </c>
      <c r="F1065" s="738" t="s">
        <v>3057</v>
      </c>
      <c r="G1065" s="738" t="s">
        <v>3188</v>
      </c>
      <c r="H1065" s="738" t="s">
        <v>608</v>
      </c>
      <c r="I1065" s="738" t="s">
        <v>3310</v>
      </c>
      <c r="J1065" s="738" t="s">
        <v>1623</v>
      </c>
      <c r="K1065" s="738" t="s">
        <v>3303</v>
      </c>
      <c r="L1065" s="739">
        <v>57.64</v>
      </c>
      <c r="M1065" s="739">
        <v>57.64</v>
      </c>
      <c r="N1065" s="738">
        <v>1</v>
      </c>
      <c r="O1065" s="821">
        <v>0.5</v>
      </c>
      <c r="P1065" s="739"/>
      <c r="Q1065" s="754">
        <v>0</v>
      </c>
      <c r="R1065" s="738"/>
      <c r="S1065" s="754">
        <v>0</v>
      </c>
      <c r="T1065" s="821"/>
      <c r="U1065" s="777">
        <v>0</v>
      </c>
    </row>
    <row r="1066" spans="1:21" ht="14.4" customHeight="1" x14ac:dyDescent="0.3">
      <c r="A1066" s="737">
        <v>10</v>
      </c>
      <c r="B1066" s="738" t="s">
        <v>2778</v>
      </c>
      <c r="C1066" s="738" t="s">
        <v>3062</v>
      </c>
      <c r="D1066" s="819" t="s">
        <v>5799</v>
      </c>
      <c r="E1066" s="820" t="s">
        <v>3123</v>
      </c>
      <c r="F1066" s="738" t="s">
        <v>3057</v>
      </c>
      <c r="G1066" s="738" t="s">
        <v>3188</v>
      </c>
      <c r="H1066" s="738" t="s">
        <v>608</v>
      </c>
      <c r="I1066" s="738" t="s">
        <v>3489</v>
      </c>
      <c r="J1066" s="738" t="s">
        <v>1623</v>
      </c>
      <c r="K1066" s="738" t="s">
        <v>3190</v>
      </c>
      <c r="L1066" s="739">
        <v>185.26</v>
      </c>
      <c r="M1066" s="739">
        <v>370.52</v>
      </c>
      <c r="N1066" s="738">
        <v>2</v>
      </c>
      <c r="O1066" s="821">
        <v>2</v>
      </c>
      <c r="P1066" s="739"/>
      <c r="Q1066" s="754">
        <v>0</v>
      </c>
      <c r="R1066" s="738"/>
      <c r="S1066" s="754">
        <v>0</v>
      </c>
      <c r="T1066" s="821"/>
      <c r="U1066" s="777">
        <v>0</v>
      </c>
    </row>
    <row r="1067" spans="1:21" ht="14.4" customHeight="1" x14ac:dyDescent="0.3">
      <c r="A1067" s="737">
        <v>10</v>
      </c>
      <c r="B1067" s="738" t="s">
        <v>2778</v>
      </c>
      <c r="C1067" s="738" t="s">
        <v>3062</v>
      </c>
      <c r="D1067" s="819" t="s">
        <v>5799</v>
      </c>
      <c r="E1067" s="820" t="s">
        <v>3123</v>
      </c>
      <c r="F1067" s="738" t="s">
        <v>3057</v>
      </c>
      <c r="G1067" s="738" t="s">
        <v>3319</v>
      </c>
      <c r="H1067" s="738" t="s">
        <v>871</v>
      </c>
      <c r="I1067" s="738" t="s">
        <v>4310</v>
      </c>
      <c r="J1067" s="738" t="s">
        <v>1671</v>
      </c>
      <c r="K1067" s="738" t="s">
        <v>3008</v>
      </c>
      <c r="L1067" s="739">
        <v>145.88999999999999</v>
      </c>
      <c r="M1067" s="739">
        <v>1604.79</v>
      </c>
      <c r="N1067" s="738">
        <v>11</v>
      </c>
      <c r="O1067" s="821">
        <v>0.5</v>
      </c>
      <c r="P1067" s="739">
        <v>1604.79</v>
      </c>
      <c r="Q1067" s="754">
        <v>1</v>
      </c>
      <c r="R1067" s="738">
        <v>11</v>
      </c>
      <c r="S1067" s="754">
        <v>1</v>
      </c>
      <c r="T1067" s="821">
        <v>0.5</v>
      </c>
      <c r="U1067" s="777">
        <v>1</v>
      </c>
    </row>
    <row r="1068" spans="1:21" ht="14.4" customHeight="1" x14ac:dyDescent="0.3">
      <c r="A1068" s="737">
        <v>10</v>
      </c>
      <c r="B1068" s="738" t="s">
        <v>2778</v>
      </c>
      <c r="C1068" s="738" t="s">
        <v>3062</v>
      </c>
      <c r="D1068" s="819" t="s">
        <v>5799</v>
      </c>
      <c r="E1068" s="820" t="s">
        <v>3123</v>
      </c>
      <c r="F1068" s="738" t="s">
        <v>3057</v>
      </c>
      <c r="G1068" s="738" t="s">
        <v>3319</v>
      </c>
      <c r="H1068" s="738" t="s">
        <v>871</v>
      </c>
      <c r="I1068" s="738" t="s">
        <v>2651</v>
      </c>
      <c r="J1068" s="738" t="s">
        <v>2652</v>
      </c>
      <c r="K1068" s="738" t="s">
        <v>2965</v>
      </c>
      <c r="L1068" s="739">
        <v>84.89</v>
      </c>
      <c r="M1068" s="739">
        <v>254.67000000000002</v>
      </c>
      <c r="N1068" s="738">
        <v>3</v>
      </c>
      <c r="O1068" s="821">
        <v>0.5</v>
      </c>
      <c r="P1068" s="739">
        <v>254.67000000000002</v>
      </c>
      <c r="Q1068" s="754">
        <v>1</v>
      </c>
      <c r="R1068" s="738">
        <v>3</v>
      </c>
      <c r="S1068" s="754">
        <v>1</v>
      </c>
      <c r="T1068" s="821">
        <v>0.5</v>
      </c>
      <c r="U1068" s="777">
        <v>1</v>
      </c>
    </row>
    <row r="1069" spans="1:21" ht="14.4" customHeight="1" x14ac:dyDescent="0.3">
      <c r="A1069" s="737">
        <v>10</v>
      </c>
      <c r="B1069" s="738" t="s">
        <v>2778</v>
      </c>
      <c r="C1069" s="738" t="s">
        <v>3062</v>
      </c>
      <c r="D1069" s="819" t="s">
        <v>5799</v>
      </c>
      <c r="E1069" s="820" t="s">
        <v>3123</v>
      </c>
      <c r="F1069" s="738" t="s">
        <v>3057</v>
      </c>
      <c r="G1069" s="738" t="s">
        <v>3319</v>
      </c>
      <c r="H1069" s="738" t="s">
        <v>871</v>
      </c>
      <c r="I1069" s="738" t="s">
        <v>3555</v>
      </c>
      <c r="J1069" s="738" t="s">
        <v>3556</v>
      </c>
      <c r="K1069" s="738" t="s">
        <v>1266</v>
      </c>
      <c r="L1069" s="739">
        <v>129.51</v>
      </c>
      <c r="M1069" s="739">
        <v>259.02</v>
      </c>
      <c r="N1069" s="738">
        <v>2</v>
      </c>
      <c r="O1069" s="821">
        <v>0.5</v>
      </c>
      <c r="P1069" s="739"/>
      <c r="Q1069" s="754">
        <v>0</v>
      </c>
      <c r="R1069" s="738"/>
      <c r="S1069" s="754">
        <v>0</v>
      </c>
      <c r="T1069" s="821"/>
      <c r="U1069" s="777">
        <v>0</v>
      </c>
    </row>
    <row r="1070" spans="1:21" ht="14.4" customHeight="1" x14ac:dyDescent="0.3">
      <c r="A1070" s="737">
        <v>10</v>
      </c>
      <c r="B1070" s="738" t="s">
        <v>2778</v>
      </c>
      <c r="C1070" s="738" t="s">
        <v>3062</v>
      </c>
      <c r="D1070" s="819" t="s">
        <v>5799</v>
      </c>
      <c r="E1070" s="820" t="s">
        <v>3123</v>
      </c>
      <c r="F1070" s="738" t="s">
        <v>3057</v>
      </c>
      <c r="G1070" s="738" t="s">
        <v>3319</v>
      </c>
      <c r="H1070" s="738" t="s">
        <v>871</v>
      </c>
      <c r="I1070" s="738" t="s">
        <v>1267</v>
      </c>
      <c r="J1070" s="738" t="s">
        <v>1268</v>
      </c>
      <c r="K1070" s="738" t="s">
        <v>1266</v>
      </c>
      <c r="L1070" s="739">
        <v>129.51</v>
      </c>
      <c r="M1070" s="739">
        <v>259.02</v>
      </c>
      <c r="N1070" s="738">
        <v>2</v>
      </c>
      <c r="O1070" s="821">
        <v>0.5</v>
      </c>
      <c r="P1070" s="739">
        <v>259.02</v>
      </c>
      <c r="Q1070" s="754">
        <v>1</v>
      </c>
      <c r="R1070" s="738">
        <v>2</v>
      </c>
      <c r="S1070" s="754">
        <v>1</v>
      </c>
      <c r="T1070" s="821">
        <v>0.5</v>
      </c>
      <c r="U1070" s="777">
        <v>1</v>
      </c>
    </row>
    <row r="1071" spans="1:21" ht="14.4" customHeight="1" x14ac:dyDescent="0.3">
      <c r="A1071" s="737">
        <v>10</v>
      </c>
      <c r="B1071" s="738" t="s">
        <v>2778</v>
      </c>
      <c r="C1071" s="738" t="s">
        <v>3062</v>
      </c>
      <c r="D1071" s="819" t="s">
        <v>5799</v>
      </c>
      <c r="E1071" s="820" t="s">
        <v>3123</v>
      </c>
      <c r="F1071" s="738" t="s">
        <v>3057</v>
      </c>
      <c r="G1071" s="738" t="s">
        <v>3319</v>
      </c>
      <c r="H1071" s="738" t="s">
        <v>871</v>
      </c>
      <c r="I1071" s="738" t="s">
        <v>1264</v>
      </c>
      <c r="J1071" s="738" t="s">
        <v>1265</v>
      </c>
      <c r="K1071" s="738" t="s">
        <v>1266</v>
      </c>
      <c r="L1071" s="739">
        <v>130.38999999999999</v>
      </c>
      <c r="M1071" s="739">
        <v>912.7299999999999</v>
      </c>
      <c r="N1071" s="738">
        <v>7</v>
      </c>
      <c r="O1071" s="821">
        <v>0.5</v>
      </c>
      <c r="P1071" s="739">
        <v>912.7299999999999</v>
      </c>
      <c r="Q1071" s="754">
        <v>1</v>
      </c>
      <c r="R1071" s="738">
        <v>7</v>
      </c>
      <c r="S1071" s="754">
        <v>1</v>
      </c>
      <c r="T1071" s="821">
        <v>0.5</v>
      </c>
      <c r="U1071" s="777">
        <v>1</v>
      </c>
    </row>
    <row r="1072" spans="1:21" ht="14.4" customHeight="1" x14ac:dyDescent="0.3">
      <c r="A1072" s="737">
        <v>10</v>
      </c>
      <c r="B1072" s="738" t="s">
        <v>2778</v>
      </c>
      <c r="C1072" s="738" t="s">
        <v>3062</v>
      </c>
      <c r="D1072" s="819" t="s">
        <v>5799</v>
      </c>
      <c r="E1072" s="820" t="s">
        <v>3123</v>
      </c>
      <c r="F1072" s="738" t="s">
        <v>3057</v>
      </c>
      <c r="G1072" s="738" t="s">
        <v>3325</v>
      </c>
      <c r="H1072" s="738" t="s">
        <v>608</v>
      </c>
      <c r="I1072" s="738" t="s">
        <v>1187</v>
      </c>
      <c r="J1072" s="738" t="s">
        <v>1188</v>
      </c>
      <c r="K1072" s="738" t="s">
        <v>4311</v>
      </c>
      <c r="L1072" s="739">
        <v>110.05</v>
      </c>
      <c r="M1072" s="739">
        <v>110.05</v>
      </c>
      <c r="N1072" s="738">
        <v>1</v>
      </c>
      <c r="O1072" s="821">
        <v>0.5</v>
      </c>
      <c r="P1072" s="739"/>
      <c r="Q1072" s="754">
        <v>0</v>
      </c>
      <c r="R1072" s="738"/>
      <c r="S1072" s="754">
        <v>0</v>
      </c>
      <c r="T1072" s="821"/>
      <c r="U1072" s="777">
        <v>0</v>
      </c>
    </row>
    <row r="1073" spans="1:21" ht="14.4" customHeight="1" x14ac:dyDescent="0.3">
      <c r="A1073" s="737">
        <v>10</v>
      </c>
      <c r="B1073" s="738" t="s">
        <v>2778</v>
      </c>
      <c r="C1073" s="738" t="s">
        <v>3062</v>
      </c>
      <c r="D1073" s="819" t="s">
        <v>5799</v>
      </c>
      <c r="E1073" s="820" t="s">
        <v>3123</v>
      </c>
      <c r="F1073" s="738" t="s">
        <v>3057</v>
      </c>
      <c r="G1073" s="738" t="s">
        <v>4181</v>
      </c>
      <c r="H1073" s="738" t="s">
        <v>608</v>
      </c>
      <c r="I1073" s="738" t="s">
        <v>4312</v>
      </c>
      <c r="J1073" s="738" t="s">
        <v>963</v>
      </c>
      <c r="K1073" s="738" t="s">
        <v>4313</v>
      </c>
      <c r="L1073" s="739">
        <v>99.75</v>
      </c>
      <c r="M1073" s="739">
        <v>99.75</v>
      </c>
      <c r="N1073" s="738">
        <v>1</v>
      </c>
      <c r="O1073" s="821">
        <v>0.5</v>
      </c>
      <c r="P1073" s="739"/>
      <c r="Q1073" s="754">
        <v>0</v>
      </c>
      <c r="R1073" s="738"/>
      <c r="S1073" s="754">
        <v>0</v>
      </c>
      <c r="T1073" s="821"/>
      <c r="U1073" s="777">
        <v>0</v>
      </c>
    </row>
    <row r="1074" spans="1:21" ht="14.4" customHeight="1" x14ac:dyDescent="0.3">
      <c r="A1074" s="737">
        <v>10</v>
      </c>
      <c r="B1074" s="738" t="s">
        <v>2778</v>
      </c>
      <c r="C1074" s="738" t="s">
        <v>3062</v>
      </c>
      <c r="D1074" s="819" t="s">
        <v>5799</v>
      </c>
      <c r="E1074" s="820" t="s">
        <v>3123</v>
      </c>
      <c r="F1074" s="738" t="s">
        <v>3057</v>
      </c>
      <c r="G1074" s="738" t="s">
        <v>3355</v>
      </c>
      <c r="H1074" s="738" t="s">
        <v>608</v>
      </c>
      <c r="I1074" s="738" t="s">
        <v>2329</v>
      </c>
      <c r="J1074" s="738" t="s">
        <v>1283</v>
      </c>
      <c r="K1074" s="738" t="s">
        <v>3358</v>
      </c>
      <c r="L1074" s="739">
        <v>60.28</v>
      </c>
      <c r="M1074" s="739">
        <v>60.28</v>
      </c>
      <c r="N1074" s="738">
        <v>1</v>
      </c>
      <c r="O1074" s="821">
        <v>0.5</v>
      </c>
      <c r="P1074" s="739"/>
      <c r="Q1074" s="754">
        <v>0</v>
      </c>
      <c r="R1074" s="738"/>
      <c r="S1074" s="754">
        <v>0</v>
      </c>
      <c r="T1074" s="821"/>
      <c r="U1074" s="777">
        <v>0</v>
      </c>
    </row>
    <row r="1075" spans="1:21" ht="14.4" customHeight="1" x14ac:dyDescent="0.3">
      <c r="A1075" s="737">
        <v>10</v>
      </c>
      <c r="B1075" s="738" t="s">
        <v>2778</v>
      </c>
      <c r="C1075" s="738" t="s">
        <v>3062</v>
      </c>
      <c r="D1075" s="819" t="s">
        <v>5799</v>
      </c>
      <c r="E1075" s="820" t="s">
        <v>3123</v>
      </c>
      <c r="F1075" s="738" t="s">
        <v>3057</v>
      </c>
      <c r="G1075" s="738" t="s">
        <v>4184</v>
      </c>
      <c r="H1075" s="738" t="s">
        <v>608</v>
      </c>
      <c r="I1075" s="738" t="s">
        <v>4185</v>
      </c>
      <c r="J1075" s="738" t="s">
        <v>1702</v>
      </c>
      <c r="K1075" s="738" t="s">
        <v>4186</v>
      </c>
      <c r="L1075" s="739">
        <v>186.27</v>
      </c>
      <c r="M1075" s="739">
        <v>372.54</v>
      </c>
      <c r="N1075" s="738">
        <v>2</v>
      </c>
      <c r="O1075" s="821">
        <v>1</v>
      </c>
      <c r="P1075" s="739"/>
      <c r="Q1075" s="754">
        <v>0</v>
      </c>
      <c r="R1075" s="738"/>
      <c r="S1075" s="754">
        <v>0</v>
      </c>
      <c r="T1075" s="821"/>
      <c r="U1075" s="777">
        <v>0</v>
      </c>
    </row>
    <row r="1076" spans="1:21" ht="14.4" customHeight="1" x14ac:dyDescent="0.3">
      <c r="A1076" s="737">
        <v>10</v>
      </c>
      <c r="B1076" s="738" t="s">
        <v>2778</v>
      </c>
      <c r="C1076" s="738" t="s">
        <v>3062</v>
      </c>
      <c r="D1076" s="819" t="s">
        <v>5799</v>
      </c>
      <c r="E1076" s="820" t="s">
        <v>3123</v>
      </c>
      <c r="F1076" s="738" t="s">
        <v>3057</v>
      </c>
      <c r="G1076" s="738" t="s">
        <v>3365</v>
      </c>
      <c r="H1076" s="738" t="s">
        <v>608</v>
      </c>
      <c r="I1076" s="738" t="s">
        <v>1534</v>
      </c>
      <c r="J1076" s="738" t="s">
        <v>1535</v>
      </c>
      <c r="K1076" s="738" t="s">
        <v>3366</v>
      </c>
      <c r="L1076" s="739">
        <v>0</v>
      </c>
      <c r="M1076" s="739">
        <v>0</v>
      </c>
      <c r="N1076" s="738">
        <v>1</v>
      </c>
      <c r="O1076" s="821">
        <v>1</v>
      </c>
      <c r="P1076" s="739">
        <v>0</v>
      </c>
      <c r="Q1076" s="754"/>
      <c r="R1076" s="738">
        <v>1</v>
      </c>
      <c r="S1076" s="754">
        <v>1</v>
      </c>
      <c r="T1076" s="821">
        <v>1</v>
      </c>
      <c r="U1076" s="777">
        <v>1</v>
      </c>
    </row>
    <row r="1077" spans="1:21" ht="14.4" customHeight="1" x14ac:dyDescent="0.3">
      <c r="A1077" s="737">
        <v>10</v>
      </c>
      <c r="B1077" s="738" t="s">
        <v>2778</v>
      </c>
      <c r="C1077" s="738" t="s">
        <v>3062</v>
      </c>
      <c r="D1077" s="819" t="s">
        <v>5799</v>
      </c>
      <c r="E1077" s="820" t="s">
        <v>3123</v>
      </c>
      <c r="F1077" s="738" t="s">
        <v>3058</v>
      </c>
      <c r="G1077" s="738" t="s">
        <v>3161</v>
      </c>
      <c r="H1077" s="738" t="s">
        <v>608</v>
      </c>
      <c r="I1077" s="738" t="s">
        <v>4072</v>
      </c>
      <c r="J1077" s="738" t="s">
        <v>3107</v>
      </c>
      <c r="K1077" s="738"/>
      <c r="L1077" s="739">
        <v>0</v>
      </c>
      <c r="M1077" s="739">
        <v>0</v>
      </c>
      <c r="N1077" s="738">
        <v>2</v>
      </c>
      <c r="O1077" s="821">
        <v>2</v>
      </c>
      <c r="P1077" s="739"/>
      <c r="Q1077" s="754"/>
      <c r="R1077" s="738"/>
      <c r="S1077" s="754">
        <v>0</v>
      </c>
      <c r="T1077" s="821"/>
      <c r="U1077" s="777">
        <v>0</v>
      </c>
    </row>
    <row r="1078" spans="1:21" ht="14.4" customHeight="1" x14ac:dyDescent="0.3">
      <c r="A1078" s="737">
        <v>10</v>
      </c>
      <c r="B1078" s="738" t="s">
        <v>2778</v>
      </c>
      <c r="C1078" s="738" t="s">
        <v>3062</v>
      </c>
      <c r="D1078" s="819" t="s">
        <v>5799</v>
      </c>
      <c r="E1078" s="820" t="s">
        <v>3136</v>
      </c>
      <c r="F1078" s="738" t="s">
        <v>3057</v>
      </c>
      <c r="G1078" s="738" t="s">
        <v>3240</v>
      </c>
      <c r="H1078" s="738" t="s">
        <v>871</v>
      </c>
      <c r="I1078" s="738" t="s">
        <v>1007</v>
      </c>
      <c r="J1078" s="738" t="s">
        <v>1008</v>
      </c>
      <c r="K1078" s="738" t="s">
        <v>3241</v>
      </c>
      <c r="L1078" s="739">
        <v>75.73</v>
      </c>
      <c r="M1078" s="739">
        <v>151.46</v>
      </c>
      <c r="N1078" s="738">
        <v>2</v>
      </c>
      <c r="O1078" s="821">
        <v>2</v>
      </c>
      <c r="P1078" s="739">
        <v>75.73</v>
      </c>
      <c r="Q1078" s="754">
        <v>0.5</v>
      </c>
      <c r="R1078" s="738">
        <v>1</v>
      </c>
      <c r="S1078" s="754">
        <v>0.5</v>
      </c>
      <c r="T1078" s="821">
        <v>1</v>
      </c>
      <c r="U1078" s="777">
        <v>0.5</v>
      </c>
    </row>
    <row r="1079" spans="1:21" ht="14.4" customHeight="1" x14ac:dyDescent="0.3">
      <c r="A1079" s="737">
        <v>10</v>
      </c>
      <c r="B1079" s="738" t="s">
        <v>2778</v>
      </c>
      <c r="C1079" s="738" t="s">
        <v>3062</v>
      </c>
      <c r="D1079" s="819" t="s">
        <v>5799</v>
      </c>
      <c r="E1079" s="820" t="s">
        <v>3136</v>
      </c>
      <c r="F1079" s="738" t="s">
        <v>3057</v>
      </c>
      <c r="G1079" s="738" t="s">
        <v>3154</v>
      </c>
      <c r="H1079" s="738" t="s">
        <v>608</v>
      </c>
      <c r="I1079" s="738" t="s">
        <v>801</v>
      </c>
      <c r="J1079" s="738" t="s">
        <v>3450</v>
      </c>
      <c r="K1079" s="738" t="s">
        <v>3505</v>
      </c>
      <c r="L1079" s="739">
        <v>13.83</v>
      </c>
      <c r="M1079" s="739">
        <v>41.49</v>
      </c>
      <c r="N1079" s="738">
        <v>3</v>
      </c>
      <c r="O1079" s="821">
        <v>3</v>
      </c>
      <c r="P1079" s="739">
        <v>13.83</v>
      </c>
      <c r="Q1079" s="754">
        <v>0.33333333333333331</v>
      </c>
      <c r="R1079" s="738">
        <v>1</v>
      </c>
      <c r="S1079" s="754">
        <v>0.33333333333333331</v>
      </c>
      <c r="T1079" s="821">
        <v>1</v>
      </c>
      <c r="U1079" s="777">
        <v>0.33333333333333331</v>
      </c>
    </row>
    <row r="1080" spans="1:21" ht="14.4" customHeight="1" x14ac:dyDescent="0.3">
      <c r="A1080" s="737">
        <v>10</v>
      </c>
      <c r="B1080" s="738" t="s">
        <v>2778</v>
      </c>
      <c r="C1080" s="738" t="s">
        <v>3062</v>
      </c>
      <c r="D1080" s="819" t="s">
        <v>5799</v>
      </c>
      <c r="E1080" s="820" t="s">
        <v>3136</v>
      </c>
      <c r="F1080" s="738" t="s">
        <v>3057</v>
      </c>
      <c r="G1080" s="738" t="s">
        <v>3622</v>
      </c>
      <c r="H1080" s="738" t="s">
        <v>608</v>
      </c>
      <c r="I1080" s="738" t="s">
        <v>3623</v>
      </c>
      <c r="J1080" s="738" t="s">
        <v>3624</v>
      </c>
      <c r="K1080" s="738" t="s">
        <v>3625</v>
      </c>
      <c r="L1080" s="739">
        <v>0</v>
      </c>
      <c r="M1080" s="739">
        <v>0</v>
      </c>
      <c r="N1080" s="738">
        <v>2</v>
      </c>
      <c r="O1080" s="821">
        <v>2</v>
      </c>
      <c r="P1080" s="739">
        <v>0</v>
      </c>
      <c r="Q1080" s="754"/>
      <c r="R1080" s="738">
        <v>1</v>
      </c>
      <c r="S1080" s="754">
        <v>0.5</v>
      </c>
      <c r="T1080" s="821">
        <v>1</v>
      </c>
      <c r="U1080" s="777">
        <v>0.5</v>
      </c>
    </row>
    <row r="1081" spans="1:21" ht="14.4" customHeight="1" x14ac:dyDescent="0.3">
      <c r="A1081" s="737">
        <v>10</v>
      </c>
      <c r="B1081" s="738" t="s">
        <v>2778</v>
      </c>
      <c r="C1081" s="738" t="s">
        <v>3062</v>
      </c>
      <c r="D1081" s="819" t="s">
        <v>5799</v>
      </c>
      <c r="E1081" s="820" t="s">
        <v>3136</v>
      </c>
      <c r="F1081" s="738" t="s">
        <v>3057</v>
      </c>
      <c r="G1081" s="738" t="s">
        <v>3348</v>
      </c>
      <c r="H1081" s="738" t="s">
        <v>608</v>
      </c>
      <c r="I1081" s="738" t="s">
        <v>2481</v>
      </c>
      <c r="J1081" s="738" t="s">
        <v>2482</v>
      </c>
      <c r="K1081" s="738" t="s">
        <v>3518</v>
      </c>
      <c r="L1081" s="739">
        <v>33.71</v>
      </c>
      <c r="M1081" s="739">
        <v>33.71</v>
      </c>
      <c r="N1081" s="738">
        <v>1</v>
      </c>
      <c r="O1081" s="821">
        <v>1</v>
      </c>
      <c r="P1081" s="739"/>
      <c r="Q1081" s="754">
        <v>0</v>
      </c>
      <c r="R1081" s="738"/>
      <c r="S1081" s="754">
        <v>0</v>
      </c>
      <c r="T1081" s="821"/>
      <c r="U1081" s="777">
        <v>0</v>
      </c>
    </row>
    <row r="1082" spans="1:21" ht="14.4" customHeight="1" x14ac:dyDescent="0.3">
      <c r="A1082" s="737">
        <v>10</v>
      </c>
      <c r="B1082" s="738" t="s">
        <v>2778</v>
      </c>
      <c r="C1082" s="738" t="s">
        <v>3062</v>
      </c>
      <c r="D1082" s="819" t="s">
        <v>5799</v>
      </c>
      <c r="E1082" s="820" t="s">
        <v>3126</v>
      </c>
      <c r="F1082" s="738" t="s">
        <v>3057</v>
      </c>
      <c r="G1082" s="738" t="s">
        <v>3240</v>
      </c>
      <c r="H1082" s="738" t="s">
        <v>871</v>
      </c>
      <c r="I1082" s="738" t="s">
        <v>1007</v>
      </c>
      <c r="J1082" s="738" t="s">
        <v>1008</v>
      </c>
      <c r="K1082" s="738" t="s">
        <v>3241</v>
      </c>
      <c r="L1082" s="739">
        <v>75.73</v>
      </c>
      <c r="M1082" s="739">
        <v>75.73</v>
      </c>
      <c r="N1082" s="738">
        <v>1</v>
      </c>
      <c r="O1082" s="821">
        <v>1</v>
      </c>
      <c r="P1082" s="739"/>
      <c r="Q1082" s="754">
        <v>0</v>
      </c>
      <c r="R1082" s="738"/>
      <c r="S1082" s="754">
        <v>0</v>
      </c>
      <c r="T1082" s="821"/>
      <c r="U1082" s="777">
        <v>0</v>
      </c>
    </row>
    <row r="1083" spans="1:21" ht="14.4" customHeight="1" x14ac:dyDescent="0.3">
      <c r="A1083" s="737">
        <v>10</v>
      </c>
      <c r="B1083" s="738" t="s">
        <v>2778</v>
      </c>
      <c r="C1083" s="738" t="s">
        <v>3062</v>
      </c>
      <c r="D1083" s="819" t="s">
        <v>5799</v>
      </c>
      <c r="E1083" s="820" t="s">
        <v>3126</v>
      </c>
      <c r="F1083" s="738" t="s">
        <v>3057</v>
      </c>
      <c r="G1083" s="738" t="s">
        <v>3246</v>
      </c>
      <c r="H1083" s="738" t="s">
        <v>608</v>
      </c>
      <c r="I1083" s="738" t="s">
        <v>973</v>
      </c>
      <c r="J1083" s="738" t="s">
        <v>3247</v>
      </c>
      <c r="K1083" s="738" t="s">
        <v>3248</v>
      </c>
      <c r="L1083" s="739">
        <v>42.63</v>
      </c>
      <c r="M1083" s="739">
        <v>42.63</v>
      </c>
      <c r="N1083" s="738">
        <v>1</v>
      </c>
      <c r="O1083" s="821">
        <v>1</v>
      </c>
      <c r="P1083" s="739"/>
      <c r="Q1083" s="754">
        <v>0</v>
      </c>
      <c r="R1083" s="738"/>
      <c r="S1083" s="754">
        <v>0</v>
      </c>
      <c r="T1083" s="821"/>
      <c r="U1083" s="777">
        <v>0</v>
      </c>
    </row>
    <row r="1084" spans="1:21" ht="14.4" customHeight="1" x14ac:dyDescent="0.3">
      <c r="A1084" s="737">
        <v>10</v>
      </c>
      <c r="B1084" s="738" t="s">
        <v>2778</v>
      </c>
      <c r="C1084" s="738" t="s">
        <v>3062</v>
      </c>
      <c r="D1084" s="819" t="s">
        <v>5799</v>
      </c>
      <c r="E1084" s="820" t="s">
        <v>3126</v>
      </c>
      <c r="F1084" s="738" t="s">
        <v>3057</v>
      </c>
      <c r="G1084" s="738" t="s">
        <v>3287</v>
      </c>
      <c r="H1084" s="738" t="s">
        <v>608</v>
      </c>
      <c r="I1084" s="738" t="s">
        <v>3508</v>
      </c>
      <c r="J1084" s="738" t="s">
        <v>982</v>
      </c>
      <c r="K1084" s="738" t="s">
        <v>3509</v>
      </c>
      <c r="L1084" s="739">
        <v>23.27</v>
      </c>
      <c r="M1084" s="739">
        <v>23.27</v>
      </c>
      <c r="N1084" s="738">
        <v>1</v>
      </c>
      <c r="O1084" s="821">
        <v>1</v>
      </c>
      <c r="P1084" s="739"/>
      <c r="Q1084" s="754">
        <v>0</v>
      </c>
      <c r="R1084" s="738"/>
      <c r="S1084" s="754">
        <v>0</v>
      </c>
      <c r="T1084" s="821"/>
      <c r="U1084" s="777">
        <v>0</v>
      </c>
    </row>
    <row r="1085" spans="1:21" ht="14.4" customHeight="1" x14ac:dyDescent="0.3">
      <c r="A1085" s="737">
        <v>10</v>
      </c>
      <c r="B1085" s="738" t="s">
        <v>2778</v>
      </c>
      <c r="C1085" s="738" t="s">
        <v>3062</v>
      </c>
      <c r="D1085" s="819" t="s">
        <v>5799</v>
      </c>
      <c r="E1085" s="820" t="s">
        <v>3126</v>
      </c>
      <c r="F1085" s="738" t="s">
        <v>3057</v>
      </c>
      <c r="G1085" s="738" t="s">
        <v>3287</v>
      </c>
      <c r="H1085" s="738" t="s">
        <v>608</v>
      </c>
      <c r="I1085" s="738" t="s">
        <v>981</v>
      </c>
      <c r="J1085" s="738" t="s">
        <v>982</v>
      </c>
      <c r="K1085" s="738" t="s">
        <v>3384</v>
      </c>
      <c r="L1085" s="739">
        <v>38.81</v>
      </c>
      <c r="M1085" s="739">
        <v>38.81</v>
      </c>
      <c r="N1085" s="738">
        <v>1</v>
      </c>
      <c r="O1085" s="821">
        <v>0.5</v>
      </c>
      <c r="P1085" s="739"/>
      <c r="Q1085" s="754">
        <v>0</v>
      </c>
      <c r="R1085" s="738"/>
      <c r="S1085" s="754">
        <v>0</v>
      </c>
      <c r="T1085" s="821"/>
      <c r="U1085" s="777">
        <v>0</v>
      </c>
    </row>
    <row r="1086" spans="1:21" ht="14.4" customHeight="1" x14ac:dyDescent="0.3">
      <c r="A1086" s="737">
        <v>10</v>
      </c>
      <c r="B1086" s="738" t="s">
        <v>2778</v>
      </c>
      <c r="C1086" s="738" t="s">
        <v>3062</v>
      </c>
      <c r="D1086" s="819" t="s">
        <v>5799</v>
      </c>
      <c r="E1086" s="820" t="s">
        <v>3126</v>
      </c>
      <c r="F1086" s="738" t="s">
        <v>3057</v>
      </c>
      <c r="G1086" s="738" t="s">
        <v>3622</v>
      </c>
      <c r="H1086" s="738" t="s">
        <v>608</v>
      </c>
      <c r="I1086" s="738" t="s">
        <v>3623</v>
      </c>
      <c r="J1086" s="738" t="s">
        <v>3624</v>
      </c>
      <c r="K1086" s="738" t="s">
        <v>3625</v>
      </c>
      <c r="L1086" s="739">
        <v>0</v>
      </c>
      <c r="M1086" s="739">
        <v>0</v>
      </c>
      <c r="N1086" s="738">
        <v>1</v>
      </c>
      <c r="O1086" s="821">
        <v>0.5</v>
      </c>
      <c r="P1086" s="739"/>
      <c r="Q1086" s="754"/>
      <c r="R1086" s="738"/>
      <c r="S1086" s="754">
        <v>0</v>
      </c>
      <c r="T1086" s="821"/>
      <c r="U1086" s="777">
        <v>0</v>
      </c>
    </row>
    <row r="1087" spans="1:21" ht="14.4" customHeight="1" x14ac:dyDescent="0.3">
      <c r="A1087" s="737">
        <v>10</v>
      </c>
      <c r="B1087" s="738" t="s">
        <v>2778</v>
      </c>
      <c r="C1087" s="738" t="s">
        <v>3062</v>
      </c>
      <c r="D1087" s="819" t="s">
        <v>5799</v>
      </c>
      <c r="E1087" s="820" t="s">
        <v>3126</v>
      </c>
      <c r="F1087" s="738" t="s">
        <v>3057</v>
      </c>
      <c r="G1087" s="738" t="s">
        <v>3550</v>
      </c>
      <c r="H1087" s="738" t="s">
        <v>608</v>
      </c>
      <c r="I1087" s="738" t="s">
        <v>1278</v>
      </c>
      <c r="J1087" s="738" t="s">
        <v>1279</v>
      </c>
      <c r="K1087" s="738" t="s">
        <v>3551</v>
      </c>
      <c r="L1087" s="739">
        <v>34.19</v>
      </c>
      <c r="M1087" s="739">
        <v>34.19</v>
      </c>
      <c r="N1087" s="738">
        <v>1</v>
      </c>
      <c r="O1087" s="821">
        <v>1</v>
      </c>
      <c r="P1087" s="739"/>
      <c r="Q1087" s="754">
        <v>0</v>
      </c>
      <c r="R1087" s="738"/>
      <c r="S1087" s="754">
        <v>0</v>
      </c>
      <c r="T1087" s="821"/>
      <c r="U1087" s="777">
        <v>0</v>
      </c>
    </row>
    <row r="1088" spans="1:21" ht="14.4" customHeight="1" x14ac:dyDescent="0.3">
      <c r="A1088" s="737">
        <v>10</v>
      </c>
      <c r="B1088" s="738" t="s">
        <v>2778</v>
      </c>
      <c r="C1088" s="738" t="s">
        <v>3062</v>
      </c>
      <c r="D1088" s="819" t="s">
        <v>5799</v>
      </c>
      <c r="E1088" s="820" t="s">
        <v>3126</v>
      </c>
      <c r="F1088" s="738" t="s">
        <v>3057</v>
      </c>
      <c r="G1088" s="738" t="s">
        <v>3316</v>
      </c>
      <c r="H1088" s="738" t="s">
        <v>608</v>
      </c>
      <c r="I1088" s="738" t="s">
        <v>3317</v>
      </c>
      <c r="J1088" s="738" t="s">
        <v>1595</v>
      </c>
      <c r="K1088" s="738" t="s">
        <v>3318</v>
      </c>
      <c r="L1088" s="739">
        <v>52.61</v>
      </c>
      <c r="M1088" s="739">
        <v>52.61</v>
      </c>
      <c r="N1088" s="738">
        <v>1</v>
      </c>
      <c r="O1088" s="821">
        <v>1</v>
      </c>
      <c r="P1088" s="739"/>
      <c r="Q1088" s="754">
        <v>0</v>
      </c>
      <c r="R1088" s="738"/>
      <c r="S1088" s="754">
        <v>0</v>
      </c>
      <c r="T1088" s="821"/>
      <c r="U1088" s="777">
        <v>0</v>
      </c>
    </row>
    <row r="1089" spans="1:21" ht="14.4" customHeight="1" x14ac:dyDescent="0.3">
      <c r="A1089" s="737">
        <v>10</v>
      </c>
      <c r="B1089" s="738" t="s">
        <v>2778</v>
      </c>
      <c r="C1089" s="738" t="s">
        <v>3062</v>
      </c>
      <c r="D1089" s="819" t="s">
        <v>5799</v>
      </c>
      <c r="E1089" s="820" t="s">
        <v>3117</v>
      </c>
      <c r="F1089" s="738" t="s">
        <v>3057</v>
      </c>
      <c r="G1089" s="738" t="s">
        <v>3240</v>
      </c>
      <c r="H1089" s="738" t="s">
        <v>871</v>
      </c>
      <c r="I1089" s="738" t="s">
        <v>1007</v>
      </c>
      <c r="J1089" s="738" t="s">
        <v>1008</v>
      </c>
      <c r="K1089" s="738" t="s">
        <v>3241</v>
      </c>
      <c r="L1089" s="739">
        <v>75.73</v>
      </c>
      <c r="M1089" s="739">
        <v>302.92</v>
      </c>
      <c r="N1089" s="738">
        <v>4</v>
      </c>
      <c r="O1089" s="821">
        <v>4</v>
      </c>
      <c r="P1089" s="739">
        <v>75.73</v>
      </c>
      <c r="Q1089" s="754">
        <v>0.25</v>
      </c>
      <c r="R1089" s="738">
        <v>1</v>
      </c>
      <c r="S1089" s="754">
        <v>0.25</v>
      </c>
      <c r="T1089" s="821">
        <v>1</v>
      </c>
      <c r="U1089" s="777">
        <v>0.25</v>
      </c>
    </row>
    <row r="1090" spans="1:21" ht="14.4" customHeight="1" x14ac:dyDescent="0.3">
      <c r="A1090" s="737">
        <v>10</v>
      </c>
      <c r="B1090" s="738" t="s">
        <v>2778</v>
      </c>
      <c r="C1090" s="738" t="s">
        <v>3062</v>
      </c>
      <c r="D1090" s="819" t="s">
        <v>5799</v>
      </c>
      <c r="E1090" s="820" t="s">
        <v>3117</v>
      </c>
      <c r="F1090" s="738" t="s">
        <v>3057</v>
      </c>
      <c r="G1090" s="738" t="s">
        <v>4166</v>
      </c>
      <c r="H1090" s="738" t="s">
        <v>608</v>
      </c>
      <c r="I1090" s="738" t="s">
        <v>1292</v>
      </c>
      <c r="J1090" s="738" t="s">
        <v>4167</v>
      </c>
      <c r="K1090" s="738" t="s">
        <v>3289</v>
      </c>
      <c r="L1090" s="739">
        <v>80.23</v>
      </c>
      <c r="M1090" s="739">
        <v>240.69</v>
      </c>
      <c r="N1090" s="738">
        <v>3</v>
      </c>
      <c r="O1090" s="821">
        <v>3</v>
      </c>
      <c r="P1090" s="739">
        <v>80.23</v>
      </c>
      <c r="Q1090" s="754">
        <v>0.33333333333333337</v>
      </c>
      <c r="R1090" s="738">
        <v>1</v>
      </c>
      <c r="S1090" s="754">
        <v>0.33333333333333331</v>
      </c>
      <c r="T1090" s="821">
        <v>1</v>
      </c>
      <c r="U1090" s="777">
        <v>0.33333333333333331</v>
      </c>
    </row>
    <row r="1091" spans="1:21" ht="14.4" customHeight="1" x14ac:dyDescent="0.3">
      <c r="A1091" s="737">
        <v>10</v>
      </c>
      <c r="B1091" s="738" t="s">
        <v>2778</v>
      </c>
      <c r="C1091" s="738" t="s">
        <v>3062</v>
      </c>
      <c r="D1091" s="819" t="s">
        <v>5799</v>
      </c>
      <c r="E1091" s="820" t="s">
        <v>3117</v>
      </c>
      <c r="F1091" s="738" t="s">
        <v>3057</v>
      </c>
      <c r="G1091" s="738" t="s">
        <v>3610</v>
      </c>
      <c r="H1091" s="738" t="s">
        <v>608</v>
      </c>
      <c r="I1091" s="738" t="s">
        <v>1434</v>
      </c>
      <c r="J1091" s="738" t="s">
        <v>1443</v>
      </c>
      <c r="K1091" s="738" t="s">
        <v>4168</v>
      </c>
      <c r="L1091" s="739">
        <v>47.47</v>
      </c>
      <c r="M1091" s="739">
        <v>47.47</v>
      </c>
      <c r="N1091" s="738">
        <v>1</v>
      </c>
      <c r="O1091" s="821">
        <v>1</v>
      </c>
      <c r="P1091" s="739"/>
      <c r="Q1091" s="754">
        <v>0</v>
      </c>
      <c r="R1091" s="738"/>
      <c r="S1091" s="754">
        <v>0</v>
      </c>
      <c r="T1091" s="821"/>
      <c r="U1091" s="777">
        <v>0</v>
      </c>
    </row>
    <row r="1092" spans="1:21" ht="14.4" customHeight="1" x14ac:dyDescent="0.3">
      <c r="A1092" s="737">
        <v>10</v>
      </c>
      <c r="B1092" s="738" t="s">
        <v>2778</v>
      </c>
      <c r="C1092" s="738" t="s">
        <v>3062</v>
      </c>
      <c r="D1092" s="819" t="s">
        <v>5799</v>
      </c>
      <c r="E1092" s="820" t="s">
        <v>3117</v>
      </c>
      <c r="F1092" s="738" t="s">
        <v>3057</v>
      </c>
      <c r="G1092" s="738" t="s">
        <v>3610</v>
      </c>
      <c r="H1092" s="738" t="s">
        <v>608</v>
      </c>
      <c r="I1092" s="738" t="s">
        <v>1522</v>
      </c>
      <c r="J1092" s="738" t="s">
        <v>1523</v>
      </c>
      <c r="K1092" s="738" t="s">
        <v>3611</v>
      </c>
      <c r="L1092" s="739">
        <v>42.05</v>
      </c>
      <c r="M1092" s="739">
        <v>42.05</v>
      </c>
      <c r="N1092" s="738">
        <v>1</v>
      </c>
      <c r="O1092" s="821">
        <v>1</v>
      </c>
      <c r="P1092" s="739"/>
      <c r="Q1092" s="754">
        <v>0</v>
      </c>
      <c r="R1092" s="738"/>
      <c r="S1092" s="754">
        <v>0</v>
      </c>
      <c r="T1092" s="821"/>
      <c r="U1092" s="777">
        <v>0</v>
      </c>
    </row>
    <row r="1093" spans="1:21" ht="14.4" customHeight="1" x14ac:dyDescent="0.3">
      <c r="A1093" s="737">
        <v>10</v>
      </c>
      <c r="B1093" s="738" t="s">
        <v>2778</v>
      </c>
      <c r="C1093" s="738" t="s">
        <v>3062</v>
      </c>
      <c r="D1093" s="819" t="s">
        <v>5799</v>
      </c>
      <c r="E1093" s="820" t="s">
        <v>3117</v>
      </c>
      <c r="F1093" s="738" t="s">
        <v>3057</v>
      </c>
      <c r="G1093" s="738" t="s">
        <v>3676</v>
      </c>
      <c r="H1093" s="738" t="s">
        <v>608</v>
      </c>
      <c r="I1093" s="738" t="s">
        <v>4066</v>
      </c>
      <c r="J1093" s="738" t="s">
        <v>1858</v>
      </c>
      <c r="K1093" s="738" t="s">
        <v>4067</v>
      </c>
      <c r="L1093" s="739">
        <v>80.760000000000005</v>
      </c>
      <c r="M1093" s="739">
        <v>80.760000000000005</v>
      </c>
      <c r="N1093" s="738">
        <v>1</v>
      </c>
      <c r="O1093" s="821">
        <v>1</v>
      </c>
      <c r="P1093" s="739"/>
      <c r="Q1093" s="754">
        <v>0</v>
      </c>
      <c r="R1093" s="738"/>
      <c r="S1093" s="754">
        <v>0</v>
      </c>
      <c r="T1093" s="821"/>
      <c r="U1093" s="777">
        <v>0</v>
      </c>
    </row>
    <row r="1094" spans="1:21" ht="14.4" customHeight="1" x14ac:dyDescent="0.3">
      <c r="A1094" s="737">
        <v>10</v>
      </c>
      <c r="B1094" s="738" t="s">
        <v>2778</v>
      </c>
      <c r="C1094" s="738" t="s">
        <v>3062</v>
      </c>
      <c r="D1094" s="819" t="s">
        <v>5799</v>
      </c>
      <c r="E1094" s="820" t="s">
        <v>3117</v>
      </c>
      <c r="F1094" s="738" t="s">
        <v>3057</v>
      </c>
      <c r="G1094" s="738" t="s">
        <v>3676</v>
      </c>
      <c r="H1094" s="738" t="s">
        <v>608</v>
      </c>
      <c r="I1094" s="738" t="s">
        <v>4219</v>
      </c>
      <c r="J1094" s="738" t="s">
        <v>688</v>
      </c>
      <c r="K1094" s="738" t="s">
        <v>4220</v>
      </c>
      <c r="L1094" s="739">
        <v>18.809999999999999</v>
      </c>
      <c r="M1094" s="739">
        <v>37.619999999999997</v>
      </c>
      <c r="N1094" s="738">
        <v>2</v>
      </c>
      <c r="O1094" s="821">
        <v>1.5</v>
      </c>
      <c r="P1094" s="739"/>
      <c r="Q1094" s="754">
        <v>0</v>
      </c>
      <c r="R1094" s="738"/>
      <c r="S1094" s="754">
        <v>0</v>
      </c>
      <c r="T1094" s="821"/>
      <c r="U1094" s="777">
        <v>0</v>
      </c>
    </row>
    <row r="1095" spans="1:21" ht="14.4" customHeight="1" x14ac:dyDescent="0.3">
      <c r="A1095" s="737">
        <v>10</v>
      </c>
      <c r="B1095" s="738" t="s">
        <v>2778</v>
      </c>
      <c r="C1095" s="738" t="s">
        <v>3062</v>
      </c>
      <c r="D1095" s="819" t="s">
        <v>5799</v>
      </c>
      <c r="E1095" s="820" t="s">
        <v>3117</v>
      </c>
      <c r="F1095" s="738" t="s">
        <v>3057</v>
      </c>
      <c r="G1095" s="738" t="s">
        <v>4169</v>
      </c>
      <c r="H1095" s="738" t="s">
        <v>608</v>
      </c>
      <c r="I1095" s="738" t="s">
        <v>1153</v>
      </c>
      <c r="J1095" s="738" t="s">
        <v>1078</v>
      </c>
      <c r="K1095" s="738" t="s">
        <v>4170</v>
      </c>
      <c r="L1095" s="739">
        <v>368.16</v>
      </c>
      <c r="M1095" s="739">
        <v>368.16</v>
      </c>
      <c r="N1095" s="738">
        <v>1</v>
      </c>
      <c r="O1095" s="821">
        <v>1</v>
      </c>
      <c r="P1095" s="739">
        <v>368.16</v>
      </c>
      <c r="Q1095" s="754">
        <v>1</v>
      </c>
      <c r="R1095" s="738">
        <v>1</v>
      </c>
      <c r="S1095" s="754">
        <v>1</v>
      </c>
      <c r="T1095" s="821">
        <v>1</v>
      </c>
      <c r="U1095" s="777">
        <v>1</v>
      </c>
    </row>
    <row r="1096" spans="1:21" ht="14.4" customHeight="1" x14ac:dyDescent="0.3">
      <c r="A1096" s="737">
        <v>10</v>
      </c>
      <c r="B1096" s="738" t="s">
        <v>2778</v>
      </c>
      <c r="C1096" s="738" t="s">
        <v>3062</v>
      </c>
      <c r="D1096" s="819" t="s">
        <v>5799</v>
      </c>
      <c r="E1096" s="820" t="s">
        <v>3117</v>
      </c>
      <c r="F1096" s="738" t="s">
        <v>3057</v>
      </c>
      <c r="G1096" s="738" t="s">
        <v>3530</v>
      </c>
      <c r="H1096" s="738" t="s">
        <v>608</v>
      </c>
      <c r="I1096" s="738" t="s">
        <v>1486</v>
      </c>
      <c r="J1096" s="738" t="s">
        <v>1405</v>
      </c>
      <c r="K1096" s="738" t="s">
        <v>3531</v>
      </c>
      <c r="L1096" s="739">
        <v>92.85</v>
      </c>
      <c r="M1096" s="739">
        <v>92.85</v>
      </c>
      <c r="N1096" s="738">
        <v>1</v>
      </c>
      <c r="O1096" s="821">
        <v>0.5</v>
      </c>
      <c r="P1096" s="739"/>
      <c r="Q1096" s="754">
        <v>0</v>
      </c>
      <c r="R1096" s="738"/>
      <c r="S1096" s="754">
        <v>0</v>
      </c>
      <c r="T1096" s="821"/>
      <c r="U1096" s="777">
        <v>0</v>
      </c>
    </row>
    <row r="1097" spans="1:21" ht="14.4" customHeight="1" x14ac:dyDescent="0.3">
      <c r="A1097" s="737">
        <v>10</v>
      </c>
      <c r="B1097" s="738" t="s">
        <v>2778</v>
      </c>
      <c r="C1097" s="738" t="s">
        <v>3062</v>
      </c>
      <c r="D1097" s="819" t="s">
        <v>5799</v>
      </c>
      <c r="E1097" s="820" t="s">
        <v>3117</v>
      </c>
      <c r="F1097" s="738" t="s">
        <v>3057</v>
      </c>
      <c r="G1097" s="738" t="s">
        <v>3288</v>
      </c>
      <c r="H1097" s="738" t="s">
        <v>608</v>
      </c>
      <c r="I1097" s="738" t="s">
        <v>951</v>
      </c>
      <c r="J1097" s="738" t="s">
        <v>952</v>
      </c>
      <c r="K1097" s="738" t="s">
        <v>3289</v>
      </c>
      <c r="L1097" s="739">
        <v>61.97</v>
      </c>
      <c r="M1097" s="739">
        <v>619.70000000000005</v>
      </c>
      <c r="N1097" s="738">
        <v>10</v>
      </c>
      <c r="O1097" s="821">
        <v>10</v>
      </c>
      <c r="P1097" s="739">
        <v>185.91</v>
      </c>
      <c r="Q1097" s="754">
        <v>0.3</v>
      </c>
      <c r="R1097" s="738">
        <v>3</v>
      </c>
      <c r="S1097" s="754">
        <v>0.3</v>
      </c>
      <c r="T1097" s="821">
        <v>3</v>
      </c>
      <c r="U1097" s="777">
        <v>0.3</v>
      </c>
    </row>
    <row r="1098" spans="1:21" ht="14.4" customHeight="1" x14ac:dyDescent="0.3">
      <c r="A1098" s="737">
        <v>10</v>
      </c>
      <c r="B1098" s="738" t="s">
        <v>2778</v>
      </c>
      <c r="C1098" s="738" t="s">
        <v>3062</v>
      </c>
      <c r="D1098" s="819" t="s">
        <v>5799</v>
      </c>
      <c r="E1098" s="820" t="s">
        <v>3117</v>
      </c>
      <c r="F1098" s="738" t="s">
        <v>3057</v>
      </c>
      <c r="G1098" s="738" t="s">
        <v>3689</v>
      </c>
      <c r="H1098" s="738" t="s">
        <v>871</v>
      </c>
      <c r="I1098" s="738" t="s">
        <v>2639</v>
      </c>
      <c r="J1098" s="738" t="s">
        <v>2630</v>
      </c>
      <c r="K1098" s="738" t="s">
        <v>3027</v>
      </c>
      <c r="L1098" s="739">
        <v>63.34</v>
      </c>
      <c r="M1098" s="739">
        <v>63.34</v>
      </c>
      <c r="N1098" s="738">
        <v>1</v>
      </c>
      <c r="O1098" s="821">
        <v>1</v>
      </c>
      <c r="P1098" s="739">
        <v>63.34</v>
      </c>
      <c r="Q1098" s="754">
        <v>1</v>
      </c>
      <c r="R1098" s="738">
        <v>1</v>
      </c>
      <c r="S1098" s="754">
        <v>1</v>
      </c>
      <c r="T1098" s="821">
        <v>1</v>
      </c>
      <c r="U1098" s="777">
        <v>1</v>
      </c>
    </row>
    <row r="1099" spans="1:21" ht="14.4" customHeight="1" x14ac:dyDescent="0.3">
      <c r="A1099" s="737">
        <v>10</v>
      </c>
      <c r="B1099" s="738" t="s">
        <v>2778</v>
      </c>
      <c r="C1099" s="738" t="s">
        <v>3062</v>
      </c>
      <c r="D1099" s="819" t="s">
        <v>5799</v>
      </c>
      <c r="E1099" s="820" t="s">
        <v>3117</v>
      </c>
      <c r="F1099" s="738" t="s">
        <v>3057</v>
      </c>
      <c r="G1099" s="738" t="s">
        <v>3319</v>
      </c>
      <c r="H1099" s="738" t="s">
        <v>871</v>
      </c>
      <c r="I1099" s="738" t="s">
        <v>2315</v>
      </c>
      <c r="J1099" s="738" t="s">
        <v>2316</v>
      </c>
      <c r="K1099" s="738" t="s">
        <v>2965</v>
      </c>
      <c r="L1099" s="739">
        <v>84.89</v>
      </c>
      <c r="M1099" s="739">
        <v>84.89</v>
      </c>
      <c r="N1099" s="738">
        <v>1</v>
      </c>
      <c r="O1099" s="821">
        <v>0.5</v>
      </c>
      <c r="P1099" s="739"/>
      <c r="Q1099" s="754">
        <v>0</v>
      </c>
      <c r="R1099" s="738"/>
      <c r="S1099" s="754">
        <v>0</v>
      </c>
      <c r="T1099" s="821"/>
      <c r="U1099" s="777">
        <v>0</v>
      </c>
    </row>
    <row r="1100" spans="1:21" ht="14.4" customHeight="1" x14ac:dyDescent="0.3">
      <c r="A1100" s="737">
        <v>10</v>
      </c>
      <c r="B1100" s="738" t="s">
        <v>2778</v>
      </c>
      <c r="C1100" s="738" t="s">
        <v>3062</v>
      </c>
      <c r="D1100" s="819" t="s">
        <v>5799</v>
      </c>
      <c r="E1100" s="820" t="s">
        <v>3117</v>
      </c>
      <c r="F1100" s="738" t="s">
        <v>3057</v>
      </c>
      <c r="G1100" s="738" t="s">
        <v>3319</v>
      </c>
      <c r="H1100" s="738" t="s">
        <v>871</v>
      </c>
      <c r="I1100" s="738" t="s">
        <v>4314</v>
      </c>
      <c r="J1100" s="738" t="s">
        <v>3596</v>
      </c>
      <c r="K1100" s="738" t="s">
        <v>1266</v>
      </c>
      <c r="L1100" s="739">
        <v>132.34</v>
      </c>
      <c r="M1100" s="739">
        <v>132.34</v>
      </c>
      <c r="N1100" s="738">
        <v>1</v>
      </c>
      <c r="O1100" s="821">
        <v>0.5</v>
      </c>
      <c r="P1100" s="739"/>
      <c r="Q1100" s="754">
        <v>0</v>
      </c>
      <c r="R1100" s="738"/>
      <c r="S1100" s="754">
        <v>0</v>
      </c>
      <c r="T1100" s="821"/>
      <c r="U1100" s="777">
        <v>0</v>
      </c>
    </row>
    <row r="1101" spans="1:21" ht="14.4" customHeight="1" x14ac:dyDescent="0.3">
      <c r="A1101" s="737">
        <v>10</v>
      </c>
      <c r="B1101" s="738" t="s">
        <v>2778</v>
      </c>
      <c r="C1101" s="738" t="s">
        <v>3062</v>
      </c>
      <c r="D1101" s="819" t="s">
        <v>5799</v>
      </c>
      <c r="E1101" s="820" t="s">
        <v>3117</v>
      </c>
      <c r="F1101" s="738" t="s">
        <v>3057</v>
      </c>
      <c r="G1101" s="738" t="s">
        <v>3325</v>
      </c>
      <c r="H1101" s="738" t="s">
        <v>608</v>
      </c>
      <c r="I1101" s="738" t="s">
        <v>1187</v>
      </c>
      <c r="J1101" s="738" t="s">
        <v>1188</v>
      </c>
      <c r="K1101" s="738" t="s">
        <v>4311</v>
      </c>
      <c r="L1101" s="739">
        <v>110.05</v>
      </c>
      <c r="M1101" s="739">
        <v>110.05</v>
      </c>
      <c r="N1101" s="738">
        <v>1</v>
      </c>
      <c r="O1101" s="821">
        <v>0.5</v>
      </c>
      <c r="P1101" s="739"/>
      <c r="Q1101" s="754">
        <v>0</v>
      </c>
      <c r="R1101" s="738"/>
      <c r="S1101" s="754">
        <v>0</v>
      </c>
      <c r="T1101" s="821"/>
      <c r="U1101" s="777">
        <v>0</v>
      </c>
    </row>
    <row r="1102" spans="1:21" ht="14.4" customHeight="1" x14ac:dyDescent="0.3">
      <c r="A1102" s="737">
        <v>10</v>
      </c>
      <c r="B1102" s="738" t="s">
        <v>2778</v>
      </c>
      <c r="C1102" s="738" t="s">
        <v>3062</v>
      </c>
      <c r="D1102" s="819" t="s">
        <v>5799</v>
      </c>
      <c r="E1102" s="820" t="s">
        <v>3117</v>
      </c>
      <c r="F1102" s="738" t="s">
        <v>3057</v>
      </c>
      <c r="G1102" s="738" t="s">
        <v>3325</v>
      </c>
      <c r="H1102" s="738" t="s">
        <v>608</v>
      </c>
      <c r="I1102" s="738" t="s">
        <v>4179</v>
      </c>
      <c r="J1102" s="738" t="s">
        <v>1188</v>
      </c>
      <c r="K1102" s="738" t="s">
        <v>4180</v>
      </c>
      <c r="L1102" s="739">
        <v>66.03</v>
      </c>
      <c r="M1102" s="739">
        <v>132.06</v>
      </c>
      <c r="N1102" s="738">
        <v>2</v>
      </c>
      <c r="O1102" s="821">
        <v>2</v>
      </c>
      <c r="P1102" s="739"/>
      <c r="Q1102" s="754">
        <v>0</v>
      </c>
      <c r="R1102" s="738"/>
      <c r="S1102" s="754">
        <v>0</v>
      </c>
      <c r="T1102" s="821"/>
      <c r="U1102" s="777">
        <v>0</v>
      </c>
    </row>
    <row r="1103" spans="1:21" ht="14.4" customHeight="1" x14ac:dyDescent="0.3">
      <c r="A1103" s="737">
        <v>10</v>
      </c>
      <c r="B1103" s="738" t="s">
        <v>2778</v>
      </c>
      <c r="C1103" s="738" t="s">
        <v>3062</v>
      </c>
      <c r="D1103" s="819" t="s">
        <v>5799</v>
      </c>
      <c r="E1103" s="820" t="s">
        <v>3117</v>
      </c>
      <c r="F1103" s="738" t="s">
        <v>3057</v>
      </c>
      <c r="G1103" s="738" t="s">
        <v>4097</v>
      </c>
      <c r="H1103" s="738" t="s">
        <v>608</v>
      </c>
      <c r="I1103" s="738" t="s">
        <v>1401</v>
      </c>
      <c r="J1103" s="738" t="s">
        <v>4098</v>
      </c>
      <c r="K1103" s="738" t="s">
        <v>4099</v>
      </c>
      <c r="L1103" s="739">
        <v>0</v>
      </c>
      <c r="M1103" s="739">
        <v>0</v>
      </c>
      <c r="N1103" s="738">
        <v>1</v>
      </c>
      <c r="O1103" s="821">
        <v>0.5</v>
      </c>
      <c r="P1103" s="739"/>
      <c r="Q1103" s="754"/>
      <c r="R1103" s="738"/>
      <c r="S1103" s="754">
        <v>0</v>
      </c>
      <c r="T1103" s="821"/>
      <c r="U1103" s="777">
        <v>0</v>
      </c>
    </row>
    <row r="1104" spans="1:21" ht="14.4" customHeight="1" x14ac:dyDescent="0.3">
      <c r="A1104" s="737">
        <v>10</v>
      </c>
      <c r="B1104" s="738" t="s">
        <v>2778</v>
      </c>
      <c r="C1104" s="738" t="s">
        <v>3062</v>
      </c>
      <c r="D1104" s="819" t="s">
        <v>5799</v>
      </c>
      <c r="E1104" s="820" t="s">
        <v>3117</v>
      </c>
      <c r="F1104" s="738" t="s">
        <v>3057</v>
      </c>
      <c r="G1104" s="738" t="s">
        <v>3724</v>
      </c>
      <c r="H1104" s="738" t="s">
        <v>871</v>
      </c>
      <c r="I1104" s="738" t="s">
        <v>1239</v>
      </c>
      <c r="J1104" s="738" t="s">
        <v>2939</v>
      </c>
      <c r="K1104" s="738" t="s">
        <v>2940</v>
      </c>
      <c r="L1104" s="739">
        <v>0</v>
      </c>
      <c r="M1104" s="739">
        <v>0</v>
      </c>
      <c r="N1104" s="738">
        <v>1</v>
      </c>
      <c r="O1104" s="821">
        <v>1</v>
      </c>
      <c r="P1104" s="739">
        <v>0</v>
      </c>
      <c r="Q1104" s="754"/>
      <c r="R1104" s="738">
        <v>1</v>
      </c>
      <c r="S1104" s="754">
        <v>1</v>
      </c>
      <c r="T1104" s="821">
        <v>1</v>
      </c>
      <c r="U1104" s="777">
        <v>1</v>
      </c>
    </row>
    <row r="1105" spans="1:21" ht="14.4" customHeight="1" x14ac:dyDescent="0.3">
      <c r="A1105" s="737">
        <v>10</v>
      </c>
      <c r="B1105" s="738" t="s">
        <v>2778</v>
      </c>
      <c r="C1105" s="738" t="s">
        <v>3062</v>
      </c>
      <c r="D1105" s="819" t="s">
        <v>5799</v>
      </c>
      <c r="E1105" s="820" t="s">
        <v>3117</v>
      </c>
      <c r="F1105" s="738" t="s">
        <v>3057</v>
      </c>
      <c r="G1105" s="738" t="s">
        <v>3355</v>
      </c>
      <c r="H1105" s="738" t="s">
        <v>608</v>
      </c>
      <c r="I1105" s="738" t="s">
        <v>3356</v>
      </c>
      <c r="J1105" s="738" t="s">
        <v>1226</v>
      </c>
      <c r="K1105" s="738" t="s">
        <v>3357</v>
      </c>
      <c r="L1105" s="739">
        <v>42.54</v>
      </c>
      <c r="M1105" s="739">
        <v>42.54</v>
      </c>
      <c r="N1105" s="738">
        <v>1</v>
      </c>
      <c r="O1105" s="821">
        <v>0.5</v>
      </c>
      <c r="P1105" s="739"/>
      <c r="Q1105" s="754">
        <v>0</v>
      </c>
      <c r="R1105" s="738"/>
      <c r="S1105" s="754">
        <v>0</v>
      </c>
      <c r="T1105" s="821"/>
      <c r="U1105" s="777">
        <v>0</v>
      </c>
    </row>
    <row r="1106" spans="1:21" ht="14.4" customHeight="1" x14ac:dyDescent="0.3">
      <c r="A1106" s="737">
        <v>10</v>
      </c>
      <c r="B1106" s="738" t="s">
        <v>2778</v>
      </c>
      <c r="C1106" s="738" t="s">
        <v>3062</v>
      </c>
      <c r="D1106" s="819" t="s">
        <v>5799</v>
      </c>
      <c r="E1106" s="820" t="s">
        <v>3117</v>
      </c>
      <c r="F1106" s="738" t="s">
        <v>3057</v>
      </c>
      <c r="G1106" s="738" t="s">
        <v>3355</v>
      </c>
      <c r="H1106" s="738" t="s">
        <v>608</v>
      </c>
      <c r="I1106" s="738" t="s">
        <v>988</v>
      </c>
      <c r="J1106" s="738" t="s">
        <v>989</v>
      </c>
      <c r="K1106" s="738" t="s">
        <v>4315</v>
      </c>
      <c r="L1106" s="739">
        <v>24.05</v>
      </c>
      <c r="M1106" s="739">
        <v>48.1</v>
      </c>
      <c r="N1106" s="738">
        <v>2</v>
      </c>
      <c r="O1106" s="821">
        <v>1</v>
      </c>
      <c r="P1106" s="739"/>
      <c r="Q1106" s="754">
        <v>0</v>
      </c>
      <c r="R1106" s="738"/>
      <c r="S1106" s="754">
        <v>0</v>
      </c>
      <c r="T1106" s="821"/>
      <c r="U1106" s="777">
        <v>0</v>
      </c>
    </row>
    <row r="1107" spans="1:21" ht="14.4" customHeight="1" x14ac:dyDescent="0.3">
      <c r="A1107" s="737">
        <v>10</v>
      </c>
      <c r="B1107" s="738" t="s">
        <v>2778</v>
      </c>
      <c r="C1107" s="738" t="s">
        <v>3062</v>
      </c>
      <c r="D1107" s="819" t="s">
        <v>5799</v>
      </c>
      <c r="E1107" s="820" t="s">
        <v>3117</v>
      </c>
      <c r="F1107" s="738" t="s">
        <v>3057</v>
      </c>
      <c r="G1107" s="738" t="s">
        <v>3355</v>
      </c>
      <c r="H1107" s="738" t="s">
        <v>608</v>
      </c>
      <c r="I1107" s="738" t="s">
        <v>1282</v>
      </c>
      <c r="J1107" s="738" t="s">
        <v>1283</v>
      </c>
      <c r="K1107" s="738" t="s">
        <v>3357</v>
      </c>
      <c r="L1107" s="739">
        <v>42.54</v>
      </c>
      <c r="M1107" s="739">
        <v>42.54</v>
      </c>
      <c r="N1107" s="738">
        <v>1</v>
      </c>
      <c r="O1107" s="821">
        <v>0.5</v>
      </c>
      <c r="P1107" s="739"/>
      <c r="Q1107" s="754">
        <v>0</v>
      </c>
      <c r="R1107" s="738"/>
      <c r="S1107" s="754">
        <v>0</v>
      </c>
      <c r="T1107" s="821"/>
      <c r="U1107" s="777">
        <v>0</v>
      </c>
    </row>
    <row r="1108" spans="1:21" ht="14.4" customHeight="1" x14ac:dyDescent="0.3">
      <c r="A1108" s="737">
        <v>10</v>
      </c>
      <c r="B1108" s="738" t="s">
        <v>2778</v>
      </c>
      <c r="C1108" s="738" t="s">
        <v>3062</v>
      </c>
      <c r="D1108" s="819" t="s">
        <v>5799</v>
      </c>
      <c r="E1108" s="820" t="s">
        <v>3117</v>
      </c>
      <c r="F1108" s="738" t="s">
        <v>3057</v>
      </c>
      <c r="G1108" s="738" t="s">
        <v>3355</v>
      </c>
      <c r="H1108" s="738" t="s">
        <v>608</v>
      </c>
      <c r="I1108" s="738" t="s">
        <v>2329</v>
      </c>
      <c r="J1108" s="738" t="s">
        <v>1283</v>
      </c>
      <c r="K1108" s="738" t="s">
        <v>3358</v>
      </c>
      <c r="L1108" s="739">
        <v>60.28</v>
      </c>
      <c r="M1108" s="739">
        <v>180.84</v>
      </c>
      <c r="N1108" s="738">
        <v>3</v>
      </c>
      <c r="O1108" s="821">
        <v>3</v>
      </c>
      <c r="P1108" s="739">
        <v>60.28</v>
      </c>
      <c r="Q1108" s="754">
        <v>0.33333333333333331</v>
      </c>
      <c r="R1108" s="738">
        <v>1</v>
      </c>
      <c r="S1108" s="754">
        <v>0.33333333333333331</v>
      </c>
      <c r="T1108" s="821">
        <v>1</v>
      </c>
      <c r="U1108" s="777">
        <v>0.33333333333333331</v>
      </c>
    </row>
    <row r="1109" spans="1:21" ht="14.4" customHeight="1" x14ac:dyDescent="0.3">
      <c r="A1109" s="737">
        <v>10</v>
      </c>
      <c r="B1109" s="738" t="s">
        <v>2778</v>
      </c>
      <c r="C1109" s="738" t="s">
        <v>3062</v>
      </c>
      <c r="D1109" s="819" t="s">
        <v>5799</v>
      </c>
      <c r="E1109" s="820" t="s">
        <v>3117</v>
      </c>
      <c r="F1109" s="738" t="s">
        <v>3057</v>
      </c>
      <c r="G1109" s="738" t="s">
        <v>3355</v>
      </c>
      <c r="H1109" s="738" t="s">
        <v>608</v>
      </c>
      <c r="I1109" s="738" t="s">
        <v>1225</v>
      </c>
      <c r="J1109" s="738" t="s">
        <v>1226</v>
      </c>
      <c r="K1109" s="738" t="s">
        <v>3565</v>
      </c>
      <c r="L1109" s="739">
        <v>59.56</v>
      </c>
      <c r="M1109" s="739">
        <v>59.56</v>
      </c>
      <c r="N1109" s="738">
        <v>1</v>
      </c>
      <c r="O1109" s="821">
        <v>1</v>
      </c>
      <c r="P1109" s="739"/>
      <c r="Q1109" s="754">
        <v>0</v>
      </c>
      <c r="R1109" s="738"/>
      <c r="S1109" s="754">
        <v>0</v>
      </c>
      <c r="T1109" s="821"/>
      <c r="U1109" s="777">
        <v>0</v>
      </c>
    </row>
    <row r="1110" spans="1:21" ht="14.4" customHeight="1" x14ac:dyDescent="0.3">
      <c r="A1110" s="737">
        <v>10</v>
      </c>
      <c r="B1110" s="738" t="s">
        <v>2778</v>
      </c>
      <c r="C1110" s="738" t="s">
        <v>3062</v>
      </c>
      <c r="D1110" s="819" t="s">
        <v>5799</v>
      </c>
      <c r="E1110" s="820" t="s">
        <v>3117</v>
      </c>
      <c r="F1110" s="738" t="s">
        <v>3058</v>
      </c>
      <c r="G1110" s="738" t="s">
        <v>3161</v>
      </c>
      <c r="H1110" s="738" t="s">
        <v>608</v>
      </c>
      <c r="I1110" s="738" t="s">
        <v>3675</v>
      </c>
      <c r="J1110" s="738" t="s">
        <v>3107</v>
      </c>
      <c r="K1110" s="738"/>
      <c r="L1110" s="739">
        <v>0</v>
      </c>
      <c r="M1110" s="739">
        <v>0</v>
      </c>
      <c r="N1110" s="738">
        <v>1</v>
      </c>
      <c r="O1110" s="821">
        <v>1</v>
      </c>
      <c r="P1110" s="739"/>
      <c r="Q1110" s="754"/>
      <c r="R1110" s="738"/>
      <c r="S1110" s="754">
        <v>0</v>
      </c>
      <c r="T1110" s="821"/>
      <c r="U1110" s="777">
        <v>0</v>
      </c>
    </row>
    <row r="1111" spans="1:21" ht="14.4" customHeight="1" x14ac:dyDescent="0.3">
      <c r="A1111" s="737">
        <v>10</v>
      </c>
      <c r="B1111" s="738" t="s">
        <v>2778</v>
      </c>
      <c r="C1111" s="738" t="s">
        <v>3062</v>
      </c>
      <c r="D1111" s="819" t="s">
        <v>5799</v>
      </c>
      <c r="E1111" s="820" t="s">
        <v>3117</v>
      </c>
      <c r="F1111" s="738" t="s">
        <v>3058</v>
      </c>
      <c r="G1111" s="738" t="s">
        <v>3161</v>
      </c>
      <c r="H1111" s="738" t="s">
        <v>608</v>
      </c>
      <c r="I1111" s="738" t="s">
        <v>4316</v>
      </c>
      <c r="J1111" s="738" t="s">
        <v>3107</v>
      </c>
      <c r="K1111" s="738"/>
      <c r="L1111" s="739">
        <v>0</v>
      </c>
      <c r="M1111" s="739">
        <v>0</v>
      </c>
      <c r="N1111" s="738">
        <v>1</v>
      </c>
      <c r="O1111" s="821">
        <v>1</v>
      </c>
      <c r="P1111" s="739"/>
      <c r="Q1111" s="754"/>
      <c r="R1111" s="738"/>
      <c r="S1111" s="754">
        <v>0</v>
      </c>
      <c r="T1111" s="821"/>
      <c r="U1111" s="777">
        <v>0</v>
      </c>
    </row>
    <row r="1112" spans="1:21" ht="14.4" customHeight="1" x14ac:dyDescent="0.3">
      <c r="A1112" s="737">
        <v>10</v>
      </c>
      <c r="B1112" s="738" t="s">
        <v>2778</v>
      </c>
      <c r="C1112" s="738" t="s">
        <v>3062</v>
      </c>
      <c r="D1112" s="819" t="s">
        <v>5799</v>
      </c>
      <c r="E1112" s="820" t="s">
        <v>3114</v>
      </c>
      <c r="F1112" s="738" t="s">
        <v>3057</v>
      </c>
      <c r="G1112" s="738" t="s">
        <v>3150</v>
      </c>
      <c r="H1112" s="738" t="s">
        <v>608</v>
      </c>
      <c r="I1112" s="738" t="s">
        <v>3230</v>
      </c>
      <c r="J1112" s="738" t="s">
        <v>3152</v>
      </c>
      <c r="K1112" s="738" t="s">
        <v>3231</v>
      </c>
      <c r="L1112" s="739">
        <v>31.09</v>
      </c>
      <c r="M1112" s="739">
        <v>31.09</v>
      </c>
      <c r="N1112" s="738">
        <v>1</v>
      </c>
      <c r="O1112" s="821">
        <v>0.5</v>
      </c>
      <c r="P1112" s="739"/>
      <c r="Q1112" s="754">
        <v>0</v>
      </c>
      <c r="R1112" s="738"/>
      <c r="S1112" s="754">
        <v>0</v>
      </c>
      <c r="T1112" s="821"/>
      <c r="U1112" s="777">
        <v>0</v>
      </c>
    </row>
    <row r="1113" spans="1:21" ht="14.4" customHeight="1" x14ac:dyDescent="0.3">
      <c r="A1113" s="737">
        <v>10</v>
      </c>
      <c r="B1113" s="738" t="s">
        <v>2778</v>
      </c>
      <c r="C1113" s="738" t="s">
        <v>3062</v>
      </c>
      <c r="D1113" s="819" t="s">
        <v>5799</v>
      </c>
      <c r="E1113" s="820" t="s">
        <v>3114</v>
      </c>
      <c r="F1113" s="738" t="s">
        <v>3057</v>
      </c>
      <c r="G1113" s="738" t="s">
        <v>3240</v>
      </c>
      <c r="H1113" s="738" t="s">
        <v>871</v>
      </c>
      <c r="I1113" s="738" t="s">
        <v>1007</v>
      </c>
      <c r="J1113" s="738" t="s">
        <v>1008</v>
      </c>
      <c r="K1113" s="738" t="s">
        <v>3241</v>
      </c>
      <c r="L1113" s="739">
        <v>75.73</v>
      </c>
      <c r="M1113" s="739">
        <v>227.19</v>
      </c>
      <c r="N1113" s="738">
        <v>3</v>
      </c>
      <c r="O1113" s="821">
        <v>3</v>
      </c>
      <c r="P1113" s="739"/>
      <c r="Q1113" s="754">
        <v>0</v>
      </c>
      <c r="R1113" s="738"/>
      <c r="S1113" s="754">
        <v>0</v>
      </c>
      <c r="T1113" s="821"/>
      <c r="U1113" s="777">
        <v>0</v>
      </c>
    </row>
    <row r="1114" spans="1:21" ht="14.4" customHeight="1" x14ac:dyDescent="0.3">
      <c r="A1114" s="737">
        <v>10</v>
      </c>
      <c r="B1114" s="738" t="s">
        <v>2778</v>
      </c>
      <c r="C1114" s="738" t="s">
        <v>3062</v>
      </c>
      <c r="D1114" s="819" t="s">
        <v>5799</v>
      </c>
      <c r="E1114" s="820" t="s">
        <v>3114</v>
      </c>
      <c r="F1114" s="738" t="s">
        <v>3057</v>
      </c>
      <c r="G1114" s="738" t="s">
        <v>3246</v>
      </c>
      <c r="H1114" s="738" t="s">
        <v>608</v>
      </c>
      <c r="I1114" s="738" t="s">
        <v>973</v>
      </c>
      <c r="J1114" s="738" t="s">
        <v>3247</v>
      </c>
      <c r="K1114" s="738" t="s">
        <v>3248</v>
      </c>
      <c r="L1114" s="739">
        <v>42.63</v>
      </c>
      <c r="M1114" s="739">
        <v>42.63</v>
      </c>
      <c r="N1114" s="738">
        <v>1</v>
      </c>
      <c r="O1114" s="821">
        <v>1</v>
      </c>
      <c r="P1114" s="739">
        <v>42.63</v>
      </c>
      <c r="Q1114" s="754">
        <v>1</v>
      </c>
      <c r="R1114" s="738">
        <v>1</v>
      </c>
      <c r="S1114" s="754">
        <v>1</v>
      </c>
      <c r="T1114" s="821">
        <v>1</v>
      </c>
      <c r="U1114" s="777">
        <v>1</v>
      </c>
    </row>
    <row r="1115" spans="1:21" ht="14.4" customHeight="1" x14ac:dyDescent="0.3">
      <c r="A1115" s="737">
        <v>10</v>
      </c>
      <c r="B1115" s="738" t="s">
        <v>2778</v>
      </c>
      <c r="C1115" s="738" t="s">
        <v>3062</v>
      </c>
      <c r="D1115" s="819" t="s">
        <v>5799</v>
      </c>
      <c r="E1115" s="820" t="s">
        <v>3114</v>
      </c>
      <c r="F1115" s="738" t="s">
        <v>3057</v>
      </c>
      <c r="G1115" s="738" t="s">
        <v>3267</v>
      </c>
      <c r="H1115" s="738" t="s">
        <v>608</v>
      </c>
      <c r="I1115" s="738" t="s">
        <v>3268</v>
      </c>
      <c r="J1115" s="738" t="s">
        <v>3269</v>
      </c>
      <c r="K1115" s="738" t="s">
        <v>3270</v>
      </c>
      <c r="L1115" s="739">
        <v>1154.81</v>
      </c>
      <c r="M1115" s="739">
        <v>1154.81</v>
      </c>
      <c r="N1115" s="738">
        <v>1</v>
      </c>
      <c r="O1115" s="821">
        <v>0.5</v>
      </c>
      <c r="P1115" s="739"/>
      <c r="Q1115" s="754">
        <v>0</v>
      </c>
      <c r="R1115" s="738"/>
      <c r="S1115" s="754">
        <v>0</v>
      </c>
      <c r="T1115" s="821"/>
      <c r="U1115" s="777">
        <v>0</v>
      </c>
    </row>
    <row r="1116" spans="1:21" ht="14.4" customHeight="1" x14ac:dyDescent="0.3">
      <c r="A1116" s="737">
        <v>10</v>
      </c>
      <c r="B1116" s="738" t="s">
        <v>2778</v>
      </c>
      <c r="C1116" s="738" t="s">
        <v>3062</v>
      </c>
      <c r="D1116" s="819" t="s">
        <v>5799</v>
      </c>
      <c r="E1116" s="820" t="s">
        <v>3114</v>
      </c>
      <c r="F1116" s="738" t="s">
        <v>3057</v>
      </c>
      <c r="G1116" s="738" t="s">
        <v>3676</v>
      </c>
      <c r="H1116" s="738" t="s">
        <v>608</v>
      </c>
      <c r="I1116" s="738" t="s">
        <v>687</v>
      </c>
      <c r="J1116" s="738" t="s">
        <v>688</v>
      </c>
      <c r="K1116" s="738" t="s">
        <v>3677</v>
      </c>
      <c r="L1116" s="739">
        <v>18.809999999999999</v>
      </c>
      <c r="M1116" s="739">
        <v>18.809999999999999</v>
      </c>
      <c r="N1116" s="738">
        <v>1</v>
      </c>
      <c r="O1116" s="821">
        <v>0.5</v>
      </c>
      <c r="P1116" s="739"/>
      <c r="Q1116" s="754">
        <v>0</v>
      </c>
      <c r="R1116" s="738"/>
      <c r="S1116" s="754">
        <v>0</v>
      </c>
      <c r="T1116" s="821"/>
      <c r="U1116" s="777">
        <v>0</v>
      </c>
    </row>
    <row r="1117" spans="1:21" ht="14.4" customHeight="1" x14ac:dyDescent="0.3">
      <c r="A1117" s="737">
        <v>10</v>
      </c>
      <c r="B1117" s="738" t="s">
        <v>2778</v>
      </c>
      <c r="C1117" s="738" t="s">
        <v>3062</v>
      </c>
      <c r="D1117" s="819" t="s">
        <v>5799</v>
      </c>
      <c r="E1117" s="820" t="s">
        <v>3114</v>
      </c>
      <c r="F1117" s="738" t="s">
        <v>3057</v>
      </c>
      <c r="G1117" s="738" t="s">
        <v>3676</v>
      </c>
      <c r="H1117" s="738" t="s">
        <v>608</v>
      </c>
      <c r="I1117" s="738" t="s">
        <v>4219</v>
      </c>
      <c r="J1117" s="738" t="s">
        <v>688</v>
      </c>
      <c r="K1117" s="738" t="s">
        <v>4220</v>
      </c>
      <c r="L1117" s="739">
        <v>18.809999999999999</v>
      </c>
      <c r="M1117" s="739">
        <v>18.809999999999999</v>
      </c>
      <c r="N1117" s="738">
        <v>1</v>
      </c>
      <c r="O1117" s="821">
        <v>0.5</v>
      </c>
      <c r="P1117" s="739"/>
      <c r="Q1117" s="754">
        <v>0</v>
      </c>
      <c r="R1117" s="738"/>
      <c r="S1117" s="754">
        <v>0</v>
      </c>
      <c r="T1117" s="821"/>
      <c r="U1117" s="777">
        <v>0</v>
      </c>
    </row>
    <row r="1118" spans="1:21" ht="14.4" customHeight="1" x14ac:dyDescent="0.3">
      <c r="A1118" s="737">
        <v>10</v>
      </c>
      <c r="B1118" s="738" t="s">
        <v>2778</v>
      </c>
      <c r="C1118" s="738" t="s">
        <v>3062</v>
      </c>
      <c r="D1118" s="819" t="s">
        <v>5799</v>
      </c>
      <c r="E1118" s="820" t="s">
        <v>3114</v>
      </c>
      <c r="F1118" s="738" t="s">
        <v>3057</v>
      </c>
      <c r="G1118" s="738" t="s">
        <v>3275</v>
      </c>
      <c r="H1118" s="738" t="s">
        <v>608</v>
      </c>
      <c r="I1118" s="738" t="s">
        <v>2421</v>
      </c>
      <c r="J1118" s="738" t="s">
        <v>3276</v>
      </c>
      <c r="K1118" s="738" t="s">
        <v>3231</v>
      </c>
      <c r="L1118" s="739">
        <v>4.6399999999999997</v>
      </c>
      <c r="M1118" s="739">
        <v>4.6399999999999997</v>
      </c>
      <c r="N1118" s="738">
        <v>1</v>
      </c>
      <c r="O1118" s="821">
        <v>0.5</v>
      </c>
      <c r="P1118" s="739"/>
      <c r="Q1118" s="754">
        <v>0</v>
      </c>
      <c r="R1118" s="738"/>
      <c r="S1118" s="754">
        <v>0</v>
      </c>
      <c r="T1118" s="821"/>
      <c r="U1118" s="777">
        <v>0</v>
      </c>
    </row>
    <row r="1119" spans="1:21" ht="14.4" customHeight="1" x14ac:dyDescent="0.3">
      <c r="A1119" s="737">
        <v>10</v>
      </c>
      <c r="B1119" s="738" t="s">
        <v>2778</v>
      </c>
      <c r="C1119" s="738" t="s">
        <v>3062</v>
      </c>
      <c r="D1119" s="819" t="s">
        <v>5799</v>
      </c>
      <c r="E1119" s="820" t="s">
        <v>3114</v>
      </c>
      <c r="F1119" s="738" t="s">
        <v>3057</v>
      </c>
      <c r="G1119" s="738" t="s">
        <v>3530</v>
      </c>
      <c r="H1119" s="738" t="s">
        <v>608</v>
      </c>
      <c r="I1119" s="738" t="s">
        <v>1486</v>
      </c>
      <c r="J1119" s="738" t="s">
        <v>1405</v>
      </c>
      <c r="K1119" s="738" t="s">
        <v>3531</v>
      </c>
      <c r="L1119" s="739">
        <v>92.85</v>
      </c>
      <c r="M1119" s="739">
        <v>92.85</v>
      </c>
      <c r="N1119" s="738">
        <v>1</v>
      </c>
      <c r="O1119" s="821">
        <v>0.5</v>
      </c>
      <c r="P1119" s="739"/>
      <c r="Q1119" s="754">
        <v>0</v>
      </c>
      <c r="R1119" s="738"/>
      <c r="S1119" s="754">
        <v>0</v>
      </c>
      <c r="T1119" s="821"/>
      <c r="U1119" s="777">
        <v>0</v>
      </c>
    </row>
    <row r="1120" spans="1:21" ht="14.4" customHeight="1" x14ac:dyDescent="0.3">
      <c r="A1120" s="737">
        <v>10</v>
      </c>
      <c r="B1120" s="738" t="s">
        <v>2778</v>
      </c>
      <c r="C1120" s="738" t="s">
        <v>3062</v>
      </c>
      <c r="D1120" s="819" t="s">
        <v>5799</v>
      </c>
      <c r="E1120" s="820" t="s">
        <v>3114</v>
      </c>
      <c r="F1120" s="738" t="s">
        <v>3057</v>
      </c>
      <c r="G1120" s="738" t="s">
        <v>4317</v>
      </c>
      <c r="H1120" s="738" t="s">
        <v>608</v>
      </c>
      <c r="I1120" s="738" t="s">
        <v>4318</v>
      </c>
      <c r="J1120" s="738" t="s">
        <v>4319</v>
      </c>
      <c r="K1120" s="738" t="s">
        <v>4320</v>
      </c>
      <c r="L1120" s="739">
        <v>76.22</v>
      </c>
      <c r="M1120" s="739">
        <v>76.22</v>
      </c>
      <c r="N1120" s="738">
        <v>1</v>
      </c>
      <c r="O1120" s="821">
        <v>1</v>
      </c>
      <c r="P1120" s="739">
        <v>76.22</v>
      </c>
      <c r="Q1120" s="754">
        <v>1</v>
      </c>
      <c r="R1120" s="738">
        <v>1</v>
      </c>
      <c r="S1120" s="754">
        <v>1</v>
      </c>
      <c r="T1120" s="821">
        <v>1</v>
      </c>
      <c r="U1120" s="777">
        <v>1</v>
      </c>
    </row>
    <row r="1121" spans="1:21" ht="14.4" customHeight="1" x14ac:dyDescent="0.3">
      <c r="A1121" s="737">
        <v>10</v>
      </c>
      <c r="B1121" s="738" t="s">
        <v>2778</v>
      </c>
      <c r="C1121" s="738" t="s">
        <v>3062</v>
      </c>
      <c r="D1121" s="819" t="s">
        <v>5799</v>
      </c>
      <c r="E1121" s="820" t="s">
        <v>3114</v>
      </c>
      <c r="F1121" s="738" t="s">
        <v>3057</v>
      </c>
      <c r="G1121" s="738" t="s">
        <v>3288</v>
      </c>
      <c r="H1121" s="738" t="s">
        <v>608</v>
      </c>
      <c r="I1121" s="738" t="s">
        <v>951</v>
      </c>
      <c r="J1121" s="738" t="s">
        <v>952</v>
      </c>
      <c r="K1121" s="738" t="s">
        <v>3289</v>
      </c>
      <c r="L1121" s="739">
        <v>61.97</v>
      </c>
      <c r="M1121" s="739">
        <v>495.7600000000001</v>
      </c>
      <c r="N1121" s="738">
        <v>8</v>
      </c>
      <c r="O1121" s="821">
        <v>6.5</v>
      </c>
      <c r="P1121" s="739"/>
      <c r="Q1121" s="754">
        <v>0</v>
      </c>
      <c r="R1121" s="738"/>
      <c r="S1121" s="754">
        <v>0</v>
      </c>
      <c r="T1121" s="821"/>
      <c r="U1121" s="777">
        <v>0</v>
      </c>
    </row>
    <row r="1122" spans="1:21" ht="14.4" customHeight="1" x14ac:dyDescent="0.3">
      <c r="A1122" s="737">
        <v>10</v>
      </c>
      <c r="B1122" s="738" t="s">
        <v>2778</v>
      </c>
      <c r="C1122" s="738" t="s">
        <v>3062</v>
      </c>
      <c r="D1122" s="819" t="s">
        <v>5799</v>
      </c>
      <c r="E1122" s="820" t="s">
        <v>3114</v>
      </c>
      <c r="F1122" s="738" t="s">
        <v>3057</v>
      </c>
      <c r="G1122" s="738" t="s">
        <v>3320</v>
      </c>
      <c r="H1122" s="738" t="s">
        <v>608</v>
      </c>
      <c r="I1122" s="738" t="s">
        <v>667</v>
      </c>
      <c r="J1122" s="738" t="s">
        <v>3321</v>
      </c>
      <c r="K1122" s="738" t="s">
        <v>3322</v>
      </c>
      <c r="L1122" s="739">
        <v>24.78</v>
      </c>
      <c r="M1122" s="739">
        <v>24.78</v>
      </c>
      <c r="N1122" s="738">
        <v>1</v>
      </c>
      <c r="O1122" s="821">
        <v>0.5</v>
      </c>
      <c r="P1122" s="739"/>
      <c r="Q1122" s="754">
        <v>0</v>
      </c>
      <c r="R1122" s="738"/>
      <c r="S1122" s="754">
        <v>0</v>
      </c>
      <c r="T1122" s="821"/>
      <c r="U1122" s="777">
        <v>0</v>
      </c>
    </row>
    <row r="1123" spans="1:21" ht="14.4" customHeight="1" x14ac:dyDescent="0.3">
      <c r="A1123" s="737">
        <v>10</v>
      </c>
      <c r="B1123" s="738" t="s">
        <v>2778</v>
      </c>
      <c r="C1123" s="738" t="s">
        <v>3062</v>
      </c>
      <c r="D1123" s="819" t="s">
        <v>5799</v>
      </c>
      <c r="E1123" s="820" t="s">
        <v>3114</v>
      </c>
      <c r="F1123" s="738" t="s">
        <v>3057</v>
      </c>
      <c r="G1123" s="738" t="s">
        <v>3325</v>
      </c>
      <c r="H1123" s="738" t="s">
        <v>608</v>
      </c>
      <c r="I1123" s="738" t="s">
        <v>1187</v>
      </c>
      <c r="J1123" s="738" t="s">
        <v>1188</v>
      </c>
      <c r="K1123" s="738" t="s">
        <v>4311</v>
      </c>
      <c r="L1123" s="739">
        <v>110.05</v>
      </c>
      <c r="M1123" s="739">
        <v>110.05</v>
      </c>
      <c r="N1123" s="738">
        <v>1</v>
      </c>
      <c r="O1123" s="821">
        <v>0.5</v>
      </c>
      <c r="P1123" s="739"/>
      <c r="Q1123" s="754">
        <v>0</v>
      </c>
      <c r="R1123" s="738"/>
      <c r="S1123" s="754">
        <v>0</v>
      </c>
      <c r="T1123" s="821"/>
      <c r="U1123" s="777">
        <v>0</v>
      </c>
    </row>
    <row r="1124" spans="1:21" ht="14.4" customHeight="1" x14ac:dyDescent="0.3">
      <c r="A1124" s="737">
        <v>10</v>
      </c>
      <c r="B1124" s="738" t="s">
        <v>2778</v>
      </c>
      <c r="C1124" s="738" t="s">
        <v>3062</v>
      </c>
      <c r="D1124" s="819" t="s">
        <v>5799</v>
      </c>
      <c r="E1124" s="820" t="s">
        <v>3114</v>
      </c>
      <c r="F1124" s="738" t="s">
        <v>3057</v>
      </c>
      <c r="G1124" s="738" t="s">
        <v>3325</v>
      </c>
      <c r="H1124" s="738" t="s">
        <v>608</v>
      </c>
      <c r="I1124" s="738" t="s">
        <v>4321</v>
      </c>
      <c r="J1124" s="738" t="s">
        <v>3327</v>
      </c>
      <c r="K1124" s="738" t="s">
        <v>4322</v>
      </c>
      <c r="L1124" s="739">
        <v>104.17</v>
      </c>
      <c r="M1124" s="739">
        <v>104.17</v>
      </c>
      <c r="N1124" s="738">
        <v>1</v>
      </c>
      <c r="O1124" s="821">
        <v>0.5</v>
      </c>
      <c r="P1124" s="739"/>
      <c r="Q1124" s="754">
        <v>0</v>
      </c>
      <c r="R1124" s="738"/>
      <c r="S1124" s="754">
        <v>0</v>
      </c>
      <c r="T1124" s="821"/>
      <c r="U1124" s="777">
        <v>0</v>
      </c>
    </row>
    <row r="1125" spans="1:21" ht="14.4" customHeight="1" x14ac:dyDescent="0.3">
      <c r="A1125" s="737">
        <v>10</v>
      </c>
      <c r="B1125" s="738" t="s">
        <v>2778</v>
      </c>
      <c r="C1125" s="738" t="s">
        <v>3062</v>
      </c>
      <c r="D1125" s="819" t="s">
        <v>5799</v>
      </c>
      <c r="E1125" s="820" t="s">
        <v>3114</v>
      </c>
      <c r="F1125" s="738" t="s">
        <v>3057</v>
      </c>
      <c r="G1125" s="738" t="s">
        <v>3325</v>
      </c>
      <c r="H1125" s="738" t="s">
        <v>608</v>
      </c>
      <c r="I1125" s="738" t="s">
        <v>4179</v>
      </c>
      <c r="J1125" s="738" t="s">
        <v>1188</v>
      </c>
      <c r="K1125" s="738" t="s">
        <v>4180</v>
      </c>
      <c r="L1125" s="739">
        <v>66.03</v>
      </c>
      <c r="M1125" s="739">
        <v>66.03</v>
      </c>
      <c r="N1125" s="738">
        <v>1</v>
      </c>
      <c r="O1125" s="821">
        <v>0.5</v>
      </c>
      <c r="P1125" s="739"/>
      <c r="Q1125" s="754">
        <v>0</v>
      </c>
      <c r="R1125" s="738"/>
      <c r="S1125" s="754">
        <v>0</v>
      </c>
      <c r="T1125" s="821"/>
      <c r="U1125" s="777">
        <v>0</v>
      </c>
    </row>
    <row r="1126" spans="1:21" ht="14.4" customHeight="1" x14ac:dyDescent="0.3">
      <c r="A1126" s="737">
        <v>10</v>
      </c>
      <c r="B1126" s="738" t="s">
        <v>2778</v>
      </c>
      <c r="C1126" s="738" t="s">
        <v>3062</v>
      </c>
      <c r="D1126" s="819" t="s">
        <v>5799</v>
      </c>
      <c r="E1126" s="820" t="s">
        <v>3114</v>
      </c>
      <c r="F1126" s="738" t="s">
        <v>3057</v>
      </c>
      <c r="G1126" s="738" t="s">
        <v>4181</v>
      </c>
      <c r="H1126" s="738" t="s">
        <v>608</v>
      </c>
      <c r="I1126" s="738" t="s">
        <v>4312</v>
      </c>
      <c r="J1126" s="738" t="s">
        <v>963</v>
      </c>
      <c r="K1126" s="738" t="s">
        <v>4313</v>
      </c>
      <c r="L1126" s="739">
        <v>99.75</v>
      </c>
      <c r="M1126" s="739">
        <v>199.5</v>
      </c>
      <c r="N1126" s="738">
        <v>2</v>
      </c>
      <c r="O1126" s="821">
        <v>1</v>
      </c>
      <c r="P1126" s="739"/>
      <c r="Q1126" s="754">
        <v>0</v>
      </c>
      <c r="R1126" s="738"/>
      <c r="S1126" s="754">
        <v>0</v>
      </c>
      <c r="T1126" s="821"/>
      <c r="U1126" s="777">
        <v>0</v>
      </c>
    </row>
    <row r="1127" spans="1:21" ht="14.4" customHeight="1" x14ac:dyDescent="0.3">
      <c r="A1127" s="737">
        <v>10</v>
      </c>
      <c r="B1127" s="738" t="s">
        <v>2778</v>
      </c>
      <c r="C1127" s="738" t="s">
        <v>3062</v>
      </c>
      <c r="D1127" s="819" t="s">
        <v>5799</v>
      </c>
      <c r="E1127" s="820" t="s">
        <v>3114</v>
      </c>
      <c r="F1127" s="738" t="s">
        <v>3057</v>
      </c>
      <c r="G1127" s="738" t="s">
        <v>3355</v>
      </c>
      <c r="H1127" s="738" t="s">
        <v>608</v>
      </c>
      <c r="I1127" s="738" t="s">
        <v>3356</v>
      </c>
      <c r="J1127" s="738" t="s">
        <v>1226</v>
      </c>
      <c r="K1127" s="738" t="s">
        <v>3357</v>
      </c>
      <c r="L1127" s="739">
        <v>42.54</v>
      </c>
      <c r="M1127" s="739">
        <v>85.08</v>
      </c>
      <c r="N1127" s="738">
        <v>2</v>
      </c>
      <c r="O1127" s="821">
        <v>1.5</v>
      </c>
      <c r="P1127" s="739"/>
      <c r="Q1127" s="754">
        <v>0</v>
      </c>
      <c r="R1127" s="738"/>
      <c r="S1127" s="754">
        <v>0</v>
      </c>
      <c r="T1127" s="821"/>
      <c r="U1127" s="777">
        <v>0</v>
      </c>
    </row>
    <row r="1128" spans="1:21" ht="14.4" customHeight="1" x14ac:dyDescent="0.3">
      <c r="A1128" s="737">
        <v>10</v>
      </c>
      <c r="B1128" s="738" t="s">
        <v>2778</v>
      </c>
      <c r="C1128" s="738" t="s">
        <v>3062</v>
      </c>
      <c r="D1128" s="819" t="s">
        <v>5799</v>
      </c>
      <c r="E1128" s="820" t="s">
        <v>3114</v>
      </c>
      <c r="F1128" s="738" t="s">
        <v>3057</v>
      </c>
      <c r="G1128" s="738" t="s">
        <v>3355</v>
      </c>
      <c r="H1128" s="738" t="s">
        <v>608</v>
      </c>
      <c r="I1128" s="738" t="s">
        <v>1282</v>
      </c>
      <c r="J1128" s="738" t="s">
        <v>1283</v>
      </c>
      <c r="K1128" s="738" t="s">
        <v>3357</v>
      </c>
      <c r="L1128" s="739">
        <v>42.54</v>
      </c>
      <c r="M1128" s="739">
        <v>42.54</v>
      </c>
      <c r="N1128" s="738">
        <v>1</v>
      </c>
      <c r="O1128" s="821">
        <v>0.5</v>
      </c>
      <c r="P1128" s="739"/>
      <c r="Q1128" s="754">
        <v>0</v>
      </c>
      <c r="R1128" s="738"/>
      <c r="S1128" s="754">
        <v>0</v>
      </c>
      <c r="T1128" s="821"/>
      <c r="U1128" s="777">
        <v>0</v>
      </c>
    </row>
    <row r="1129" spans="1:21" ht="14.4" customHeight="1" x14ac:dyDescent="0.3">
      <c r="A1129" s="737">
        <v>10</v>
      </c>
      <c r="B1129" s="738" t="s">
        <v>2778</v>
      </c>
      <c r="C1129" s="738" t="s">
        <v>3062</v>
      </c>
      <c r="D1129" s="819" t="s">
        <v>5799</v>
      </c>
      <c r="E1129" s="820" t="s">
        <v>3114</v>
      </c>
      <c r="F1129" s="738" t="s">
        <v>3057</v>
      </c>
      <c r="G1129" s="738" t="s">
        <v>3355</v>
      </c>
      <c r="H1129" s="738" t="s">
        <v>608</v>
      </c>
      <c r="I1129" s="738" t="s">
        <v>2329</v>
      </c>
      <c r="J1129" s="738" t="s">
        <v>1283</v>
      </c>
      <c r="K1129" s="738" t="s">
        <v>3358</v>
      </c>
      <c r="L1129" s="739">
        <v>60.28</v>
      </c>
      <c r="M1129" s="739">
        <v>60.28</v>
      </c>
      <c r="N1129" s="738">
        <v>1</v>
      </c>
      <c r="O1129" s="821">
        <v>0.5</v>
      </c>
      <c r="P1129" s="739"/>
      <c r="Q1129" s="754">
        <v>0</v>
      </c>
      <c r="R1129" s="738"/>
      <c r="S1129" s="754">
        <v>0</v>
      </c>
      <c r="T1129" s="821"/>
      <c r="U1129" s="777">
        <v>0</v>
      </c>
    </row>
    <row r="1130" spans="1:21" ht="14.4" customHeight="1" x14ac:dyDescent="0.3">
      <c r="A1130" s="737">
        <v>10</v>
      </c>
      <c r="B1130" s="738" t="s">
        <v>2778</v>
      </c>
      <c r="C1130" s="738" t="s">
        <v>3062</v>
      </c>
      <c r="D1130" s="819" t="s">
        <v>5799</v>
      </c>
      <c r="E1130" s="820" t="s">
        <v>3102</v>
      </c>
      <c r="F1130" s="738" t="s">
        <v>3057</v>
      </c>
      <c r="G1130" s="738" t="s">
        <v>3237</v>
      </c>
      <c r="H1130" s="738" t="s">
        <v>608</v>
      </c>
      <c r="I1130" s="738" t="s">
        <v>1303</v>
      </c>
      <c r="J1130" s="738" t="s">
        <v>3238</v>
      </c>
      <c r="K1130" s="738" t="s">
        <v>3239</v>
      </c>
      <c r="L1130" s="739">
        <v>19.75</v>
      </c>
      <c r="M1130" s="739">
        <v>19.75</v>
      </c>
      <c r="N1130" s="738">
        <v>1</v>
      </c>
      <c r="O1130" s="821">
        <v>1</v>
      </c>
      <c r="P1130" s="739"/>
      <c r="Q1130" s="754">
        <v>0</v>
      </c>
      <c r="R1130" s="738"/>
      <c r="S1130" s="754">
        <v>0</v>
      </c>
      <c r="T1130" s="821"/>
      <c r="U1130" s="777">
        <v>0</v>
      </c>
    </row>
    <row r="1131" spans="1:21" ht="14.4" customHeight="1" x14ac:dyDescent="0.3">
      <c r="A1131" s="737">
        <v>10</v>
      </c>
      <c r="B1131" s="738" t="s">
        <v>2778</v>
      </c>
      <c r="C1131" s="738" t="s">
        <v>3062</v>
      </c>
      <c r="D1131" s="819" t="s">
        <v>5799</v>
      </c>
      <c r="E1131" s="820" t="s">
        <v>3102</v>
      </c>
      <c r="F1131" s="738" t="s">
        <v>3057</v>
      </c>
      <c r="G1131" s="738" t="s">
        <v>3240</v>
      </c>
      <c r="H1131" s="738" t="s">
        <v>871</v>
      </c>
      <c r="I1131" s="738" t="s">
        <v>1325</v>
      </c>
      <c r="J1131" s="738" t="s">
        <v>2895</v>
      </c>
      <c r="K1131" s="738" t="s">
        <v>2896</v>
      </c>
      <c r="L1131" s="739">
        <v>149.52000000000001</v>
      </c>
      <c r="M1131" s="739">
        <v>149.52000000000001</v>
      </c>
      <c r="N1131" s="738">
        <v>1</v>
      </c>
      <c r="O1131" s="821">
        <v>0.5</v>
      </c>
      <c r="P1131" s="739"/>
      <c r="Q1131" s="754">
        <v>0</v>
      </c>
      <c r="R1131" s="738"/>
      <c r="S1131" s="754">
        <v>0</v>
      </c>
      <c r="T1131" s="821"/>
      <c r="U1131" s="777">
        <v>0</v>
      </c>
    </row>
    <row r="1132" spans="1:21" ht="14.4" customHeight="1" x14ac:dyDescent="0.3">
      <c r="A1132" s="737">
        <v>10</v>
      </c>
      <c r="B1132" s="738" t="s">
        <v>2778</v>
      </c>
      <c r="C1132" s="738" t="s">
        <v>3062</v>
      </c>
      <c r="D1132" s="819" t="s">
        <v>5799</v>
      </c>
      <c r="E1132" s="820" t="s">
        <v>3102</v>
      </c>
      <c r="F1132" s="738" t="s">
        <v>3057</v>
      </c>
      <c r="G1132" s="738" t="s">
        <v>3240</v>
      </c>
      <c r="H1132" s="738" t="s">
        <v>608</v>
      </c>
      <c r="I1132" s="738" t="s">
        <v>4104</v>
      </c>
      <c r="J1132" s="738" t="s">
        <v>2333</v>
      </c>
      <c r="K1132" s="738" t="s">
        <v>4105</v>
      </c>
      <c r="L1132" s="739">
        <v>75.73</v>
      </c>
      <c r="M1132" s="739">
        <v>75.73</v>
      </c>
      <c r="N1132" s="738">
        <v>1</v>
      </c>
      <c r="O1132" s="821">
        <v>1</v>
      </c>
      <c r="P1132" s="739"/>
      <c r="Q1132" s="754">
        <v>0</v>
      </c>
      <c r="R1132" s="738"/>
      <c r="S1132" s="754">
        <v>0</v>
      </c>
      <c r="T1132" s="821"/>
      <c r="U1132" s="777">
        <v>0</v>
      </c>
    </row>
    <row r="1133" spans="1:21" ht="14.4" customHeight="1" x14ac:dyDescent="0.3">
      <c r="A1133" s="737">
        <v>10</v>
      </c>
      <c r="B1133" s="738" t="s">
        <v>2778</v>
      </c>
      <c r="C1133" s="738" t="s">
        <v>3062</v>
      </c>
      <c r="D1133" s="819" t="s">
        <v>5799</v>
      </c>
      <c r="E1133" s="820" t="s">
        <v>3102</v>
      </c>
      <c r="F1133" s="738" t="s">
        <v>3057</v>
      </c>
      <c r="G1133" s="738" t="s">
        <v>3246</v>
      </c>
      <c r="H1133" s="738" t="s">
        <v>608</v>
      </c>
      <c r="I1133" s="738" t="s">
        <v>973</v>
      </c>
      <c r="J1133" s="738" t="s">
        <v>3247</v>
      </c>
      <c r="K1133" s="738" t="s">
        <v>3248</v>
      </c>
      <c r="L1133" s="739">
        <v>42.63</v>
      </c>
      <c r="M1133" s="739">
        <v>42.63</v>
      </c>
      <c r="N1133" s="738">
        <v>1</v>
      </c>
      <c r="O1133" s="821">
        <v>1</v>
      </c>
      <c r="P1133" s="739"/>
      <c r="Q1133" s="754">
        <v>0</v>
      </c>
      <c r="R1133" s="738"/>
      <c r="S1133" s="754">
        <v>0</v>
      </c>
      <c r="T1133" s="821"/>
      <c r="U1133" s="777">
        <v>0</v>
      </c>
    </row>
    <row r="1134" spans="1:21" ht="14.4" customHeight="1" x14ac:dyDescent="0.3">
      <c r="A1134" s="737">
        <v>10</v>
      </c>
      <c r="B1134" s="738" t="s">
        <v>2778</v>
      </c>
      <c r="C1134" s="738" t="s">
        <v>3062</v>
      </c>
      <c r="D1134" s="819" t="s">
        <v>5799</v>
      </c>
      <c r="E1134" s="820" t="s">
        <v>3102</v>
      </c>
      <c r="F1134" s="738" t="s">
        <v>3057</v>
      </c>
      <c r="G1134" s="738" t="s">
        <v>3251</v>
      </c>
      <c r="H1134" s="738" t="s">
        <v>871</v>
      </c>
      <c r="I1134" s="738" t="s">
        <v>893</v>
      </c>
      <c r="J1134" s="738" t="s">
        <v>894</v>
      </c>
      <c r="K1134" s="738" t="s">
        <v>2872</v>
      </c>
      <c r="L1134" s="739">
        <v>0</v>
      </c>
      <c r="M1134" s="739">
        <v>0</v>
      </c>
      <c r="N1134" s="738">
        <v>2</v>
      </c>
      <c r="O1134" s="821">
        <v>1</v>
      </c>
      <c r="P1134" s="739">
        <v>0</v>
      </c>
      <c r="Q1134" s="754"/>
      <c r="R1134" s="738">
        <v>1</v>
      </c>
      <c r="S1134" s="754">
        <v>0.5</v>
      </c>
      <c r="T1134" s="821">
        <v>0.5</v>
      </c>
      <c r="U1134" s="777">
        <v>0.5</v>
      </c>
    </row>
    <row r="1135" spans="1:21" ht="14.4" customHeight="1" x14ac:dyDescent="0.3">
      <c r="A1135" s="737">
        <v>10</v>
      </c>
      <c r="B1135" s="738" t="s">
        <v>2778</v>
      </c>
      <c r="C1135" s="738" t="s">
        <v>3062</v>
      </c>
      <c r="D1135" s="819" t="s">
        <v>5799</v>
      </c>
      <c r="E1135" s="820" t="s">
        <v>3102</v>
      </c>
      <c r="F1135" s="738" t="s">
        <v>3057</v>
      </c>
      <c r="G1135" s="738" t="s">
        <v>3251</v>
      </c>
      <c r="H1135" s="738" t="s">
        <v>871</v>
      </c>
      <c r="I1135" s="738" t="s">
        <v>1920</v>
      </c>
      <c r="J1135" s="738" t="s">
        <v>1632</v>
      </c>
      <c r="K1135" s="738" t="s">
        <v>2983</v>
      </c>
      <c r="L1135" s="739">
        <v>69.16</v>
      </c>
      <c r="M1135" s="739">
        <v>69.16</v>
      </c>
      <c r="N1135" s="738">
        <v>1</v>
      </c>
      <c r="O1135" s="821">
        <v>0.5</v>
      </c>
      <c r="P1135" s="739">
        <v>69.16</v>
      </c>
      <c r="Q1135" s="754">
        <v>1</v>
      </c>
      <c r="R1135" s="738">
        <v>1</v>
      </c>
      <c r="S1135" s="754">
        <v>1</v>
      </c>
      <c r="T1135" s="821">
        <v>0.5</v>
      </c>
      <c r="U1135" s="777">
        <v>1</v>
      </c>
    </row>
    <row r="1136" spans="1:21" ht="14.4" customHeight="1" x14ac:dyDescent="0.3">
      <c r="A1136" s="737">
        <v>10</v>
      </c>
      <c r="B1136" s="738" t="s">
        <v>2778</v>
      </c>
      <c r="C1136" s="738" t="s">
        <v>3062</v>
      </c>
      <c r="D1136" s="819" t="s">
        <v>5799</v>
      </c>
      <c r="E1136" s="820" t="s">
        <v>3102</v>
      </c>
      <c r="F1136" s="738" t="s">
        <v>3057</v>
      </c>
      <c r="G1136" s="738" t="s">
        <v>3676</v>
      </c>
      <c r="H1136" s="738" t="s">
        <v>608</v>
      </c>
      <c r="I1136" s="738" t="s">
        <v>4219</v>
      </c>
      <c r="J1136" s="738" t="s">
        <v>688</v>
      </c>
      <c r="K1136" s="738" t="s">
        <v>4220</v>
      </c>
      <c r="L1136" s="739">
        <v>18.809999999999999</v>
      </c>
      <c r="M1136" s="739">
        <v>18.809999999999999</v>
      </c>
      <c r="N1136" s="738">
        <v>1</v>
      </c>
      <c r="O1136" s="821">
        <v>0.5</v>
      </c>
      <c r="P1136" s="739"/>
      <c r="Q1136" s="754">
        <v>0</v>
      </c>
      <c r="R1136" s="738"/>
      <c r="S1136" s="754">
        <v>0</v>
      </c>
      <c r="T1136" s="821"/>
      <c r="U1136" s="777">
        <v>0</v>
      </c>
    </row>
    <row r="1137" spans="1:21" ht="14.4" customHeight="1" x14ac:dyDescent="0.3">
      <c r="A1137" s="737">
        <v>10</v>
      </c>
      <c r="B1137" s="738" t="s">
        <v>2778</v>
      </c>
      <c r="C1137" s="738" t="s">
        <v>3062</v>
      </c>
      <c r="D1137" s="819" t="s">
        <v>5799</v>
      </c>
      <c r="E1137" s="820" t="s">
        <v>3102</v>
      </c>
      <c r="F1137" s="738" t="s">
        <v>3057</v>
      </c>
      <c r="G1137" s="738" t="s">
        <v>3379</v>
      </c>
      <c r="H1137" s="738" t="s">
        <v>608</v>
      </c>
      <c r="I1137" s="738" t="s">
        <v>1274</v>
      </c>
      <c r="J1137" s="738" t="s">
        <v>1275</v>
      </c>
      <c r="K1137" s="738" t="s">
        <v>3534</v>
      </c>
      <c r="L1137" s="739">
        <v>48.09</v>
      </c>
      <c r="M1137" s="739">
        <v>384.72</v>
      </c>
      <c r="N1137" s="738">
        <v>8</v>
      </c>
      <c r="O1137" s="821">
        <v>6.5</v>
      </c>
      <c r="P1137" s="739">
        <v>96.18</v>
      </c>
      <c r="Q1137" s="754">
        <v>0.25</v>
      </c>
      <c r="R1137" s="738">
        <v>2</v>
      </c>
      <c r="S1137" s="754">
        <v>0.25</v>
      </c>
      <c r="T1137" s="821">
        <v>1.5</v>
      </c>
      <c r="U1137" s="777">
        <v>0.23076923076923078</v>
      </c>
    </row>
    <row r="1138" spans="1:21" ht="14.4" customHeight="1" x14ac:dyDescent="0.3">
      <c r="A1138" s="737">
        <v>10</v>
      </c>
      <c r="B1138" s="738" t="s">
        <v>2778</v>
      </c>
      <c r="C1138" s="738" t="s">
        <v>3062</v>
      </c>
      <c r="D1138" s="819" t="s">
        <v>5799</v>
      </c>
      <c r="E1138" s="820" t="s">
        <v>3102</v>
      </c>
      <c r="F1138" s="738" t="s">
        <v>3057</v>
      </c>
      <c r="G1138" s="738" t="s">
        <v>3537</v>
      </c>
      <c r="H1138" s="738" t="s">
        <v>608</v>
      </c>
      <c r="I1138" s="738" t="s">
        <v>717</v>
      </c>
      <c r="J1138" s="738" t="s">
        <v>718</v>
      </c>
      <c r="K1138" s="738" t="s">
        <v>3538</v>
      </c>
      <c r="L1138" s="739">
        <v>0</v>
      </c>
      <c r="M1138" s="739">
        <v>0</v>
      </c>
      <c r="N1138" s="738">
        <v>1</v>
      </c>
      <c r="O1138" s="821">
        <v>0.5</v>
      </c>
      <c r="P1138" s="739">
        <v>0</v>
      </c>
      <c r="Q1138" s="754"/>
      <c r="R1138" s="738">
        <v>1</v>
      </c>
      <c r="S1138" s="754">
        <v>1</v>
      </c>
      <c r="T1138" s="821">
        <v>0.5</v>
      </c>
      <c r="U1138" s="777">
        <v>1</v>
      </c>
    </row>
    <row r="1139" spans="1:21" ht="14.4" customHeight="1" x14ac:dyDescent="0.3">
      <c r="A1139" s="737">
        <v>10</v>
      </c>
      <c r="B1139" s="738" t="s">
        <v>2778</v>
      </c>
      <c r="C1139" s="738" t="s">
        <v>3062</v>
      </c>
      <c r="D1139" s="819" t="s">
        <v>5799</v>
      </c>
      <c r="E1139" s="820" t="s">
        <v>3102</v>
      </c>
      <c r="F1139" s="738" t="s">
        <v>3057</v>
      </c>
      <c r="G1139" s="738" t="s">
        <v>3537</v>
      </c>
      <c r="H1139" s="738" t="s">
        <v>608</v>
      </c>
      <c r="I1139" s="738" t="s">
        <v>4303</v>
      </c>
      <c r="J1139" s="738" t="s">
        <v>718</v>
      </c>
      <c r="K1139" s="738" t="s">
        <v>4304</v>
      </c>
      <c r="L1139" s="739">
        <v>0</v>
      </c>
      <c r="M1139" s="739">
        <v>0</v>
      </c>
      <c r="N1139" s="738">
        <v>1</v>
      </c>
      <c r="O1139" s="821">
        <v>0.5</v>
      </c>
      <c r="P1139" s="739"/>
      <c r="Q1139" s="754"/>
      <c r="R1139" s="738"/>
      <c r="S1139" s="754">
        <v>0</v>
      </c>
      <c r="T1139" s="821"/>
      <c r="U1139" s="777">
        <v>0</v>
      </c>
    </row>
    <row r="1140" spans="1:21" ht="14.4" customHeight="1" x14ac:dyDescent="0.3">
      <c r="A1140" s="737">
        <v>10</v>
      </c>
      <c r="B1140" s="738" t="s">
        <v>2778</v>
      </c>
      <c r="C1140" s="738" t="s">
        <v>3062</v>
      </c>
      <c r="D1140" s="819" t="s">
        <v>5799</v>
      </c>
      <c r="E1140" s="820" t="s">
        <v>3102</v>
      </c>
      <c r="F1140" s="738" t="s">
        <v>3057</v>
      </c>
      <c r="G1140" s="738" t="s">
        <v>3288</v>
      </c>
      <c r="H1140" s="738" t="s">
        <v>608</v>
      </c>
      <c r="I1140" s="738" t="s">
        <v>951</v>
      </c>
      <c r="J1140" s="738" t="s">
        <v>952</v>
      </c>
      <c r="K1140" s="738" t="s">
        <v>3289</v>
      </c>
      <c r="L1140" s="739">
        <v>61.97</v>
      </c>
      <c r="M1140" s="739">
        <v>61.97</v>
      </c>
      <c r="N1140" s="738">
        <v>1</v>
      </c>
      <c r="O1140" s="821">
        <v>0.5</v>
      </c>
      <c r="P1140" s="739"/>
      <c r="Q1140" s="754">
        <v>0</v>
      </c>
      <c r="R1140" s="738"/>
      <c r="S1140" s="754">
        <v>0</v>
      </c>
      <c r="T1140" s="821"/>
      <c r="U1140" s="777">
        <v>0</v>
      </c>
    </row>
    <row r="1141" spans="1:21" ht="14.4" customHeight="1" x14ac:dyDescent="0.3">
      <c r="A1141" s="737">
        <v>10</v>
      </c>
      <c r="B1141" s="738" t="s">
        <v>2778</v>
      </c>
      <c r="C1141" s="738" t="s">
        <v>3062</v>
      </c>
      <c r="D1141" s="819" t="s">
        <v>5799</v>
      </c>
      <c r="E1141" s="820" t="s">
        <v>3102</v>
      </c>
      <c r="F1141" s="738" t="s">
        <v>3057</v>
      </c>
      <c r="G1141" s="738" t="s">
        <v>3584</v>
      </c>
      <c r="H1141" s="738" t="s">
        <v>871</v>
      </c>
      <c r="I1141" s="738" t="s">
        <v>3585</v>
      </c>
      <c r="J1141" s="738" t="s">
        <v>2887</v>
      </c>
      <c r="K1141" s="738" t="s">
        <v>3586</v>
      </c>
      <c r="L1141" s="739">
        <v>0</v>
      </c>
      <c r="M1141" s="739">
        <v>0</v>
      </c>
      <c r="N1141" s="738">
        <v>1</v>
      </c>
      <c r="O1141" s="821">
        <v>1</v>
      </c>
      <c r="P1141" s="739"/>
      <c r="Q1141" s="754"/>
      <c r="R1141" s="738"/>
      <c r="S1141" s="754">
        <v>0</v>
      </c>
      <c r="T1141" s="821"/>
      <c r="U1141" s="777">
        <v>0</v>
      </c>
    </row>
    <row r="1142" spans="1:21" ht="14.4" customHeight="1" x14ac:dyDescent="0.3">
      <c r="A1142" s="737">
        <v>10</v>
      </c>
      <c r="B1142" s="738" t="s">
        <v>2778</v>
      </c>
      <c r="C1142" s="738" t="s">
        <v>3062</v>
      </c>
      <c r="D1142" s="819" t="s">
        <v>5799</v>
      </c>
      <c r="E1142" s="820" t="s">
        <v>3102</v>
      </c>
      <c r="F1142" s="738" t="s">
        <v>3057</v>
      </c>
      <c r="G1142" s="738" t="s">
        <v>3325</v>
      </c>
      <c r="H1142" s="738" t="s">
        <v>608</v>
      </c>
      <c r="I1142" s="738" t="s">
        <v>1187</v>
      </c>
      <c r="J1142" s="738" t="s">
        <v>1188</v>
      </c>
      <c r="K1142" s="738" t="s">
        <v>4311</v>
      </c>
      <c r="L1142" s="739">
        <v>110.05</v>
      </c>
      <c r="M1142" s="739">
        <v>110.05</v>
      </c>
      <c r="N1142" s="738">
        <v>1</v>
      </c>
      <c r="O1142" s="821">
        <v>0.5</v>
      </c>
      <c r="P1142" s="739"/>
      <c r="Q1142" s="754">
        <v>0</v>
      </c>
      <c r="R1142" s="738"/>
      <c r="S1142" s="754">
        <v>0</v>
      </c>
      <c r="T1142" s="821"/>
      <c r="U1142" s="777">
        <v>0</v>
      </c>
    </row>
    <row r="1143" spans="1:21" ht="14.4" customHeight="1" x14ac:dyDescent="0.3">
      <c r="A1143" s="737">
        <v>10</v>
      </c>
      <c r="B1143" s="738" t="s">
        <v>2778</v>
      </c>
      <c r="C1143" s="738" t="s">
        <v>3062</v>
      </c>
      <c r="D1143" s="819" t="s">
        <v>5799</v>
      </c>
      <c r="E1143" s="820" t="s">
        <v>3102</v>
      </c>
      <c r="F1143" s="738" t="s">
        <v>3057</v>
      </c>
      <c r="G1143" s="738" t="s">
        <v>3325</v>
      </c>
      <c r="H1143" s="738" t="s">
        <v>608</v>
      </c>
      <c r="I1143" s="738" t="s">
        <v>3329</v>
      </c>
      <c r="J1143" s="738" t="s">
        <v>1188</v>
      </c>
      <c r="K1143" s="738" t="s">
        <v>3330</v>
      </c>
      <c r="L1143" s="739">
        <v>220.09</v>
      </c>
      <c r="M1143" s="739">
        <v>660.27</v>
      </c>
      <c r="N1143" s="738">
        <v>3</v>
      </c>
      <c r="O1143" s="821">
        <v>0.5</v>
      </c>
      <c r="P1143" s="739"/>
      <c r="Q1143" s="754">
        <v>0</v>
      </c>
      <c r="R1143" s="738"/>
      <c r="S1143" s="754">
        <v>0</v>
      </c>
      <c r="T1143" s="821"/>
      <c r="U1143" s="777">
        <v>0</v>
      </c>
    </row>
    <row r="1144" spans="1:21" ht="14.4" customHeight="1" x14ac:dyDescent="0.3">
      <c r="A1144" s="737">
        <v>10</v>
      </c>
      <c r="B1144" s="738" t="s">
        <v>2778</v>
      </c>
      <c r="C1144" s="738" t="s">
        <v>3062</v>
      </c>
      <c r="D1144" s="819" t="s">
        <v>5799</v>
      </c>
      <c r="E1144" s="820" t="s">
        <v>3102</v>
      </c>
      <c r="F1144" s="738" t="s">
        <v>3057</v>
      </c>
      <c r="G1144" s="738" t="s">
        <v>4181</v>
      </c>
      <c r="H1144" s="738" t="s">
        <v>608</v>
      </c>
      <c r="I1144" s="738" t="s">
        <v>962</v>
      </c>
      <c r="J1144" s="738" t="s">
        <v>963</v>
      </c>
      <c r="K1144" s="738" t="s">
        <v>4323</v>
      </c>
      <c r="L1144" s="739">
        <v>299.24</v>
      </c>
      <c r="M1144" s="739">
        <v>299.24</v>
      </c>
      <c r="N1144" s="738">
        <v>1</v>
      </c>
      <c r="O1144" s="821">
        <v>0.5</v>
      </c>
      <c r="P1144" s="739"/>
      <c r="Q1144" s="754">
        <v>0</v>
      </c>
      <c r="R1144" s="738"/>
      <c r="S1144" s="754">
        <v>0</v>
      </c>
      <c r="T1144" s="821"/>
      <c r="U1144" s="777">
        <v>0</v>
      </c>
    </row>
    <row r="1145" spans="1:21" ht="14.4" customHeight="1" x14ac:dyDescent="0.3">
      <c r="A1145" s="737">
        <v>10</v>
      </c>
      <c r="B1145" s="738" t="s">
        <v>2778</v>
      </c>
      <c r="C1145" s="738" t="s">
        <v>3062</v>
      </c>
      <c r="D1145" s="819" t="s">
        <v>5799</v>
      </c>
      <c r="E1145" s="820" t="s">
        <v>3102</v>
      </c>
      <c r="F1145" s="738" t="s">
        <v>3057</v>
      </c>
      <c r="G1145" s="738" t="s">
        <v>3355</v>
      </c>
      <c r="H1145" s="738" t="s">
        <v>608</v>
      </c>
      <c r="I1145" s="738" t="s">
        <v>988</v>
      </c>
      <c r="J1145" s="738" t="s">
        <v>989</v>
      </c>
      <c r="K1145" s="738" t="s">
        <v>4315</v>
      </c>
      <c r="L1145" s="739">
        <v>24.05</v>
      </c>
      <c r="M1145" s="739">
        <v>168.35000000000002</v>
      </c>
      <c r="N1145" s="738">
        <v>7</v>
      </c>
      <c r="O1145" s="821">
        <v>2</v>
      </c>
      <c r="P1145" s="739"/>
      <c r="Q1145" s="754">
        <v>0</v>
      </c>
      <c r="R1145" s="738"/>
      <c r="S1145" s="754">
        <v>0</v>
      </c>
      <c r="T1145" s="821"/>
      <c r="U1145" s="777">
        <v>0</v>
      </c>
    </row>
    <row r="1146" spans="1:21" ht="14.4" customHeight="1" x14ac:dyDescent="0.3">
      <c r="A1146" s="737">
        <v>10</v>
      </c>
      <c r="B1146" s="738" t="s">
        <v>2778</v>
      </c>
      <c r="C1146" s="738" t="s">
        <v>3062</v>
      </c>
      <c r="D1146" s="819" t="s">
        <v>5799</v>
      </c>
      <c r="E1146" s="820" t="s">
        <v>3102</v>
      </c>
      <c r="F1146" s="738" t="s">
        <v>3057</v>
      </c>
      <c r="G1146" s="738" t="s">
        <v>3355</v>
      </c>
      <c r="H1146" s="738" t="s">
        <v>608</v>
      </c>
      <c r="I1146" s="738" t="s">
        <v>1282</v>
      </c>
      <c r="J1146" s="738" t="s">
        <v>1283</v>
      </c>
      <c r="K1146" s="738" t="s">
        <v>3357</v>
      </c>
      <c r="L1146" s="739">
        <v>42.54</v>
      </c>
      <c r="M1146" s="739">
        <v>42.54</v>
      </c>
      <c r="N1146" s="738">
        <v>1</v>
      </c>
      <c r="O1146" s="821">
        <v>0.5</v>
      </c>
      <c r="P1146" s="739"/>
      <c r="Q1146" s="754">
        <v>0</v>
      </c>
      <c r="R1146" s="738"/>
      <c r="S1146" s="754">
        <v>0</v>
      </c>
      <c r="T1146" s="821"/>
      <c r="U1146" s="777">
        <v>0</v>
      </c>
    </row>
    <row r="1147" spans="1:21" ht="14.4" customHeight="1" x14ac:dyDescent="0.3">
      <c r="A1147" s="737">
        <v>10</v>
      </c>
      <c r="B1147" s="738" t="s">
        <v>2778</v>
      </c>
      <c r="C1147" s="738" t="s">
        <v>3062</v>
      </c>
      <c r="D1147" s="819" t="s">
        <v>5799</v>
      </c>
      <c r="E1147" s="820" t="s">
        <v>3102</v>
      </c>
      <c r="F1147" s="738" t="s">
        <v>3057</v>
      </c>
      <c r="G1147" s="738" t="s">
        <v>3355</v>
      </c>
      <c r="H1147" s="738" t="s">
        <v>608</v>
      </c>
      <c r="I1147" s="738" t="s">
        <v>2329</v>
      </c>
      <c r="J1147" s="738" t="s">
        <v>1283</v>
      </c>
      <c r="K1147" s="738" t="s">
        <v>3358</v>
      </c>
      <c r="L1147" s="739">
        <v>60.28</v>
      </c>
      <c r="M1147" s="739">
        <v>120.56</v>
      </c>
      <c r="N1147" s="738">
        <v>2</v>
      </c>
      <c r="O1147" s="821">
        <v>1.5</v>
      </c>
      <c r="P1147" s="739">
        <v>60.28</v>
      </c>
      <c r="Q1147" s="754">
        <v>0.5</v>
      </c>
      <c r="R1147" s="738">
        <v>1</v>
      </c>
      <c r="S1147" s="754">
        <v>0.5</v>
      </c>
      <c r="T1147" s="821">
        <v>1</v>
      </c>
      <c r="U1147" s="777">
        <v>0.66666666666666663</v>
      </c>
    </row>
    <row r="1148" spans="1:21" ht="14.4" customHeight="1" x14ac:dyDescent="0.3">
      <c r="A1148" s="737">
        <v>10</v>
      </c>
      <c r="B1148" s="738" t="s">
        <v>2778</v>
      </c>
      <c r="C1148" s="738" t="s">
        <v>3068</v>
      </c>
      <c r="D1148" s="819" t="s">
        <v>5800</v>
      </c>
      <c r="E1148" s="820" t="s">
        <v>3103</v>
      </c>
      <c r="F1148" s="738" t="s">
        <v>3057</v>
      </c>
      <c r="G1148" s="738" t="s">
        <v>3462</v>
      </c>
      <c r="H1148" s="738" t="s">
        <v>608</v>
      </c>
      <c r="I1148" s="738" t="s">
        <v>3463</v>
      </c>
      <c r="J1148" s="738" t="s">
        <v>3464</v>
      </c>
      <c r="K1148" s="738" t="s">
        <v>3167</v>
      </c>
      <c r="L1148" s="739">
        <v>55.95</v>
      </c>
      <c r="M1148" s="739">
        <v>447.6</v>
      </c>
      <c r="N1148" s="738">
        <v>8</v>
      </c>
      <c r="O1148" s="821">
        <v>2.5</v>
      </c>
      <c r="P1148" s="739">
        <v>111.9</v>
      </c>
      <c r="Q1148" s="754">
        <v>0.25</v>
      </c>
      <c r="R1148" s="738">
        <v>2</v>
      </c>
      <c r="S1148" s="754">
        <v>0.25</v>
      </c>
      <c r="T1148" s="821">
        <v>0.5</v>
      </c>
      <c r="U1148" s="777">
        <v>0.2</v>
      </c>
    </row>
    <row r="1149" spans="1:21" ht="14.4" customHeight="1" x14ac:dyDescent="0.3">
      <c r="A1149" s="737">
        <v>10</v>
      </c>
      <c r="B1149" s="738" t="s">
        <v>2778</v>
      </c>
      <c r="C1149" s="738" t="s">
        <v>3068</v>
      </c>
      <c r="D1149" s="819" t="s">
        <v>5800</v>
      </c>
      <c r="E1149" s="820" t="s">
        <v>3103</v>
      </c>
      <c r="F1149" s="738" t="s">
        <v>3057</v>
      </c>
      <c r="G1149" s="738" t="s">
        <v>3462</v>
      </c>
      <c r="H1149" s="738" t="s">
        <v>608</v>
      </c>
      <c r="I1149" s="738" t="s">
        <v>2493</v>
      </c>
      <c r="J1149" s="738" t="s">
        <v>3464</v>
      </c>
      <c r="K1149" s="738" t="s">
        <v>4324</v>
      </c>
      <c r="L1149" s="739">
        <v>128.55000000000001</v>
      </c>
      <c r="M1149" s="739">
        <v>257.10000000000002</v>
      </c>
      <c r="N1149" s="738">
        <v>2</v>
      </c>
      <c r="O1149" s="821">
        <v>0.5</v>
      </c>
      <c r="P1149" s="739"/>
      <c r="Q1149" s="754">
        <v>0</v>
      </c>
      <c r="R1149" s="738"/>
      <c r="S1149" s="754">
        <v>0</v>
      </c>
      <c r="T1149" s="821"/>
      <c r="U1149" s="777">
        <v>0</v>
      </c>
    </row>
    <row r="1150" spans="1:21" ht="14.4" customHeight="1" x14ac:dyDescent="0.3">
      <c r="A1150" s="737">
        <v>10</v>
      </c>
      <c r="B1150" s="738" t="s">
        <v>2778</v>
      </c>
      <c r="C1150" s="738" t="s">
        <v>3068</v>
      </c>
      <c r="D1150" s="819" t="s">
        <v>5800</v>
      </c>
      <c r="E1150" s="820" t="s">
        <v>3103</v>
      </c>
      <c r="F1150" s="738" t="s">
        <v>3057</v>
      </c>
      <c r="G1150" s="738" t="s">
        <v>4325</v>
      </c>
      <c r="H1150" s="738" t="s">
        <v>608</v>
      </c>
      <c r="I1150" s="738" t="s">
        <v>4326</v>
      </c>
      <c r="J1150" s="738" t="s">
        <v>4327</v>
      </c>
      <c r="K1150" s="738" t="s">
        <v>3734</v>
      </c>
      <c r="L1150" s="739">
        <v>0</v>
      </c>
      <c r="M1150" s="739">
        <v>0</v>
      </c>
      <c r="N1150" s="738">
        <v>14</v>
      </c>
      <c r="O1150" s="821">
        <v>3.5</v>
      </c>
      <c r="P1150" s="739">
        <v>0</v>
      </c>
      <c r="Q1150" s="754"/>
      <c r="R1150" s="738">
        <v>11</v>
      </c>
      <c r="S1150" s="754">
        <v>0.7857142857142857</v>
      </c>
      <c r="T1150" s="821">
        <v>2.5</v>
      </c>
      <c r="U1150" s="777">
        <v>0.7142857142857143</v>
      </c>
    </row>
    <row r="1151" spans="1:21" ht="14.4" customHeight="1" x14ac:dyDescent="0.3">
      <c r="A1151" s="737">
        <v>10</v>
      </c>
      <c r="B1151" s="738" t="s">
        <v>2778</v>
      </c>
      <c r="C1151" s="738" t="s">
        <v>3068</v>
      </c>
      <c r="D1151" s="819" t="s">
        <v>5800</v>
      </c>
      <c r="E1151" s="820" t="s">
        <v>3103</v>
      </c>
      <c r="F1151" s="738" t="s">
        <v>3057</v>
      </c>
      <c r="G1151" s="738" t="s">
        <v>3676</v>
      </c>
      <c r="H1151" s="738" t="s">
        <v>608</v>
      </c>
      <c r="I1151" s="738" t="s">
        <v>1025</v>
      </c>
      <c r="J1151" s="738" t="s">
        <v>688</v>
      </c>
      <c r="K1151" s="738" t="s">
        <v>4328</v>
      </c>
      <c r="L1151" s="739">
        <v>37.61</v>
      </c>
      <c r="M1151" s="739">
        <v>37.61</v>
      </c>
      <c r="N1151" s="738">
        <v>1</v>
      </c>
      <c r="O1151" s="821">
        <v>1</v>
      </c>
      <c r="P1151" s="739">
        <v>37.61</v>
      </c>
      <c r="Q1151" s="754">
        <v>1</v>
      </c>
      <c r="R1151" s="738">
        <v>1</v>
      </c>
      <c r="S1151" s="754">
        <v>1</v>
      </c>
      <c r="T1151" s="821">
        <v>1</v>
      </c>
      <c r="U1151" s="777">
        <v>1</v>
      </c>
    </row>
    <row r="1152" spans="1:21" ht="14.4" customHeight="1" x14ac:dyDescent="0.3">
      <c r="A1152" s="737">
        <v>10</v>
      </c>
      <c r="B1152" s="738" t="s">
        <v>2778</v>
      </c>
      <c r="C1152" s="738" t="s">
        <v>3068</v>
      </c>
      <c r="D1152" s="819" t="s">
        <v>5800</v>
      </c>
      <c r="E1152" s="820" t="s">
        <v>3103</v>
      </c>
      <c r="F1152" s="738" t="s">
        <v>3057</v>
      </c>
      <c r="G1152" s="738" t="s">
        <v>3676</v>
      </c>
      <c r="H1152" s="738" t="s">
        <v>608</v>
      </c>
      <c r="I1152" s="738" t="s">
        <v>4066</v>
      </c>
      <c r="J1152" s="738" t="s">
        <v>1858</v>
      </c>
      <c r="K1152" s="738" t="s">
        <v>4067</v>
      </c>
      <c r="L1152" s="739">
        <v>80.760000000000005</v>
      </c>
      <c r="M1152" s="739">
        <v>80.760000000000005</v>
      </c>
      <c r="N1152" s="738">
        <v>1</v>
      </c>
      <c r="O1152" s="821">
        <v>0.5</v>
      </c>
      <c r="P1152" s="739"/>
      <c r="Q1152" s="754">
        <v>0</v>
      </c>
      <c r="R1152" s="738"/>
      <c r="S1152" s="754">
        <v>0</v>
      </c>
      <c r="T1152" s="821"/>
      <c r="U1152" s="777">
        <v>0</v>
      </c>
    </row>
    <row r="1153" spans="1:21" ht="14.4" customHeight="1" x14ac:dyDescent="0.3">
      <c r="A1153" s="737">
        <v>10</v>
      </c>
      <c r="B1153" s="738" t="s">
        <v>2778</v>
      </c>
      <c r="C1153" s="738" t="s">
        <v>3068</v>
      </c>
      <c r="D1153" s="819" t="s">
        <v>5800</v>
      </c>
      <c r="E1153" s="820" t="s">
        <v>3103</v>
      </c>
      <c r="F1153" s="738" t="s">
        <v>3057</v>
      </c>
      <c r="G1153" s="738" t="s">
        <v>3676</v>
      </c>
      <c r="H1153" s="738" t="s">
        <v>608</v>
      </c>
      <c r="I1153" s="738" t="s">
        <v>1857</v>
      </c>
      <c r="J1153" s="738" t="s">
        <v>1858</v>
      </c>
      <c r="K1153" s="738" t="s">
        <v>3678</v>
      </c>
      <c r="L1153" s="739">
        <v>161.52000000000001</v>
      </c>
      <c r="M1153" s="739">
        <v>969.12000000000012</v>
      </c>
      <c r="N1153" s="738">
        <v>6</v>
      </c>
      <c r="O1153" s="821">
        <v>4</v>
      </c>
      <c r="P1153" s="739">
        <v>323.04000000000002</v>
      </c>
      <c r="Q1153" s="754">
        <v>0.33333333333333331</v>
      </c>
      <c r="R1153" s="738">
        <v>2</v>
      </c>
      <c r="S1153" s="754">
        <v>0.33333333333333331</v>
      </c>
      <c r="T1153" s="821">
        <v>1.5</v>
      </c>
      <c r="U1153" s="777">
        <v>0.375</v>
      </c>
    </row>
    <row r="1154" spans="1:21" ht="14.4" customHeight="1" x14ac:dyDescent="0.3">
      <c r="A1154" s="737">
        <v>10</v>
      </c>
      <c r="B1154" s="738" t="s">
        <v>2778</v>
      </c>
      <c r="C1154" s="738" t="s">
        <v>3068</v>
      </c>
      <c r="D1154" s="819" t="s">
        <v>5800</v>
      </c>
      <c r="E1154" s="820" t="s">
        <v>3103</v>
      </c>
      <c r="F1154" s="738" t="s">
        <v>3057</v>
      </c>
      <c r="G1154" s="738" t="s">
        <v>3676</v>
      </c>
      <c r="H1154" s="738" t="s">
        <v>608</v>
      </c>
      <c r="I1154" s="738" t="s">
        <v>4329</v>
      </c>
      <c r="J1154" s="738" t="s">
        <v>688</v>
      </c>
      <c r="K1154" s="738" t="s">
        <v>4330</v>
      </c>
      <c r="L1154" s="739">
        <v>37.61</v>
      </c>
      <c r="M1154" s="739">
        <v>37.61</v>
      </c>
      <c r="N1154" s="738">
        <v>1</v>
      </c>
      <c r="O1154" s="821">
        <v>0.5</v>
      </c>
      <c r="P1154" s="739"/>
      <c r="Q1154" s="754">
        <v>0</v>
      </c>
      <c r="R1154" s="738"/>
      <c r="S1154" s="754">
        <v>0</v>
      </c>
      <c r="T1154" s="821"/>
      <c r="U1154" s="777">
        <v>0</v>
      </c>
    </row>
    <row r="1155" spans="1:21" ht="14.4" customHeight="1" x14ac:dyDescent="0.3">
      <c r="A1155" s="737">
        <v>10</v>
      </c>
      <c r="B1155" s="738" t="s">
        <v>2778</v>
      </c>
      <c r="C1155" s="738" t="s">
        <v>3068</v>
      </c>
      <c r="D1155" s="819" t="s">
        <v>5800</v>
      </c>
      <c r="E1155" s="820" t="s">
        <v>3103</v>
      </c>
      <c r="F1155" s="738" t="s">
        <v>3057</v>
      </c>
      <c r="G1155" s="738" t="s">
        <v>4331</v>
      </c>
      <c r="H1155" s="738" t="s">
        <v>608</v>
      </c>
      <c r="I1155" s="738" t="s">
        <v>4332</v>
      </c>
      <c r="J1155" s="738" t="s">
        <v>4333</v>
      </c>
      <c r="K1155" s="738" t="s">
        <v>4334</v>
      </c>
      <c r="L1155" s="739">
        <v>3292.47</v>
      </c>
      <c r="M1155" s="739">
        <v>9877.41</v>
      </c>
      <c r="N1155" s="738">
        <v>3</v>
      </c>
      <c r="O1155" s="821">
        <v>0.5</v>
      </c>
      <c r="P1155" s="739">
        <v>9877.41</v>
      </c>
      <c r="Q1155" s="754">
        <v>1</v>
      </c>
      <c r="R1155" s="738">
        <v>3</v>
      </c>
      <c r="S1155" s="754">
        <v>1</v>
      </c>
      <c r="T1155" s="821">
        <v>0.5</v>
      </c>
      <c r="U1155" s="777">
        <v>1</v>
      </c>
    </row>
    <row r="1156" spans="1:21" ht="14.4" customHeight="1" x14ac:dyDescent="0.3">
      <c r="A1156" s="737">
        <v>10</v>
      </c>
      <c r="B1156" s="738" t="s">
        <v>2778</v>
      </c>
      <c r="C1156" s="738" t="s">
        <v>3068</v>
      </c>
      <c r="D1156" s="819" t="s">
        <v>5800</v>
      </c>
      <c r="E1156" s="820" t="s">
        <v>3103</v>
      </c>
      <c r="F1156" s="738" t="s">
        <v>3057</v>
      </c>
      <c r="G1156" s="738" t="s">
        <v>4335</v>
      </c>
      <c r="H1156" s="738" t="s">
        <v>608</v>
      </c>
      <c r="I1156" s="738" t="s">
        <v>4336</v>
      </c>
      <c r="J1156" s="738" t="s">
        <v>4337</v>
      </c>
      <c r="K1156" s="738" t="s">
        <v>4338</v>
      </c>
      <c r="L1156" s="739">
        <v>0</v>
      </c>
      <c r="M1156" s="739">
        <v>0</v>
      </c>
      <c r="N1156" s="738">
        <v>7</v>
      </c>
      <c r="O1156" s="821">
        <v>0.5</v>
      </c>
      <c r="P1156" s="739"/>
      <c r="Q1156" s="754"/>
      <c r="R1156" s="738"/>
      <c r="S1156" s="754">
        <v>0</v>
      </c>
      <c r="T1156" s="821"/>
      <c r="U1156" s="777">
        <v>0</v>
      </c>
    </row>
    <row r="1157" spans="1:21" ht="14.4" customHeight="1" x14ac:dyDescent="0.3">
      <c r="A1157" s="737">
        <v>10</v>
      </c>
      <c r="B1157" s="738" t="s">
        <v>2778</v>
      </c>
      <c r="C1157" s="738" t="s">
        <v>3068</v>
      </c>
      <c r="D1157" s="819" t="s">
        <v>5800</v>
      </c>
      <c r="E1157" s="820" t="s">
        <v>3103</v>
      </c>
      <c r="F1157" s="738" t="s">
        <v>3057</v>
      </c>
      <c r="G1157" s="738" t="s">
        <v>3777</v>
      </c>
      <c r="H1157" s="738" t="s">
        <v>608</v>
      </c>
      <c r="I1157" s="738" t="s">
        <v>2551</v>
      </c>
      <c r="J1157" s="738" t="s">
        <v>2552</v>
      </c>
      <c r="K1157" s="738" t="s">
        <v>3778</v>
      </c>
      <c r="L1157" s="739">
        <v>19.89</v>
      </c>
      <c r="M1157" s="739">
        <v>298.35000000000002</v>
      </c>
      <c r="N1157" s="738">
        <v>15</v>
      </c>
      <c r="O1157" s="821">
        <v>1.5</v>
      </c>
      <c r="P1157" s="739">
        <v>159.12</v>
      </c>
      <c r="Q1157" s="754">
        <v>0.53333333333333333</v>
      </c>
      <c r="R1157" s="738">
        <v>8</v>
      </c>
      <c r="S1157" s="754">
        <v>0.53333333333333333</v>
      </c>
      <c r="T1157" s="821">
        <v>1</v>
      </c>
      <c r="U1157" s="777">
        <v>0.66666666666666663</v>
      </c>
    </row>
    <row r="1158" spans="1:21" ht="14.4" customHeight="1" x14ac:dyDescent="0.3">
      <c r="A1158" s="737">
        <v>10</v>
      </c>
      <c r="B1158" s="738" t="s">
        <v>2778</v>
      </c>
      <c r="C1158" s="738" t="s">
        <v>3068</v>
      </c>
      <c r="D1158" s="819" t="s">
        <v>5800</v>
      </c>
      <c r="E1158" s="820" t="s">
        <v>3103</v>
      </c>
      <c r="F1158" s="738" t="s">
        <v>3057</v>
      </c>
      <c r="G1158" s="738" t="s">
        <v>3777</v>
      </c>
      <c r="H1158" s="738" t="s">
        <v>608</v>
      </c>
      <c r="I1158" s="738" t="s">
        <v>4221</v>
      </c>
      <c r="J1158" s="738" t="s">
        <v>4222</v>
      </c>
      <c r="K1158" s="738" t="s">
        <v>4223</v>
      </c>
      <c r="L1158" s="739">
        <v>132.63</v>
      </c>
      <c r="M1158" s="739">
        <v>795.78</v>
      </c>
      <c r="N1158" s="738">
        <v>6</v>
      </c>
      <c r="O1158" s="821">
        <v>2</v>
      </c>
      <c r="P1158" s="739">
        <v>265.26</v>
      </c>
      <c r="Q1158" s="754">
        <v>0.33333333333333331</v>
      </c>
      <c r="R1158" s="738">
        <v>2</v>
      </c>
      <c r="S1158" s="754">
        <v>0.33333333333333331</v>
      </c>
      <c r="T1158" s="821">
        <v>0.5</v>
      </c>
      <c r="U1158" s="777">
        <v>0.25</v>
      </c>
    </row>
    <row r="1159" spans="1:21" ht="14.4" customHeight="1" x14ac:dyDescent="0.3">
      <c r="A1159" s="737">
        <v>10</v>
      </c>
      <c r="B1159" s="738" t="s">
        <v>2778</v>
      </c>
      <c r="C1159" s="738" t="s">
        <v>3068</v>
      </c>
      <c r="D1159" s="819" t="s">
        <v>5800</v>
      </c>
      <c r="E1159" s="820" t="s">
        <v>3103</v>
      </c>
      <c r="F1159" s="738" t="s">
        <v>3057</v>
      </c>
      <c r="G1159" s="738" t="s">
        <v>3777</v>
      </c>
      <c r="H1159" s="738" t="s">
        <v>608</v>
      </c>
      <c r="I1159" s="738" t="s">
        <v>4142</v>
      </c>
      <c r="J1159" s="738" t="s">
        <v>2552</v>
      </c>
      <c r="K1159" s="738" t="s">
        <v>4143</v>
      </c>
      <c r="L1159" s="739">
        <v>19.89</v>
      </c>
      <c r="M1159" s="739">
        <v>119.34</v>
      </c>
      <c r="N1159" s="738">
        <v>6</v>
      </c>
      <c r="O1159" s="821">
        <v>0.5</v>
      </c>
      <c r="P1159" s="739"/>
      <c r="Q1159" s="754">
        <v>0</v>
      </c>
      <c r="R1159" s="738"/>
      <c r="S1159" s="754">
        <v>0</v>
      </c>
      <c r="T1159" s="821"/>
      <c r="U1159" s="777">
        <v>0</v>
      </c>
    </row>
    <row r="1160" spans="1:21" ht="14.4" customHeight="1" x14ac:dyDescent="0.3">
      <c r="A1160" s="737">
        <v>10</v>
      </c>
      <c r="B1160" s="738" t="s">
        <v>2778</v>
      </c>
      <c r="C1160" s="738" t="s">
        <v>3068</v>
      </c>
      <c r="D1160" s="819" t="s">
        <v>5800</v>
      </c>
      <c r="E1160" s="820" t="s">
        <v>3103</v>
      </c>
      <c r="F1160" s="738" t="s">
        <v>3057</v>
      </c>
      <c r="G1160" s="738" t="s">
        <v>4339</v>
      </c>
      <c r="H1160" s="738" t="s">
        <v>608</v>
      </c>
      <c r="I1160" s="738" t="s">
        <v>2403</v>
      </c>
      <c r="J1160" s="738" t="s">
        <v>3024</v>
      </c>
      <c r="K1160" s="738" t="s">
        <v>4340</v>
      </c>
      <c r="L1160" s="739">
        <v>232.68</v>
      </c>
      <c r="M1160" s="739">
        <v>1163.4000000000001</v>
      </c>
      <c r="N1160" s="738">
        <v>5</v>
      </c>
      <c r="O1160" s="821">
        <v>2</v>
      </c>
      <c r="P1160" s="739">
        <v>698.04</v>
      </c>
      <c r="Q1160" s="754">
        <v>0.59999999999999987</v>
      </c>
      <c r="R1160" s="738">
        <v>3</v>
      </c>
      <c r="S1160" s="754">
        <v>0.6</v>
      </c>
      <c r="T1160" s="821">
        <v>1</v>
      </c>
      <c r="U1160" s="777">
        <v>0.5</v>
      </c>
    </row>
    <row r="1161" spans="1:21" ht="14.4" customHeight="1" x14ac:dyDescent="0.3">
      <c r="A1161" s="737">
        <v>10</v>
      </c>
      <c r="B1161" s="738" t="s">
        <v>2778</v>
      </c>
      <c r="C1161" s="738" t="s">
        <v>3068</v>
      </c>
      <c r="D1161" s="819" t="s">
        <v>5800</v>
      </c>
      <c r="E1161" s="820" t="s">
        <v>3103</v>
      </c>
      <c r="F1161" s="738" t="s">
        <v>3057</v>
      </c>
      <c r="G1161" s="738" t="s">
        <v>4341</v>
      </c>
      <c r="H1161" s="738" t="s">
        <v>871</v>
      </c>
      <c r="I1161" s="738" t="s">
        <v>4342</v>
      </c>
      <c r="J1161" s="738" t="s">
        <v>4343</v>
      </c>
      <c r="K1161" s="738" t="s">
        <v>4344</v>
      </c>
      <c r="L1161" s="739">
        <v>483.4</v>
      </c>
      <c r="M1161" s="739">
        <v>483.4</v>
      </c>
      <c r="N1161" s="738">
        <v>1</v>
      </c>
      <c r="O1161" s="821">
        <v>1</v>
      </c>
      <c r="P1161" s="739">
        <v>483.4</v>
      </c>
      <c r="Q1161" s="754">
        <v>1</v>
      </c>
      <c r="R1161" s="738">
        <v>1</v>
      </c>
      <c r="S1161" s="754">
        <v>1</v>
      </c>
      <c r="T1161" s="821">
        <v>1</v>
      </c>
      <c r="U1161" s="777">
        <v>1</v>
      </c>
    </row>
    <row r="1162" spans="1:21" ht="14.4" customHeight="1" x14ac:dyDescent="0.3">
      <c r="A1162" s="737">
        <v>10</v>
      </c>
      <c r="B1162" s="738" t="s">
        <v>2778</v>
      </c>
      <c r="C1162" s="738" t="s">
        <v>3068</v>
      </c>
      <c r="D1162" s="819" t="s">
        <v>5800</v>
      </c>
      <c r="E1162" s="820" t="s">
        <v>3103</v>
      </c>
      <c r="F1162" s="738" t="s">
        <v>3057</v>
      </c>
      <c r="G1162" s="738" t="s">
        <v>3282</v>
      </c>
      <c r="H1162" s="738" t="s">
        <v>608</v>
      </c>
      <c r="I1162" s="738" t="s">
        <v>2428</v>
      </c>
      <c r="J1162" s="738" t="s">
        <v>2429</v>
      </c>
      <c r="K1162" s="738" t="s">
        <v>3283</v>
      </c>
      <c r="L1162" s="739">
        <v>107.27</v>
      </c>
      <c r="M1162" s="739">
        <v>321.81</v>
      </c>
      <c r="N1162" s="738">
        <v>3</v>
      </c>
      <c r="O1162" s="821">
        <v>2</v>
      </c>
      <c r="P1162" s="739"/>
      <c r="Q1162" s="754">
        <v>0</v>
      </c>
      <c r="R1162" s="738"/>
      <c r="S1162" s="754">
        <v>0</v>
      </c>
      <c r="T1162" s="821"/>
      <c r="U1162" s="777">
        <v>0</v>
      </c>
    </row>
    <row r="1163" spans="1:21" ht="14.4" customHeight="1" x14ac:dyDescent="0.3">
      <c r="A1163" s="737">
        <v>10</v>
      </c>
      <c r="B1163" s="738" t="s">
        <v>2778</v>
      </c>
      <c r="C1163" s="738" t="s">
        <v>3068</v>
      </c>
      <c r="D1163" s="819" t="s">
        <v>5800</v>
      </c>
      <c r="E1163" s="820" t="s">
        <v>3103</v>
      </c>
      <c r="F1163" s="738" t="s">
        <v>3057</v>
      </c>
      <c r="G1163" s="738" t="s">
        <v>3282</v>
      </c>
      <c r="H1163" s="738" t="s">
        <v>608</v>
      </c>
      <c r="I1163" s="738" t="s">
        <v>3718</v>
      </c>
      <c r="J1163" s="738" t="s">
        <v>2429</v>
      </c>
      <c r="K1163" s="738" t="s">
        <v>3283</v>
      </c>
      <c r="L1163" s="739">
        <v>107.27</v>
      </c>
      <c r="M1163" s="739">
        <v>214.54</v>
      </c>
      <c r="N1163" s="738">
        <v>2</v>
      </c>
      <c r="O1163" s="821">
        <v>1</v>
      </c>
      <c r="P1163" s="739"/>
      <c r="Q1163" s="754">
        <v>0</v>
      </c>
      <c r="R1163" s="738"/>
      <c r="S1163" s="754">
        <v>0</v>
      </c>
      <c r="T1163" s="821"/>
      <c r="U1163" s="777">
        <v>0</v>
      </c>
    </row>
    <row r="1164" spans="1:21" ht="14.4" customHeight="1" x14ac:dyDescent="0.3">
      <c r="A1164" s="737">
        <v>10</v>
      </c>
      <c r="B1164" s="738" t="s">
        <v>2778</v>
      </c>
      <c r="C1164" s="738" t="s">
        <v>3068</v>
      </c>
      <c r="D1164" s="819" t="s">
        <v>5800</v>
      </c>
      <c r="E1164" s="820" t="s">
        <v>3103</v>
      </c>
      <c r="F1164" s="738" t="s">
        <v>3057</v>
      </c>
      <c r="G1164" s="738" t="s">
        <v>3535</v>
      </c>
      <c r="H1164" s="738" t="s">
        <v>608</v>
      </c>
      <c r="I1164" s="738" t="s">
        <v>1028</v>
      </c>
      <c r="J1164" s="738" t="s">
        <v>1029</v>
      </c>
      <c r="K1164" s="738" t="s">
        <v>3536</v>
      </c>
      <c r="L1164" s="739">
        <v>27.28</v>
      </c>
      <c r="M1164" s="739">
        <v>136.4</v>
      </c>
      <c r="N1164" s="738">
        <v>5</v>
      </c>
      <c r="O1164" s="821">
        <v>2.5</v>
      </c>
      <c r="P1164" s="739">
        <v>27.28</v>
      </c>
      <c r="Q1164" s="754">
        <v>0.2</v>
      </c>
      <c r="R1164" s="738">
        <v>1</v>
      </c>
      <c r="S1164" s="754">
        <v>0.2</v>
      </c>
      <c r="T1164" s="821">
        <v>1</v>
      </c>
      <c r="U1164" s="777">
        <v>0.4</v>
      </c>
    </row>
    <row r="1165" spans="1:21" ht="14.4" customHeight="1" x14ac:dyDescent="0.3">
      <c r="A1165" s="737">
        <v>10</v>
      </c>
      <c r="B1165" s="738" t="s">
        <v>2778</v>
      </c>
      <c r="C1165" s="738" t="s">
        <v>3068</v>
      </c>
      <c r="D1165" s="819" t="s">
        <v>5800</v>
      </c>
      <c r="E1165" s="820" t="s">
        <v>3103</v>
      </c>
      <c r="F1165" s="738" t="s">
        <v>3057</v>
      </c>
      <c r="G1165" s="738" t="s">
        <v>4317</v>
      </c>
      <c r="H1165" s="738" t="s">
        <v>608</v>
      </c>
      <c r="I1165" s="738" t="s">
        <v>4318</v>
      </c>
      <c r="J1165" s="738" t="s">
        <v>4319</v>
      </c>
      <c r="K1165" s="738" t="s">
        <v>4320</v>
      </c>
      <c r="L1165" s="739">
        <v>76.22</v>
      </c>
      <c r="M1165" s="739">
        <v>838.42</v>
      </c>
      <c r="N1165" s="738">
        <v>11</v>
      </c>
      <c r="O1165" s="821">
        <v>2.5</v>
      </c>
      <c r="P1165" s="739">
        <v>228.66</v>
      </c>
      <c r="Q1165" s="754">
        <v>0.27272727272727276</v>
      </c>
      <c r="R1165" s="738">
        <v>3</v>
      </c>
      <c r="S1165" s="754">
        <v>0.27272727272727271</v>
      </c>
      <c r="T1165" s="821">
        <v>1</v>
      </c>
      <c r="U1165" s="777">
        <v>0.4</v>
      </c>
    </row>
    <row r="1166" spans="1:21" ht="14.4" customHeight="1" x14ac:dyDescent="0.3">
      <c r="A1166" s="737">
        <v>10</v>
      </c>
      <c r="B1166" s="738" t="s">
        <v>2778</v>
      </c>
      <c r="C1166" s="738" t="s">
        <v>3068</v>
      </c>
      <c r="D1166" s="819" t="s">
        <v>5800</v>
      </c>
      <c r="E1166" s="820" t="s">
        <v>3103</v>
      </c>
      <c r="F1166" s="738" t="s">
        <v>3057</v>
      </c>
      <c r="G1166" s="738" t="s">
        <v>4317</v>
      </c>
      <c r="H1166" s="738" t="s">
        <v>608</v>
      </c>
      <c r="I1166" s="738" t="s">
        <v>4345</v>
      </c>
      <c r="J1166" s="738" t="s">
        <v>4346</v>
      </c>
      <c r="K1166" s="738" t="s">
        <v>4347</v>
      </c>
      <c r="L1166" s="739">
        <v>84.06</v>
      </c>
      <c r="M1166" s="739">
        <v>420.3</v>
      </c>
      <c r="N1166" s="738">
        <v>5</v>
      </c>
      <c r="O1166" s="821">
        <v>1</v>
      </c>
      <c r="P1166" s="739"/>
      <c r="Q1166" s="754">
        <v>0</v>
      </c>
      <c r="R1166" s="738"/>
      <c r="S1166" s="754">
        <v>0</v>
      </c>
      <c r="T1166" s="821"/>
      <c r="U1166" s="777">
        <v>0</v>
      </c>
    </row>
    <row r="1167" spans="1:21" ht="14.4" customHeight="1" x14ac:dyDescent="0.3">
      <c r="A1167" s="737">
        <v>10</v>
      </c>
      <c r="B1167" s="738" t="s">
        <v>2778</v>
      </c>
      <c r="C1167" s="738" t="s">
        <v>3068</v>
      </c>
      <c r="D1167" s="819" t="s">
        <v>5800</v>
      </c>
      <c r="E1167" s="820" t="s">
        <v>3103</v>
      </c>
      <c r="F1167" s="738" t="s">
        <v>3057</v>
      </c>
      <c r="G1167" s="738" t="s">
        <v>4317</v>
      </c>
      <c r="H1167" s="738" t="s">
        <v>608</v>
      </c>
      <c r="I1167" s="738" t="s">
        <v>4348</v>
      </c>
      <c r="J1167" s="738" t="s">
        <v>4349</v>
      </c>
      <c r="K1167" s="738" t="s">
        <v>4350</v>
      </c>
      <c r="L1167" s="739">
        <v>210.15</v>
      </c>
      <c r="M1167" s="739">
        <v>840.6</v>
      </c>
      <c r="N1167" s="738">
        <v>4</v>
      </c>
      <c r="O1167" s="821">
        <v>1.5</v>
      </c>
      <c r="P1167" s="739"/>
      <c r="Q1167" s="754">
        <v>0</v>
      </c>
      <c r="R1167" s="738"/>
      <c r="S1167" s="754">
        <v>0</v>
      </c>
      <c r="T1167" s="821"/>
      <c r="U1167" s="777">
        <v>0</v>
      </c>
    </row>
    <row r="1168" spans="1:21" ht="14.4" customHeight="1" x14ac:dyDescent="0.3">
      <c r="A1168" s="737">
        <v>10</v>
      </c>
      <c r="B1168" s="738" t="s">
        <v>2778</v>
      </c>
      <c r="C1168" s="738" t="s">
        <v>3068</v>
      </c>
      <c r="D1168" s="819" t="s">
        <v>5800</v>
      </c>
      <c r="E1168" s="820" t="s">
        <v>3103</v>
      </c>
      <c r="F1168" s="738" t="s">
        <v>3057</v>
      </c>
      <c r="G1168" s="738" t="s">
        <v>4317</v>
      </c>
      <c r="H1168" s="738" t="s">
        <v>608</v>
      </c>
      <c r="I1168" s="738" t="s">
        <v>4351</v>
      </c>
      <c r="J1168" s="738" t="s">
        <v>4352</v>
      </c>
      <c r="K1168" s="738" t="s">
        <v>4353</v>
      </c>
      <c r="L1168" s="739">
        <v>63.75</v>
      </c>
      <c r="M1168" s="739">
        <v>510</v>
      </c>
      <c r="N1168" s="738">
        <v>8</v>
      </c>
      <c r="O1168" s="821">
        <v>2</v>
      </c>
      <c r="P1168" s="739">
        <v>510</v>
      </c>
      <c r="Q1168" s="754">
        <v>1</v>
      </c>
      <c r="R1168" s="738">
        <v>8</v>
      </c>
      <c r="S1168" s="754">
        <v>1</v>
      </c>
      <c r="T1168" s="821">
        <v>2</v>
      </c>
      <c r="U1168" s="777">
        <v>1</v>
      </c>
    </row>
    <row r="1169" spans="1:21" ht="14.4" customHeight="1" x14ac:dyDescent="0.3">
      <c r="A1169" s="737">
        <v>10</v>
      </c>
      <c r="B1169" s="738" t="s">
        <v>2778</v>
      </c>
      <c r="C1169" s="738" t="s">
        <v>3068</v>
      </c>
      <c r="D1169" s="819" t="s">
        <v>5800</v>
      </c>
      <c r="E1169" s="820" t="s">
        <v>3103</v>
      </c>
      <c r="F1169" s="738" t="s">
        <v>3057</v>
      </c>
      <c r="G1169" s="738" t="s">
        <v>4354</v>
      </c>
      <c r="H1169" s="738" t="s">
        <v>608</v>
      </c>
      <c r="I1169" s="738" t="s">
        <v>4355</v>
      </c>
      <c r="J1169" s="738" t="s">
        <v>4356</v>
      </c>
      <c r="K1169" s="738" t="s">
        <v>4357</v>
      </c>
      <c r="L1169" s="739">
        <v>56.63</v>
      </c>
      <c r="M1169" s="739">
        <v>736.19</v>
      </c>
      <c r="N1169" s="738">
        <v>13</v>
      </c>
      <c r="O1169" s="821">
        <v>2</v>
      </c>
      <c r="P1169" s="739">
        <v>396.41</v>
      </c>
      <c r="Q1169" s="754">
        <v>0.53846153846153844</v>
      </c>
      <c r="R1169" s="738">
        <v>7</v>
      </c>
      <c r="S1169" s="754">
        <v>0.53846153846153844</v>
      </c>
      <c r="T1169" s="821">
        <v>1.5</v>
      </c>
      <c r="U1169" s="777">
        <v>0.75</v>
      </c>
    </row>
    <row r="1170" spans="1:21" ht="14.4" customHeight="1" x14ac:dyDescent="0.3">
      <c r="A1170" s="737">
        <v>10</v>
      </c>
      <c r="B1170" s="738" t="s">
        <v>2778</v>
      </c>
      <c r="C1170" s="738" t="s">
        <v>3068</v>
      </c>
      <c r="D1170" s="819" t="s">
        <v>5800</v>
      </c>
      <c r="E1170" s="820" t="s">
        <v>3103</v>
      </c>
      <c r="F1170" s="738" t="s">
        <v>3057</v>
      </c>
      <c r="G1170" s="738" t="s">
        <v>3436</v>
      </c>
      <c r="H1170" s="738" t="s">
        <v>608</v>
      </c>
      <c r="I1170" s="738" t="s">
        <v>1991</v>
      </c>
      <c r="J1170" s="738" t="s">
        <v>3437</v>
      </c>
      <c r="K1170" s="738" t="s">
        <v>3438</v>
      </c>
      <c r="L1170" s="739">
        <v>24.37</v>
      </c>
      <c r="M1170" s="739">
        <v>219.33</v>
      </c>
      <c r="N1170" s="738">
        <v>9</v>
      </c>
      <c r="O1170" s="821">
        <v>1.5</v>
      </c>
      <c r="P1170" s="739">
        <v>219.33</v>
      </c>
      <c r="Q1170" s="754">
        <v>1</v>
      </c>
      <c r="R1170" s="738">
        <v>9</v>
      </c>
      <c r="S1170" s="754">
        <v>1</v>
      </c>
      <c r="T1170" s="821">
        <v>1.5</v>
      </c>
      <c r="U1170" s="777">
        <v>1</v>
      </c>
    </row>
    <row r="1171" spans="1:21" ht="14.4" customHeight="1" x14ac:dyDescent="0.3">
      <c r="A1171" s="737">
        <v>10</v>
      </c>
      <c r="B1171" s="738" t="s">
        <v>2778</v>
      </c>
      <c r="C1171" s="738" t="s">
        <v>3068</v>
      </c>
      <c r="D1171" s="819" t="s">
        <v>5800</v>
      </c>
      <c r="E1171" s="820" t="s">
        <v>3103</v>
      </c>
      <c r="F1171" s="738" t="s">
        <v>3057</v>
      </c>
      <c r="G1171" s="738" t="s">
        <v>3436</v>
      </c>
      <c r="H1171" s="738" t="s">
        <v>608</v>
      </c>
      <c r="I1171" s="738" t="s">
        <v>1156</v>
      </c>
      <c r="J1171" s="738" t="s">
        <v>3437</v>
      </c>
      <c r="K1171" s="738" t="s">
        <v>4232</v>
      </c>
      <c r="L1171" s="739">
        <v>16.079999999999998</v>
      </c>
      <c r="M1171" s="739">
        <v>659.28</v>
      </c>
      <c r="N1171" s="738">
        <v>41</v>
      </c>
      <c r="O1171" s="821">
        <v>7</v>
      </c>
      <c r="P1171" s="739">
        <v>353.76</v>
      </c>
      <c r="Q1171" s="754">
        <v>0.53658536585365857</v>
      </c>
      <c r="R1171" s="738">
        <v>22</v>
      </c>
      <c r="S1171" s="754">
        <v>0.53658536585365857</v>
      </c>
      <c r="T1171" s="821">
        <v>4</v>
      </c>
      <c r="U1171" s="777">
        <v>0.5714285714285714</v>
      </c>
    </row>
    <row r="1172" spans="1:21" ht="14.4" customHeight="1" x14ac:dyDescent="0.3">
      <c r="A1172" s="737">
        <v>10</v>
      </c>
      <c r="B1172" s="738" t="s">
        <v>2778</v>
      </c>
      <c r="C1172" s="738" t="s">
        <v>3068</v>
      </c>
      <c r="D1172" s="819" t="s">
        <v>5800</v>
      </c>
      <c r="E1172" s="820" t="s">
        <v>3103</v>
      </c>
      <c r="F1172" s="738" t="s">
        <v>3057</v>
      </c>
      <c r="G1172" s="738" t="s">
        <v>3689</v>
      </c>
      <c r="H1172" s="738" t="s">
        <v>608</v>
      </c>
      <c r="I1172" s="738" t="s">
        <v>4358</v>
      </c>
      <c r="J1172" s="738" t="s">
        <v>2944</v>
      </c>
      <c r="K1172" s="738" t="s">
        <v>4359</v>
      </c>
      <c r="L1172" s="739">
        <v>54.95</v>
      </c>
      <c r="M1172" s="739">
        <v>109.9</v>
      </c>
      <c r="N1172" s="738">
        <v>2</v>
      </c>
      <c r="O1172" s="821">
        <v>1</v>
      </c>
      <c r="P1172" s="739">
        <v>109.9</v>
      </c>
      <c r="Q1172" s="754">
        <v>1</v>
      </c>
      <c r="R1172" s="738">
        <v>2</v>
      </c>
      <c r="S1172" s="754">
        <v>1</v>
      </c>
      <c r="T1172" s="821">
        <v>1</v>
      </c>
      <c r="U1172" s="777">
        <v>1</v>
      </c>
    </row>
    <row r="1173" spans="1:21" ht="14.4" customHeight="1" x14ac:dyDescent="0.3">
      <c r="A1173" s="737">
        <v>10</v>
      </c>
      <c r="B1173" s="738" t="s">
        <v>2778</v>
      </c>
      <c r="C1173" s="738" t="s">
        <v>3068</v>
      </c>
      <c r="D1173" s="819" t="s">
        <v>5800</v>
      </c>
      <c r="E1173" s="820" t="s">
        <v>3103</v>
      </c>
      <c r="F1173" s="738" t="s">
        <v>3057</v>
      </c>
      <c r="G1173" s="738" t="s">
        <v>3689</v>
      </c>
      <c r="H1173" s="738" t="s">
        <v>608</v>
      </c>
      <c r="I1173" s="738" t="s">
        <v>4360</v>
      </c>
      <c r="J1173" s="738" t="s">
        <v>2944</v>
      </c>
      <c r="K1173" s="738" t="s">
        <v>4361</v>
      </c>
      <c r="L1173" s="739">
        <v>109.89</v>
      </c>
      <c r="M1173" s="739">
        <v>659.34</v>
      </c>
      <c r="N1173" s="738">
        <v>6</v>
      </c>
      <c r="O1173" s="821">
        <v>1.5</v>
      </c>
      <c r="P1173" s="739">
        <v>219.78</v>
      </c>
      <c r="Q1173" s="754">
        <v>0.33333333333333331</v>
      </c>
      <c r="R1173" s="738">
        <v>2</v>
      </c>
      <c r="S1173" s="754">
        <v>0.33333333333333331</v>
      </c>
      <c r="T1173" s="821">
        <v>1</v>
      </c>
      <c r="U1173" s="777">
        <v>0.66666666666666663</v>
      </c>
    </row>
    <row r="1174" spans="1:21" ht="14.4" customHeight="1" x14ac:dyDescent="0.3">
      <c r="A1174" s="737">
        <v>10</v>
      </c>
      <c r="B1174" s="738" t="s">
        <v>2778</v>
      </c>
      <c r="C1174" s="738" t="s">
        <v>3068</v>
      </c>
      <c r="D1174" s="819" t="s">
        <v>5800</v>
      </c>
      <c r="E1174" s="820" t="s">
        <v>3103</v>
      </c>
      <c r="F1174" s="738" t="s">
        <v>3057</v>
      </c>
      <c r="G1174" s="738" t="s">
        <v>3689</v>
      </c>
      <c r="H1174" s="738" t="s">
        <v>871</v>
      </c>
      <c r="I1174" s="738" t="s">
        <v>1643</v>
      </c>
      <c r="J1174" s="738" t="s">
        <v>2942</v>
      </c>
      <c r="K1174" s="738" t="s">
        <v>2943</v>
      </c>
      <c r="L1174" s="739">
        <v>366.31</v>
      </c>
      <c r="M1174" s="739">
        <v>3663.1</v>
      </c>
      <c r="N1174" s="738">
        <v>10</v>
      </c>
      <c r="O1174" s="821">
        <v>3.5</v>
      </c>
      <c r="P1174" s="739">
        <v>3296.79</v>
      </c>
      <c r="Q1174" s="754">
        <v>0.9</v>
      </c>
      <c r="R1174" s="738">
        <v>9</v>
      </c>
      <c r="S1174" s="754">
        <v>0.9</v>
      </c>
      <c r="T1174" s="821">
        <v>3</v>
      </c>
      <c r="U1174" s="777">
        <v>0.8571428571428571</v>
      </c>
    </row>
    <row r="1175" spans="1:21" ht="14.4" customHeight="1" x14ac:dyDescent="0.3">
      <c r="A1175" s="737">
        <v>10</v>
      </c>
      <c r="B1175" s="738" t="s">
        <v>2778</v>
      </c>
      <c r="C1175" s="738" t="s">
        <v>3068</v>
      </c>
      <c r="D1175" s="819" t="s">
        <v>5800</v>
      </c>
      <c r="E1175" s="820" t="s">
        <v>3103</v>
      </c>
      <c r="F1175" s="738" t="s">
        <v>3057</v>
      </c>
      <c r="G1175" s="738" t="s">
        <v>3689</v>
      </c>
      <c r="H1175" s="738" t="s">
        <v>608</v>
      </c>
      <c r="I1175" s="738" t="s">
        <v>1356</v>
      </c>
      <c r="J1175" s="738" t="s">
        <v>2944</v>
      </c>
      <c r="K1175" s="738" t="s">
        <v>2945</v>
      </c>
      <c r="L1175" s="739">
        <v>54.95</v>
      </c>
      <c r="M1175" s="739">
        <v>329.70000000000005</v>
      </c>
      <c r="N1175" s="738">
        <v>6</v>
      </c>
      <c r="O1175" s="821">
        <v>2</v>
      </c>
      <c r="P1175" s="739">
        <v>329.70000000000005</v>
      </c>
      <c r="Q1175" s="754">
        <v>1</v>
      </c>
      <c r="R1175" s="738">
        <v>6</v>
      </c>
      <c r="S1175" s="754">
        <v>1</v>
      </c>
      <c r="T1175" s="821">
        <v>2</v>
      </c>
      <c r="U1175" s="777">
        <v>1</v>
      </c>
    </row>
    <row r="1176" spans="1:21" ht="14.4" customHeight="1" x14ac:dyDescent="0.3">
      <c r="A1176" s="737">
        <v>10</v>
      </c>
      <c r="B1176" s="738" t="s">
        <v>2778</v>
      </c>
      <c r="C1176" s="738" t="s">
        <v>3068</v>
      </c>
      <c r="D1176" s="819" t="s">
        <v>5800</v>
      </c>
      <c r="E1176" s="820" t="s">
        <v>3103</v>
      </c>
      <c r="F1176" s="738" t="s">
        <v>3057</v>
      </c>
      <c r="G1176" s="738" t="s">
        <v>3689</v>
      </c>
      <c r="H1176" s="738" t="s">
        <v>608</v>
      </c>
      <c r="I1176" s="738" t="s">
        <v>4362</v>
      </c>
      <c r="J1176" s="738" t="s">
        <v>2944</v>
      </c>
      <c r="K1176" s="738" t="s">
        <v>4363</v>
      </c>
      <c r="L1176" s="739">
        <v>0</v>
      </c>
      <c r="M1176" s="739">
        <v>0</v>
      </c>
      <c r="N1176" s="738">
        <v>2</v>
      </c>
      <c r="O1176" s="821">
        <v>1.5</v>
      </c>
      <c r="P1176" s="739"/>
      <c r="Q1176" s="754"/>
      <c r="R1176" s="738"/>
      <c r="S1176" s="754">
        <v>0</v>
      </c>
      <c r="T1176" s="821"/>
      <c r="U1176" s="777">
        <v>0</v>
      </c>
    </row>
    <row r="1177" spans="1:21" ht="14.4" customHeight="1" x14ac:dyDescent="0.3">
      <c r="A1177" s="737">
        <v>10</v>
      </c>
      <c r="B1177" s="738" t="s">
        <v>2778</v>
      </c>
      <c r="C1177" s="738" t="s">
        <v>3068</v>
      </c>
      <c r="D1177" s="819" t="s">
        <v>5800</v>
      </c>
      <c r="E1177" s="820" t="s">
        <v>3103</v>
      </c>
      <c r="F1177" s="738" t="s">
        <v>3057</v>
      </c>
      <c r="G1177" s="738" t="s">
        <v>3689</v>
      </c>
      <c r="H1177" s="738" t="s">
        <v>608</v>
      </c>
      <c r="I1177" s="738" t="s">
        <v>4364</v>
      </c>
      <c r="J1177" s="738" t="s">
        <v>2944</v>
      </c>
      <c r="K1177" s="738" t="s">
        <v>4365</v>
      </c>
      <c r="L1177" s="739">
        <v>109.89</v>
      </c>
      <c r="M1177" s="739">
        <v>1868.13</v>
      </c>
      <c r="N1177" s="738">
        <v>17</v>
      </c>
      <c r="O1177" s="821">
        <v>4.5</v>
      </c>
      <c r="P1177" s="739">
        <v>1098.9000000000001</v>
      </c>
      <c r="Q1177" s="754">
        <v>0.58823529411764708</v>
      </c>
      <c r="R1177" s="738">
        <v>10</v>
      </c>
      <c r="S1177" s="754">
        <v>0.58823529411764708</v>
      </c>
      <c r="T1177" s="821">
        <v>2.5</v>
      </c>
      <c r="U1177" s="777">
        <v>0.55555555555555558</v>
      </c>
    </row>
    <row r="1178" spans="1:21" ht="14.4" customHeight="1" x14ac:dyDescent="0.3">
      <c r="A1178" s="737">
        <v>10</v>
      </c>
      <c r="B1178" s="738" t="s">
        <v>2778</v>
      </c>
      <c r="C1178" s="738" t="s">
        <v>3068</v>
      </c>
      <c r="D1178" s="819" t="s">
        <v>5800</v>
      </c>
      <c r="E1178" s="820" t="s">
        <v>3103</v>
      </c>
      <c r="F1178" s="738" t="s">
        <v>3057</v>
      </c>
      <c r="G1178" s="738" t="s">
        <v>3689</v>
      </c>
      <c r="H1178" s="738" t="s">
        <v>608</v>
      </c>
      <c r="I1178" s="738" t="s">
        <v>4233</v>
      </c>
      <c r="J1178" s="738" t="s">
        <v>2944</v>
      </c>
      <c r="K1178" s="738" t="s">
        <v>4234</v>
      </c>
      <c r="L1178" s="739">
        <v>0</v>
      </c>
      <c r="M1178" s="739">
        <v>0</v>
      </c>
      <c r="N1178" s="738">
        <v>5</v>
      </c>
      <c r="O1178" s="821">
        <v>3</v>
      </c>
      <c r="P1178" s="739">
        <v>0</v>
      </c>
      <c r="Q1178" s="754"/>
      <c r="R1178" s="738">
        <v>1</v>
      </c>
      <c r="S1178" s="754">
        <v>0.2</v>
      </c>
      <c r="T1178" s="821">
        <v>0.5</v>
      </c>
      <c r="U1178" s="777">
        <v>0.16666666666666666</v>
      </c>
    </row>
    <row r="1179" spans="1:21" ht="14.4" customHeight="1" x14ac:dyDescent="0.3">
      <c r="A1179" s="737">
        <v>10</v>
      </c>
      <c r="B1179" s="738" t="s">
        <v>2778</v>
      </c>
      <c r="C1179" s="738" t="s">
        <v>3068</v>
      </c>
      <c r="D1179" s="819" t="s">
        <v>5800</v>
      </c>
      <c r="E1179" s="820" t="s">
        <v>3103</v>
      </c>
      <c r="F1179" s="738" t="s">
        <v>3057</v>
      </c>
      <c r="G1179" s="738" t="s">
        <v>3689</v>
      </c>
      <c r="H1179" s="738" t="s">
        <v>608</v>
      </c>
      <c r="I1179" s="738" t="s">
        <v>4366</v>
      </c>
      <c r="J1179" s="738" t="s">
        <v>2944</v>
      </c>
      <c r="K1179" s="738" t="s">
        <v>4367</v>
      </c>
      <c r="L1179" s="739">
        <v>0</v>
      </c>
      <c r="M1179" s="739">
        <v>0</v>
      </c>
      <c r="N1179" s="738">
        <v>2</v>
      </c>
      <c r="O1179" s="821">
        <v>2</v>
      </c>
      <c r="P1179" s="739"/>
      <c r="Q1179" s="754"/>
      <c r="R1179" s="738"/>
      <c r="S1179" s="754">
        <v>0</v>
      </c>
      <c r="T1179" s="821"/>
      <c r="U1179" s="777">
        <v>0</v>
      </c>
    </row>
    <row r="1180" spans="1:21" ht="14.4" customHeight="1" x14ac:dyDescent="0.3">
      <c r="A1180" s="737">
        <v>10</v>
      </c>
      <c r="B1180" s="738" t="s">
        <v>2778</v>
      </c>
      <c r="C1180" s="738" t="s">
        <v>3068</v>
      </c>
      <c r="D1180" s="819" t="s">
        <v>5800</v>
      </c>
      <c r="E1180" s="820" t="s">
        <v>3103</v>
      </c>
      <c r="F1180" s="738" t="s">
        <v>3057</v>
      </c>
      <c r="G1180" s="738" t="s">
        <v>3689</v>
      </c>
      <c r="H1180" s="738" t="s">
        <v>871</v>
      </c>
      <c r="I1180" s="738" t="s">
        <v>2639</v>
      </c>
      <c r="J1180" s="738" t="s">
        <v>2630</v>
      </c>
      <c r="K1180" s="738" t="s">
        <v>3027</v>
      </c>
      <c r="L1180" s="739">
        <v>63.34</v>
      </c>
      <c r="M1180" s="739">
        <v>1393.48</v>
      </c>
      <c r="N1180" s="738">
        <v>22</v>
      </c>
      <c r="O1180" s="821">
        <v>5</v>
      </c>
      <c r="P1180" s="739">
        <v>950.1</v>
      </c>
      <c r="Q1180" s="754">
        <v>0.68181818181818188</v>
      </c>
      <c r="R1180" s="738">
        <v>15</v>
      </c>
      <c r="S1180" s="754">
        <v>0.68181818181818177</v>
      </c>
      <c r="T1180" s="821">
        <v>4</v>
      </c>
      <c r="U1180" s="777">
        <v>0.8</v>
      </c>
    </row>
    <row r="1181" spans="1:21" ht="14.4" customHeight="1" x14ac:dyDescent="0.3">
      <c r="A1181" s="737">
        <v>10</v>
      </c>
      <c r="B1181" s="738" t="s">
        <v>2778</v>
      </c>
      <c r="C1181" s="738" t="s">
        <v>3068</v>
      </c>
      <c r="D1181" s="819" t="s">
        <v>5800</v>
      </c>
      <c r="E1181" s="820" t="s">
        <v>3103</v>
      </c>
      <c r="F1181" s="738" t="s">
        <v>3057</v>
      </c>
      <c r="G1181" s="738" t="s">
        <v>3689</v>
      </c>
      <c r="H1181" s="738" t="s">
        <v>871</v>
      </c>
      <c r="I1181" s="738" t="s">
        <v>2767</v>
      </c>
      <c r="J1181" s="738" t="s">
        <v>2975</v>
      </c>
      <c r="K1181" s="738" t="s">
        <v>2976</v>
      </c>
      <c r="L1181" s="739">
        <v>219.78</v>
      </c>
      <c r="M1181" s="739">
        <v>1098.9000000000001</v>
      </c>
      <c r="N1181" s="738">
        <v>5</v>
      </c>
      <c r="O1181" s="821">
        <v>3</v>
      </c>
      <c r="P1181" s="739">
        <v>659.34</v>
      </c>
      <c r="Q1181" s="754">
        <v>0.6</v>
      </c>
      <c r="R1181" s="738">
        <v>3</v>
      </c>
      <c r="S1181" s="754">
        <v>0.6</v>
      </c>
      <c r="T1181" s="821">
        <v>2</v>
      </c>
      <c r="U1181" s="777">
        <v>0.66666666666666663</v>
      </c>
    </row>
    <row r="1182" spans="1:21" ht="14.4" customHeight="1" x14ac:dyDescent="0.3">
      <c r="A1182" s="737">
        <v>10</v>
      </c>
      <c r="B1182" s="738" t="s">
        <v>2778</v>
      </c>
      <c r="C1182" s="738" t="s">
        <v>3068</v>
      </c>
      <c r="D1182" s="819" t="s">
        <v>5800</v>
      </c>
      <c r="E1182" s="820" t="s">
        <v>3103</v>
      </c>
      <c r="F1182" s="738" t="s">
        <v>3057</v>
      </c>
      <c r="G1182" s="738" t="s">
        <v>3689</v>
      </c>
      <c r="H1182" s="738" t="s">
        <v>608</v>
      </c>
      <c r="I1182" s="738" t="s">
        <v>4368</v>
      </c>
      <c r="J1182" s="738" t="s">
        <v>4369</v>
      </c>
      <c r="K1182" s="738" t="s">
        <v>4370</v>
      </c>
      <c r="L1182" s="739">
        <v>219.78</v>
      </c>
      <c r="M1182" s="739">
        <v>439.56</v>
      </c>
      <c r="N1182" s="738">
        <v>2</v>
      </c>
      <c r="O1182" s="821">
        <v>1</v>
      </c>
      <c r="P1182" s="739">
        <v>439.56</v>
      </c>
      <c r="Q1182" s="754">
        <v>1</v>
      </c>
      <c r="R1182" s="738">
        <v>2</v>
      </c>
      <c r="S1182" s="754">
        <v>1</v>
      </c>
      <c r="T1182" s="821">
        <v>1</v>
      </c>
      <c r="U1182" s="777">
        <v>1</v>
      </c>
    </row>
    <row r="1183" spans="1:21" ht="14.4" customHeight="1" x14ac:dyDescent="0.3">
      <c r="A1183" s="737">
        <v>10</v>
      </c>
      <c r="B1183" s="738" t="s">
        <v>2778</v>
      </c>
      <c r="C1183" s="738" t="s">
        <v>3068</v>
      </c>
      <c r="D1183" s="819" t="s">
        <v>5800</v>
      </c>
      <c r="E1183" s="820" t="s">
        <v>3103</v>
      </c>
      <c r="F1183" s="738" t="s">
        <v>3057</v>
      </c>
      <c r="G1183" s="738" t="s">
        <v>4371</v>
      </c>
      <c r="H1183" s="738" t="s">
        <v>608</v>
      </c>
      <c r="I1183" s="738" t="s">
        <v>4372</v>
      </c>
      <c r="J1183" s="738" t="s">
        <v>4373</v>
      </c>
      <c r="K1183" s="738" t="s">
        <v>4374</v>
      </c>
      <c r="L1183" s="739">
        <v>3072.96</v>
      </c>
      <c r="M1183" s="739">
        <v>12291.84</v>
      </c>
      <c r="N1183" s="738">
        <v>4</v>
      </c>
      <c r="O1183" s="821">
        <v>0.5</v>
      </c>
      <c r="P1183" s="739">
        <v>12291.84</v>
      </c>
      <c r="Q1183" s="754">
        <v>1</v>
      </c>
      <c r="R1183" s="738">
        <v>4</v>
      </c>
      <c r="S1183" s="754">
        <v>1</v>
      </c>
      <c r="T1183" s="821">
        <v>0.5</v>
      </c>
      <c r="U1183" s="777">
        <v>1</v>
      </c>
    </row>
    <row r="1184" spans="1:21" ht="14.4" customHeight="1" x14ac:dyDescent="0.3">
      <c r="A1184" s="737">
        <v>10</v>
      </c>
      <c r="B1184" s="738" t="s">
        <v>2778</v>
      </c>
      <c r="C1184" s="738" t="s">
        <v>3068</v>
      </c>
      <c r="D1184" s="819" t="s">
        <v>5800</v>
      </c>
      <c r="E1184" s="820" t="s">
        <v>3103</v>
      </c>
      <c r="F1184" s="738" t="s">
        <v>3057</v>
      </c>
      <c r="G1184" s="738" t="s">
        <v>4375</v>
      </c>
      <c r="H1184" s="738" t="s">
        <v>871</v>
      </c>
      <c r="I1184" s="738" t="s">
        <v>1655</v>
      </c>
      <c r="J1184" s="738" t="s">
        <v>1656</v>
      </c>
      <c r="K1184" s="738" t="s">
        <v>2917</v>
      </c>
      <c r="L1184" s="739">
        <v>0</v>
      </c>
      <c r="M1184" s="739">
        <v>0</v>
      </c>
      <c r="N1184" s="738">
        <v>2</v>
      </c>
      <c r="O1184" s="821">
        <v>1</v>
      </c>
      <c r="P1184" s="739">
        <v>0</v>
      </c>
      <c r="Q1184" s="754"/>
      <c r="R1184" s="738">
        <v>2</v>
      </c>
      <c r="S1184" s="754">
        <v>1</v>
      </c>
      <c r="T1184" s="821">
        <v>1</v>
      </c>
      <c r="U1184" s="777">
        <v>1</v>
      </c>
    </row>
    <row r="1185" spans="1:21" ht="14.4" customHeight="1" x14ac:dyDescent="0.3">
      <c r="A1185" s="737">
        <v>10</v>
      </c>
      <c r="B1185" s="738" t="s">
        <v>2778</v>
      </c>
      <c r="C1185" s="738" t="s">
        <v>3068</v>
      </c>
      <c r="D1185" s="819" t="s">
        <v>5800</v>
      </c>
      <c r="E1185" s="820" t="s">
        <v>3103</v>
      </c>
      <c r="F1185" s="738" t="s">
        <v>3057</v>
      </c>
      <c r="G1185" s="738" t="s">
        <v>4294</v>
      </c>
      <c r="H1185" s="738" t="s">
        <v>871</v>
      </c>
      <c r="I1185" s="738" t="s">
        <v>2617</v>
      </c>
      <c r="J1185" s="738" t="s">
        <v>2947</v>
      </c>
      <c r="K1185" s="738" t="s">
        <v>3028</v>
      </c>
      <c r="L1185" s="739">
        <v>221.44</v>
      </c>
      <c r="M1185" s="739">
        <v>1107.2</v>
      </c>
      <c r="N1185" s="738">
        <v>5</v>
      </c>
      <c r="O1185" s="821">
        <v>0.5</v>
      </c>
      <c r="P1185" s="739">
        <v>1107.2</v>
      </c>
      <c r="Q1185" s="754">
        <v>1</v>
      </c>
      <c r="R1185" s="738">
        <v>5</v>
      </c>
      <c r="S1185" s="754">
        <v>1</v>
      </c>
      <c r="T1185" s="821">
        <v>0.5</v>
      </c>
      <c r="U1185" s="777">
        <v>1</v>
      </c>
    </row>
    <row r="1186" spans="1:21" ht="14.4" customHeight="1" x14ac:dyDescent="0.3">
      <c r="A1186" s="737">
        <v>10</v>
      </c>
      <c r="B1186" s="738" t="s">
        <v>2778</v>
      </c>
      <c r="C1186" s="738" t="s">
        <v>3068</v>
      </c>
      <c r="D1186" s="819" t="s">
        <v>5800</v>
      </c>
      <c r="E1186" s="820" t="s">
        <v>3103</v>
      </c>
      <c r="F1186" s="738" t="s">
        <v>3057</v>
      </c>
      <c r="G1186" s="738" t="s">
        <v>4294</v>
      </c>
      <c r="H1186" s="738" t="s">
        <v>871</v>
      </c>
      <c r="I1186" s="738" t="s">
        <v>4376</v>
      </c>
      <c r="J1186" s="738" t="s">
        <v>2947</v>
      </c>
      <c r="K1186" s="738" t="s">
        <v>4377</v>
      </c>
      <c r="L1186" s="739">
        <v>516.71</v>
      </c>
      <c r="M1186" s="739">
        <v>1033.42</v>
      </c>
      <c r="N1186" s="738">
        <v>2</v>
      </c>
      <c r="O1186" s="821">
        <v>0.5</v>
      </c>
      <c r="P1186" s="739">
        <v>1033.42</v>
      </c>
      <c r="Q1186" s="754">
        <v>1</v>
      </c>
      <c r="R1186" s="738">
        <v>2</v>
      </c>
      <c r="S1186" s="754">
        <v>1</v>
      </c>
      <c r="T1186" s="821">
        <v>0.5</v>
      </c>
      <c r="U1186" s="777">
        <v>1</v>
      </c>
    </row>
    <row r="1187" spans="1:21" ht="14.4" customHeight="1" x14ac:dyDescent="0.3">
      <c r="A1187" s="737">
        <v>10</v>
      </c>
      <c r="B1187" s="738" t="s">
        <v>2778</v>
      </c>
      <c r="C1187" s="738" t="s">
        <v>3068</v>
      </c>
      <c r="D1187" s="819" t="s">
        <v>5800</v>
      </c>
      <c r="E1187" s="820" t="s">
        <v>3103</v>
      </c>
      <c r="F1187" s="738" t="s">
        <v>3057</v>
      </c>
      <c r="G1187" s="738" t="s">
        <v>4294</v>
      </c>
      <c r="H1187" s="738" t="s">
        <v>871</v>
      </c>
      <c r="I1187" s="738" t="s">
        <v>1651</v>
      </c>
      <c r="J1187" s="738" t="s">
        <v>2947</v>
      </c>
      <c r="K1187" s="738" t="s">
        <v>2948</v>
      </c>
      <c r="L1187" s="739">
        <v>55.37</v>
      </c>
      <c r="M1187" s="739">
        <v>1827.2099999999998</v>
      </c>
      <c r="N1187" s="738">
        <v>33</v>
      </c>
      <c r="O1187" s="821">
        <v>3</v>
      </c>
      <c r="P1187" s="739">
        <v>1550.36</v>
      </c>
      <c r="Q1187" s="754">
        <v>0.84848484848484851</v>
      </c>
      <c r="R1187" s="738">
        <v>28</v>
      </c>
      <c r="S1187" s="754">
        <v>0.84848484848484851</v>
      </c>
      <c r="T1187" s="821">
        <v>2.5</v>
      </c>
      <c r="U1187" s="777">
        <v>0.83333333333333337</v>
      </c>
    </row>
    <row r="1188" spans="1:21" ht="14.4" customHeight="1" x14ac:dyDescent="0.3">
      <c r="A1188" s="737">
        <v>10</v>
      </c>
      <c r="B1188" s="738" t="s">
        <v>2778</v>
      </c>
      <c r="C1188" s="738" t="s">
        <v>3068</v>
      </c>
      <c r="D1188" s="819" t="s">
        <v>5800</v>
      </c>
      <c r="E1188" s="820" t="s">
        <v>3103</v>
      </c>
      <c r="F1188" s="738" t="s">
        <v>3057</v>
      </c>
      <c r="G1188" s="738" t="s">
        <v>4294</v>
      </c>
      <c r="H1188" s="738" t="s">
        <v>871</v>
      </c>
      <c r="I1188" s="738" t="s">
        <v>2621</v>
      </c>
      <c r="J1188" s="738" t="s">
        <v>2947</v>
      </c>
      <c r="K1188" s="738" t="s">
        <v>3029</v>
      </c>
      <c r="L1188" s="739">
        <v>110.73</v>
      </c>
      <c r="M1188" s="739">
        <v>3764.8199999999997</v>
      </c>
      <c r="N1188" s="738">
        <v>34</v>
      </c>
      <c r="O1188" s="821">
        <v>4.5</v>
      </c>
      <c r="P1188" s="739">
        <v>2546.79</v>
      </c>
      <c r="Q1188" s="754">
        <v>0.67647058823529416</v>
      </c>
      <c r="R1188" s="738">
        <v>23</v>
      </c>
      <c r="S1188" s="754">
        <v>0.67647058823529416</v>
      </c>
      <c r="T1188" s="821">
        <v>3.5</v>
      </c>
      <c r="U1188" s="777">
        <v>0.77777777777777779</v>
      </c>
    </row>
    <row r="1189" spans="1:21" ht="14.4" customHeight="1" x14ac:dyDescent="0.3">
      <c r="A1189" s="737">
        <v>10</v>
      </c>
      <c r="B1189" s="738" t="s">
        <v>2778</v>
      </c>
      <c r="C1189" s="738" t="s">
        <v>3068</v>
      </c>
      <c r="D1189" s="819" t="s">
        <v>5800</v>
      </c>
      <c r="E1189" s="820" t="s">
        <v>3103</v>
      </c>
      <c r="F1189" s="738" t="s">
        <v>3057</v>
      </c>
      <c r="G1189" s="738" t="s">
        <v>4294</v>
      </c>
      <c r="H1189" s="738" t="s">
        <v>608</v>
      </c>
      <c r="I1189" s="738" t="s">
        <v>4378</v>
      </c>
      <c r="J1189" s="738" t="s">
        <v>2947</v>
      </c>
      <c r="K1189" s="738" t="s">
        <v>4379</v>
      </c>
      <c r="L1189" s="739">
        <v>0</v>
      </c>
      <c r="M1189" s="739">
        <v>0</v>
      </c>
      <c r="N1189" s="738">
        <v>6</v>
      </c>
      <c r="O1189" s="821">
        <v>0.5</v>
      </c>
      <c r="P1189" s="739"/>
      <c r="Q1189" s="754"/>
      <c r="R1189" s="738"/>
      <c r="S1189" s="754">
        <v>0</v>
      </c>
      <c r="T1189" s="821"/>
      <c r="U1189" s="777">
        <v>0</v>
      </c>
    </row>
    <row r="1190" spans="1:21" ht="14.4" customHeight="1" x14ac:dyDescent="0.3">
      <c r="A1190" s="737">
        <v>10</v>
      </c>
      <c r="B1190" s="738" t="s">
        <v>2778</v>
      </c>
      <c r="C1190" s="738" t="s">
        <v>3068</v>
      </c>
      <c r="D1190" s="819" t="s">
        <v>5800</v>
      </c>
      <c r="E1190" s="820" t="s">
        <v>3103</v>
      </c>
      <c r="F1190" s="738" t="s">
        <v>3057</v>
      </c>
      <c r="G1190" s="738" t="s">
        <v>4380</v>
      </c>
      <c r="H1190" s="738" t="s">
        <v>871</v>
      </c>
      <c r="I1190" s="738" t="s">
        <v>4381</v>
      </c>
      <c r="J1190" s="738" t="s">
        <v>4382</v>
      </c>
      <c r="K1190" s="738" t="s">
        <v>4088</v>
      </c>
      <c r="L1190" s="739">
        <v>1170.93</v>
      </c>
      <c r="M1190" s="739">
        <v>4683.72</v>
      </c>
      <c r="N1190" s="738">
        <v>4</v>
      </c>
      <c r="O1190" s="821">
        <v>1.5</v>
      </c>
      <c r="P1190" s="739">
        <v>4683.72</v>
      </c>
      <c r="Q1190" s="754">
        <v>1</v>
      </c>
      <c r="R1190" s="738">
        <v>4</v>
      </c>
      <c r="S1190" s="754">
        <v>1</v>
      </c>
      <c r="T1190" s="821">
        <v>1.5</v>
      </c>
      <c r="U1190" s="777">
        <v>1</v>
      </c>
    </row>
    <row r="1191" spans="1:21" ht="14.4" customHeight="1" x14ac:dyDescent="0.3">
      <c r="A1191" s="737">
        <v>10</v>
      </c>
      <c r="B1191" s="738" t="s">
        <v>2778</v>
      </c>
      <c r="C1191" s="738" t="s">
        <v>3068</v>
      </c>
      <c r="D1191" s="819" t="s">
        <v>5800</v>
      </c>
      <c r="E1191" s="820" t="s">
        <v>3103</v>
      </c>
      <c r="F1191" s="738" t="s">
        <v>3057</v>
      </c>
      <c r="G1191" s="738" t="s">
        <v>4380</v>
      </c>
      <c r="H1191" s="738" t="s">
        <v>608</v>
      </c>
      <c r="I1191" s="738" t="s">
        <v>4383</v>
      </c>
      <c r="J1191" s="738" t="s">
        <v>4384</v>
      </c>
      <c r="K1191" s="738" t="s">
        <v>4385</v>
      </c>
      <c r="L1191" s="739">
        <v>292.74</v>
      </c>
      <c r="M1191" s="739">
        <v>1756.44</v>
      </c>
      <c r="N1191" s="738">
        <v>6</v>
      </c>
      <c r="O1191" s="821">
        <v>2</v>
      </c>
      <c r="P1191" s="739">
        <v>1756.44</v>
      </c>
      <c r="Q1191" s="754">
        <v>1</v>
      </c>
      <c r="R1191" s="738">
        <v>6</v>
      </c>
      <c r="S1191" s="754">
        <v>1</v>
      </c>
      <c r="T1191" s="821">
        <v>2</v>
      </c>
      <c r="U1191" s="777">
        <v>1</v>
      </c>
    </row>
    <row r="1192" spans="1:21" ht="14.4" customHeight="1" x14ac:dyDescent="0.3">
      <c r="A1192" s="737">
        <v>10</v>
      </c>
      <c r="B1192" s="738" t="s">
        <v>2778</v>
      </c>
      <c r="C1192" s="738" t="s">
        <v>3068</v>
      </c>
      <c r="D1192" s="819" t="s">
        <v>5800</v>
      </c>
      <c r="E1192" s="820" t="s">
        <v>3103</v>
      </c>
      <c r="F1192" s="738" t="s">
        <v>3057</v>
      </c>
      <c r="G1192" s="738" t="s">
        <v>4380</v>
      </c>
      <c r="H1192" s="738" t="s">
        <v>608</v>
      </c>
      <c r="I1192" s="738" t="s">
        <v>4386</v>
      </c>
      <c r="J1192" s="738" t="s">
        <v>4384</v>
      </c>
      <c r="K1192" s="738" t="s">
        <v>4088</v>
      </c>
      <c r="L1192" s="739">
        <v>1170.93</v>
      </c>
      <c r="M1192" s="739">
        <v>4683.72</v>
      </c>
      <c r="N1192" s="738">
        <v>4</v>
      </c>
      <c r="O1192" s="821">
        <v>1.5</v>
      </c>
      <c r="P1192" s="739">
        <v>4683.72</v>
      </c>
      <c r="Q1192" s="754">
        <v>1</v>
      </c>
      <c r="R1192" s="738">
        <v>4</v>
      </c>
      <c r="S1192" s="754">
        <v>1</v>
      </c>
      <c r="T1192" s="821">
        <v>1.5</v>
      </c>
      <c r="U1192" s="777">
        <v>1</v>
      </c>
    </row>
    <row r="1193" spans="1:21" ht="14.4" customHeight="1" x14ac:dyDescent="0.3">
      <c r="A1193" s="737">
        <v>10</v>
      </c>
      <c r="B1193" s="738" t="s">
        <v>2778</v>
      </c>
      <c r="C1193" s="738" t="s">
        <v>3068</v>
      </c>
      <c r="D1193" s="819" t="s">
        <v>5800</v>
      </c>
      <c r="E1193" s="820" t="s">
        <v>3103</v>
      </c>
      <c r="F1193" s="738" t="s">
        <v>3057</v>
      </c>
      <c r="G1193" s="738" t="s">
        <v>4380</v>
      </c>
      <c r="H1193" s="738" t="s">
        <v>608</v>
      </c>
      <c r="I1193" s="738" t="s">
        <v>4387</v>
      </c>
      <c r="J1193" s="738" t="s">
        <v>4388</v>
      </c>
      <c r="K1193" s="738" t="s">
        <v>4385</v>
      </c>
      <c r="L1193" s="739">
        <v>292.74</v>
      </c>
      <c r="M1193" s="739">
        <v>585.48</v>
      </c>
      <c r="N1193" s="738">
        <v>2</v>
      </c>
      <c r="O1193" s="821">
        <v>0.5</v>
      </c>
      <c r="P1193" s="739"/>
      <c r="Q1193" s="754">
        <v>0</v>
      </c>
      <c r="R1193" s="738"/>
      <c r="S1193" s="754">
        <v>0</v>
      </c>
      <c r="T1193" s="821"/>
      <c r="U1193" s="777">
        <v>0</v>
      </c>
    </row>
    <row r="1194" spans="1:21" ht="14.4" customHeight="1" x14ac:dyDescent="0.3">
      <c r="A1194" s="737">
        <v>10</v>
      </c>
      <c r="B1194" s="738" t="s">
        <v>2778</v>
      </c>
      <c r="C1194" s="738" t="s">
        <v>3068</v>
      </c>
      <c r="D1194" s="819" t="s">
        <v>5800</v>
      </c>
      <c r="E1194" s="820" t="s">
        <v>3103</v>
      </c>
      <c r="F1194" s="738" t="s">
        <v>3057</v>
      </c>
      <c r="G1194" s="738" t="s">
        <v>4380</v>
      </c>
      <c r="H1194" s="738" t="s">
        <v>608</v>
      </c>
      <c r="I1194" s="738" t="s">
        <v>4389</v>
      </c>
      <c r="J1194" s="738" t="s">
        <v>4388</v>
      </c>
      <c r="K1194" s="738" t="s">
        <v>4088</v>
      </c>
      <c r="L1194" s="739">
        <v>1170.93</v>
      </c>
      <c r="M1194" s="739">
        <v>5854.65</v>
      </c>
      <c r="N1194" s="738">
        <v>5</v>
      </c>
      <c r="O1194" s="821">
        <v>1</v>
      </c>
      <c r="P1194" s="739">
        <v>2341.86</v>
      </c>
      <c r="Q1194" s="754">
        <v>0.4</v>
      </c>
      <c r="R1194" s="738">
        <v>2</v>
      </c>
      <c r="S1194" s="754">
        <v>0.4</v>
      </c>
      <c r="T1194" s="821">
        <v>0.5</v>
      </c>
      <c r="U1194" s="777">
        <v>0.5</v>
      </c>
    </row>
    <row r="1195" spans="1:21" ht="14.4" customHeight="1" x14ac:dyDescent="0.3">
      <c r="A1195" s="737">
        <v>10</v>
      </c>
      <c r="B1195" s="738" t="s">
        <v>2778</v>
      </c>
      <c r="C1195" s="738" t="s">
        <v>3068</v>
      </c>
      <c r="D1195" s="819" t="s">
        <v>5800</v>
      </c>
      <c r="E1195" s="820" t="s">
        <v>3103</v>
      </c>
      <c r="F1195" s="738" t="s">
        <v>3057</v>
      </c>
      <c r="G1195" s="738" t="s">
        <v>4380</v>
      </c>
      <c r="H1195" s="738" t="s">
        <v>608</v>
      </c>
      <c r="I1195" s="738" t="s">
        <v>4390</v>
      </c>
      <c r="J1195" s="738" t="s">
        <v>4388</v>
      </c>
      <c r="K1195" s="738" t="s">
        <v>4391</v>
      </c>
      <c r="L1195" s="739">
        <v>702.56</v>
      </c>
      <c r="M1195" s="739">
        <v>702.56</v>
      </c>
      <c r="N1195" s="738">
        <v>1</v>
      </c>
      <c r="O1195" s="821">
        <v>0.5</v>
      </c>
      <c r="P1195" s="739">
        <v>702.56</v>
      </c>
      <c r="Q1195" s="754">
        <v>1</v>
      </c>
      <c r="R1195" s="738">
        <v>1</v>
      </c>
      <c r="S1195" s="754">
        <v>1</v>
      </c>
      <c r="T1195" s="821">
        <v>0.5</v>
      </c>
      <c r="U1195" s="777">
        <v>1</v>
      </c>
    </row>
    <row r="1196" spans="1:21" ht="14.4" customHeight="1" x14ac:dyDescent="0.3">
      <c r="A1196" s="737">
        <v>10</v>
      </c>
      <c r="B1196" s="738" t="s">
        <v>2778</v>
      </c>
      <c r="C1196" s="738" t="s">
        <v>3068</v>
      </c>
      <c r="D1196" s="819" t="s">
        <v>5800</v>
      </c>
      <c r="E1196" s="820" t="s">
        <v>3103</v>
      </c>
      <c r="F1196" s="738" t="s">
        <v>3057</v>
      </c>
      <c r="G1196" s="738" t="s">
        <v>4380</v>
      </c>
      <c r="H1196" s="738" t="s">
        <v>871</v>
      </c>
      <c r="I1196" s="738" t="s">
        <v>4392</v>
      </c>
      <c r="J1196" s="738" t="s">
        <v>4382</v>
      </c>
      <c r="K1196" s="738" t="s">
        <v>4385</v>
      </c>
      <c r="L1196" s="739">
        <v>292.74</v>
      </c>
      <c r="M1196" s="739">
        <v>2049.1800000000003</v>
      </c>
      <c r="N1196" s="738">
        <v>7</v>
      </c>
      <c r="O1196" s="821">
        <v>2</v>
      </c>
      <c r="P1196" s="739">
        <v>1170.96</v>
      </c>
      <c r="Q1196" s="754">
        <v>0.5714285714285714</v>
      </c>
      <c r="R1196" s="738">
        <v>4</v>
      </c>
      <c r="S1196" s="754">
        <v>0.5714285714285714</v>
      </c>
      <c r="T1196" s="821">
        <v>1</v>
      </c>
      <c r="U1196" s="777">
        <v>0.5</v>
      </c>
    </row>
    <row r="1197" spans="1:21" ht="14.4" customHeight="1" x14ac:dyDescent="0.3">
      <c r="A1197" s="737">
        <v>10</v>
      </c>
      <c r="B1197" s="738" t="s">
        <v>2778</v>
      </c>
      <c r="C1197" s="738" t="s">
        <v>3068</v>
      </c>
      <c r="D1197" s="819" t="s">
        <v>5800</v>
      </c>
      <c r="E1197" s="820" t="s">
        <v>3103</v>
      </c>
      <c r="F1197" s="738" t="s">
        <v>3057</v>
      </c>
      <c r="G1197" s="738" t="s">
        <v>4380</v>
      </c>
      <c r="H1197" s="738" t="s">
        <v>608</v>
      </c>
      <c r="I1197" s="738" t="s">
        <v>4393</v>
      </c>
      <c r="J1197" s="738" t="s">
        <v>4384</v>
      </c>
      <c r="K1197" s="738" t="s">
        <v>4394</v>
      </c>
      <c r="L1197" s="739">
        <v>0</v>
      </c>
      <c r="M1197" s="739">
        <v>0</v>
      </c>
      <c r="N1197" s="738">
        <v>3</v>
      </c>
      <c r="O1197" s="821">
        <v>1</v>
      </c>
      <c r="P1197" s="739">
        <v>0</v>
      </c>
      <c r="Q1197" s="754"/>
      <c r="R1197" s="738">
        <v>3</v>
      </c>
      <c r="S1197" s="754">
        <v>1</v>
      </c>
      <c r="T1197" s="821">
        <v>1</v>
      </c>
      <c r="U1197" s="777">
        <v>1</v>
      </c>
    </row>
    <row r="1198" spans="1:21" ht="14.4" customHeight="1" x14ac:dyDescent="0.3">
      <c r="A1198" s="737">
        <v>10</v>
      </c>
      <c r="B1198" s="738" t="s">
        <v>2778</v>
      </c>
      <c r="C1198" s="738" t="s">
        <v>3068</v>
      </c>
      <c r="D1198" s="819" t="s">
        <v>5800</v>
      </c>
      <c r="E1198" s="820" t="s">
        <v>3103</v>
      </c>
      <c r="F1198" s="738" t="s">
        <v>3057</v>
      </c>
      <c r="G1198" s="738" t="s">
        <v>3298</v>
      </c>
      <c r="H1198" s="738" t="s">
        <v>608</v>
      </c>
      <c r="I1198" s="738" t="s">
        <v>3548</v>
      </c>
      <c r="J1198" s="738" t="s">
        <v>3300</v>
      </c>
      <c r="K1198" s="738" t="s">
        <v>3549</v>
      </c>
      <c r="L1198" s="739">
        <v>0</v>
      </c>
      <c r="M1198" s="739">
        <v>0</v>
      </c>
      <c r="N1198" s="738">
        <v>5</v>
      </c>
      <c r="O1198" s="821">
        <v>0.5</v>
      </c>
      <c r="P1198" s="739">
        <v>0</v>
      </c>
      <c r="Q1198" s="754"/>
      <c r="R1198" s="738">
        <v>5</v>
      </c>
      <c r="S1198" s="754">
        <v>1</v>
      </c>
      <c r="T1198" s="821">
        <v>0.5</v>
      </c>
      <c r="U1198" s="777">
        <v>1</v>
      </c>
    </row>
    <row r="1199" spans="1:21" ht="14.4" customHeight="1" x14ac:dyDescent="0.3">
      <c r="A1199" s="737">
        <v>10</v>
      </c>
      <c r="B1199" s="738" t="s">
        <v>2778</v>
      </c>
      <c r="C1199" s="738" t="s">
        <v>3068</v>
      </c>
      <c r="D1199" s="819" t="s">
        <v>5800</v>
      </c>
      <c r="E1199" s="820" t="s">
        <v>3103</v>
      </c>
      <c r="F1199" s="738" t="s">
        <v>3057</v>
      </c>
      <c r="G1199" s="738" t="s">
        <v>4176</v>
      </c>
      <c r="H1199" s="738" t="s">
        <v>608</v>
      </c>
      <c r="I1199" s="738" t="s">
        <v>1430</v>
      </c>
      <c r="J1199" s="738" t="s">
        <v>4243</v>
      </c>
      <c r="K1199" s="738" t="s">
        <v>4244</v>
      </c>
      <c r="L1199" s="739">
        <v>0</v>
      </c>
      <c r="M1199" s="739">
        <v>0</v>
      </c>
      <c r="N1199" s="738">
        <v>3</v>
      </c>
      <c r="O1199" s="821">
        <v>1</v>
      </c>
      <c r="P1199" s="739"/>
      <c r="Q1199" s="754"/>
      <c r="R1199" s="738"/>
      <c r="S1199" s="754">
        <v>0</v>
      </c>
      <c r="T1199" s="821"/>
      <c r="U1199" s="777">
        <v>0</v>
      </c>
    </row>
    <row r="1200" spans="1:21" ht="14.4" customHeight="1" x14ac:dyDescent="0.3">
      <c r="A1200" s="737">
        <v>10</v>
      </c>
      <c r="B1200" s="738" t="s">
        <v>2778</v>
      </c>
      <c r="C1200" s="738" t="s">
        <v>3068</v>
      </c>
      <c r="D1200" s="819" t="s">
        <v>5800</v>
      </c>
      <c r="E1200" s="820" t="s">
        <v>3103</v>
      </c>
      <c r="F1200" s="738" t="s">
        <v>3057</v>
      </c>
      <c r="G1200" s="738" t="s">
        <v>4176</v>
      </c>
      <c r="H1200" s="738" t="s">
        <v>608</v>
      </c>
      <c r="I1200" s="738" t="s">
        <v>2033</v>
      </c>
      <c r="J1200" s="738" t="s">
        <v>4243</v>
      </c>
      <c r="K1200" s="738" t="s">
        <v>4395</v>
      </c>
      <c r="L1200" s="739">
        <v>0</v>
      </c>
      <c r="M1200" s="739">
        <v>0</v>
      </c>
      <c r="N1200" s="738">
        <v>3</v>
      </c>
      <c r="O1200" s="821">
        <v>0.5</v>
      </c>
      <c r="P1200" s="739">
        <v>0</v>
      </c>
      <c r="Q1200" s="754"/>
      <c r="R1200" s="738">
        <v>3</v>
      </c>
      <c r="S1200" s="754">
        <v>1</v>
      </c>
      <c r="T1200" s="821">
        <v>0.5</v>
      </c>
      <c r="U1200" s="777">
        <v>1</v>
      </c>
    </row>
    <row r="1201" spans="1:21" ht="14.4" customHeight="1" x14ac:dyDescent="0.3">
      <c r="A1201" s="737">
        <v>10</v>
      </c>
      <c r="B1201" s="738" t="s">
        <v>2778</v>
      </c>
      <c r="C1201" s="738" t="s">
        <v>3068</v>
      </c>
      <c r="D1201" s="819" t="s">
        <v>5800</v>
      </c>
      <c r="E1201" s="820" t="s">
        <v>3103</v>
      </c>
      <c r="F1201" s="738" t="s">
        <v>3057</v>
      </c>
      <c r="G1201" s="738" t="s">
        <v>4176</v>
      </c>
      <c r="H1201" s="738" t="s">
        <v>608</v>
      </c>
      <c r="I1201" s="738" t="s">
        <v>4396</v>
      </c>
      <c r="J1201" s="738" t="s">
        <v>4243</v>
      </c>
      <c r="K1201" s="738" t="s">
        <v>4397</v>
      </c>
      <c r="L1201" s="739">
        <v>0</v>
      </c>
      <c r="M1201" s="739">
        <v>0</v>
      </c>
      <c r="N1201" s="738">
        <v>2</v>
      </c>
      <c r="O1201" s="821">
        <v>1</v>
      </c>
      <c r="P1201" s="739">
        <v>0</v>
      </c>
      <c r="Q1201" s="754"/>
      <c r="R1201" s="738">
        <v>2</v>
      </c>
      <c r="S1201" s="754">
        <v>1</v>
      </c>
      <c r="T1201" s="821">
        <v>1</v>
      </c>
      <c r="U1201" s="777">
        <v>1</v>
      </c>
    </row>
    <row r="1202" spans="1:21" ht="14.4" customHeight="1" x14ac:dyDescent="0.3">
      <c r="A1202" s="737">
        <v>10</v>
      </c>
      <c r="B1202" s="738" t="s">
        <v>2778</v>
      </c>
      <c r="C1202" s="738" t="s">
        <v>3068</v>
      </c>
      <c r="D1202" s="819" t="s">
        <v>5800</v>
      </c>
      <c r="E1202" s="820" t="s">
        <v>3103</v>
      </c>
      <c r="F1202" s="738" t="s">
        <v>3057</v>
      </c>
      <c r="G1202" s="738" t="s">
        <v>4176</v>
      </c>
      <c r="H1202" s="738" t="s">
        <v>608</v>
      </c>
      <c r="I1202" s="738" t="s">
        <v>1598</v>
      </c>
      <c r="J1202" s="738" t="s">
        <v>1599</v>
      </c>
      <c r="K1202" s="738" t="s">
        <v>4177</v>
      </c>
      <c r="L1202" s="739">
        <v>0</v>
      </c>
      <c r="M1202" s="739">
        <v>0</v>
      </c>
      <c r="N1202" s="738">
        <v>2</v>
      </c>
      <c r="O1202" s="821">
        <v>1</v>
      </c>
      <c r="P1202" s="739"/>
      <c r="Q1202" s="754"/>
      <c r="R1202" s="738"/>
      <c r="S1202" s="754">
        <v>0</v>
      </c>
      <c r="T1202" s="821"/>
      <c r="U1202" s="777">
        <v>0</v>
      </c>
    </row>
    <row r="1203" spans="1:21" ht="14.4" customHeight="1" x14ac:dyDescent="0.3">
      <c r="A1203" s="737">
        <v>10</v>
      </c>
      <c r="B1203" s="738" t="s">
        <v>2778</v>
      </c>
      <c r="C1203" s="738" t="s">
        <v>3068</v>
      </c>
      <c r="D1203" s="819" t="s">
        <v>5800</v>
      </c>
      <c r="E1203" s="820" t="s">
        <v>3103</v>
      </c>
      <c r="F1203" s="738" t="s">
        <v>3057</v>
      </c>
      <c r="G1203" s="738" t="s">
        <v>3319</v>
      </c>
      <c r="H1203" s="738" t="s">
        <v>871</v>
      </c>
      <c r="I1203" s="738" t="s">
        <v>1687</v>
      </c>
      <c r="J1203" s="738" t="s">
        <v>2964</v>
      </c>
      <c r="K1203" s="738" t="s">
        <v>2965</v>
      </c>
      <c r="L1203" s="739">
        <v>84.89</v>
      </c>
      <c r="M1203" s="739">
        <v>679.12</v>
      </c>
      <c r="N1203" s="738">
        <v>8</v>
      </c>
      <c r="O1203" s="821">
        <v>1</v>
      </c>
      <c r="P1203" s="739">
        <v>679.12</v>
      </c>
      <c r="Q1203" s="754">
        <v>1</v>
      </c>
      <c r="R1203" s="738">
        <v>8</v>
      </c>
      <c r="S1203" s="754">
        <v>1</v>
      </c>
      <c r="T1203" s="821">
        <v>1</v>
      </c>
      <c r="U1203" s="777">
        <v>1</v>
      </c>
    </row>
    <row r="1204" spans="1:21" ht="14.4" customHeight="1" x14ac:dyDescent="0.3">
      <c r="A1204" s="737">
        <v>10</v>
      </c>
      <c r="B1204" s="738" t="s">
        <v>2778</v>
      </c>
      <c r="C1204" s="738" t="s">
        <v>3068</v>
      </c>
      <c r="D1204" s="819" t="s">
        <v>5800</v>
      </c>
      <c r="E1204" s="820" t="s">
        <v>3103</v>
      </c>
      <c r="F1204" s="738" t="s">
        <v>3057</v>
      </c>
      <c r="G1204" s="738" t="s">
        <v>3319</v>
      </c>
      <c r="H1204" s="738" t="s">
        <v>871</v>
      </c>
      <c r="I1204" s="738" t="s">
        <v>2651</v>
      </c>
      <c r="J1204" s="738" t="s">
        <v>2652</v>
      </c>
      <c r="K1204" s="738" t="s">
        <v>2965</v>
      </c>
      <c r="L1204" s="739">
        <v>84.89</v>
      </c>
      <c r="M1204" s="739">
        <v>679.12</v>
      </c>
      <c r="N1204" s="738">
        <v>8</v>
      </c>
      <c r="O1204" s="821">
        <v>1</v>
      </c>
      <c r="P1204" s="739">
        <v>679.12</v>
      </c>
      <c r="Q1204" s="754">
        <v>1</v>
      </c>
      <c r="R1204" s="738">
        <v>8</v>
      </c>
      <c r="S1204" s="754">
        <v>1</v>
      </c>
      <c r="T1204" s="821">
        <v>1</v>
      </c>
      <c r="U1204" s="777">
        <v>1</v>
      </c>
    </row>
    <row r="1205" spans="1:21" ht="14.4" customHeight="1" x14ac:dyDescent="0.3">
      <c r="A1205" s="737">
        <v>10</v>
      </c>
      <c r="B1205" s="738" t="s">
        <v>2778</v>
      </c>
      <c r="C1205" s="738" t="s">
        <v>3068</v>
      </c>
      <c r="D1205" s="819" t="s">
        <v>5800</v>
      </c>
      <c r="E1205" s="820" t="s">
        <v>3103</v>
      </c>
      <c r="F1205" s="738" t="s">
        <v>3057</v>
      </c>
      <c r="G1205" s="738" t="s">
        <v>3319</v>
      </c>
      <c r="H1205" s="738" t="s">
        <v>871</v>
      </c>
      <c r="I1205" s="738" t="s">
        <v>4398</v>
      </c>
      <c r="J1205" s="738" t="s">
        <v>4399</v>
      </c>
      <c r="K1205" s="738" t="s">
        <v>2965</v>
      </c>
      <c r="L1205" s="739">
        <v>84.89</v>
      </c>
      <c r="M1205" s="739">
        <v>679.12</v>
      </c>
      <c r="N1205" s="738">
        <v>8</v>
      </c>
      <c r="O1205" s="821">
        <v>1</v>
      </c>
      <c r="P1205" s="739">
        <v>679.12</v>
      </c>
      <c r="Q1205" s="754">
        <v>1</v>
      </c>
      <c r="R1205" s="738">
        <v>8</v>
      </c>
      <c r="S1205" s="754">
        <v>1</v>
      </c>
      <c r="T1205" s="821">
        <v>1</v>
      </c>
      <c r="U1205" s="777">
        <v>1</v>
      </c>
    </row>
    <row r="1206" spans="1:21" ht="14.4" customHeight="1" x14ac:dyDescent="0.3">
      <c r="A1206" s="737">
        <v>10</v>
      </c>
      <c r="B1206" s="738" t="s">
        <v>2778</v>
      </c>
      <c r="C1206" s="738" t="s">
        <v>3068</v>
      </c>
      <c r="D1206" s="819" t="s">
        <v>5800</v>
      </c>
      <c r="E1206" s="820" t="s">
        <v>3103</v>
      </c>
      <c r="F1206" s="738" t="s">
        <v>3057</v>
      </c>
      <c r="G1206" s="738" t="s">
        <v>3319</v>
      </c>
      <c r="H1206" s="738" t="s">
        <v>871</v>
      </c>
      <c r="I1206" s="738" t="s">
        <v>2315</v>
      </c>
      <c r="J1206" s="738" t="s">
        <v>2316</v>
      </c>
      <c r="K1206" s="738" t="s">
        <v>2965</v>
      </c>
      <c r="L1206" s="739">
        <v>84.89</v>
      </c>
      <c r="M1206" s="739">
        <v>679.12</v>
      </c>
      <c r="N1206" s="738">
        <v>8</v>
      </c>
      <c r="O1206" s="821">
        <v>1.5</v>
      </c>
      <c r="P1206" s="739">
        <v>679.12</v>
      </c>
      <c r="Q1206" s="754">
        <v>1</v>
      </c>
      <c r="R1206" s="738">
        <v>8</v>
      </c>
      <c r="S1206" s="754">
        <v>1</v>
      </c>
      <c r="T1206" s="821">
        <v>1.5</v>
      </c>
      <c r="U1206" s="777">
        <v>1</v>
      </c>
    </row>
    <row r="1207" spans="1:21" ht="14.4" customHeight="1" x14ac:dyDescent="0.3">
      <c r="A1207" s="737">
        <v>10</v>
      </c>
      <c r="B1207" s="738" t="s">
        <v>2778</v>
      </c>
      <c r="C1207" s="738" t="s">
        <v>3068</v>
      </c>
      <c r="D1207" s="819" t="s">
        <v>5800</v>
      </c>
      <c r="E1207" s="820" t="s">
        <v>3103</v>
      </c>
      <c r="F1207" s="738" t="s">
        <v>3057</v>
      </c>
      <c r="G1207" s="738" t="s">
        <v>3319</v>
      </c>
      <c r="H1207" s="738" t="s">
        <v>871</v>
      </c>
      <c r="I1207" s="738" t="s">
        <v>2644</v>
      </c>
      <c r="J1207" s="738" t="s">
        <v>2645</v>
      </c>
      <c r="K1207" s="738" t="s">
        <v>1676</v>
      </c>
      <c r="L1207" s="739">
        <v>72.27</v>
      </c>
      <c r="M1207" s="739">
        <v>11201.849999999999</v>
      </c>
      <c r="N1207" s="738">
        <v>155</v>
      </c>
      <c r="O1207" s="821">
        <v>4</v>
      </c>
      <c r="P1207" s="739">
        <v>6504.2999999999993</v>
      </c>
      <c r="Q1207" s="754">
        <v>0.58064516129032262</v>
      </c>
      <c r="R1207" s="738">
        <v>90</v>
      </c>
      <c r="S1207" s="754">
        <v>0.58064516129032262</v>
      </c>
      <c r="T1207" s="821">
        <v>1.5</v>
      </c>
      <c r="U1207" s="777">
        <v>0.375</v>
      </c>
    </row>
    <row r="1208" spans="1:21" ht="14.4" customHeight="1" x14ac:dyDescent="0.3">
      <c r="A1208" s="737">
        <v>10</v>
      </c>
      <c r="B1208" s="738" t="s">
        <v>2778</v>
      </c>
      <c r="C1208" s="738" t="s">
        <v>3068</v>
      </c>
      <c r="D1208" s="819" t="s">
        <v>5800</v>
      </c>
      <c r="E1208" s="820" t="s">
        <v>3103</v>
      </c>
      <c r="F1208" s="738" t="s">
        <v>3057</v>
      </c>
      <c r="G1208" s="738" t="s">
        <v>3319</v>
      </c>
      <c r="H1208" s="738" t="s">
        <v>871</v>
      </c>
      <c r="I1208" s="738" t="s">
        <v>2660</v>
      </c>
      <c r="J1208" s="738" t="s">
        <v>2661</v>
      </c>
      <c r="K1208" s="738" t="s">
        <v>1676</v>
      </c>
      <c r="L1208" s="739">
        <v>72.27</v>
      </c>
      <c r="M1208" s="739">
        <v>722.69999999999993</v>
      </c>
      <c r="N1208" s="738">
        <v>10</v>
      </c>
      <c r="O1208" s="821">
        <v>0.5</v>
      </c>
      <c r="P1208" s="739"/>
      <c r="Q1208" s="754">
        <v>0</v>
      </c>
      <c r="R1208" s="738"/>
      <c r="S1208" s="754">
        <v>0</v>
      </c>
      <c r="T1208" s="821"/>
      <c r="U1208" s="777">
        <v>0</v>
      </c>
    </row>
    <row r="1209" spans="1:21" ht="14.4" customHeight="1" x14ac:dyDescent="0.3">
      <c r="A1209" s="737">
        <v>10</v>
      </c>
      <c r="B1209" s="738" t="s">
        <v>2778</v>
      </c>
      <c r="C1209" s="738" t="s">
        <v>3068</v>
      </c>
      <c r="D1209" s="819" t="s">
        <v>5800</v>
      </c>
      <c r="E1209" s="820" t="s">
        <v>3103</v>
      </c>
      <c r="F1209" s="738" t="s">
        <v>3057</v>
      </c>
      <c r="G1209" s="738" t="s">
        <v>3319</v>
      </c>
      <c r="H1209" s="738" t="s">
        <v>871</v>
      </c>
      <c r="I1209" s="738" t="s">
        <v>4209</v>
      </c>
      <c r="J1209" s="738" t="s">
        <v>4210</v>
      </c>
      <c r="K1209" s="738" t="s">
        <v>1676</v>
      </c>
      <c r="L1209" s="739">
        <v>72.27</v>
      </c>
      <c r="M1209" s="739">
        <v>722.69999999999993</v>
      </c>
      <c r="N1209" s="738">
        <v>10</v>
      </c>
      <c r="O1209" s="821">
        <v>0.5</v>
      </c>
      <c r="P1209" s="739"/>
      <c r="Q1209" s="754">
        <v>0</v>
      </c>
      <c r="R1209" s="738"/>
      <c r="S1209" s="754">
        <v>0</v>
      </c>
      <c r="T1209" s="821"/>
      <c r="U1209" s="777">
        <v>0</v>
      </c>
    </row>
    <row r="1210" spans="1:21" ht="14.4" customHeight="1" x14ac:dyDescent="0.3">
      <c r="A1210" s="737">
        <v>10</v>
      </c>
      <c r="B1210" s="738" t="s">
        <v>2778</v>
      </c>
      <c r="C1210" s="738" t="s">
        <v>3068</v>
      </c>
      <c r="D1210" s="819" t="s">
        <v>5800</v>
      </c>
      <c r="E1210" s="820" t="s">
        <v>3103</v>
      </c>
      <c r="F1210" s="738" t="s">
        <v>3057</v>
      </c>
      <c r="G1210" s="738" t="s">
        <v>3319</v>
      </c>
      <c r="H1210" s="738" t="s">
        <v>871</v>
      </c>
      <c r="I1210" s="738" t="s">
        <v>2658</v>
      </c>
      <c r="J1210" s="738" t="s">
        <v>2659</v>
      </c>
      <c r="K1210" s="738" t="s">
        <v>1676</v>
      </c>
      <c r="L1210" s="739">
        <v>72.27</v>
      </c>
      <c r="M1210" s="739">
        <v>722.69999999999993</v>
      </c>
      <c r="N1210" s="738">
        <v>10</v>
      </c>
      <c r="O1210" s="821">
        <v>0.5</v>
      </c>
      <c r="P1210" s="739"/>
      <c r="Q1210" s="754">
        <v>0</v>
      </c>
      <c r="R1210" s="738"/>
      <c r="S1210" s="754">
        <v>0</v>
      </c>
      <c r="T1210" s="821"/>
      <c r="U1210" s="777">
        <v>0</v>
      </c>
    </row>
    <row r="1211" spans="1:21" ht="14.4" customHeight="1" x14ac:dyDescent="0.3">
      <c r="A1211" s="737">
        <v>10</v>
      </c>
      <c r="B1211" s="738" t="s">
        <v>2778</v>
      </c>
      <c r="C1211" s="738" t="s">
        <v>3068</v>
      </c>
      <c r="D1211" s="819" t="s">
        <v>5800</v>
      </c>
      <c r="E1211" s="820" t="s">
        <v>3103</v>
      </c>
      <c r="F1211" s="738" t="s">
        <v>3057</v>
      </c>
      <c r="G1211" s="738" t="s">
        <v>3319</v>
      </c>
      <c r="H1211" s="738" t="s">
        <v>608</v>
      </c>
      <c r="I1211" s="738" t="s">
        <v>906</v>
      </c>
      <c r="J1211" s="738" t="s">
        <v>907</v>
      </c>
      <c r="K1211" s="738" t="s">
        <v>2879</v>
      </c>
      <c r="L1211" s="739">
        <v>135.54</v>
      </c>
      <c r="M1211" s="739">
        <v>1355.3999999999999</v>
      </c>
      <c r="N1211" s="738">
        <v>10</v>
      </c>
      <c r="O1211" s="821">
        <v>1.5</v>
      </c>
      <c r="P1211" s="739">
        <v>677.69999999999993</v>
      </c>
      <c r="Q1211" s="754">
        <v>0.5</v>
      </c>
      <c r="R1211" s="738">
        <v>5</v>
      </c>
      <c r="S1211" s="754">
        <v>0.5</v>
      </c>
      <c r="T1211" s="821">
        <v>1</v>
      </c>
      <c r="U1211" s="777">
        <v>0.66666666666666663</v>
      </c>
    </row>
    <row r="1212" spans="1:21" ht="14.4" customHeight="1" x14ac:dyDescent="0.3">
      <c r="A1212" s="737">
        <v>10</v>
      </c>
      <c r="B1212" s="738" t="s">
        <v>2778</v>
      </c>
      <c r="C1212" s="738" t="s">
        <v>3068</v>
      </c>
      <c r="D1212" s="819" t="s">
        <v>5800</v>
      </c>
      <c r="E1212" s="820" t="s">
        <v>3103</v>
      </c>
      <c r="F1212" s="738" t="s">
        <v>3057</v>
      </c>
      <c r="G1212" s="738" t="s">
        <v>3319</v>
      </c>
      <c r="H1212" s="738" t="s">
        <v>608</v>
      </c>
      <c r="I1212" s="738" t="s">
        <v>657</v>
      </c>
      <c r="J1212" s="738" t="s">
        <v>658</v>
      </c>
      <c r="K1212" s="738" t="s">
        <v>2879</v>
      </c>
      <c r="L1212" s="739">
        <v>135.54</v>
      </c>
      <c r="M1212" s="739">
        <v>2033.1</v>
      </c>
      <c r="N1212" s="738">
        <v>15</v>
      </c>
      <c r="O1212" s="821">
        <v>1.5</v>
      </c>
      <c r="P1212" s="739">
        <v>677.69999999999993</v>
      </c>
      <c r="Q1212" s="754">
        <v>0.33333333333333331</v>
      </c>
      <c r="R1212" s="738">
        <v>5</v>
      </c>
      <c r="S1212" s="754">
        <v>0.33333333333333331</v>
      </c>
      <c r="T1212" s="821">
        <v>0.5</v>
      </c>
      <c r="U1212" s="777">
        <v>0.33333333333333331</v>
      </c>
    </row>
    <row r="1213" spans="1:21" ht="14.4" customHeight="1" x14ac:dyDescent="0.3">
      <c r="A1213" s="737">
        <v>10</v>
      </c>
      <c r="B1213" s="738" t="s">
        <v>2778</v>
      </c>
      <c r="C1213" s="738" t="s">
        <v>3068</v>
      </c>
      <c r="D1213" s="819" t="s">
        <v>5800</v>
      </c>
      <c r="E1213" s="820" t="s">
        <v>3103</v>
      </c>
      <c r="F1213" s="738" t="s">
        <v>3057</v>
      </c>
      <c r="G1213" s="738" t="s">
        <v>3319</v>
      </c>
      <c r="H1213" s="738" t="s">
        <v>871</v>
      </c>
      <c r="I1213" s="738" t="s">
        <v>1271</v>
      </c>
      <c r="J1213" s="738" t="s">
        <v>1272</v>
      </c>
      <c r="K1213" s="738" t="s">
        <v>1266</v>
      </c>
      <c r="L1213" s="739">
        <v>238.89</v>
      </c>
      <c r="M1213" s="739">
        <v>1194.4499999999998</v>
      </c>
      <c r="N1213" s="738">
        <v>5</v>
      </c>
      <c r="O1213" s="821">
        <v>1</v>
      </c>
      <c r="P1213" s="739">
        <v>1194.4499999999998</v>
      </c>
      <c r="Q1213" s="754">
        <v>1</v>
      </c>
      <c r="R1213" s="738">
        <v>5</v>
      </c>
      <c r="S1213" s="754">
        <v>1</v>
      </c>
      <c r="T1213" s="821">
        <v>1</v>
      </c>
      <c r="U1213" s="777">
        <v>1</v>
      </c>
    </row>
    <row r="1214" spans="1:21" ht="14.4" customHeight="1" x14ac:dyDescent="0.3">
      <c r="A1214" s="737">
        <v>10</v>
      </c>
      <c r="B1214" s="738" t="s">
        <v>2778</v>
      </c>
      <c r="C1214" s="738" t="s">
        <v>3068</v>
      </c>
      <c r="D1214" s="819" t="s">
        <v>5800</v>
      </c>
      <c r="E1214" s="820" t="s">
        <v>3103</v>
      </c>
      <c r="F1214" s="738" t="s">
        <v>3057</v>
      </c>
      <c r="G1214" s="738" t="s">
        <v>3319</v>
      </c>
      <c r="H1214" s="738" t="s">
        <v>871</v>
      </c>
      <c r="I1214" s="738" t="s">
        <v>1269</v>
      </c>
      <c r="J1214" s="738" t="s">
        <v>1270</v>
      </c>
      <c r="K1214" s="738" t="s">
        <v>1266</v>
      </c>
      <c r="L1214" s="739">
        <v>238.89</v>
      </c>
      <c r="M1214" s="739">
        <v>1194.4499999999998</v>
      </c>
      <c r="N1214" s="738">
        <v>5</v>
      </c>
      <c r="O1214" s="821">
        <v>0.5</v>
      </c>
      <c r="P1214" s="739">
        <v>1194.4499999999998</v>
      </c>
      <c r="Q1214" s="754">
        <v>1</v>
      </c>
      <c r="R1214" s="738">
        <v>5</v>
      </c>
      <c r="S1214" s="754">
        <v>1</v>
      </c>
      <c r="T1214" s="821">
        <v>0.5</v>
      </c>
      <c r="U1214" s="777">
        <v>1</v>
      </c>
    </row>
    <row r="1215" spans="1:21" ht="14.4" customHeight="1" x14ac:dyDescent="0.3">
      <c r="A1215" s="737">
        <v>10</v>
      </c>
      <c r="B1215" s="738" t="s">
        <v>2778</v>
      </c>
      <c r="C1215" s="738" t="s">
        <v>3068</v>
      </c>
      <c r="D1215" s="819" t="s">
        <v>5800</v>
      </c>
      <c r="E1215" s="820" t="s">
        <v>3103</v>
      </c>
      <c r="F1215" s="738" t="s">
        <v>3057</v>
      </c>
      <c r="G1215" s="738" t="s">
        <v>3319</v>
      </c>
      <c r="H1215" s="738" t="s">
        <v>871</v>
      </c>
      <c r="I1215" s="738" t="s">
        <v>940</v>
      </c>
      <c r="J1215" s="738" t="s">
        <v>941</v>
      </c>
      <c r="K1215" s="738" t="s">
        <v>942</v>
      </c>
      <c r="L1215" s="739">
        <v>2635.97</v>
      </c>
      <c r="M1215" s="739">
        <v>7907.91</v>
      </c>
      <c r="N1215" s="738">
        <v>3</v>
      </c>
      <c r="O1215" s="821">
        <v>1</v>
      </c>
      <c r="P1215" s="739">
        <v>7907.91</v>
      </c>
      <c r="Q1215" s="754">
        <v>1</v>
      </c>
      <c r="R1215" s="738">
        <v>3</v>
      </c>
      <c r="S1215" s="754">
        <v>1</v>
      </c>
      <c r="T1215" s="821">
        <v>1</v>
      </c>
      <c r="U1215" s="777">
        <v>1</v>
      </c>
    </row>
    <row r="1216" spans="1:21" ht="14.4" customHeight="1" x14ac:dyDescent="0.3">
      <c r="A1216" s="737">
        <v>10</v>
      </c>
      <c r="B1216" s="738" t="s">
        <v>2778</v>
      </c>
      <c r="C1216" s="738" t="s">
        <v>3068</v>
      </c>
      <c r="D1216" s="819" t="s">
        <v>5800</v>
      </c>
      <c r="E1216" s="820" t="s">
        <v>3103</v>
      </c>
      <c r="F1216" s="738" t="s">
        <v>3057</v>
      </c>
      <c r="G1216" s="738" t="s">
        <v>4400</v>
      </c>
      <c r="H1216" s="738" t="s">
        <v>608</v>
      </c>
      <c r="I1216" s="738" t="s">
        <v>4401</v>
      </c>
      <c r="J1216" s="738" t="s">
        <v>4402</v>
      </c>
      <c r="K1216" s="738" t="s">
        <v>4403</v>
      </c>
      <c r="L1216" s="739">
        <v>302.49</v>
      </c>
      <c r="M1216" s="739">
        <v>302.49</v>
      </c>
      <c r="N1216" s="738">
        <v>1</v>
      </c>
      <c r="O1216" s="821">
        <v>0.5</v>
      </c>
      <c r="P1216" s="739"/>
      <c r="Q1216" s="754">
        <v>0</v>
      </c>
      <c r="R1216" s="738"/>
      <c r="S1216" s="754">
        <v>0</v>
      </c>
      <c r="T1216" s="821"/>
      <c r="U1216" s="777">
        <v>0</v>
      </c>
    </row>
    <row r="1217" spans="1:21" ht="14.4" customHeight="1" x14ac:dyDescent="0.3">
      <c r="A1217" s="737">
        <v>10</v>
      </c>
      <c r="B1217" s="738" t="s">
        <v>2778</v>
      </c>
      <c r="C1217" s="738" t="s">
        <v>3068</v>
      </c>
      <c r="D1217" s="819" t="s">
        <v>5800</v>
      </c>
      <c r="E1217" s="820" t="s">
        <v>3103</v>
      </c>
      <c r="F1217" s="738" t="s">
        <v>3057</v>
      </c>
      <c r="G1217" s="738" t="s">
        <v>4404</v>
      </c>
      <c r="H1217" s="738" t="s">
        <v>608</v>
      </c>
      <c r="I1217" s="738" t="s">
        <v>4405</v>
      </c>
      <c r="J1217" s="738" t="s">
        <v>4406</v>
      </c>
      <c r="K1217" s="738" t="s">
        <v>4407</v>
      </c>
      <c r="L1217" s="739">
        <v>1785.15</v>
      </c>
      <c r="M1217" s="739">
        <v>5355.4500000000007</v>
      </c>
      <c r="N1217" s="738">
        <v>3</v>
      </c>
      <c r="O1217" s="821">
        <v>0.5</v>
      </c>
      <c r="P1217" s="739"/>
      <c r="Q1217" s="754">
        <v>0</v>
      </c>
      <c r="R1217" s="738"/>
      <c r="S1217" s="754">
        <v>0</v>
      </c>
      <c r="T1217" s="821"/>
      <c r="U1217" s="777">
        <v>0</v>
      </c>
    </row>
    <row r="1218" spans="1:21" ht="14.4" customHeight="1" x14ac:dyDescent="0.3">
      <c r="A1218" s="737">
        <v>10</v>
      </c>
      <c r="B1218" s="738" t="s">
        <v>2778</v>
      </c>
      <c r="C1218" s="738" t="s">
        <v>3068</v>
      </c>
      <c r="D1218" s="819" t="s">
        <v>5800</v>
      </c>
      <c r="E1218" s="820" t="s">
        <v>3103</v>
      </c>
      <c r="F1218" s="738" t="s">
        <v>3057</v>
      </c>
      <c r="G1218" s="738" t="s">
        <v>4404</v>
      </c>
      <c r="H1218" s="738" t="s">
        <v>608</v>
      </c>
      <c r="I1218" s="738" t="s">
        <v>4408</v>
      </c>
      <c r="J1218" s="738" t="s">
        <v>4406</v>
      </c>
      <c r="K1218" s="738" t="s">
        <v>4409</v>
      </c>
      <c r="L1218" s="739">
        <v>0</v>
      </c>
      <c r="M1218" s="739">
        <v>0</v>
      </c>
      <c r="N1218" s="738">
        <v>2</v>
      </c>
      <c r="O1218" s="821">
        <v>0.5</v>
      </c>
      <c r="P1218" s="739"/>
      <c r="Q1218" s="754"/>
      <c r="R1218" s="738"/>
      <c r="S1218" s="754">
        <v>0</v>
      </c>
      <c r="T1218" s="821"/>
      <c r="U1218" s="777">
        <v>0</v>
      </c>
    </row>
    <row r="1219" spans="1:21" ht="14.4" customHeight="1" x14ac:dyDescent="0.3">
      <c r="A1219" s="737">
        <v>10</v>
      </c>
      <c r="B1219" s="738" t="s">
        <v>2778</v>
      </c>
      <c r="C1219" s="738" t="s">
        <v>3068</v>
      </c>
      <c r="D1219" s="819" t="s">
        <v>5800</v>
      </c>
      <c r="E1219" s="820" t="s">
        <v>3103</v>
      </c>
      <c r="F1219" s="738" t="s">
        <v>3057</v>
      </c>
      <c r="G1219" s="738" t="s">
        <v>4410</v>
      </c>
      <c r="H1219" s="738" t="s">
        <v>608</v>
      </c>
      <c r="I1219" s="738" t="s">
        <v>4411</v>
      </c>
      <c r="J1219" s="738" t="s">
        <v>4412</v>
      </c>
      <c r="K1219" s="738" t="s">
        <v>4413</v>
      </c>
      <c r="L1219" s="739">
        <v>83.74</v>
      </c>
      <c r="M1219" s="739">
        <v>167.48</v>
      </c>
      <c r="N1219" s="738">
        <v>2</v>
      </c>
      <c r="O1219" s="821">
        <v>0.5</v>
      </c>
      <c r="P1219" s="739">
        <v>167.48</v>
      </c>
      <c r="Q1219" s="754">
        <v>1</v>
      </c>
      <c r="R1219" s="738">
        <v>2</v>
      </c>
      <c r="S1219" s="754">
        <v>1</v>
      </c>
      <c r="T1219" s="821">
        <v>0.5</v>
      </c>
      <c r="U1219" s="777">
        <v>1</v>
      </c>
    </row>
    <row r="1220" spans="1:21" ht="14.4" customHeight="1" x14ac:dyDescent="0.3">
      <c r="A1220" s="737">
        <v>10</v>
      </c>
      <c r="B1220" s="738" t="s">
        <v>2778</v>
      </c>
      <c r="C1220" s="738" t="s">
        <v>3068</v>
      </c>
      <c r="D1220" s="819" t="s">
        <v>5800</v>
      </c>
      <c r="E1220" s="820" t="s">
        <v>3103</v>
      </c>
      <c r="F1220" s="738" t="s">
        <v>3057</v>
      </c>
      <c r="G1220" s="738" t="s">
        <v>4414</v>
      </c>
      <c r="H1220" s="738" t="s">
        <v>608</v>
      </c>
      <c r="I1220" s="738" t="s">
        <v>4415</v>
      </c>
      <c r="J1220" s="738" t="s">
        <v>4416</v>
      </c>
      <c r="K1220" s="738" t="s">
        <v>4417</v>
      </c>
      <c r="L1220" s="739">
        <v>325.52</v>
      </c>
      <c r="M1220" s="739">
        <v>1302.08</v>
      </c>
      <c r="N1220" s="738">
        <v>4</v>
      </c>
      <c r="O1220" s="821">
        <v>1</v>
      </c>
      <c r="P1220" s="739"/>
      <c r="Q1220" s="754">
        <v>0</v>
      </c>
      <c r="R1220" s="738"/>
      <c r="S1220" s="754">
        <v>0</v>
      </c>
      <c r="T1220" s="821"/>
      <c r="U1220" s="777">
        <v>0</v>
      </c>
    </row>
    <row r="1221" spans="1:21" ht="14.4" customHeight="1" x14ac:dyDescent="0.3">
      <c r="A1221" s="737">
        <v>10</v>
      </c>
      <c r="B1221" s="738" t="s">
        <v>2778</v>
      </c>
      <c r="C1221" s="738" t="s">
        <v>3068</v>
      </c>
      <c r="D1221" s="819" t="s">
        <v>5800</v>
      </c>
      <c r="E1221" s="820" t="s">
        <v>3103</v>
      </c>
      <c r="F1221" s="738" t="s">
        <v>3057</v>
      </c>
      <c r="G1221" s="738" t="s">
        <v>4418</v>
      </c>
      <c r="H1221" s="738" t="s">
        <v>608</v>
      </c>
      <c r="I1221" s="738" t="s">
        <v>4419</v>
      </c>
      <c r="J1221" s="738" t="s">
        <v>4420</v>
      </c>
      <c r="K1221" s="738" t="s">
        <v>4421</v>
      </c>
      <c r="L1221" s="739">
        <v>409.77</v>
      </c>
      <c r="M1221" s="739">
        <v>409.77</v>
      </c>
      <c r="N1221" s="738">
        <v>1</v>
      </c>
      <c r="O1221" s="821">
        <v>1</v>
      </c>
      <c r="P1221" s="739"/>
      <c r="Q1221" s="754">
        <v>0</v>
      </c>
      <c r="R1221" s="738"/>
      <c r="S1221" s="754">
        <v>0</v>
      </c>
      <c r="T1221" s="821"/>
      <c r="U1221" s="777">
        <v>0</v>
      </c>
    </row>
    <row r="1222" spans="1:21" ht="14.4" customHeight="1" x14ac:dyDescent="0.3">
      <c r="A1222" s="737">
        <v>10</v>
      </c>
      <c r="B1222" s="738" t="s">
        <v>2778</v>
      </c>
      <c r="C1222" s="738" t="s">
        <v>3068</v>
      </c>
      <c r="D1222" s="819" t="s">
        <v>5800</v>
      </c>
      <c r="E1222" s="820" t="s">
        <v>3103</v>
      </c>
      <c r="F1222" s="738" t="s">
        <v>3057</v>
      </c>
      <c r="G1222" s="738" t="s">
        <v>4422</v>
      </c>
      <c r="H1222" s="738" t="s">
        <v>608</v>
      </c>
      <c r="I1222" s="738" t="s">
        <v>4423</v>
      </c>
      <c r="J1222" s="738" t="s">
        <v>4424</v>
      </c>
      <c r="K1222" s="738" t="s">
        <v>4425</v>
      </c>
      <c r="L1222" s="739">
        <v>103.09</v>
      </c>
      <c r="M1222" s="739">
        <v>206.18</v>
      </c>
      <c r="N1222" s="738">
        <v>2</v>
      </c>
      <c r="O1222" s="821">
        <v>0.5</v>
      </c>
      <c r="P1222" s="739"/>
      <c r="Q1222" s="754">
        <v>0</v>
      </c>
      <c r="R1222" s="738"/>
      <c r="S1222" s="754">
        <v>0</v>
      </c>
      <c r="T1222" s="821"/>
      <c r="U1222" s="777">
        <v>0</v>
      </c>
    </row>
    <row r="1223" spans="1:21" ht="14.4" customHeight="1" x14ac:dyDescent="0.3">
      <c r="A1223" s="737">
        <v>10</v>
      </c>
      <c r="B1223" s="738" t="s">
        <v>2778</v>
      </c>
      <c r="C1223" s="738" t="s">
        <v>3068</v>
      </c>
      <c r="D1223" s="819" t="s">
        <v>5800</v>
      </c>
      <c r="E1223" s="820" t="s">
        <v>3103</v>
      </c>
      <c r="F1223" s="738" t="s">
        <v>3057</v>
      </c>
      <c r="G1223" s="738" t="s">
        <v>4085</v>
      </c>
      <c r="H1223" s="738" t="s">
        <v>608</v>
      </c>
      <c r="I1223" s="738" t="s">
        <v>4086</v>
      </c>
      <c r="J1223" s="738" t="s">
        <v>4087</v>
      </c>
      <c r="K1223" s="738" t="s">
        <v>4088</v>
      </c>
      <c r="L1223" s="739">
        <v>1274.5999999999999</v>
      </c>
      <c r="M1223" s="739">
        <v>28041.200000000001</v>
      </c>
      <c r="N1223" s="738">
        <v>22</v>
      </c>
      <c r="O1223" s="821">
        <v>5</v>
      </c>
      <c r="P1223" s="739">
        <v>21668.2</v>
      </c>
      <c r="Q1223" s="754">
        <v>0.77272727272727271</v>
      </c>
      <c r="R1223" s="738">
        <v>17</v>
      </c>
      <c r="S1223" s="754">
        <v>0.77272727272727271</v>
      </c>
      <c r="T1223" s="821">
        <v>3.5</v>
      </c>
      <c r="U1223" s="777">
        <v>0.7</v>
      </c>
    </row>
    <row r="1224" spans="1:21" ht="14.4" customHeight="1" x14ac:dyDescent="0.3">
      <c r="A1224" s="737">
        <v>10</v>
      </c>
      <c r="B1224" s="738" t="s">
        <v>2778</v>
      </c>
      <c r="C1224" s="738" t="s">
        <v>3068</v>
      </c>
      <c r="D1224" s="819" t="s">
        <v>5800</v>
      </c>
      <c r="E1224" s="820" t="s">
        <v>3103</v>
      </c>
      <c r="F1224" s="738" t="s">
        <v>3057</v>
      </c>
      <c r="G1224" s="738" t="s">
        <v>4426</v>
      </c>
      <c r="H1224" s="738" t="s">
        <v>871</v>
      </c>
      <c r="I1224" s="738" t="s">
        <v>4427</v>
      </c>
      <c r="J1224" s="738" t="s">
        <v>4428</v>
      </c>
      <c r="K1224" s="738" t="s">
        <v>4429</v>
      </c>
      <c r="L1224" s="739">
        <v>93.75</v>
      </c>
      <c r="M1224" s="739">
        <v>93.75</v>
      </c>
      <c r="N1224" s="738">
        <v>1</v>
      </c>
      <c r="O1224" s="821">
        <v>0.5</v>
      </c>
      <c r="P1224" s="739">
        <v>93.75</v>
      </c>
      <c r="Q1224" s="754">
        <v>1</v>
      </c>
      <c r="R1224" s="738">
        <v>1</v>
      </c>
      <c r="S1224" s="754">
        <v>1</v>
      </c>
      <c r="T1224" s="821">
        <v>0.5</v>
      </c>
      <c r="U1224" s="777">
        <v>1</v>
      </c>
    </row>
    <row r="1225" spans="1:21" ht="14.4" customHeight="1" x14ac:dyDescent="0.3">
      <c r="A1225" s="737">
        <v>10</v>
      </c>
      <c r="B1225" s="738" t="s">
        <v>2778</v>
      </c>
      <c r="C1225" s="738" t="s">
        <v>3068</v>
      </c>
      <c r="D1225" s="819" t="s">
        <v>5800</v>
      </c>
      <c r="E1225" s="820" t="s">
        <v>3103</v>
      </c>
      <c r="F1225" s="738" t="s">
        <v>3057</v>
      </c>
      <c r="G1225" s="738" t="s">
        <v>4426</v>
      </c>
      <c r="H1225" s="738" t="s">
        <v>871</v>
      </c>
      <c r="I1225" s="738" t="s">
        <v>4430</v>
      </c>
      <c r="J1225" s="738" t="s">
        <v>4431</v>
      </c>
      <c r="K1225" s="738" t="s">
        <v>4432</v>
      </c>
      <c r="L1225" s="739">
        <v>120.61</v>
      </c>
      <c r="M1225" s="739">
        <v>120.61</v>
      </c>
      <c r="N1225" s="738">
        <v>1</v>
      </c>
      <c r="O1225" s="821">
        <v>0.5</v>
      </c>
      <c r="P1225" s="739">
        <v>120.61</v>
      </c>
      <c r="Q1225" s="754">
        <v>1</v>
      </c>
      <c r="R1225" s="738">
        <v>1</v>
      </c>
      <c r="S1225" s="754">
        <v>1</v>
      </c>
      <c r="T1225" s="821">
        <v>0.5</v>
      </c>
      <c r="U1225" s="777">
        <v>1</v>
      </c>
    </row>
    <row r="1226" spans="1:21" ht="14.4" customHeight="1" x14ac:dyDescent="0.3">
      <c r="A1226" s="737">
        <v>10</v>
      </c>
      <c r="B1226" s="738" t="s">
        <v>2778</v>
      </c>
      <c r="C1226" s="738" t="s">
        <v>3068</v>
      </c>
      <c r="D1226" s="819" t="s">
        <v>5800</v>
      </c>
      <c r="E1226" s="820" t="s">
        <v>3103</v>
      </c>
      <c r="F1226" s="738" t="s">
        <v>3057</v>
      </c>
      <c r="G1226" s="738" t="s">
        <v>3769</v>
      </c>
      <c r="H1226" s="738" t="s">
        <v>608</v>
      </c>
      <c r="I1226" s="738" t="s">
        <v>4433</v>
      </c>
      <c r="J1226" s="738" t="s">
        <v>4434</v>
      </c>
      <c r="K1226" s="738" t="s">
        <v>4435</v>
      </c>
      <c r="L1226" s="739">
        <v>0</v>
      </c>
      <c r="M1226" s="739">
        <v>0</v>
      </c>
      <c r="N1226" s="738">
        <v>1</v>
      </c>
      <c r="O1226" s="821">
        <v>0.5</v>
      </c>
      <c r="P1226" s="739">
        <v>0</v>
      </c>
      <c r="Q1226" s="754"/>
      <c r="R1226" s="738">
        <v>1</v>
      </c>
      <c r="S1226" s="754">
        <v>1</v>
      </c>
      <c r="T1226" s="821">
        <v>0.5</v>
      </c>
      <c r="U1226" s="777">
        <v>1</v>
      </c>
    </row>
    <row r="1227" spans="1:21" ht="14.4" customHeight="1" x14ac:dyDescent="0.3">
      <c r="A1227" s="737">
        <v>10</v>
      </c>
      <c r="B1227" s="738" t="s">
        <v>2778</v>
      </c>
      <c r="C1227" s="738" t="s">
        <v>3068</v>
      </c>
      <c r="D1227" s="819" t="s">
        <v>5800</v>
      </c>
      <c r="E1227" s="820" t="s">
        <v>3103</v>
      </c>
      <c r="F1227" s="738" t="s">
        <v>3057</v>
      </c>
      <c r="G1227" s="738" t="s">
        <v>4246</v>
      </c>
      <c r="H1227" s="738" t="s">
        <v>608</v>
      </c>
      <c r="I1227" s="738" t="s">
        <v>4436</v>
      </c>
      <c r="J1227" s="738" t="s">
        <v>4248</v>
      </c>
      <c r="K1227" s="738" t="s">
        <v>4437</v>
      </c>
      <c r="L1227" s="739">
        <v>3550.17</v>
      </c>
      <c r="M1227" s="739">
        <v>3550.17</v>
      </c>
      <c r="N1227" s="738">
        <v>1</v>
      </c>
      <c r="O1227" s="821">
        <v>1</v>
      </c>
      <c r="P1227" s="739"/>
      <c r="Q1227" s="754">
        <v>0</v>
      </c>
      <c r="R1227" s="738"/>
      <c r="S1227" s="754">
        <v>0</v>
      </c>
      <c r="T1227" s="821"/>
      <c r="U1227" s="777">
        <v>0</v>
      </c>
    </row>
    <row r="1228" spans="1:21" ht="14.4" customHeight="1" x14ac:dyDescent="0.3">
      <c r="A1228" s="737">
        <v>10</v>
      </c>
      <c r="B1228" s="738" t="s">
        <v>2778</v>
      </c>
      <c r="C1228" s="738" t="s">
        <v>3068</v>
      </c>
      <c r="D1228" s="819" t="s">
        <v>5800</v>
      </c>
      <c r="E1228" s="820" t="s">
        <v>3103</v>
      </c>
      <c r="F1228" s="738" t="s">
        <v>3057</v>
      </c>
      <c r="G1228" s="738" t="s">
        <v>4246</v>
      </c>
      <c r="H1228" s="738" t="s">
        <v>608</v>
      </c>
      <c r="I1228" s="738" t="s">
        <v>4438</v>
      </c>
      <c r="J1228" s="738" t="s">
        <v>4248</v>
      </c>
      <c r="K1228" s="738" t="s">
        <v>4439</v>
      </c>
      <c r="L1228" s="739">
        <v>1014.33</v>
      </c>
      <c r="M1228" s="739">
        <v>6085.9800000000005</v>
      </c>
      <c r="N1228" s="738">
        <v>6</v>
      </c>
      <c r="O1228" s="821">
        <v>1</v>
      </c>
      <c r="P1228" s="739">
        <v>6085.9800000000005</v>
      </c>
      <c r="Q1228" s="754">
        <v>1</v>
      </c>
      <c r="R1228" s="738">
        <v>6</v>
      </c>
      <c r="S1228" s="754">
        <v>1</v>
      </c>
      <c r="T1228" s="821">
        <v>1</v>
      </c>
      <c r="U1228" s="777">
        <v>1</v>
      </c>
    </row>
    <row r="1229" spans="1:21" ht="14.4" customHeight="1" x14ac:dyDescent="0.3">
      <c r="A1229" s="737">
        <v>10</v>
      </c>
      <c r="B1229" s="738" t="s">
        <v>2778</v>
      </c>
      <c r="C1229" s="738" t="s">
        <v>3068</v>
      </c>
      <c r="D1229" s="819" t="s">
        <v>5800</v>
      </c>
      <c r="E1229" s="820" t="s">
        <v>3103</v>
      </c>
      <c r="F1229" s="738" t="s">
        <v>3057</v>
      </c>
      <c r="G1229" s="738" t="s">
        <v>4246</v>
      </c>
      <c r="H1229" s="738" t="s">
        <v>608</v>
      </c>
      <c r="I1229" s="738" t="s">
        <v>4440</v>
      </c>
      <c r="J1229" s="738" t="s">
        <v>4248</v>
      </c>
      <c r="K1229" s="738" t="s">
        <v>4441</v>
      </c>
      <c r="L1229" s="739">
        <v>0</v>
      </c>
      <c r="M1229" s="739">
        <v>0</v>
      </c>
      <c r="N1229" s="738">
        <v>6</v>
      </c>
      <c r="O1229" s="821">
        <v>1</v>
      </c>
      <c r="P1229" s="739">
        <v>0</v>
      </c>
      <c r="Q1229" s="754"/>
      <c r="R1229" s="738">
        <v>6</v>
      </c>
      <c r="S1229" s="754">
        <v>1</v>
      </c>
      <c r="T1229" s="821">
        <v>1</v>
      </c>
      <c r="U1229" s="777">
        <v>1</v>
      </c>
    </row>
    <row r="1230" spans="1:21" ht="14.4" customHeight="1" x14ac:dyDescent="0.3">
      <c r="A1230" s="737">
        <v>10</v>
      </c>
      <c r="B1230" s="738" t="s">
        <v>2778</v>
      </c>
      <c r="C1230" s="738" t="s">
        <v>3068</v>
      </c>
      <c r="D1230" s="819" t="s">
        <v>5800</v>
      </c>
      <c r="E1230" s="820" t="s">
        <v>3103</v>
      </c>
      <c r="F1230" s="738" t="s">
        <v>3057</v>
      </c>
      <c r="G1230" s="738" t="s">
        <v>4246</v>
      </c>
      <c r="H1230" s="738" t="s">
        <v>608</v>
      </c>
      <c r="I1230" s="738" t="s">
        <v>4442</v>
      </c>
      <c r="J1230" s="738" t="s">
        <v>4248</v>
      </c>
      <c r="K1230" s="738" t="s">
        <v>4443</v>
      </c>
      <c r="L1230" s="739">
        <v>325.94</v>
      </c>
      <c r="M1230" s="739">
        <v>1629.6999999999998</v>
      </c>
      <c r="N1230" s="738">
        <v>5</v>
      </c>
      <c r="O1230" s="821">
        <v>1</v>
      </c>
      <c r="P1230" s="739">
        <v>1629.6999999999998</v>
      </c>
      <c r="Q1230" s="754">
        <v>1</v>
      </c>
      <c r="R1230" s="738">
        <v>5</v>
      </c>
      <c r="S1230" s="754">
        <v>1</v>
      </c>
      <c r="T1230" s="821">
        <v>1</v>
      </c>
      <c r="U1230" s="777">
        <v>1</v>
      </c>
    </row>
    <row r="1231" spans="1:21" ht="14.4" customHeight="1" x14ac:dyDescent="0.3">
      <c r="A1231" s="737">
        <v>10</v>
      </c>
      <c r="B1231" s="738" t="s">
        <v>2778</v>
      </c>
      <c r="C1231" s="738" t="s">
        <v>3068</v>
      </c>
      <c r="D1231" s="819" t="s">
        <v>5800</v>
      </c>
      <c r="E1231" s="820" t="s">
        <v>3103</v>
      </c>
      <c r="F1231" s="738" t="s">
        <v>3057</v>
      </c>
      <c r="G1231" s="738" t="s">
        <v>3800</v>
      </c>
      <c r="H1231" s="738" t="s">
        <v>608</v>
      </c>
      <c r="I1231" s="738" t="s">
        <v>3801</v>
      </c>
      <c r="J1231" s="738" t="s">
        <v>3802</v>
      </c>
      <c r="K1231" s="738" t="s">
        <v>3803</v>
      </c>
      <c r="L1231" s="739">
        <v>275.77999999999997</v>
      </c>
      <c r="M1231" s="739">
        <v>551.55999999999995</v>
      </c>
      <c r="N1231" s="738">
        <v>2</v>
      </c>
      <c r="O1231" s="821">
        <v>0.5</v>
      </c>
      <c r="P1231" s="739">
        <v>551.55999999999995</v>
      </c>
      <c r="Q1231" s="754">
        <v>1</v>
      </c>
      <c r="R1231" s="738">
        <v>2</v>
      </c>
      <c r="S1231" s="754">
        <v>1</v>
      </c>
      <c r="T1231" s="821">
        <v>0.5</v>
      </c>
      <c r="U1231" s="777">
        <v>1</v>
      </c>
    </row>
    <row r="1232" spans="1:21" ht="14.4" customHeight="1" x14ac:dyDescent="0.3">
      <c r="A1232" s="737">
        <v>10</v>
      </c>
      <c r="B1232" s="738" t="s">
        <v>2778</v>
      </c>
      <c r="C1232" s="738" t="s">
        <v>3068</v>
      </c>
      <c r="D1232" s="819" t="s">
        <v>5800</v>
      </c>
      <c r="E1232" s="820" t="s">
        <v>3103</v>
      </c>
      <c r="F1232" s="738" t="s">
        <v>3057</v>
      </c>
      <c r="G1232" s="738" t="s">
        <v>3800</v>
      </c>
      <c r="H1232" s="738" t="s">
        <v>608</v>
      </c>
      <c r="I1232" s="738" t="s">
        <v>4444</v>
      </c>
      <c r="J1232" s="738" t="s">
        <v>3802</v>
      </c>
      <c r="K1232" s="738" t="s">
        <v>4445</v>
      </c>
      <c r="L1232" s="739">
        <v>1049.3399999999999</v>
      </c>
      <c r="M1232" s="739">
        <v>23085.479999999996</v>
      </c>
      <c r="N1232" s="738">
        <v>22</v>
      </c>
      <c r="O1232" s="821">
        <v>6</v>
      </c>
      <c r="P1232" s="739">
        <v>15740.099999999999</v>
      </c>
      <c r="Q1232" s="754">
        <v>0.68181818181818188</v>
      </c>
      <c r="R1232" s="738">
        <v>15</v>
      </c>
      <c r="S1232" s="754">
        <v>0.68181818181818177</v>
      </c>
      <c r="T1232" s="821">
        <v>4.5</v>
      </c>
      <c r="U1232" s="777">
        <v>0.75</v>
      </c>
    </row>
    <row r="1233" spans="1:21" ht="14.4" customHeight="1" x14ac:dyDescent="0.3">
      <c r="A1233" s="737">
        <v>10</v>
      </c>
      <c r="B1233" s="738" t="s">
        <v>2778</v>
      </c>
      <c r="C1233" s="738" t="s">
        <v>3068</v>
      </c>
      <c r="D1233" s="819" t="s">
        <v>5800</v>
      </c>
      <c r="E1233" s="820" t="s">
        <v>3103</v>
      </c>
      <c r="F1233" s="738" t="s">
        <v>3057</v>
      </c>
      <c r="G1233" s="738" t="s">
        <v>3800</v>
      </c>
      <c r="H1233" s="738" t="s">
        <v>608</v>
      </c>
      <c r="I1233" s="738" t="s">
        <v>4446</v>
      </c>
      <c r="J1233" s="738" t="s">
        <v>3802</v>
      </c>
      <c r="K1233" s="738" t="s">
        <v>4447</v>
      </c>
      <c r="L1233" s="739">
        <v>1865.81</v>
      </c>
      <c r="M1233" s="739">
        <v>22389.72</v>
      </c>
      <c r="N1233" s="738">
        <v>12</v>
      </c>
      <c r="O1233" s="821">
        <v>2</v>
      </c>
      <c r="P1233" s="739">
        <v>16792.29</v>
      </c>
      <c r="Q1233" s="754">
        <v>0.75</v>
      </c>
      <c r="R1233" s="738">
        <v>9</v>
      </c>
      <c r="S1233" s="754">
        <v>0.75</v>
      </c>
      <c r="T1233" s="821">
        <v>1.5</v>
      </c>
      <c r="U1233" s="777">
        <v>0.75</v>
      </c>
    </row>
    <row r="1234" spans="1:21" ht="14.4" customHeight="1" x14ac:dyDescent="0.3">
      <c r="A1234" s="737">
        <v>10</v>
      </c>
      <c r="B1234" s="738" t="s">
        <v>2778</v>
      </c>
      <c r="C1234" s="738" t="s">
        <v>3068</v>
      </c>
      <c r="D1234" s="819" t="s">
        <v>5800</v>
      </c>
      <c r="E1234" s="820" t="s">
        <v>3103</v>
      </c>
      <c r="F1234" s="738" t="s">
        <v>3057</v>
      </c>
      <c r="G1234" s="738" t="s">
        <v>3800</v>
      </c>
      <c r="H1234" s="738" t="s">
        <v>608</v>
      </c>
      <c r="I1234" s="738" t="s">
        <v>4448</v>
      </c>
      <c r="J1234" s="738" t="s">
        <v>3802</v>
      </c>
      <c r="K1234" s="738" t="s">
        <v>4445</v>
      </c>
      <c r="L1234" s="739">
        <v>0</v>
      </c>
      <c r="M1234" s="739">
        <v>0</v>
      </c>
      <c r="N1234" s="738">
        <v>3</v>
      </c>
      <c r="O1234" s="821">
        <v>0.5</v>
      </c>
      <c r="P1234" s="739"/>
      <c r="Q1234" s="754"/>
      <c r="R1234" s="738"/>
      <c r="S1234" s="754">
        <v>0</v>
      </c>
      <c r="T1234" s="821"/>
      <c r="U1234" s="777">
        <v>0</v>
      </c>
    </row>
    <row r="1235" spans="1:21" ht="14.4" customHeight="1" x14ac:dyDescent="0.3">
      <c r="A1235" s="737">
        <v>10</v>
      </c>
      <c r="B1235" s="738" t="s">
        <v>2778</v>
      </c>
      <c r="C1235" s="738" t="s">
        <v>3068</v>
      </c>
      <c r="D1235" s="819" t="s">
        <v>5800</v>
      </c>
      <c r="E1235" s="820" t="s">
        <v>3103</v>
      </c>
      <c r="F1235" s="738" t="s">
        <v>3057</v>
      </c>
      <c r="G1235" s="738" t="s">
        <v>3800</v>
      </c>
      <c r="H1235" s="738" t="s">
        <v>608</v>
      </c>
      <c r="I1235" s="738" t="s">
        <v>4449</v>
      </c>
      <c r="J1235" s="738" t="s">
        <v>3802</v>
      </c>
      <c r="K1235" s="738" t="s">
        <v>4450</v>
      </c>
      <c r="L1235" s="739">
        <v>0</v>
      </c>
      <c r="M1235" s="739">
        <v>0</v>
      </c>
      <c r="N1235" s="738">
        <v>8</v>
      </c>
      <c r="O1235" s="821">
        <v>0.5</v>
      </c>
      <c r="P1235" s="739"/>
      <c r="Q1235" s="754"/>
      <c r="R1235" s="738"/>
      <c r="S1235" s="754">
        <v>0</v>
      </c>
      <c r="T1235" s="821"/>
      <c r="U1235" s="777">
        <v>0</v>
      </c>
    </row>
    <row r="1236" spans="1:21" ht="14.4" customHeight="1" x14ac:dyDescent="0.3">
      <c r="A1236" s="737">
        <v>10</v>
      </c>
      <c r="B1236" s="738" t="s">
        <v>2778</v>
      </c>
      <c r="C1236" s="738" t="s">
        <v>3068</v>
      </c>
      <c r="D1236" s="819" t="s">
        <v>5800</v>
      </c>
      <c r="E1236" s="820" t="s">
        <v>3103</v>
      </c>
      <c r="F1236" s="738" t="s">
        <v>3057</v>
      </c>
      <c r="G1236" s="738" t="s">
        <v>3800</v>
      </c>
      <c r="H1236" s="738" t="s">
        <v>608</v>
      </c>
      <c r="I1236" s="738" t="s">
        <v>4451</v>
      </c>
      <c r="J1236" s="738" t="s">
        <v>3802</v>
      </c>
      <c r="K1236" s="738" t="s">
        <v>4450</v>
      </c>
      <c r="L1236" s="739">
        <v>0</v>
      </c>
      <c r="M1236" s="739">
        <v>0</v>
      </c>
      <c r="N1236" s="738">
        <v>11</v>
      </c>
      <c r="O1236" s="821">
        <v>3</v>
      </c>
      <c r="P1236" s="739">
        <v>0</v>
      </c>
      <c r="Q1236" s="754"/>
      <c r="R1236" s="738">
        <v>8</v>
      </c>
      <c r="S1236" s="754">
        <v>0.72727272727272729</v>
      </c>
      <c r="T1236" s="821">
        <v>2</v>
      </c>
      <c r="U1236" s="777">
        <v>0.66666666666666663</v>
      </c>
    </row>
    <row r="1237" spans="1:21" ht="14.4" customHeight="1" x14ac:dyDescent="0.3">
      <c r="A1237" s="737">
        <v>10</v>
      </c>
      <c r="B1237" s="738" t="s">
        <v>2778</v>
      </c>
      <c r="C1237" s="738" t="s">
        <v>3068</v>
      </c>
      <c r="D1237" s="819" t="s">
        <v>5800</v>
      </c>
      <c r="E1237" s="820" t="s">
        <v>3103</v>
      </c>
      <c r="F1237" s="738" t="s">
        <v>3057</v>
      </c>
      <c r="G1237" s="738" t="s">
        <v>3800</v>
      </c>
      <c r="H1237" s="738" t="s">
        <v>608</v>
      </c>
      <c r="I1237" s="738" t="s">
        <v>4452</v>
      </c>
      <c r="J1237" s="738" t="s">
        <v>3802</v>
      </c>
      <c r="K1237" s="738" t="s">
        <v>4447</v>
      </c>
      <c r="L1237" s="739">
        <v>1865.81</v>
      </c>
      <c r="M1237" s="739">
        <v>9329.0499999999993</v>
      </c>
      <c r="N1237" s="738">
        <v>5</v>
      </c>
      <c r="O1237" s="821">
        <v>0.5</v>
      </c>
      <c r="P1237" s="739"/>
      <c r="Q1237" s="754">
        <v>0</v>
      </c>
      <c r="R1237" s="738"/>
      <c r="S1237" s="754">
        <v>0</v>
      </c>
      <c r="T1237" s="821"/>
      <c r="U1237" s="777">
        <v>0</v>
      </c>
    </row>
    <row r="1238" spans="1:21" ht="14.4" customHeight="1" x14ac:dyDescent="0.3">
      <c r="A1238" s="737">
        <v>10</v>
      </c>
      <c r="B1238" s="738" t="s">
        <v>2778</v>
      </c>
      <c r="C1238" s="738" t="s">
        <v>3068</v>
      </c>
      <c r="D1238" s="819" t="s">
        <v>5800</v>
      </c>
      <c r="E1238" s="820" t="s">
        <v>3103</v>
      </c>
      <c r="F1238" s="738" t="s">
        <v>3058</v>
      </c>
      <c r="G1238" s="738" t="s">
        <v>3161</v>
      </c>
      <c r="H1238" s="738" t="s">
        <v>608</v>
      </c>
      <c r="I1238" s="738" t="s">
        <v>4453</v>
      </c>
      <c r="J1238" s="738" t="s">
        <v>3107</v>
      </c>
      <c r="K1238" s="738"/>
      <c r="L1238" s="739">
        <v>0</v>
      </c>
      <c r="M1238" s="739">
        <v>0</v>
      </c>
      <c r="N1238" s="738">
        <v>1</v>
      </c>
      <c r="O1238" s="821">
        <v>1</v>
      </c>
      <c r="P1238" s="739">
        <v>0</v>
      </c>
      <c r="Q1238" s="754"/>
      <c r="R1238" s="738">
        <v>1</v>
      </c>
      <c r="S1238" s="754">
        <v>1</v>
      </c>
      <c r="T1238" s="821">
        <v>1</v>
      </c>
      <c r="U1238" s="777">
        <v>1</v>
      </c>
    </row>
    <row r="1239" spans="1:21" ht="14.4" customHeight="1" x14ac:dyDescent="0.3">
      <c r="A1239" s="737">
        <v>10</v>
      </c>
      <c r="B1239" s="738" t="s">
        <v>2778</v>
      </c>
      <c r="C1239" s="738" t="s">
        <v>3068</v>
      </c>
      <c r="D1239" s="819" t="s">
        <v>5800</v>
      </c>
      <c r="E1239" s="820" t="s">
        <v>3103</v>
      </c>
      <c r="F1239" s="738" t="s">
        <v>3058</v>
      </c>
      <c r="G1239" s="738" t="s">
        <v>3161</v>
      </c>
      <c r="H1239" s="738" t="s">
        <v>608</v>
      </c>
      <c r="I1239" s="738" t="s">
        <v>4454</v>
      </c>
      <c r="J1239" s="738" t="s">
        <v>3107</v>
      </c>
      <c r="K1239" s="738"/>
      <c r="L1239" s="739">
        <v>0</v>
      </c>
      <c r="M1239" s="739">
        <v>0</v>
      </c>
      <c r="N1239" s="738">
        <v>2</v>
      </c>
      <c r="O1239" s="821">
        <v>2</v>
      </c>
      <c r="P1239" s="739">
        <v>0</v>
      </c>
      <c r="Q1239" s="754"/>
      <c r="R1239" s="738">
        <v>1</v>
      </c>
      <c r="S1239" s="754">
        <v>0.5</v>
      </c>
      <c r="T1239" s="821">
        <v>1</v>
      </c>
      <c r="U1239" s="777">
        <v>0.5</v>
      </c>
    </row>
    <row r="1240" spans="1:21" ht="14.4" customHeight="1" x14ac:dyDescent="0.3">
      <c r="A1240" s="737">
        <v>10</v>
      </c>
      <c r="B1240" s="738" t="s">
        <v>2778</v>
      </c>
      <c r="C1240" s="738" t="s">
        <v>3068</v>
      </c>
      <c r="D1240" s="819" t="s">
        <v>5800</v>
      </c>
      <c r="E1240" s="820" t="s">
        <v>3103</v>
      </c>
      <c r="F1240" s="738" t="s">
        <v>3058</v>
      </c>
      <c r="G1240" s="738" t="s">
        <v>3161</v>
      </c>
      <c r="H1240" s="738" t="s">
        <v>608</v>
      </c>
      <c r="I1240" s="738" t="s">
        <v>616</v>
      </c>
      <c r="J1240" s="738" t="s">
        <v>3107</v>
      </c>
      <c r="K1240" s="738"/>
      <c r="L1240" s="739">
        <v>0</v>
      </c>
      <c r="M1240" s="739">
        <v>0</v>
      </c>
      <c r="N1240" s="738">
        <v>2</v>
      </c>
      <c r="O1240" s="821">
        <v>2</v>
      </c>
      <c r="P1240" s="739">
        <v>0</v>
      </c>
      <c r="Q1240" s="754"/>
      <c r="R1240" s="738">
        <v>2</v>
      </c>
      <c r="S1240" s="754">
        <v>1</v>
      </c>
      <c r="T1240" s="821">
        <v>2</v>
      </c>
      <c r="U1240" s="777">
        <v>1</v>
      </c>
    </row>
    <row r="1241" spans="1:21" ht="14.4" customHeight="1" x14ac:dyDescent="0.3">
      <c r="A1241" s="737">
        <v>10</v>
      </c>
      <c r="B1241" s="738" t="s">
        <v>2778</v>
      </c>
      <c r="C1241" s="738" t="s">
        <v>3068</v>
      </c>
      <c r="D1241" s="819" t="s">
        <v>5800</v>
      </c>
      <c r="E1241" s="820" t="s">
        <v>3103</v>
      </c>
      <c r="F1241" s="738" t="s">
        <v>3058</v>
      </c>
      <c r="G1241" s="738" t="s">
        <v>3161</v>
      </c>
      <c r="H1241" s="738" t="s">
        <v>608</v>
      </c>
      <c r="I1241" s="738" t="s">
        <v>1954</v>
      </c>
      <c r="J1241" s="738" t="s">
        <v>3107</v>
      </c>
      <c r="K1241" s="738"/>
      <c r="L1241" s="739">
        <v>0</v>
      </c>
      <c r="M1241" s="739">
        <v>0</v>
      </c>
      <c r="N1241" s="738">
        <v>1</v>
      </c>
      <c r="O1241" s="821">
        <v>0.5</v>
      </c>
      <c r="P1241" s="739"/>
      <c r="Q1241" s="754"/>
      <c r="R1241" s="738"/>
      <c r="S1241" s="754">
        <v>0</v>
      </c>
      <c r="T1241" s="821"/>
      <c r="U1241" s="777">
        <v>0</v>
      </c>
    </row>
    <row r="1242" spans="1:21" ht="14.4" customHeight="1" x14ac:dyDescent="0.3">
      <c r="A1242" s="737">
        <v>10</v>
      </c>
      <c r="B1242" s="738" t="s">
        <v>2778</v>
      </c>
      <c r="C1242" s="738" t="s">
        <v>3068</v>
      </c>
      <c r="D1242" s="819" t="s">
        <v>5800</v>
      </c>
      <c r="E1242" s="820" t="s">
        <v>3103</v>
      </c>
      <c r="F1242" s="738" t="s">
        <v>3058</v>
      </c>
      <c r="G1242" s="738" t="s">
        <v>3161</v>
      </c>
      <c r="H1242" s="738" t="s">
        <v>608</v>
      </c>
      <c r="I1242" s="738" t="s">
        <v>1835</v>
      </c>
      <c r="J1242" s="738" t="s">
        <v>3107</v>
      </c>
      <c r="K1242" s="738"/>
      <c r="L1242" s="739">
        <v>0</v>
      </c>
      <c r="M1242" s="739">
        <v>0</v>
      </c>
      <c r="N1242" s="738">
        <v>1</v>
      </c>
      <c r="O1242" s="821">
        <v>1</v>
      </c>
      <c r="P1242" s="739"/>
      <c r="Q1242" s="754"/>
      <c r="R1242" s="738"/>
      <c r="S1242" s="754">
        <v>0</v>
      </c>
      <c r="T1242" s="821"/>
      <c r="U1242" s="777">
        <v>0</v>
      </c>
    </row>
    <row r="1243" spans="1:21" ht="14.4" customHeight="1" x14ac:dyDescent="0.3">
      <c r="A1243" s="737">
        <v>10</v>
      </c>
      <c r="B1243" s="738" t="s">
        <v>2778</v>
      </c>
      <c r="C1243" s="738" t="s">
        <v>3068</v>
      </c>
      <c r="D1243" s="819" t="s">
        <v>5800</v>
      </c>
      <c r="E1243" s="820" t="s">
        <v>3103</v>
      </c>
      <c r="F1243" s="738" t="s">
        <v>3059</v>
      </c>
      <c r="G1243" s="738" t="s">
        <v>4073</v>
      </c>
      <c r="H1243" s="738" t="s">
        <v>608</v>
      </c>
      <c r="I1243" s="738" t="s">
        <v>4455</v>
      </c>
      <c r="J1243" s="738" t="s">
        <v>4456</v>
      </c>
      <c r="K1243" s="738" t="s">
        <v>4457</v>
      </c>
      <c r="L1243" s="739">
        <v>0</v>
      </c>
      <c r="M1243" s="739">
        <v>0</v>
      </c>
      <c r="N1243" s="738">
        <v>1</v>
      </c>
      <c r="O1243" s="821">
        <v>1</v>
      </c>
      <c r="P1243" s="739"/>
      <c r="Q1243" s="754"/>
      <c r="R1243" s="738"/>
      <c r="S1243" s="754">
        <v>0</v>
      </c>
      <c r="T1243" s="821"/>
      <c r="U1243" s="777">
        <v>0</v>
      </c>
    </row>
    <row r="1244" spans="1:21" ht="14.4" customHeight="1" x14ac:dyDescent="0.3">
      <c r="A1244" s="737">
        <v>10</v>
      </c>
      <c r="B1244" s="738" t="s">
        <v>2778</v>
      </c>
      <c r="C1244" s="738" t="s">
        <v>3068</v>
      </c>
      <c r="D1244" s="819" t="s">
        <v>5800</v>
      </c>
      <c r="E1244" s="820" t="s">
        <v>3103</v>
      </c>
      <c r="F1244" s="738" t="s">
        <v>3059</v>
      </c>
      <c r="G1244" s="738" t="s">
        <v>4073</v>
      </c>
      <c r="H1244" s="738" t="s">
        <v>608</v>
      </c>
      <c r="I1244" s="738" t="s">
        <v>4458</v>
      </c>
      <c r="J1244" s="738" t="s">
        <v>4459</v>
      </c>
      <c r="K1244" s="738" t="s">
        <v>4460</v>
      </c>
      <c r="L1244" s="739">
        <v>3821</v>
      </c>
      <c r="M1244" s="739">
        <v>3821</v>
      </c>
      <c r="N1244" s="738">
        <v>1</v>
      </c>
      <c r="O1244" s="821">
        <v>1</v>
      </c>
      <c r="P1244" s="739"/>
      <c r="Q1244" s="754">
        <v>0</v>
      </c>
      <c r="R1244" s="738"/>
      <c r="S1244" s="754">
        <v>0</v>
      </c>
      <c r="T1244" s="821"/>
      <c r="U1244" s="777">
        <v>0</v>
      </c>
    </row>
    <row r="1245" spans="1:21" ht="14.4" customHeight="1" x14ac:dyDescent="0.3">
      <c r="A1245" s="737">
        <v>10</v>
      </c>
      <c r="B1245" s="738" t="s">
        <v>2778</v>
      </c>
      <c r="C1245" s="738" t="s">
        <v>3068</v>
      </c>
      <c r="D1245" s="819" t="s">
        <v>5800</v>
      </c>
      <c r="E1245" s="820" t="s">
        <v>3103</v>
      </c>
      <c r="F1245" s="738" t="s">
        <v>3059</v>
      </c>
      <c r="G1245" s="738" t="s">
        <v>4073</v>
      </c>
      <c r="H1245" s="738" t="s">
        <v>608</v>
      </c>
      <c r="I1245" s="738" t="s">
        <v>4461</v>
      </c>
      <c r="J1245" s="738" t="s">
        <v>4459</v>
      </c>
      <c r="K1245" s="738" t="s">
        <v>4462</v>
      </c>
      <c r="L1245" s="739">
        <v>3973</v>
      </c>
      <c r="M1245" s="739">
        <v>3973</v>
      </c>
      <c r="N1245" s="738">
        <v>1</v>
      </c>
      <c r="O1245" s="821">
        <v>1</v>
      </c>
      <c r="P1245" s="739"/>
      <c r="Q1245" s="754">
        <v>0</v>
      </c>
      <c r="R1245" s="738"/>
      <c r="S1245" s="754">
        <v>0</v>
      </c>
      <c r="T1245" s="821"/>
      <c r="U1245" s="777">
        <v>0</v>
      </c>
    </row>
    <row r="1246" spans="1:21" ht="14.4" customHeight="1" x14ac:dyDescent="0.3">
      <c r="A1246" s="737">
        <v>10</v>
      </c>
      <c r="B1246" s="738" t="s">
        <v>2778</v>
      </c>
      <c r="C1246" s="738" t="s">
        <v>3068</v>
      </c>
      <c r="D1246" s="819" t="s">
        <v>5800</v>
      </c>
      <c r="E1246" s="820" t="s">
        <v>3103</v>
      </c>
      <c r="F1246" s="738" t="s">
        <v>3059</v>
      </c>
      <c r="G1246" s="738" t="s">
        <v>4073</v>
      </c>
      <c r="H1246" s="738" t="s">
        <v>608</v>
      </c>
      <c r="I1246" s="738" t="s">
        <v>4463</v>
      </c>
      <c r="J1246" s="738" t="s">
        <v>4459</v>
      </c>
      <c r="K1246" s="738" t="s">
        <v>4464</v>
      </c>
      <c r="L1246" s="739">
        <v>2241</v>
      </c>
      <c r="M1246" s="739">
        <v>2241</v>
      </c>
      <c r="N1246" s="738">
        <v>1</v>
      </c>
      <c r="O1246" s="821">
        <v>1</v>
      </c>
      <c r="P1246" s="739"/>
      <c r="Q1246" s="754">
        <v>0</v>
      </c>
      <c r="R1246" s="738"/>
      <c r="S1246" s="754">
        <v>0</v>
      </c>
      <c r="T1246" s="821"/>
      <c r="U1246" s="777">
        <v>0</v>
      </c>
    </row>
    <row r="1247" spans="1:21" ht="14.4" customHeight="1" x14ac:dyDescent="0.3">
      <c r="A1247" s="737">
        <v>10</v>
      </c>
      <c r="B1247" s="738" t="s">
        <v>2778</v>
      </c>
      <c r="C1247" s="738" t="s">
        <v>3068</v>
      </c>
      <c r="D1247" s="819" t="s">
        <v>5800</v>
      </c>
      <c r="E1247" s="820" t="s">
        <v>3103</v>
      </c>
      <c r="F1247" s="738" t="s">
        <v>3059</v>
      </c>
      <c r="G1247" s="738" t="s">
        <v>4073</v>
      </c>
      <c r="H1247" s="738" t="s">
        <v>608</v>
      </c>
      <c r="I1247" s="738" t="s">
        <v>4465</v>
      </c>
      <c r="J1247" s="738" t="s">
        <v>4466</v>
      </c>
      <c r="K1247" s="738" t="s">
        <v>4467</v>
      </c>
      <c r="L1247" s="739">
        <v>5260</v>
      </c>
      <c r="M1247" s="739">
        <v>5260</v>
      </c>
      <c r="N1247" s="738">
        <v>1</v>
      </c>
      <c r="O1247" s="821">
        <v>1</v>
      </c>
      <c r="P1247" s="739"/>
      <c r="Q1247" s="754">
        <v>0</v>
      </c>
      <c r="R1247" s="738"/>
      <c r="S1247" s="754">
        <v>0</v>
      </c>
      <c r="T1247" s="821"/>
      <c r="U1247" s="777">
        <v>0</v>
      </c>
    </row>
    <row r="1248" spans="1:21" ht="14.4" customHeight="1" x14ac:dyDescent="0.3">
      <c r="A1248" s="737">
        <v>10</v>
      </c>
      <c r="B1248" s="738" t="s">
        <v>2778</v>
      </c>
      <c r="C1248" s="738" t="s">
        <v>3068</v>
      </c>
      <c r="D1248" s="819" t="s">
        <v>5800</v>
      </c>
      <c r="E1248" s="820" t="s">
        <v>3103</v>
      </c>
      <c r="F1248" s="738" t="s">
        <v>3059</v>
      </c>
      <c r="G1248" s="738" t="s">
        <v>4073</v>
      </c>
      <c r="H1248" s="738" t="s">
        <v>608</v>
      </c>
      <c r="I1248" s="738" t="s">
        <v>4468</v>
      </c>
      <c r="J1248" s="738" t="s">
        <v>4469</v>
      </c>
      <c r="K1248" s="738" t="s">
        <v>4470</v>
      </c>
      <c r="L1248" s="739">
        <v>36018</v>
      </c>
      <c r="M1248" s="739">
        <v>36018</v>
      </c>
      <c r="N1248" s="738">
        <v>1</v>
      </c>
      <c r="O1248" s="821">
        <v>1</v>
      </c>
      <c r="P1248" s="739"/>
      <c r="Q1248" s="754">
        <v>0</v>
      </c>
      <c r="R1248" s="738"/>
      <c r="S1248" s="754">
        <v>0</v>
      </c>
      <c r="T1248" s="821"/>
      <c r="U1248" s="777">
        <v>0</v>
      </c>
    </row>
    <row r="1249" spans="1:21" ht="14.4" customHeight="1" x14ac:dyDescent="0.3">
      <c r="A1249" s="737">
        <v>10</v>
      </c>
      <c r="B1249" s="738" t="s">
        <v>2778</v>
      </c>
      <c r="C1249" s="738" t="s">
        <v>3068</v>
      </c>
      <c r="D1249" s="819" t="s">
        <v>5800</v>
      </c>
      <c r="E1249" s="820" t="s">
        <v>3103</v>
      </c>
      <c r="F1249" s="738" t="s">
        <v>3059</v>
      </c>
      <c r="G1249" s="738" t="s">
        <v>4073</v>
      </c>
      <c r="H1249" s="738" t="s">
        <v>608</v>
      </c>
      <c r="I1249" s="738" t="s">
        <v>4471</v>
      </c>
      <c r="J1249" s="738" t="s">
        <v>4466</v>
      </c>
      <c r="K1249" s="738" t="s">
        <v>4472</v>
      </c>
      <c r="L1249" s="739">
        <v>4240</v>
      </c>
      <c r="M1249" s="739">
        <v>4240</v>
      </c>
      <c r="N1249" s="738">
        <v>1</v>
      </c>
      <c r="O1249" s="821">
        <v>1</v>
      </c>
      <c r="P1249" s="739"/>
      <c r="Q1249" s="754">
        <v>0</v>
      </c>
      <c r="R1249" s="738"/>
      <c r="S1249" s="754">
        <v>0</v>
      </c>
      <c r="T1249" s="821"/>
      <c r="U1249" s="777">
        <v>0</v>
      </c>
    </row>
    <row r="1250" spans="1:21" ht="14.4" customHeight="1" x14ac:dyDescent="0.3">
      <c r="A1250" s="737">
        <v>10</v>
      </c>
      <c r="B1250" s="738" t="s">
        <v>2778</v>
      </c>
      <c r="C1250" s="738" t="s">
        <v>3068</v>
      </c>
      <c r="D1250" s="819" t="s">
        <v>5800</v>
      </c>
      <c r="E1250" s="820" t="s">
        <v>3103</v>
      </c>
      <c r="F1250" s="738" t="s">
        <v>3059</v>
      </c>
      <c r="G1250" s="738" t="s">
        <v>4073</v>
      </c>
      <c r="H1250" s="738" t="s">
        <v>608</v>
      </c>
      <c r="I1250" s="738" t="s">
        <v>4473</v>
      </c>
      <c r="J1250" s="738" t="s">
        <v>4459</v>
      </c>
      <c r="K1250" s="738" t="s">
        <v>4474</v>
      </c>
      <c r="L1250" s="739">
        <v>1885</v>
      </c>
      <c r="M1250" s="739">
        <v>1885</v>
      </c>
      <c r="N1250" s="738">
        <v>1</v>
      </c>
      <c r="O1250" s="821">
        <v>1</v>
      </c>
      <c r="P1250" s="739"/>
      <c r="Q1250" s="754">
        <v>0</v>
      </c>
      <c r="R1250" s="738"/>
      <c r="S1250" s="754">
        <v>0</v>
      </c>
      <c r="T1250" s="821"/>
      <c r="U1250" s="777">
        <v>0</v>
      </c>
    </row>
    <row r="1251" spans="1:21" ht="14.4" customHeight="1" x14ac:dyDescent="0.3">
      <c r="A1251" s="737">
        <v>10</v>
      </c>
      <c r="B1251" s="738" t="s">
        <v>2778</v>
      </c>
      <c r="C1251" s="738" t="s">
        <v>3068</v>
      </c>
      <c r="D1251" s="819" t="s">
        <v>5800</v>
      </c>
      <c r="E1251" s="820" t="s">
        <v>3103</v>
      </c>
      <c r="F1251" s="738" t="s">
        <v>3059</v>
      </c>
      <c r="G1251" s="738" t="s">
        <v>4073</v>
      </c>
      <c r="H1251" s="738" t="s">
        <v>608</v>
      </c>
      <c r="I1251" s="738" t="s">
        <v>4475</v>
      </c>
      <c r="J1251" s="738" t="s">
        <v>4476</v>
      </c>
      <c r="K1251" s="738" t="s">
        <v>4477</v>
      </c>
      <c r="L1251" s="739">
        <v>1500</v>
      </c>
      <c r="M1251" s="739">
        <v>1500</v>
      </c>
      <c r="N1251" s="738">
        <v>1</v>
      </c>
      <c r="O1251" s="821">
        <v>1</v>
      </c>
      <c r="P1251" s="739"/>
      <c r="Q1251" s="754">
        <v>0</v>
      </c>
      <c r="R1251" s="738"/>
      <c r="S1251" s="754">
        <v>0</v>
      </c>
      <c r="T1251" s="821"/>
      <c r="U1251" s="777">
        <v>0</v>
      </c>
    </row>
    <row r="1252" spans="1:21" ht="14.4" customHeight="1" x14ac:dyDescent="0.3">
      <c r="A1252" s="737">
        <v>10</v>
      </c>
      <c r="B1252" s="738" t="s">
        <v>2778</v>
      </c>
      <c r="C1252" s="738" t="s">
        <v>3068</v>
      </c>
      <c r="D1252" s="819" t="s">
        <v>5800</v>
      </c>
      <c r="E1252" s="820" t="s">
        <v>3103</v>
      </c>
      <c r="F1252" s="738" t="s">
        <v>3059</v>
      </c>
      <c r="G1252" s="738" t="s">
        <v>4073</v>
      </c>
      <c r="H1252" s="738" t="s">
        <v>608</v>
      </c>
      <c r="I1252" s="738" t="s">
        <v>4478</v>
      </c>
      <c r="J1252" s="738" t="s">
        <v>4479</v>
      </c>
      <c r="K1252" s="738" t="s">
        <v>4480</v>
      </c>
      <c r="L1252" s="739">
        <v>46844.34</v>
      </c>
      <c r="M1252" s="739">
        <v>46844.34</v>
      </c>
      <c r="N1252" s="738">
        <v>1</v>
      </c>
      <c r="O1252" s="821">
        <v>1</v>
      </c>
      <c r="P1252" s="739"/>
      <c r="Q1252" s="754">
        <v>0</v>
      </c>
      <c r="R1252" s="738"/>
      <c r="S1252" s="754">
        <v>0</v>
      </c>
      <c r="T1252" s="821"/>
      <c r="U1252" s="777">
        <v>0</v>
      </c>
    </row>
    <row r="1253" spans="1:21" ht="14.4" customHeight="1" x14ac:dyDescent="0.3">
      <c r="A1253" s="737">
        <v>10</v>
      </c>
      <c r="B1253" s="738" t="s">
        <v>2778</v>
      </c>
      <c r="C1253" s="738" t="s">
        <v>3068</v>
      </c>
      <c r="D1253" s="819" t="s">
        <v>5800</v>
      </c>
      <c r="E1253" s="820" t="s">
        <v>3103</v>
      </c>
      <c r="F1253" s="738" t="s">
        <v>3059</v>
      </c>
      <c r="G1253" s="738" t="s">
        <v>4073</v>
      </c>
      <c r="H1253" s="738" t="s">
        <v>608</v>
      </c>
      <c r="I1253" s="738" t="s">
        <v>4481</v>
      </c>
      <c r="J1253" s="738" t="s">
        <v>4466</v>
      </c>
      <c r="K1253" s="738" t="s">
        <v>4482</v>
      </c>
      <c r="L1253" s="739">
        <v>5960</v>
      </c>
      <c r="M1253" s="739">
        <v>5960</v>
      </c>
      <c r="N1253" s="738">
        <v>1</v>
      </c>
      <c r="O1253" s="821">
        <v>1</v>
      </c>
      <c r="P1253" s="739"/>
      <c r="Q1253" s="754">
        <v>0</v>
      </c>
      <c r="R1253" s="738"/>
      <c r="S1253" s="754">
        <v>0</v>
      </c>
      <c r="T1253" s="821"/>
      <c r="U1253" s="777">
        <v>0</v>
      </c>
    </row>
    <row r="1254" spans="1:21" ht="14.4" customHeight="1" x14ac:dyDescent="0.3">
      <c r="A1254" s="737">
        <v>10</v>
      </c>
      <c r="B1254" s="738" t="s">
        <v>2778</v>
      </c>
      <c r="C1254" s="738" t="s">
        <v>3068</v>
      </c>
      <c r="D1254" s="819" t="s">
        <v>5800</v>
      </c>
      <c r="E1254" s="820" t="s">
        <v>3103</v>
      </c>
      <c r="F1254" s="738" t="s">
        <v>3059</v>
      </c>
      <c r="G1254" s="738" t="s">
        <v>4073</v>
      </c>
      <c r="H1254" s="738" t="s">
        <v>608</v>
      </c>
      <c r="I1254" s="738" t="s">
        <v>4483</v>
      </c>
      <c r="J1254" s="738" t="s">
        <v>4466</v>
      </c>
      <c r="K1254" s="738" t="s">
        <v>4484</v>
      </c>
      <c r="L1254" s="739">
        <v>6330</v>
      </c>
      <c r="M1254" s="739">
        <v>6330</v>
      </c>
      <c r="N1254" s="738">
        <v>1</v>
      </c>
      <c r="O1254" s="821">
        <v>1</v>
      </c>
      <c r="P1254" s="739"/>
      <c r="Q1254" s="754">
        <v>0</v>
      </c>
      <c r="R1254" s="738"/>
      <c r="S1254" s="754">
        <v>0</v>
      </c>
      <c r="T1254" s="821"/>
      <c r="U1254" s="777">
        <v>0</v>
      </c>
    </row>
    <row r="1255" spans="1:21" ht="14.4" customHeight="1" x14ac:dyDescent="0.3">
      <c r="A1255" s="737">
        <v>10</v>
      </c>
      <c r="B1255" s="738" t="s">
        <v>2778</v>
      </c>
      <c r="C1255" s="738" t="s">
        <v>3068</v>
      </c>
      <c r="D1255" s="819" t="s">
        <v>5800</v>
      </c>
      <c r="E1255" s="820" t="s">
        <v>3103</v>
      </c>
      <c r="F1255" s="738" t="s">
        <v>3059</v>
      </c>
      <c r="G1255" s="738" t="s">
        <v>4073</v>
      </c>
      <c r="H1255" s="738" t="s">
        <v>608</v>
      </c>
      <c r="I1255" s="738" t="s">
        <v>4485</v>
      </c>
      <c r="J1255" s="738" t="s">
        <v>4466</v>
      </c>
      <c r="K1255" s="738" t="s">
        <v>4462</v>
      </c>
      <c r="L1255" s="739">
        <v>5260</v>
      </c>
      <c r="M1255" s="739">
        <v>5260</v>
      </c>
      <c r="N1255" s="738">
        <v>1</v>
      </c>
      <c r="O1255" s="821">
        <v>1</v>
      </c>
      <c r="P1255" s="739"/>
      <c r="Q1255" s="754">
        <v>0</v>
      </c>
      <c r="R1255" s="738"/>
      <c r="S1255" s="754">
        <v>0</v>
      </c>
      <c r="T1255" s="821"/>
      <c r="U1255" s="777">
        <v>0</v>
      </c>
    </row>
    <row r="1256" spans="1:21" ht="14.4" customHeight="1" x14ac:dyDescent="0.3">
      <c r="A1256" s="737">
        <v>10</v>
      </c>
      <c r="B1256" s="738" t="s">
        <v>2778</v>
      </c>
      <c r="C1256" s="738" t="s">
        <v>3068</v>
      </c>
      <c r="D1256" s="819" t="s">
        <v>5800</v>
      </c>
      <c r="E1256" s="820" t="s">
        <v>3103</v>
      </c>
      <c r="F1256" s="738" t="s">
        <v>3059</v>
      </c>
      <c r="G1256" s="738" t="s">
        <v>4073</v>
      </c>
      <c r="H1256" s="738" t="s">
        <v>608</v>
      </c>
      <c r="I1256" s="738" t="s">
        <v>4486</v>
      </c>
      <c r="J1256" s="738" t="s">
        <v>4487</v>
      </c>
      <c r="K1256" s="738" t="s">
        <v>4488</v>
      </c>
      <c r="L1256" s="739">
        <v>1540</v>
      </c>
      <c r="M1256" s="739">
        <v>1540</v>
      </c>
      <c r="N1256" s="738">
        <v>1</v>
      </c>
      <c r="O1256" s="821">
        <v>1</v>
      </c>
      <c r="P1256" s="739"/>
      <c r="Q1256" s="754">
        <v>0</v>
      </c>
      <c r="R1256" s="738"/>
      <c r="S1256" s="754">
        <v>0</v>
      </c>
      <c r="T1256" s="821"/>
      <c r="U1256" s="777">
        <v>0</v>
      </c>
    </row>
    <row r="1257" spans="1:21" ht="14.4" customHeight="1" x14ac:dyDescent="0.3">
      <c r="A1257" s="737">
        <v>10</v>
      </c>
      <c r="B1257" s="738" t="s">
        <v>2778</v>
      </c>
      <c r="C1257" s="738" t="s">
        <v>3068</v>
      </c>
      <c r="D1257" s="819" t="s">
        <v>5800</v>
      </c>
      <c r="E1257" s="820" t="s">
        <v>3103</v>
      </c>
      <c r="F1257" s="738" t="s">
        <v>3059</v>
      </c>
      <c r="G1257" s="738" t="s">
        <v>4073</v>
      </c>
      <c r="H1257" s="738" t="s">
        <v>608</v>
      </c>
      <c r="I1257" s="738" t="s">
        <v>4489</v>
      </c>
      <c r="J1257" s="738" t="s">
        <v>4490</v>
      </c>
      <c r="K1257" s="738" t="s">
        <v>4491</v>
      </c>
      <c r="L1257" s="739">
        <v>28670</v>
      </c>
      <c r="M1257" s="739">
        <v>28670</v>
      </c>
      <c r="N1257" s="738">
        <v>1</v>
      </c>
      <c r="O1257" s="821">
        <v>1</v>
      </c>
      <c r="P1257" s="739"/>
      <c r="Q1257" s="754">
        <v>0</v>
      </c>
      <c r="R1257" s="738"/>
      <c r="S1257" s="754">
        <v>0</v>
      </c>
      <c r="T1257" s="821"/>
      <c r="U1257" s="777">
        <v>0</v>
      </c>
    </row>
    <row r="1258" spans="1:21" ht="14.4" customHeight="1" x14ac:dyDescent="0.3">
      <c r="A1258" s="737">
        <v>10</v>
      </c>
      <c r="B1258" s="738" t="s">
        <v>2778</v>
      </c>
      <c r="C1258" s="738" t="s">
        <v>3068</v>
      </c>
      <c r="D1258" s="819" t="s">
        <v>5800</v>
      </c>
      <c r="E1258" s="820" t="s">
        <v>3103</v>
      </c>
      <c r="F1258" s="738" t="s">
        <v>3059</v>
      </c>
      <c r="G1258" s="738" t="s">
        <v>4073</v>
      </c>
      <c r="H1258" s="738" t="s">
        <v>608</v>
      </c>
      <c r="I1258" s="738" t="s">
        <v>4492</v>
      </c>
      <c r="J1258" s="738" t="s">
        <v>4493</v>
      </c>
      <c r="K1258" s="738" t="s">
        <v>4494</v>
      </c>
      <c r="L1258" s="739">
        <v>3097.5</v>
      </c>
      <c r="M1258" s="739">
        <v>3097.5</v>
      </c>
      <c r="N1258" s="738">
        <v>1</v>
      </c>
      <c r="O1258" s="821">
        <v>1</v>
      </c>
      <c r="P1258" s="739"/>
      <c r="Q1258" s="754">
        <v>0</v>
      </c>
      <c r="R1258" s="738"/>
      <c r="S1258" s="754">
        <v>0</v>
      </c>
      <c r="T1258" s="821"/>
      <c r="U1258" s="777">
        <v>0</v>
      </c>
    </row>
    <row r="1259" spans="1:21" ht="14.4" customHeight="1" x14ac:dyDescent="0.3">
      <c r="A1259" s="737">
        <v>10</v>
      </c>
      <c r="B1259" s="738" t="s">
        <v>2778</v>
      </c>
      <c r="C1259" s="738" t="s">
        <v>3068</v>
      </c>
      <c r="D1259" s="819" t="s">
        <v>5800</v>
      </c>
      <c r="E1259" s="820" t="s">
        <v>3103</v>
      </c>
      <c r="F1259" s="738" t="s">
        <v>3059</v>
      </c>
      <c r="G1259" s="738" t="s">
        <v>4073</v>
      </c>
      <c r="H1259" s="738" t="s">
        <v>608</v>
      </c>
      <c r="I1259" s="738" t="s">
        <v>4495</v>
      </c>
      <c r="J1259" s="738" t="s">
        <v>4496</v>
      </c>
      <c r="K1259" s="738"/>
      <c r="L1259" s="739">
        <v>29198</v>
      </c>
      <c r="M1259" s="739">
        <v>29198</v>
      </c>
      <c r="N1259" s="738">
        <v>1</v>
      </c>
      <c r="O1259" s="821">
        <v>1</v>
      </c>
      <c r="P1259" s="739"/>
      <c r="Q1259" s="754">
        <v>0</v>
      </c>
      <c r="R1259" s="738"/>
      <c r="S1259" s="754">
        <v>0</v>
      </c>
      <c r="T1259" s="821"/>
      <c r="U1259" s="777">
        <v>0</v>
      </c>
    </row>
    <row r="1260" spans="1:21" ht="14.4" customHeight="1" x14ac:dyDescent="0.3">
      <c r="A1260" s="737">
        <v>10</v>
      </c>
      <c r="B1260" s="738" t="s">
        <v>2778</v>
      </c>
      <c r="C1260" s="738" t="s">
        <v>3068</v>
      </c>
      <c r="D1260" s="819" t="s">
        <v>5800</v>
      </c>
      <c r="E1260" s="820" t="s">
        <v>3103</v>
      </c>
      <c r="F1260" s="738" t="s">
        <v>3059</v>
      </c>
      <c r="G1260" s="738" t="s">
        <v>4497</v>
      </c>
      <c r="H1260" s="738" t="s">
        <v>608</v>
      </c>
      <c r="I1260" s="738" t="s">
        <v>4498</v>
      </c>
      <c r="J1260" s="738" t="s">
        <v>4499</v>
      </c>
      <c r="K1260" s="738" t="s">
        <v>4500</v>
      </c>
      <c r="L1260" s="739">
        <v>0</v>
      </c>
      <c r="M1260" s="739">
        <v>0</v>
      </c>
      <c r="N1260" s="738">
        <v>3</v>
      </c>
      <c r="O1260" s="821">
        <v>3</v>
      </c>
      <c r="P1260" s="739"/>
      <c r="Q1260" s="754"/>
      <c r="R1260" s="738"/>
      <c r="S1260" s="754">
        <v>0</v>
      </c>
      <c r="T1260" s="821"/>
      <c r="U1260" s="777">
        <v>0</v>
      </c>
    </row>
    <row r="1261" spans="1:21" ht="14.4" customHeight="1" x14ac:dyDescent="0.3">
      <c r="A1261" s="737">
        <v>10</v>
      </c>
      <c r="B1261" s="738" t="s">
        <v>2778</v>
      </c>
      <c r="C1261" s="738" t="s">
        <v>3068</v>
      </c>
      <c r="D1261" s="819" t="s">
        <v>5800</v>
      </c>
      <c r="E1261" s="820" t="s">
        <v>3103</v>
      </c>
      <c r="F1261" s="738" t="s">
        <v>3059</v>
      </c>
      <c r="G1261" s="738" t="s">
        <v>4497</v>
      </c>
      <c r="H1261" s="738" t="s">
        <v>608</v>
      </c>
      <c r="I1261" s="738" t="s">
        <v>4501</v>
      </c>
      <c r="J1261" s="738" t="s">
        <v>4502</v>
      </c>
      <c r="K1261" s="738" t="s">
        <v>4503</v>
      </c>
      <c r="L1261" s="739">
        <v>25000</v>
      </c>
      <c r="M1261" s="739">
        <v>25000</v>
      </c>
      <c r="N1261" s="738">
        <v>1</v>
      </c>
      <c r="O1261" s="821">
        <v>1</v>
      </c>
      <c r="P1261" s="739"/>
      <c r="Q1261" s="754">
        <v>0</v>
      </c>
      <c r="R1261" s="738"/>
      <c r="S1261" s="754">
        <v>0</v>
      </c>
      <c r="T1261" s="821"/>
      <c r="U1261" s="777">
        <v>0</v>
      </c>
    </row>
    <row r="1262" spans="1:21" ht="14.4" customHeight="1" x14ac:dyDescent="0.3">
      <c r="A1262" s="737">
        <v>10</v>
      </c>
      <c r="B1262" s="738" t="s">
        <v>2778</v>
      </c>
      <c r="C1262" s="738" t="s">
        <v>3068</v>
      </c>
      <c r="D1262" s="819" t="s">
        <v>5800</v>
      </c>
      <c r="E1262" s="820" t="s">
        <v>3103</v>
      </c>
      <c r="F1262" s="738" t="s">
        <v>3059</v>
      </c>
      <c r="G1262" s="738" t="s">
        <v>4497</v>
      </c>
      <c r="H1262" s="738" t="s">
        <v>608</v>
      </c>
      <c r="I1262" s="738" t="s">
        <v>4504</v>
      </c>
      <c r="J1262" s="738" t="s">
        <v>4505</v>
      </c>
      <c r="K1262" s="738" t="s">
        <v>4506</v>
      </c>
      <c r="L1262" s="739">
        <v>0</v>
      </c>
      <c r="M1262" s="739">
        <v>0</v>
      </c>
      <c r="N1262" s="738">
        <v>3</v>
      </c>
      <c r="O1262" s="821">
        <v>2</v>
      </c>
      <c r="P1262" s="739"/>
      <c r="Q1262" s="754"/>
      <c r="R1262" s="738"/>
      <c r="S1262" s="754">
        <v>0</v>
      </c>
      <c r="T1262" s="821"/>
      <c r="U1262" s="777">
        <v>0</v>
      </c>
    </row>
    <row r="1263" spans="1:21" ht="14.4" customHeight="1" x14ac:dyDescent="0.3">
      <c r="A1263" s="737">
        <v>10</v>
      </c>
      <c r="B1263" s="738" t="s">
        <v>2778</v>
      </c>
      <c r="C1263" s="738" t="s">
        <v>3068</v>
      </c>
      <c r="D1263" s="819" t="s">
        <v>5800</v>
      </c>
      <c r="E1263" s="820" t="s">
        <v>3103</v>
      </c>
      <c r="F1263" s="738" t="s">
        <v>3059</v>
      </c>
      <c r="G1263" s="738" t="s">
        <v>4497</v>
      </c>
      <c r="H1263" s="738" t="s">
        <v>608</v>
      </c>
      <c r="I1263" s="738" t="s">
        <v>4507</v>
      </c>
      <c r="J1263" s="738" t="s">
        <v>4508</v>
      </c>
      <c r="K1263" s="738" t="s">
        <v>4509</v>
      </c>
      <c r="L1263" s="739">
        <v>0</v>
      </c>
      <c r="M1263" s="739">
        <v>0</v>
      </c>
      <c r="N1263" s="738">
        <v>1</v>
      </c>
      <c r="O1263" s="821">
        <v>1</v>
      </c>
      <c r="P1263" s="739"/>
      <c r="Q1263" s="754"/>
      <c r="R1263" s="738"/>
      <c r="S1263" s="754">
        <v>0</v>
      </c>
      <c r="T1263" s="821"/>
      <c r="U1263" s="777">
        <v>0</v>
      </c>
    </row>
    <row r="1264" spans="1:21" ht="14.4" customHeight="1" x14ac:dyDescent="0.3">
      <c r="A1264" s="737">
        <v>10</v>
      </c>
      <c r="B1264" s="738" t="s">
        <v>2778</v>
      </c>
      <c r="C1264" s="738" t="s">
        <v>3068</v>
      </c>
      <c r="D1264" s="819" t="s">
        <v>5800</v>
      </c>
      <c r="E1264" s="820" t="s">
        <v>3103</v>
      </c>
      <c r="F1264" s="738" t="s">
        <v>3059</v>
      </c>
      <c r="G1264" s="738" t="s">
        <v>4497</v>
      </c>
      <c r="H1264" s="738" t="s">
        <v>608</v>
      </c>
      <c r="I1264" s="738" t="s">
        <v>4510</v>
      </c>
      <c r="J1264" s="738" t="s">
        <v>4511</v>
      </c>
      <c r="K1264" s="738" t="s">
        <v>4512</v>
      </c>
      <c r="L1264" s="739">
        <v>0</v>
      </c>
      <c r="M1264" s="739">
        <v>0</v>
      </c>
      <c r="N1264" s="738">
        <v>2</v>
      </c>
      <c r="O1264" s="821">
        <v>2</v>
      </c>
      <c r="P1264" s="739"/>
      <c r="Q1264" s="754"/>
      <c r="R1264" s="738"/>
      <c r="S1264" s="754">
        <v>0</v>
      </c>
      <c r="T1264" s="821"/>
      <c r="U1264" s="777">
        <v>0</v>
      </c>
    </row>
    <row r="1265" spans="1:21" ht="14.4" customHeight="1" x14ac:dyDescent="0.3">
      <c r="A1265" s="737">
        <v>10</v>
      </c>
      <c r="B1265" s="738" t="s">
        <v>2778</v>
      </c>
      <c r="C1265" s="738" t="s">
        <v>3068</v>
      </c>
      <c r="D1265" s="819" t="s">
        <v>5800</v>
      </c>
      <c r="E1265" s="820" t="s">
        <v>3103</v>
      </c>
      <c r="F1265" s="738" t="s">
        <v>3059</v>
      </c>
      <c r="G1265" s="738" t="s">
        <v>4513</v>
      </c>
      <c r="H1265" s="738" t="s">
        <v>608</v>
      </c>
      <c r="I1265" s="738" t="s">
        <v>4514</v>
      </c>
      <c r="J1265" s="738" t="s">
        <v>4515</v>
      </c>
      <c r="K1265" s="738" t="s">
        <v>4516</v>
      </c>
      <c r="L1265" s="739">
        <v>2980</v>
      </c>
      <c r="M1265" s="739">
        <v>2980</v>
      </c>
      <c r="N1265" s="738">
        <v>1</v>
      </c>
      <c r="O1265" s="821">
        <v>1</v>
      </c>
      <c r="P1265" s="739"/>
      <c r="Q1265" s="754">
        <v>0</v>
      </c>
      <c r="R1265" s="738"/>
      <c r="S1265" s="754">
        <v>0</v>
      </c>
      <c r="T1265" s="821"/>
      <c r="U1265" s="777">
        <v>0</v>
      </c>
    </row>
    <row r="1266" spans="1:21" ht="14.4" customHeight="1" x14ac:dyDescent="0.3">
      <c r="A1266" s="737">
        <v>10</v>
      </c>
      <c r="B1266" s="738" t="s">
        <v>2778</v>
      </c>
      <c r="C1266" s="738" t="s">
        <v>3068</v>
      </c>
      <c r="D1266" s="819" t="s">
        <v>5800</v>
      </c>
      <c r="E1266" s="820" t="s">
        <v>3103</v>
      </c>
      <c r="F1266" s="738" t="s">
        <v>3059</v>
      </c>
      <c r="G1266" s="738" t="s">
        <v>4513</v>
      </c>
      <c r="H1266" s="738" t="s">
        <v>608</v>
      </c>
      <c r="I1266" s="738" t="s">
        <v>4517</v>
      </c>
      <c r="J1266" s="738" t="s">
        <v>4518</v>
      </c>
      <c r="K1266" s="738" t="s">
        <v>4519</v>
      </c>
      <c r="L1266" s="739">
        <v>2206</v>
      </c>
      <c r="M1266" s="739">
        <v>2206</v>
      </c>
      <c r="N1266" s="738">
        <v>1</v>
      </c>
      <c r="O1266" s="821">
        <v>1</v>
      </c>
      <c r="P1266" s="739"/>
      <c r="Q1266" s="754">
        <v>0</v>
      </c>
      <c r="R1266" s="738"/>
      <c r="S1266" s="754">
        <v>0</v>
      </c>
      <c r="T1266" s="821"/>
      <c r="U1266" s="777">
        <v>0</v>
      </c>
    </row>
    <row r="1267" spans="1:21" ht="14.4" customHeight="1" x14ac:dyDescent="0.3">
      <c r="A1267" s="737">
        <v>10</v>
      </c>
      <c r="B1267" s="738" t="s">
        <v>2778</v>
      </c>
      <c r="C1267" s="738" t="s">
        <v>3068</v>
      </c>
      <c r="D1267" s="819" t="s">
        <v>5800</v>
      </c>
      <c r="E1267" s="820" t="s">
        <v>3103</v>
      </c>
      <c r="F1267" s="738" t="s">
        <v>3059</v>
      </c>
      <c r="G1267" s="738" t="s">
        <v>4513</v>
      </c>
      <c r="H1267" s="738" t="s">
        <v>608</v>
      </c>
      <c r="I1267" s="738" t="s">
        <v>4520</v>
      </c>
      <c r="J1267" s="738" t="s">
        <v>4521</v>
      </c>
      <c r="K1267" s="738" t="s">
        <v>4522</v>
      </c>
      <c r="L1267" s="739">
        <v>11000</v>
      </c>
      <c r="M1267" s="739">
        <v>11000</v>
      </c>
      <c r="N1267" s="738">
        <v>1</v>
      </c>
      <c r="O1267" s="821">
        <v>1</v>
      </c>
      <c r="P1267" s="739"/>
      <c r="Q1267" s="754">
        <v>0</v>
      </c>
      <c r="R1267" s="738"/>
      <c r="S1267" s="754">
        <v>0</v>
      </c>
      <c r="T1267" s="821"/>
      <c r="U1267" s="777">
        <v>0</v>
      </c>
    </row>
    <row r="1268" spans="1:21" ht="14.4" customHeight="1" x14ac:dyDescent="0.3">
      <c r="A1268" s="737">
        <v>10</v>
      </c>
      <c r="B1268" s="738" t="s">
        <v>2778</v>
      </c>
      <c r="C1268" s="738" t="s">
        <v>3068</v>
      </c>
      <c r="D1268" s="819" t="s">
        <v>5800</v>
      </c>
      <c r="E1268" s="820" t="s">
        <v>3103</v>
      </c>
      <c r="F1268" s="738" t="s">
        <v>3059</v>
      </c>
      <c r="G1268" s="738" t="s">
        <v>4513</v>
      </c>
      <c r="H1268" s="738" t="s">
        <v>608</v>
      </c>
      <c r="I1268" s="738" t="s">
        <v>4523</v>
      </c>
      <c r="J1268" s="738" t="s">
        <v>4524</v>
      </c>
      <c r="K1268" s="738" t="s">
        <v>4525</v>
      </c>
      <c r="L1268" s="739">
        <v>2500</v>
      </c>
      <c r="M1268" s="739">
        <v>2500</v>
      </c>
      <c r="N1268" s="738">
        <v>1</v>
      </c>
      <c r="O1268" s="821">
        <v>1</v>
      </c>
      <c r="P1268" s="739"/>
      <c r="Q1268" s="754">
        <v>0</v>
      </c>
      <c r="R1268" s="738"/>
      <c r="S1268" s="754">
        <v>0</v>
      </c>
      <c r="T1268" s="821"/>
      <c r="U1268" s="777">
        <v>0</v>
      </c>
    </row>
    <row r="1269" spans="1:21" ht="14.4" customHeight="1" x14ac:dyDescent="0.3">
      <c r="A1269" s="737">
        <v>10</v>
      </c>
      <c r="B1269" s="738" t="s">
        <v>2778</v>
      </c>
      <c r="C1269" s="738" t="s">
        <v>3068</v>
      </c>
      <c r="D1269" s="819" t="s">
        <v>5800</v>
      </c>
      <c r="E1269" s="820" t="s">
        <v>3103</v>
      </c>
      <c r="F1269" s="738" t="s">
        <v>3059</v>
      </c>
      <c r="G1269" s="738" t="s">
        <v>4526</v>
      </c>
      <c r="H1269" s="738" t="s">
        <v>608</v>
      </c>
      <c r="I1269" s="738" t="s">
        <v>4527</v>
      </c>
      <c r="J1269" s="738" t="s">
        <v>4528</v>
      </c>
      <c r="K1269" s="738" t="s">
        <v>4464</v>
      </c>
      <c r="L1269" s="739">
        <v>772</v>
      </c>
      <c r="M1269" s="739">
        <v>772</v>
      </c>
      <c r="N1269" s="738">
        <v>1</v>
      </c>
      <c r="O1269" s="821">
        <v>1</v>
      </c>
      <c r="P1269" s="739"/>
      <c r="Q1269" s="754">
        <v>0</v>
      </c>
      <c r="R1269" s="738"/>
      <c r="S1269" s="754">
        <v>0</v>
      </c>
      <c r="T1269" s="821"/>
      <c r="U1269" s="777">
        <v>0</v>
      </c>
    </row>
    <row r="1270" spans="1:21" ht="14.4" customHeight="1" x14ac:dyDescent="0.3">
      <c r="A1270" s="737">
        <v>10</v>
      </c>
      <c r="B1270" s="738" t="s">
        <v>2778</v>
      </c>
      <c r="C1270" s="738" t="s">
        <v>3068</v>
      </c>
      <c r="D1270" s="819" t="s">
        <v>5800</v>
      </c>
      <c r="E1270" s="820" t="s">
        <v>3103</v>
      </c>
      <c r="F1270" s="738" t="s">
        <v>3059</v>
      </c>
      <c r="G1270" s="738" t="s">
        <v>4526</v>
      </c>
      <c r="H1270" s="738" t="s">
        <v>608</v>
      </c>
      <c r="I1270" s="738" t="s">
        <v>4529</v>
      </c>
      <c r="J1270" s="738" t="s">
        <v>4530</v>
      </c>
      <c r="K1270" s="738" t="s">
        <v>4531</v>
      </c>
      <c r="L1270" s="739">
        <v>1711</v>
      </c>
      <c r="M1270" s="739">
        <v>1711</v>
      </c>
      <c r="N1270" s="738">
        <v>1</v>
      </c>
      <c r="O1270" s="821">
        <v>1</v>
      </c>
      <c r="P1270" s="739"/>
      <c r="Q1270" s="754">
        <v>0</v>
      </c>
      <c r="R1270" s="738"/>
      <c r="S1270" s="754">
        <v>0</v>
      </c>
      <c r="T1270" s="821"/>
      <c r="U1270" s="777">
        <v>0</v>
      </c>
    </row>
    <row r="1271" spans="1:21" ht="14.4" customHeight="1" x14ac:dyDescent="0.3">
      <c r="A1271" s="737">
        <v>10</v>
      </c>
      <c r="B1271" s="738" t="s">
        <v>2778</v>
      </c>
      <c r="C1271" s="738" t="s">
        <v>3068</v>
      </c>
      <c r="D1271" s="819" t="s">
        <v>5800</v>
      </c>
      <c r="E1271" s="820" t="s">
        <v>3103</v>
      </c>
      <c r="F1271" s="738" t="s">
        <v>3059</v>
      </c>
      <c r="G1271" s="738" t="s">
        <v>4526</v>
      </c>
      <c r="H1271" s="738" t="s">
        <v>608</v>
      </c>
      <c r="I1271" s="738" t="s">
        <v>4532</v>
      </c>
      <c r="J1271" s="738" t="s">
        <v>4533</v>
      </c>
      <c r="K1271" s="738" t="s">
        <v>4534</v>
      </c>
      <c r="L1271" s="739">
        <v>4000</v>
      </c>
      <c r="M1271" s="739">
        <v>8000</v>
      </c>
      <c r="N1271" s="738">
        <v>2</v>
      </c>
      <c r="O1271" s="821">
        <v>2</v>
      </c>
      <c r="P1271" s="739"/>
      <c r="Q1271" s="754">
        <v>0</v>
      </c>
      <c r="R1271" s="738"/>
      <c r="S1271" s="754">
        <v>0</v>
      </c>
      <c r="T1271" s="821"/>
      <c r="U1271" s="777">
        <v>0</v>
      </c>
    </row>
    <row r="1272" spans="1:21" ht="14.4" customHeight="1" x14ac:dyDescent="0.3">
      <c r="A1272" s="737">
        <v>10</v>
      </c>
      <c r="B1272" s="738" t="s">
        <v>2778</v>
      </c>
      <c r="C1272" s="738" t="s">
        <v>3068</v>
      </c>
      <c r="D1272" s="819" t="s">
        <v>5800</v>
      </c>
      <c r="E1272" s="820" t="s">
        <v>3103</v>
      </c>
      <c r="F1272" s="738" t="s">
        <v>3059</v>
      </c>
      <c r="G1272" s="738" t="s">
        <v>4526</v>
      </c>
      <c r="H1272" s="738" t="s">
        <v>608</v>
      </c>
      <c r="I1272" s="738" t="s">
        <v>4535</v>
      </c>
      <c r="J1272" s="738" t="s">
        <v>4533</v>
      </c>
      <c r="K1272" s="738" t="s">
        <v>4536</v>
      </c>
      <c r="L1272" s="739">
        <v>2772</v>
      </c>
      <c r="M1272" s="739">
        <v>5544</v>
      </c>
      <c r="N1272" s="738">
        <v>2</v>
      </c>
      <c r="O1272" s="821">
        <v>2</v>
      </c>
      <c r="P1272" s="739"/>
      <c r="Q1272" s="754">
        <v>0</v>
      </c>
      <c r="R1272" s="738"/>
      <c r="S1272" s="754">
        <v>0</v>
      </c>
      <c r="T1272" s="821"/>
      <c r="U1272" s="777">
        <v>0</v>
      </c>
    </row>
    <row r="1273" spans="1:21" ht="14.4" customHeight="1" x14ac:dyDescent="0.3">
      <c r="A1273" s="737">
        <v>10</v>
      </c>
      <c r="B1273" s="738" t="s">
        <v>2778</v>
      </c>
      <c r="C1273" s="738" t="s">
        <v>3068</v>
      </c>
      <c r="D1273" s="819" t="s">
        <v>5800</v>
      </c>
      <c r="E1273" s="820" t="s">
        <v>3103</v>
      </c>
      <c r="F1273" s="738" t="s">
        <v>3059</v>
      </c>
      <c r="G1273" s="738" t="s">
        <v>4526</v>
      </c>
      <c r="H1273" s="738" t="s">
        <v>608</v>
      </c>
      <c r="I1273" s="738" t="s">
        <v>4537</v>
      </c>
      <c r="J1273" s="738" t="s">
        <v>4538</v>
      </c>
      <c r="K1273" s="738" t="s">
        <v>4539</v>
      </c>
      <c r="L1273" s="739">
        <v>7666</v>
      </c>
      <c r="M1273" s="739">
        <v>7666</v>
      </c>
      <c r="N1273" s="738">
        <v>1</v>
      </c>
      <c r="O1273" s="821">
        <v>1</v>
      </c>
      <c r="P1273" s="739"/>
      <c r="Q1273" s="754">
        <v>0</v>
      </c>
      <c r="R1273" s="738"/>
      <c r="S1273" s="754">
        <v>0</v>
      </c>
      <c r="T1273" s="821"/>
      <c r="U1273" s="777">
        <v>0</v>
      </c>
    </row>
    <row r="1274" spans="1:21" ht="14.4" customHeight="1" x14ac:dyDescent="0.3">
      <c r="A1274" s="737">
        <v>10</v>
      </c>
      <c r="B1274" s="738" t="s">
        <v>2778</v>
      </c>
      <c r="C1274" s="738" t="s">
        <v>3068</v>
      </c>
      <c r="D1274" s="819" t="s">
        <v>5800</v>
      </c>
      <c r="E1274" s="820" t="s">
        <v>3103</v>
      </c>
      <c r="F1274" s="738" t="s">
        <v>3059</v>
      </c>
      <c r="G1274" s="738" t="s">
        <v>4526</v>
      </c>
      <c r="H1274" s="738" t="s">
        <v>608</v>
      </c>
      <c r="I1274" s="738" t="s">
        <v>4540</v>
      </c>
      <c r="J1274" s="738" t="s">
        <v>4541</v>
      </c>
      <c r="K1274" s="738" t="s">
        <v>4542</v>
      </c>
      <c r="L1274" s="739">
        <v>5616</v>
      </c>
      <c r="M1274" s="739">
        <v>5616</v>
      </c>
      <c r="N1274" s="738">
        <v>1</v>
      </c>
      <c r="O1274" s="821">
        <v>1</v>
      </c>
      <c r="P1274" s="739"/>
      <c r="Q1274" s="754">
        <v>0</v>
      </c>
      <c r="R1274" s="738"/>
      <c r="S1274" s="754">
        <v>0</v>
      </c>
      <c r="T1274" s="821"/>
      <c r="U1274" s="777">
        <v>0</v>
      </c>
    </row>
    <row r="1275" spans="1:21" ht="14.4" customHeight="1" x14ac:dyDescent="0.3">
      <c r="A1275" s="737">
        <v>10</v>
      </c>
      <c r="B1275" s="738" t="s">
        <v>2778</v>
      </c>
      <c r="C1275" s="738" t="s">
        <v>3068</v>
      </c>
      <c r="D1275" s="819" t="s">
        <v>5800</v>
      </c>
      <c r="E1275" s="820" t="s">
        <v>3103</v>
      </c>
      <c r="F1275" s="738" t="s">
        <v>3059</v>
      </c>
      <c r="G1275" s="738" t="s">
        <v>4526</v>
      </c>
      <c r="H1275" s="738" t="s">
        <v>608</v>
      </c>
      <c r="I1275" s="738" t="s">
        <v>4543</v>
      </c>
      <c r="J1275" s="738" t="s">
        <v>4544</v>
      </c>
      <c r="K1275" s="738" t="s">
        <v>4545</v>
      </c>
      <c r="L1275" s="739">
        <v>55000</v>
      </c>
      <c r="M1275" s="739">
        <v>55000</v>
      </c>
      <c r="N1275" s="738">
        <v>1</v>
      </c>
      <c r="O1275" s="821">
        <v>1</v>
      </c>
      <c r="P1275" s="739"/>
      <c r="Q1275" s="754">
        <v>0</v>
      </c>
      <c r="R1275" s="738"/>
      <c r="S1275" s="754">
        <v>0</v>
      </c>
      <c r="T1275" s="821"/>
      <c r="U1275" s="777">
        <v>0</v>
      </c>
    </row>
    <row r="1276" spans="1:21" ht="14.4" customHeight="1" x14ac:dyDescent="0.3">
      <c r="A1276" s="737">
        <v>10</v>
      </c>
      <c r="B1276" s="738" t="s">
        <v>2778</v>
      </c>
      <c r="C1276" s="738" t="s">
        <v>3068</v>
      </c>
      <c r="D1276" s="819" t="s">
        <v>5800</v>
      </c>
      <c r="E1276" s="820" t="s">
        <v>3103</v>
      </c>
      <c r="F1276" s="738" t="s">
        <v>3059</v>
      </c>
      <c r="G1276" s="738" t="s">
        <v>4526</v>
      </c>
      <c r="H1276" s="738" t="s">
        <v>608</v>
      </c>
      <c r="I1276" s="738" t="s">
        <v>4546</v>
      </c>
      <c r="J1276" s="738" t="s">
        <v>4547</v>
      </c>
      <c r="K1276" s="738" t="s">
        <v>4548</v>
      </c>
      <c r="L1276" s="739">
        <v>0</v>
      </c>
      <c r="M1276" s="739">
        <v>0</v>
      </c>
      <c r="N1276" s="738">
        <v>1</v>
      </c>
      <c r="O1276" s="821">
        <v>1</v>
      </c>
      <c r="P1276" s="739"/>
      <c r="Q1276" s="754"/>
      <c r="R1276" s="738"/>
      <c r="S1276" s="754">
        <v>0</v>
      </c>
      <c r="T1276" s="821"/>
      <c r="U1276" s="777">
        <v>0</v>
      </c>
    </row>
    <row r="1277" spans="1:21" ht="14.4" customHeight="1" x14ac:dyDescent="0.3">
      <c r="A1277" s="737">
        <v>10</v>
      </c>
      <c r="B1277" s="738" t="s">
        <v>2778</v>
      </c>
      <c r="C1277" s="738" t="s">
        <v>3068</v>
      </c>
      <c r="D1277" s="819" t="s">
        <v>5800</v>
      </c>
      <c r="E1277" s="820" t="s">
        <v>3103</v>
      </c>
      <c r="F1277" s="738" t="s">
        <v>3059</v>
      </c>
      <c r="G1277" s="738" t="s">
        <v>4526</v>
      </c>
      <c r="H1277" s="738" t="s">
        <v>608</v>
      </c>
      <c r="I1277" s="738" t="s">
        <v>4549</v>
      </c>
      <c r="J1277" s="738" t="s">
        <v>4550</v>
      </c>
      <c r="K1277" s="738" t="s">
        <v>4551</v>
      </c>
      <c r="L1277" s="739">
        <v>7790</v>
      </c>
      <c r="M1277" s="739">
        <v>7790</v>
      </c>
      <c r="N1277" s="738">
        <v>1</v>
      </c>
      <c r="O1277" s="821">
        <v>1</v>
      </c>
      <c r="P1277" s="739"/>
      <c r="Q1277" s="754">
        <v>0</v>
      </c>
      <c r="R1277" s="738"/>
      <c r="S1277" s="754">
        <v>0</v>
      </c>
      <c r="T1277" s="821"/>
      <c r="U1277" s="777">
        <v>0</v>
      </c>
    </row>
    <row r="1278" spans="1:21" ht="14.4" customHeight="1" x14ac:dyDescent="0.3">
      <c r="A1278" s="737">
        <v>10</v>
      </c>
      <c r="B1278" s="738" t="s">
        <v>2778</v>
      </c>
      <c r="C1278" s="738" t="s">
        <v>3068</v>
      </c>
      <c r="D1278" s="819" t="s">
        <v>5800</v>
      </c>
      <c r="E1278" s="820" t="s">
        <v>3103</v>
      </c>
      <c r="F1278" s="738" t="s">
        <v>3059</v>
      </c>
      <c r="G1278" s="738" t="s">
        <v>4526</v>
      </c>
      <c r="H1278" s="738" t="s">
        <v>608</v>
      </c>
      <c r="I1278" s="738" t="s">
        <v>4552</v>
      </c>
      <c r="J1278" s="738" t="s">
        <v>4553</v>
      </c>
      <c r="K1278" s="738"/>
      <c r="L1278" s="739">
        <v>0</v>
      </c>
      <c r="M1278" s="739">
        <v>0</v>
      </c>
      <c r="N1278" s="738">
        <v>1</v>
      </c>
      <c r="O1278" s="821">
        <v>1</v>
      </c>
      <c r="P1278" s="739"/>
      <c r="Q1278" s="754"/>
      <c r="R1278" s="738"/>
      <c r="S1278" s="754">
        <v>0</v>
      </c>
      <c r="T1278" s="821"/>
      <c r="U1278" s="777">
        <v>0</v>
      </c>
    </row>
    <row r="1279" spans="1:21" ht="14.4" customHeight="1" x14ac:dyDescent="0.3">
      <c r="A1279" s="737">
        <v>10</v>
      </c>
      <c r="B1279" s="738" t="s">
        <v>2778</v>
      </c>
      <c r="C1279" s="738" t="s">
        <v>3068</v>
      </c>
      <c r="D1279" s="819" t="s">
        <v>5800</v>
      </c>
      <c r="E1279" s="820" t="s">
        <v>3103</v>
      </c>
      <c r="F1279" s="738" t="s">
        <v>3059</v>
      </c>
      <c r="G1279" s="738" t="s">
        <v>4526</v>
      </c>
      <c r="H1279" s="738" t="s">
        <v>608</v>
      </c>
      <c r="I1279" s="738" t="s">
        <v>4554</v>
      </c>
      <c r="J1279" s="738" t="s">
        <v>4555</v>
      </c>
      <c r="K1279" s="738" t="s">
        <v>4556</v>
      </c>
      <c r="L1279" s="739">
        <v>55000</v>
      </c>
      <c r="M1279" s="739">
        <v>55000</v>
      </c>
      <c r="N1279" s="738">
        <v>1</v>
      </c>
      <c r="O1279" s="821">
        <v>1</v>
      </c>
      <c r="P1279" s="739"/>
      <c r="Q1279" s="754">
        <v>0</v>
      </c>
      <c r="R1279" s="738"/>
      <c r="S1279" s="754">
        <v>0</v>
      </c>
      <c r="T1279" s="821"/>
      <c r="U1279" s="777">
        <v>0</v>
      </c>
    </row>
    <row r="1280" spans="1:21" ht="14.4" customHeight="1" x14ac:dyDescent="0.3">
      <c r="A1280" s="737">
        <v>10</v>
      </c>
      <c r="B1280" s="738" t="s">
        <v>2778</v>
      </c>
      <c r="C1280" s="738" t="s">
        <v>3068</v>
      </c>
      <c r="D1280" s="819" t="s">
        <v>5800</v>
      </c>
      <c r="E1280" s="820" t="s">
        <v>3103</v>
      </c>
      <c r="F1280" s="738" t="s">
        <v>3059</v>
      </c>
      <c r="G1280" s="738" t="s">
        <v>4526</v>
      </c>
      <c r="H1280" s="738" t="s">
        <v>608</v>
      </c>
      <c r="I1280" s="738" t="s">
        <v>4557</v>
      </c>
      <c r="J1280" s="738" t="s">
        <v>4541</v>
      </c>
      <c r="K1280" s="738" t="s">
        <v>4558</v>
      </c>
      <c r="L1280" s="739">
        <v>1674</v>
      </c>
      <c r="M1280" s="739">
        <v>1674</v>
      </c>
      <c r="N1280" s="738">
        <v>1</v>
      </c>
      <c r="O1280" s="821">
        <v>1</v>
      </c>
      <c r="P1280" s="739"/>
      <c r="Q1280" s="754">
        <v>0</v>
      </c>
      <c r="R1280" s="738"/>
      <c r="S1280" s="754">
        <v>0</v>
      </c>
      <c r="T1280" s="821"/>
      <c r="U1280" s="777">
        <v>0</v>
      </c>
    </row>
    <row r="1281" spans="1:21" ht="14.4" customHeight="1" x14ac:dyDescent="0.3">
      <c r="A1281" s="737">
        <v>10</v>
      </c>
      <c r="B1281" s="738" t="s">
        <v>2778</v>
      </c>
      <c r="C1281" s="738" t="s">
        <v>3068</v>
      </c>
      <c r="D1281" s="819" t="s">
        <v>5800</v>
      </c>
      <c r="E1281" s="820" t="s">
        <v>3103</v>
      </c>
      <c r="F1281" s="738" t="s">
        <v>3059</v>
      </c>
      <c r="G1281" s="738" t="s">
        <v>4526</v>
      </c>
      <c r="H1281" s="738" t="s">
        <v>608</v>
      </c>
      <c r="I1281" s="738" t="s">
        <v>4559</v>
      </c>
      <c r="J1281" s="738" t="s">
        <v>4550</v>
      </c>
      <c r="K1281" s="738" t="s">
        <v>4560</v>
      </c>
      <c r="L1281" s="739">
        <v>6240</v>
      </c>
      <c r="M1281" s="739">
        <v>6240</v>
      </c>
      <c r="N1281" s="738">
        <v>1</v>
      </c>
      <c r="O1281" s="821">
        <v>1</v>
      </c>
      <c r="P1281" s="739"/>
      <c r="Q1281" s="754">
        <v>0</v>
      </c>
      <c r="R1281" s="738"/>
      <c r="S1281" s="754">
        <v>0</v>
      </c>
      <c r="T1281" s="821"/>
      <c r="U1281" s="777">
        <v>0</v>
      </c>
    </row>
    <row r="1282" spans="1:21" ht="14.4" customHeight="1" x14ac:dyDescent="0.3">
      <c r="A1282" s="737">
        <v>10</v>
      </c>
      <c r="B1282" s="738" t="s">
        <v>2778</v>
      </c>
      <c r="C1282" s="738" t="s">
        <v>3068</v>
      </c>
      <c r="D1282" s="819" t="s">
        <v>5800</v>
      </c>
      <c r="E1282" s="820" t="s">
        <v>3103</v>
      </c>
      <c r="F1282" s="738" t="s">
        <v>3059</v>
      </c>
      <c r="G1282" s="738" t="s">
        <v>4526</v>
      </c>
      <c r="H1282" s="738" t="s">
        <v>608</v>
      </c>
      <c r="I1282" s="738" t="s">
        <v>4561</v>
      </c>
      <c r="J1282" s="738" t="s">
        <v>4562</v>
      </c>
      <c r="K1282" s="738" t="s">
        <v>4563</v>
      </c>
      <c r="L1282" s="739">
        <v>2875</v>
      </c>
      <c r="M1282" s="739">
        <v>2875</v>
      </c>
      <c r="N1282" s="738">
        <v>1</v>
      </c>
      <c r="O1282" s="821">
        <v>1</v>
      </c>
      <c r="P1282" s="739"/>
      <c r="Q1282" s="754">
        <v>0</v>
      </c>
      <c r="R1282" s="738"/>
      <c r="S1282" s="754">
        <v>0</v>
      </c>
      <c r="T1282" s="821"/>
      <c r="U1282" s="777">
        <v>0</v>
      </c>
    </row>
    <row r="1283" spans="1:21" ht="14.4" customHeight="1" x14ac:dyDescent="0.3">
      <c r="A1283" s="737">
        <v>10</v>
      </c>
      <c r="B1283" s="738" t="s">
        <v>2778</v>
      </c>
      <c r="C1283" s="738" t="s">
        <v>3068</v>
      </c>
      <c r="D1283" s="819" t="s">
        <v>5800</v>
      </c>
      <c r="E1283" s="820" t="s">
        <v>3103</v>
      </c>
      <c r="F1283" s="738" t="s">
        <v>3059</v>
      </c>
      <c r="G1283" s="738" t="s">
        <v>4526</v>
      </c>
      <c r="H1283" s="738" t="s">
        <v>608</v>
      </c>
      <c r="I1283" s="738" t="s">
        <v>4564</v>
      </c>
      <c r="J1283" s="738" t="s">
        <v>4565</v>
      </c>
      <c r="K1283" s="738" t="s">
        <v>4566</v>
      </c>
      <c r="L1283" s="739">
        <v>9804</v>
      </c>
      <c r="M1283" s="739">
        <v>9804</v>
      </c>
      <c r="N1283" s="738">
        <v>1</v>
      </c>
      <c r="O1283" s="821">
        <v>1</v>
      </c>
      <c r="P1283" s="739"/>
      <c r="Q1283" s="754">
        <v>0</v>
      </c>
      <c r="R1283" s="738"/>
      <c r="S1283" s="754">
        <v>0</v>
      </c>
      <c r="T1283" s="821"/>
      <c r="U1283" s="777">
        <v>0</v>
      </c>
    </row>
    <row r="1284" spans="1:21" ht="14.4" customHeight="1" x14ac:dyDescent="0.3">
      <c r="A1284" s="737">
        <v>10</v>
      </c>
      <c r="B1284" s="738" t="s">
        <v>2778</v>
      </c>
      <c r="C1284" s="738" t="s">
        <v>3068</v>
      </c>
      <c r="D1284" s="819" t="s">
        <v>5800</v>
      </c>
      <c r="E1284" s="820" t="s">
        <v>3103</v>
      </c>
      <c r="F1284" s="738" t="s">
        <v>3059</v>
      </c>
      <c r="G1284" s="738" t="s">
        <v>4526</v>
      </c>
      <c r="H1284" s="738" t="s">
        <v>608</v>
      </c>
      <c r="I1284" s="738" t="s">
        <v>4567</v>
      </c>
      <c r="J1284" s="738" t="s">
        <v>4568</v>
      </c>
      <c r="K1284" s="738" t="s">
        <v>4569</v>
      </c>
      <c r="L1284" s="739">
        <v>21000</v>
      </c>
      <c r="M1284" s="739">
        <v>21000</v>
      </c>
      <c r="N1284" s="738">
        <v>1</v>
      </c>
      <c r="O1284" s="821">
        <v>1</v>
      </c>
      <c r="P1284" s="739"/>
      <c r="Q1284" s="754">
        <v>0</v>
      </c>
      <c r="R1284" s="738"/>
      <c r="S1284" s="754">
        <v>0</v>
      </c>
      <c r="T1284" s="821"/>
      <c r="U1284" s="777">
        <v>0</v>
      </c>
    </row>
    <row r="1285" spans="1:21" ht="14.4" customHeight="1" x14ac:dyDescent="0.3">
      <c r="A1285" s="737">
        <v>10</v>
      </c>
      <c r="B1285" s="738" t="s">
        <v>2778</v>
      </c>
      <c r="C1285" s="738" t="s">
        <v>3068</v>
      </c>
      <c r="D1285" s="819" t="s">
        <v>5800</v>
      </c>
      <c r="E1285" s="820" t="s">
        <v>3103</v>
      </c>
      <c r="F1285" s="738" t="s">
        <v>3059</v>
      </c>
      <c r="G1285" s="738" t="s">
        <v>4526</v>
      </c>
      <c r="H1285" s="738" t="s">
        <v>608</v>
      </c>
      <c r="I1285" s="738" t="s">
        <v>4570</v>
      </c>
      <c r="J1285" s="738" t="s">
        <v>4571</v>
      </c>
      <c r="K1285" s="738" t="s">
        <v>4572</v>
      </c>
      <c r="L1285" s="739">
        <v>6390</v>
      </c>
      <c r="M1285" s="739">
        <v>6390</v>
      </c>
      <c r="N1285" s="738">
        <v>1</v>
      </c>
      <c r="O1285" s="821">
        <v>1</v>
      </c>
      <c r="P1285" s="739"/>
      <c r="Q1285" s="754">
        <v>0</v>
      </c>
      <c r="R1285" s="738"/>
      <c r="S1285" s="754">
        <v>0</v>
      </c>
      <c r="T1285" s="821"/>
      <c r="U1285" s="777">
        <v>0</v>
      </c>
    </row>
    <row r="1286" spans="1:21" ht="14.4" customHeight="1" x14ac:dyDescent="0.3">
      <c r="A1286" s="737">
        <v>10</v>
      </c>
      <c r="B1286" s="738" t="s">
        <v>2778</v>
      </c>
      <c r="C1286" s="738" t="s">
        <v>3068</v>
      </c>
      <c r="D1286" s="819" t="s">
        <v>5800</v>
      </c>
      <c r="E1286" s="820" t="s">
        <v>3103</v>
      </c>
      <c r="F1286" s="738" t="s">
        <v>3059</v>
      </c>
      <c r="G1286" s="738" t="s">
        <v>4526</v>
      </c>
      <c r="H1286" s="738" t="s">
        <v>608</v>
      </c>
      <c r="I1286" s="738" t="s">
        <v>4573</v>
      </c>
      <c r="J1286" s="738" t="s">
        <v>4571</v>
      </c>
      <c r="K1286" s="738" t="s">
        <v>4574</v>
      </c>
      <c r="L1286" s="739">
        <v>3500</v>
      </c>
      <c r="M1286" s="739">
        <v>3500</v>
      </c>
      <c r="N1286" s="738">
        <v>1</v>
      </c>
      <c r="O1286" s="821">
        <v>1</v>
      </c>
      <c r="P1286" s="739"/>
      <c r="Q1286" s="754">
        <v>0</v>
      </c>
      <c r="R1286" s="738"/>
      <c r="S1286" s="754">
        <v>0</v>
      </c>
      <c r="T1286" s="821"/>
      <c r="U1286" s="777">
        <v>0</v>
      </c>
    </row>
    <row r="1287" spans="1:21" ht="14.4" customHeight="1" x14ac:dyDescent="0.3">
      <c r="A1287" s="737">
        <v>10</v>
      </c>
      <c r="B1287" s="738" t="s">
        <v>2778</v>
      </c>
      <c r="C1287" s="738" t="s">
        <v>3068</v>
      </c>
      <c r="D1287" s="819" t="s">
        <v>5800</v>
      </c>
      <c r="E1287" s="820" t="s">
        <v>3103</v>
      </c>
      <c r="F1287" s="738" t="s">
        <v>3059</v>
      </c>
      <c r="G1287" s="738" t="s">
        <v>4526</v>
      </c>
      <c r="H1287" s="738" t="s">
        <v>608</v>
      </c>
      <c r="I1287" s="738" t="s">
        <v>4575</v>
      </c>
      <c r="J1287" s="738" t="s">
        <v>4571</v>
      </c>
      <c r="K1287" s="738" t="s">
        <v>4576</v>
      </c>
      <c r="L1287" s="739">
        <v>8046</v>
      </c>
      <c r="M1287" s="739">
        <v>8046</v>
      </c>
      <c r="N1287" s="738">
        <v>1</v>
      </c>
      <c r="O1287" s="821">
        <v>1</v>
      </c>
      <c r="P1287" s="739"/>
      <c r="Q1287" s="754">
        <v>0</v>
      </c>
      <c r="R1287" s="738"/>
      <c r="S1287" s="754">
        <v>0</v>
      </c>
      <c r="T1287" s="821"/>
      <c r="U1287" s="777">
        <v>0</v>
      </c>
    </row>
    <row r="1288" spans="1:21" ht="14.4" customHeight="1" x14ac:dyDescent="0.3">
      <c r="A1288" s="737">
        <v>10</v>
      </c>
      <c r="B1288" s="738" t="s">
        <v>2778</v>
      </c>
      <c r="C1288" s="738" t="s">
        <v>3068</v>
      </c>
      <c r="D1288" s="819" t="s">
        <v>5800</v>
      </c>
      <c r="E1288" s="820" t="s">
        <v>3103</v>
      </c>
      <c r="F1288" s="738" t="s">
        <v>3059</v>
      </c>
      <c r="G1288" s="738" t="s">
        <v>4526</v>
      </c>
      <c r="H1288" s="738" t="s">
        <v>608</v>
      </c>
      <c r="I1288" s="738" t="s">
        <v>4577</v>
      </c>
      <c r="J1288" s="738" t="s">
        <v>4578</v>
      </c>
      <c r="K1288" s="738" t="s">
        <v>4579</v>
      </c>
      <c r="L1288" s="739">
        <v>15890</v>
      </c>
      <c r="M1288" s="739">
        <v>31780</v>
      </c>
      <c r="N1288" s="738">
        <v>2</v>
      </c>
      <c r="O1288" s="821">
        <v>2</v>
      </c>
      <c r="P1288" s="739"/>
      <c r="Q1288" s="754">
        <v>0</v>
      </c>
      <c r="R1288" s="738"/>
      <c r="S1288" s="754">
        <v>0</v>
      </c>
      <c r="T1288" s="821"/>
      <c r="U1288" s="777">
        <v>0</v>
      </c>
    </row>
    <row r="1289" spans="1:21" ht="14.4" customHeight="1" x14ac:dyDescent="0.3">
      <c r="A1289" s="737">
        <v>10</v>
      </c>
      <c r="B1289" s="738" t="s">
        <v>2778</v>
      </c>
      <c r="C1289" s="738" t="s">
        <v>3068</v>
      </c>
      <c r="D1289" s="819" t="s">
        <v>5800</v>
      </c>
      <c r="E1289" s="820" t="s">
        <v>3103</v>
      </c>
      <c r="F1289" s="738" t="s">
        <v>3059</v>
      </c>
      <c r="G1289" s="738" t="s">
        <v>4526</v>
      </c>
      <c r="H1289" s="738" t="s">
        <v>608</v>
      </c>
      <c r="I1289" s="738" t="s">
        <v>4580</v>
      </c>
      <c r="J1289" s="738" t="s">
        <v>4581</v>
      </c>
      <c r="K1289" s="738" t="s">
        <v>4582</v>
      </c>
      <c r="L1289" s="739">
        <v>2400</v>
      </c>
      <c r="M1289" s="739">
        <v>2400</v>
      </c>
      <c r="N1289" s="738">
        <v>1</v>
      </c>
      <c r="O1289" s="821">
        <v>1</v>
      </c>
      <c r="P1289" s="739"/>
      <c r="Q1289" s="754">
        <v>0</v>
      </c>
      <c r="R1289" s="738"/>
      <c r="S1289" s="754">
        <v>0</v>
      </c>
      <c r="T1289" s="821"/>
      <c r="U1289" s="777">
        <v>0</v>
      </c>
    </row>
    <row r="1290" spans="1:21" ht="14.4" customHeight="1" x14ac:dyDescent="0.3">
      <c r="A1290" s="737">
        <v>10</v>
      </c>
      <c r="B1290" s="738" t="s">
        <v>2778</v>
      </c>
      <c r="C1290" s="738" t="s">
        <v>3068</v>
      </c>
      <c r="D1290" s="819" t="s">
        <v>5800</v>
      </c>
      <c r="E1290" s="820" t="s">
        <v>3103</v>
      </c>
      <c r="F1290" s="738" t="s">
        <v>3059</v>
      </c>
      <c r="G1290" s="738" t="s">
        <v>4526</v>
      </c>
      <c r="H1290" s="738" t="s">
        <v>608</v>
      </c>
      <c r="I1290" s="738" t="s">
        <v>4583</v>
      </c>
      <c r="J1290" s="738" t="s">
        <v>4538</v>
      </c>
      <c r="K1290" s="738" t="s">
        <v>4584</v>
      </c>
      <c r="L1290" s="739">
        <v>824</v>
      </c>
      <c r="M1290" s="739">
        <v>824</v>
      </c>
      <c r="N1290" s="738">
        <v>1</v>
      </c>
      <c r="O1290" s="821">
        <v>1</v>
      </c>
      <c r="P1290" s="739"/>
      <c r="Q1290" s="754">
        <v>0</v>
      </c>
      <c r="R1290" s="738"/>
      <c r="S1290" s="754">
        <v>0</v>
      </c>
      <c r="T1290" s="821"/>
      <c r="U1290" s="777">
        <v>0</v>
      </c>
    </row>
    <row r="1291" spans="1:21" ht="14.4" customHeight="1" x14ac:dyDescent="0.3">
      <c r="A1291" s="737">
        <v>10</v>
      </c>
      <c r="B1291" s="738" t="s">
        <v>2778</v>
      </c>
      <c r="C1291" s="738" t="s">
        <v>3068</v>
      </c>
      <c r="D1291" s="819" t="s">
        <v>5800</v>
      </c>
      <c r="E1291" s="820" t="s">
        <v>3103</v>
      </c>
      <c r="F1291" s="738" t="s">
        <v>3059</v>
      </c>
      <c r="G1291" s="738" t="s">
        <v>4526</v>
      </c>
      <c r="H1291" s="738" t="s">
        <v>608</v>
      </c>
      <c r="I1291" s="738" t="s">
        <v>4585</v>
      </c>
      <c r="J1291" s="738" t="s">
        <v>4533</v>
      </c>
      <c r="K1291" s="738" t="s">
        <v>4586</v>
      </c>
      <c r="L1291" s="739">
        <v>7107</v>
      </c>
      <c r="M1291" s="739">
        <v>7107</v>
      </c>
      <c r="N1291" s="738">
        <v>1</v>
      </c>
      <c r="O1291" s="821">
        <v>1</v>
      </c>
      <c r="P1291" s="739"/>
      <c r="Q1291" s="754">
        <v>0</v>
      </c>
      <c r="R1291" s="738"/>
      <c r="S1291" s="754">
        <v>0</v>
      </c>
      <c r="T1291" s="821"/>
      <c r="U1291" s="777">
        <v>0</v>
      </c>
    </row>
    <row r="1292" spans="1:21" ht="14.4" customHeight="1" x14ac:dyDescent="0.3">
      <c r="A1292" s="737">
        <v>10</v>
      </c>
      <c r="B1292" s="738" t="s">
        <v>2778</v>
      </c>
      <c r="C1292" s="738" t="s">
        <v>3068</v>
      </c>
      <c r="D1292" s="819" t="s">
        <v>5800</v>
      </c>
      <c r="E1292" s="820" t="s">
        <v>3103</v>
      </c>
      <c r="F1292" s="738" t="s">
        <v>3059</v>
      </c>
      <c r="G1292" s="738" t="s">
        <v>4526</v>
      </c>
      <c r="H1292" s="738" t="s">
        <v>608</v>
      </c>
      <c r="I1292" s="738" t="s">
        <v>4587</v>
      </c>
      <c r="J1292" s="738" t="s">
        <v>4588</v>
      </c>
      <c r="K1292" s="738" t="s">
        <v>4589</v>
      </c>
      <c r="L1292" s="739">
        <v>1027</v>
      </c>
      <c r="M1292" s="739">
        <v>1027</v>
      </c>
      <c r="N1292" s="738">
        <v>1</v>
      </c>
      <c r="O1292" s="821">
        <v>1</v>
      </c>
      <c r="P1292" s="739"/>
      <c r="Q1292" s="754">
        <v>0</v>
      </c>
      <c r="R1292" s="738"/>
      <c r="S1292" s="754">
        <v>0</v>
      </c>
      <c r="T1292" s="821"/>
      <c r="U1292" s="777">
        <v>0</v>
      </c>
    </row>
    <row r="1293" spans="1:21" ht="14.4" customHeight="1" x14ac:dyDescent="0.3">
      <c r="A1293" s="737">
        <v>10</v>
      </c>
      <c r="B1293" s="738" t="s">
        <v>2778</v>
      </c>
      <c r="C1293" s="738" t="s">
        <v>3068</v>
      </c>
      <c r="D1293" s="819" t="s">
        <v>5800</v>
      </c>
      <c r="E1293" s="820" t="s">
        <v>3103</v>
      </c>
      <c r="F1293" s="738" t="s">
        <v>3059</v>
      </c>
      <c r="G1293" s="738" t="s">
        <v>4526</v>
      </c>
      <c r="H1293" s="738" t="s">
        <v>608</v>
      </c>
      <c r="I1293" s="738" t="s">
        <v>4590</v>
      </c>
      <c r="J1293" s="738" t="s">
        <v>4591</v>
      </c>
      <c r="K1293" s="738" t="s">
        <v>4592</v>
      </c>
      <c r="L1293" s="739">
        <v>19000</v>
      </c>
      <c r="M1293" s="739">
        <v>19000</v>
      </c>
      <c r="N1293" s="738">
        <v>1</v>
      </c>
      <c r="O1293" s="821">
        <v>1</v>
      </c>
      <c r="P1293" s="739"/>
      <c r="Q1293" s="754">
        <v>0</v>
      </c>
      <c r="R1293" s="738"/>
      <c r="S1293" s="754">
        <v>0</v>
      </c>
      <c r="T1293" s="821"/>
      <c r="U1293" s="777">
        <v>0</v>
      </c>
    </row>
    <row r="1294" spans="1:21" ht="14.4" customHeight="1" x14ac:dyDescent="0.3">
      <c r="A1294" s="737">
        <v>10</v>
      </c>
      <c r="B1294" s="738" t="s">
        <v>2778</v>
      </c>
      <c r="C1294" s="738" t="s">
        <v>3068</v>
      </c>
      <c r="D1294" s="819" t="s">
        <v>5800</v>
      </c>
      <c r="E1294" s="820" t="s">
        <v>3103</v>
      </c>
      <c r="F1294" s="738" t="s">
        <v>3059</v>
      </c>
      <c r="G1294" s="738" t="s">
        <v>4526</v>
      </c>
      <c r="H1294" s="738" t="s">
        <v>608</v>
      </c>
      <c r="I1294" s="738" t="s">
        <v>4593</v>
      </c>
      <c r="J1294" s="738" t="s">
        <v>4594</v>
      </c>
      <c r="K1294" s="738" t="s">
        <v>4595</v>
      </c>
      <c r="L1294" s="739">
        <v>4100</v>
      </c>
      <c r="M1294" s="739">
        <v>4100</v>
      </c>
      <c r="N1294" s="738">
        <v>1</v>
      </c>
      <c r="O1294" s="821">
        <v>1</v>
      </c>
      <c r="P1294" s="739"/>
      <c r="Q1294" s="754">
        <v>0</v>
      </c>
      <c r="R1294" s="738"/>
      <c r="S1294" s="754">
        <v>0</v>
      </c>
      <c r="T1294" s="821"/>
      <c r="U1294" s="777">
        <v>0</v>
      </c>
    </row>
    <row r="1295" spans="1:21" ht="14.4" customHeight="1" x14ac:dyDescent="0.3">
      <c r="A1295" s="737">
        <v>10</v>
      </c>
      <c r="B1295" s="738" t="s">
        <v>2778</v>
      </c>
      <c r="C1295" s="738" t="s">
        <v>3068</v>
      </c>
      <c r="D1295" s="819" t="s">
        <v>5800</v>
      </c>
      <c r="E1295" s="820" t="s">
        <v>3103</v>
      </c>
      <c r="F1295" s="738" t="s">
        <v>3059</v>
      </c>
      <c r="G1295" s="738" t="s">
        <v>4526</v>
      </c>
      <c r="H1295" s="738" t="s">
        <v>608</v>
      </c>
      <c r="I1295" s="738" t="s">
        <v>4596</v>
      </c>
      <c r="J1295" s="738" t="s">
        <v>4597</v>
      </c>
      <c r="K1295" s="738" t="s">
        <v>4598</v>
      </c>
      <c r="L1295" s="739">
        <v>1540</v>
      </c>
      <c r="M1295" s="739">
        <v>1540</v>
      </c>
      <c r="N1295" s="738">
        <v>1</v>
      </c>
      <c r="O1295" s="821">
        <v>1</v>
      </c>
      <c r="P1295" s="739"/>
      <c r="Q1295" s="754">
        <v>0</v>
      </c>
      <c r="R1295" s="738"/>
      <c r="S1295" s="754">
        <v>0</v>
      </c>
      <c r="T1295" s="821"/>
      <c r="U1295" s="777">
        <v>0</v>
      </c>
    </row>
    <row r="1296" spans="1:21" ht="14.4" customHeight="1" x14ac:dyDescent="0.3">
      <c r="A1296" s="737">
        <v>10</v>
      </c>
      <c r="B1296" s="738" t="s">
        <v>2778</v>
      </c>
      <c r="C1296" s="738" t="s">
        <v>3068</v>
      </c>
      <c r="D1296" s="819" t="s">
        <v>5800</v>
      </c>
      <c r="E1296" s="820" t="s">
        <v>3103</v>
      </c>
      <c r="F1296" s="738" t="s">
        <v>3059</v>
      </c>
      <c r="G1296" s="738" t="s">
        <v>4526</v>
      </c>
      <c r="H1296" s="738" t="s">
        <v>608</v>
      </c>
      <c r="I1296" s="738" t="s">
        <v>4599</v>
      </c>
      <c r="J1296" s="738" t="s">
        <v>4600</v>
      </c>
      <c r="K1296" s="738" t="s">
        <v>4601</v>
      </c>
      <c r="L1296" s="739">
        <v>21000</v>
      </c>
      <c r="M1296" s="739">
        <v>21000</v>
      </c>
      <c r="N1296" s="738">
        <v>1</v>
      </c>
      <c r="O1296" s="821">
        <v>1</v>
      </c>
      <c r="P1296" s="739"/>
      <c r="Q1296" s="754">
        <v>0</v>
      </c>
      <c r="R1296" s="738"/>
      <c r="S1296" s="754">
        <v>0</v>
      </c>
      <c r="T1296" s="821"/>
      <c r="U1296" s="777">
        <v>0</v>
      </c>
    </row>
    <row r="1297" spans="1:21" ht="14.4" customHeight="1" x14ac:dyDescent="0.3">
      <c r="A1297" s="737">
        <v>10</v>
      </c>
      <c r="B1297" s="738" t="s">
        <v>2778</v>
      </c>
      <c r="C1297" s="738" t="s">
        <v>3068</v>
      </c>
      <c r="D1297" s="819" t="s">
        <v>5800</v>
      </c>
      <c r="E1297" s="820" t="s">
        <v>3103</v>
      </c>
      <c r="F1297" s="738" t="s">
        <v>3059</v>
      </c>
      <c r="G1297" s="738" t="s">
        <v>4526</v>
      </c>
      <c r="H1297" s="738" t="s">
        <v>608</v>
      </c>
      <c r="I1297" s="738" t="s">
        <v>4602</v>
      </c>
      <c r="J1297" s="738" t="s">
        <v>4528</v>
      </c>
      <c r="K1297" s="738" t="s">
        <v>4603</v>
      </c>
      <c r="L1297" s="739">
        <v>1438</v>
      </c>
      <c r="M1297" s="739">
        <v>1438</v>
      </c>
      <c r="N1297" s="738">
        <v>1</v>
      </c>
      <c r="O1297" s="821">
        <v>1</v>
      </c>
      <c r="P1297" s="739"/>
      <c r="Q1297" s="754">
        <v>0</v>
      </c>
      <c r="R1297" s="738"/>
      <c r="S1297" s="754">
        <v>0</v>
      </c>
      <c r="T1297" s="821"/>
      <c r="U1297" s="777">
        <v>0</v>
      </c>
    </row>
    <row r="1298" spans="1:21" ht="14.4" customHeight="1" x14ac:dyDescent="0.3">
      <c r="A1298" s="737">
        <v>10</v>
      </c>
      <c r="B1298" s="738" t="s">
        <v>2778</v>
      </c>
      <c r="C1298" s="738" t="s">
        <v>3068</v>
      </c>
      <c r="D1298" s="819" t="s">
        <v>5800</v>
      </c>
      <c r="E1298" s="820" t="s">
        <v>3103</v>
      </c>
      <c r="F1298" s="738" t="s">
        <v>3059</v>
      </c>
      <c r="G1298" s="738" t="s">
        <v>4526</v>
      </c>
      <c r="H1298" s="738" t="s">
        <v>608</v>
      </c>
      <c r="I1298" s="738" t="s">
        <v>4604</v>
      </c>
      <c r="J1298" s="738" t="s">
        <v>4605</v>
      </c>
      <c r="K1298" s="738" t="s">
        <v>4606</v>
      </c>
      <c r="L1298" s="739">
        <v>1730</v>
      </c>
      <c r="M1298" s="739">
        <v>1730</v>
      </c>
      <c r="N1298" s="738">
        <v>1</v>
      </c>
      <c r="O1298" s="821">
        <v>1</v>
      </c>
      <c r="P1298" s="739"/>
      <c r="Q1298" s="754">
        <v>0</v>
      </c>
      <c r="R1298" s="738"/>
      <c r="S1298" s="754">
        <v>0</v>
      </c>
      <c r="T1298" s="821"/>
      <c r="U1298" s="777">
        <v>0</v>
      </c>
    </row>
    <row r="1299" spans="1:21" ht="14.4" customHeight="1" x14ac:dyDescent="0.3">
      <c r="A1299" s="737">
        <v>10</v>
      </c>
      <c r="B1299" s="738" t="s">
        <v>2778</v>
      </c>
      <c r="C1299" s="738" t="s">
        <v>3068</v>
      </c>
      <c r="D1299" s="819" t="s">
        <v>5800</v>
      </c>
      <c r="E1299" s="820" t="s">
        <v>3103</v>
      </c>
      <c r="F1299" s="738" t="s">
        <v>3059</v>
      </c>
      <c r="G1299" s="738" t="s">
        <v>4526</v>
      </c>
      <c r="H1299" s="738" t="s">
        <v>608</v>
      </c>
      <c r="I1299" s="738" t="s">
        <v>4607</v>
      </c>
      <c r="J1299" s="738" t="s">
        <v>4541</v>
      </c>
      <c r="K1299" s="738" t="s">
        <v>4608</v>
      </c>
      <c r="L1299" s="739">
        <v>3645</v>
      </c>
      <c r="M1299" s="739">
        <v>3645</v>
      </c>
      <c r="N1299" s="738">
        <v>1</v>
      </c>
      <c r="O1299" s="821">
        <v>1</v>
      </c>
      <c r="P1299" s="739"/>
      <c r="Q1299" s="754">
        <v>0</v>
      </c>
      <c r="R1299" s="738"/>
      <c r="S1299" s="754">
        <v>0</v>
      </c>
      <c r="T1299" s="821"/>
      <c r="U1299" s="777">
        <v>0</v>
      </c>
    </row>
    <row r="1300" spans="1:21" ht="14.4" customHeight="1" x14ac:dyDescent="0.3">
      <c r="A1300" s="737">
        <v>10</v>
      </c>
      <c r="B1300" s="738" t="s">
        <v>2778</v>
      </c>
      <c r="C1300" s="738" t="s">
        <v>3068</v>
      </c>
      <c r="D1300" s="819" t="s">
        <v>5800</v>
      </c>
      <c r="E1300" s="820" t="s">
        <v>3103</v>
      </c>
      <c r="F1300" s="738" t="s">
        <v>3059</v>
      </c>
      <c r="G1300" s="738" t="s">
        <v>4526</v>
      </c>
      <c r="H1300" s="738" t="s">
        <v>608</v>
      </c>
      <c r="I1300" s="738" t="s">
        <v>4609</v>
      </c>
      <c r="J1300" s="738" t="s">
        <v>4541</v>
      </c>
      <c r="K1300" s="738" t="s">
        <v>4534</v>
      </c>
      <c r="L1300" s="739">
        <v>1133</v>
      </c>
      <c r="M1300" s="739">
        <v>1133</v>
      </c>
      <c r="N1300" s="738">
        <v>1</v>
      </c>
      <c r="O1300" s="821">
        <v>1</v>
      </c>
      <c r="P1300" s="739"/>
      <c r="Q1300" s="754">
        <v>0</v>
      </c>
      <c r="R1300" s="738"/>
      <c r="S1300" s="754">
        <v>0</v>
      </c>
      <c r="T1300" s="821"/>
      <c r="U1300" s="777">
        <v>0</v>
      </c>
    </row>
    <row r="1301" spans="1:21" ht="14.4" customHeight="1" x14ac:dyDescent="0.3">
      <c r="A1301" s="737">
        <v>10</v>
      </c>
      <c r="B1301" s="738" t="s">
        <v>2778</v>
      </c>
      <c r="C1301" s="738" t="s">
        <v>3068</v>
      </c>
      <c r="D1301" s="819" t="s">
        <v>5800</v>
      </c>
      <c r="E1301" s="820" t="s">
        <v>3103</v>
      </c>
      <c r="F1301" s="738" t="s">
        <v>3059</v>
      </c>
      <c r="G1301" s="738" t="s">
        <v>4526</v>
      </c>
      <c r="H1301" s="738" t="s">
        <v>608</v>
      </c>
      <c r="I1301" s="738" t="s">
        <v>4610</v>
      </c>
      <c r="J1301" s="738" t="s">
        <v>4611</v>
      </c>
      <c r="K1301" s="738" t="s">
        <v>4612</v>
      </c>
      <c r="L1301" s="739">
        <v>1871</v>
      </c>
      <c r="M1301" s="739">
        <v>3742</v>
      </c>
      <c r="N1301" s="738">
        <v>2</v>
      </c>
      <c r="O1301" s="821">
        <v>1</v>
      </c>
      <c r="P1301" s="739"/>
      <c r="Q1301" s="754">
        <v>0</v>
      </c>
      <c r="R1301" s="738"/>
      <c r="S1301" s="754">
        <v>0</v>
      </c>
      <c r="T1301" s="821"/>
      <c r="U1301" s="777">
        <v>0</v>
      </c>
    </row>
    <row r="1302" spans="1:21" ht="14.4" customHeight="1" x14ac:dyDescent="0.3">
      <c r="A1302" s="737">
        <v>10</v>
      </c>
      <c r="B1302" s="738" t="s">
        <v>2778</v>
      </c>
      <c r="C1302" s="738" t="s">
        <v>3068</v>
      </c>
      <c r="D1302" s="819" t="s">
        <v>5800</v>
      </c>
      <c r="E1302" s="820" t="s">
        <v>3103</v>
      </c>
      <c r="F1302" s="738" t="s">
        <v>3059</v>
      </c>
      <c r="G1302" s="738" t="s">
        <v>4526</v>
      </c>
      <c r="H1302" s="738" t="s">
        <v>608</v>
      </c>
      <c r="I1302" s="738" t="s">
        <v>4613</v>
      </c>
      <c r="J1302" s="738" t="s">
        <v>4614</v>
      </c>
      <c r="K1302" s="738" t="s">
        <v>4615</v>
      </c>
      <c r="L1302" s="739">
        <v>1872</v>
      </c>
      <c r="M1302" s="739">
        <v>1872</v>
      </c>
      <c r="N1302" s="738">
        <v>1</v>
      </c>
      <c r="O1302" s="821">
        <v>1</v>
      </c>
      <c r="P1302" s="739"/>
      <c r="Q1302" s="754">
        <v>0</v>
      </c>
      <c r="R1302" s="738"/>
      <c r="S1302" s="754">
        <v>0</v>
      </c>
      <c r="T1302" s="821"/>
      <c r="U1302" s="777">
        <v>0</v>
      </c>
    </row>
    <row r="1303" spans="1:21" ht="14.4" customHeight="1" x14ac:dyDescent="0.3">
      <c r="A1303" s="737">
        <v>10</v>
      </c>
      <c r="B1303" s="738" t="s">
        <v>2778</v>
      </c>
      <c r="C1303" s="738" t="s">
        <v>3068</v>
      </c>
      <c r="D1303" s="819" t="s">
        <v>5800</v>
      </c>
      <c r="E1303" s="820" t="s">
        <v>3103</v>
      </c>
      <c r="F1303" s="738" t="s">
        <v>3059</v>
      </c>
      <c r="G1303" s="738" t="s">
        <v>4526</v>
      </c>
      <c r="H1303" s="738" t="s">
        <v>608</v>
      </c>
      <c r="I1303" s="738" t="s">
        <v>4616</v>
      </c>
      <c r="J1303" s="738" t="s">
        <v>4614</v>
      </c>
      <c r="K1303" s="738" t="s">
        <v>4617</v>
      </c>
      <c r="L1303" s="739">
        <v>1330</v>
      </c>
      <c r="M1303" s="739">
        <v>1330</v>
      </c>
      <c r="N1303" s="738">
        <v>1</v>
      </c>
      <c r="O1303" s="821">
        <v>1</v>
      </c>
      <c r="P1303" s="739"/>
      <c r="Q1303" s="754">
        <v>0</v>
      </c>
      <c r="R1303" s="738"/>
      <c r="S1303" s="754">
        <v>0</v>
      </c>
      <c r="T1303" s="821"/>
      <c r="U1303" s="777">
        <v>0</v>
      </c>
    </row>
    <row r="1304" spans="1:21" ht="14.4" customHeight="1" x14ac:dyDescent="0.3">
      <c r="A1304" s="737">
        <v>10</v>
      </c>
      <c r="B1304" s="738" t="s">
        <v>2778</v>
      </c>
      <c r="C1304" s="738" t="s">
        <v>3068</v>
      </c>
      <c r="D1304" s="819" t="s">
        <v>5800</v>
      </c>
      <c r="E1304" s="820" t="s">
        <v>3103</v>
      </c>
      <c r="F1304" s="738" t="s">
        <v>3059</v>
      </c>
      <c r="G1304" s="738" t="s">
        <v>4526</v>
      </c>
      <c r="H1304" s="738" t="s">
        <v>608</v>
      </c>
      <c r="I1304" s="738" t="s">
        <v>4618</v>
      </c>
      <c r="J1304" s="738" t="s">
        <v>4541</v>
      </c>
      <c r="K1304" s="738" t="s">
        <v>4619</v>
      </c>
      <c r="L1304" s="739">
        <v>2069</v>
      </c>
      <c r="M1304" s="739">
        <v>2069</v>
      </c>
      <c r="N1304" s="738">
        <v>1</v>
      </c>
      <c r="O1304" s="821">
        <v>1</v>
      </c>
      <c r="P1304" s="739"/>
      <c r="Q1304" s="754">
        <v>0</v>
      </c>
      <c r="R1304" s="738"/>
      <c r="S1304" s="754">
        <v>0</v>
      </c>
      <c r="T1304" s="821"/>
      <c r="U1304" s="777">
        <v>0</v>
      </c>
    </row>
    <row r="1305" spans="1:21" ht="14.4" customHeight="1" x14ac:dyDescent="0.3">
      <c r="A1305" s="737">
        <v>10</v>
      </c>
      <c r="B1305" s="738" t="s">
        <v>2778</v>
      </c>
      <c r="C1305" s="738" t="s">
        <v>3068</v>
      </c>
      <c r="D1305" s="819" t="s">
        <v>5800</v>
      </c>
      <c r="E1305" s="820" t="s">
        <v>3103</v>
      </c>
      <c r="F1305" s="738" t="s">
        <v>3059</v>
      </c>
      <c r="G1305" s="738" t="s">
        <v>4526</v>
      </c>
      <c r="H1305" s="738" t="s">
        <v>608</v>
      </c>
      <c r="I1305" s="738" t="s">
        <v>4620</v>
      </c>
      <c r="J1305" s="738" t="s">
        <v>4621</v>
      </c>
      <c r="K1305" s="738" t="s">
        <v>4622</v>
      </c>
      <c r="L1305" s="739">
        <v>21000</v>
      </c>
      <c r="M1305" s="739">
        <v>21000</v>
      </c>
      <c r="N1305" s="738">
        <v>1</v>
      </c>
      <c r="O1305" s="821">
        <v>1</v>
      </c>
      <c r="P1305" s="739"/>
      <c r="Q1305" s="754">
        <v>0</v>
      </c>
      <c r="R1305" s="738"/>
      <c r="S1305" s="754">
        <v>0</v>
      </c>
      <c r="T1305" s="821"/>
      <c r="U1305" s="777">
        <v>0</v>
      </c>
    </row>
    <row r="1306" spans="1:21" ht="14.4" customHeight="1" x14ac:dyDescent="0.3">
      <c r="A1306" s="737">
        <v>10</v>
      </c>
      <c r="B1306" s="738" t="s">
        <v>2778</v>
      </c>
      <c r="C1306" s="738" t="s">
        <v>3068</v>
      </c>
      <c r="D1306" s="819" t="s">
        <v>5800</v>
      </c>
      <c r="E1306" s="820" t="s">
        <v>3120</v>
      </c>
      <c r="F1306" s="738" t="s">
        <v>3057</v>
      </c>
      <c r="G1306" s="738" t="s">
        <v>3461</v>
      </c>
      <c r="H1306" s="738" t="s">
        <v>608</v>
      </c>
      <c r="I1306" s="738" t="s">
        <v>4623</v>
      </c>
      <c r="J1306" s="738" t="s">
        <v>4624</v>
      </c>
      <c r="K1306" s="738" t="s">
        <v>4625</v>
      </c>
      <c r="L1306" s="739">
        <v>0</v>
      </c>
      <c r="M1306" s="739">
        <v>0</v>
      </c>
      <c r="N1306" s="738">
        <v>1</v>
      </c>
      <c r="O1306" s="821">
        <v>0.5</v>
      </c>
      <c r="P1306" s="739">
        <v>0</v>
      </c>
      <c r="Q1306" s="754"/>
      <c r="R1306" s="738">
        <v>1</v>
      </c>
      <c r="S1306" s="754">
        <v>1</v>
      </c>
      <c r="T1306" s="821">
        <v>0.5</v>
      </c>
      <c r="U1306" s="777">
        <v>1</v>
      </c>
    </row>
    <row r="1307" spans="1:21" ht="14.4" customHeight="1" x14ac:dyDescent="0.3">
      <c r="A1307" s="737">
        <v>10</v>
      </c>
      <c r="B1307" s="738" t="s">
        <v>2778</v>
      </c>
      <c r="C1307" s="738" t="s">
        <v>3068</v>
      </c>
      <c r="D1307" s="819" t="s">
        <v>5800</v>
      </c>
      <c r="E1307" s="820" t="s">
        <v>3120</v>
      </c>
      <c r="F1307" s="738" t="s">
        <v>3057</v>
      </c>
      <c r="G1307" s="738" t="s">
        <v>3462</v>
      </c>
      <c r="H1307" s="738" t="s">
        <v>608</v>
      </c>
      <c r="I1307" s="738" t="s">
        <v>3463</v>
      </c>
      <c r="J1307" s="738" t="s">
        <v>3464</v>
      </c>
      <c r="K1307" s="738" t="s">
        <v>3167</v>
      </c>
      <c r="L1307" s="739">
        <v>55.95</v>
      </c>
      <c r="M1307" s="739">
        <v>167.85000000000002</v>
      </c>
      <c r="N1307" s="738">
        <v>3</v>
      </c>
      <c r="O1307" s="821">
        <v>0.5</v>
      </c>
      <c r="P1307" s="739">
        <v>167.85000000000002</v>
      </c>
      <c r="Q1307" s="754">
        <v>1</v>
      </c>
      <c r="R1307" s="738">
        <v>3</v>
      </c>
      <c r="S1307" s="754">
        <v>1</v>
      </c>
      <c r="T1307" s="821">
        <v>0.5</v>
      </c>
      <c r="U1307" s="777">
        <v>1</v>
      </c>
    </row>
    <row r="1308" spans="1:21" ht="14.4" customHeight="1" x14ac:dyDescent="0.3">
      <c r="A1308" s="737">
        <v>10</v>
      </c>
      <c r="B1308" s="738" t="s">
        <v>2778</v>
      </c>
      <c r="C1308" s="738" t="s">
        <v>3068</v>
      </c>
      <c r="D1308" s="819" t="s">
        <v>5800</v>
      </c>
      <c r="E1308" s="820" t="s">
        <v>3120</v>
      </c>
      <c r="F1308" s="738" t="s">
        <v>3057</v>
      </c>
      <c r="G1308" s="738" t="s">
        <v>4325</v>
      </c>
      <c r="H1308" s="738" t="s">
        <v>608</v>
      </c>
      <c r="I1308" s="738" t="s">
        <v>4326</v>
      </c>
      <c r="J1308" s="738" t="s">
        <v>4327</v>
      </c>
      <c r="K1308" s="738" t="s">
        <v>3734</v>
      </c>
      <c r="L1308" s="739">
        <v>0</v>
      </c>
      <c r="M1308" s="739">
        <v>0</v>
      </c>
      <c r="N1308" s="738">
        <v>13</v>
      </c>
      <c r="O1308" s="821">
        <v>2.5</v>
      </c>
      <c r="P1308" s="739">
        <v>0</v>
      </c>
      <c r="Q1308" s="754"/>
      <c r="R1308" s="738">
        <v>4</v>
      </c>
      <c r="S1308" s="754">
        <v>0.30769230769230771</v>
      </c>
      <c r="T1308" s="821">
        <v>1</v>
      </c>
      <c r="U1308" s="777">
        <v>0.4</v>
      </c>
    </row>
    <row r="1309" spans="1:21" ht="14.4" customHeight="1" x14ac:dyDescent="0.3">
      <c r="A1309" s="737">
        <v>10</v>
      </c>
      <c r="B1309" s="738" t="s">
        <v>2778</v>
      </c>
      <c r="C1309" s="738" t="s">
        <v>3068</v>
      </c>
      <c r="D1309" s="819" t="s">
        <v>5800</v>
      </c>
      <c r="E1309" s="820" t="s">
        <v>3120</v>
      </c>
      <c r="F1309" s="738" t="s">
        <v>3057</v>
      </c>
      <c r="G1309" s="738" t="s">
        <v>3676</v>
      </c>
      <c r="H1309" s="738" t="s">
        <v>608</v>
      </c>
      <c r="I1309" s="738" t="s">
        <v>687</v>
      </c>
      <c r="J1309" s="738" t="s">
        <v>688</v>
      </c>
      <c r="K1309" s="738" t="s">
        <v>3677</v>
      </c>
      <c r="L1309" s="739">
        <v>18.809999999999999</v>
      </c>
      <c r="M1309" s="739">
        <v>56.429999999999993</v>
      </c>
      <c r="N1309" s="738">
        <v>3</v>
      </c>
      <c r="O1309" s="821">
        <v>1</v>
      </c>
      <c r="P1309" s="739">
        <v>18.809999999999999</v>
      </c>
      <c r="Q1309" s="754">
        <v>0.33333333333333337</v>
      </c>
      <c r="R1309" s="738">
        <v>1</v>
      </c>
      <c r="S1309" s="754">
        <v>0.33333333333333331</v>
      </c>
      <c r="T1309" s="821">
        <v>0.5</v>
      </c>
      <c r="U1309" s="777">
        <v>0.5</v>
      </c>
    </row>
    <row r="1310" spans="1:21" ht="14.4" customHeight="1" x14ac:dyDescent="0.3">
      <c r="A1310" s="737">
        <v>10</v>
      </c>
      <c r="B1310" s="738" t="s">
        <v>2778</v>
      </c>
      <c r="C1310" s="738" t="s">
        <v>3068</v>
      </c>
      <c r="D1310" s="819" t="s">
        <v>5800</v>
      </c>
      <c r="E1310" s="820" t="s">
        <v>3120</v>
      </c>
      <c r="F1310" s="738" t="s">
        <v>3057</v>
      </c>
      <c r="G1310" s="738" t="s">
        <v>3676</v>
      </c>
      <c r="H1310" s="738" t="s">
        <v>608</v>
      </c>
      <c r="I1310" s="738" t="s">
        <v>4066</v>
      </c>
      <c r="J1310" s="738" t="s">
        <v>1858</v>
      </c>
      <c r="K1310" s="738" t="s">
        <v>4067</v>
      </c>
      <c r="L1310" s="739">
        <v>80.760000000000005</v>
      </c>
      <c r="M1310" s="739">
        <v>242.28000000000003</v>
      </c>
      <c r="N1310" s="738">
        <v>3</v>
      </c>
      <c r="O1310" s="821">
        <v>2</v>
      </c>
      <c r="P1310" s="739">
        <v>242.28000000000003</v>
      </c>
      <c r="Q1310" s="754">
        <v>1</v>
      </c>
      <c r="R1310" s="738">
        <v>3</v>
      </c>
      <c r="S1310" s="754">
        <v>1</v>
      </c>
      <c r="T1310" s="821">
        <v>2</v>
      </c>
      <c r="U1310" s="777">
        <v>1</v>
      </c>
    </row>
    <row r="1311" spans="1:21" ht="14.4" customHeight="1" x14ac:dyDescent="0.3">
      <c r="A1311" s="737">
        <v>10</v>
      </c>
      <c r="B1311" s="738" t="s">
        <v>2778</v>
      </c>
      <c r="C1311" s="738" t="s">
        <v>3068</v>
      </c>
      <c r="D1311" s="819" t="s">
        <v>5800</v>
      </c>
      <c r="E1311" s="820" t="s">
        <v>3120</v>
      </c>
      <c r="F1311" s="738" t="s">
        <v>3057</v>
      </c>
      <c r="G1311" s="738" t="s">
        <v>3676</v>
      </c>
      <c r="H1311" s="738" t="s">
        <v>608</v>
      </c>
      <c r="I1311" s="738" t="s">
        <v>1857</v>
      </c>
      <c r="J1311" s="738" t="s">
        <v>1858</v>
      </c>
      <c r="K1311" s="738" t="s">
        <v>3678</v>
      </c>
      <c r="L1311" s="739">
        <v>161.52000000000001</v>
      </c>
      <c r="M1311" s="739">
        <v>969.12000000000012</v>
      </c>
      <c r="N1311" s="738">
        <v>6</v>
      </c>
      <c r="O1311" s="821">
        <v>5</v>
      </c>
      <c r="P1311" s="739">
        <v>323.04000000000002</v>
      </c>
      <c r="Q1311" s="754">
        <v>0.33333333333333331</v>
      </c>
      <c r="R1311" s="738">
        <v>2</v>
      </c>
      <c r="S1311" s="754">
        <v>0.33333333333333331</v>
      </c>
      <c r="T1311" s="821">
        <v>2</v>
      </c>
      <c r="U1311" s="777">
        <v>0.4</v>
      </c>
    </row>
    <row r="1312" spans="1:21" ht="14.4" customHeight="1" x14ac:dyDescent="0.3">
      <c r="A1312" s="737">
        <v>10</v>
      </c>
      <c r="B1312" s="738" t="s">
        <v>2778</v>
      </c>
      <c r="C1312" s="738" t="s">
        <v>3068</v>
      </c>
      <c r="D1312" s="819" t="s">
        <v>5800</v>
      </c>
      <c r="E1312" s="820" t="s">
        <v>3120</v>
      </c>
      <c r="F1312" s="738" t="s">
        <v>3057</v>
      </c>
      <c r="G1312" s="738" t="s">
        <v>3530</v>
      </c>
      <c r="H1312" s="738" t="s">
        <v>608</v>
      </c>
      <c r="I1312" s="738" t="s">
        <v>2002</v>
      </c>
      <c r="J1312" s="738" t="s">
        <v>1405</v>
      </c>
      <c r="K1312" s="738" t="s">
        <v>4287</v>
      </c>
      <c r="L1312" s="739">
        <v>159.16999999999999</v>
      </c>
      <c r="M1312" s="739">
        <v>159.16999999999999</v>
      </c>
      <c r="N1312" s="738">
        <v>1</v>
      </c>
      <c r="O1312" s="821">
        <v>0.5</v>
      </c>
      <c r="P1312" s="739">
        <v>159.16999999999999</v>
      </c>
      <c r="Q1312" s="754">
        <v>1</v>
      </c>
      <c r="R1312" s="738">
        <v>1</v>
      </c>
      <c r="S1312" s="754">
        <v>1</v>
      </c>
      <c r="T1312" s="821">
        <v>0.5</v>
      </c>
      <c r="U1312" s="777">
        <v>1</v>
      </c>
    </row>
    <row r="1313" spans="1:21" ht="14.4" customHeight="1" x14ac:dyDescent="0.3">
      <c r="A1313" s="737">
        <v>10</v>
      </c>
      <c r="B1313" s="738" t="s">
        <v>2778</v>
      </c>
      <c r="C1313" s="738" t="s">
        <v>3068</v>
      </c>
      <c r="D1313" s="819" t="s">
        <v>5800</v>
      </c>
      <c r="E1313" s="820" t="s">
        <v>3120</v>
      </c>
      <c r="F1313" s="738" t="s">
        <v>3057</v>
      </c>
      <c r="G1313" s="738" t="s">
        <v>3777</v>
      </c>
      <c r="H1313" s="738" t="s">
        <v>608</v>
      </c>
      <c r="I1313" s="738" t="s">
        <v>2551</v>
      </c>
      <c r="J1313" s="738" t="s">
        <v>2552</v>
      </c>
      <c r="K1313" s="738" t="s">
        <v>3778</v>
      </c>
      <c r="L1313" s="739">
        <v>19.89</v>
      </c>
      <c r="M1313" s="739">
        <v>59.67</v>
      </c>
      <c r="N1313" s="738">
        <v>3</v>
      </c>
      <c r="O1313" s="821">
        <v>0.5</v>
      </c>
      <c r="P1313" s="739"/>
      <c r="Q1313" s="754">
        <v>0</v>
      </c>
      <c r="R1313" s="738"/>
      <c r="S1313" s="754">
        <v>0</v>
      </c>
      <c r="T1313" s="821"/>
      <c r="U1313" s="777">
        <v>0</v>
      </c>
    </row>
    <row r="1314" spans="1:21" ht="14.4" customHeight="1" x14ac:dyDescent="0.3">
      <c r="A1314" s="737">
        <v>10</v>
      </c>
      <c r="B1314" s="738" t="s">
        <v>2778</v>
      </c>
      <c r="C1314" s="738" t="s">
        <v>3068</v>
      </c>
      <c r="D1314" s="819" t="s">
        <v>5800</v>
      </c>
      <c r="E1314" s="820" t="s">
        <v>3120</v>
      </c>
      <c r="F1314" s="738" t="s">
        <v>3057</v>
      </c>
      <c r="G1314" s="738" t="s">
        <v>3777</v>
      </c>
      <c r="H1314" s="738" t="s">
        <v>608</v>
      </c>
      <c r="I1314" s="738" t="s">
        <v>4221</v>
      </c>
      <c r="J1314" s="738" t="s">
        <v>4222</v>
      </c>
      <c r="K1314" s="738" t="s">
        <v>4223</v>
      </c>
      <c r="L1314" s="739">
        <v>132.63</v>
      </c>
      <c r="M1314" s="739">
        <v>265.26</v>
      </c>
      <c r="N1314" s="738">
        <v>2</v>
      </c>
      <c r="O1314" s="821">
        <v>1</v>
      </c>
      <c r="P1314" s="739"/>
      <c r="Q1314" s="754">
        <v>0</v>
      </c>
      <c r="R1314" s="738"/>
      <c r="S1314" s="754">
        <v>0</v>
      </c>
      <c r="T1314" s="821"/>
      <c r="U1314" s="777">
        <v>0</v>
      </c>
    </row>
    <row r="1315" spans="1:21" ht="14.4" customHeight="1" x14ac:dyDescent="0.3">
      <c r="A1315" s="737">
        <v>10</v>
      </c>
      <c r="B1315" s="738" t="s">
        <v>2778</v>
      </c>
      <c r="C1315" s="738" t="s">
        <v>3068</v>
      </c>
      <c r="D1315" s="819" t="s">
        <v>5800</v>
      </c>
      <c r="E1315" s="820" t="s">
        <v>3120</v>
      </c>
      <c r="F1315" s="738" t="s">
        <v>3057</v>
      </c>
      <c r="G1315" s="738" t="s">
        <v>4626</v>
      </c>
      <c r="H1315" s="738" t="s">
        <v>608</v>
      </c>
      <c r="I1315" s="738" t="s">
        <v>1065</v>
      </c>
      <c r="J1315" s="738" t="s">
        <v>1066</v>
      </c>
      <c r="K1315" s="738" t="s">
        <v>4627</v>
      </c>
      <c r="L1315" s="739">
        <v>42.51</v>
      </c>
      <c r="M1315" s="739">
        <v>42.51</v>
      </c>
      <c r="N1315" s="738">
        <v>1</v>
      </c>
      <c r="O1315" s="821">
        <v>0.5</v>
      </c>
      <c r="P1315" s="739">
        <v>42.51</v>
      </c>
      <c r="Q1315" s="754">
        <v>1</v>
      </c>
      <c r="R1315" s="738">
        <v>1</v>
      </c>
      <c r="S1315" s="754">
        <v>1</v>
      </c>
      <c r="T1315" s="821">
        <v>0.5</v>
      </c>
      <c r="U1315" s="777">
        <v>1</v>
      </c>
    </row>
    <row r="1316" spans="1:21" ht="14.4" customHeight="1" x14ac:dyDescent="0.3">
      <c r="A1316" s="737">
        <v>10</v>
      </c>
      <c r="B1316" s="738" t="s">
        <v>2778</v>
      </c>
      <c r="C1316" s="738" t="s">
        <v>3068</v>
      </c>
      <c r="D1316" s="819" t="s">
        <v>5800</v>
      </c>
      <c r="E1316" s="820" t="s">
        <v>3120</v>
      </c>
      <c r="F1316" s="738" t="s">
        <v>3057</v>
      </c>
      <c r="G1316" s="738" t="s">
        <v>4341</v>
      </c>
      <c r="H1316" s="738" t="s">
        <v>608</v>
      </c>
      <c r="I1316" s="738" t="s">
        <v>4628</v>
      </c>
      <c r="J1316" s="738" t="s">
        <v>4629</v>
      </c>
      <c r="K1316" s="738" t="s">
        <v>4630</v>
      </c>
      <c r="L1316" s="739">
        <v>107.42</v>
      </c>
      <c r="M1316" s="739">
        <v>107.42</v>
      </c>
      <c r="N1316" s="738">
        <v>1</v>
      </c>
      <c r="O1316" s="821">
        <v>0.5</v>
      </c>
      <c r="P1316" s="739">
        <v>107.42</v>
      </c>
      <c r="Q1316" s="754">
        <v>1</v>
      </c>
      <c r="R1316" s="738">
        <v>1</v>
      </c>
      <c r="S1316" s="754">
        <v>1</v>
      </c>
      <c r="T1316" s="821">
        <v>0.5</v>
      </c>
      <c r="U1316" s="777">
        <v>1</v>
      </c>
    </row>
    <row r="1317" spans="1:21" ht="14.4" customHeight="1" x14ac:dyDescent="0.3">
      <c r="A1317" s="737">
        <v>10</v>
      </c>
      <c r="B1317" s="738" t="s">
        <v>2778</v>
      </c>
      <c r="C1317" s="738" t="s">
        <v>3068</v>
      </c>
      <c r="D1317" s="819" t="s">
        <v>5800</v>
      </c>
      <c r="E1317" s="820" t="s">
        <v>3120</v>
      </c>
      <c r="F1317" s="738" t="s">
        <v>3057</v>
      </c>
      <c r="G1317" s="738" t="s">
        <v>3282</v>
      </c>
      <c r="H1317" s="738" t="s">
        <v>608</v>
      </c>
      <c r="I1317" s="738" t="s">
        <v>2428</v>
      </c>
      <c r="J1317" s="738" t="s">
        <v>2429</v>
      </c>
      <c r="K1317" s="738" t="s">
        <v>3283</v>
      </c>
      <c r="L1317" s="739">
        <v>107.27</v>
      </c>
      <c r="M1317" s="739">
        <v>858.16000000000008</v>
      </c>
      <c r="N1317" s="738">
        <v>8</v>
      </c>
      <c r="O1317" s="821">
        <v>3.5</v>
      </c>
      <c r="P1317" s="739">
        <v>321.81</v>
      </c>
      <c r="Q1317" s="754">
        <v>0.37499999999999994</v>
      </c>
      <c r="R1317" s="738">
        <v>3</v>
      </c>
      <c r="S1317" s="754">
        <v>0.375</v>
      </c>
      <c r="T1317" s="821">
        <v>1.5</v>
      </c>
      <c r="U1317" s="777">
        <v>0.42857142857142855</v>
      </c>
    </row>
    <row r="1318" spans="1:21" ht="14.4" customHeight="1" x14ac:dyDescent="0.3">
      <c r="A1318" s="737">
        <v>10</v>
      </c>
      <c r="B1318" s="738" t="s">
        <v>2778</v>
      </c>
      <c r="C1318" s="738" t="s">
        <v>3068</v>
      </c>
      <c r="D1318" s="819" t="s">
        <v>5800</v>
      </c>
      <c r="E1318" s="820" t="s">
        <v>3120</v>
      </c>
      <c r="F1318" s="738" t="s">
        <v>3057</v>
      </c>
      <c r="G1318" s="738" t="s">
        <v>3282</v>
      </c>
      <c r="H1318" s="738" t="s">
        <v>608</v>
      </c>
      <c r="I1318" s="738" t="s">
        <v>3718</v>
      </c>
      <c r="J1318" s="738" t="s">
        <v>2429</v>
      </c>
      <c r="K1318" s="738" t="s">
        <v>3283</v>
      </c>
      <c r="L1318" s="739">
        <v>107.27</v>
      </c>
      <c r="M1318" s="739">
        <v>536.35</v>
      </c>
      <c r="N1318" s="738">
        <v>5</v>
      </c>
      <c r="O1318" s="821">
        <v>2</v>
      </c>
      <c r="P1318" s="739">
        <v>107.27</v>
      </c>
      <c r="Q1318" s="754">
        <v>0.19999999999999998</v>
      </c>
      <c r="R1318" s="738">
        <v>1</v>
      </c>
      <c r="S1318" s="754">
        <v>0.2</v>
      </c>
      <c r="T1318" s="821">
        <v>1</v>
      </c>
      <c r="U1318" s="777">
        <v>0.5</v>
      </c>
    </row>
    <row r="1319" spans="1:21" ht="14.4" customHeight="1" x14ac:dyDescent="0.3">
      <c r="A1319" s="737">
        <v>10</v>
      </c>
      <c r="B1319" s="738" t="s">
        <v>2778</v>
      </c>
      <c r="C1319" s="738" t="s">
        <v>3068</v>
      </c>
      <c r="D1319" s="819" t="s">
        <v>5800</v>
      </c>
      <c r="E1319" s="820" t="s">
        <v>3120</v>
      </c>
      <c r="F1319" s="738" t="s">
        <v>3057</v>
      </c>
      <c r="G1319" s="738" t="s">
        <v>3481</v>
      </c>
      <c r="H1319" s="738" t="s">
        <v>608</v>
      </c>
      <c r="I1319" s="738" t="s">
        <v>4631</v>
      </c>
      <c r="J1319" s="738" t="s">
        <v>4632</v>
      </c>
      <c r="K1319" s="738" t="s">
        <v>4633</v>
      </c>
      <c r="L1319" s="739">
        <v>33</v>
      </c>
      <c r="M1319" s="739">
        <v>66</v>
      </c>
      <c r="N1319" s="738">
        <v>2</v>
      </c>
      <c r="O1319" s="821">
        <v>0.5</v>
      </c>
      <c r="P1319" s="739">
        <v>66</v>
      </c>
      <c r="Q1319" s="754">
        <v>1</v>
      </c>
      <c r="R1319" s="738">
        <v>2</v>
      </c>
      <c r="S1319" s="754">
        <v>1</v>
      </c>
      <c r="T1319" s="821">
        <v>0.5</v>
      </c>
      <c r="U1319" s="777">
        <v>1</v>
      </c>
    </row>
    <row r="1320" spans="1:21" ht="14.4" customHeight="1" x14ac:dyDescent="0.3">
      <c r="A1320" s="737">
        <v>10</v>
      </c>
      <c r="B1320" s="738" t="s">
        <v>2778</v>
      </c>
      <c r="C1320" s="738" t="s">
        <v>3068</v>
      </c>
      <c r="D1320" s="819" t="s">
        <v>5800</v>
      </c>
      <c r="E1320" s="820" t="s">
        <v>3120</v>
      </c>
      <c r="F1320" s="738" t="s">
        <v>3057</v>
      </c>
      <c r="G1320" s="738" t="s">
        <v>3161</v>
      </c>
      <c r="H1320" s="738" t="s">
        <v>608</v>
      </c>
      <c r="I1320" s="738" t="s">
        <v>1954</v>
      </c>
      <c r="J1320" s="738" t="s">
        <v>3107</v>
      </c>
      <c r="K1320" s="738"/>
      <c r="L1320" s="739">
        <v>0</v>
      </c>
      <c r="M1320" s="739">
        <v>0</v>
      </c>
      <c r="N1320" s="738">
        <v>2</v>
      </c>
      <c r="O1320" s="821">
        <v>2</v>
      </c>
      <c r="P1320" s="739">
        <v>0</v>
      </c>
      <c r="Q1320" s="754"/>
      <c r="R1320" s="738">
        <v>2</v>
      </c>
      <c r="S1320" s="754">
        <v>1</v>
      </c>
      <c r="T1320" s="821">
        <v>2</v>
      </c>
      <c r="U1320" s="777">
        <v>1</v>
      </c>
    </row>
    <row r="1321" spans="1:21" ht="14.4" customHeight="1" x14ac:dyDescent="0.3">
      <c r="A1321" s="737">
        <v>10</v>
      </c>
      <c r="B1321" s="738" t="s">
        <v>2778</v>
      </c>
      <c r="C1321" s="738" t="s">
        <v>3068</v>
      </c>
      <c r="D1321" s="819" t="s">
        <v>5800</v>
      </c>
      <c r="E1321" s="820" t="s">
        <v>3120</v>
      </c>
      <c r="F1321" s="738" t="s">
        <v>3057</v>
      </c>
      <c r="G1321" s="738" t="s">
        <v>4317</v>
      </c>
      <c r="H1321" s="738" t="s">
        <v>608</v>
      </c>
      <c r="I1321" s="738" t="s">
        <v>4318</v>
      </c>
      <c r="J1321" s="738" t="s">
        <v>4319</v>
      </c>
      <c r="K1321" s="738" t="s">
        <v>4320</v>
      </c>
      <c r="L1321" s="739">
        <v>76.22</v>
      </c>
      <c r="M1321" s="739">
        <v>2439.04</v>
      </c>
      <c r="N1321" s="738">
        <v>32</v>
      </c>
      <c r="O1321" s="821">
        <v>8</v>
      </c>
      <c r="P1321" s="739">
        <v>1219.52</v>
      </c>
      <c r="Q1321" s="754">
        <v>0.5</v>
      </c>
      <c r="R1321" s="738">
        <v>16</v>
      </c>
      <c r="S1321" s="754">
        <v>0.5</v>
      </c>
      <c r="T1321" s="821">
        <v>3.5</v>
      </c>
      <c r="U1321" s="777">
        <v>0.4375</v>
      </c>
    </row>
    <row r="1322" spans="1:21" ht="14.4" customHeight="1" x14ac:dyDescent="0.3">
      <c r="A1322" s="737">
        <v>10</v>
      </c>
      <c r="B1322" s="738" t="s">
        <v>2778</v>
      </c>
      <c r="C1322" s="738" t="s">
        <v>3068</v>
      </c>
      <c r="D1322" s="819" t="s">
        <v>5800</v>
      </c>
      <c r="E1322" s="820" t="s">
        <v>3120</v>
      </c>
      <c r="F1322" s="738" t="s">
        <v>3057</v>
      </c>
      <c r="G1322" s="738" t="s">
        <v>4317</v>
      </c>
      <c r="H1322" s="738" t="s">
        <v>608</v>
      </c>
      <c r="I1322" s="738" t="s">
        <v>4634</v>
      </c>
      <c r="J1322" s="738" t="s">
        <v>4349</v>
      </c>
      <c r="K1322" s="738" t="s">
        <v>4635</v>
      </c>
      <c r="L1322" s="739">
        <v>105.08</v>
      </c>
      <c r="M1322" s="739">
        <v>840.64</v>
      </c>
      <c r="N1322" s="738">
        <v>8</v>
      </c>
      <c r="O1322" s="821">
        <v>1.5</v>
      </c>
      <c r="P1322" s="739"/>
      <c r="Q1322" s="754">
        <v>0</v>
      </c>
      <c r="R1322" s="738"/>
      <c r="S1322" s="754">
        <v>0</v>
      </c>
      <c r="T1322" s="821"/>
      <c r="U1322" s="777">
        <v>0</v>
      </c>
    </row>
    <row r="1323" spans="1:21" ht="14.4" customHeight="1" x14ac:dyDescent="0.3">
      <c r="A1323" s="737">
        <v>10</v>
      </c>
      <c r="B1323" s="738" t="s">
        <v>2778</v>
      </c>
      <c r="C1323" s="738" t="s">
        <v>3068</v>
      </c>
      <c r="D1323" s="819" t="s">
        <v>5800</v>
      </c>
      <c r="E1323" s="820" t="s">
        <v>3120</v>
      </c>
      <c r="F1323" s="738" t="s">
        <v>3057</v>
      </c>
      <c r="G1323" s="738" t="s">
        <v>4317</v>
      </c>
      <c r="H1323" s="738" t="s">
        <v>608</v>
      </c>
      <c r="I1323" s="738" t="s">
        <v>4348</v>
      </c>
      <c r="J1323" s="738" t="s">
        <v>4349</v>
      </c>
      <c r="K1323" s="738" t="s">
        <v>4350</v>
      </c>
      <c r="L1323" s="739">
        <v>210.15</v>
      </c>
      <c r="M1323" s="739">
        <v>420.3</v>
      </c>
      <c r="N1323" s="738">
        <v>2</v>
      </c>
      <c r="O1323" s="821">
        <v>0.5</v>
      </c>
      <c r="P1323" s="739"/>
      <c r="Q1323" s="754">
        <v>0</v>
      </c>
      <c r="R1323" s="738"/>
      <c r="S1323" s="754">
        <v>0</v>
      </c>
      <c r="T1323" s="821"/>
      <c r="U1323" s="777">
        <v>0</v>
      </c>
    </row>
    <row r="1324" spans="1:21" ht="14.4" customHeight="1" x14ac:dyDescent="0.3">
      <c r="A1324" s="737">
        <v>10</v>
      </c>
      <c r="B1324" s="738" t="s">
        <v>2778</v>
      </c>
      <c r="C1324" s="738" t="s">
        <v>3068</v>
      </c>
      <c r="D1324" s="819" t="s">
        <v>5800</v>
      </c>
      <c r="E1324" s="820" t="s">
        <v>3120</v>
      </c>
      <c r="F1324" s="738" t="s">
        <v>3057</v>
      </c>
      <c r="G1324" s="738" t="s">
        <v>4317</v>
      </c>
      <c r="H1324" s="738" t="s">
        <v>608</v>
      </c>
      <c r="I1324" s="738" t="s">
        <v>4351</v>
      </c>
      <c r="J1324" s="738" t="s">
        <v>4352</v>
      </c>
      <c r="K1324" s="738" t="s">
        <v>4353</v>
      </c>
      <c r="L1324" s="739">
        <v>63.75</v>
      </c>
      <c r="M1324" s="739">
        <v>1402.5</v>
      </c>
      <c r="N1324" s="738">
        <v>22</v>
      </c>
      <c r="O1324" s="821">
        <v>5</v>
      </c>
      <c r="P1324" s="739">
        <v>1147.5</v>
      </c>
      <c r="Q1324" s="754">
        <v>0.81818181818181823</v>
      </c>
      <c r="R1324" s="738">
        <v>18</v>
      </c>
      <c r="S1324" s="754">
        <v>0.81818181818181823</v>
      </c>
      <c r="T1324" s="821">
        <v>3</v>
      </c>
      <c r="U1324" s="777">
        <v>0.6</v>
      </c>
    </row>
    <row r="1325" spans="1:21" ht="14.4" customHeight="1" x14ac:dyDescent="0.3">
      <c r="A1325" s="737">
        <v>10</v>
      </c>
      <c r="B1325" s="738" t="s">
        <v>2778</v>
      </c>
      <c r="C1325" s="738" t="s">
        <v>3068</v>
      </c>
      <c r="D1325" s="819" t="s">
        <v>5800</v>
      </c>
      <c r="E1325" s="820" t="s">
        <v>3120</v>
      </c>
      <c r="F1325" s="738" t="s">
        <v>3057</v>
      </c>
      <c r="G1325" s="738" t="s">
        <v>4317</v>
      </c>
      <c r="H1325" s="738" t="s">
        <v>608</v>
      </c>
      <c r="I1325" s="738" t="s">
        <v>4636</v>
      </c>
      <c r="J1325" s="738" t="s">
        <v>4352</v>
      </c>
      <c r="K1325" s="738" t="s">
        <v>4637</v>
      </c>
      <c r="L1325" s="739">
        <v>0</v>
      </c>
      <c r="M1325" s="739">
        <v>0</v>
      </c>
      <c r="N1325" s="738">
        <v>3</v>
      </c>
      <c r="O1325" s="821">
        <v>1</v>
      </c>
      <c r="P1325" s="739">
        <v>0</v>
      </c>
      <c r="Q1325" s="754"/>
      <c r="R1325" s="738">
        <v>3</v>
      </c>
      <c r="S1325" s="754">
        <v>1</v>
      </c>
      <c r="T1325" s="821">
        <v>1</v>
      </c>
      <c r="U1325" s="777">
        <v>1</v>
      </c>
    </row>
    <row r="1326" spans="1:21" ht="14.4" customHeight="1" x14ac:dyDescent="0.3">
      <c r="A1326" s="737">
        <v>10</v>
      </c>
      <c r="B1326" s="738" t="s">
        <v>2778</v>
      </c>
      <c r="C1326" s="738" t="s">
        <v>3068</v>
      </c>
      <c r="D1326" s="819" t="s">
        <v>5800</v>
      </c>
      <c r="E1326" s="820" t="s">
        <v>3120</v>
      </c>
      <c r="F1326" s="738" t="s">
        <v>3057</v>
      </c>
      <c r="G1326" s="738" t="s">
        <v>4354</v>
      </c>
      <c r="H1326" s="738" t="s">
        <v>608</v>
      </c>
      <c r="I1326" s="738" t="s">
        <v>4355</v>
      </c>
      <c r="J1326" s="738" t="s">
        <v>4356</v>
      </c>
      <c r="K1326" s="738" t="s">
        <v>4357</v>
      </c>
      <c r="L1326" s="739">
        <v>56.63</v>
      </c>
      <c r="M1326" s="739">
        <v>962.71</v>
      </c>
      <c r="N1326" s="738">
        <v>17</v>
      </c>
      <c r="O1326" s="821">
        <v>2</v>
      </c>
      <c r="P1326" s="739">
        <v>566.30000000000007</v>
      </c>
      <c r="Q1326" s="754">
        <v>0.58823529411764708</v>
      </c>
      <c r="R1326" s="738">
        <v>10</v>
      </c>
      <c r="S1326" s="754">
        <v>0.58823529411764708</v>
      </c>
      <c r="T1326" s="821">
        <v>1.5</v>
      </c>
      <c r="U1326" s="777">
        <v>0.75</v>
      </c>
    </row>
    <row r="1327" spans="1:21" ht="14.4" customHeight="1" x14ac:dyDescent="0.3">
      <c r="A1327" s="737">
        <v>10</v>
      </c>
      <c r="B1327" s="738" t="s">
        <v>2778</v>
      </c>
      <c r="C1327" s="738" t="s">
        <v>3068</v>
      </c>
      <c r="D1327" s="819" t="s">
        <v>5800</v>
      </c>
      <c r="E1327" s="820" t="s">
        <v>3120</v>
      </c>
      <c r="F1327" s="738" t="s">
        <v>3057</v>
      </c>
      <c r="G1327" s="738" t="s">
        <v>3436</v>
      </c>
      <c r="H1327" s="738" t="s">
        <v>608</v>
      </c>
      <c r="I1327" s="738" t="s">
        <v>1156</v>
      </c>
      <c r="J1327" s="738" t="s">
        <v>3437</v>
      </c>
      <c r="K1327" s="738" t="s">
        <v>4232</v>
      </c>
      <c r="L1327" s="739">
        <v>16.079999999999998</v>
      </c>
      <c r="M1327" s="739">
        <v>466.31999999999994</v>
      </c>
      <c r="N1327" s="738">
        <v>29</v>
      </c>
      <c r="O1327" s="821">
        <v>5</v>
      </c>
      <c r="P1327" s="739">
        <v>353.75999999999993</v>
      </c>
      <c r="Q1327" s="754">
        <v>0.75862068965517238</v>
      </c>
      <c r="R1327" s="738">
        <v>22</v>
      </c>
      <c r="S1327" s="754">
        <v>0.75862068965517238</v>
      </c>
      <c r="T1327" s="821">
        <v>3.5</v>
      </c>
      <c r="U1327" s="777">
        <v>0.7</v>
      </c>
    </row>
    <row r="1328" spans="1:21" ht="14.4" customHeight="1" x14ac:dyDescent="0.3">
      <c r="A1328" s="737">
        <v>10</v>
      </c>
      <c r="B1328" s="738" t="s">
        <v>2778</v>
      </c>
      <c r="C1328" s="738" t="s">
        <v>3068</v>
      </c>
      <c r="D1328" s="819" t="s">
        <v>5800</v>
      </c>
      <c r="E1328" s="820" t="s">
        <v>3120</v>
      </c>
      <c r="F1328" s="738" t="s">
        <v>3057</v>
      </c>
      <c r="G1328" s="738" t="s">
        <v>4638</v>
      </c>
      <c r="H1328" s="738" t="s">
        <v>608</v>
      </c>
      <c r="I1328" s="738" t="s">
        <v>4639</v>
      </c>
      <c r="J1328" s="738" t="s">
        <v>4640</v>
      </c>
      <c r="K1328" s="738" t="s">
        <v>4641</v>
      </c>
      <c r="L1328" s="739">
        <v>35.17</v>
      </c>
      <c r="M1328" s="739">
        <v>35.17</v>
      </c>
      <c r="N1328" s="738">
        <v>1</v>
      </c>
      <c r="O1328" s="821">
        <v>0.5</v>
      </c>
      <c r="P1328" s="739">
        <v>35.17</v>
      </c>
      <c r="Q1328" s="754">
        <v>1</v>
      </c>
      <c r="R1328" s="738">
        <v>1</v>
      </c>
      <c r="S1328" s="754">
        <v>1</v>
      </c>
      <c r="T1328" s="821">
        <v>0.5</v>
      </c>
      <c r="U1328" s="777">
        <v>1</v>
      </c>
    </row>
    <row r="1329" spans="1:21" ht="14.4" customHeight="1" x14ac:dyDescent="0.3">
      <c r="A1329" s="737">
        <v>10</v>
      </c>
      <c r="B1329" s="738" t="s">
        <v>2778</v>
      </c>
      <c r="C1329" s="738" t="s">
        <v>3068</v>
      </c>
      <c r="D1329" s="819" t="s">
        <v>5800</v>
      </c>
      <c r="E1329" s="820" t="s">
        <v>3120</v>
      </c>
      <c r="F1329" s="738" t="s">
        <v>3057</v>
      </c>
      <c r="G1329" s="738" t="s">
        <v>3163</v>
      </c>
      <c r="H1329" s="738" t="s">
        <v>608</v>
      </c>
      <c r="I1329" s="738" t="s">
        <v>1393</v>
      </c>
      <c r="J1329" s="738" t="s">
        <v>3164</v>
      </c>
      <c r="K1329" s="738" t="s">
        <v>3165</v>
      </c>
      <c r="L1329" s="739">
        <v>88.76</v>
      </c>
      <c r="M1329" s="739">
        <v>88.76</v>
      </c>
      <c r="N1329" s="738">
        <v>1</v>
      </c>
      <c r="O1329" s="821">
        <v>0.5</v>
      </c>
      <c r="P1329" s="739"/>
      <c r="Q1329" s="754">
        <v>0</v>
      </c>
      <c r="R1329" s="738"/>
      <c r="S1329" s="754">
        <v>0</v>
      </c>
      <c r="T1329" s="821"/>
      <c r="U1329" s="777">
        <v>0</v>
      </c>
    </row>
    <row r="1330" spans="1:21" ht="14.4" customHeight="1" x14ac:dyDescent="0.3">
      <c r="A1330" s="737">
        <v>10</v>
      </c>
      <c r="B1330" s="738" t="s">
        <v>2778</v>
      </c>
      <c r="C1330" s="738" t="s">
        <v>3068</v>
      </c>
      <c r="D1330" s="819" t="s">
        <v>5800</v>
      </c>
      <c r="E1330" s="820" t="s">
        <v>3120</v>
      </c>
      <c r="F1330" s="738" t="s">
        <v>3057</v>
      </c>
      <c r="G1330" s="738" t="s">
        <v>3689</v>
      </c>
      <c r="H1330" s="738" t="s">
        <v>608</v>
      </c>
      <c r="I1330" s="738" t="s">
        <v>4360</v>
      </c>
      <c r="J1330" s="738" t="s">
        <v>2944</v>
      </c>
      <c r="K1330" s="738" t="s">
        <v>4361</v>
      </c>
      <c r="L1330" s="739">
        <v>109.89</v>
      </c>
      <c r="M1330" s="739">
        <v>219.78</v>
      </c>
      <c r="N1330" s="738">
        <v>2</v>
      </c>
      <c r="O1330" s="821">
        <v>1</v>
      </c>
      <c r="P1330" s="739"/>
      <c r="Q1330" s="754">
        <v>0</v>
      </c>
      <c r="R1330" s="738"/>
      <c r="S1330" s="754">
        <v>0</v>
      </c>
      <c r="T1330" s="821"/>
      <c r="U1330" s="777">
        <v>0</v>
      </c>
    </row>
    <row r="1331" spans="1:21" ht="14.4" customHeight="1" x14ac:dyDescent="0.3">
      <c r="A1331" s="737">
        <v>10</v>
      </c>
      <c r="B1331" s="738" t="s">
        <v>2778</v>
      </c>
      <c r="C1331" s="738" t="s">
        <v>3068</v>
      </c>
      <c r="D1331" s="819" t="s">
        <v>5800</v>
      </c>
      <c r="E1331" s="820" t="s">
        <v>3120</v>
      </c>
      <c r="F1331" s="738" t="s">
        <v>3057</v>
      </c>
      <c r="G1331" s="738" t="s">
        <v>3689</v>
      </c>
      <c r="H1331" s="738" t="s">
        <v>871</v>
      </c>
      <c r="I1331" s="738" t="s">
        <v>1643</v>
      </c>
      <c r="J1331" s="738" t="s">
        <v>2942</v>
      </c>
      <c r="K1331" s="738" t="s">
        <v>2943</v>
      </c>
      <c r="L1331" s="739">
        <v>366.31</v>
      </c>
      <c r="M1331" s="739">
        <v>6227.27</v>
      </c>
      <c r="N1331" s="738">
        <v>17</v>
      </c>
      <c r="O1331" s="821">
        <v>8.5</v>
      </c>
      <c r="P1331" s="739">
        <v>4762.0300000000007</v>
      </c>
      <c r="Q1331" s="754">
        <v>0.76470588235294124</v>
      </c>
      <c r="R1331" s="738">
        <v>13</v>
      </c>
      <c r="S1331" s="754">
        <v>0.76470588235294112</v>
      </c>
      <c r="T1331" s="821">
        <v>6.5</v>
      </c>
      <c r="U1331" s="777">
        <v>0.76470588235294112</v>
      </c>
    </row>
    <row r="1332" spans="1:21" ht="14.4" customHeight="1" x14ac:dyDescent="0.3">
      <c r="A1332" s="737">
        <v>10</v>
      </c>
      <c r="B1332" s="738" t="s">
        <v>2778</v>
      </c>
      <c r="C1332" s="738" t="s">
        <v>3068</v>
      </c>
      <c r="D1332" s="819" t="s">
        <v>5800</v>
      </c>
      <c r="E1332" s="820" t="s">
        <v>3120</v>
      </c>
      <c r="F1332" s="738" t="s">
        <v>3057</v>
      </c>
      <c r="G1332" s="738" t="s">
        <v>3689</v>
      </c>
      <c r="H1332" s="738" t="s">
        <v>608</v>
      </c>
      <c r="I1332" s="738" t="s">
        <v>1356</v>
      </c>
      <c r="J1332" s="738" t="s">
        <v>2944</v>
      </c>
      <c r="K1332" s="738" t="s">
        <v>2945</v>
      </c>
      <c r="L1332" s="739">
        <v>54.95</v>
      </c>
      <c r="M1332" s="739">
        <v>494.55</v>
      </c>
      <c r="N1332" s="738">
        <v>9</v>
      </c>
      <c r="O1332" s="821">
        <v>3.5</v>
      </c>
      <c r="P1332" s="739">
        <v>274.75</v>
      </c>
      <c r="Q1332" s="754">
        <v>0.55555555555555558</v>
      </c>
      <c r="R1332" s="738">
        <v>5</v>
      </c>
      <c r="S1332" s="754">
        <v>0.55555555555555558</v>
      </c>
      <c r="T1332" s="821">
        <v>2.5</v>
      </c>
      <c r="U1332" s="777">
        <v>0.7142857142857143</v>
      </c>
    </row>
    <row r="1333" spans="1:21" ht="14.4" customHeight="1" x14ac:dyDescent="0.3">
      <c r="A1333" s="737">
        <v>10</v>
      </c>
      <c r="B1333" s="738" t="s">
        <v>2778</v>
      </c>
      <c r="C1333" s="738" t="s">
        <v>3068</v>
      </c>
      <c r="D1333" s="819" t="s">
        <v>5800</v>
      </c>
      <c r="E1333" s="820" t="s">
        <v>3120</v>
      </c>
      <c r="F1333" s="738" t="s">
        <v>3057</v>
      </c>
      <c r="G1333" s="738" t="s">
        <v>3689</v>
      </c>
      <c r="H1333" s="738" t="s">
        <v>608</v>
      </c>
      <c r="I1333" s="738" t="s">
        <v>4364</v>
      </c>
      <c r="J1333" s="738" t="s">
        <v>2944</v>
      </c>
      <c r="K1333" s="738" t="s">
        <v>4365</v>
      </c>
      <c r="L1333" s="739">
        <v>109.89</v>
      </c>
      <c r="M1333" s="739">
        <v>1428.57</v>
      </c>
      <c r="N1333" s="738">
        <v>13</v>
      </c>
      <c r="O1333" s="821">
        <v>6.5</v>
      </c>
      <c r="P1333" s="739">
        <v>219.78</v>
      </c>
      <c r="Q1333" s="754">
        <v>0.15384615384615385</v>
      </c>
      <c r="R1333" s="738">
        <v>2</v>
      </c>
      <c r="S1333" s="754">
        <v>0.15384615384615385</v>
      </c>
      <c r="T1333" s="821">
        <v>1</v>
      </c>
      <c r="U1333" s="777">
        <v>0.15384615384615385</v>
      </c>
    </row>
    <row r="1334" spans="1:21" ht="14.4" customHeight="1" x14ac:dyDescent="0.3">
      <c r="A1334" s="737">
        <v>10</v>
      </c>
      <c r="B1334" s="738" t="s">
        <v>2778</v>
      </c>
      <c r="C1334" s="738" t="s">
        <v>3068</v>
      </c>
      <c r="D1334" s="819" t="s">
        <v>5800</v>
      </c>
      <c r="E1334" s="820" t="s">
        <v>3120</v>
      </c>
      <c r="F1334" s="738" t="s">
        <v>3057</v>
      </c>
      <c r="G1334" s="738" t="s">
        <v>3689</v>
      </c>
      <c r="H1334" s="738" t="s">
        <v>608</v>
      </c>
      <c r="I1334" s="738" t="s">
        <v>4642</v>
      </c>
      <c r="J1334" s="738" t="s">
        <v>2944</v>
      </c>
      <c r="K1334" s="738" t="s">
        <v>4643</v>
      </c>
      <c r="L1334" s="739">
        <v>183.16</v>
      </c>
      <c r="M1334" s="739">
        <v>2930.56</v>
      </c>
      <c r="N1334" s="738">
        <v>16</v>
      </c>
      <c r="O1334" s="821">
        <v>5</v>
      </c>
      <c r="P1334" s="739">
        <v>1098.96</v>
      </c>
      <c r="Q1334" s="754">
        <v>0.375</v>
      </c>
      <c r="R1334" s="738">
        <v>6</v>
      </c>
      <c r="S1334" s="754">
        <v>0.375</v>
      </c>
      <c r="T1334" s="821">
        <v>2</v>
      </c>
      <c r="U1334" s="777">
        <v>0.4</v>
      </c>
    </row>
    <row r="1335" spans="1:21" ht="14.4" customHeight="1" x14ac:dyDescent="0.3">
      <c r="A1335" s="737">
        <v>10</v>
      </c>
      <c r="B1335" s="738" t="s">
        <v>2778</v>
      </c>
      <c r="C1335" s="738" t="s">
        <v>3068</v>
      </c>
      <c r="D1335" s="819" t="s">
        <v>5800</v>
      </c>
      <c r="E1335" s="820" t="s">
        <v>3120</v>
      </c>
      <c r="F1335" s="738" t="s">
        <v>3057</v>
      </c>
      <c r="G1335" s="738" t="s">
        <v>3689</v>
      </c>
      <c r="H1335" s="738" t="s">
        <v>871</v>
      </c>
      <c r="I1335" s="738" t="s">
        <v>2639</v>
      </c>
      <c r="J1335" s="738" t="s">
        <v>2630</v>
      </c>
      <c r="K1335" s="738" t="s">
        <v>3027</v>
      </c>
      <c r="L1335" s="739">
        <v>63.34</v>
      </c>
      <c r="M1335" s="739">
        <v>3610.38</v>
      </c>
      <c r="N1335" s="738">
        <v>57</v>
      </c>
      <c r="O1335" s="821">
        <v>13.5</v>
      </c>
      <c r="P1335" s="739">
        <v>1773.52</v>
      </c>
      <c r="Q1335" s="754">
        <v>0.49122807017543857</v>
      </c>
      <c r="R1335" s="738">
        <v>28</v>
      </c>
      <c r="S1335" s="754">
        <v>0.49122807017543857</v>
      </c>
      <c r="T1335" s="821">
        <v>7.5</v>
      </c>
      <c r="U1335" s="777">
        <v>0.55555555555555558</v>
      </c>
    </row>
    <row r="1336" spans="1:21" ht="14.4" customHeight="1" x14ac:dyDescent="0.3">
      <c r="A1336" s="737">
        <v>10</v>
      </c>
      <c r="B1336" s="738" t="s">
        <v>2778</v>
      </c>
      <c r="C1336" s="738" t="s">
        <v>3068</v>
      </c>
      <c r="D1336" s="819" t="s">
        <v>5800</v>
      </c>
      <c r="E1336" s="820" t="s">
        <v>3120</v>
      </c>
      <c r="F1336" s="738" t="s">
        <v>3057</v>
      </c>
      <c r="G1336" s="738" t="s">
        <v>3689</v>
      </c>
      <c r="H1336" s="738" t="s">
        <v>871</v>
      </c>
      <c r="I1336" s="738" t="s">
        <v>2767</v>
      </c>
      <c r="J1336" s="738" t="s">
        <v>2975</v>
      </c>
      <c r="K1336" s="738" t="s">
        <v>2976</v>
      </c>
      <c r="L1336" s="739">
        <v>219.78</v>
      </c>
      <c r="M1336" s="739">
        <v>2637.36</v>
      </c>
      <c r="N1336" s="738">
        <v>12</v>
      </c>
      <c r="O1336" s="821">
        <v>9</v>
      </c>
      <c r="P1336" s="739">
        <v>1318.68</v>
      </c>
      <c r="Q1336" s="754">
        <v>0.5</v>
      </c>
      <c r="R1336" s="738">
        <v>6</v>
      </c>
      <c r="S1336" s="754">
        <v>0.5</v>
      </c>
      <c r="T1336" s="821">
        <v>5.5</v>
      </c>
      <c r="U1336" s="777">
        <v>0.61111111111111116</v>
      </c>
    </row>
    <row r="1337" spans="1:21" ht="14.4" customHeight="1" x14ac:dyDescent="0.3">
      <c r="A1337" s="737">
        <v>10</v>
      </c>
      <c r="B1337" s="738" t="s">
        <v>2778</v>
      </c>
      <c r="C1337" s="738" t="s">
        <v>3068</v>
      </c>
      <c r="D1337" s="819" t="s">
        <v>5800</v>
      </c>
      <c r="E1337" s="820" t="s">
        <v>3120</v>
      </c>
      <c r="F1337" s="738" t="s">
        <v>3057</v>
      </c>
      <c r="G1337" s="738" t="s">
        <v>3689</v>
      </c>
      <c r="H1337" s="738" t="s">
        <v>871</v>
      </c>
      <c r="I1337" s="738" t="s">
        <v>4644</v>
      </c>
      <c r="J1337" s="738" t="s">
        <v>2942</v>
      </c>
      <c r="K1337" s="738" t="s">
        <v>4645</v>
      </c>
      <c r="L1337" s="739">
        <v>109.89</v>
      </c>
      <c r="M1337" s="739">
        <v>219.78</v>
      </c>
      <c r="N1337" s="738">
        <v>2</v>
      </c>
      <c r="O1337" s="821">
        <v>1.5</v>
      </c>
      <c r="P1337" s="739">
        <v>109.89</v>
      </c>
      <c r="Q1337" s="754">
        <v>0.5</v>
      </c>
      <c r="R1337" s="738">
        <v>1</v>
      </c>
      <c r="S1337" s="754">
        <v>0.5</v>
      </c>
      <c r="T1337" s="821">
        <v>0.5</v>
      </c>
      <c r="U1337" s="777">
        <v>0.33333333333333331</v>
      </c>
    </row>
    <row r="1338" spans="1:21" ht="14.4" customHeight="1" x14ac:dyDescent="0.3">
      <c r="A1338" s="737">
        <v>10</v>
      </c>
      <c r="B1338" s="738" t="s">
        <v>2778</v>
      </c>
      <c r="C1338" s="738" t="s">
        <v>3068</v>
      </c>
      <c r="D1338" s="819" t="s">
        <v>5800</v>
      </c>
      <c r="E1338" s="820" t="s">
        <v>3120</v>
      </c>
      <c r="F1338" s="738" t="s">
        <v>3057</v>
      </c>
      <c r="G1338" s="738" t="s">
        <v>3689</v>
      </c>
      <c r="H1338" s="738" t="s">
        <v>608</v>
      </c>
      <c r="I1338" s="738" t="s">
        <v>4646</v>
      </c>
      <c r="J1338" s="738" t="s">
        <v>4647</v>
      </c>
      <c r="K1338" s="738" t="s">
        <v>4648</v>
      </c>
      <c r="L1338" s="739">
        <v>183.16</v>
      </c>
      <c r="M1338" s="739">
        <v>1098.96</v>
      </c>
      <c r="N1338" s="738">
        <v>6</v>
      </c>
      <c r="O1338" s="821">
        <v>0.5</v>
      </c>
      <c r="P1338" s="739">
        <v>1098.96</v>
      </c>
      <c r="Q1338" s="754">
        <v>1</v>
      </c>
      <c r="R1338" s="738">
        <v>6</v>
      </c>
      <c r="S1338" s="754">
        <v>1</v>
      </c>
      <c r="T1338" s="821">
        <v>0.5</v>
      </c>
      <c r="U1338" s="777">
        <v>1</v>
      </c>
    </row>
    <row r="1339" spans="1:21" ht="14.4" customHeight="1" x14ac:dyDescent="0.3">
      <c r="A1339" s="737">
        <v>10</v>
      </c>
      <c r="B1339" s="738" t="s">
        <v>2778</v>
      </c>
      <c r="C1339" s="738" t="s">
        <v>3068</v>
      </c>
      <c r="D1339" s="819" t="s">
        <v>5800</v>
      </c>
      <c r="E1339" s="820" t="s">
        <v>3120</v>
      </c>
      <c r="F1339" s="738" t="s">
        <v>3057</v>
      </c>
      <c r="G1339" s="738" t="s">
        <v>3689</v>
      </c>
      <c r="H1339" s="738" t="s">
        <v>608</v>
      </c>
      <c r="I1339" s="738" t="s">
        <v>4649</v>
      </c>
      <c r="J1339" s="738" t="s">
        <v>4650</v>
      </c>
      <c r="K1339" s="738" t="s">
        <v>4651</v>
      </c>
      <c r="L1339" s="739">
        <v>109.89</v>
      </c>
      <c r="M1339" s="739">
        <v>219.78</v>
      </c>
      <c r="N1339" s="738">
        <v>2</v>
      </c>
      <c r="O1339" s="821">
        <v>1</v>
      </c>
      <c r="P1339" s="739">
        <v>109.89</v>
      </c>
      <c r="Q1339" s="754">
        <v>0.5</v>
      </c>
      <c r="R1339" s="738">
        <v>1</v>
      </c>
      <c r="S1339" s="754">
        <v>0.5</v>
      </c>
      <c r="T1339" s="821">
        <v>0.5</v>
      </c>
      <c r="U1339" s="777">
        <v>0.5</v>
      </c>
    </row>
    <row r="1340" spans="1:21" ht="14.4" customHeight="1" x14ac:dyDescent="0.3">
      <c r="A1340" s="737">
        <v>10</v>
      </c>
      <c r="B1340" s="738" t="s">
        <v>2778</v>
      </c>
      <c r="C1340" s="738" t="s">
        <v>3068</v>
      </c>
      <c r="D1340" s="819" t="s">
        <v>5800</v>
      </c>
      <c r="E1340" s="820" t="s">
        <v>3120</v>
      </c>
      <c r="F1340" s="738" t="s">
        <v>3057</v>
      </c>
      <c r="G1340" s="738" t="s">
        <v>3689</v>
      </c>
      <c r="H1340" s="738" t="s">
        <v>608</v>
      </c>
      <c r="I1340" s="738" t="s">
        <v>4652</v>
      </c>
      <c r="J1340" s="738" t="s">
        <v>2944</v>
      </c>
      <c r="K1340" s="738" t="s">
        <v>4653</v>
      </c>
      <c r="L1340" s="739">
        <v>183.16</v>
      </c>
      <c r="M1340" s="739">
        <v>732.64</v>
      </c>
      <c r="N1340" s="738">
        <v>4</v>
      </c>
      <c r="O1340" s="821">
        <v>1.5</v>
      </c>
      <c r="P1340" s="739"/>
      <c r="Q1340" s="754">
        <v>0</v>
      </c>
      <c r="R1340" s="738"/>
      <c r="S1340" s="754">
        <v>0</v>
      </c>
      <c r="T1340" s="821"/>
      <c r="U1340" s="777">
        <v>0</v>
      </c>
    </row>
    <row r="1341" spans="1:21" ht="14.4" customHeight="1" x14ac:dyDescent="0.3">
      <c r="A1341" s="737">
        <v>10</v>
      </c>
      <c r="B1341" s="738" t="s">
        <v>2778</v>
      </c>
      <c r="C1341" s="738" t="s">
        <v>3068</v>
      </c>
      <c r="D1341" s="819" t="s">
        <v>5800</v>
      </c>
      <c r="E1341" s="820" t="s">
        <v>3120</v>
      </c>
      <c r="F1341" s="738" t="s">
        <v>3057</v>
      </c>
      <c r="G1341" s="738" t="s">
        <v>4294</v>
      </c>
      <c r="H1341" s="738" t="s">
        <v>871</v>
      </c>
      <c r="I1341" s="738" t="s">
        <v>4376</v>
      </c>
      <c r="J1341" s="738" t="s">
        <v>2947</v>
      </c>
      <c r="K1341" s="738" t="s">
        <v>4377</v>
      </c>
      <c r="L1341" s="739">
        <v>516.71</v>
      </c>
      <c r="M1341" s="739">
        <v>9300.7800000000007</v>
      </c>
      <c r="N1341" s="738">
        <v>18</v>
      </c>
      <c r="O1341" s="821">
        <v>5.5</v>
      </c>
      <c r="P1341" s="739">
        <v>4133.68</v>
      </c>
      <c r="Q1341" s="754">
        <v>0.44444444444444442</v>
      </c>
      <c r="R1341" s="738">
        <v>8</v>
      </c>
      <c r="S1341" s="754">
        <v>0.44444444444444442</v>
      </c>
      <c r="T1341" s="821">
        <v>3</v>
      </c>
      <c r="U1341" s="777">
        <v>0.54545454545454541</v>
      </c>
    </row>
    <row r="1342" spans="1:21" ht="14.4" customHeight="1" x14ac:dyDescent="0.3">
      <c r="A1342" s="737">
        <v>10</v>
      </c>
      <c r="B1342" s="738" t="s">
        <v>2778</v>
      </c>
      <c r="C1342" s="738" t="s">
        <v>3068</v>
      </c>
      <c r="D1342" s="819" t="s">
        <v>5800</v>
      </c>
      <c r="E1342" s="820" t="s">
        <v>3120</v>
      </c>
      <c r="F1342" s="738" t="s">
        <v>3057</v>
      </c>
      <c r="G1342" s="738" t="s">
        <v>4294</v>
      </c>
      <c r="H1342" s="738" t="s">
        <v>871</v>
      </c>
      <c r="I1342" s="738" t="s">
        <v>1651</v>
      </c>
      <c r="J1342" s="738" t="s">
        <v>2947</v>
      </c>
      <c r="K1342" s="738" t="s">
        <v>2948</v>
      </c>
      <c r="L1342" s="739">
        <v>55.37</v>
      </c>
      <c r="M1342" s="739">
        <v>1273.5099999999998</v>
      </c>
      <c r="N1342" s="738">
        <v>23</v>
      </c>
      <c r="O1342" s="821">
        <v>2.5</v>
      </c>
      <c r="P1342" s="739">
        <v>609.06999999999994</v>
      </c>
      <c r="Q1342" s="754">
        <v>0.47826086956521741</v>
      </c>
      <c r="R1342" s="738">
        <v>11</v>
      </c>
      <c r="S1342" s="754">
        <v>0.47826086956521741</v>
      </c>
      <c r="T1342" s="821">
        <v>1.5</v>
      </c>
      <c r="U1342" s="777">
        <v>0.6</v>
      </c>
    </row>
    <row r="1343" spans="1:21" ht="14.4" customHeight="1" x14ac:dyDescent="0.3">
      <c r="A1343" s="737">
        <v>10</v>
      </c>
      <c r="B1343" s="738" t="s">
        <v>2778</v>
      </c>
      <c r="C1343" s="738" t="s">
        <v>3068</v>
      </c>
      <c r="D1343" s="819" t="s">
        <v>5800</v>
      </c>
      <c r="E1343" s="820" t="s">
        <v>3120</v>
      </c>
      <c r="F1343" s="738" t="s">
        <v>3057</v>
      </c>
      <c r="G1343" s="738" t="s">
        <v>4294</v>
      </c>
      <c r="H1343" s="738" t="s">
        <v>871</v>
      </c>
      <c r="I1343" s="738" t="s">
        <v>2621</v>
      </c>
      <c r="J1343" s="738" t="s">
        <v>2947</v>
      </c>
      <c r="K1343" s="738" t="s">
        <v>3029</v>
      </c>
      <c r="L1343" s="739">
        <v>110.73</v>
      </c>
      <c r="M1343" s="739">
        <v>2657.52</v>
      </c>
      <c r="N1343" s="738">
        <v>24</v>
      </c>
      <c r="O1343" s="821">
        <v>3.5</v>
      </c>
      <c r="P1343" s="739">
        <v>1771.6799999999998</v>
      </c>
      <c r="Q1343" s="754">
        <v>0.66666666666666663</v>
      </c>
      <c r="R1343" s="738">
        <v>16</v>
      </c>
      <c r="S1343" s="754">
        <v>0.66666666666666663</v>
      </c>
      <c r="T1343" s="821">
        <v>2</v>
      </c>
      <c r="U1343" s="777">
        <v>0.5714285714285714</v>
      </c>
    </row>
    <row r="1344" spans="1:21" ht="14.4" customHeight="1" x14ac:dyDescent="0.3">
      <c r="A1344" s="737">
        <v>10</v>
      </c>
      <c r="B1344" s="738" t="s">
        <v>2778</v>
      </c>
      <c r="C1344" s="738" t="s">
        <v>3068</v>
      </c>
      <c r="D1344" s="819" t="s">
        <v>5800</v>
      </c>
      <c r="E1344" s="820" t="s">
        <v>3120</v>
      </c>
      <c r="F1344" s="738" t="s">
        <v>3057</v>
      </c>
      <c r="G1344" s="738" t="s">
        <v>4380</v>
      </c>
      <c r="H1344" s="738" t="s">
        <v>871</v>
      </c>
      <c r="I1344" s="738" t="s">
        <v>4381</v>
      </c>
      <c r="J1344" s="738" t="s">
        <v>4382</v>
      </c>
      <c r="K1344" s="738" t="s">
        <v>4088</v>
      </c>
      <c r="L1344" s="739">
        <v>1170.93</v>
      </c>
      <c r="M1344" s="739">
        <v>2341.86</v>
      </c>
      <c r="N1344" s="738">
        <v>2</v>
      </c>
      <c r="O1344" s="821">
        <v>1</v>
      </c>
      <c r="P1344" s="739">
        <v>2341.86</v>
      </c>
      <c r="Q1344" s="754">
        <v>1</v>
      </c>
      <c r="R1344" s="738">
        <v>2</v>
      </c>
      <c r="S1344" s="754">
        <v>1</v>
      </c>
      <c r="T1344" s="821">
        <v>1</v>
      </c>
      <c r="U1344" s="777">
        <v>1</v>
      </c>
    </row>
    <row r="1345" spans="1:21" ht="14.4" customHeight="1" x14ac:dyDescent="0.3">
      <c r="A1345" s="737">
        <v>10</v>
      </c>
      <c r="B1345" s="738" t="s">
        <v>2778</v>
      </c>
      <c r="C1345" s="738" t="s">
        <v>3068</v>
      </c>
      <c r="D1345" s="819" t="s">
        <v>5800</v>
      </c>
      <c r="E1345" s="820" t="s">
        <v>3120</v>
      </c>
      <c r="F1345" s="738" t="s">
        <v>3057</v>
      </c>
      <c r="G1345" s="738" t="s">
        <v>4380</v>
      </c>
      <c r="H1345" s="738" t="s">
        <v>608</v>
      </c>
      <c r="I1345" s="738" t="s">
        <v>4383</v>
      </c>
      <c r="J1345" s="738" t="s">
        <v>4384</v>
      </c>
      <c r="K1345" s="738" t="s">
        <v>4385</v>
      </c>
      <c r="L1345" s="739">
        <v>292.74</v>
      </c>
      <c r="M1345" s="739">
        <v>3512.88</v>
      </c>
      <c r="N1345" s="738">
        <v>12</v>
      </c>
      <c r="O1345" s="821">
        <v>3</v>
      </c>
      <c r="P1345" s="739">
        <v>2341.92</v>
      </c>
      <c r="Q1345" s="754">
        <v>0.66666666666666663</v>
      </c>
      <c r="R1345" s="738">
        <v>8</v>
      </c>
      <c r="S1345" s="754">
        <v>0.66666666666666663</v>
      </c>
      <c r="T1345" s="821">
        <v>2.5</v>
      </c>
      <c r="U1345" s="777">
        <v>0.83333333333333337</v>
      </c>
    </row>
    <row r="1346" spans="1:21" ht="14.4" customHeight="1" x14ac:dyDescent="0.3">
      <c r="A1346" s="737">
        <v>10</v>
      </c>
      <c r="B1346" s="738" t="s">
        <v>2778</v>
      </c>
      <c r="C1346" s="738" t="s">
        <v>3068</v>
      </c>
      <c r="D1346" s="819" t="s">
        <v>5800</v>
      </c>
      <c r="E1346" s="820" t="s">
        <v>3120</v>
      </c>
      <c r="F1346" s="738" t="s">
        <v>3057</v>
      </c>
      <c r="G1346" s="738" t="s">
        <v>4380</v>
      </c>
      <c r="H1346" s="738" t="s">
        <v>608</v>
      </c>
      <c r="I1346" s="738" t="s">
        <v>4654</v>
      </c>
      <c r="J1346" s="738" t="s">
        <v>4384</v>
      </c>
      <c r="K1346" s="738" t="s">
        <v>3207</v>
      </c>
      <c r="L1346" s="739">
        <v>585.46</v>
      </c>
      <c r="M1346" s="739">
        <v>5269.14</v>
      </c>
      <c r="N1346" s="738">
        <v>9</v>
      </c>
      <c r="O1346" s="821">
        <v>1</v>
      </c>
      <c r="P1346" s="739">
        <v>5269.14</v>
      </c>
      <c r="Q1346" s="754">
        <v>1</v>
      </c>
      <c r="R1346" s="738">
        <v>9</v>
      </c>
      <c r="S1346" s="754">
        <v>1</v>
      </c>
      <c r="T1346" s="821">
        <v>1</v>
      </c>
      <c r="U1346" s="777">
        <v>1</v>
      </c>
    </row>
    <row r="1347" spans="1:21" ht="14.4" customHeight="1" x14ac:dyDescent="0.3">
      <c r="A1347" s="737">
        <v>10</v>
      </c>
      <c r="B1347" s="738" t="s">
        <v>2778</v>
      </c>
      <c r="C1347" s="738" t="s">
        <v>3068</v>
      </c>
      <c r="D1347" s="819" t="s">
        <v>5800</v>
      </c>
      <c r="E1347" s="820" t="s">
        <v>3120</v>
      </c>
      <c r="F1347" s="738" t="s">
        <v>3057</v>
      </c>
      <c r="G1347" s="738" t="s">
        <v>4380</v>
      </c>
      <c r="H1347" s="738" t="s">
        <v>608</v>
      </c>
      <c r="I1347" s="738" t="s">
        <v>4386</v>
      </c>
      <c r="J1347" s="738" t="s">
        <v>4384</v>
      </c>
      <c r="K1347" s="738" t="s">
        <v>4088</v>
      </c>
      <c r="L1347" s="739">
        <v>1170.93</v>
      </c>
      <c r="M1347" s="739">
        <v>2341.86</v>
      </c>
      <c r="N1347" s="738">
        <v>2</v>
      </c>
      <c r="O1347" s="821">
        <v>1</v>
      </c>
      <c r="P1347" s="739">
        <v>2341.86</v>
      </c>
      <c r="Q1347" s="754">
        <v>1</v>
      </c>
      <c r="R1347" s="738">
        <v>2</v>
      </c>
      <c r="S1347" s="754">
        <v>1</v>
      </c>
      <c r="T1347" s="821">
        <v>1</v>
      </c>
      <c r="U1347" s="777">
        <v>1</v>
      </c>
    </row>
    <row r="1348" spans="1:21" ht="14.4" customHeight="1" x14ac:dyDescent="0.3">
      <c r="A1348" s="737">
        <v>10</v>
      </c>
      <c r="B1348" s="738" t="s">
        <v>2778</v>
      </c>
      <c r="C1348" s="738" t="s">
        <v>3068</v>
      </c>
      <c r="D1348" s="819" t="s">
        <v>5800</v>
      </c>
      <c r="E1348" s="820" t="s">
        <v>3120</v>
      </c>
      <c r="F1348" s="738" t="s">
        <v>3057</v>
      </c>
      <c r="G1348" s="738" t="s">
        <v>4380</v>
      </c>
      <c r="H1348" s="738" t="s">
        <v>608</v>
      </c>
      <c r="I1348" s="738" t="s">
        <v>4387</v>
      </c>
      <c r="J1348" s="738" t="s">
        <v>4388</v>
      </c>
      <c r="K1348" s="738" t="s">
        <v>4385</v>
      </c>
      <c r="L1348" s="739">
        <v>292.74</v>
      </c>
      <c r="M1348" s="739">
        <v>3512.88</v>
      </c>
      <c r="N1348" s="738">
        <v>12</v>
      </c>
      <c r="O1348" s="821">
        <v>4</v>
      </c>
      <c r="P1348" s="739">
        <v>2341.92</v>
      </c>
      <c r="Q1348" s="754">
        <v>0.66666666666666663</v>
      </c>
      <c r="R1348" s="738">
        <v>8</v>
      </c>
      <c r="S1348" s="754">
        <v>0.66666666666666663</v>
      </c>
      <c r="T1348" s="821">
        <v>3</v>
      </c>
      <c r="U1348" s="777">
        <v>0.75</v>
      </c>
    </row>
    <row r="1349" spans="1:21" ht="14.4" customHeight="1" x14ac:dyDescent="0.3">
      <c r="A1349" s="737">
        <v>10</v>
      </c>
      <c r="B1349" s="738" t="s">
        <v>2778</v>
      </c>
      <c r="C1349" s="738" t="s">
        <v>3068</v>
      </c>
      <c r="D1349" s="819" t="s">
        <v>5800</v>
      </c>
      <c r="E1349" s="820" t="s">
        <v>3120</v>
      </c>
      <c r="F1349" s="738" t="s">
        <v>3057</v>
      </c>
      <c r="G1349" s="738" t="s">
        <v>4380</v>
      </c>
      <c r="H1349" s="738" t="s">
        <v>608</v>
      </c>
      <c r="I1349" s="738" t="s">
        <v>4655</v>
      </c>
      <c r="J1349" s="738" t="s">
        <v>4388</v>
      </c>
      <c r="K1349" s="738" t="s">
        <v>4656</v>
      </c>
      <c r="L1349" s="739">
        <v>0</v>
      </c>
      <c r="M1349" s="739">
        <v>0</v>
      </c>
      <c r="N1349" s="738">
        <v>2</v>
      </c>
      <c r="O1349" s="821">
        <v>0.5</v>
      </c>
      <c r="P1349" s="739"/>
      <c r="Q1349" s="754"/>
      <c r="R1349" s="738"/>
      <c r="S1349" s="754">
        <v>0</v>
      </c>
      <c r="T1349" s="821"/>
      <c r="U1349" s="777">
        <v>0</v>
      </c>
    </row>
    <row r="1350" spans="1:21" ht="14.4" customHeight="1" x14ac:dyDescent="0.3">
      <c r="A1350" s="737">
        <v>10</v>
      </c>
      <c r="B1350" s="738" t="s">
        <v>2778</v>
      </c>
      <c r="C1350" s="738" t="s">
        <v>3068</v>
      </c>
      <c r="D1350" s="819" t="s">
        <v>5800</v>
      </c>
      <c r="E1350" s="820" t="s">
        <v>3120</v>
      </c>
      <c r="F1350" s="738" t="s">
        <v>3057</v>
      </c>
      <c r="G1350" s="738" t="s">
        <v>4380</v>
      </c>
      <c r="H1350" s="738" t="s">
        <v>608</v>
      </c>
      <c r="I1350" s="738" t="s">
        <v>4389</v>
      </c>
      <c r="J1350" s="738" t="s">
        <v>4388</v>
      </c>
      <c r="K1350" s="738" t="s">
        <v>4088</v>
      </c>
      <c r="L1350" s="739">
        <v>1170.93</v>
      </c>
      <c r="M1350" s="739">
        <v>4683.72</v>
      </c>
      <c r="N1350" s="738">
        <v>4</v>
      </c>
      <c r="O1350" s="821">
        <v>1.5</v>
      </c>
      <c r="P1350" s="739">
        <v>2341.86</v>
      </c>
      <c r="Q1350" s="754">
        <v>0.5</v>
      </c>
      <c r="R1350" s="738">
        <v>2</v>
      </c>
      <c r="S1350" s="754">
        <v>0.5</v>
      </c>
      <c r="T1350" s="821">
        <v>1</v>
      </c>
      <c r="U1350" s="777">
        <v>0.66666666666666663</v>
      </c>
    </row>
    <row r="1351" spans="1:21" ht="14.4" customHeight="1" x14ac:dyDescent="0.3">
      <c r="A1351" s="737">
        <v>10</v>
      </c>
      <c r="B1351" s="738" t="s">
        <v>2778</v>
      </c>
      <c r="C1351" s="738" t="s">
        <v>3068</v>
      </c>
      <c r="D1351" s="819" t="s">
        <v>5800</v>
      </c>
      <c r="E1351" s="820" t="s">
        <v>3120</v>
      </c>
      <c r="F1351" s="738" t="s">
        <v>3057</v>
      </c>
      <c r="G1351" s="738" t="s">
        <v>4380</v>
      </c>
      <c r="H1351" s="738" t="s">
        <v>608</v>
      </c>
      <c r="I1351" s="738" t="s">
        <v>4657</v>
      </c>
      <c r="J1351" s="738" t="s">
        <v>4388</v>
      </c>
      <c r="K1351" s="738" t="s">
        <v>4658</v>
      </c>
      <c r="L1351" s="739">
        <v>1170.93</v>
      </c>
      <c r="M1351" s="739">
        <v>4683.72</v>
      </c>
      <c r="N1351" s="738">
        <v>4</v>
      </c>
      <c r="O1351" s="821">
        <v>1</v>
      </c>
      <c r="P1351" s="739">
        <v>4683.72</v>
      </c>
      <c r="Q1351" s="754">
        <v>1</v>
      </c>
      <c r="R1351" s="738">
        <v>4</v>
      </c>
      <c r="S1351" s="754">
        <v>1</v>
      </c>
      <c r="T1351" s="821">
        <v>1</v>
      </c>
      <c r="U1351" s="777">
        <v>1</v>
      </c>
    </row>
    <row r="1352" spans="1:21" ht="14.4" customHeight="1" x14ac:dyDescent="0.3">
      <c r="A1352" s="737">
        <v>10</v>
      </c>
      <c r="B1352" s="738" t="s">
        <v>2778</v>
      </c>
      <c r="C1352" s="738" t="s">
        <v>3068</v>
      </c>
      <c r="D1352" s="819" t="s">
        <v>5800</v>
      </c>
      <c r="E1352" s="820" t="s">
        <v>3120</v>
      </c>
      <c r="F1352" s="738" t="s">
        <v>3057</v>
      </c>
      <c r="G1352" s="738" t="s">
        <v>4380</v>
      </c>
      <c r="H1352" s="738" t="s">
        <v>608</v>
      </c>
      <c r="I1352" s="738" t="s">
        <v>4390</v>
      </c>
      <c r="J1352" s="738" t="s">
        <v>4388</v>
      </c>
      <c r="K1352" s="738" t="s">
        <v>4391</v>
      </c>
      <c r="L1352" s="739">
        <v>702.56</v>
      </c>
      <c r="M1352" s="739">
        <v>702.56</v>
      </c>
      <c r="N1352" s="738">
        <v>1</v>
      </c>
      <c r="O1352" s="821">
        <v>0.5</v>
      </c>
      <c r="P1352" s="739">
        <v>702.56</v>
      </c>
      <c r="Q1352" s="754">
        <v>1</v>
      </c>
      <c r="R1352" s="738">
        <v>1</v>
      </c>
      <c r="S1352" s="754">
        <v>1</v>
      </c>
      <c r="T1352" s="821">
        <v>0.5</v>
      </c>
      <c r="U1352" s="777">
        <v>1</v>
      </c>
    </row>
    <row r="1353" spans="1:21" ht="14.4" customHeight="1" x14ac:dyDescent="0.3">
      <c r="A1353" s="737">
        <v>10</v>
      </c>
      <c r="B1353" s="738" t="s">
        <v>2778</v>
      </c>
      <c r="C1353" s="738" t="s">
        <v>3068</v>
      </c>
      <c r="D1353" s="819" t="s">
        <v>5800</v>
      </c>
      <c r="E1353" s="820" t="s">
        <v>3120</v>
      </c>
      <c r="F1353" s="738" t="s">
        <v>3057</v>
      </c>
      <c r="G1353" s="738" t="s">
        <v>4380</v>
      </c>
      <c r="H1353" s="738" t="s">
        <v>608</v>
      </c>
      <c r="I1353" s="738" t="s">
        <v>4659</v>
      </c>
      <c r="J1353" s="738" t="s">
        <v>4388</v>
      </c>
      <c r="K1353" s="738" t="s">
        <v>4660</v>
      </c>
      <c r="L1353" s="739">
        <v>0</v>
      </c>
      <c r="M1353" s="739">
        <v>0</v>
      </c>
      <c r="N1353" s="738">
        <v>1</v>
      </c>
      <c r="O1353" s="821">
        <v>0.5</v>
      </c>
      <c r="P1353" s="739"/>
      <c r="Q1353" s="754"/>
      <c r="R1353" s="738"/>
      <c r="S1353" s="754">
        <v>0</v>
      </c>
      <c r="T1353" s="821"/>
      <c r="U1353" s="777">
        <v>0</v>
      </c>
    </row>
    <row r="1354" spans="1:21" ht="14.4" customHeight="1" x14ac:dyDescent="0.3">
      <c r="A1354" s="737">
        <v>10</v>
      </c>
      <c r="B1354" s="738" t="s">
        <v>2778</v>
      </c>
      <c r="C1354" s="738" t="s">
        <v>3068</v>
      </c>
      <c r="D1354" s="819" t="s">
        <v>5800</v>
      </c>
      <c r="E1354" s="820" t="s">
        <v>3120</v>
      </c>
      <c r="F1354" s="738" t="s">
        <v>3057</v>
      </c>
      <c r="G1354" s="738" t="s">
        <v>4380</v>
      </c>
      <c r="H1354" s="738" t="s">
        <v>871</v>
      </c>
      <c r="I1354" s="738" t="s">
        <v>4392</v>
      </c>
      <c r="J1354" s="738" t="s">
        <v>4382</v>
      </c>
      <c r="K1354" s="738" t="s">
        <v>4385</v>
      </c>
      <c r="L1354" s="739">
        <v>292.74</v>
      </c>
      <c r="M1354" s="739">
        <v>1756.44</v>
      </c>
      <c r="N1354" s="738">
        <v>6</v>
      </c>
      <c r="O1354" s="821">
        <v>1.5</v>
      </c>
      <c r="P1354" s="739">
        <v>1170.96</v>
      </c>
      <c r="Q1354" s="754">
        <v>0.66666666666666663</v>
      </c>
      <c r="R1354" s="738">
        <v>4</v>
      </c>
      <c r="S1354" s="754">
        <v>0.66666666666666663</v>
      </c>
      <c r="T1354" s="821">
        <v>1</v>
      </c>
      <c r="U1354" s="777">
        <v>0.66666666666666663</v>
      </c>
    </row>
    <row r="1355" spans="1:21" ht="14.4" customHeight="1" x14ac:dyDescent="0.3">
      <c r="A1355" s="737">
        <v>10</v>
      </c>
      <c r="B1355" s="738" t="s">
        <v>2778</v>
      </c>
      <c r="C1355" s="738" t="s">
        <v>3068</v>
      </c>
      <c r="D1355" s="819" t="s">
        <v>5800</v>
      </c>
      <c r="E1355" s="820" t="s">
        <v>3120</v>
      </c>
      <c r="F1355" s="738" t="s">
        <v>3057</v>
      </c>
      <c r="G1355" s="738" t="s">
        <v>4380</v>
      </c>
      <c r="H1355" s="738" t="s">
        <v>608</v>
      </c>
      <c r="I1355" s="738" t="s">
        <v>4661</v>
      </c>
      <c r="J1355" s="738" t="s">
        <v>4662</v>
      </c>
      <c r="K1355" s="738" t="s">
        <v>4663</v>
      </c>
      <c r="L1355" s="739">
        <v>1147.51</v>
      </c>
      <c r="M1355" s="739">
        <v>3442.5299999999997</v>
      </c>
      <c r="N1355" s="738">
        <v>3</v>
      </c>
      <c r="O1355" s="821">
        <v>0.5</v>
      </c>
      <c r="P1355" s="739"/>
      <c r="Q1355" s="754">
        <v>0</v>
      </c>
      <c r="R1355" s="738"/>
      <c r="S1355" s="754">
        <v>0</v>
      </c>
      <c r="T1355" s="821"/>
      <c r="U1355" s="777">
        <v>0</v>
      </c>
    </row>
    <row r="1356" spans="1:21" ht="14.4" customHeight="1" x14ac:dyDescent="0.3">
      <c r="A1356" s="737">
        <v>10</v>
      </c>
      <c r="B1356" s="738" t="s">
        <v>2778</v>
      </c>
      <c r="C1356" s="738" t="s">
        <v>3068</v>
      </c>
      <c r="D1356" s="819" t="s">
        <v>5800</v>
      </c>
      <c r="E1356" s="820" t="s">
        <v>3120</v>
      </c>
      <c r="F1356" s="738" t="s">
        <v>3057</v>
      </c>
      <c r="G1356" s="738" t="s">
        <v>4380</v>
      </c>
      <c r="H1356" s="738" t="s">
        <v>608</v>
      </c>
      <c r="I1356" s="738" t="s">
        <v>4664</v>
      </c>
      <c r="J1356" s="738" t="s">
        <v>4388</v>
      </c>
      <c r="K1356" s="738" t="s">
        <v>3207</v>
      </c>
      <c r="L1356" s="739">
        <v>585.46</v>
      </c>
      <c r="M1356" s="739">
        <v>1170.92</v>
      </c>
      <c r="N1356" s="738">
        <v>2</v>
      </c>
      <c r="O1356" s="821">
        <v>0.5</v>
      </c>
      <c r="P1356" s="739">
        <v>1170.92</v>
      </c>
      <c r="Q1356" s="754">
        <v>1</v>
      </c>
      <c r="R1356" s="738">
        <v>2</v>
      </c>
      <c r="S1356" s="754">
        <v>1</v>
      </c>
      <c r="T1356" s="821">
        <v>0.5</v>
      </c>
      <c r="U1356" s="777">
        <v>1</v>
      </c>
    </row>
    <row r="1357" spans="1:21" ht="14.4" customHeight="1" x14ac:dyDescent="0.3">
      <c r="A1357" s="737">
        <v>10</v>
      </c>
      <c r="B1357" s="738" t="s">
        <v>2778</v>
      </c>
      <c r="C1357" s="738" t="s">
        <v>3068</v>
      </c>
      <c r="D1357" s="819" t="s">
        <v>5800</v>
      </c>
      <c r="E1357" s="820" t="s">
        <v>3120</v>
      </c>
      <c r="F1357" s="738" t="s">
        <v>3057</v>
      </c>
      <c r="G1357" s="738" t="s">
        <v>4380</v>
      </c>
      <c r="H1357" s="738" t="s">
        <v>608</v>
      </c>
      <c r="I1357" s="738" t="s">
        <v>4665</v>
      </c>
      <c r="J1357" s="738" t="s">
        <v>4384</v>
      </c>
      <c r="K1357" s="738" t="s">
        <v>4658</v>
      </c>
      <c r="L1357" s="739">
        <v>1170.93</v>
      </c>
      <c r="M1357" s="739">
        <v>4683.72</v>
      </c>
      <c r="N1357" s="738">
        <v>4</v>
      </c>
      <c r="O1357" s="821">
        <v>1</v>
      </c>
      <c r="P1357" s="739">
        <v>4683.72</v>
      </c>
      <c r="Q1357" s="754">
        <v>1</v>
      </c>
      <c r="R1357" s="738">
        <v>4</v>
      </c>
      <c r="S1357" s="754">
        <v>1</v>
      </c>
      <c r="T1357" s="821">
        <v>1</v>
      </c>
      <c r="U1357" s="777">
        <v>1</v>
      </c>
    </row>
    <row r="1358" spans="1:21" ht="14.4" customHeight="1" x14ac:dyDescent="0.3">
      <c r="A1358" s="737">
        <v>10</v>
      </c>
      <c r="B1358" s="738" t="s">
        <v>2778</v>
      </c>
      <c r="C1358" s="738" t="s">
        <v>3068</v>
      </c>
      <c r="D1358" s="819" t="s">
        <v>5800</v>
      </c>
      <c r="E1358" s="820" t="s">
        <v>3120</v>
      </c>
      <c r="F1358" s="738" t="s">
        <v>3057</v>
      </c>
      <c r="G1358" s="738" t="s">
        <v>4666</v>
      </c>
      <c r="H1358" s="738" t="s">
        <v>608</v>
      </c>
      <c r="I1358" s="738" t="s">
        <v>4667</v>
      </c>
      <c r="J1358" s="738" t="s">
        <v>4668</v>
      </c>
      <c r="K1358" s="738" t="s">
        <v>4669</v>
      </c>
      <c r="L1358" s="739">
        <v>0</v>
      </c>
      <c r="M1358" s="739">
        <v>0</v>
      </c>
      <c r="N1358" s="738">
        <v>2</v>
      </c>
      <c r="O1358" s="821">
        <v>1</v>
      </c>
      <c r="P1358" s="739">
        <v>0</v>
      </c>
      <c r="Q1358" s="754"/>
      <c r="R1358" s="738">
        <v>2</v>
      </c>
      <c r="S1358" s="754">
        <v>1</v>
      </c>
      <c r="T1358" s="821">
        <v>1</v>
      </c>
      <c r="U1358" s="777">
        <v>1</v>
      </c>
    </row>
    <row r="1359" spans="1:21" ht="14.4" customHeight="1" x14ac:dyDescent="0.3">
      <c r="A1359" s="737">
        <v>10</v>
      </c>
      <c r="B1359" s="738" t="s">
        <v>2778</v>
      </c>
      <c r="C1359" s="738" t="s">
        <v>3068</v>
      </c>
      <c r="D1359" s="819" t="s">
        <v>5800</v>
      </c>
      <c r="E1359" s="820" t="s">
        <v>3120</v>
      </c>
      <c r="F1359" s="738" t="s">
        <v>3057</v>
      </c>
      <c r="G1359" s="738" t="s">
        <v>4670</v>
      </c>
      <c r="H1359" s="738" t="s">
        <v>608</v>
      </c>
      <c r="I1359" s="738" t="s">
        <v>4671</v>
      </c>
      <c r="J1359" s="738" t="s">
        <v>4672</v>
      </c>
      <c r="K1359" s="738" t="s">
        <v>4673</v>
      </c>
      <c r="L1359" s="739">
        <v>59.5</v>
      </c>
      <c r="M1359" s="739">
        <v>119</v>
      </c>
      <c r="N1359" s="738">
        <v>2</v>
      </c>
      <c r="O1359" s="821">
        <v>1</v>
      </c>
      <c r="P1359" s="739">
        <v>119</v>
      </c>
      <c r="Q1359" s="754">
        <v>1</v>
      </c>
      <c r="R1359" s="738">
        <v>2</v>
      </c>
      <c r="S1359" s="754">
        <v>1</v>
      </c>
      <c r="T1359" s="821">
        <v>1</v>
      </c>
      <c r="U1359" s="777">
        <v>1</v>
      </c>
    </row>
    <row r="1360" spans="1:21" ht="14.4" customHeight="1" x14ac:dyDescent="0.3">
      <c r="A1360" s="737">
        <v>10</v>
      </c>
      <c r="B1360" s="738" t="s">
        <v>2778</v>
      </c>
      <c r="C1360" s="738" t="s">
        <v>3068</v>
      </c>
      <c r="D1360" s="819" t="s">
        <v>5800</v>
      </c>
      <c r="E1360" s="820" t="s">
        <v>3120</v>
      </c>
      <c r="F1360" s="738" t="s">
        <v>3057</v>
      </c>
      <c r="G1360" s="738" t="s">
        <v>4674</v>
      </c>
      <c r="H1360" s="738" t="s">
        <v>608</v>
      </c>
      <c r="I1360" s="738" t="s">
        <v>4675</v>
      </c>
      <c r="J1360" s="738" t="s">
        <v>4676</v>
      </c>
      <c r="K1360" s="738" t="s">
        <v>4677</v>
      </c>
      <c r="L1360" s="739">
        <v>161.06</v>
      </c>
      <c r="M1360" s="739">
        <v>161.06</v>
      </c>
      <c r="N1360" s="738">
        <v>1</v>
      </c>
      <c r="O1360" s="821">
        <v>1</v>
      </c>
      <c r="P1360" s="739">
        <v>161.06</v>
      </c>
      <c r="Q1360" s="754">
        <v>1</v>
      </c>
      <c r="R1360" s="738">
        <v>1</v>
      </c>
      <c r="S1360" s="754">
        <v>1</v>
      </c>
      <c r="T1360" s="821">
        <v>1</v>
      </c>
      <c r="U1360" s="777">
        <v>1</v>
      </c>
    </row>
    <row r="1361" spans="1:21" ht="14.4" customHeight="1" x14ac:dyDescent="0.3">
      <c r="A1361" s="737">
        <v>10</v>
      </c>
      <c r="B1361" s="738" t="s">
        <v>2778</v>
      </c>
      <c r="C1361" s="738" t="s">
        <v>3068</v>
      </c>
      <c r="D1361" s="819" t="s">
        <v>5800</v>
      </c>
      <c r="E1361" s="820" t="s">
        <v>3120</v>
      </c>
      <c r="F1361" s="738" t="s">
        <v>3057</v>
      </c>
      <c r="G1361" s="738" t="s">
        <v>4678</v>
      </c>
      <c r="H1361" s="738" t="s">
        <v>608</v>
      </c>
      <c r="I1361" s="738" t="s">
        <v>4679</v>
      </c>
      <c r="J1361" s="738" t="s">
        <v>4680</v>
      </c>
      <c r="K1361" s="738" t="s">
        <v>4681</v>
      </c>
      <c r="L1361" s="739">
        <v>32.76</v>
      </c>
      <c r="M1361" s="739">
        <v>65.52</v>
      </c>
      <c r="N1361" s="738">
        <v>2</v>
      </c>
      <c r="O1361" s="821">
        <v>1</v>
      </c>
      <c r="P1361" s="739">
        <v>65.52</v>
      </c>
      <c r="Q1361" s="754">
        <v>1</v>
      </c>
      <c r="R1361" s="738">
        <v>2</v>
      </c>
      <c r="S1361" s="754">
        <v>1</v>
      </c>
      <c r="T1361" s="821">
        <v>1</v>
      </c>
      <c r="U1361" s="777">
        <v>1</v>
      </c>
    </row>
    <row r="1362" spans="1:21" ht="14.4" customHeight="1" x14ac:dyDescent="0.3">
      <c r="A1362" s="737">
        <v>10</v>
      </c>
      <c r="B1362" s="738" t="s">
        <v>2778</v>
      </c>
      <c r="C1362" s="738" t="s">
        <v>3068</v>
      </c>
      <c r="D1362" s="819" t="s">
        <v>5800</v>
      </c>
      <c r="E1362" s="820" t="s">
        <v>3120</v>
      </c>
      <c r="F1362" s="738" t="s">
        <v>3057</v>
      </c>
      <c r="G1362" s="738" t="s">
        <v>3186</v>
      </c>
      <c r="H1362" s="738" t="s">
        <v>871</v>
      </c>
      <c r="I1362" s="738" t="s">
        <v>3187</v>
      </c>
      <c r="J1362" s="738" t="s">
        <v>1247</v>
      </c>
      <c r="K1362" s="738" t="s">
        <v>3000</v>
      </c>
      <c r="L1362" s="739">
        <v>48.42</v>
      </c>
      <c r="M1362" s="739">
        <v>96.84</v>
      </c>
      <c r="N1362" s="738">
        <v>2</v>
      </c>
      <c r="O1362" s="821">
        <v>1</v>
      </c>
      <c r="P1362" s="739">
        <v>96.84</v>
      </c>
      <c r="Q1362" s="754">
        <v>1</v>
      </c>
      <c r="R1362" s="738">
        <v>2</v>
      </c>
      <c r="S1362" s="754">
        <v>1</v>
      </c>
      <c r="T1362" s="821">
        <v>1</v>
      </c>
      <c r="U1362" s="777">
        <v>1</v>
      </c>
    </row>
    <row r="1363" spans="1:21" ht="14.4" customHeight="1" x14ac:dyDescent="0.3">
      <c r="A1363" s="737">
        <v>10</v>
      </c>
      <c r="B1363" s="738" t="s">
        <v>2778</v>
      </c>
      <c r="C1363" s="738" t="s">
        <v>3068</v>
      </c>
      <c r="D1363" s="819" t="s">
        <v>5800</v>
      </c>
      <c r="E1363" s="820" t="s">
        <v>3120</v>
      </c>
      <c r="F1363" s="738" t="s">
        <v>3057</v>
      </c>
      <c r="G1363" s="738" t="s">
        <v>4682</v>
      </c>
      <c r="H1363" s="738" t="s">
        <v>608</v>
      </c>
      <c r="I1363" s="738" t="s">
        <v>4683</v>
      </c>
      <c r="J1363" s="738" t="s">
        <v>4684</v>
      </c>
      <c r="K1363" s="738" t="s">
        <v>4685</v>
      </c>
      <c r="L1363" s="739">
        <v>195.19</v>
      </c>
      <c r="M1363" s="739">
        <v>195.19</v>
      </c>
      <c r="N1363" s="738">
        <v>1</v>
      </c>
      <c r="O1363" s="821">
        <v>0.5</v>
      </c>
      <c r="P1363" s="739">
        <v>195.19</v>
      </c>
      <c r="Q1363" s="754">
        <v>1</v>
      </c>
      <c r="R1363" s="738">
        <v>1</v>
      </c>
      <c r="S1363" s="754">
        <v>1</v>
      </c>
      <c r="T1363" s="821">
        <v>0.5</v>
      </c>
      <c r="U1363" s="777">
        <v>1</v>
      </c>
    </row>
    <row r="1364" spans="1:21" ht="14.4" customHeight="1" x14ac:dyDescent="0.3">
      <c r="A1364" s="737">
        <v>10</v>
      </c>
      <c r="B1364" s="738" t="s">
        <v>2778</v>
      </c>
      <c r="C1364" s="738" t="s">
        <v>3068</v>
      </c>
      <c r="D1364" s="819" t="s">
        <v>5800</v>
      </c>
      <c r="E1364" s="820" t="s">
        <v>3120</v>
      </c>
      <c r="F1364" s="738" t="s">
        <v>3057</v>
      </c>
      <c r="G1364" s="738" t="s">
        <v>3188</v>
      </c>
      <c r="H1364" s="738" t="s">
        <v>608</v>
      </c>
      <c r="I1364" s="738" t="s">
        <v>3489</v>
      </c>
      <c r="J1364" s="738" t="s">
        <v>1623</v>
      </c>
      <c r="K1364" s="738" t="s">
        <v>3190</v>
      </c>
      <c r="L1364" s="739">
        <v>185.26</v>
      </c>
      <c r="M1364" s="739">
        <v>185.26</v>
      </c>
      <c r="N1364" s="738">
        <v>1</v>
      </c>
      <c r="O1364" s="821">
        <v>1</v>
      </c>
      <c r="P1364" s="739">
        <v>185.26</v>
      </c>
      <c r="Q1364" s="754">
        <v>1</v>
      </c>
      <c r="R1364" s="738">
        <v>1</v>
      </c>
      <c r="S1364" s="754">
        <v>1</v>
      </c>
      <c r="T1364" s="821">
        <v>1</v>
      </c>
      <c r="U1364" s="777">
        <v>1</v>
      </c>
    </row>
    <row r="1365" spans="1:21" ht="14.4" customHeight="1" x14ac:dyDescent="0.3">
      <c r="A1365" s="737">
        <v>10</v>
      </c>
      <c r="B1365" s="738" t="s">
        <v>2778</v>
      </c>
      <c r="C1365" s="738" t="s">
        <v>3068</v>
      </c>
      <c r="D1365" s="819" t="s">
        <v>5800</v>
      </c>
      <c r="E1365" s="820" t="s">
        <v>3120</v>
      </c>
      <c r="F1365" s="738" t="s">
        <v>3057</v>
      </c>
      <c r="G1365" s="738" t="s">
        <v>4686</v>
      </c>
      <c r="H1365" s="738" t="s">
        <v>871</v>
      </c>
      <c r="I1365" s="738" t="s">
        <v>4687</v>
      </c>
      <c r="J1365" s="738" t="s">
        <v>4688</v>
      </c>
      <c r="K1365" s="738" t="s">
        <v>4689</v>
      </c>
      <c r="L1365" s="739">
        <v>28.81</v>
      </c>
      <c r="M1365" s="739">
        <v>57.62</v>
      </c>
      <c r="N1365" s="738">
        <v>2</v>
      </c>
      <c r="O1365" s="821">
        <v>0.5</v>
      </c>
      <c r="P1365" s="739">
        <v>57.62</v>
      </c>
      <c r="Q1365" s="754">
        <v>1</v>
      </c>
      <c r="R1365" s="738">
        <v>2</v>
      </c>
      <c r="S1365" s="754">
        <v>1</v>
      </c>
      <c r="T1365" s="821">
        <v>0.5</v>
      </c>
      <c r="U1365" s="777">
        <v>1</v>
      </c>
    </row>
    <row r="1366" spans="1:21" ht="14.4" customHeight="1" x14ac:dyDescent="0.3">
      <c r="A1366" s="737">
        <v>10</v>
      </c>
      <c r="B1366" s="738" t="s">
        <v>2778</v>
      </c>
      <c r="C1366" s="738" t="s">
        <v>3068</v>
      </c>
      <c r="D1366" s="819" t="s">
        <v>5800</v>
      </c>
      <c r="E1366" s="820" t="s">
        <v>3120</v>
      </c>
      <c r="F1366" s="738" t="s">
        <v>3057</v>
      </c>
      <c r="G1366" s="738" t="s">
        <v>4176</v>
      </c>
      <c r="H1366" s="738" t="s">
        <v>608</v>
      </c>
      <c r="I1366" s="738" t="s">
        <v>1598</v>
      </c>
      <c r="J1366" s="738" t="s">
        <v>1599</v>
      </c>
      <c r="K1366" s="738" t="s">
        <v>4177</v>
      </c>
      <c r="L1366" s="739">
        <v>0</v>
      </c>
      <c r="M1366" s="739">
        <v>0</v>
      </c>
      <c r="N1366" s="738">
        <v>5</v>
      </c>
      <c r="O1366" s="821">
        <v>1.5</v>
      </c>
      <c r="P1366" s="739">
        <v>0</v>
      </c>
      <c r="Q1366" s="754"/>
      <c r="R1366" s="738">
        <v>2</v>
      </c>
      <c r="S1366" s="754">
        <v>0.4</v>
      </c>
      <c r="T1366" s="821">
        <v>1</v>
      </c>
      <c r="U1366" s="777">
        <v>0.66666666666666663</v>
      </c>
    </row>
    <row r="1367" spans="1:21" ht="14.4" customHeight="1" x14ac:dyDescent="0.3">
      <c r="A1367" s="737">
        <v>10</v>
      </c>
      <c r="B1367" s="738" t="s">
        <v>2778</v>
      </c>
      <c r="C1367" s="738" t="s">
        <v>3068</v>
      </c>
      <c r="D1367" s="819" t="s">
        <v>5800</v>
      </c>
      <c r="E1367" s="820" t="s">
        <v>3120</v>
      </c>
      <c r="F1367" s="738" t="s">
        <v>3057</v>
      </c>
      <c r="G1367" s="738" t="s">
        <v>4400</v>
      </c>
      <c r="H1367" s="738" t="s">
        <v>608</v>
      </c>
      <c r="I1367" s="738" t="s">
        <v>4401</v>
      </c>
      <c r="J1367" s="738" t="s">
        <v>4402</v>
      </c>
      <c r="K1367" s="738" t="s">
        <v>4403</v>
      </c>
      <c r="L1367" s="739">
        <v>302.49</v>
      </c>
      <c r="M1367" s="739">
        <v>907.47</v>
      </c>
      <c r="N1367" s="738">
        <v>3</v>
      </c>
      <c r="O1367" s="821">
        <v>1</v>
      </c>
      <c r="P1367" s="739"/>
      <c r="Q1367" s="754">
        <v>0</v>
      </c>
      <c r="R1367" s="738"/>
      <c r="S1367" s="754">
        <v>0</v>
      </c>
      <c r="T1367" s="821"/>
      <c r="U1367" s="777">
        <v>0</v>
      </c>
    </row>
    <row r="1368" spans="1:21" ht="14.4" customHeight="1" x14ac:dyDescent="0.3">
      <c r="A1368" s="737">
        <v>10</v>
      </c>
      <c r="B1368" s="738" t="s">
        <v>2778</v>
      </c>
      <c r="C1368" s="738" t="s">
        <v>3068</v>
      </c>
      <c r="D1368" s="819" t="s">
        <v>5800</v>
      </c>
      <c r="E1368" s="820" t="s">
        <v>3120</v>
      </c>
      <c r="F1368" s="738" t="s">
        <v>3057</v>
      </c>
      <c r="G1368" s="738" t="s">
        <v>4690</v>
      </c>
      <c r="H1368" s="738" t="s">
        <v>608</v>
      </c>
      <c r="I1368" s="738" t="s">
        <v>4691</v>
      </c>
      <c r="J1368" s="738" t="s">
        <v>4692</v>
      </c>
      <c r="K1368" s="738" t="s">
        <v>4693</v>
      </c>
      <c r="L1368" s="739">
        <v>783.88</v>
      </c>
      <c r="M1368" s="739">
        <v>2351.64</v>
      </c>
      <c r="N1368" s="738">
        <v>3</v>
      </c>
      <c r="O1368" s="821">
        <v>1</v>
      </c>
      <c r="P1368" s="739">
        <v>2351.64</v>
      </c>
      <c r="Q1368" s="754">
        <v>1</v>
      </c>
      <c r="R1368" s="738">
        <v>3</v>
      </c>
      <c r="S1368" s="754">
        <v>1</v>
      </c>
      <c r="T1368" s="821">
        <v>1</v>
      </c>
      <c r="U1368" s="777">
        <v>1</v>
      </c>
    </row>
    <row r="1369" spans="1:21" ht="14.4" customHeight="1" x14ac:dyDescent="0.3">
      <c r="A1369" s="737">
        <v>10</v>
      </c>
      <c r="B1369" s="738" t="s">
        <v>2778</v>
      </c>
      <c r="C1369" s="738" t="s">
        <v>3068</v>
      </c>
      <c r="D1369" s="819" t="s">
        <v>5800</v>
      </c>
      <c r="E1369" s="820" t="s">
        <v>3120</v>
      </c>
      <c r="F1369" s="738" t="s">
        <v>3057</v>
      </c>
      <c r="G1369" s="738" t="s">
        <v>4694</v>
      </c>
      <c r="H1369" s="738" t="s">
        <v>608</v>
      </c>
      <c r="I1369" s="738" t="s">
        <v>4695</v>
      </c>
      <c r="J1369" s="738" t="s">
        <v>3002</v>
      </c>
      <c r="K1369" s="738" t="s">
        <v>4696</v>
      </c>
      <c r="L1369" s="739">
        <v>338</v>
      </c>
      <c r="M1369" s="739">
        <v>676</v>
      </c>
      <c r="N1369" s="738">
        <v>2</v>
      </c>
      <c r="O1369" s="821">
        <v>0.5</v>
      </c>
      <c r="P1369" s="739">
        <v>676</v>
      </c>
      <c r="Q1369" s="754">
        <v>1</v>
      </c>
      <c r="R1369" s="738">
        <v>2</v>
      </c>
      <c r="S1369" s="754">
        <v>1</v>
      </c>
      <c r="T1369" s="821">
        <v>0.5</v>
      </c>
      <c r="U1369" s="777">
        <v>1</v>
      </c>
    </row>
    <row r="1370" spans="1:21" ht="14.4" customHeight="1" x14ac:dyDescent="0.3">
      <c r="A1370" s="737">
        <v>10</v>
      </c>
      <c r="B1370" s="738" t="s">
        <v>2778</v>
      </c>
      <c r="C1370" s="738" t="s">
        <v>3068</v>
      </c>
      <c r="D1370" s="819" t="s">
        <v>5800</v>
      </c>
      <c r="E1370" s="820" t="s">
        <v>3120</v>
      </c>
      <c r="F1370" s="738" t="s">
        <v>3057</v>
      </c>
      <c r="G1370" s="738" t="s">
        <v>4404</v>
      </c>
      <c r="H1370" s="738" t="s">
        <v>608</v>
      </c>
      <c r="I1370" s="738" t="s">
        <v>4697</v>
      </c>
      <c r="J1370" s="738" t="s">
        <v>4406</v>
      </c>
      <c r="K1370" s="738" t="s">
        <v>4698</v>
      </c>
      <c r="L1370" s="739">
        <v>2767.45</v>
      </c>
      <c r="M1370" s="739">
        <v>16604.699999999997</v>
      </c>
      <c r="N1370" s="738">
        <v>6</v>
      </c>
      <c r="O1370" s="821">
        <v>0.5</v>
      </c>
      <c r="P1370" s="739">
        <v>16604.699999999997</v>
      </c>
      <c r="Q1370" s="754">
        <v>1</v>
      </c>
      <c r="R1370" s="738">
        <v>6</v>
      </c>
      <c r="S1370" s="754">
        <v>1</v>
      </c>
      <c r="T1370" s="821">
        <v>0.5</v>
      </c>
      <c r="U1370" s="777">
        <v>1</v>
      </c>
    </row>
    <row r="1371" spans="1:21" ht="14.4" customHeight="1" x14ac:dyDescent="0.3">
      <c r="A1371" s="737">
        <v>10</v>
      </c>
      <c r="B1371" s="738" t="s">
        <v>2778</v>
      </c>
      <c r="C1371" s="738" t="s">
        <v>3068</v>
      </c>
      <c r="D1371" s="819" t="s">
        <v>5800</v>
      </c>
      <c r="E1371" s="820" t="s">
        <v>3120</v>
      </c>
      <c r="F1371" s="738" t="s">
        <v>3057</v>
      </c>
      <c r="G1371" s="738" t="s">
        <v>3724</v>
      </c>
      <c r="H1371" s="738" t="s">
        <v>871</v>
      </c>
      <c r="I1371" s="738" t="s">
        <v>1239</v>
      </c>
      <c r="J1371" s="738" t="s">
        <v>2939</v>
      </c>
      <c r="K1371" s="738" t="s">
        <v>2940</v>
      </c>
      <c r="L1371" s="739">
        <v>0</v>
      </c>
      <c r="M1371" s="739">
        <v>0</v>
      </c>
      <c r="N1371" s="738">
        <v>1</v>
      </c>
      <c r="O1371" s="821">
        <v>0.5</v>
      </c>
      <c r="P1371" s="739">
        <v>0</v>
      </c>
      <c r="Q1371" s="754"/>
      <c r="R1371" s="738">
        <v>1</v>
      </c>
      <c r="S1371" s="754">
        <v>1</v>
      </c>
      <c r="T1371" s="821">
        <v>0.5</v>
      </c>
      <c r="U1371" s="777">
        <v>1</v>
      </c>
    </row>
    <row r="1372" spans="1:21" ht="14.4" customHeight="1" x14ac:dyDescent="0.3">
      <c r="A1372" s="737">
        <v>10</v>
      </c>
      <c r="B1372" s="738" t="s">
        <v>2778</v>
      </c>
      <c r="C1372" s="738" t="s">
        <v>3068</v>
      </c>
      <c r="D1372" s="819" t="s">
        <v>5800</v>
      </c>
      <c r="E1372" s="820" t="s">
        <v>3120</v>
      </c>
      <c r="F1372" s="738" t="s">
        <v>3057</v>
      </c>
      <c r="G1372" s="738" t="s">
        <v>4414</v>
      </c>
      <c r="H1372" s="738" t="s">
        <v>608</v>
      </c>
      <c r="I1372" s="738" t="s">
        <v>4415</v>
      </c>
      <c r="J1372" s="738" t="s">
        <v>4416</v>
      </c>
      <c r="K1372" s="738" t="s">
        <v>4417</v>
      </c>
      <c r="L1372" s="739">
        <v>325.52</v>
      </c>
      <c r="M1372" s="739">
        <v>3255.2</v>
      </c>
      <c r="N1372" s="738">
        <v>10</v>
      </c>
      <c r="O1372" s="821">
        <v>5</v>
      </c>
      <c r="P1372" s="739">
        <v>1627.6</v>
      </c>
      <c r="Q1372" s="754">
        <v>0.5</v>
      </c>
      <c r="R1372" s="738">
        <v>5</v>
      </c>
      <c r="S1372" s="754">
        <v>0.5</v>
      </c>
      <c r="T1372" s="821">
        <v>3</v>
      </c>
      <c r="U1372" s="777">
        <v>0.6</v>
      </c>
    </row>
    <row r="1373" spans="1:21" ht="14.4" customHeight="1" x14ac:dyDescent="0.3">
      <c r="A1373" s="737">
        <v>10</v>
      </c>
      <c r="B1373" s="738" t="s">
        <v>2778</v>
      </c>
      <c r="C1373" s="738" t="s">
        <v>3068</v>
      </c>
      <c r="D1373" s="819" t="s">
        <v>5800</v>
      </c>
      <c r="E1373" s="820" t="s">
        <v>3120</v>
      </c>
      <c r="F1373" s="738" t="s">
        <v>3057</v>
      </c>
      <c r="G1373" s="738" t="s">
        <v>3654</v>
      </c>
      <c r="H1373" s="738" t="s">
        <v>608</v>
      </c>
      <c r="I1373" s="738" t="s">
        <v>4699</v>
      </c>
      <c r="J1373" s="738" t="s">
        <v>4700</v>
      </c>
      <c r="K1373" s="738" t="s">
        <v>4701</v>
      </c>
      <c r="L1373" s="739">
        <v>80.959999999999994</v>
      </c>
      <c r="M1373" s="739">
        <v>242.88</v>
      </c>
      <c r="N1373" s="738">
        <v>3</v>
      </c>
      <c r="O1373" s="821">
        <v>1</v>
      </c>
      <c r="P1373" s="739">
        <v>242.88</v>
      </c>
      <c r="Q1373" s="754">
        <v>1</v>
      </c>
      <c r="R1373" s="738">
        <v>3</v>
      </c>
      <c r="S1373" s="754">
        <v>1</v>
      </c>
      <c r="T1373" s="821">
        <v>1</v>
      </c>
      <c r="U1373" s="777">
        <v>1</v>
      </c>
    </row>
    <row r="1374" spans="1:21" ht="14.4" customHeight="1" x14ac:dyDescent="0.3">
      <c r="A1374" s="737">
        <v>10</v>
      </c>
      <c r="B1374" s="738" t="s">
        <v>2778</v>
      </c>
      <c r="C1374" s="738" t="s">
        <v>3068</v>
      </c>
      <c r="D1374" s="819" t="s">
        <v>5800</v>
      </c>
      <c r="E1374" s="820" t="s">
        <v>3120</v>
      </c>
      <c r="F1374" s="738" t="s">
        <v>3057</v>
      </c>
      <c r="G1374" s="738" t="s">
        <v>4702</v>
      </c>
      <c r="H1374" s="738" t="s">
        <v>608</v>
      </c>
      <c r="I1374" s="738" t="s">
        <v>4703</v>
      </c>
      <c r="J1374" s="738" t="s">
        <v>4704</v>
      </c>
      <c r="K1374" s="738" t="s">
        <v>4705</v>
      </c>
      <c r="L1374" s="739">
        <v>841.94</v>
      </c>
      <c r="M1374" s="739">
        <v>841.94</v>
      </c>
      <c r="N1374" s="738">
        <v>1</v>
      </c>
      <c r="O1374" s="821">
        <v>0.5</v>
      </c>
      <c r="P1374" s="739">
        <v>841.94</v>
      </c>
      <c r="Q1374" s="754">
        <v>1</v>
      </c>
      <c r="R1374" s="738">
        <v>1</v>
      </c>
      <c r="S1374" s="754">
        <v>1</v>
      </c>
      <c r="T1374" s="821">
        <v>0.5</v>
      </c>
      <c r="U1374" s="777">
        <v>1</v>
      </c>
    </row>
    <row r="1375" spans="1:21" ht="14.4" customHeight="1" x14ac:dyDescent="0.3">
      <c r="A1375" s="737">
        <v>10</v>
      </c>
      <c r="B1375" s="738" t="s">
        <v>2778</v>
      </c>
      <c r="C1375" s="738" t="s">
        <v>3068</v>
      </c>
      <c r="D1375" s="819" t="s">
        <v>5800</v>
      </c>
      <c r="E1375" s="820" t="s">
        <v>3120</v>
      </c>
      <c r="F1375" s="738" t="s">
        <v>3057</v>
      </c>
      <c r="G1375" s="738" t="s">
        <v>4702</v>
      </c>
      <c r="H1375" s="738" t="s">
        <v>608</v>
      </c>
      <c r="I1375" s="738" t="s">
        <v>4706</v>
      </c>
      <c r="J1375" s="738" t="s">
        <v>4707</v>
      </c>
      <c r="K1375" s="738" t="s">
        <v>4708</v>
      </c>
      <c r="L1375" s="739">
        <v>841.94</v>
      </c>
      <c r="M1375" s="739">
        <v>1683.88</v>
      </c>
      <c r="N1375" s="738">
        <v>2</v>
      </c>
      <c r="O1375" s="821">
        <v>2</v>
      </c>
      <c r="P1375" s="739">
        <v>1683.88</v>
      </c>
      <c r="Q1375" s="754">
        <v>1</v>
      </c>
      <c r="R1375" s="738">
        <v>2</v>
      </c>
      <c r="S1375" s="754">
        <v>1</v>
      </c>
      <c r="T1375" s="821">
        <v>2</v>
      </c>
      <c r="U1375" s="777">
        <v>1</v>
      </c>
    </row>
    <row r="1376" spans="1:21" ht="14.4" customHeight="1" x14ac:dyDescent="0.3">
      <c r="A1376" s="737">
        <v>10</v>
      </c>
      <c r="B1376" s="738" t="s">
        <v>2778</v>
      </c>
      <c r="C1376" s="738" t="s">
        <v>3068</v>
      </c>
      <c r="D1376" s="819" t="s">
        <v>5800</v>
      </c>
      <c r="E1376" s="820" t="s">
        <v>3120</v>
      </c>
      <c r="F1376" s="738" t="s">
        <v>3057</v>
      </c>
      <c r="G1376" s="738" t="s">
        <v>3519</v>
      </c>
      <c r="H1376" s="738" t="s">
        <v>608</v>
      </c>
      <c r="I1376" s="738" t="s">
        <v>1385</v>
      </c>
      <c r="J1376" s="738" t="s">
        <v>3520</v>
      </c>
      <c r="K1376" s="738" t="s">
        <v>3521</v>
      </c>
      <c r="L1376" s="739">
        <v>77.13</v>
      </c>
      <c r="M1376" s="739">
        <v>77.13</v>
      </c>
      <c r="N1376" s="738">
        <v>1</v>
      </c>
      <c r="O1376" s="821">
        <v>1</v>
      </c>
      <c r="P1376" s="739"/>
      <c r="Q1376" s="754">
        <v>0</v>
      </c>
      <c r="R1376" s="738"/>
      <c r="S1376" s="754">
        <v>0</v>
      </c>
      <c r="T1376" s="821"/>
      <c r="U1376" s="777">
        <v>0</v>
      </c>
    </row>
    <row r="1377" spans="1:21" ht="14.4" customHeight="1" x14ac:dyDescent="0.3">
      <c r="A1377" s="737">
        <v>10</v>
      </c>
      <c r="B1377" s="738" t="s">
        <v>2778</v>
      </c>
      <c r="C1377" s="738" t="s">
        <v>3068</v>
      </c>
      <c r="D1377" s="819" t="s">
        <v>5800</v>
      </c>
      <c r="E1377" s="820" t="s">
        <v>3120</v>
      </c>
      <c r="F1377" s="738" t="s">
        <v>3057</v>
      </c>
      <c r="G1377" s="738" t="s">
        <v>4085</v>
      </c>
      <c r="H1377" s="738" t="s">
        <v>608</v>
      </c>
      <c r="I1377" s="738" t="s">
        <v>4086</v>
      </c>
      <c r="J1377" s="738" t="s">
        <v>4087</v>
      </c>
      <c r="K1377" s="738" t="s">
        <v>4088</v>
      </c>
      <c r="L1377" s="739">
        <v>1274.5999999999999</v>
      </c>
      <c r="M1377" s="739">
        <v>20393.599999999999</v>
      </c>
      <c r="N1377" s="738">
        <v>16</v>
      </c>
      <c r="O1377" s="821">
        <v>5</v>
      </c>
      <c r="P1377" s="739">
        <v>11471.4</v>
      </c>
      <c r="Q1377" s="754">
        <v>0.5625</v>
      </c>
      <c r="R1377" s="738">
        <v>9</v>
      </c>
      <c r="S1377" s="754">
        <v>0.5625</v>
      </c>
      <c r="T1377" s="821">
        <v>3</v>
      </c>
      <c r="U1377" s="777">
        <v>0.6</v>
      </c>
    </row>
    <row r="1378" spans="1:21" ht="14.4" customHeight="1" x14ac:dyDescent="0.3">
      <c r="A1378" s="737">
        <v>10</v>
      </c>
      <c r="B1378" s="738" t="s">
        <v>2778</v>
      </c>
      <c r="C1378" s="738" t="s">
        <v>3068</v>
      </c>
      <c r="D1378" s="819" t="s">
        <v>5800</v>
      </c>
      <c r="E1378" s="820" t="s">
        <v>3120</v>
      </c>
      <c r="F1378" s="738" t="s">
        <v>3057</v>
      </c>
      <c r="G1378" s="738" t="s">
        <v>4246</v>
      </c>
      <c r="H1378" s="738" t="s">
        <v>608</v>
      </c>
      <c r="I1378" s="738" t="s">
        <v>4436</v>
      </c>
      <c r="J1378" s="738" t="s">
        <v>4248</v>
      </c>
      <c r="K1378" s="738" t="s">
        <v>4437</v>
      </c>
      <c r="L1378" s="739">
        <v>3550.17</v>
      </c>
      <c r="M1378" s="739">
        <v>10650.51</v>
      </c>
      <c r="N1378" s="738">
        <v>3</v>
      </c>
      <c r="O1378" s="821">
        <v>1</v>
      </c>
      <c r="P1378" s="739">
        <v>7100.34</v>
      </c>
      <c r="Q1378" s="754">
        <v>0.66666666666666663</v>
      </c>
      <c r="R1378" s="738">
        <v>2</v>
      </c>
      <c r="S1378" s="754">
        <v>0.66666666666666663</v>
      </c>
      <c r="T1378" s="821">
        <v>0.5</v>
      </c>
      <c r="U1378" s="777">
        <v>0.5</v>
      </c>
    </row>
    <row r="1379" spans="1:21" ht="14.4" customHeight="1" x14ac:dyDescent="0.3">
      <c r="A1379" s="737">
        <v>10</v>
      </c>
      <c r="B1379" s="738" t="s">
        <v>2778</v>
      </c>
      <c r="C1379" s="738" t="s">
        <v>3068</v>
      </c>
      <c r="D1379" s="819" t="s">
        <v>5800</v>
      </c>
      <c r="E1379" s="820" t="s">
        <v>3120</v>
      </c>
      <c r="F1379" s="738" t="s">
        <v>3057</v>
      </c>
      <c r="G1379" s="738" t="s">
        <v>4709</v>
      </c>
      <c r="H1379" s="738" t="s">
        <v>608</v>
      </c>
      <c r="I1379" s="738" t="s">
        <v>4710</v>
      </c>
      <c r="J1379" s="738" t="s">
        <v>4711</v>
      </c>
      <c r="K1379" s="738" t="s">
        <v>4712</v>
      </c>
      <c r="L1379" s="739">
        <v>16.059999999999999</v>
      </c>
      <c r="M1379" s="739">
        <v>48.179999999999993</v>
      </c>
      <c r="N1379" s="738">
        <v>3</v>
      </c>
      <c r="O1379" s="821">
        <v>2</v>
      </c>
      <c r="P1379" s="739">
        <v>32.119999999999997</v>
      </c>
      <c r="Q1379" s="754">
        <v>0.66666666666666674</v>
      </c>
      <c r="R1379" s="738">
        <v>2</v>
      </c>
      <c r="S1379" s="754">
        <v>0.66666666666666663</v>
      </c>
      <c r="T1379" s="821">
        <v>1</v>
      </c>
      <c r="U1379" s="777">
        <v>0.5</v>
      </c>
    </row>
    <row r="1380" spans="1:21" ht="14.4" customHeight="1" x14ac:dyDescent="0.3">
      <c r="A1380" s="737">
        <v>10</v>
      </c>
      <c r="B1380" s="738" t="s">
        <v>2778</v>
      </c>
      <c r="C1380" s="738" t="s">
        <v>3068</v>
      </c>
      <c r="D1380" s="819" t="s">
        <v>5800</v>
      </c>
      <c r="E1380" s="820" t="s">
        <v>3120</v>
      </c>
      <c r="F1380" s="738" t="s">
        <v>3057</v>
      </c>
      <c r="G1380" s="738" t="s">
        <v>4713</v>
      </c>
      <c r="H1380" s="738" t="s">
        <v>871</v>
      </c>
      <c r="I1380" s="738" t="s">
        <v>4714</v>
      </c>
      <c r="J1380" s="738" t="s">
        <v>4715</v>
      </c>
      <c r="K1380" s="738" t="s">
        <v>4716</v>
      </c>
      <c r="L1380" s="739">
        <v>1544.99</v>
      </c>
      <c r="M1380" s="739">
        <v>3089.98</v>
      </c>
      <c r="N1380" s="738">
        <v>2</v>
      </c>
      <c r="O1380" s="821">
        <v>1.5</v>
      </c>
      <c r="P1380" s="739">
        <v>3089.98</v>
      </c>
      <c r="Q1380" s="754">
        <v>1</v>
      </c>
      <c r="R1380" s="738">
        <v>2</v>
      </c>
      <c r="S1380" s="754">
        <v>1</v>
      </c>
      <c r="T1380" s="821">
        <v>1.5</v>
      </c>
      <c r="U1380" s="777">
        <v>1</v>
      </c>
    </row>
    <row r="1381" spans="1:21" ht="14.4" customHeight="1" x14ac:dyDescent="0.3">
      <c r="A1381" s="737">
        <v>10</v>
      </c>
      <c r="B1381" s="738" t="s">
        <v>2778</v>
      </c>
      <c r="C1381" s="738" t="s">
        <v>3068</v>
      </c>
      <c r="D1381" s="819" t="s">
        <v>5800</v>
      </c>
      <c r="E1381" s="820" t="s">
        <v>3120</v>
      </c>
      <c r="F1381" s="738" t="s">
        <v>3057</v>
      </c>
      <c r="G1381" s="738" t="s">
        <v>4070</v>
      </c>
      <c r="H1381" s="738" t="s">
        <v>608</v>
      </c>
      <c r="I1381" s="738" t="s">
        <v>4717</v>
      </c>
      <c r="J1381" s="738" t="s">
        <v>4718</v>
      </c>
      <c r="K1381" s="738" t="s">
        <v>4719</v>
      </c>
      <c r="L1381" s="739">
        <v>837.36</v>
      </c>
      <c r="M1381" s="739">
        <v>1674.72</v>
      </c>
      <c r="N1381" s="738">
        <v>2</v>
      </c>
      <c r="O1381" s="821">
        <v>1</v>
      </c>
      <c r="P1381" s="739">
        <v>1674.72</v>
      </c>
      <c r="Q1381" s="754">
        <v>1</v>
      </c>
      <c r="R1381" s="738">
        <v>2</v>
      </c>
      <c r="S1381" s="754">
        <v>1</v>
      </c>
      <c r="T1381" s="821">
        <v>1</v>
      </c>
      <c r="U1381" s="777">
        <v>1</v>
      </c>
    </row>
    <row r="1382" spans="1:21" ht="14.4" customHeight="1" x14ac:dyDescent="0.3">
      <c r="A1382" s="737">
        <v>10</v>
      </c>
      <c r="B1382" s="738" t="s">
        <v>2778</v>
      </c>
      <c r="C1382" s="738" t="s">
        <v>3068</v>
      </c>
      <c r="D1382" s="819" t="s">
        <v>5800</v>
      </c>
      <c r="E1382" s="820" t="s">
        <v>3120</v>
      </c>
      <c r="F1382" s="738" t="s">
        <v>3057</v>
      </c>
      <c r="G1382" s="738" t="s">
        <v>3800</v>
      </c>
      <c r="H1382" s="738" t="s">
        <v>608</v>
      </c>
      <c r="I1382" s="738" t="s">
        <v>3801</v>
      </c>
      <c r="J1382" s="738" t="s">
        <v>3802</v>
      </c>
      <c r="K1382" s="738" t="s">
        <v>3803</v>
      </c>
      <c r="L1382" s="739">
        <v>275.77999999999997</v>
      </c>
      <c r="M1382" s="739">
        <v>3309.3599999999997</v>
      </c>
      <c r="N1382" s="738">
        <v>12</v>
      </c>
      <c r="O1382" s="821">
        <v>2</v>
      </c>
      <c r="P1382" s="739">
        <v>1654.6799999999998</v>
      </c>
      <c r="Q1382" s="754">
        <v>0.5</v>
      </c>
      <c r="R1382" s="738">
        <v>6</v>
      </c>
      <c r="S1382" s="754">
        <v>0.5</v>
      </c>
      <c r="T1382" s="821">
        <v>1</v>
      </c>
      <c r="U1382" s="777">
        <v>0.5</v>
      </c>
    </row>
    <row r="1383" spans="1:21" ht="14.4" customHeight="1" x14ac:dyDescent="0.3">
      <c r="A1383" s="737">
        <v>10</v>
      </c>
      <c r="B1383" s="738" t="s">
        <v>2778</v>
      </c>
      <c r="C1383" s="738" t="s">
        <v>3068</v>
      </c>
      <c r="D1383" s="819" t="s">
        <v>5800</v>
      </c>
      <c r="E1383" s="820" t="s">
        <v>3120</v>
      </c>
      <c r="F1383" s="738" t="s">
        <v>3057</v>
      </c>
      <c r="G1383" s="738" t="s">
        <v>3800</v>
      </c>
      <c r="H1383" s="738" t="s">
        <v>608</v>
      </c>
      <c r="I1383" s="738" t="s">
        <v>4444</v>
      </c>
      <c r="J1383" s="738" t="s">
        <v>3802</v>
      </c>
      <c r="K1383" s="738" t="s">
        <v>4445</v>
      </c>
      <c r="L1383" s="739">
        <v>1049.3399999999999</v>
      </c>
      <c r="M1383" s="739">
        <v>11542.739999999998</v>
      </c>
      <c r="N1383" s="738">
        <v>11</v>
      </c>
      <c r="O1383" s="821">
        <v>3</v>
      </c>
      <c r="P1383" s="739">
        <v>7345.3799999999992</v>
      </c>
      <c r="Q1383" s="754">
        <v>0.63636363636363635</v>
      </c>
      <c r="R1383" s="738">
        <v>7</v>
      </c>
      <c r="S1383" s="754">
        <v>0.63636363636363635</v>
      </c>
      <c r="T1383" s="821">
        <v>2</v>
      </c>
      <c r="U1383" s="777">
        <v>0.66666666666666663</v>
      </c>
    </row>
    <row r="1384" spans="1:21" ht="14.4" customHeight="1" x14ac:dyDescent="0.3">
      <c r="A1384" s="737">
        <v>10</v>
      </c>
      <c r="B1384" s="738" t="s">
        <v>2778</v>
      </c>
      <c r="C1384" s="738" t="s">
        <v>3068</v>
      </c>
      <c r="D1384" s="819" t="s">
        <v>5800</v>
      </c>
      <c r="E1384" s="820" t="s">
        <v>3120</v>
      </c>
      <c r="F1384" s="738" t="s">
        <v>3057</v>
      </c>
      <c r="G1384" s="738" t="s">
        <v>3800</v>
      </c>
      <c r="H1384" s="738" t="s">
        <v>608</v>
      </c>
      <c r="I1384" s="738" t="s">
        <v>4446</v>
      </c>
      <c r="J1384" s="738" t="s">
        <v>3802</v>
      </c>
      <c r="K1384" s="738" t="s">
        <v>4447</v>
      </c>
      <c r="L1384" s="739">
        <v>1865.81</v>
      </c>
      <c r="M1384" s="739">
        <v>7463.24</v>
      </c>
      <c r="N1384" s="738">
        <v>4</v>
      </c>
      <c r="O1384" s="821">
        <v>1</v>
      </c>
      <c r="P1384" s="739">
        <v>1865.81</v>
      </c>
      <c r="Q1384" s="754">
        <v>0.25</v>
      </c>
      <c r="R1384" s="738">
        <v>1</v>
      </c>
      <c r="S1384" s="754">
        <v>0.25</v>
      </c>
      <c r="T1384" s="821">
        <v>0.5</v>
      </c>
      <c r="U1384" s="777">
        <v>0.5</v>
      </c>
    </row>
    <row r="1385" spans="1:21" ht="14.4" customHeight="1" x14ac:dyDescent="0.3">
      <c r="A1385" s="737">
        <v>10</v>
      </c>
      <c r="B1385" s="738" t="s">
        <v>2778</v>
      </c>
      <c r="C1385" s="738" t="s">
        <v>3068</v>
      </c>
      <c r="D1385" s="819" t="s">
        <v>5800</v>
      </c>
      <c r="E1385" s="820" t="s">
        <v>3120</v>
      </c>
      <c r="F1385" s="738" t="s">
        <v>3057</v>
      </c>
      <c r="G1385" s="738" t="s">
        <v>3800</v>
      </c>
      <c r="H1385" s="738" t="s">
        <v>608</v>
      </c>
      <c r="I1385" s="738" t="s">
        <v>4448</v>
      </c>
      <c r="J1385" s="738" t="s">
        <v>3802</v>
      </c>
      <c r="K1385" s="738" t="s">
        <v>4445</v>
      </c>
      <c r="L1385" s="739">
        <v>0</v>
      </c>
      <c r="M1385" s="739">
        <v>0</v>
      </c>
      <c r="N1385" s="738">
        <v>2</v>
      </c>
      <c r="O1385" s="821">
        <v>1</v>
      </c>
      <c r="P1385" s="739">
        <v>0</v>
      </c>
      <c r="Q1385" s="754"/>
      <c r="R1385" s="738">
        <v>2</v>
      </c>
      <c r="S1385" s="754">
        <v>1</v>
      </c>
      <c r="T1385" s="821">
        <v>1</v>
      </c>
      <c r="U1385" s="777">
        <v>1</v>
      </c>
    </row>
    <row r="1386" spans="1:21" ht="14.4" customHeight="1" x14ac:dyDescent="0.3">
      <c r="A1386" s="737">
        <v>10</v>
      </c>
      <c r="B1386" s="738" t="s">
        <v>2778</v>
      </c>
      <c r="C1386" s="738" t="s">
        <v>3068</v>
      </c>
      <c r="D1386" s="819" t="s">
        <v>5800</v>
      </c>
      <c r="E1386" s="820" t="s">
        <v>3120</v>
      </c>
      <c r="F1386" s="738" t="s">
        <v>3057</v>
      </c>
      <c r="G1386" s="738" t="s">
        <v>3800</v>
      </c>
      <c r="H1386" s="738" t="s">
        <v>608</v>
      </c>
      <c r="I1386" s="738" t="s">
        <v>4449</v>
      </c>
      <c r="J1386" s="738" t="s">
        <v>3802</v>
      </c>
      <c r="K1386" s="738" t="s">
        <v>4450</v>
      </c>
      <c r="L1386" s="739">
        <v>0</v>
      </c>
      <c r="M1386" s="739">
        <v>0</v>
      </c>
      <c r="N1386" s="738">
        <v>3</v>
      </c>
      <c r="O1386" s="821">
        <v>0.5</v>
      </c>
      <c r="P1386" s="739"/>
      <c r="Q1386" s="754"/>
      <c r="R1386" s="738"/>
      <c r="S1386" s="754">
        <v>0</v>
      </c>
      <c r="T1386" s="821"/>
      <c r="U1386" s="777">
        <v>0</v>
      </c>
    </row>
    <row r="1387" spans="1:21" ht="14.4" customHeight="1" x14ac:dyDescent="0.3">
      <c r="A1387" s="737">
        <v>10</v>
      </c>
      <c r="B1387" s="738" t="s">
        <v>2778</v>
      </c>
      <c r="C1387" s="738" t="s">
        <v>3068</v>
      </c>
      <c r="D1387" s="819" t="s">
        <v>5800</v>
      </c>
      <c r="E1387" s="820" t="s">
        <v>3120</v>
      </c>
      <c r="F1387" s="738" t="s">
        <v>3057</v>
      </c>
      <c r="G1387" s="738" t="s">
        <v>3800</v>
      </c>
      <c r="H1387" s="738" t="s">
        <v>608</v>
      </c>
      <c r="I1387" s="738" t="s">
        <v>4451</v>
      </c>
      <c r="J1387" s="738" t="s">
        <v>3802</v>
      </c>
      <c r="K1387" s="738" t="s">
        <v>4450</v>
      </c>
      <c r="L1387" s="739">
        <v>0</v>
      </c>
      <c r="M1387" s="739">
        <v>0</v>
      </c>
      <c r="N1387" s="738">
        <v>5</v>
      </c>
      <c r="O1387" s="821">
        <v>0.5</v>
      </c>
      <c r="P1387" s="739">
        <v>0</v>
      </c>
      <c r="Q1387" s="754"/>
      <c r="R1387" s="738">
        <v>5</v>
      </c>
      <c r="S1387" s="754">
        <v>1</v>
      </c>
      <c r="T1387" s="821">
        <v>0.5</v>
      </c>
      <c r="U1387" s="777">
        <v>1</v>
      </c>
    </row>
    <row r="1388" spans="1:21" ht="14.4" customHeight="1" x14ac:dyDescent="0.3">
      <c r="A1388" s="737">
        <v>10</v>
      </c>
      <c r="B1388" s="738" t="s">
        <v>2778</v>
      </c>
      <c r="C1388" s="738" t="s">
        <v>3068</v>
      </c>
      <c r="D1388" s="819" t="s">
        <v>5800</v>
      </c>
      <c r="E1388" s="820" t="s">
        <v>3120</v>
      </c>
      <c r="F1388" s="738" t="s">
        <v>3057</v>
      </c>
      <c r="G1388" s="738" t="s">
        <v>3800</v>
      </c>
      <c r="H1388" s="738" t="s">
        <v>608</v>
      </c>
      <c r="I1388" s="738" t="s">
        <v>4720</v>
      </c>
      <c r="J1388" s="738" t="s">
        <v>3802</v>
      </c>
      <c r="K1388" s="738" t="s">
        <v>3803</v>
      </c>
      <c r="L1388" s="739">
        <v>275.77999999999997</v>
      </c>
      <c r="M1388" s="739">
        <v>5239.82</v>
      </c>
      <c r="N1388" s="738">
        <v>19</v>
      </c>
      <c r="O1388" s="821">
        <v>2.5</v>
      </c>
      <c r="P1388" s="739">
        <v>3309.3599999999997</v>
      </c>
      <c r="Q1388" s="754">
        <v>0.63157894736842102</v>
      </c>
      <c r="R1388" s="738">
        <v>12</v>
      </c>
      <c r="S1388" s="754">
        <v>0.63157894736842102</v>
      </c>
      <c r="T1388" s="821">
        <v>2</v>
      </c>
      <c r="U1388" s="777">
        <v>0.8</v>
      </c>
    </row>
    <row r="1389" spans="1:21" ht="14.4" customHeight="1" x14ac:dyDescent="0.3">
      <c r="A1389" s="737">
        <v>10</v>
      </c>
      <c r="B1389" s="738" t="s">
        <v>2778</v>
      </c>
      <c r="C1389" s="738" t="s">
        <v>3068</v>
      </c>
      <c r="D1389" s="819" t="s">
        <v>5800</v>
      </c>
      <c r="E1389" s="820" t="s">
        <v>3120</v>
      </c>
      <c r="F1389" s="738" t="s">
        <v>3057</v>
      </c>
      <c r="G1389" s="738" t="s">
        <v>3800</v>
      </c>
      <c r="H1389" s="738" t="s">
        <v>608</v>
      </c>
      <c r="I1389" s="738" t="s">
        <v>4721</v>
      </c>
      <c r="J1389" s="738" t="s">
        <v>3802</v>
      </c>
      <c r="K1389" s="738" t="s">
        <v>4722</v>
      </c>
      <c r="L1389" s="739">
        <v>0</v>
      </c>
      <c r="M1389" s="739">
        <v>0</v>
      </c>
      <c r="N1389" s="738">
        <v>20</v>
      </c>
      <c r="O1389" s="821">
        <v>1</v>
      </c>
      <c r="P1389" s="739">
        <v>0</v>
      </c>
      <c r="Q1389" s="754"/>
      <c r="R1389" s="738">
        <v>20</v>
      </c>
      <c r="S1389" s="754">
        <v>1</v>
      </c>
      <c r="T1389" s="821">
        <v>1</v>
      </c>
      <c r="U1389" s="777">
        <v>1</v>
      </c>
    </row>
    <row r="1390" spans="1:21" ht="14.4" customHeight="1" x14ac:dyDescent="0.3">
      <c r="A1390" s="737">
        <v>10</v>
      </c>
      <c r="B1390" s="738" t="s">
        <v>2778</v>
      </c>
      <c r="C1390" s="738" t="s">
        <v>3068</v>
      </c>
      <c r="D1390" s="819" t="s">
        <v>5800</v>
      </c>
      <c r="E1390" s="820" t="s">
        <v>3120</v>
      </c>
      <c r="F1390" s="738" t="s">
        <v>3057</v>
      </c>
      <c r="G1390" s="738" t="s">
        <v>4723</v>
      </c>
      <c r="H1390" s="738" t="s">
        <v>608</v>
      </c>
      <c r="I1390" s="738" t="s">
        <v>4724</v>
      </c>
      <c r="J1390" s="738" t="s">
        <v>4725</v>
      </c>
      <c r="K1390" s="738" t="s">
        <v>4726</v>
      </c>
      <c r="L1390" s="739">
        <v>189.37</v>
      </c>
      <c r="M1390" s="739">
        <v>1893.7</v>
      </c>
      <c r="N1390" s="738">
        <v>10</v>
      </c>
      <c r="O1390" s="821">
        <v>2</v>
      </c>
      <c r="P1390" s="739">
        <v>1893.7</v>
      </c>
      <c r="Q1390" s="754">
        <v>1</v>
      </c>
      <c r="R1390" s="738">
        <v>10</v>
      </c>
      <c r="S1390" s="754">
        <v>1</v>
      </c>
      <c r="T1390" s="821">
        <v>2</v>
      </c>
      <c r="U1390" s="777">
        <v>1</v>
      </c>
    </row>
    <row r="1391" spans="1:21" ht="14.4" customHeight="1" x14ac:dyDescent="0.3">
      <c r="A1391" s="737">
        <v>10</v>
      </c>
      <c r="B1391" s="738" t="s">
        <v>2778</v>
      </c>
      <c r="C1391" s="738" t="s">
        <v>3068</v>
      </c>
      <c r="D1391" s="819" t="s">
        <v>5800</v>
      </c>
      <c r="E1391" s="820" t="s">
        <v>3120</v>
      </c>
      <c r="F1391" s="738" t="s">
        <v>3057</v>
      </c>
      <c r="G1391" s="738" t="s">
        <v>4723</v>
      </c>
      <c r="H1391" s="738" t="s">
        <v>608</v>
      </c>
      <c r="I1391" s="738" t="s">
        <v>4727</v>
      </c>
      <c r="J1391" s="738" t="s">
        <v>4725</v>
      </c>
      <c r="K1391" s="738" t="s">
        <v>4728</v>
      </c>
      <c r="L1391" s="739">
        <v>1513.6</v>
      </c>
      <c r="M1391" s="739">
        <v>3027.2</v>
      </c>
      <c r="N1391" s="738">
        <v>2</v>
      </c>
      <c r="O1391" s="821">
        <v>0.5</v>
      </c>
      <c r="P1391" s="739">
        <v>3027.2</v>
      </c>
      <c r="Q1391" s="754">
        <v>1</v>
      </c>
      <c r="R1391" s="738">
        <v>2</v>
      </c>
      <c r="S1391" s="754">
        <v>1</v>
      </c>
      <c r="T1391" s="821">
        <v>0.5</v>
      </c>
      <c r="U1391" s="777">
        <v>1</v>
      </c>
    </row>
    <row r="1392" spans="1:21" ht="14.4" customHeight="1" x14ac:dyDescent="0.3">
      <c r="A1392" s="737">
        <v>10</v>
      </c>
      <c r="B1392" s="738" t="s">
        <v>2778</v>
      </c>
      <c r="C1392" s="738" t="s">
        <v>3068</v>
      </c>
      <c r="D1392" s="819" t="s">
        <v>5800</v>
      </c>
      <c r="E1392" s="820" t="s">
        <v>3120</v>
      </c>
      <c r="F1392" s="738" t="s">
        <v>3057</v>
      </c>
      <c r="G1392" s="738" t="s">
        <v>4729</v>
      </c>
      <c r="H1392" s="738" t="s">
        <v>608</v>
      </c>
      <c r="I1392" s="738" t="s">
        <v>4730</v>
      </c>
      <c r="J1392" s="738" t="s">
        <v>4731</v>
      </c>
      <c r="K1392" s="738" t="s">
        <v>4732</v>
      </c>
      <c r="L1392" s="739">
        <v>4905.22</v>
      </c>
      <c r="M1392" s="739">
        <v>9810.44</v>
      </c>
      <c r="N1392" s="738">
        <v>2</v>
      </c>
      <c r="O1392" s="821">
        <v>0.5</v>
      </c>
      <c r="P1392" s="739"/>
      <c r="Q1392" s="754">
        <v>0</v>
      </c>
      <c r="R1392" s="738"/>
      <c r="S1392" s="754">
        <v>0</v>
      </c>
      <c r="T1392" s="821"/>
      <c r="U1392" s="777">
        <v>0</v>
      </c>
    </row>
    <row r="1393" spans="1:21" ht="14.4" customHeight="1" x14ac:dyDescent="0.3">
      <c r="A1393" s="737">
        <v>10</v>
      </c>
      <c r="B1393" s="738" t="s">
        <v>2778</v>
      </c>
      <c r="C1393" s="738" t="s">
        <v>3068</v>
      </c>
      <c r="D1393" s="819" t="s">
        <v>5800</v>
      </c>
      <c r="E1393" s="820" t="s">
        <v>3120</v>
      </c>
      <c r="F1393" s="738" t="s">
        <v>3057</v>
      </c>
      <c r="G1393" s="738" t="s">
        <v>4733</v>
      </c>
      <c r="H1393" s="738" t="s">
        <v>608</v>
      </c>
      <c r="I1393" s="738" t="s">
        <v>4734</v>
      </c>
      <c r="J1393" s="738" t="s">
        <v>3107</v>
      </c>
      <c r="K1393" s="738"/>
      <c r="L1393" s="739">
        <v>100.62</v>
      </c>
      <c r="M1393" s="739">
        <v>201.24</v>
      </c>
      <c r="N1393" s="738">
        <v>2</v>
      </c>
      <c r="O1393" s="821">
        <v>0.5</v>
      </c>
      <c r="P1393" s="739">
        <v>201.24</v>
      </c>
      <c r="Q1393" s="754">
        <v>1</v>
      </c>
      <c r="R1393" s="738">
        <v>2</v>
      </c>
      <c r="S1393" s="754">
        <v>1</v>
      </c>
      <c r="T1393" s="821">
        <v>0.5</v>
      </c>
      <c r="U1393" s="777">
        <v>1</v>
      </c>
    </row>
    <row r="1394" spans="1:21" ht="14.4" customHeight="1" x14ac:dyDescent="0.3">
      <c r="A1394" s="737">
        <v>10</v>
      </c>
      <c r="B1394" s="738" t="s">
        <v>2778</v>
      </c>
      <c r="C1394" s="738" t="s">
        <v>3068</v>
      </c>
      <c r="D1394" s="819" t="s">
        <v>5800</v>
      </c>
      <c r="E1394" s="820" t="s">
        <v>3120</v>
      </c>
      <c r="F1394" s="738" t="s">
        <v>3057</v>
      </c>
      <c r="G1394" s="738" t="s">
        <v>4733</v>
      </c>
      <c r="H1394" s="738" t="s">
        <v>608</v>
      </c>
      <c r="I1394" s="738" t="s">
        <v>4735</v>
      </c>
      <c r="J1394" s="738" t="s">
        <v>4736</v>
      </c>
      <c r="K1394" s="738" t="s">
        <v>4737</v>
      </c>
      <c r="L1394" s="739">
        <v>50.32</v>
      </c>
      <c r="M1394" s="739">
        <v>100.64</v>
      </c>
      <c r="N1394" s="738">
        <v>2</v>
      </c>
      <c r="O1394" s="821">
        <v>0.5</v>
      </c>
      <c r="P1394" s="739">
        <v>100.64</v>
      </c>
      <c r="Q1394" s="754">
        <v>1</v>
      </c>
      <c r="R1394" s="738">
        <v>2</v>
      </c>
      <c r="S1394" s="754">
        <v>1</v>
      </c>
      <c r="T1394" s="821">
        <v>0.5</v>
      </c>
      <c r="U1394" s="777">
        <v>1</v>
      </c>
    </row>
    <row r="1395" spans="1:21" ht="14.4" customHeight="1" x14ac:dyDescent="0.3">
      <c r="A1395" s="737">
        <v>10</v>
      </c>
      <c r="B1395" s="738" t="s">
        <v>2778</v>
      </c>
      <c r="C1395" s="738" t="s">
        <v>3068</v>
      </c>
      <c r="D1395" s="819" t="s">
        <v>5800</v>
      </c>
      <c r="E1395" s="820" t="s">
        <v>3120</v>
      </c>
      <c r="F1395" s="738" t="s">
        <v>3058</v>
      </c>
      <c r="G1395" s="738" t="s">
        <v>3161</v>
      </c>
      <c r="H1395" s="738" t="s">
        <v>608</v>
      </c>
      <c r="I1395" s="738" t="s">
        <v>3372</v>
      </c>
      <c r="J1395" s="738" t="s">
        <v>3107</v>
      </c>
      <c r="K1395" s="738"/>
      <c r="L1395" s="739">
        <v>0</v>
      </c>
      <c r="M1395" s="739">
        <v>0</v>
      </c>
      <c r="N1395" s="738">
        <v>2</v>
      </c>
      <c r="O1395" s="821">
        <v>1.5</v>
      </c>
      <c r="P1395" s="739"/>
      <c r="Q1395" s="754"/>
      <c r="R1395" s="738"/>
      <c r="S1395" s="754">
        <v>0</v>
      </c>
      <c r="T1395" s="821"/>
      <c r="U1395" s="777">
        <v>0</v>
      </c>
    </row>
    <row r="1396" spans="1:21" ht="14.4" customHeight="1" x14ac:dyDescent="0.3">
      <c r="A1396" s="737">
        <v>10</v>
      </c>
      <c r="B1396" s="738" t="s">
        <v>2778</v>
      </c>
      <c r="C1396" s="738" t="s">
        <v>3068</v>
      </c>
      <c r="D1396" s="819" t="s">
        <v>5800</v>
      </c>
      <c r="E1396" s="820" t="s">
        <v>3120</v>
      </c>
      <c r="F1396" s="738" t="s">
        <v>3058</v>
      </c>
      <c r="G1396" s="738" t="s">
        <v>3161</v>
      </c>
      <c r="H1396" s="738" t="s">
        <v>608</v>
      </c>
      <c r="I1396" s="738" t="s">
        <v>4738</v>
      </c>
      <c r="J1396" s="738" t="s">
        <v>3107</v>
      </c>
      <c r="K1396" s="738"/>
      <c r="L1396" s="739">
        <v>0</v>
      </c>
      <c r="M1396" s="739">
        <v>0</v>
      </c>
      <c r="N1396" s="738">
        <v>2</v>
      </c>
      <c r="O1396" s="821">
        <v>2</v>
      </c>
      <c r="P1396" s="739">
        <v>0</v>
      </c>
      <c r="Q1396" s="754"/>
      <c r="R1396" s="738">
        <v>2</v>
      </c>
      <c r="S1396" s="754">
        <v>1</v>
      </c>
      <c r="T1396" s="821">
        <v>2</v>
      </c>
      <c r="U1396" s="777">
        <v>1</v>
      </c>
    </row>
    <row r="1397" spans="1:21" ht="14.4" customHeight="1" x14ac:dyDescent="0.3">
      <c r="A1397" s="737">
        <v>10</v>
      </c>
      <c r="B1397" s="738" t="s">
        <v>2778</v>
      </c>
      <c r="C1397" s="738" t="s">
        <v>3068</v>
      </c>
      <c r="D1397" s="819" t="s">
        <v>5800</v>
      </c>
      <c r="E1397" s="820" t="s">
        <v>3120</v>
      </c>
      <c r="F1397" s="738" t="s">
        <v>3058</v>
      </c>
      <c r="G1397" s="738" t="s">
        <v>3161</v>
      </c>
      <c r="H1397" s="738" t="s">
        <v>608</v>
      </c>
      <c r="I1397" s="738" t="s">
        <v>679</v>
      </c>
      <c r="J1397" s="738" t="s">
        <v>3107</v>
      </c>
      <c r="K1397" s="738"/>
      <c r="L1397" s="739">
        <v>0</v>
      </c>
      <c r="M1397" s="739">
        <v>0</v>
      </c>
      <c r="N1397" s="738">
        <v>1</v>
      </c>
      <c r="O1397" s="821">
        <v>1</v>
      </c>
      <c r="P1397" s="739">
        <v>0</v>
      </c>
      <c r="Q1397" s="754"/>
      <c r="R1397" s="738">
        <v>1</v>
      </c>
      <c r="S1397" s="754">
        <v>1</v>
      </c>
      <c r="T1397" s="821">
        <v>1</v>
      </c>
      <c r="U1397" s="777">
        <v>1</v>
      </c>
    </row>
    <row r="1398" spans="1:21" ht="14.4" customHeight="1" x14ac:dyDescent="0.3">
      <c r="A1398" s="737">
        <v>10</v>
      </c>
      <c r="B1398" s="738" t="s">
        <v>2778</v>
      </c>
      <c r="C1398" s="738" t="s">
        <v>3068</v>
      </c>
      <c r="D1398" s="819" t="s">
        <v>5800</v>
      </c>
      <c r="E1398" s="820" t="s">
        <v>3120</v>
      </c>
      <c r="F1398" s="738" t="s">
        <v>3059</v>
      </c>
      <c r="G1398" s="738" t="s">
        <v>3746</v>
      </c>
      <c r="H1398" s="738" t="s">
        <v>608</v>
      </c>
      <c r="I1398" s="738" t="s">
        <v>4739</v>
      </c>
      <c r="J1398" s="738" t="s">
        <v>4740</v>
      </c>
      <c r="K1398" s="738"/>
      <c r="L1398" s="739">
        <v>200</v>
      </c>
      <c r="M1398" s="739">
        <v>200</v>
      </c>
      <c r="N1398" s="738">
        <v>1</v>
      </c>
      <c r="O1398" s="821">
        <v>1</v>
      </c>
      <c r="P1398" s="739">
        <v>200</v>
      </c>
      <c r="Q1398" s="754">
        <v>1</v>
      </c>
      <c r="R1398" s="738">
        <v>1</v>
      </c>
      <c r="S1398" s="754">
        <v>1</v>
      </c>
      <c r="T1398" s="821">
        <v>1</v>
      </c>
      <c r="U1398" s="777">
        <v>1</v>
      </c>
    </row>
    <row r="1399" spans="1:21" ht="14.4" customHeight="1" x14ac:dyDescent="0.3">
      <c r="A1399" s="737">
        <v>10</v>
      </c>
      <c r="B1399" s="738" t="s">
        <v>2778</v>
      </c>
      <c r="C1399" s="738" t="s">
        <v>3068</v>
      </c>
      <c r="D1399" s="819" t="s">
        <v>5800</v>
      </c>
      <c r="E1399" s="820" t="s">
        <v>3120</v>
      </c>
      <c r="F1399" s="738" t="s">
        <v>3059</v>
      </c>
      <c r="G1399" s="738" t="s">
        <v>4526</v>
      </c>
      <c r="H1399" s="738" t="s">
        <v>608</v>
      </c>
      <c r="I1399" s="738" t="s">
        <v>667</v>
      </c>
      <c r="J1399" s="738" t="s">
        <v>4741</v>
      </c>
      <c r="K1399" s="738" t="s">
        <v>4548</v>
      </c>
      <c r="L1399" s="739">
        <v>0</v>
      </c>
      <c r="M1399" s="739">
        <v>0</v>
      </c>
      <c r="N1399" s="738">
        <v>1</v>
      </c>
      <c r="O1399" s="821">
        <v>1</v>
      </c>
      <c r="P1399" s="739"/>
      <c r="Q1399" s="754"/>
      <c r="R1399" s="738"/>
      <c r="S1399" s="754">
        <v>0</v>
      </c>
      <c r="T1399" s="821"/>
      <c r="U1399" s="777">
        <v>0</v>
      </c>
    </row>
    <row r="1400" spans="1:21" ht="14.4" customHeight="1" x14ac:dyDescent="0.3">
      <c r="A1400" s="737">
        <v>10</v>
      </c>
      <c r="B1400" s="738" t="s">
        <v>2778</v>
      </c>
      <c r="C1400" s="738" t="s">
        <v>3068</v>
      </c>
      <c r="D1400" s="819" t="s">
        <v>5800</v>
      </c>
      <c r="E1400" s="820" t="s">
        <v>3139</v>
      </c>
      <c r="F1400" s="738" t="s">
        <v>3057</v>
      </c>
      <c r="G1400" s="738" t="s">
        <v>4380</v>
      </c>
      <c r="H1400" s="738" t="s">
        <v>871</v>
      </c>
      <c r="I1400" s="738" t="s">
        <v>4392</v>
      </c>
      <c r="J1400" s="738" t="s">
        <v>4382</v>
      </c>
      <c r="K1400" s="738" t="s">
        <v>4385</v>
      </c>
      <c r="L1400" s="739">
        <v>292.74</v>
      </c>
      <c r="M1400" s="739">
        <v>292.74</v>
      </c>
      <c r="N1400" s="738">
        <v>1</v>
      </c>
      <c r="O1400" s="821">
        <v>1</v>
      </c>
      <c r="P1400" s="739">
        <v>292.74</v>
      </c>
      <c r="Q1400" s="754">
        <v>1</v>
      </c>
      <c r="R1400" s="738">
        <v>1</v>
      </c>
      <c r="S1400" s="754">
        <v>1</v>
      </c>
      <c r="T1400" s="821">
        <v>1</v>
      </c>
      <c r="U1400" s="777">
        <v>1</v>
      </c>
    </row>
    <row r="1401" spans="1:21" ht="14.4" customHeight="1" x14ac:dyDescent="0.3">
      <c r="A1401" s="737">
        <v>10</v>
      </c>
      <c r="B1401" s="738" t="s">
        <v>2778</v>
      </c>
      <c r="C1401" s="738" t="s">
        <v>3068</v>
      </c>
      <c r="D1401" s="819" t="s">
        <v>5800</v>
      </c>
      <c r="E1401" s="820" t="s">
        <v>3094</v>
      </c>
      <c r="F1401" s="738" t="s">
        <v>3057</v>
      </c>
      <c r="G1401" s="738" t="s">
        <v>3240</v>
      </c>
      <c r="H1401" s="738" t="s">
        <v>871</v>
      </c>
      <c r="I1401" s="738" t="s">
        <v>2298</v>
      </c>
      <c r="J1401" s="738" t="s">
        <v>2299</v>
      </c>
      <c r="K1401" s="738" t="s">
        <v>2971</v>
      </c>
      <c r="L1401" s="739">
        <v>225.06</v>
      </c>
      <c r="M1401" s="739">
        <v>225.06</v>
      </c>
      <c r="N1401" s="738">
        <v>1</v>
      </c>
      <c r="O1401" s="821">
        <v>1</v>
      </c>
      <c r="P1401" s="739">
        <v>225.06</v>
      </c>
      <c r="Q1401" s="754">
        <v>1</v>
      </c>
      <c r="R1401" s="738">
        <v>1</v>
      </c>
      <c r="S1401" s="754">
        <v>1</v>
      </c>
      <c r="T1401" s="821">
        <v>1</v>
      </c>
      <c r="U1401" s="777">
        <v>1</v>
      </c>
    </row>
    <row r="1402" spans="1:21" ht="14.4" customHeight="1" x14ac:dyDescent="0.3">
      <c r="A1402" s="737">
        <v>10</v>
      </c>
      <c r="B1402" s="738" t="s">
        <v>2778</v>
      </c>
      <c r="C1402" s="738" t="s">
        <v>3068</v>
      </c>
      <c r="D1402" s="819" t="s">
        <v>5800</v>
      </c>
      <c r="E1402" s="820" t="s">
        <v>3094</v>
      </c>
      <c r="F1402" s="738" t="s">
        <v>3057</v>
      </c>
      <c r="G1402" s="738" t="s">
        <v>3246</v>
      </c>
      <c r="H1402" s="738" t="s">
        <v>608</v>
      </c>
      <c r="I1402" s="738" t="s">
        <v>1708</v>
      </c>
      <c r="J1402" s="738" t="s">
        <v>3247</v>
      </c>
      <c r="K1402" s="738" t="s">
        <v>3504</v>
      </c>
      <c r="L1402" s="739">
        <v>170.52</v>
      </c>
      <c r="M1402" s="739">
        <v>341.04</v>
      </c>
      <c r="N1402" s="738">
        <v>2</v>
      </c>
      <c r="O1402" s="821">
        <v>0.5</v>
      </c>
      <c r="P1402" s="739">
        <v>341.04</v>
      </c>
      <c r="Q1402" s="754">
        <v>1</v>
      </c>
      <c r="R1402" s="738">
        <v>2</v>
      </c>
      <c r="S1402" s="754">
        <v>1</v>
      </c>
      <c r="T1402" s="821">
        <v>0.5</v>
      </c>
      <c r="U1402" s="777">
        <v>1</v>
      </c>
    </row>
    <row r="1403" spans="1:21" ht="14.4" customHeight="1" x14ac:dyDescent="0.3">
      <c r="A1403" s="737">
        <v>10</v>
      </c>
      <c r="B1403" s="738" t="s">
        <v>2778</v>
      </c>
      <c r="C1403" s="738" t="s">
        <v>3068</v>
      </c>
      <c r="D1403" s="819" t="s">
        <v>5800</v>
      </c>
      <c r="E1403" s="820" t="s">
        <v>3094</v>
      </c>
      <c r="F1403" s="738" t="s">
        <v>3057</v>
      </c>
      <c r="G1403" s="738" t="s">
        <v>4325</v>
      </c>
      <c r="H1403" s="738" t="s">
        <v>608</v>
      </c>
      <c r="I1403" s="738" t="s">
        <v>4326</v>
      </c>
      <c r="J1403" s="738" t="s">
        <v>4327</v>
      </c>
      <c r="K1403" s="738" t="s">
        <v>3734</v>
      </c>
      <c r="L1403" s="739">
        <v>0</v>
      </c>
      <c r="M1403" s="739">
        <v>0</v>
      </c>
      <c r="N1403" s="738">
        <v>14</v>
      </c>
      <c r="O1403" s="821">
        <v>1.5</v>
      </c>
      <c r="P1403" s="739">
        <v>0</v>
      </c>
      <c r="Q1403" s="754"/>
      <c r="R1403" s="738">
        <v>14</v>
      </c>
      <c r="S1403" s="754">
        <v>1</v>
      </c>
      <c r="T1403" s="821">
        <v>1.5</v>
      </c>
      <c r="U1403" s="777">
        <v>1</v>
      </c>
    </row>
    <row r="1404" spans="1:21" ht="14.4" customHeight="1" x14ac:dyDescent="0.3">
      <c r="A1404" s="737">
        <v>10</v>
      </c>
      <c r="B1404" s="738" t="s">
        <v>2778</v>
      </c>
      <c r="C1404" s="738" t="s">
        <v>3068</v>
      </c>
      <c r="D1404" s="819" t="s">
        <v>5800</v>
      </c>
      <c r="E1404" s="820" t="s">
        <v>3094</v>
      </c>
      <c r="F1404" s="738" t="s">
        <v>3057</v>
      </c>
      <c r="G1404" s="738" t="s">
        <v>4325</v>
      </c>
      <c r="H1404" s="738" t="s">
        <v>608</v>
      </c>
      <c r="I1404" s="738" t="s">
        <v>4742</v>
      </c>
      <c r="J1404" s="738" t="s">
        <v>4327</v>
      </c>
      <c r="K1404" s="738" t="s">
        <v>3734</v>
      </c>
      <c r="L1404" s="739">
        <v>0</v>
      </c>
      <c r="M1404" s="739">
        <v>0</v>
      </c>
      <c r="N1404" s="738">
        <v>6</v>
      </c>
      <c r="O1404" s="821">
        <v>2</v>
      </c>
      <c r="P1404" s="739"/>
      <c r="Q1404" s="754"/>
      <c r="R1404" s="738"/>
      <c r="S1404" s="754">
        <v>0</v>
      </c>
      <c r="T1404" s="821"/>
      <c r="U1404" s="777">
        <v>0</v>
      </c>
    </row>
    <row r="1405" spans="1:21" ht="14.4" customHeight="1" x14ac:dyDescent="0.3">
      <c r="A1405" s="737">
        <v>10</v>
      </c>
      <c r="B1405" s="738" t="s">
        <v>2778</v>
      </c>
      <c r="C1405" s="738" t="s">
        <v>3068</v>
      </c>
      <c r="D1405" s="819" t="s">
        <v>5800</v>
      </c>
      <c r="E1405" s="820" t="s">
        <v>3094</v>
      </c>
      <c r="F1405" s="738" t="s">
        <v>3057</v>
      </c>
      <c r="G1405" s="738" t="s">
        <v>3282</v>
      </c>
      <c r="H1405" s="738" t="s">
        <v>608</v>
      </c>
      <c r="I1405" s="738" t="s">
        <v>2428</v>
      </c>
      <c r="J1405" s="738" t="s">
        <v>2429</v>
      </c>
      <c r="K1405" s="738" t="s">
        <v>3283</v>
      </c>
      <c r="L1405" s="739">
        <v>107.27</v>
      </c>
      <c r="M1405" s="739">
        <v>643.62</v>
      </c>
      <c r="N1405" s="738">
        <v>6</v>
      </c>
      <c r="O1405" s="821">
        <v>3</v>
      </c>
      <c r="P1405" s="739"/>
      <c r="Q1405" s="754">
        <v>0</v>
      </c>
      <c r="R1405" s="738"/>
      <c r="S1405" s="754">
        <v>0</v>
      </c>
      <c r="T1405" s="821"/>
      <c r="U1405" s="777">
        <v>0</v>
      </c>
    </row>
    <row r="1406" spans="1:21" ht="14.4" customHeight="1" x14ac:dyDescent="0.3">
      <c r="A1406" s="737">
        <v>10</v>
      </c>
      <c r="B1406" s="738" t="s">
        <v>2778</v>
      </c>
      <c r="C1406" s="738" t="s">
        <v>3068</v>
      </c>
      <c r="D1406" s="819" t="s">
        <v>5800</v>
      </c>
      <c r="E1406" s="820" t="s">
        <v>3094</v>
      </c>
      <c r="F1406" s="738" t="s">
        <v>3057</v>
      </c>
      <c r="G1406" s="738" t="s">
        <v>3282</v>
      </c>
      <c r="H1406" s="738" t="s">
        <v>608</v>
      </c>
      <c r="I1406" s="738" t="s">
        <v>3718</v>
      </c>
      <c r="J1406" s="738" t="s">
        <v>2429</v>
      </c>
      <c r="K1406" s="738" t="s">
        <v>3283</v>
      </c>
      <c r="L1406" s="739">
        <v>107.27</v>
      </c>
      <c r="M1406" s="739">
        <v>1823.5900000000001</v>
      </c>
      <c r="N1406" s="738">
        <v>17</v>
      </c>
      <c r="O1406" s="821">
        <v>4</v>
      </c>
      <c r="P1406" s="739">
        <v>965.43000000000006</v>
      </c>
      <c r="Q1406" s="754">
        <v>0.52941176470588236</v>
      </c>
      <c r="R1406" s="738">
        <v>9</v>
      </c>
      <c r="S1406" s="754">
        <v>0.52941176470588236</v>
      </c>
      <c r="T1406" s="821">
        <v>1.5</v>
      </c>
      <c r="U1406" s="777">
        <v>0.375</v>
      </c>
    </row>
    <row r="1407" spans="1:21" ht="14.4" customHeight="1" x14ac:dyDescent="0.3">
      <c r="A1407" s="737">
        <v>10</v>
      </c>
      <c r="B1407" s="738" t="s">
        <v>2778</v>
      </c>
      <c r="C1407" s="738" t="s">
        <v>3068</v>
      </c>
      <c r="D1407" s="819" t="s">
        <v>5800</v>
      </c>
      <c r="E1407" s="820" t="s">
        <v>3094</v>
      </c>
      <c r="F1407" s="738" t="s">
        <v>3057</v>
      </c>
      <c r="G1407" s="738" t="s">
        <v>3287</v>
      </c>
      <c r="H1407" s="738" t="s">
        <v>608</v>
      </c>
      <c r="I1407" s="738" t="s">
        <v>4743</v>
      </c>
      <c r="J1407" s="738" t="s">
        <v>1620</v>
      </c>
      <c r="K1407" s="738" t="s">
        <v>2940</v>
      </c>
      <c r="L1407" s="739">
        <v>0</v>
      </c>
      <c r="M1407" s="739">
        <v>0</v>
      </c>
      <c r="N1407" s="738">
        <v>1</v>
      </c>
      <c r="O1407" s="821">
        <v>0.5</v>
      </c>
      <c r="P1407" s="739">
        <v>0</v>
      </c>
      <c r="Q1407" s="754"/>
      <c r="R1407" s="738">
        <v>1</v>
      </c>
      <c r="S1407" s="754">
        <v>1</v>
      </c>
      <c r="T1407" s="821">
        <v>0.5</v>
      </c>
      <c r="U1407" s="777">
        <v>1</v>
      </c>
    </row>
    <row r="1408" spans="1:21" ht="14.4" customHeight="1" x14ac:dyDescent="0.3">
      <c r="A1408" s="737">
        <v>10</v>
      </c>
      <c r="B1408" s="738" t="s">
        <v>2778</v>
      </c>
      <c r="C1408" s="738" t="s">
        <v>3068</v>
      </c>
      <c r="D1408" s="819" t="s">
        <v>5800</v>
      </c>
      <c r="E1408" s="820" t="s">
        <v>3094</v>
      </c>
      <c r="F1408" s="738" t="s">
        <v>3057</v>
      </c>
      <c r="G1408" s="738" t="s">
        <v>3689</v>
      </c>
      <c r="H1408" s="738" t="s">
        <v>871</v>
      </c>
      <c r="I1408" s="738" t="s">
        <v>1643</v>
      </c>
      <c r="J1408" s="738" t="s">
        <v>2942</v>
      </c>
      <c r="K1408" s="738" t="s">
        <v>2943</v>
      </c>
      <c r="L1408" s="739">
        <v>366.31</v>
      </c>
      <c r="M1408" s="739">
        <v>366.31</v>
      </c>
      <c r="N1408" s="738">
        <v>1</v>
      </c>
      <c r="O1408" s="821">
        <v>1</v>
      </c>
      <c r="P1408" s="739">
        <v>366.31</v>
      </c>
      <c r="Q1408" s="754">
        <v>1</v>
      </c>
      <c r="R1408" s="738">
        <v>1</v>
      </c>
      <c r="S1408" s="754">
        <v>1</v>
      </c>
      <c r="T1408" s="821">
        <v>1</v>
      </c>
      <c r="U1408" s="777">
        <v>1</v>
      </c>
    </row>
    <row r="1409" spans="1:21" ht="14.4" customHeight="1" x14ac:dyDescent="0.3">
      <c r="A1409" s="737">
        <v>10</v>
      </c>
      <c r="B1409" s="738" t="s">
        <v>2778</v>
      </c>
      <c r="C1409" s="738" t="s">
        <v>3068</v>
      </c>
      <c r="D1409" s="819" t="s">
        <v>5800</v>
      </c>
      <c r="E1409" s="820" t="s">
        <v>3094</v>
      </c>
      <c r="F1409" s="738" t="s">
        <v>3057</v>
      </c>
      <c r="G1409" s="738" t="s">
        <v>3689</v>
      </c>
      <c r="H1409" s="738" t="s">
        <v>608</v>
      </c>
      <c r="I1409" s="738" t="s">
        <v>4744</v>
      </c>
      <c r="J1409" s="738" t="s">
        <v>4745</v>
      </c>
      <c r="K1409" s="738" t="s">
        <v>4746</v>
      </c>
      <c r="L1409" s="739">
        <v>219.78</v>
      </c>
      <c r="M1409" s="739">
        <v>219.78</v>
      </c>
      <c r="N1409" s="738">
        <v>1</v>
      </c>
      <c r="O1409" s="821">
        <v>1</v>
      </c>
      <c r="P1409" s="739"/>
      <c r="Q1409" s="754">
        <v>0</v>
      </c>
      <c r="R1409" s="738"/>
      <c r="S1409" s="754">
        <v>0</v>
      </c>
      <c r="T1409" s="821"/>
      <c r="U1409" s="777">
        <v>0</v>
      </c>
    </row>
    <row r="1410" spans="1:21" ht="14.4" customHeight="1" x14ac:dyDescent="0.3">
      <c r="A1410" s="737">
        <v>10</v>
      </c>
      <c r="B1410" s="738" t="s">
        <v>2778</v>
      </c>
      <c r="C1410" s="738" t="s">
        <v>3068</v>
      </c>
      <c r="D1410" s="819" t="s">
        <v>5800</v>
      </c>
      <c r="E1410" s="820" t="s">
        <v>3094</v>
      </c>
      <c r="F1410" s="738" t="s">
        <v>3057</v>
      </c>
      <c r="G1410" s="738" t="s">
        <v>4294</v>
      </c>
      <c r="H1410" s="738" t="s">
        <v>871</v>
      </c>
      <c r="I1410" s="738" t="s">
        <v>1651</v>
      </c>
      <c r="J1410" s="738" t="s">
        <v>2947</v>
      </c>
      <c r="K1410" s="738" t="s">
        <v>2948</v>
      </c>
      <c r="L1410" s="739">
        <v>55.37</v>
      </c>
      <c r="M1410" s="739">
        <v>387.59</v>
      </c>
      <c r="N1410" s="738">
        <v>7</v>
      </c>
      <c r="O1410" s="821">
        <v>1</v>
      </c>
      <c r="P1410" s="739">
        <v>387.59</v>
      </c>
      <c r="Q1410" s="754">
        <v>1</v>
      </c>
      <c r="R1410" s="738">
        <v>7</v>
      </c>
      <c r="S1410" s="754">
        <v>1</v>
      </c>
      <c r="T1410" s="821">
        <v>1</v>
      </c>
      <c r="U1410" s="777">
        <v>1</v>
      </c>
    </row>
    <row r="1411" spans="1:21" ht="14.4" customHeight="1" x14ac:dyDescent="0.3">
      <c r="A1411" s="737">
        <v>10</v>
      </c>
      <c r="B1411" s="738" t="s">
        <v>2778</v>
      </c>
      <c r="C1411" s="738" t="s">
        <v>3068</v>
      </c>
      <c r="D1411" s="819" t="s">
        <v>5800</v>
      </c>
      <c r="E1411" s="820" t="s">
        <v>3094</v>
      </c>
      <c r="F1411" s="738" t="s">
        <v>3057</v>
      </c>
      <c r="G1411" s="738" t="s">
        <v>4380</v>
      </c>
      <c r="H1411" s="738" t="s">
        <v>608</v>
      </c>
      <c r="I1411" s="738" t="s">
        <v>4390</v>
      </c>
      <c r="J1411" s="738" t="s">
        <v>4388</v>
      </c>
      <c r="K1411" s="738" t="s">
        <v>4391</v>
      </c>
      <c r="L1411" s="739">
        <v>702.56</v>
      </c>
      <c r="M1411" s="739">
        <v>1405.12</v>
      </c>
      <c r="N1411" s="738">
        <v>2</v>
      </c>
      <c r="O1411" s="821">
        <v>2</v>
      </c>
      <c r="P1411" s="739">
        <v>1405.12</v>
      </c>
      <c r="Q1411" s="754">
        <v>1</v>
      </c>
      <c r="R1411" s="738">
        <v>2</v>
      </c>
      <c r="S1411" s="754">
        <v>1</v>
      </c>
      <c r="T1411" s="821">
        <v>2</v>
      </c>
      <c r="U1411" s="777">
        <v>1</v>
      </c>
    </row>
    <row r="1412" spans="1:21" ht="14.4" customHeight="1" x14ac:dyDescent="0.3">
      <c r="A1412" s="737">
        <v>10</v>
      </c>
      <c r="B1412" s="738" t="s">
        <v>2778</v>
      </c>
      <c r="C1412" s="738" t="s">
        <v>3068</v>
      </c>
      <c r="D1412" s="819" t="s">
        <v>5800</v>
      </c>
      <c r="E1412" s="820" t="s">
        <v>3094</v>
      </c>
      <c r="F1412" s="738" t="s">
        <v>3057</v>
      </c>
      <c r="G1412" s="738" t="s">
        <v>3188</v>
      </c>
      <c r="H1412" s="738" t="s">
        <v>608</v>
      </c>
      <c r="I1412" s="738" t="s">
        <v>4240</v>
      </c>
      <c r="J1412" s="738" t="s">
        <v>1623</v>
      </c>
      <c r="K1412" s="738" t="s">
        <v>3742</v>
      </c>
      <c r="L1412" s="739">
        <v>28.81</v>
      </c>
      <c r="M1412" s="739">
        <v>28.81</v>
      </c>
      <c r="N1412" s="738">
        <v>1</v>
      </c>
      <c r="O1412" s="821">
        <v>0.5</v>
      </c>
      <c r="P1412" s="739"/>
      <c r="Q1412" s="754">
        <v>0</v>
      </c>
      <c r="R1412" s="738"/>
      <c r="S1412" s="754">
        <v>0</v>
      </c>
      <c r="T1412" s="821"/>
      <c r="U1412" s="777">
        <v>0</v>
      </c>
    </row>
    <row r="1413" spans="1:21" ht="14.4" customHeight="1" x14ac:dyDescent="0.3">
      <c r="A1413" s="737">
        <v>10</v>
      </c>
      <c r="B1413" s="738" t="s">
        <v>2778</v>
      </c>
      <c r="C1413" s="738" t="s">
        <v>3068</v>
      </c>
      <c r="D1413" s="819" t="s">
        <v>5800</v>
      </c>
      <c r="E1413" s="820" t="s">
        <v>3094</v>
      </c>
      <c r="F1413" s="738" t="s">
        <v>3057</v>
      </c>
      <c r="G1413" s="738" t="s">
        <v>3188</v>
      </c>
      <c r="H1413" s="738" t="s">
        <v>608</v>
      </c>
      <c r="I1413" s="738" t="s">
        <v>4241</v>
      </c>
      <c r="J1413" s="738" t="s">
        <v>736</v>
      </c>
      <c r="K1413" s="738" t="s">
        <v>4242</v>
      </c>
      <c r="L1413" s="739">
        <v>0</v>
      </c>
      <c r="M1413" s="739">
        <v>0</v>
      </c>
      <c r="N1413" s="738">
        <v>1</v>
      </c>
      <c r="O1413" s="821">
        <v>1</v>
      </c>
      <c r="P1413" s="739"/>
      <c r="Q1413" s="754"/>
      <c r="R1413" s="738"/>
      <c r="S1413" s="754">
        <v>0</v>
      </c>
      <c r="T1413" s="821"/>
      <c r="U1413" s="777">
        <v>0</v>
      </c>
    </row>
    <row r="1414" spans="1:21" ht="14.4" customHeight="1" x14ac:dyDescent="0.3">
      <c r="A1414" s="737">
        <v>10</v>
      </c>
      <c r="B1414" s="738" t="s">
        <v>2778</v>
      </c>
      <c r="C1414" s="738" t="s">
        <v>3068</v>
      </c>
      <c r="D1414" s="819" t="s">
        <v>5800</v>
      </c>
      <c r="E1414" s="820" t="s">
        <v>3094</v>
      </c>
      <c r="F1414" s="738" t="s">
        <v>3057</v>
      </c>
      <c r="G1414" s="738" t="s">
        <v>3355</v>
      </c>
      <c r="H1414" s="738" t="s">
        <v>608</v>
      </c>
      <c r="I1414" s="738" t="s">
        <v>3356</v>
      </c>
      <c r="J1414" s="738" t="s">
        <v>1226</v>
      </c>
      <c r="K1414" s="738" t="s">
        <v>3357</v>
      </c>
      <c r="L1414" s="739">
        <v>42.54</v>
      </c>
      <c r="M1414" s="739">
        <v>42.54</v>
      </c>
      <c r="N1414" s="738">
        <v>1</v>
      </c>
      <c r="O1414" s="821">
        <v>1</v>
      </c>
      <c r="P1414" s="739">
        <v>42.54</v>
      </c>
      <c r="Q1414" s="754">
        <v>1</v>
      </c>
      <c r="R1414" s="738">
        <v>1</v>
      </c>
      <c r="S1414" s="754">
        <v>1</v>
      </c>
      <c r="T1414" s="821">
        <v>1</v>
      </c>
      <c r="U1414" s="777">
        <v>1</v>
      </c>
    </row>
    <row r="1415" spans="1:21" ht="14.4" customHeight="1" x14ac:dyDescent="0.3">
      <c r="A1415" s="737">
        <v>10</v>
      </c>
      <c r="B1415" s="738" t="s">
        <v>2778</v>
      </c>
      <c r="C1415" s="738" t="s">
        <v>3068</v>
      </c>
      <c r="D1415" s="819" t="s">
        <v>5800</v>
      </c>
      <c r="E1415" s="820" t="s">
        <v>3094</v>
      </c>
      <c r="F1415" s="738" t="s">
        <v>3057</v>
      </c>
      <c r="G1415" s="738" t="s">
        <v>4418</v>
      </c>
      <c r="H1415" s="738" t="s">
        <v>608</v>
      </c>
      <c r="I1415" s="738" t="s">
        <v>4747</v>
      </c>
      <c r="J1415" s="738" t="s">
        <v>4748</v>
      </c>
      <c r="K1415" s="738" t="s">
        <v>4749</v>
      </c>
      <c r="L1415" s="739">
        <v>60.39</v>
      </c>
      <c r="M1415" s="739">
        <v>362.34000000000003</v>
      </c>
      <c r="N1415" s="738">
        <v>6</v>
      </c>
      <c r="O1415" s="821">
        <v>1</v>
      </c>
      <c r="P1415" s="739">
        <v>181.17000000000002</v>
      </c>
      <c r="Q1415" s="754">
        <v>0.5</v>
      </c>
      <c r="R1415" s="738">
        <v>3</v>
      </c>
      <c r="S1415" s="754">
        <v>0.5</v>
      </c>
      <c r="T1415" s="821">
        <v>0.5</v>
      </c>
      <c r="U1415" s="777">
        <v>0.5</v>
      </c>
    </row>
    <row r="1416" spans="1:21" ht="14.4" customHeight="1" x14ac:dyDescent="0.3">
      <c r="A1416" s="737">
        <v>10</v>
      </c>
      <c r="B1416" s="738" t="s">
        <v>2778</v>
      </c>
      <c r="C1416" s="738" t="s">
        <v>3068</v>
      </c>
      <c r="D1416" s="819" t="s">
        <v>5800</v>
      </c>
      <c r="E1416" s="820" t="s">
        <v>3094</v>
      </c>
      <c r="F1416" s="738" t="s">
        <v>3057</v>
      </c>
      <c r="G1416" s="738" t="s">
        <v>4418</v>
      </c>
      <c r="H1416" s="738" t="s">
        <v>871</v>
      </c>
      <c r="I1416" s="738" t="s">
        <v>4750</v>
      </c>
      <c r="J1416" s="738" t="s">
        <v>4751</v>
      </c>
      <c r="K1416" s="738" t="s">
        <v>4749</v>
      </c>
      <c r="L1416" s="739">
        <v>60.39</v>
      </c>
      <c r="M1416" s="739">
        <v>120.78</v>
      </c>
      <c r="N1416" s="738">
        <v>2</v>
      </c>
      <c r="O1416" s="821">
        <v>0.5</v>
      </c>
      <c r="P1416" s="739">
        <v>120.78</v>
      </c>
      <c r="Q1416" s="754">
        <v>1</v>
      </c>
      <c r="R1416" s="738">
        <v>2</v>
      </c>
      <c r="S1416" s="754">
        <v>1</v>
      </c>
      <c r="T1416" s="821">
        <v>0.5</v>
      </c>
      <c r="U1416" s="777">
        <v>1</v>
      </c>
    </row>
    <row r="1417" spans="1:21" ht="14.4" customHeight="1" x14ac:dyDescent="0.3">
      <c r="A1417" s="737">
        <v>10</v>
      </c>
      <c r="B1417" s="738" t="s">
        <v>2778</v>
      </c>
      <c r="C1417" s="738" t="s">
        <v>3068</v>
      </c>
      <c r="D1417" s="819" t="s">
        <v>5800</v>
      </c>
      <c r="E1417" s="820" t="s">
        <v>3094</v>
      </c>
      <c r="F1417" s="738" t="s">
        <v>3057</v>
      </c>
      <c r="G1417" s="738" t="s">
        <v>3519</v>
      </c>
      <c r="H1417" s="738" t="s">
        <v>608</v>
      </c>
      <c r="I1417" s="738" t="s">
        <v>1385</v>
      </c>
      <c r="J1417" s="738" t="s">
        <v>3520</v>
      </c>
      <c r="K1417" s="738" t="s">
        <v>3521</v>
      </c>
      <c r="L1417" s="739">
        <v>77.13</v>
      </c>
      <c r="M1417" s="739">
        <v>385.65</v>
      </c>
      <c r="N1417" s="738">
        <v>5</v>
      </c>
      <c r="O1417" s="821">
        <v>1.5</v>
      </c>
      <c r="P1417" s="739">
        <v>308.52</v>
      </c>
      <c r="Q1417" s="754">
        <v>0.8</v>
      </c>
      <c r="R1417" s="738">
        <v>4</v>
      </c>
      <c r="S1417" s="754">
        <v>0.8</v>
      </c>
      <c r="T1417" s="821">
        <v>1</v>
      </c>
      <c r="U1417" s="777">
        <v>0.66666666666666663</v>
      </c>
    </row>
    <row r="1418" spans="1:21" ht="14.4" customHeight="1" x14ac:dyDescent="0.3">
      <c r="A1418" s="737">
        <v>10</v>
      </c>
      <c r="B1418" s="738" t="s">
        <v>2778</v>
      </c>
      <c r="C1418" s="738" t="s">
        <v>3068</v>
      </c>
      <c r="D1418" s="819" t="s">
        <v>5800</v>
      </c>
      <c r="E1418" s="820" t="s">
        <v>3094</v>
      </c>
      <c r="F1418" s="738" t="s">
        <v>3057</v>
      </c>
      <c r="G1418" s="738" t="s">
        <v>3800</v>
      </c>
      <c r="H1418" s="738" t="s">
        <v>608</v>
      </c>
      <c r="I1418" s="738" t="s">
        <v>3801</v>
      </c>
      <c r="J1418" s="738" t="s">
        <v>3802</v>
      </c>
      <c r="K1418" s="738" t="s">
        <v>3803</v>
      </c>
      <c r="L1418" s="739">
        <v>275.77999999999997</v>
      </c>
      <c r="M1418" s="739">
        <v>827.33999999999992</v>
      </c>
      <c r="N1418" s="738">
        <v>3</v>
      </c>
      <c r="O1418" s="821">
        <v>1</v>
      </c>
      <c r="P1418" s="739"/>
      <c r="Q1418" s="754">
        <v>0</v>
      </c>
      <c r="R1418" s="738"/>
      <c r="S1418" s="754">
        <v>0</v>
      </c>
      <c r="T1418" s="821"/>
      <c r="U1418" s="777">
        <v>0</v>
      </c>
    </row>
    <row r="1419" spans="1:21" ht="14.4" customHeight="1" x14ac:dyDescent="0.3">
      <c r="A1419" s="737">
        <v>10</v>
      </c>
      <c r="B1419" s="738" t="s">
        <v>2778</v>
      </c>
      <c r="C1419" s="738" t="s">
        <v>3070</v>
      </c>
      <c r="D1419" s="819" t="s">
        <v>5801</v>
      </c>
      <c r="E1419" s="820" t="s">
        <v>3113</v>
      </c>
      <c r="F1419" s="738" t="s">
        <v>3057</v>
      </c>
      <c r="G1419" s="738" t="s">
        <v>3663</v>
      </c>
      <c r="H1419" s="738" t="s">
        <v>608</v>
      </c>
      <c r="I1419" s="738" t="s">
        <v>4752</v>
      </c>
      <c r="J1419" s="738" t="s">
        <v>4753</v>
      </c>
      <c r="K1419" s="738" t="s">
        <v>4754</v>
      </c>
      <c r="L1419" s="739">
        <v>0</v>
      </c>
      <c r="M1419" s="739">
        <v>0</v>
      </c>
      <c r="N1419" s="738">
        <v>1</v>
      </c>
      <c r="O1419" s="821">
        <v>1</v>
      </c>
      <c r="P1419" s="739"/>
      <c r="Q1419" s="754"/>
      <c r="R1419" s="738"/>
      <c r="S1419" s="754">
        <v>0</v>
      </c>
      <c r="T1419" s="821"/>
      <c r="U1419" s="777">
        <v>0</v>
      </c>
    </row>
    <row r="1420" spans="1:21" ht="14.4" customHeight="1" x14ac:dyDescent="0.3">
      <c r="A1420" s="737">
        <v>10</v>
      </c>
      <c r="B1420" s="738" t="s">
        <v>2778</v>
      </c>
      <c r="C1420" s="738" t="s">
        <v>3070</v>
      </c>
      <c r="D1420" s="819" t="s">
        <v>5801</v>
      </c>
      <c r="E1420" s="820" t="s">
        <v>3113</v>
      </c>
      <c r="F1420" s="738" t="s">
        <v>3057</v>
      </c>
      <c r="G1420" s="738" t="s">
        <v>3728</v>
      </c>
      <c r="H1420" s="738" t="s">
        <v>608</v>
      </c>
      <c r="I1420" s="738" t="s">
        <v>4755</v>
      </c>
      <c r="J1420" s="738" t="s">
        <v>4756</v>
      </c>
      <c r="K1420" s="738" t="s">
        <v>3730</v>
      </c>
      <c r="L1420" s="739">
        <v>0</v>
      </c>
      <c r="M1420" s="739">
        <v>0</v>
      </c>
      <c r="N1420" s="738">
        <v>10</v>
      </c>
      <c r="O1420" s="821">
        <v>0.5</v>
      </c>
      <c r="P1420" s="739"/>
      <c r="Q1420" s="754"/>
      <c r="R1420" s="738"/>
      <c r="S1420" s="754">
        <v>0</v>
      </c>
      <c r="T1420" s="821"/>
      <c r="U1420" s="777">
        <v>0</v>
      </c>
    </row>
    <row r="1421" spans="1:21" ht="14.4" customHeight="1" x14ac:dyDescent="0.3">
      <c r="A1421" s="737">
        <v>10</v>
      </c>
      <c r="B1421" s="738" t="s">
        <v>2778</v>
      </c>
      <c r="C1421" s="738" t="s">
        <v>3070</v>
      </c>
      <c r="D1421" s="819" t="s">
        <v>5801</v>
      </c>
      <c r="E1421" s="820" t="s">
        <v>3113</v>
      </c>
      <c r="F1421" s="738" t="s">
        <v>3057</v>
      </c>
      <c r="G1421" s="738" t="s">
        <v>4259</v>
      </c>
      <c r="H1421" s="738" t="s">
        <v>608</v>
      </c>
      <c r="I1421" s="738" t="s">
        <v>4757</v>
      </c>
      <c r="J1421" s="738" t="s">
        <v>4261</v>
      </c>
      <c r="K1421" s="738" t="s">
        <v>4758</v>
      </c>
      <c r="L1421" s="739">
        <v>0</v>
      </c>
      <c r="M1421" s="739">
        <v>0</v>
      </c>
      <c r="N1421" s="738">
        <v>1</v>
      </c>
      <c r="O1421" s="821">
        <v>0.5</v>
      </c>
      <c r="P1421" s="739"/>
      <c r="Q1421" s="754"/>
      <c r="R1421" s="738"/>
      <c r="S1421" s="754">
        <v>0</v>
      </c>
      <c r="T1421" s="821"/>
      <c r="U1421" s="777">
        <v>0</v>
      </c>
    </row>
    <row r="1422" spans="1:21" ht="14.4" customHeight="1" x14ac:dyDescent="0.3">
      <c r="A1422" s="737">
        <v>10</v>
      </c>
      <c r="B1422" s="738" t="s">
        <v>2778</v>
      </c>
      <c r="C1422" s="738" t="s">
        <v>3070</v>
      </c>
      <c r="D1422" s="819" t="s">
        <v>5801</v>
      </c>
      <c r="E1422" s="820" t="s">
        <v>3113</v>
      </c>
      <c r="F1422" s="738" t="s">
        <v>3057</v>
      </c>
      <c r="G1422" s="738" t="s">
        <v>4759</v>
      </c>
      <c r="H1422" s="738" t="s">
        <v>608</v>
      </c>
      <c r="I1422" s="738" t="s">
        <v>4760</v>
      </c>
      <c r="J1422" s="738" t="s">
        <v>4761</v>
      </c>
      <c r="K1422" s="738" t="s">
        <v>4762</v>
      </c>
      <c r="L1422" s="739">
        <v>115.26</v>
      </c>
      <c r="M1422" s="739">
        <v>3112.0200000000004</v>
      </c>
      <c r="N1422" s="738">
        <v>27</v>
      </c>
      <c r="O1422" s="821">
        <v>10.5</v>
      </c>
      <c r="P1422" s="739">
        <v>922.08</v>
      </c>
      <c r="Q1422" s="754">
        <v>0.29629629629629628</v>
      </c>
      <c r="R1422" s="738">
        <v>8</v>
      </c>
      <c r="S1422" s="754">
        <v>0.29629629629629628</v>
      </c>
      <c r="T1422" s="821">
        <v>3.5</v>
      </c>
      <c r="U1422" s="777">
        <v>0.33333333333333331</v>
      </c>
    </row>
    <row r="1423" spans="1:21" ht="14.4" customHeight="1" x14ac:dyDescent="0.3">
      <c r="A1423" s="737">
        <v>10</v>
      </c>
      <c r="B1423" s="738" t="s">
        <v>2778</v>
      </c>
      <c r="C1423" s="738" t="s">
        <v>3070</v>
      </c>
      <c r="D1423" s="819" t="s">
        <v>5801</v>
      </c>
      <c r="E1423" s="820" t="s">
        <v>3113</v>
      </c>
      <c r="F1423" s="738" t="s">
        <v>3057</v>
      </c>
      <c r="G1423" s="738" t="s">
        <v>3251</v>
      </c>
      <c r="H1423" s="738" t="s">
        <v>608</v>
      </c>
      <c r="I1423" s="738" t="s">
        <v>4763</v>
      </c>
      <c r="J1423" s="738" t="s">
        <v>4060</v>
      </c>
      <c r="K1423" s="738" t="s">
        <v>2960</v>
      </c>
      <c r="L1423" s="739">
        <v>207.45</v>
      </c>
      <c r="M1423" s="739">
        <v>414.9</v>
      </c>
      <c r="N1423" s="738">
        <v>2</v>
      </c>
      <c r="O1423" s="821">
        <v>1.5</v>
      </c>
      <c r="P1423" s="739"/>
      <c r="Q1423" s="754">
        <v>0</v>
      </c>
      <c r="R1423" s="738"/>
      <c r="S1423" s="754">
        <v>0</v>
      </c>
      <c r="T1423" s="821"/>
      <c r="U1423" s="777">
        <v>0</v>
      </c>
    </row>
    <row r="1424" spans="1:21" ht="14.4" customHeight="1" x14ac:dyDescent="0.3">
      <c r="A1424" s="737">
        <v>10</v>
      </c>
      <c r="B1424" s="738" t="s">
        <v>2778</v>
      </c>
      <c r="C1424" s="738" t="s">
        <v>3070</v>
      </c>
      <c r="D1424" s="819" t="s">
        <v>5801</v>
      </c>
      <c r="E1424" s="820" t="s">
        <v>3113</v>
      </c>
      <c r="F1424" s="738" t="s">
        <v>3057</v>
      </c>
      <c r="G1424" s="738" t="s">
        <v>3251</v>
      </c>
      <c r="H1424" s="738" t="s">
        <v>871</v>
      </c>
      <c r="I1424" s="738" t="s">
        <v>893</v>
      </c>
      <c r="J1424" s="738" t="s">
        <v>894</v>
      </c>
      <c r="K1424" s="738" t="s">
        <v>2872</v>
      </c>
      <c r="L1424" s="739">
        <v>0</v>
      </c>
      <c r="M1424" s="739">
        <v>0</v>
      </c>
      <c r="N1424" s="738">
        <v>2</v>
      </c>
      <c r="O1424" s="821">
        <v>2</v>
      </c>
      <c r="P1424" s="739"/>
      <c r="Q1424" s="754"/>
      <c r="R1424" s="738"/>
      <c r="S1424" s="754">
        <v>0</v>
      </c>
      <c r="T1424" s="821"/>
      <c r="U1424" s="777">
        <v>0</v>
      </c>
    </row>
    <row r="1425" spans="1:21" ht="14.4" customHeight="1" x14ac:dyDescent="0.3">
      <c r="A1425" s="737">
        <v>10</v>
      </c>
      <c r="B1425" s="738" t="s">
        <v>2778</v>
      </c>
      <c r="C1425" s="738" t="s">
        <v>3070</v>
      </c>
      <c r="D1425" s="819" t="s">
        <v>5801</v>
      </c>
      <c r="E1425" s="820" t="s">
        <v>3113</v>
      </c>
      <c r="F1425" s="738" t="s">
        <v>3057</v>
      </c>
      <c r="G1425" s="738" t="s">
        <v>3251</v>
      </c>
      <c r="H1425" s="738" t="s">
        <v>871</v>
      </c>
      <c r="I1425" s="738" t="s">
        <v>1631</v>
      </c>
      <c r="J1425" s="738" t="s">
        <v>1632</v>
      </c>
      <c r="K1425" s="738" t="s">
        <v>2960</v>
      </c>
      <c r="L1425" s="739">
        <v>207.45</v>
      </c>
      <c r="M1425" s="739">
        <v>2904.2999999999997</v>
      </c>
      <c r="N1425" s="738">
        <v>14</v>
      </c>
      <c r="O1425" s="821">
        <v>9</v>
      </c>
      <c r="P1425" s="739">
        <v>414.9</v>
      </c>
      <c r="Q1425" s="754">
        <v>0.14285714285714285</v>
      </c>
      <c r="R1425" s="738">
        <v>2</v>
      </c>
      <c r="S1425" s="754">
        <v>0.14285714285714285</v>
      </c>
      <c r="T1425" s="821">
        <v>1</v>
      </c>
      <c r="U1425" s="777">
        <v>0.1111111111111111</v>
      </c>
    </row>
    <row r="1426" spans="1:21" ht="14.4" customHeight="1" x14ac:dyDescent="0.3">
      <c r="A1426" s="737">
        <v>10</v>
      </c>
      <c r="B1426" s="738" t="s">
        <v>2778</v>
      </c>
      <c r="C1426" s="738" t="s">
        <v>3070</v>
      </c>
      <c r="D1426" s="819" t="s">
        <v>5801</v>
      </c>
      <c r="E1426" s="820" t="s">
        <v>3113</v>
      </c>
      <c r="F1426" s="738" t="s">
        <v>3057</v>
      </c>
      <c r="G1426" s="738" t="s">
        <v>3251</v>
      </c>
      <c r="H1426" s="738" t="s">
        <v>608</v>
      </c>
      <c r="I1426" s="738" t="s">
        <v>4764</v>
      </c>
      <c r="J1426" s="738" t="s">
        <v>4060</v>
      </c>
      <c r="K1426" s="738" t="s">
        <v>4765</v>
      </c>
      <c r="L1426" s="739">
        <v>0</v>
      </c>
      <c r="M1426" s="739">
        <v>0</v>
      </c>
      <c r="N1426" s="738">
        <v>1</v>
      </c>
      <c r="O1426" s="821">
        <v>1</v>
      </c>
      <c r="P1426" s="739">
        <v>0</v>
      </c>
      <c r="Q1426" s="754"/>
      <c r="R1426" s="738">
        <v>1</v>
      </c>
      <c r="S1426" s="754">
        <v>1</v>
      </c>
      <c r="T1426" s="821">
        <v>1</v>
      </c>
      <c r="U1426" s="777">
        <v>1</v>
      </c>
    </row>
    <row r="1427" spans="1:21" ht="14.4" customHeight="1" x14ac:dyDescent="0.3">
      <c r="A1427" s="737">
        <v>10</v>
      </c>
      <c r="B1427" s="738" t="s">
        <v>2778</v>
      </c>
      <c r="C1427" s="738" t="s">
        <v>3070</v>
      </c>
      <c r="D1427" s="819" t="s">
        <v>5801</v>
      </c>
      <c r="E1427" s="820" t="s">
        <v>3113</v>
      </c>
      <c r="F1427" s="738" t="s">
        <v>3057</v>
      </c>
      <c r="G1427" s="738" t="s">
        <v>3251</v>
      </c>
      <c r="H1427" s="738" t="s">
        <v>608</v>
      </c>
      <c r="I1427" s="738" t="s">
        <v>4059</v>
      </c>
      <c r="J1427" s="738" t="s">
        <v>4060</v>
      </c>
      <c r="K1427" s="738" t="s">
        <v>4061</v>
      </c>
      <c r="L1427" s="739">
        <v>0</v>
      </c>
      <c r="M1427" s="739">
        <v>0</v>
      </c>
      <c r="N1427" s="738">
        <v>1</v>
      </c>
      <c r="O1427" s="821">
        <v>0.5</v>
      </c>
      <c r="P1427" s="739"/>
      <c r="Q1427" s="754"/>
      <c r="R1427" s="738"/>
      <c r="S1427" s="754">
        <v>0</v>
      </c>
      <c r="T1427" s="821"/>
      <c r="U1427" s="777">
        <v>0</v>
      </c>
    </row>
    <row r="1428" spans="1:21" ht="14.4" customHeight="1" x14ac:dyDescent="0.3">
      <c r="A1428" s="737">
        <v>10</v>
      </c>
      <c r="B1428" s="738" t="s">
        <v>2778</v>
      </c>
      <c r="C1428" s="738" t="s">
        <v>3070</v>
      </c>
      <c r="D1428" s="819" t="s">
        <v>5801</v>
      </c>
      <c r="E1428" s="820" t="s">
        <v>3113</v>
      </c>
      <c r="F1428" s="738" t="s">
        <v>3057</v>
      </c>
      <c r="G1428" s="738" t="s">
        <v>3154</v>
      </c>
      <c r="H1428" s="738" t="s">
        <v>871</v>
      </c>
      <c r="I1428" s="738" t="s">
        <v>4089</v>
      </c>
      <c r="J1428" s="738" t="s">
        <v>3156</v>
      </c>
      <c r="K1428" s="738" t="s">
        <v>4090</v>
      </c>
      <c r="L1428" s="739">
        <v>115.26</v>
      </c>
      <c r="M1428" s="739">
        <v>115.26</v>
      </c>
      <c r="N1428" s="738">
        <v>1</v>
      </c>
      <c r="O1428" s="821">
        <v>0.5</v>
      </c>
      <c r="P1428" s="739">
        <v>115.26</v>
      </c>
      <c r="Q1428" s="754">
        <v>1</v>
      </c>
      <c r="R1428" s="738">
        <v>1</v>
      </c>
      <c r="S1428" s="754">
        <v>1</v>
      </c>
      <c r="T1428" s="821">
        <v>0.5</v>
      </c>
      <c r="U1428" s="777">
        <v>1</v>
      </c>
    </row>
    <row r="1429" spans="1:21" ht="14.4" customHeight="1" x14ac:dyDescent="0.3">
      <c r="A1429" s="737">
        <v>10</v>
      </c>
      <c r="B1429" s="738" t="s">
        <v>2778</v>
      </c>
      <c r="C1429" s="738" t="s">
        <v>3070</v>
      </c>
      <c r="D1429" s="819" t="s">
        <v>5801</v>
      </c>
      <c r="E1429" s="820" t="s">
        <v>3113</v>
      </c>
      <c r="F1429" s="738" t="s">
        <v>3057</v>
      </c>
      <c r="G1429" s="738" t="s">
        <v>3154</v>
      </c>
      <c r="H1429" s="738" t="s">
        <v>871</v>
      </c>
      <c r="I1429" s="738" t="s">
        <v>3155</v>
      </c>
      <c r="J1429" s="738" t="s">
        <v>3156</v>
      </c>
      <c r="K1429" s="738" t="s">
        <v>3157</v>
      </c>
      <c r="L1429" s="739">
        <v>207.45</v>
      </c>
      <c r="M1429" s="739">
        <v>4149</v>
      </c>
      <c r="N1429" s="738">
        <v>20</v>
      </c>
      <c r="O1429" s="821">
        <v>14</v>
      </c>
      <c r="P1429" s="739">
        <v>1659.6000000000001</v>
      </c>
      <c r="Q1429" s="754">
        <v>0.4</v>
      </c>
      <c r="R1429" s="738">
        <v>8</v>
      </c>
      <c r="S1429" s="754">
        <v>0.4</v>
      </c>
      <c r="T1429" s="821">
        <v>5.5</v>
      </c>
      <c r="U1429" s="777">
        <v>0.39285714285714285</v>
      </c>
    </row>
    <row r="1430" spans="1:21" ht="14.4" customHeight="1" x14ac:dyDescent="0.3">
      <c r="A1430" s="737">
        <v>10</v>
      </c>
      <c r="B1430" s="738" t="s">
        <v>2778</v>
      </c>
      <c r="C1430" s="738" t="s">
        <v>3070</v>
      </c>
      <c r="D1430" s="819" t="s">
        <v>5801</v>
      </c>
      <c r="E1430" s="820" t="s">
        <v>3113</v>
      </c>
      <c r="F1430" s="738" t="s">
        <v>3057</v>
      </c>
      <c r="G1430" s="738" t="s">
        <v>3154</v>
      </c>
      <c r="H1430" s="738" t="s">
        <v>608</v>
      </c>
      <c r="I1430" s="738" t="s">
        <v>4766</v>
      </c>
      <c r="J1430" s="738" t="s">
        <v>3450</v>
      </c>
      <c r="K1430" s="738" t="s">
        <v>4090</v>
      </c>
      <c r="L1430" s="739">
        <v>115.26</v>
      </c>
      <c r="M1430" s="739">
        <v>115.26</v>
      </c>
      <c r="N1430" s="738">
        <v>1</v>
      </c>
      <c r="O1430" s="821">
        <v>1</v>
      </c>
      <c r="P1430" s="739"/>
      <c r="Q1430" s="754">
        <v>0</v>
      </c>
      <c r="R1430" s="738"/>
      <c r="S1430" s="754">
        <v>0</v>
      </c>
      <c r="T1430" s="821"/>
      <c r="U1430" s="777">
        <v>0</v>
      </c>
    </row>
    <row r="1431" spans="1:21" ht="14.4" customHeight="1" x14ac:dyDescent="0.3">
      <c r="A1431" s="737">
        <v>10</v>
      </c>
      <c r="B1431" s="738" t="s">
        <v>2778</v>
      </c>
      <c r="C1431" s="738" t="s">
        <v>3070</v>
      </c>
      <c r="D1431" s="819" t="s">
        <v>5801</v>
      </c>
      <c r="E1431" s="820" t="s">
        <v>3113</v>
      </c>
      <c r="F1431" s="738" t="s">
        <v>3057</v>
      </c>
      <c r="G1431" s="738" t="s">
        <v>3154</v>
      </c>
      <c r="H1431" s="738" t="s">
        <v>608</v>
      </c>
      <c r="I1431" s="738" t="s">
        <v>4767</v>
      </c>
      <c r="J1431" s="738" t="s">
        <v>3450</v>
      </c>
      <c r="K1431" s="738" t="s">
        <v>3157</v>
      </c>
      <c r="L1431" s="739">
        <v>207.45</v>
      </c>
      <c r="M1431" s="739">
        <v>1244.6999999999998</v>
      </c>
      <c r="N1431" s="738">
        <v>6</v>
      </c>
      <c r="O1431" s="821">
        <v>4</v>
      </c>
      <c r="P1431" s="739">
        <v>622.34999999999991</v>
      </c>
      <c r="Q1431" s="754">
        <v>0.5</v>
      </c>
      <c r="R1431" s="738">
        <v>3</v>
      </c>
      <c r="S1431" s="754">
        <v>0.5</v>
      </c>
      <c r="T1431" s="821">
        <v>2</v>
      </c>
      <c r="U1431" s="777">
        <v>0.5</v>
      </c>
    </row>
    <row r="1432" spans="1:21" ht="14.4" customHeight="1" x14ac:dyDescent="0.3">
      <c r="A1432" s="737">
        <v>10</v>
      </c>
      <c r="B1432" s="738" t="s">
        <v>2778</v>
      </c>
      <c r="C1432" s="738" t="s">
        <v>3070</v>
      </c>
      <c r="D1432" s="819" t="s">
        <v>5801</v>
      </c>
      <c r="E1432" s="820" t="s">
        <v>3113</v>
      </c>
      <c r="F1432" s="738" t="s">
        <v>3057</v>
      </c>
      <c r="G1432" s="738" t="s">
        <v>3154</v>
      </c>
      <c r="H1432" s="738" t="s">
        <v>608</v>
      </c>
      <c r="I1432" s="738" t="s">
        <v>4768</v>
      </c>
      <c r="J1432" s="738" t="s">
        <v>3450</v>
      </c>
      <c r="K1432" s="738" t="s">
        <v>4769</v>
      </c>
      <c r="L1432" s="739">
        <v>207.45</v>
      </c>
      <c r="M1432" s="739">
        <v>414.9</v>
      </c>
      <c r="N1432" s="738">
        <v>2</v>
      </c>
      <c r="O1432" s="821">
        <v>1.5</v>
      </c>
      <c r="P1432" s="739"/>
      <c r="Q1432" s="754">
        <v>0</v>
      </c>
      <c r="R1432" s="738"/>
      <c r="S1432" s="754">
        <v>0</v>
      </c>
      <c r="T1432" s="821"/>
      <c r="U1432" s="777">
        <v>0</v>
      </c>
    </row>
    <row r="1433" spans="1:21" ht="14.4" customHeight="1" x14ac:dyDescent="0.3">
      <c r="A1433" s="737">
        <v>10</v>
      </c>
      <c r="B1433" s="738" t="s">
        <v>2778</v>
      </c>
      <c r="C1433" s="738" t="s">
        <v>3070</v>
      </c>
      <c r="D1433" s="819" t="s">
        <v>5801</v>
      </c>
      <c r="E1433" s="820" t="s">
        <v>3113</v>
      </c>
      <c r="F1433" s="738" t="s">
        <v>3057</v>
      </c>
      <c r="G1433" s="738" t="s">
        <v>3154</v>
      </c>
      <c r="H1433" s="738" t="s">
        <v>608</v>
      </c>
      <c r="I1433" s="738" t="s">
        <v>4770</v>
      </c>
      <c r="J1433" s="738" t="s">
        <v>3450</v>
      </c>
      <c r="K1433" s="738" t="s">
        <v>4771</v>
      </c>
      <c r="L1433" s="739">
        <v>0</v>
      </c>
      <c r="M1433" s="739">
        <v>0</v>
      </c>
      <c r="N1433" s="738">
        <v>4</v>
      </c>
      <c r="O1433" s="821">
        <v>2.5</v>
      </c>
      <c r="P1433" s="739"/>
      <c r="Q1433" s="754"/>
      <c r="R1433" s="738"/>
      <c r="S1433" s="754">
        <v>0</v>
      </c>
      <c r="T1433" s="821"/>
      <c r="U1433" s="777">
        <v>0</v>
      </c>
    </row>
    <row r="1434" spans="1:21" ht="14.4" customHeight="1" x14ac:dyDescent="0.3">
      <c r="A1434" s="737">
        <v>10</v>
      </c>
      <c r="B1434" s="738" t="s">
        <v>2778</v>
      </c>
      <c r="C1434" s="738" t="s">
        <v>3070</v>
      </c>
      <c r="D1434" s="819" t="s">
        <v>5801</v>
      </c>
      <c r="E1434" s="820" t="s">
        <v>3113</v>
      </c>
      <c r="F1434" s="738" t="s">
        <v>3057</v>
      </c>
      <c r="G1434" s="738" t="s">
        <v>3154</v>
      </c>
      <c r="H1434" s="738" t="s">
        <v>608</v>
      </c>
      <c r="I1434" s="738" t="s">
        <v>4772</v>
      </c>
      <c r="J1434" s="738" t="s">
        <v>3450</v>
      </c>
      <c r="K1434" s="738" t="s">
        <v>4773</v>
      </c>
      <c r="L1434" s="739">
        <v>69.16</v>
      </c>
      <c r="M1434" s="739">
        <v>69.16</v>
      </c>
      <c r="N1434" s="738">
        <v>1</v>
      </c>
      <c r="O1434" s="821">
        <v>0.5</v>
      </c>
      <c r="P1434" s="739"/>
      <c r="Q1434" s="754">
        <v>0</v>
      </c>
      <c r="R1434" s="738"/>
      <c r="S1434" s="754">
        <v>0</v>
      </c>
      <c r="T1434" s="821"/>
      <c r="U1434" s="777">
        <v>0</v>
      </c>
    </row>
    <row r="1435" spans="1:21" ht="14.4" customHeight="1" x14ac:dyDescent="0.3">
      <c r="A1435" s="737">
        <v>10</v>
      </c>
      <c r="B1435" s="738" t="s">
        <v>2778</v>
      </c>
      <c r="C1435" s="738" t="s">
        <v>3070</v>
      </c>
      <c r="D1435" s="819" t="s">
        <v>5801</v>
      </c>
      <c r="E1435" s="820" t="s">
        <v>3113</v>
      </c>
      <c r="F1435" s="738" t="s">
        <v>3057</v>
      </c>
      <c r="G1435" s="738" t="s">
        <v>3154</v>
      </c>
      <c r="H1435" s="738" t="s">
        <v>608</v>
      </c>
      <c r="I1435" s="738" t="s">
        <v>1586</v>
      </c>
      <c r="J1435" s="738" t="s">
        <v>3450</v>
      </c>
      <c r="K1435" s="738" t="s">
        <v>4774</v>
      </c>
      <c r="L1435" s="739">
        <v>103.73</v>
      </c>
      <c r="M1435" s="739">
        <v>518.65</v>
      </c>
      <c r="N1435" s="738">
        <v>5</v>
      </c>
      <c r="O1435" s="821">
        <v>3.5</v>
      </c>
      <c r="P1435" s="739">
        <v>311.19</v>
      </c>
      <c r="Q1435" s="754">
        <v>0.6</v>
      </c>
      <c r="R1435" s="738">
        <v>3</v>
      </c>
      <c r="S1435" s="754">
        <v>0.6</v>
      </c>
      <c r="T1435" s="821">
        <v>1.5</v>
      </c>
      <c r="U1435" s="777">
        <v>0.42857142857142855</v>
      </c>
    </row>
    <row r="1436" spans="1:21" ht="14.4" customHeight="1" x14ac:dyDescent="0.3">
      <c r="A1436" s="737">
        <v>10</v>
      </c>
      <c r="B1436" s="738" t="s">
        <v>2778</v>
      </c>
      <c r="C1436" s="738" t="s">
        <v>3070</v>
      </c>
      <c r="D1436" s="819" t="s">
        <v>5801</v>
      </c>
      <c r="E1436" s="820" t="s">
        <v>3113</v>
      </c>
      <c r="F1436" s="738" t="s">
        <v>3057</v>
      </c>
      <c r="G1436" s="738" t="s">
        <v>3154</v>
      </c>
      <c r="H1436" s="738" t="s">
        <v>608</v>
      </c>
      <c r="I1436" s="738" t="s">
        <v>3449</v>
      </c>
      <c r="J1436" s="738" t="s">
        <v>3450</v>
      </c>
      <c r="K1436" s="738" t="s">
        <v>3451</v>
      </c>
      <c r="L1436" s="739">
        <v>27.67</v>
      </c>
      <c r="M1436" s="739">
        <v>110.68</v>
      </c>
      <c r="N1436" s="738">
        <v>4</v>
      </c>
      <c r="O1436" s="821">
        <v>3.5</v>
      </c>
      <c r="P1436" s="739">
        <v>27.67</v>
      </c>
      <c r="Q1436" s="754">
        <v>0.25</v>
      </c>
      <c r="R1436" s="738">
        <v>1</v>
      </c>
      <c r="S1436" s="754">
        <v>0.25</v>
      </c>
      <c r="T1436" s="821">
        <v>1</v>
      </c>
      <c r="U1436" s="777">
        <v>0.2857142857142857</v>
      </c>
    </row>
    <row r="1437" spans="1:21" ht="14.4" customHeight="1" x14ac:dyDescent="0.3">
      <c r="A1437" s="737">
        <v>10</v>
      </c>
      <c r="B1437" s="738" t="s">
        <v>2778</v>
      </c>
      <c r="C1437" s="738" t="s">
        <v>3070</v>
      </c>
      <c r="D1437" s="819" t="s">
        <v>5801</v>
      </c>
      <c r="E1437" s="820" t="s">
        <v>3113</v>
      </c>
      <c r="F1437" s="738" t="s">
        <v>3057</v>
      </c>
      <c r="G1437" s="738" t="s">
        <v>3154</v>
      </c>
      <c r="H1437" s="738" t="s">
        <v>608</v>
      </c>
      <c r="I1437" s="738" t="s">
        <v>4775</v>
      </c>
      <c r="J1437" s="738" t="s">
        <v>3450</v>
      </c>
      <c r="K1437" s="738" t="s">
        <v>3451</v>
      </c>
      <c r="L1437" s="739">
        <v>27.67</v>
      </c>
      <c r="M1437" s="739">
        <v>110.68</v>
      </c>
      <c r="N1437" s="738">
        <v>4</v>
      </c>
      <c r="O1437" s="821">
        <v>3.5</v>
      </c>
      <c r="P1437" s="739">
        <v>27.67</v>
      </c>
      <c r="Q1437" s="754">
        <v>0.25</v>
      </c>
      <c r="R1437" s="738">
        <v>1</v>
      </c>
      <c r="S1437" s="754">
        <v>0.25</v>
      </c>
      <c r="T1437" s="821">
        <v>0.5</v>
      </c>
      <c r="U1437" s="777">
        <v>0.14285714285714285</v>
      </c>
    </row>
    <row r="1438" spans="1:21" ht="14.4" customHeight="1" x14ac:dyDescent="0.3">
      <c r="A1438" s="737">
        <v>10</v>
      </c>
      <c r="B1438" s="738" t="s">
        <v>2778</v>
      </c>
      <c r="C1438" s="738" t="s">
        <v>3070</v>
      </c>
      <c r="D1438" s="819" t="s">
        <v>5801</v>
      </c>
      <c r="E1438" s="820" t="s">
        <v>3113</v>
      </c>
      <c r="F1438" s="738" t="s">
        <v>3057</v>
      </c>
      <c r="G1438" s="738" t="s">
        <v>3506</v>
      </c>
      <c r="H1438" s="738" t="s">
        <v>608</v>
      </c>
      <c r="I1438" s="738" t="s">
        <v>797</v>
      </c>
      <c r="J1438" s="738" t="s">
        <v>798</v>
      </c>
      <c r="K1438" s="738" t="s">
        <v>3507</v>
      </c>
      <c r="L1438" s="739">
        <v>0</v>
      </c>
      <c r="M1438" s="739">
        <v>0</v>
      </c>
      <c r="N1438" s="738">
        <v>1</v>
      </c>
      <c r="O1438" s="821">
        <v>1</v>
      </c>
      <c r="P1438" s="739"/>
      <c r="Q1438" s="754"/>
      <c r="R1438" s="738"/>
      <c r="S1438" s="754">
        <v>0</v>
      </c>
      <c r="T1438" s="821"/>
      <c r="U1438" s="777">
        <v>0</v>
      </c>
    </row>
    <row r="1439" spans="1:21" ht="14.4" customHeight="1" x14ac:dyDescent="0.3">
      <c r="A1439" s="737">
        <v>10</v>
      </c>
      <c r="B1439" s="738" t="s">
        <v>2778</v>
      </c>
      <c r="C1439" s="738" t="s">
        <v>3070</v>
      </c>
      <c r="D1439" s="819" t="s">
        <v>5801</v>
      </c>
      <c r="E1439" s="820" t="s">
        <v>3113</v>
      </c>
      <c r="F1439" s="738" t="s">
        <v>3057</v>
      </c>
      <c r="G1439" s="738" t="s">
        <v>3272</v>
      </c>
      <c r="H1439" s="738" t="s">
        <v>608</v>
      </c>
      <c r="I1439" s="738" t="s">
        <v>2775</v>
      </c>
      <c r="J1439" s="738" t="s">
        <v>3273</v>
      </c>
      <c r="K1439" s="738" t="s">
        <v>3274</v>
      </c>
      <c r="L1439" s="739">
        <v>46.75</v>
      </c>
      <c r="M1439" s="739">
        <v>46.75</v>
      </c>
      <c r="N1439" s="738">
        <v>1</v>
      </c>
      <c r="O1439" s="821">
        <v>0.5</v>
      </c>
      <c r="P1439" s="739"/>
      <c r="Q1439" s="754">
        <v>0</v>
      </c>
      <c r="R1439" s="738"/>
      <c r="S1439" s="754">
        <v>0</v>
      </c>
      <c r="T1439" s="821"/>
      <c r="U1439" s="777">
        <v>0</v>
      </c>
    </row>
    <row r="1440" spans="1:21" ht="14.4" customHeight="1" x14ac:dyDescent="0.3">
      <c r="A1440" s="737">
        <v>10</v>
      </c>
      <c r="B1440" s="738" t="s">
        <v>2778</v>
      </c>
      <c r="C1440" s="738" t="s">
        <v>3070</v>
      </c>
      <c r="D1440" s="819" t="s">
        <v>5801</v>
      </c>
      <c r="E1440" s="820" t="s">
        <v>3113</v>
      </c>
      <c r="F1440" s="738" t="s">
        <v>3057</v>
      </c>
      <c r="G1440" s="738" t="s">
        <v>3272</v>
      </c>
      <c r="H1440" s="738" t="s">
        <v>608</v>
      </c>
      <c r="I1440" s="738" t="s">
        <v>3528</v>
      </c>
      <c r="J1440" s="738" t="s">
        <v>3273</v>
      </c>
      <c r="K1440" s="738" t="s">
        <v>3529</v>
      </c>
      <c r="L1440" s="739">
        <v>0</v>
      </c>
      <c r="M1440" s="739">
        <v>0</v>
      </c>
      <c r="N1440" s="738">
        <v>1</v>
      </c>
      <c r="O1440" s="821">
        <v>0.5</v>
      </c>
      <c r="P1440" s="739"/>
      <c r="Q1440" s="754"/>
      <c r="R1440" s="738"/>
      <c r="S1440" s="754">
        <v>0</v>
      </c>
      <c r="T1440" s="821"/>
      <c r="U1440" s="777">
        <v>0</v>
      </c>
    </row>
    <row r="1441" spans="1:21" ht="14.4" customHeight="1" x14ac:dyDescent="0.3">
      <c r="A1441" s="737">
        <v>10</v>
      </c>
      <c r="B1441" s="738" t="s">
        <v>2778</v>
      </c>
      <c r="C1441" s="738" t="s">
        <v>3070</v>
      </c>
      <c r="D1441" s="819" t="s">
        <v>5801</v>
      </c>
      <c r="E1441" s="820" t="s">
        <v>3113</v>
      </c>
      <c r="F1441" s="738" t="s">
        <v>3057</v>
      </c>
      <c r="G1441" s="738" t="s">
        <v>4776</v>
      </c>
      <c r="H1441" s="738" t="s">
        <v>608</v>
      </c>
      <c r="I1441" s="738" t="s">
        <v>4777</v>
      </c>
      <c r="J1441" s="738" t="s">
        <v>4778</v>
      </c>
      <c r="K1441" s="738" t="s">
        <v>4779</v>
      </c>
      <c r="L1441" s="739">
        <v>68.819999999999993</v>
      </c>
      <c r="M1441" s="739">
        <v>206.45999999999998</v>
      </c>
      <c r="N1441" s="738">
        <v>3</v>
      </c>
      <c r="O1441" s="821">
        <v>1.5</v>
      </c>
      <c r="P1441" s="739"/>
      <c r="Q1441" s="754">
        <v>0</v>
      </c>
      <c r="R1441" s="738"/>
      <c r="S1441" s="754">
        <v>0</v>
      </c>
      <c r="T1441" s="821"/>
      <c r="U1441" s="777">
        <v>0</v>
      </c>
    </row>
    <row r="1442" spans="1:21" ht="14.4" customHeight="1" x14ac:dyDescent="0.3">
      <c r="A1442" s="737">
        <v>10</v>
      </c>
      <c r="B1442" s="738" t="s">
        <v>2778</v>
      </c>
      <c r="C1442" s="738" t="s">
        <v>3070</v>
      </c>
      <c r="D1442" s="819" t="s">
        <v>5801</v>
      </c>
      <c r="E1442" s="820" t="s">
        <v>3113</v>
      </c>
      <c r="F1442" s="738" t="s">
        <v>3057</v>
      </c>
      <c r="G1442" s="738" t="s">
        <v>4780</v>
      </c>
      <c r="H1442" s="738" t="s">
        <v>608</v>
      </c>
      <c r="I1442" s="738" t="s">
        <v>4781</v>
      </c>
      <c r="J1442" s="738" t="s">
        <v>4782</v>
      </c>
      <c r="K1442" s="738" t="s">
        <v>4783</v>
      </c>
      <c r="L1442" s="739">
        <v>2130.44</v>
      </c>
      <c r="M1442" s="739">
        <v>6391.32</v>
      </c>
      <c r="N1442" s="738">
        <v>3</v>
      </c>
      <c r="O1442" s="821">
        <v>2.5</v>
      </c>
      <c r="P1442" s="739"/>
      <c r="Q1442" s="754">
        <v>0</v>
      </c>
      <c r="R1442" s="738"/>
      <c r="S1442" s="754">
        <v>0</v>
      </c>
      <c r="T1442" s="821"/>
      <c r="U1442" s="777">
        <v>0</v>
      </c>
    </row>
    <row r="1443" spans="1:21" ht="14.4" customHeight="1" x14ac:dyDescent="0.3">
      <c r="A1443" s="737">
        <v>10</v>
      </c>
      <c r="B1443" s="738" t="s">
        <v>2778</v>
      </c>
      <c r="C1443" s="738" t="s">
        <v>3070</v>
      </c>
      <c r="D1443" s="819" t="s">
        <v>5801</v>
      </c>
      <c r="E1443" s="820" t="s">
        <v>3113</v>
      </c>
      <c r="F1443" s="738" t="s">
        <v>3057</v>
      </c>
      <c r="G1443" s="738" t="s">
        <v>3530</v>
      </c>
      <c r="H1443" s="738" t="s">
        <v>608</v>
      </c>
      <c r="I1443" s="738" t="s">
        <v>1486</v>
      </c>
      <c r="J1443" s="738" t="s">
        <v>1405</v>
      </c>
      <c r="K1443" s="738" t="s">
        <v>3531</v>
      </c>
      <c r="L1443" s="739">
        <v>92.85</v>
      </c>
      <c r="M1443" s="739">
        <v>185.7</v>
      </c>
      <c r="N1443" s="738">
        <v>2</v>
      </c>
      <c r="O1443" s="821">
        <v>2</v>
      </c>
      <c r="P1443" s="739"/>
      <c r="Q1443" s="754">
        <v>0</v>
      </c>
      <c r="R1443" s="738"/>
      <c r="S1443" s="754">
        <v>0</v>
      </c>
      <c r="T1443" s="821"/>
      <c r="U1443" s="777">
        <v>0</v>
      </c>
    </row>
    <row r="1444" spans="1:21" ht="14.4" customHeight="1" x14ac:dyDescent="0.3">
      <c r="A1444" s="737">
        <v>10</v>
      </c>
      <c r="B1444" s="738" t="s">
        <v>2778</v>
      </c>
      <c r="C1444" s="738" t="s">
        <v>3070</v>
      </c>
      <c r="D1444" s="819" t="s">
        <v>5801</v>
      </c>
      <c r="E1444" s="820" t="s">
        <v>3113</v>
      </c>
      <c r="F1444" s="738" t="s">
        <v>3057</v>
      </c>
      <c r="G1444" s="738" t="s">
        <v>3530</v>
      </c>
      <c r="H1444" s="738" t="s">
        <v>608</v>
      </c>
      <c r="I1444" s="738" t="s">
        <v>4784</v>
      </c>
      <c r="J1444" s="738" t="s">
        <v>1405</v>
      </c>
      <c r="K1444" s="738" t="s">
        <v>4785</v>
      </c>
      <c r="L1444" s="739">
        <v>119.38</v>
      </c>
      <c r="M1444" s="739">
        <v>119.38</v>
      </c>
      <c r="N1444" s="738">
        <v>1</v>
      </c>
      <c r="O1444" s="821">
        <v>1</v>
      </c>
      <c r="P1444" s="739"/>
      <c r="Q1444" s="754">
        <v>0</v>
      </c>
      <c r="R1444" s="738"/>
      <c r="S1444" s="754">
        <v>0</v>
      </c>
      <c r="T1444" s="821"/>
      <c r="U1444" s="777">
        <v>0</v>
      </c>
    </row>
    <row r="1445" spans="1:21" ht="14.4" customHeight="1" x14ac:dyDescent="0.3">
      <c r="A1445" s="737">
        <v>10</v>
      </c>
      <c r="B1445" s="738" t="s">
        <v>2778</v>
      </c>
      <c r="C1445" s="738" t="s">
        <v>3070</v>
      </c>
      <c r="D1445" s="819" t="s">
        <v>5801</v>
      </c>
      <c r="E1445" s="820" t="s">
        <v>3113</v>
      </c>
      <c r="F1445" s="738" t="s">
        <v>3057</v>
      </c>
      <c r="G1445" s="738" t="s">
        <v>3530</v>
      </c>
      <c r="H1445" s="738" t="s">
        <v>608</v>
      </c>
      <c r="I1445" s="738" t="s">
        <v>2002</v>
      </c>
      <c r="J1445" s="738" t="s">
        <v>1405</v>
      </c>
      <c r="K1445" s="738" t="s">
        <v>4287</v>
      </c>
      <c r="L1445" s="739">
        <v>159.16999999999999</v>
      </c>
      <c r="M1445" s="739">
        <v>636.67999999999995</v>
      </c>
      <c r="N1445" s="738">
        <v>4</v>
      </c>
      <c r="O1445" s="821">
        <v>3.5</v>
      </c>
      <c r="P1445" s="739">
        <v>636.67999999999995</v>
      </c>
      <c r="Q1445" s="754">
        <v>1</v>
      </c>
      <c r="R1445" s="738">
        <v>4</v>
      </c>
      <c r="S1445" s="754">
        <v>1</v>
      </c>
      <c r="T1445" s="821">
        <v>3.5</v>
      </c>
      <c r="U1445" s="777">
        <v>1</v>
      </c>
    </row>
    <row r="1446" spans="1:21" ht="14.4" customHeight="1" x14ac:dyDescent="0.3">
      <c r="A1446" s="737">
        <v>10</v>
      </c>
      <c r="B1446" s="738" t="s">
        <v>2778</v>
      </c>
      <c r="C1446" s="738" t="s">
        <v>3070</v>
      </c>
      <c r="D1446" s="819" t="s">
        <v>5801</v>
      </c>
      <c r="E1446" s="820" t="s">
        <v>3113</v>
      </c>
      <c r="F1446" s="738" t="s">
        <v>3057</v>
      </c>
      <c r="G1446" s="738" t="s">
        <v>3530</v>
      </c>
      <c r="H1446" s="738" t="s">
        <v>608</v>
      </c>
      <c r="I1446" s="738" t="s">
        <v>4786</v>
      </c>
      <c r="J1446" s="738" t="s">
        <v>1405</v>
      </c>
      <c r="K1446" s="738" t="s">
        <v>4787</v>
      </c>
      <c r="L1446" s="739">
        <v>0</v>
      </c>
      <c r="M1446" s="739">
        <v>0</v>
      </c>
      <c r="N1446" s="738">
        <v>1</v>
      </c>
      <c r="O1446" s="821">
        <v>0.5</v>
      </c>
      <c r="P1446" s="739">
        <v>0</v>
      </c>
      <c r="Q1446" s="754"/>
      <c r="R1446" s="738">
        <v>1</v>
      </c>
      <c r="S1446" s="754">
        <v>1</v>
      </c>
      <c r="T1446" s="821">
        <v>0.5</v>
      </c>
      <c r="U1446" s="777">
        <v>1</v>
      </c>
    </row>
    <row r="1447" spans="1:21" ht="14.4" customHeight="1" x14ac:dyDescent="0.3">
      <c r="A1447" s="737">
        <v>10</v>
      </c>
      <c r="B1447" s="738" t="s">
        <v>2778</v>
      </c>
      <c r="C1447" s="738" t="s">
        <v>3070</v>
      </c>
      <c r="D1447" s="819" t="s">
        <v>5801</v>
      </c>
      <c r="E1447" s="820" t="s">
        <v>3113</v>
      </c>
      <c r="F1447" s="738" t="s">
        <v>3057</v>
      </c>
      <c r="G1447" s="738" t="s">
        <v>4788</v>
      </c>
      <c r="H1447" s="738" t="s">
        <v>608</v>
      </c>
      <c r="I1447" s="738" t="s">
        <v>4789</v>
      </c>
      <c r="J1447" s="738" t="s">
        <v>4790</v>
      </c>
      <c r="K1447" s="738" t="s">
        <v>4791</v>
      </c>
      <c r="L1447" s="739">
        <v>0</v>
      </c>
      <c r="M1447" s="739">
        <v>0</v>
      </c>
      <c r="N1447" s="738">
        <v>1</v>
      </c>
      <c r="O1447" s="821">
        <v>0.5</v>
      </c>
      <c r="P1447" s="739"/>
      <c r="Q1447" s="754"/>
      <c r="R1447" s="738"/>
      <c r="S1447" s="754">
        <v>0</v>
      </c>
      <c r="T1447" s="821"/>
      <c r="U1447" s="777">
        <v>0</v>
      </c>
    </row>
    <row r="1448" spans="1:21" ht="14.4" customHeight="1" x14ac:dyDescent="0.3">
      <c r="A1448" s="737">
        <v>10</v>
      </c>
      <c r="B1448" s="738" t="s">
        <v>2778</v>
      </c>
      <c r="C1448" s="738" t="s">
        <v>3070</v>
      </c>
      <c r="D1448" s="819" t="s">
        <v>5801</v>
      </c>
      <c r="E1448" s="820" t="s">
        <v>3113</v>
      </c>
      <c r="F1448" s="738" t="s">
        <v>3057</v>
      </c>
      <c r="G1448" s="738" t="s">
        <v>4788</v>
      </c>
      <c r="H1448" s="738" t="s">
        <v>608</v>
      </c>
      <c r="I1448" s="738" t="s">
        <v>4792</v>
      </c>
      <c r="J1448" s="738" t="s">
        <v>4790</v>
      </c>
      <c r="K1448" s="738" t="s">
        <v>4793</v>
      </c>
      <c r="L1448" s="739">
        <v>0</v>
      </c>
      <c r="M1448" s="739">
        <v>0</v>
      </c>
      <c r="N1448" s="738">
        <v>2</v>
      </c>
      <c r="O1448" s="821">
        <v>1</v>
      </c>
      <c r="P1448" s="739"/>
      <c r="Q1448" s="754"/>
      <c r="R1448" s="738"/>
      <c r="S1448" s="754">
        <v>0</v>
      </c>
      <c r="T1448" s="821"/>
      <c r="U1448" s="777">
        <v>0</v>
      </c>
    </row>
    <row r="1449" spans="1:21" ht="14.4" customHeight="1" x14ac:dyDescent="0.3">
      <c r="A1449" s="737">
        <v>10</v>
      </c>
      <c r="B1449" s="738" t="s">
        <v>2778</v>
      </c>
      <c r="C1449" s="738" t="s">
        <v>3070</v>
      </c>
      <c r="D1449" s="819" t="s">
        <v>5801</v>
      </c>
      <c r="E1449" s="820" t="s">
        <v>3113</v>
      </c>
      <c r="F1449" s="738" t="s">
        <v>3057</v>
      </c>
      <c r="G1449" s="738" t="s">
        <v>3615</v>
      </c>
      <c r="H1449" s="738" t="s">
        <v>871</v>
      </c>
      <c r="I1449" s="738" t="s">
        <v>3616</v>
      </c>
      <c r="J1449" s="738" t="s">
        <v>3617</v>
      </c>
      <c r="K1449" s="738" t="s">
        <v>3618</v>
      </c>
      <c r="L1449" s="739">
        <v>106.75</v>
      </c>
      <c r="M1449" s="739">
        <v>213.5</v>
      </c>
      <c r="N1449" s="738">
        <v>2</v>
      </c>
      <c r="O1449" s="821">
        <v>1.5</v>
      </c>
      <c r="P1449" s="739">
        <v>106.75</v>
      </c>
      <c r="Q1449" s="754">
        <v>0.5</v>
      </c>
      <c r="R1449" s="738">
        <v>1</v>
      </c>
      <c r="S1449" s="754">
        <v>0.5</v>
      </c>
      <c r="T1449" s="821">
        <v>0.5</v>
      </c>
      <c r="U1449" s="777">
        <v>0.33333333333333331</v>
      </c>
    </row>
    <row r="1450" spans="1:21" ht="14.4" customHeight="1" x14ac:dyDescent="0.3">
      <c r="A1450" s="737">
        <v>10</v>
      </c>
      <c r="B1450" s="738" t="s">
        <v>2778</v>
      </c>
      <c r="C1450" s="738" t="s">
        <v>3070</v>
      </c>
      <c r="D1450" s="819" t="s">
        <v>5801</v>
      </c>
      <c r="E1450" s="820" t="s">
        <v>3113</v>
      </c>
      <c r="F1450" s="738" t="s">
        <v>3057</v>
      </c>
      <c r="G1450" s="738" t="s">
        <v>3615</v>
      </c>
      <c r="H1450" s="738" t="s">
        <v>871</v>
      </c>
      <c r="I1450" s="738" t="s">
        <v>4794</v>
      </c>
      <c r="J1450" s="738" t="s">
        <v>4795</v>
      </c>
      <c r="K1450" s="738" t="s">
        <v>4796</v>
      </c>
      <c r="L1450" s="739">
        <v>132.01</v>
      </c>
      <c r="M1450" s="739">
        <v>1188.0899999999999</v>
      </c>
      <c r="N1450" s="738">
        <v>9</v>
      </c>
      <c r="O1450" s="821">
        <v>4.5</v>
      </c>
      <c r="P1450" s="739">
        <v>396.03</v>
      </c>
      <c r="Q1450" s="754">
        <v>0.33333333333333331</v>
      </c>
      <c r="R1450" s="738">
        <v>3</v>
      </c>
      <c r="S1450" s="754">
        <v>0.33333333333333331</v>
      </c>
      <c r="T1450" s="821">
        <v>2</v>
      </c>
      <c r="U1450" s="777">
        <v>0.44444444444444442</v>
      </c>
    </row>
    <row r="1451" spans="1:21" ht="14.4" customHeight="1" x14ac:dyDescent="0.3">
      <c r="A1451" s="737">
        <v>10</v>
      </c>
      <c r="B1451" s="738" t="s">
        <v>2778</v>
      </c>
      <c r="C1451" s="738" t="s">
        <v>3070</v>
      </c>
      <c r="D1451" s="819" t="s">
        <v>5801</v>
      </c>
      <c r="E1451" s="820" t="s">
        <v>3113</v>
      </c>
      <c r="F1451" s="738" t="s">
        <v>3057</v>
      </c>
      <c r="G1451" s="738" t="s">
        <v>3615</v>
      </c>
      <c r="H1451" s="738" t="s">
        <v>871</v>
      </c>
      <c r="I1451" s="738" t="s">
        <v>4797</v>
      </c>
      <c r="J1451" s="738" t="s">
        <v>4798</v>
      </c>
      <c r="K1451" s="738" t="s">
        <v>4799</v>
      </c>
      <c r="L1451" s="739">
        <v>303.82</v>
      </c>
      <c r="M1451" s="739">
        <v>1215.28</v>
      </c>
      <c r="N1451" s="738">
        <v>4</v>
      </c>
      <c r="O1451" s="821">
        <v>1.5</v>
      </c>
      <c r="P1451" s="739">
        <v>607.64</v>
      </c>
      <c r="Q1451" s="754">
        <v>0.5</v>
      </c>
      <c r="R1451" s="738">
        <v>2</v>
      </c>
      <c r="S1451" s="754">
        <v>0.5</v>
      </c>
      <c r="T1451" s="821">
        <v>0.5</v>
      </c>
      <c r="U1451" s="777">
        <v>0.33333333333333331</v>
      </c>
    </row>
    <row r="1452" spans="1:21" ht="14.4" customHeight="1" x14ac:dyDescent="0.3">
      <c r="A1452" s="737">
        <v>10</v>
      </c>
      <c r="B1452" s="738" t="s">
        <v>2778</v>
      </c>
      <c r="C1452" s="738" t="s">
        <v>3070</v>
      </c>
      <c r="D1452" s="819" t="s">
        <v>5801</v>
      </c>
      <c r="E1452" s="820" t="s">
        <v>3113</v>
      </c>
      <c r="F1452" s="738" t="s">
        <v>3057</v>
      </c>
      <c r="G1452" s="738" t="s">
        <v>3615</v>
      </c>
      <c r="H1452" s="738" t="s">
        <v>871</v>
      </c>
      <c r="I1452" s="738" t="s">
        <v>889</v>
      </c>
      <c r="J1452" s="738" t="s">
        <v>890</v>
      </c>
      <c r="K1452" s="738" t="s">
        <v>2867</v>
      </c>
      <c r="L1452" s="739">
        <v>120.15</v>
      </c>
      <c r="M1452" s="739">
        <v>600.75</v>
      </c>
      <c r="N1452" s="738">
        <v>5</v>
      </c>
      <c r="O1452" s="821">
        <v>3.5</v>
      </c>
      <c r="P1452" s="739">
        <v>120.15</v>
      </c>
      <c r="Q1452" s="754">
        <v>0.2</v>
      </c>
      <c r="R1452" s="738">
        <v>1</v>
      </c>
      <c r="S1452" s="754">
        <v>0.2</v>
      </c>
      <c r="T1452" s="821">
        <v>1</v>
      </c>
      <c r="U1452" s="777">
        <v>0.2857142857142857</v>
      </c>
    </row>
    <row r="1453" spans="1:21" ht="14.4" customHeight="1" x14ac:dyDescent="0.3">
      <c r="A1453" s="737">
        <v>10</v>
      </c>
      <c r="B1453" s="738" t="s">
        <v>2778</v>
      </c>
      <c r="C1453" s="738" t="s">
        <v>3070</v>
      </c>
      <c r="D1453" s="819" t="s">
        <v>5801</v>
      </c>
      <c r="E1453" s="820" t="s">
        <v>3113</v>
      </c>
      <c r="F1453" s="738" t="s">
        <v>3057</v>
      </c>
      <c r="G1453" s="738" t="s">
        <v>3400</v>
      </c>
      <c r="H1453" s="738" t="s">
        <v>608</v>
      </c>
      <c r="I1453" s="738" t="s">
        <v>1546</v>
      </c>
      <c r="J1453" s="738" t="s">
        <v>3401</v>
      </c>
      <c r="K1453" s="738" t="s">
        <v>3402</v>
      </c>
      <c r="L1453" s="739">
        <v>121.07</v>
      </c>
      <c r="M1453" s="739">
        <v>2300.329999999999</v>
      </c>
      <c r="N1453" s="738">
        <v>19</v>
      </c>
      <c r="O1453" s="821">
        <v>11</v>
      </c>
      <c r="P1453" s="739">
        <v>605.34999999999991</v>
      </c>
      <c r="Q1453" s="754">
        <v>0.2631578947368422</v>
      </c>
      <c r="R1453" s="738">
        <v>5</v>
      </c>
      <c r="S1453" s="754">
        <v>0.26315789473684209</v>
      </c>
      <c r="T1453" s="821">
        <v>3</v>
      </c>
      <c r="U1453" s="777">
        <v>0.27272727272727271</v>
      </c>
    </row>
    <row r="1454" spans="1:21" ht="14.4" customHeight="1" x14ac:dyDescent="0.3">
      <c r="A1454" s="737">
        <v>10</v>
      </c>
      <c r="B1454" s="738" t="s">
        <v>2778</v>
      </c>
      <c r="C1454" s="738" t="s">
        <v>3070</v>
      </c>
      <c r="D1454" s="819" t="s">
        <v>5801</v>
      </c>
      <c r="E1454" s="820" t="s">
        <v>3113</v>
      </c>
      <c r="F1454" s="738" t="s">
        <v>3057</v>
      </c>
      <c r="G1454" s="738" t="s">
        <v>3532</v>
      </c>
      <c r="H1454" s="738" t="s">
        <v>608</v>
      </c>
      <c r="I1454" s="738" t="s">
        <v>1498</v>
      </c>
      <c r="J1454" s="738" t="s">
        <v>1499</v>
      </c>
      <c r="K1454" s="738" t="s">
        <v>3533</v>
      </c>
      <c r="L1454" s="739">
        <v>0</v>
      </c>
      <c r="M1454" s="739">
        <v>0</v>
      </c>
      <c r="N1454" s="738">
        <v>3</v>
      </c>
      <c r="O1454" s="821">
        <v>1.5</v>
      </c>
      <c r="P1454" s="739">
        <v>0</v>
      </c>
      <c r="Q1454" s="754"/>
      <c r="R1454" s="738">
        <v>1</v>
      </c>
      <c r="S1454" s="754">
        <v>0.33333333333333331</v>
      </c>
      <c r="T1454" s="821">
        <v>0.5</v>
      </c>
      <c r="U1454" s="777">
        <v>0.33333333333333331</v>
      </c>
    </row>
    <row r="1455" spans="1:21" ht="14.4" customHeight="1" x14ac:dyDescent="0.3">
      <c r="A1455" s="737">
        <v>10</v>
      </c>
      <c r="B1455" s="738" t="s">
        <v>2778</v>
      </c>
      <c r="C1455" s="738" t="s">
        <v>3070</v>
      </c>
      <c r="D1455" s="819" t="s">
        <v>5801</v>
      </c>
      <c r="E1455" s="820" t="s">
        <v>3113</v>
      </c>
      <c r="F1455" s="738" t="s">
        <v>3057</v>
      </c>
      <c r="G1455" s="738" t="s">
        <v>3684</v>
      </c>
      <c r="H1455" s="738" t="s">
        <v>608</v>
      </c>
      <c r="I1455" s="738" t="s">
        <v>4800</v>
      </c>
      <c r="J1455" s="738" t="s">
        <v>4801</v>
      </c>
      <c r="K1455" s="738" t="s">
        <v>4802</v>
      </c>
      <c r="L1455" s="739">
        <v>151.51</v>
      </c>
      <c r="M1455" s="739">
        <v>1060.57</v>
      </c>
      <c r="N1455" s="738">
        <v>7</v>
      </c>
      <c r="O1455" s="821">
        <v>4</v>
      </c>
      <c r="P1455" s="739">
        <v>454.53</v>
      </c>
      <c r="Q1455" s="754">
        <v>0.42857142857142855</v>
      </c>
      <c r="R1455" s="738">
        <v>3</v>
      </c>
      <c r="S1455" s="754">
        <v>0.42857142857142855</v>
      </c>
      <c r="T1455" s="821">
        <v>1.5</v>
      </c>
      <c r="U1455" s="777">
        <v>0.375</v>
      </c>
    </row>
    <row r="1456" spans="1:21" ht="14.4" customHeight="1" x14ac:dyDescent="0.3">
      <c r="A1456" s="737">
        <v>10</v>
      </c>
      <c r="B1456" s="738" t="s">
        <v>2778</v>
      </c>
      <c r="C1456" s="738" t="s">
        <v>3070</v>
      </c>
      <c r="D1456" s="819" t="s">
        <v>5801</v>
      </c>
      <c r="E1456" s="820" t="s">
        <v>3113</v>
      </c>
      <c r="F1456" s="738" t="s">
        <v>3057</v>
      </c>
      <c r="G1456" s="738" t="s">
        <v>3432</v>
      </c>
      <c r="H1456" s="738" t="s">
        <v>608</v>
      </c>
      <c r="I1456" s="738" t="s">
        <v>4803</v>
      </c>
      <c r="J1456" s="738" t="s">
        <v>4804</v>
      </c>
      <c r="K1456" s="738" t="s">
        <v>4805</v>
      </c>
      <c r="L1456" s="739">
        <v>380.21</v>
      </c>
      <c r="M1456" s="739">
        <v>380.21</v>
      </c>
      <c r="N1456" s="738">
        <v>1</v>
      </c>
      <c r="O1456" s="821">
        <v>0.5</v>
      </c>
      <c r="P1456" s="739">
        <v>380.21</v>
      </c>
      <c r="Q1456" s="754">
        <v>1</v>
      </c>
      <c r="R1456" s="738">
        <v>1</v>
      </c>
      <c r="S1456" s="754">
        <v>1</v>
      </c>
      <c r="T1456" s="821">
        <v>0.5</v>
      </c>
      <c r="U1456" s="777">
        <v>1</v>
      </c>
    </row>
    <row r="1457" spans="1:21" ht="14.4" customHeight="1" x14ac:dyDescent="0.3">
      <c r="A1457" s="737">
        <v>10</v>
      </c>
      <c r="B1457" s="738" t="s">
        <v>2778</v>
      </c>
      <c r="C1457" s="738" t="s">
        <v>3070</v>
      </c>
      <c r="D1457" s="819" t="s">
        <v>5801</v>
      </c>
      <c r="E1457" s="820" t="s">
        <v>3113</v>
      </c>
      <c r="F1457" s="738" t="s">
        <v>3057</v>
      </c>
      <c r="G1457" s="738" t="s">
        <v>3432</v>
      </c>
      <c r="H1457" s="738" t="s">
        <v>608</v>
      </c>
      <c r="I1457" s="738" t="s">
        <v>4806</v>
      </c>
      <c r="J1457" s="738" t="s">
        <v>4807</v>
      </c>
      <c r="K1457" s="738" t="s">
        <v>4808</v>
      </c>
      <c r="L1457" s="739">
        <v>380.21</v>
      </c>
      <c r="M1457" s="739">
        <v>380.21</v>
      </c>
      <c r="N1457" s="738">
        <v>1</v>
      </c>
      <c r="O1457" s="821">
        <v>1</v>
      </c>
      <c r="P1457" s="739">
        <v>380.21</v>
      </c>
      <c r="Q1457" s="754">
        <v>1</v>
      </c>
      <c r="R1457" s="738">
        <v>1</v>
      </c>
      <c r="S1457" s="754">
        <v>1</v>
      </c>
      <c r="T1457" s="821">
        <v>1</v>
      </c>
      <c r="U1457" s="777">
        <v>1</v>
      </c>
    </row>
    <row r="1458" spans="1:21" ht="14.4" customHeight="1" x14ac:dyDescent="0.3">
      <c r="A1458" s="737">
        <v>10</v>
      </c>
      <c r="B1458" s="738" t="s">
        <v>2778</v>
      </c>
      <c r="C1458" s="738" t="s">
        <v>3070</v>
      </c>
      <c r="D1458" s="819" t="s">
        <v>5801</v>
      </c>
      <c r="E1458" s="820" t="s">
        <v>3113</v>
      </c>
      <c r="F1458" s="738" t="s">
        <v>3057</v>
      </c>
      <c r="G1458" s="738" t="s">
        <v>3432</v>
      </c>
      <c r="H1458" s="738" t="s">
        <v>608</v>
      </c>
      <c r="I1458" s="738" t="s">
        <v>4809</v>
      </c>
      <c r="J1458" s="738" t="s">
        <v>4810</v>
      </c>
      <c r="K1458" s="738" t="s">
        <v>4811</v>
      </c>
      <c r="L1458" s="739">
        <v>47.52</v>
      </c>
      <c r="M1458" s="739">
        <v>47.52</v>
      </c>
      <c r="N1458" s="738">
        <v>1</v>
      </c>
      <c r="O1458" s="821">
        <v>0.5</v>
      </c>
      <c r="P1458" s="739">
        <v>47.52</v>
      </c>
      <c r="Q1458" s="754">
        <v>1</v>
      </c>
      <c r="R1458" s="738">
        <v>1</v>
      </c>
      <c r="S1458" s="754">
        <v>1</v>
      </c>
      <c r="T1458" s="821">
        <v>0.5</v>
      </c>
      <c r="U1458" s="777">
        <v>1</v>
      </c>
    </row>
    <row r="1459" spans="1:21" ht="14.4" customHeight="1" x14ac:dyDescent="0.3">
      <c r="A1459" s="737">
        <v>10</v>
      </c>
      <c r="B1459" s="738" t="s">
        <v>2778</v>
      </c>
      <c r="C1459" s="738" t="s">
        <v>3070</v>
      </c>
      <c r="D1459" s="819" t="s">
        <v>5801</v>
      </c>
      <c r="E1459" s="820" t="s">
        <v>3113</v>
      </c>
      <c r="F1459" s="738" t="s">
        <v>3057</v>
      </c>
      <c r="G1459" s="738" t="s">
        <v>4812</v>
      </c>
      <c r="H1459" s="738" t="s">
        <v>871</v>
      </c>
      <c r="I1459" s="738" t="s">
        <v>4813</v>
      </c>
      <c r="J1459" s="738" t="s">
        <v>4814</v>
      </c>
      <c r="K1459" s="738" t="s">
        <v>4815</v>
      </c>
      <c r="L1459" s="739">
        <v>68.19</v>
      </c>
      <c r="M1459" s="739">
        <v>340.95</v>
      </c>
      <c r="N1459" s="738">
        <v>5</v>
      </c>
      <c r="O1459" s="821">
        <v>1</v>
      </c>
      <c r="P1459" s="739">
        <v>340.95</v>
      </c>
      <c r="Q1459" s="754">
        <v>1</v>
      </c>
      <c r="R1459" s="738">
        <v>5</v>
      </c>
      <c r="S1459" s="754">
        <v>1</v>
      </c>
      <c r="T1459" s="821">
        <v>1</v>
      </c>
      <c r="U1459" s="777">
        <v>1</v>
      </c>
    </row>
    <row r="1460" spans="1:21" ht="14.4" customHeight="1" x14ac:dyDescent="0.3">
      <c r="A1460" s="737">
        <v>10</v>
      </c>
      <c r="B1460" s="738" t="s">
        <v>2778</v>
      </c>
      <c r="C1460" s="738" t="s">
        <v>3070</v>
      </c>
      <c r="D1460" s="819" t="s">
        <v>5801</v>
      </c>
      <c r="E1460" s="820" t="s">
        <v>3113</v>
      </c>
      <c r="F1460" s="738" t="s">
        <v>3057</v>
      </c>
      <c r="G1460" s="738" t="s">
        <v>4816</v>
      </c>
      <c r="H1460" s="738" t="s">
        <v>608</v>
      </c>
      <c r="I1460" s="738" t="s">
        <v>4817</v>
      </c>
      <c r="J1460" s="738" t="s">
        <v>4818</v>
      </c>
      <c r="K1460" s="738" t="s">
        <v>4819</v>
      </c>
      <c r="L1460" s="739">
        <v>111.31</v>
      </c>
      <c r="M1460" s="739">
        <v>556.54999999999995</v>
      </c>
      <c r="N1460" s="738">
        <v>5</v>
      </c>
      <c r="O1460" s="821">
        <v>4</v>
      </c>
      <c r="P1460" s="739">
        <v>111.31</v>
      </c>
      <c r="Q1460" s="754">
        <v>0.2</v>
      </c>
      <c r="R1460" s="738">
        <v>1</v>
      </c>
      <c r="S1460" s="754">
        <v>0.2</v>
      </c>
      <c r="T1460" s="821">
        <v>1</v>
      </c>
      <c r="U1460" s="777">
        <v>0.25</v>
      </c>
    </row>
    <row r="1461" spans="1:21" ht="14.4" customHeight="1" x14ac:dyDescent="0.3">
      <c r="A1461" s="737">
        <v>10</v>
      </c>
      <c r="B1461" s="738" t="s">
        <v>2778</v>
      </c>
      <c r="C1461" s="738" t="s">
        <v>3070</v>
      </c>
      <c r="D1461" s="819" t="s">
        <v>5801</v>
      </c>
      <c r="E1461" s="820" t="s">
        <v>3113</v>
      </c>
      <c r="F1461" s="738" t="s">
        <v>3057</v>
      </c>
      <c r="G1461" s="738" t="s">
        <v>4816</v>
      </c>
      <c r="H1461" s="738" t="s">
        <v>608</v>
      </c>
      <c r="I1461" s="738" t="s">
        <v>4820</v>
      </c>
      <c r="J1461" s="738" t="s">
        <v>4821</v>
      </c>
      <c r="K1461" s="738" t="s">
        <v>4822</v>
      </c>
      <c r="L1461" s="739">
        <v>54.36</v>
      </c>
      <c r="M1461" s="739">
        <v>54.36</v>
      </c>
      <c r="N1461" s="738">
        <v>1</v>
      </c>
      <c r="O1461" s="821">
        <v>0.5</v>
      </c>
      <c r="P1461" s="739"/>
      <c r="Q1461" s="754">
        <v>0</v>
      </c>
      <c r="R1461" s="738"/>
      <c r="S1461" s="754">
        <v>0</v>
      </c>
      <c r="T1461" s="821"/>
      <c r="U1461" s="777">
        <v>0</v>
      </c>
    </row>
    <row r="1462" spans="1:21" ht="14.4" customHeight="1" x14ac:dyDescent="0.3">
      <c r="A1462" s="737">
        <v>10</v>
      </c>
      <c r="B1462" s="738" t="s">
        <v>2778</v>
      </c>
      <c r="C1462" s="738" t="s">
        <v>3070</v>
      </c>
      <c r="D1462" s="819" t="s">
        <v>5801</v>
      </c>
      <c r="E1462" s="820" t="s">
        <v>3113</v>
      </c>
      <c r="F1462" s="738" t="s">
        <v>3057</v>
      </c>
      <c r="G1462" s="738" t="s">
        <v>4816</v>
      </c>
      <c r="H1462" s="738" t="s">
        <v>608</v>
      </c>
      <c r="I1462" s="738" t="s">
        <v>4823</v>
      </c>
      <c r="J1462" s="738" t="s">
        <v>4824</v>
      </c>
      <c r="K1462" s="738" t="s">
        <v>4825</v>
      </c>
      <c r="L1462" s="739">
        <v>48.92</v>
      </c>
      <c r="M1462" s="739">
        <v>195.68</v>
      </c>
      <c r="N1462" s="738">
        <v>4</v>
      </c>
      <c r="O1462" s="821">
        <v>1.5</v>
      </c>
      <c r="P1462" s="739">
        <v>48.92</v>
      </c>
      <c r="Q1462" s="754">
        <v>0.25</v>
      </c>
      <c r="R1462" s="738">
        <v>1</v>
      </c>
      <c r="S1462" s="754">
        <v>0.25</v>
      </c>
      <c r="T1462" s="821">
        <v>0.5</v>
      </c>
      <c r="U1462" s="777">
        <v>0.33333333333333331</v>
      </c>
    </row>
    <row r="1463" spans="1:21" ht="14.4" customHeight="1" x14ac:dyDescent="0.3">
      <c r="A1463" s="737">
        <v>10</v>
      </c>
      <c r="B1463" s="738" t="s">
        <v>2778</v>
      </c>
      <c r="C1463" s="738" t="s">
        <v>3070</v>
      </c>
      <c r="D1463" s="819" t="s">
        <v>5801</v>
      </c>
      <c r="E1463" s="820" t="s">
        <v>3113</v>
      </c>
      <c r="F1463" s="738" t="s">
        <v>3057</v>
      </c>
      <c r="G1463" s="738" t="s">
        <v>4816</v>
      </c>
      <c r="H1463" s="738" t="s">
        <v>871</v>
      </c>
      <c r="I1463" s="738" t="s">
        <v>4826</v>
      </c>
      <c r="J1463" s="738" t="s">
        <v>4827</v>
      </c>
      <c r="K1463" s="738" t="s">
        <v>4828</v>
      </c>
      <c r="L1463" s="739">
        <v>97.41</v>
      </c>
      <c r="M1463" s="739">
        <v>681.87</v>
      </c>
      <c r="N1463" s="738">
        <v>7</v>
      </c>
      <c r="O1463" s="821">
        <v>4.5</v>
      </c>
      <c r="P1463" s="739">
        <v>389.64</v>
      </c>
      <c r="Q1463" s="754">
        <v>0.5714285714285714</v>
      </c>
      <c r="R1463" s="738">
        <v>4</v>
      </c>
      <c r="S1463" s="754">
        <v>0.5714285714285714</v>
      </c>
      <c r="T1463" s="821">
        <v>2</v>
      </c>
      <c r="U1463" s="777">
        <v>0.44444444444444442</v>
      </c>
    </row>
    <row r="1464" spans="1:21" ht="14.4" customHeight="1" x14ac:dyDescent="0.3">
      <c r="A1464" s="737">
        <v>10</v>
      </c>
      <c r="B1464" s="738" t="s">
        <v>2778</v>
      </c>
      <c r="C1464" s="738" t="s">
        <v>3070</v>
      </c>
      <c r="D1464" s="819" t="s">
        <v>5801</v>
      </c>
      <c r="E1464" s="820" t="s">
        <v>3113</v>
      </c>
      <c r="F1464" s="738" t="s">
        <v>3057</v>
      </c>
      <c r="G1464" s="738" t="s">
        <v>4816</v>
      </c>
      <c r="H1464" s="738" t="s">
        <v>608</v>
      </c>
      <c r="I1464" s="738" t="s">
        <v>4829</v>
      </c>
      <c r="J1464" s="738" t="s">
        <v>4830</v>
      </c>
      <c r="K1464" s="738" t="s">
        <v>4831</v>
      </c>
      <c r="L1464" s="739">
        <v>645.07000000000005</v>
      </c>
      <c r="M1464" s="739">
        <v>3870.4200000000005</v>
      </c>
      <c r="N1464" s="738">
        <v>6</v>
      </c>
      <c r="O1464" s="821">
        <v>1</v>
      </c>
      <c r="P1464" s="739">
        <v>3870.4200000000005</v>
      </c>
      <c r="Q1464" s="754">
        <v>1</v>
      </c>
      <c r="R1464" s="738">
        <v>6</v>
      </c>
      <c r="S1464" s="754">
        <v>1</v>
      </c>
      <c r="T1464" s="821">
        <v>1</v>
      </c>
      <c r="U1464" s="777">
        <v>1</v>
      </c>
    </row>
    <row r="1465" spans="1:21" ht="14.4" customHeight="1" x14ac:dyDescent="0.3">
      <c r="A1465" s="737">
        <v>10</v>
      </c>
      <c r="B1465" s="738" t="s">
        <v>2778</v>
      </c>
      <c r="C1465" s="738" t="s">
        <v>3070</v>
      </c>
      <c r="D1465" s="819" t="s">
        <v>5801</v>
      </c>
      <c r="E1465" s="820" t="s">
        <v>3113</v>
      </c>
      <c r="F1465" s="738" t="s">
        <v>3057</v>
      </c>
      <c r="G1465" s="738" t="s">
        <v>3385</v>
      </c>
      <c r="H1465" s="738" t="s">
        <v>871</v>
      </c>
      <c r="I1465" s="738" t="s">
        <v>1242</v>
      </c>
      <c r="J1465" s="738" t="s">
        <v>2911</v>
      </c>
      <c r="K1465" s="738" t="s">
        <v>2912</v>
      </c>
      <c r="L1465" s="739">
        <v>69.16</v>
      </c>
      <c r="M1465" s="739">
        <v>69.16</v>
      </c>
      <c r="N1465" s="738">
        <v>1</v>
      </c>
      <c r="O1465" s="821">
        <v>0.5</v>
      </c>
      <c r="P1465" s="739">
        <v>69.16</v>
      </c>
      <c r="Q1465" s="754">
        <v>1</v>
      </c>
      <c r="R1465" s="738">
        <v>1</v>
      </c>
      <c r="S1465" s="754">
        <v>1</v>
      </c>
      <c r="T1465" s="821">
        <v>0.5</v>
      </c>
      <c r="U1465" s="777">
        <v>1</v>
      </c>
    </row>
    <row r="1466" spans="1:21" ht="14.4" customHeight="1" x14ac:dyDescent="0.3">
      <c r="A1466" s="737">
        <v>10</v>
      </c>
      <c r="B1466" s="738" t="s">
        <v>2778</v>
      </c>
      <c r="C1466" s="738" t="s">
        <v>3070</v>
      </c>
      <c r="D1466" s="819" t="s">
        <v>5801</v>
      </c>
      <c r="E1466" s="820" t="s">
        <v>3113</v>
      </c>
      <c r="F1466" s="738" t="s">
        <v>3057</v>
      </c>
      <c r="G1466" s="738" t="s">
        <v>3385</v>
      </c>
      <c r="H1466" s="738" t="s">
        <v>608</v>
      </c>
      <c r="I1466" s="738" t="s">
        <v>4832</v>
      </c>
      <c r="J1466" s="738" t="s">
        <v>2911</v>
      </c>
      <c r="K1466" s="738" t="s">
        <v>4833</v>
      </c>
      <c r="L1466" s="739">
        <v>0</v>
      </c>
      <c r="M1466" s="739">
        <v>0</v>
      </c>
      <c r="N1466" s="738">
        <v>2</v>
      </c>
      <c r="O1466" s="821">
        <v>1.5</v>
      </c>
      <c r="P1466" s="739">
        <v>0</v>
      </c>
      <c r="Q1466" s="754"/>
      <c r="R1466" s="738">
        <v>1</v>
      </c>
      <c r="S1466" s="754">
        <v>0.5</v>
      </c>
      <c r="T1466" s="821">
        <v>1</v>
      </c>
      <c r="U1466" s="777">
        <v>0.66666666666666663</v>
      </c>
    </row>
    <row r="1467" spans="1:21" ht="14.4" customHeight="1" x14ac:dyDescent="0.3">
      <c r="A1467" s="737">
        <v>10</v>
      </c>
      <c r="B1467" s="738" t="s">
        <v>2778</v>
      </c>
      <c r="C1467" s="738" t="s">
        <v>3070</v>
      </c>
      <c r="D1467" s="819" t="s">
        <v>5801</v>
      </c>
      <c r="E1467" s="820" t="s">
        <v>3113</v>
      </c>
      <c r="F1467" s="738" t="s">
        <v>3057</v>
      </c>
      <c r="G1467" s="738" t="s">
        <v>3385</v>
      </c>
      <c r="H1467" s="738" t="s">
        <v>871</v>
      </c>
      <c r="I1467" s="738" t="s">
        <v>3386</v>
      </c>
      <c r="J1467" s="738" t="s">
        <v>2911</v>
      </c>
      <c r="K1467" s="738" t="s">
        <v>3387</v>
      </c>
      <c r="L1467" s="739">
        <v>207.45</v>
      </c>
      <c r="M1467" s="739">
        <v>4563.8999999999996</v>
      </c>
      <c r="N1467" s="738">
        <v>22</v>
      </c>
      <c r="O1467" s="821">
        <v>16</v>
      </c>
      <c r="P1467" s="739">
        <v>2074.5</v>
      </c>
      <c r="Q1467" s="754">
        <v>0.45454545454545459</v>
      </c>
      <c r="R1467" s="738">
        <v>10</v>
      </c>
      <c r="S1467" s="754">
        <v>0.45454545454545453</v>
      </c>
      <c r="T1467" s="821">
        <v>9</v>
      </c>
      <c r="U1467" s="777">
        <v>0.5625</v>
      </c>
    </row>
    <row r="1468" spans="1:21" ht="14.4" customHeight="1" x14ac:dyDescent="0.3">
      <c r="A1468" s="737">
        <v>10</v>
      </c>
      <c r="B1468" s="738" t="s">
        <v>2778</v>
      </c>
      <c r="C1468" s="738" t="s">
        <v>3070</v>
      </c>
      <c r="D1468" s="819" t="s">
        <v>5801</v>
      </c>
      <c r="E1468" s="820" t="s">
        <v>3113</v>
      </c>
      <c r="F1468" s="738" t="s">
        <v>3057</v>
      </c>
      <c r="G1468" s="738" t="s">
        <v>3385</v>
      </c>
      <c r="H1468" s="738" t="s">
        <v>608</v>
      </c>
      <c r="I1468" s="738" t="s">
        <v>4834</v>
      </c>
      <c r="J1468" s="738" t="s">
        <v>2911</v>
      </c>
      <c r="K1468" s="738" t="s">
        <v>4835</v>
      </c>
      <c r="L1468" s="739">
        <v>0</v>
      </c>
      <c r="M1468" s="739">
        <v>0</v>
      </c>
      <c r="N1468" s="738">
        <v>3</v>
      </c>
      <c r="O1468" s="821">
        <v>2</v>
      </c>
      <c r="P1468" s="739">
        <v>0</v>
      </c>
      <c r="Q1468" s="754"/>
      <c r="R1468" s="738">
        <v>1</v>
      </c>
      <c r="S1468" s="754">
        <v>0.33333333333333331</v>
      </c>
      <c r="T1468" s="821">
        <v>0.5</v>
      </c>
      <c r="U1468" s="777">
        <v>0.25</v>
      </c>
    </row>
    <row r="1469" spans="1:21" ht="14.4" customHeight="1" x14ac:dyDescent="0.3">
      <c r="A1469" s="737">
        <v>10</v>
      </c>
      <c r="B1469" s="738" t="s">
        <v>2778</v>
      </c>
      <c r="C1469" s="738" t="s">
        <v>3070</v>
      </c>
      <c r="D1469" s="819" t="s">
        <v>5801</v>
      </c>
      <c r="E1469" s="820" t="s">
        <v>3113</v>
      </c>
      <c r="F1469" s="738" t="s">
        <v>3057</v>
      </c>
      <c r="G1469" s="738" t="s">
        <v>3385</v>
      </c>
      <c r="H1469" s="738" t="s">
        <v>608</v>
      </c>
      <c r="I1469" s="738" t="s">
        <v>4836</v>
      </c>
      <c r="J1469" s="738" t="s">
        <v>4837</v>
      </c>
      <c r="K1469" s="738" t="s">
        <v>4838</v>
      </c>
      <c r="L1469" s="739">
        <v>46.1</v>
      </c>
      <c r="M1469" s="739">
        <v>138.30000000000001</v>
      </c>
      <c r="N1469" s="738">
        <v>3</v>
      </c>
      <c r="O1469" s="821">
        <v>3</v>
      </c>
      <c r="P1469" s="739">
        <v>46.1</v>
      </c>
      <c r="Q1469" s="754">
        <v>0.33333333333333331</v>
      </c>
      <c r="R1469" s="738">
        <v>1</v>
      </c>
      <c r="S1469" s="754">
        <v>0.33333333333333331</v>
      </c>
      <c r="T1469" s="821">
        <v>1</v>
      </c>
      <c r="U1469" s="777">
        <v>0.33333333333333331</v>
      </c>
    </row>
    <row r="1470" spans="1:21" ht="14.4" customHeight="1" x14ac:dyDescent="0.3">
      <c r="A1470" s="737">
        <v>10</v>
      </c>
      <c r="B1470" s="738" t="s">
        <v>2778</v>
      </c>
      <c r="C1470" s="738" t="s">
        <v>3070</v>
      </c>
      <c r="D1470" s="819" t="s">
        <v>5801</v>
      </c>
      <c r="E1470" s="820" t="s">
        <v>3113</v>
      </c>
      <c r="F1470" s="738" t="s">
        <v>3057</v>
      </c>
      <c r="G1470" s="738" t="s">
        <v>3385</v>
      </c>
      <c r="H1470" s="738" t="s">
        <v>608</v>
      </c>
      <c r="I1470" s="738" t="s">
        <v>4839</v>
      </c>
      <c r="J1470" s="738" t="s">
        <v>4837</v>
      </c>
      <c r="K1470" s="738" t="s">
        <v>3157</v>
      </c>
      <c r="L1470" s="739">
        <v>207.45</v>
      </c>
      <c r="M1470" s="739">
        <v>1867.0500000000002</v>
      </c>
      <c r="N1470" s="738">
        <v>9</v>
      </c>
      <c r="O1470" s="821">
        <v>6.5</v>
      </c>
      <c r="P1470" s="739">
        <v>414.9</v>
      </c>
      <c r="Q1470" s="754">
        <v>0.22222222222222218</v>
      </c>
      <c r="R1470" s="738">
        <v>2</v>
      </c>
      <c r="S1470" s="754">
        <v>0.22222222222222221</v>
      </c>
      <c r="T1470" s="821">
        <v>1.5</v>
      </c>
      <c r="U1470" s="777">
        <v>0.23076923076923078</v>
      </c>
    </row>
    <row r="1471" spans="1:21" ht="14.4" customHeight="1" x14ac:dyDescent="0.3">
      <c r="A1471" s="737">
        <v>10</v>
      </c>
      <c r="B1471" s="738" t="s">
        <v>2778</v>
      </c>
      <c r="C1471" s="738" t="s">
        <v>3070</v>
      </c>
      <c r="D1471" s="819" t="s">
        <v>5801</v>
      </c>
      <c r="E1471" s="820" t="s">
        <v>3113</v>
      </c>
      <c r="F1471" s="738" t="s">
        <v>3057</v>
      </c>
      <c r="G1471" s="738" t="s">
        <v>3385</v>
      </c>
      <c r="H1471" s="738" t="s">
        <v>608</v>
      </c>
      <c r="I1471" s="738" t="s">
        <v>3388</v>
      </c>
      <c r="J1471" s="738" t="s">
        <v>2911</v>
      </c>
      <c r="K1471" s="738" t="s">
        <v>3389</v>
      </c>
      <c r="L1471" s="739">
        <v>0</v>
      </c>
      <c r="M1471" s="739">
        <v>0</v>
      </c>
      <c r="N1471" s="738">
        <v>1</v>
      </c>
      <c r="O1471" s="821">
        <v>0.5</v>
      </c>
      <c r="P1471" s="739">
        <v>0</v>
      </c>
      <c r="Q1471" s="754"/>
      <c r="R1471" s="738">
        <v>1</v>
      </c>
      <c r="S1471" s="754">
        <v>1</v>
      </c>
      <c r="T1471" s="821">
        <v>0.5</v>
      </c>
      <c r="U1471" s="777">
        <v>1</v>
      </c>
    </row>
    <row r="1472" spans="1:21" ht="14.4" customHeight="1" x14ac:dyDescent="0.3">
      <c r="A1472" s="737">
        <v>10</v>
      </c>
      <c r="B1472" s="738" t="s">
        <v>2778</v>
      </c>
      <c r="C1472" s="738" t="s">
        <v>3070</v>
      </c>
      <c r="D1472" s="819" t="s">
        <v>5801</v>
      </c>
      <c r="E1472" s="820" t="s">
        <v>3113</v>
      </c>
      <c r="F1472" s="738" t="s">
        <v>3057</v>
      </c>
      <c r="G1472" s="738" t="s">
        <v>3385</v>
      </c>
      <c r="H1472" s="738" t="s">
        <v>608</v>
      </c>
      <c r="I1472" s="738" t="s">
        <v>4840</v>
      </c>
      <c r="J1472" s="738" t="s">
        <v>4157</v>
      </c>
      <c r="K1472" s="738" t="s">
        <v>4841</v>
      </c>
      <c r="L1472" s="739">
        <v>115.26</v>
      </c>
      <c r="M1472" s="739">
        <v>115.26</v>
      </c>
      <c r="N1472" s="738">
        <v>1</v>
      </c>
      <c r="O1472" s="821">
        <v>1</v>
      </c>
      <c r="P1472" s="739"/>
      <c r="Q1472" s="754">
        <v>0</v>
      </c>
      <c r="R1472" s="738"/>
      <c r="S1472" s="754">
        <v>0</v>
      </c>
      <c r="T1472" s="821"/>
      <c r="U1472" s="777">
        <v>0</v>
      </c>
    </row>
    <row r="1473" spans="1:21" ht="14.4" customHeight="1" x14ac:dyDescent="0.3">
      <c r="A1473" s="737">
        <v>10</v>
      </c>
      <c r="B1473" s="738" t="s">
        <v>2778</v>
      </c>
      <c r="C1473" s="738" t="s">
        <v>3070</v>
      </c>
      <c r="D1473" s="819" t="s">
        <v>5801</v>
      </c>
      <c r="E1473" s="820" t="s">
        <v>3113</v>
      </c>
      <c r="F1473" s="738" t="s">
        <v>3057</v>
      </c>
      <c r="G1473" s="738" t="s">
        <v>3390</v>
      </c>
      <c r="H1473" s="738" t="s">
        <v>608</v>
      </c>
      <c r="I1473" s="738" t="s">
        <v>3696</v>
      </c>
      <c r="J1473" s="738" t="s">
        <v>3392</v>
      </c>
      <c r="K1473" s="738" t="s">
        <v>3697</v>
      </c>
      <c r="L1473" s="739">
        <v>0</v>
      </c>
      <c r="M1473" s="739">
        <v>0</v>
      </c>
      <c r="N1473" s="738">
        <v>1</v>
      </c>
      <c r="O1473" s="821">
        <v>0.5</v>
      </c>
      <c r="P1473" s="739">
        <v>0</v>
      </c>
      <c r="Q1473" s="754"/>
      <c r="R1473" s="738">
        <v>1</v>
      </c>
      <c r="S1473" s="754">
        <v>1</v>
      </c>
      <c r="T1473" s="821">
        <v>0.5</v>
      </c>
      <c r="U1473" s="777">
        <v>1</v>
      </c>
    </row>
    <row r="1474" spans="1:21" ht="14.4" customHeight="1" x14ac:dyDescent="0.3">
      <c r="A1474" s="737">
        <v>10</v>
      </c>
      <c r="B1474" s="738" t="s">
        <v>2778</v>
      </c>
      <c r="C1474" s="738" t="s">
        <v>3070</v>
      </c>
      <c r="D1474" s="819" t="s">
        <v>5801</v>
      </c>
      <c r="E1474" s="820" t="s">
        <v>3113</v>
      </c>
      <c r="F1474" s="738" t="s">
        <v>3057</v>
      </c>
      <c r="G1474" s="738" t="s">
        <v>3390</v>
      </c>
      <c r="H1474" s="738" t="s">
        <v>608</v>
      </c>
      <c r="I1474" s="738" t="s">
        <v>4842</v>
      </c>
      <c r="J1474" s="738" t="s">
        <v>4843</v>
      </c>
      <c r="K1474" s="738" t="s">
        <v>4844</v>
      </c>
      <c r="L1474" s="739">
        <v>0</v>
      </c>
      <c r="M1474" s="739">
        <v>0</v>
      </c>
      <c r="N1474" s="738">
        <v>2</v>
      </c>
      <c r="O1474" s="821">
        <v>1</v>
      </c>
      <c r="P1474" s="739">
        <v>0</v>
      </c>
      <c r="Q1474" s="754"/>
      <c r="R1474" s="738">
        <v>1</v>
      </c>
      <c r="S1474" s="754">
        <v>0.5</v>
      </c>
      <c r="T1474" s="821">
        <v>0.5</v>
      </c>
      <c r="U1474" s="777">
        <v>0.5</v>
      </c>
    </row>
    <row r="1475" spans="1:21" ht="14.4" customHeight="1" x14ac:dyDescent="0.3">
      <c r="A1475" s="737">
        <v>10</v>
      </c>
      <c r="B1475" s="738" t="s">
        <v>2778</v>
      </c>
      <c r="C1475" s="738" t="s">
        <v>3070</v>
      </c>
      <c r="D1475" s="819" t="s">
        <v>5801</v>
      </c>
      <c r="E1475" s="820" t="s">
        <v>3113</v>
      </c>
      <c r="F1475" s="738" t="s">
        <v>3057</v>
      </c>
      <c r="G1475" s="738" t="s">
        <v>4845</v>
      </c>
      <c r="H1475" s="738" t="s">
        <v>608</v>
      </c>
      <c r="I1475" s="738" t="s">
        <v>4846</v>
      </c>
      <c r="J1475" s="738" t="s">
        <v>4847</v>
      </c>
      <c r="K1475" s="738" t="s">
        <v>4848</v>
      </c>
      <c r="L1475" s="739">
        <v>0</v>
      </c>
      <c r="M1475" s="739">
        <v>0</v>
      </c>
      <c r="N1475" s="738">
        <v>1</v>
      </c>
      <c r="O1475" s="821">
        <v>1</v>
      </c>
      <c r="P1475" s="739"/>
      <c r="Q1475" s="754"/>
      <c r="R1475" s="738"/>
      <c r="S1475" s="754">
        <v>0</v>
      </c>
      <c r="T1475" s="821"/>
      <c r="U1475" s="777">
        <v>0</v>
      </c>
    </row>
    <row r="1476" spans="1:21" ht="14.4" customHeight="1" x14ac:dyDescent="0.3">
      <c r="A1476" s="737">
        <v>10</v>
      </c>
      <c r="B1476" s="738" t="s">
        <v>2778</v>
      </c>
      <c r="C1476" s="738" t="s">
        <v>3070</v>
      </c>
      <c r="D1476" s="819" t="s">
        <v>5801</v>
      </c>
      <c r="E1476" s="820" t="s">
        <v>3113</v>
      </c>
      <c r="F1476" s="738" t="s">
        <v>3057</v>
      </c>
      <c r="G1476" s="738" t="s">
        <v>3181</v>
      </c>
      <c r="H1476" s="738" t="s">
        <v>608</v>
      </c>
      <c r="I1476" s="738" t="s">
        <v>4849</v>
      </c>
      <c r="J1476" s="738" t="s">
        <v>4850</v>
      </c>
      <c r="K1476" s="738" t="s">
        <v>4851</v>
      </c>
      <c r="L1476" s="739">
        <v>141.25</v>
      </c>
      <c r="M1476" s="739">
        <v>282.5</v>
      </c>
      <c r="N1476" s="738">
        <v>2</v>
      </c>
      <c r="O1476" s="821">
        <v>1</v>
      </c>
      <c r="P1476" s="739">
        <v>141.25</v>
      </c>
      <c r="Q1476" s="754">
        <v>0.5</v>
      </c>
      <c r="R1476" s="738">
        <v>1</v>
      </c>
      <c r="S1476" s="754">
        <v>0.5</v>
      </c>
      <c r="T1476" s="821">
        <v>0.5</v>
      </c>
      <c r="U1476" s="777">
        <v>0.5</v>
      </c>
    </row>
    <row r="1477" spans="1:21" ht="14.4" customHeight="1" x14ac:dyDescent="0.3">
      <c r="A1477" s="737">
        <v>10</v>
      </c>
      <c r="B1477" s="738" t="s">
        <v>2778</v>
      </c>
      <c r="C1477" s="738" t="s">
        <v>3070</v>
      </c>
      <c r="D1477" s="819" t="s">
        <v>5801</v>
      </c>
      <c r="E1477" s="820" t="s">
        <v>3113</v>
      </c>
      <c r="F1477" s="738" t="s">
        <v>3057</v>
      </c>
      <c r="G1477" s="738" t="s">
        <v>3181</v>
      </c>
      <c r="H1477" s="738" t="s">
        <v>871</v>
      </c>
      <c r="I1477" s="738" t="s">
        <v>1661</v>
      </c>
      <c r="J1477" s="738" t="s">
        <v>2952</v>
      </c>
      <c r="K1477" s="738" t="s">
        <v>2953</v>
      </c>
      <c r="L1477" s="739">
        <v>141.25</v>
      </c>
      <c r="M1477" s="739">
        <v>565</v>
      </c>
      <c r="N1477" s="738">
        <v>4</v>
      </c>
      <c r="O1477" s="821">
        <v>2.5</v>
      </c>
      <c r="P1477" s="739">
        <v>282.5</v>
      </c>
      <c r="Q1477" s="754">
        <v>0.5</v>
      </c>
      <c r="R1477" s="738">
        <v>2</v>
      </c>
      <c r="S1477" s="754">
        <v>0.5</v>
      </c>
      <c r="T1477" s="821">
        <v>1</v>
      </c>
      <c r="U1477" s="777">
        <v>0.4</v>
      </c>
    </row>
    <row r="1478" spans="1:21" ht="14.4" customHeight="1" x14ac:dyDescent="0.3">
      <c r="A1478" s="737">
        <v>10</v>
      </c>
      <c r="B1478" s="738" t="s">
        <v>2778</v>
      </c>
      <c r="C1478" s="738" t="s">
        <v>3070</v>
      </c>
      <c r="D1478" s="819" t="s">
        <v>5801</v>
      </c>
      <c r="E1478" s="820" t="s">
        <v>3113</v>
      </c>
      <c r="F1478" s="738" t="s">
        <v>3057</v>
      </c>
      <c r="G1478" s="738" t="s">
        <v>3181</v>
      </c>
      <c r="H1478" s="738" t="s">
        <v>608</v>
      </c>
      <c r="I1478" s="738" t="s">
        <v>4852</v>
      </c>
      <c r="J1478" s="738" t="s">
        <v>4850</v>
      </c>
      <c r="K1478" s="738" t="s">
        <v>4853</v>
      </c>
      <c r="L1478" s="739">
        <v>0</v>
      </c>
      <c r="M1478" s="739">
        <v>0</v>
      </c>
      <c r="N1478" s="738">
        <v>3</v>
      </c>
      <c r="O1478" s="821">
        <v>1.5</v>
      </c>
      <c r="P1478" s="739"/>
      <c r="Q1478" s="754"/>
      <c r="R1478" s="738"/>
      <c r="S1478" s="754">
        <v>0</v>
      </c>
      <c r="T1478" s="821"/>
      <c r="U1478" s="777">
        <v>0</v>
      </c>
    </row>
    <row r="1479" spans="1:21" ht="14.4" customHeight="1" x14ac:dyDescent="0.3">
      <c r="A1479" s="737">
        <v>10</v>
      </c>
      <c r="B1479" s="738" t="s">
        <v>2778</v>
      </c>
      <c r="C1479" s="738" t="s">
        <v>3070</v>
      </c>
      <c r="D1479" s="819" t="s">
        <v>5801</v>
      </c>
      <c r="E1479" s="820" t="s">
        <v>3113</v>
      </c>
      <c r="F1479" s="738" t="s">
        <v>3057</v>
      </c>
      <c r="G1479" s="738" t="s">
        <v>3511</v>
      </c>
      <c r="H1479" s="738" t="s">
        <v>608</v>
      </c>
      <c r="I1479" s="738" t="s">
        <v>4854</v>
      </c>
      <c r="J1479" s="738" t="s">
        <v>4855</v>
      </c>
      <c r="K1479" s="738" t="s">
        <v>4856</v>
      </c>
      <c r="L1479" s="739">
        <v>1472.61</v>
      </c>
      <c r="M1479" s="739">
        <v>16198.71</v>
      </c>
      <c r="N1479" s="738">
        <v>11</v>
      </c>
      <c r="O1479" s="821">
        <v>7</v>
      </c>
      <c r="P1479" s="739">
        <v>7363.0499999999993</v>
      </c>
      <c r="Q1479" s="754">
        <v>0.45454545454545453</v>
      </c>
      <c r="R1479" s="738">
        <v>5</v>
      </c>
      <c r="S1479" s="754">
        <v>0.45454545454545453</v>
      </c>
      <c r="T1479" s="821">
        <v>3.5</v>
      </c>
      <c r="U1479" s="777">
        <v>0.5</v>
      </c>
    </row>
    <row r="1480" spans="1:21" ht="14.4" customHeight="1" x14ac:dyDescent="0.3">
      <c r="A1480" s="737">
        <v>10</v>
      </c>
      <c r="B1480" s="738" t="s">
        <v>2778</v>
      </c>
      <c r="C1480" s="738" t="s">
        <v>3070</v>
      </c>
      <c r="D1480" s="819" t="s">
        <v>5801</v>
      </c>
      <c r="E1480" s="820" t="s">
        <v>3113</v>
      </c>
      <c r="F1480" s="738" t="s">
        <v>3057</v>
      </c>
      <c r="G1480" s="738" t="s">
        <v>3511</v>
      </c>
      <c r="H1480" s="738" t="s">
        <v>608</v>
      </c>
      <c r="I1480" s="738" t="s">
        <v>3637</v>
      </c>
      <c r="J1480" s="738" t="s">
        <v>3638</v>
      </c>
      <c r="K1480" s="738" t="s">
        <v>3639</v>
      </c>
      <c r="L1480" s="739">
        <v>1472.61</v>
      </c>
      <c r="M1480" s="739">
        <v>1472.61</v>
      </c>
      <c r="N1480" s="738">
        <v>1</v>
      </c>
      <c r="O1480" s="821">
        <v>0.5</v>
      </c>
      <c r="P1480" s="739"/>
      <c r="Q1480" s="754">
        <v>0</v>
      </c>
      <c r="R1480" s="738"/>
      <c r="S1480" s="754">
        <v>0</v>
      </c>
      <c r="T1480" s="821"/>
      <c r="U1480" s="777">
        <v>0</v>
      </c>
    </row>
    <row r="1481" spans="1:21" ht="14.4" customHeight="1" x14ac:dyDescent="0.3">
      <c r="A1481" s="737">
        <v>10</v>
      </c>
      <c r="B1481" s="738" t="s">
        <v>2778</v>
      </c>
      <c r="C1481" s="738" t="s">
        <v>3070</v>
      </c>
      <c r="D1481" s="819" t="s">
        <v>5801</v>
      </c>
      <c r="E1481" s="820" t="s">
        <v>3113</v>
      </c>
      <c r="F1481" s="738" t="s">
        <v>3057</v>
      </c>
      <c r="G1481" s="738" t="s">
        <v>3511</v>
      </c>
      <c r="H1481" s="738" t="s">
        <v>608</v>
      </c>
      <c r="I1481" s="738" t="s">
        <v>4857</v>
      </c>
      <c r="J1481" s="738" t="s">
        <v>4199</v>
      </c>
      <c r="K1481" s="738" t="s">
        <v>3573</v>
      </c>
      <c r="L1481" s="739">
        <v>1472.61</v>
      </c>
      <c r="M1481" s="739">
        <v>8835.66</v>
      </c>
      <c r="N1481" s="738">
        <v>6</v>
      </c>
      <c r="O1481" s="821">
        <v>3.5</v>
      </c>
      <c r="P1481" s="739"/>
      <c r="Q1481" s="754">
        <v>0</v>
      </c>
      <c r="R1481" s="738"/>
      <c r="S1481" s="754">
        <v>0</v>
      </c>
      <c r="T1481" s="821"/>
      <c r="U1481" s="777">
        <v>0</v>
      </c>
    </row>
    <row r="1482" spans="1:21" ht="14.4" customHeight="1" x14ac:dyDescent="0.3">
      <c r="A1482" s="737">
        <v>10</v>
      </c>
      <c r="B1482" s="738" t="s">
        <v>2778</v>
      </c>
      <c r="C1482" s="738" t="s">
        <v>3070</v>
      </c>
      <c r="D1482" s="819" t="s">
        <v>5801</v>
      </c>
      <c r="E1482" s="820" t="s">
        <v>3113</v>
      </c>
      <c r="F1482" s="738" t="s">
        <v>3057</v>
      </c>
      <c r="G1482" s="738" t="s">
        <v>3511</v>
      </c>
      <c r="H1482" s="738" t="s">
        <v>608</v>
      </c>
      <c r="I1482" s="738" t="s">
        <v>4858</v>
      </c>
      <c r="J1482" s="738" t="s">
        <v>4199</v>
      </c>
      <c r="K1482" s="738" t="s">
        <v>3573</v>
      </c>
      <c r="L1482" s="739">
        <v>1472.61</v>
      </c>
      <c r="M1482" s="739">
        <v>4417.83</v>
      </c>
      <c r="N1482" s="738">
        <v>3</v>
      </c>
      <c r="O1482" s="821">
        <v>2</v>
      </c>
      <c r="P1482" s="739"/>
      <c r="Q1482" s="754">
        <v>0</v>
      </c>
      <c r="R1482" s="738"/>
      <c r="S1482" s="754">
        <v>0</v>
      </c>
      <c r="T1482" s="821"/>
      <c r="U1482" s="777">
        <v>0</v>
      </c>
    </row>
    <row r="1483" spans="1:21" ht="14.4" customHeight="1" x14ac:dyDescent="0.3">
      <c r="A1483" s="737">
        <v>10</v>
      </c>
      <c r="B1483" s="738" t="s">
        <v>2778</v>
      </c>
      <c r="C1483" s="738" t="s">
        <v>3070</v>
      </c>
      <c r="D1483" s="819" t="s">
        <v>5801</v>
      </c>
      <c r="E1483" s="820" t="s">
        <v>3113</v>
      </c>
      <c r="F1483" s="738" t="s">
        <v>3057</v>
      </c>
      <c r="G1483" s="738" t="s">
        <v>3511</v>
      </c>
      <c r="H1483" s="738" t="s">
        <v>608</v>
      </c>
      <c r="I1483" s="738" t="s">
        <v>4859</v>
      </c>
      <c r="J1483" s="738" t="s">
        <v>4855</v>
      </c>
      <c r="K1483" s="738" t="s">
        <v>4856</v>
      </c>
      <c r="L1483" s="739">
        <v>1472.61</v>
      </c>
      <c r="M1483" s="739">
        <v>19143.93</v>
      </c>
      <c r="N1483" s="738">
        <v>13</v>
      </c>
      <c r="O1483" s="821">
        <v>8.5</v>
      </c>
      <c r="P1483" s="739">
        <v>7363.0499999999993</v>
      </c>
      <c r="Q1483" s="754">
        <v>0.38461538461538458</v>
      </c>
      <c r="R1483" s="738">
        <v>5</v>
      </c>
      <c r="S1483" s="754">
        <v>0.38461538461538464</v>
      </c>
      <c r="T1483" s="821">
        <v>3</v>
      </c>
      <c r="U1483" s="777">
        <v>0.35294117647058826</v>
      </c>
    </row>
    <row r="1484" spans="1:21" ht="14.4" customHeight="1" x14ac:dyDescent="0.3">
      <c r="A1484" s="737">
        <v>10</v>
      </c>
      <c r="B1484" s="738" t="s">
        <v>2778</v>
      </c>
      <c r="C1484" s="738" t="s">
        <v>3070</v>
      </c>
      <c r="D1484" s="819" t="s">
        <v>5801</v>
      </c>
      <c r="E1484" s="820" t="s">
        <v>3113</v>
      </c>
      <c r="F1484" s="738" t="s">
        <v>3057</v>
      </c>
      <c r="G1484" s="738" t="s">
        <v>3511</v>
      </c>
      <c r="H1484" s="738" t="s">
        <v>608</v>
      </c>
      <c r="I1484" s="738" t="s">
        <v>4198</v>
      </c>
      <c r="J1484" s="738" t="s">
        <v>4199</v>
      </c>
      <c r="K1484" s="738" t="s">
        <v>3573</v>
      </c>
      <c r="L1484" s="739">
        <v>1472.61</v>
      </c>
      <c r="M1484" s="739">
        <v>2945.22</v>
      </c>
      <c r="N1484" s="738">
        <v>2</v>
      </c>
      <c r="O1484" s="821">
        <v>1</v>
      </c>
      <c r="P1484" s="739"/>
      <c r="Q1484" s="754">
        <v>0</v>
      </c>
      <c r="R1484" s="738"/>
      <c r="S1484" s="754">
        <v>0</v>
      </c>
      <c r="T1484" s="821"/>
      <c r="U1484" s="777">
        <v>0</v>
      </c>
    </row>
    <row r="1485" spans="1:21" ht="14.4" customHeight="1" x14ac:dyDescent="0.3">
      <c r="A1485" s="737">
        <v>10</v>
      </c>
      <c r="B1485" s="738" t="s">
        <v>2778</v>
      </c>
      <c r="C1485" s="738" t="s">
        <v>3070</v>
      </c>
      <c r="D1485" s="819" t="s">
        <v>5801</v>
      </c>
      <c r="E1485" s="820" t="s">
        <v>3113</v>
      </c>
      <c r="F1485" s="738" t="s">
        <v>3057</v>
      </c>
      <c r="G1485" s="738" t="s">
        <v>3511</v>
      </c>
      <c r="H1485" s="738" t="s">
        <v>871</v>
      </c>
      <c r="I1485" s="738" t="s">
        <v>4860</v>
      </c>
      <c r="J1485" s="738" t="s">
        <v>3513</v>
      </c>
      <c r="K1485" s="738" t="s">
        <v>3573</v>
      </c>
      <c r="L1485" s="739">
        <v>1472.61</v>
      </c>
      <c r="M1485" s="739">
        <v>8835.66</v>
      </c>
      <c r="N1485" s="738">
        <v>6</v>
      </c>
      <c r="O1485" s="821">
        <v>3.5</v>
      </c>
      <c r="P1485" s="739">
        <v>2945.22</v>
      </c>
      <c r="Q1485" s="754">
        <v>0.33333333333333331</v>
      </c>
      <c r="R1485" s="738">
        <v>2</v>
      </c>
      <c r="S1485" s="754">
        <v>0.33333333333333331</v>
      </c>
      <c r="T1485" s="821">
        <v>1.5</v>
      </c>
      <c r="U1485" s="777">
        <v>0.42857142857142855</v>
      </c>
    </row>
    <row r="1486" spans="1:21" ht="14.4" customHeight="1" x14ac:dyDescent="0.3">
      <c r="A1486" s="737">
        <v>10</v>
      </c>
      <c r="B1486" s="738" t="s">
        <v>2778</v>
      </c>
      <c r="C1486" s="738" t="s">
        <v>3070</v>
      </c>
      <c r="D1486" s="819" t="s">
        <v>5801</v>
      </c>
      <c r="E1486" s="820" t="s">
        <v>3113</v>
      </c>
      <c r="F1486" s="738" t="s">
        <v>3057</v>
      </c>
      <c r="G1486" s="738" t="s">
        <v>3511</v>
      </c>
      <c r="H1486" s="738" t="s">
        <v>608</v>
      </c>
      <c r="I1486" s="738" t="s">
        <v>3512</v>
      </c>
      <c r="J1486" s="738" t="s">
        <v>3513</v>
      </c>
      <c r="K1486" s="738" t="s">
        <v>3514</v>
      </c>
      <c r="L1486" s="739">
        <v>0</v>
      </c>
      <c r="M1486" s="739">
        <v>0</v>
      </c>
      <c r="N1486" s="738">
        <v>1</v>
      </c>
      <c r="O1486" s="821">
        <v>1</v>
      </c>
      <c r="P1486" s="739"/>
      <c r="Q1486" s="754"/>
      <c r="R1486" s="738"/>
      <c r="S1486" s="754">
        <v>0</v>
      </c>
      <c r="T1486" s="821"/>
      <c r="U1486" s="777">
        <v>0</v>
      </c>
    </row>
    <row r="1487" spans="1:21" ht="14.4" customHeight="1" x14ac:dyDescent="0.3">
      <c r="A1487" s="737">
        <v>10</v>
      </c>
      <c r="B1487" s="738" t="s">
        <v>2778</v>
      </c>
      <c r="C1487" s="738" t="s">
        <v>3070</v>
      </c>
      <c r="D1487" s="819" t="s">
        <v>5801</v>
      </c>
      <c r="E1487" s="820" t="s">
        <v>3113</v>
      </c>
      <c r="F1487" s="738" t="s">
        <v>3057</v>
      </c>
      <c r="G1487" s="738" t="s">
        <v>3511</v>
      </c>
      <c r="H1487" s="738" t="s">
        <v>871</v>
      </c>
      <c r="I1487" s="738" t="s">
        <v>4861</v>
      </c>
      <c r="J1487" s="738" t="s">
        <v>3513</v>
      </c>
      <c r="K1487" s="738" t="s">
        <v>4856</v>
      </c>
      <c r="L1487" s="739">
        <v>1472.61</v>
      </c>
      <c r="M1487" s="739">
        <v>5890.44</v>
      </c>
      <c r="N1487" s="738">
        <v>4</v>
      </c>
      <c r="O1487" s="821">
        <v>2.5</v>
      </c>
      <c r="P1487" s="739">
        <v>2945.22</v>
      </c>
      <c r="Q1487" s="754">
        <v>0.5</v>
      </c>
      <c r="R1487" s="738">
        <v>2</v>
      </c>
      <c r="S1487" s="754">
        <v>0.5</v>
      </c>
      <c r="T1487" s="821">
        <v>1</v>
      </c>
      <c r="U1487" s="777">
        <v>0.4</v>
      </c>
    </row>
    <row r="1488" spans="1:21" ht="14.4" customHeight="1" x14ac:dyDescent="0.3">
      <c r="A1488" s="737">
        <v>10</v>
      </c>
      <c r="B1488" s="738" t="s">
        <v>2778</v>
      </c>
      <c r="C1488" s="738" t="s">
        <v>3070</v>
      </c>
      <c r="D1488" s="819" t="s">
        <v>5801</v>
      </c>
      <c r="E1488" s="820" t="s">
        <v>3113</v>
      </c>
      <c r="F1488" s="738" t="s">
        <v>3057</v>
      </c>
      <c r="G1488" s="738" t="s">
        <v>3511</v>
      </c>
      <c r="H1488" s="738" t="s">
        <v>608</v>
      </c>
      <c r="I1488" s="738" t="s">
        <v>4862</v>
      </c>
      <c r="J1488" s="738" t="s">
        <v>4855</v>
      </c>
      <c r="K1488" s="738" t="s">
        <v>4856</v>
      </c>
      <c r="L1488" s="739">
        <v>1472.61</v>
      </c>
      <c r="M1488" s="739">
        <v>8835.66</v>
      </c>
      <c r="N1488" s="738">
        <v>6</v>
      </c>
      <c r="O1488" s="821">
        <v>4.5</v>
      </c>
      <c r="P1488" s="739">
        <v>2945.22</v>
      </c>
      <c r="Q1488" s="754">
        <v>0.33333333333333331</v>
      </c>
      <c r="R1488" s="738">
        <v>2</v>
      </c>
      <c r="S1488" s="754">
        <v>0.33333333333333331</v>
      </c>
      <c r="T1488" s="821">
        <v>1.5</v>
      </c>
      <c r="U1488" s="777">
        <v>0.33333333333333331</v>
      </c>
    </row>
    <row r="1489" spans="1:21" ht="14.4" customHeight="1" x14ac:dyDescent="0.3">
      <c r="A1489" s="737">
        <v>10</v>
      </c>
      <c r="B1489" s="738" t="s">
        <v>2778</v>
      </c>
      <c r="C1489" s="738" t="s">
        <v>3070</v>
      </c>
      <c r="D1489" s="819" t="s">
        <v>5801</v>
      </c>
      <c r="E1489" s="820" t="s">
        <v>3113</v>
      </c>
      <c r="F1489" s="738" t="s">
        <v>3057</v>
      </c>
      <c r="G1489" s="738" t="s">
        <v>3511</v>
      </c>
      <c r="H1489" s="738" t="s">
        <v>608</v>
      </c>
      <c r="I1489" s="738" t="s">
        <v>4863</v>
      </c>
      <c r="J1489" s="738" t="s">
        <v>4199</v>
      </c>
      <c r="K1489" s="738" t="s">
        <v>3573</v>
      </c>
      <c r="L1489" s="739">
        <v>1472.61</v>
      </c>
      <c r="M1489" s="739">
        <v>1472.61</v>
      </c>
      <c r="N1489" s="738">
        <v>1</v>
      </c>
      <c r="O1489" s="821">
        <v>0.5</v>
      </c>
      <c r="P1489" s="739"/>
      <c r="Q1489" s="754">
        <v>0</v>
      </c>
      <c r="R1489" s="738"/>
      <c r="S1489" s="754">
        <v>0</v>
      </c>
      <c r="T1489" s="821"/>
      <c r="U1489" s="777">
        <v>0</v>
      </c>
    </row>
    <row r="1490" spans="1:21" ht="14.4" customHeight="1" x14ac:dyDescent="0.3">
      <c r="A1490" s="737">
        <v>10</v>
      </c>
      <c r="B1490" s="738" t="s">
        <v>2778</v>
      </c>
      <c r="C1490" s="738" t="s">
        <v>3070</v>
      </c>
      <c r="D1490" s="819" t="s">
        <v>5801</v>
      </c>
      <c r="E1490" s="820" t="s">
        <v>3113</v>
      </c>
      <c r="F1490" s="738" t="s">
        <v>3057</v>
      </c>
      <c r="G1490" s="738" t="s">
        <v>3511</v>
      </c>
      <c r="H1490" s="738" t="s">
        <v>608</v>
      </c>
      <c r="I1490" s="738" t="s">
        <v>4864</v>
      </c>
      <c r="J1490" s="738" t="s">
        <v>4865</v>
      </c>
      <c r="K1490" s="738" t="s">
        <v>4866</v>
      </c>
      <c r="L1490" s="739">
        <v>0</v>
      </c>
      <c r="M1490" s="739">
        <v>0</v>
      </c>
      <c r="N1490" s="738">
        <v>3</v>
      </c>
      <c r="O1490" s="821">
        <v>0.5</v>
      </c>
      <c r="P1490" s="739">
        <v>0</v>
      </c>
      <c r="Q1490" s="754"/>
      <c r="R1490" s="738">
        <v>3</v>
      </c>
      <c r="S1490" s="754">
        <v>1</v>
      </c>
      <c r="T1490" s="821">
        <v>0.5</v>
      </c>
      <c r="U1490" s="777">
        <v>1</v>
      </c>
    </row>
    <row r="1491" spans="1:21" ht="14.4" customHeight="1" x14ac:dyDescent="0.3">
      <c r="A1491" s="737">
        <v>10</v>
      </c>
      <c r="B1491" s="738" t="s">
        <v>2778</v>
      </c>
      <c r="C1491" s="738" t="s">
        <v>3070</v>
      </c>
      <c r="D1491" s="819" t="s">
        <v>5801</v>
      </c>
      <c r="E1491" s="820" t="s">
        <v>3113</v>
      </c>
      <c r="F1491" s="738" t="s">
        <v>3057</v>
      </c>
      <c r="G1491" s="738" t="s">
        <v>4867</v>
      </c>
      <c r="H1491" s="738" t="s">
        <v>608</v>
      </c>
      <c r="I1491" s="738" t="s">
        <v>4868</v>
      </c>
      <c r="J1491" s="738" t="s">
        <v>4869</v>
      </c>
      <c r="K1491" s="738" t="s">
        <v>4870</v>
      </c>
      <c r="L1491" s="739">
        <v>60.88</v>
      </c>
      <c r="M1491" s="739">
        <v>487.04</v>
      </c>
      <c r="N1491" s="738">
        <v>8</v>
      </c>
      <c r="O1491" s="821">
        <v>5.5</v>
      </c>
      <c r="P1491" s="739">
        <v>243.52</v>
      </c>
      <c r="Q1491" s="754">
        <v>0.5</v>
      </c>
      <c r="R1491" s="738">
        <v>4</v>
      </c>
      <c r="S1491" s="754">
        <v>0.5</v>
      </c>
      <c r="T1491" s="821">
        <v>3.5</v>
      </c>
      <c r="U1491" s="777">
        <v>0.63636363636363635</v>
      </c>
    </row>
    <row r="1492" spans="1:21" ht="14.4" customHeight="1" x14ac:dyDescent="0.3">
      <c r="A1492" s="737">
        <v>10</v>
      </c>
      <c r="B1492" s="738" t="s">
        <v>2778</v>
      </c>
      <c r="C1492" s="738" t="s">
        <v>3070</v>
      </c>
      <c r="D1492" s="819" t="s">
        <v>5801</v>
      </c>
      <c r="E1492" s="820" t="s">
        <v>3113</v>
      </c>
      <c r="F1492" s="738" t="s">
        <v>3057</v>
      </c>
      <c r="G1492" s="738" t="s">
        <v>3319</v>
      </c>
      <c r="H1492" s="738" t="s">
        <v>871</v>
      </c>
      <c r="I1492" s="738" t="s">
        <v>4871</v>
      </c>
      <c r="J1492" s="738" t="s">
        <v>4872</v>
      </c>
      <c r="K1492" s="738" t="s">
        <v>2878</v>
      </c>
      <c r="L1492" s="739">
        <v>1614.9</v>
      </c>
      <c r="M1492" s="739">
        <v>1614.9</v>
      </c>
      <c r="N1492" s="738">
        <v>1</v>
      </c>
      <c r="O1492" s="821">
        <v>1</v>
      </c>
      <c r="P1492" s="739">
        <v>1614.9</v>
      </c>
      <c r="Q1492" s="754">
        <v>1</v>
      </c>
      <c r="R1492" s="738">
        <v>1</v>
      </c>
      <c r="S1492" s="754">
        <v>1</v>
      </c>
      <c r="T1492" s="821">
        <v>1</v>
      </c>
      <c r="U1492" s="777">
        <v>1</v>
      </c>
    </row>
    <row r="1493" spans="1:21" ht="14.4" customHeight="1" x14ac:dyDescent="0.3">
      <c r="A1493" s="737">
        <v>10</v>
      </c>
      <c r="B1493" s="738" t="s">
        <v>2778</v>
      </c>
      <c r="C1493" s="738" t="s">
        <v>3070</v>
      </c>
      <c r="D1493" s="819" t="s">
        <v>5801</v>
      </c>
      <c r="E1493" s="820" t="s">
        <v>3113</v>
      </c>
      <c r="F1493" s="738" t="s">
        <v>3057</v>
      </c>
      <c r="G1493" s="738" t="s">
        <v>3319</v>
      </c>
      <c r="H1493" s="738" t="s">
        <v>871</v>
      </c>
      <c r="I1493" s="738" t="s">
        <v>4873</v>
      </c>
      <c r="J1493" s="738" t="s">
        <v>4874</v>
      </c>
      <c r="K1493" s="738" t="s">
        <v>2878</v>
      </c>
      <c r="L1493" s="739">
        <v>1614.9</v>
      </c>
      <c r="M1493" s="739">
        <v>1614.9</v>
      </c>
      <c r="N1493" s="738">
        <v>1</v>
      </c>
      <c r="O1493" s="821">
        <v>1</v>
      </c>
      <c r="P1493" s="739"/>
      <c r="Q1493" s="754">
        <v>0</v>
      </c>
      <c r="R1493" s="738"/>
      <c r="S1493" s="754">
        <v>0</v>
      </c>
      <c r="T1493" s="821"/>
      <c r="U1493" s="777">
        <v>0</v>
      </c>
    </row>
    <row r="1494" spans="1:21" ht="14.4" customHeight="1" x14ac:dyDescent="0.3">
      <c r="A1494" s="737">
        <v>10</v>
      </c>
      <c r="B1494" s="738" t="s">
        <v>2778</v>
      </c>
      <c r="C1494" s="738" t="s">
        <v>3070</v>
      </c>
      <c r="D1494" s="819" t="s">
        <v>5801</v>
      </c>
      <c r="E1494" s="820" t="s">
        <v>3113</v>
      </c>
      <c r="F1494" s="738" t="s">
        <v>3057</v>
      </c>
      <c r="G1494" s="738" t="s">
        <v>3319</v>
      </c>
      <c r="H1494" s="738" t="s">
        <v>871</v>
      </c>
      <c r="I1494" s="738" t="s">
        <v>4875</v>
      </c>
      <c r="J1494" s="738" t="s">
        <v>4876</v>
      </c>
      <c r="K1494" s="738" t="s">
        <v>4877</v>
      </c>
      <c r="L1494" s="739">
        <v>324.7</v>
      </c>
      <c r="M1494" s="739">
        <v>3247</v>
      </c>
      <c r="N1494" s="738">
        <v>10</v>
      </c>
      <c r="O1494" s="821">
        <v>1</v>
      </c>
      <c r="P1494" s="739"/>
      <c r="Q1494" s="754">
        <v>0</v>
      </c>
      <c r="R1494" s="738"/>
      <c r="S1494" s="754">
        <v>0</v>
      </c>
      <c r="T1494" s="821"/>
      <c r="U1494" s="777">
        <v>0</v>
      </c>
    </row>
    <row r="1495" spans="1:21" ht="14.4" customHeight="1" x14ac:dyDescent="0.3">
      <c r="A1495" s="737">
        <v>10</v>
      </c>
      <c r="B1495" s="738" t="s">
        <v>2778</v>
      </c>
      <c r="C1495" s="738" t="s">
        <v>3070</v>
      </c>
      <c r="D1495" s="819" t="s">
        <v>5801</v>
      </c>
      <c r="E1495" s="820" t="s">
        <v>3113</v>
      </c>
      <c r="F1495" s="738" t="s">
        <v>3057</v>
      </c>
      <c r="G1495" s="738" t="s">
        <v>3319</v>
      </c>
      <c r="H1495" s="738" t="s">
        <v>871</v>
      </c>
      <c r="I1495" s="738" t="s">
        <v>2658</v>
      </c>
      <c r="J1495" s="738" t="s">
        <v>2659</v>
      </c>
      <c r="K1495" s="738" t="s">
        <v>1676</v>
      </c>
      <c r="L1495" s="739">
        <v>72.27</v>
      </c>
      <c r="M1495" s="739">
        <v>2168.1</v>
      </c>
      <c r="N1495" s="738">
        <v>30</v>
      </c>
      <c r="O1495" s="821">
        <v>1</v>
      </c>
      <c r="P1495" s="739">
        <v>2168.1</v>
      </c>
      <c r="Q1495" s="754">
        <v>1</v>
      </c>
      <c r="R1495" s="738">
        <v>30</v>
      </c>
      <c r="S1495" s="754">
        <v>1</v>
      </c>
      <c r="T1495" s="821">
        <v>1</v>
      </c>
      <c r="U1495" s="777">
        <v>1</v>
      </c>
    </row>
    <row r="1496" spans="1:21" ht="14.4" customHeight="1" x14ac:dyDescent="0.3">
      <c r="A1496" s="737">
        <v>10</v>
      </c>
      <c r="B1496" s="738" t="s">
        <v>2778</v>
      </c>
      <c r="C1496" s="738" t="s">
        <v>3070</v>
      </c>
      <c r="D1496" s="819" t="s">
        <v>5801</v>
      </c>
      <c r="E1496" s="820" t="s">
        <v>3113</v>
      </c>
      <c r="F1496" s="738" t="s">
        <v>3057</v>
      </c>
      <c r="G1496" s="738" t="s">
        <v>3320</v>
      </c>
      <c r="H1496" s="738" t="s">
        <v>608</v>
      </c>
      <c r="I1496" s="738" t="s">
        <v>667</v>
      </c>
      <c r="J1496" s="738" t="s">
        <v>3321</v>
      </c>
      <c r="K1496" s="738" t="s">
        <v>3322</v>
      </c>
      <c r="L1496" s="739">
        <v>24.78</v>
      </c>
      <c r="M1496" s="739">
        <v>24.78</v>
      </c>
      <c r="N1496" s="738">
        <v>1</v>
      </c>
      <c r="O1496" s="821">
        <v>1</v>
      </c>
      <c r="P1496" s="739"/>
      <c r="Q1496" s="754">
        <v>0</v>
      </c>
      <c r="R1496" s="738"/>
      <c r="S1496" s="754">
        <v>0</v>
      </c>
      <c r="T1496" s="821"/>
      <c r="U1496" s="777">
        <v>0</v>
      </c>
    </row>
    <row r="1497" spans="1:21" ht="14.4" customHeight="1" x14ac:dyDescent="0.3">
      <c r="A1497" s="737">
        <v>10</v>
      </c>
      <c r="B1497" s="738" t="s">
        <v>2778</v>
      </c>
      <c r="C1497" s="738" t="s">
        <v>3070</v>
      </c>
      <c r="D1497" s="819" t="s">
        <v>5801</v>
      </c>
      <c r="E1497" s="820" t="s">
        <v>3113</v>
      </c>
      <c r="F1497" s="738" t="s">
        <v>3057</v>
      </c>
      <c r="G1497" s="738" t="s">
        <v>4097</v>
      </c>
      <c r="H1497" s="738" t="s">
        <v>608</v>
      </c>
      <c r="I1497" s="738" t="s">
        <v>4878</v>
      </c>
      <c r="J1497" s="738" t="s">
        <v>4879</v>
      </c>
      <c r="K1497" s="738" t="s">
        <v>4880</v>
      </c>
      <c r="L1497" s="739">
        <v>0</v>
      </c>
      <c r="M1497" s="739">
        <v>0</v>
      </c>
      <c r="N1497" s="738">
        <v>2</v>
      </c>
      <c r="O1497" s="821">
        <v>1</v>
      </c>
      <c r="P1497" s="739">
        <v>0</v>
      </c>
      <c r="Q1497" s="754"/>
      <c r="R1497" s="738">
        <v>2</v>
      </c>
      <c r="S1497" s="754">
        <v>1</v>
      </c>
      <c r="T1497" s="821">
        <v>1</v>
      </c>
      <c r="U1497" s="777">
        <v>1</v>
      </c>
    </row>
    <row r="1498" spans="1:21" ht="14.4" customHeight="1" x14ac:dyDescent="0.3">
      <c r="A1498" s="737">
        <v>10</v>
      </c>
      <c r="B1498" s="738" t="s">
        <v>2778</v>
      </c>
      <c r="C1498" s="738" t="s">
        <v>3070</v>
      </c>
      <c r="D1498" s="819" t="s">
        <v>5801</v>
      </c>
      <c r="E1498" s="820" t="s">
        <v>3113</v>
      </c>
      <c r="F1498" s="738" t="s">
        <v>3057</v>
      </c>
      <c r="G1498" s="738" t="s">
        <v>3399</v>
      </c>
      <c r="H1498" s="738" t="s">
        <v>871</v>
      </c>
      <c r="I1498" s="738" t="s">
        <v>885</v>
      </c>
      <c r="J1498" s="738" t="s">
        <v>886</v>
      </c>
      <c r="K1498" s="738" t="s">
        <v>2864</v>
      </c>
      <c r="L1498" s="739">
        <v>63.75</v>
      </c>
      <c r="M1498" s="739">
        <v>1020</v>
      </c>
      <c r="N1498" s="738">
        <v>16</v>
      </c>
      <c r="O1498" s="821">
        <v>9.5</v>
      </c>
      <c r="P1498" s="739">
        <v>382.5</v>
      </c>
      <c r="Q1498" s="754">
        <v>0.375</v>
      </c>
      <c r="R1498" s="738">
        <v>6</v>
      </c>
      <c r="S1498" s="754">
        <v>0.375</v>
      </c>
      <c r="T1498" s="821">
        <v>4.5</v>
      </c>
      <c r="U1498" s="777">
        <v>0.47368421052631576</v>
      </c>
    </row>
    <row r="1499" spans="1:21" ht="14.4" customHeight="1" x14ac:dyDescent="0.3">
      <c r="A1499" s="737">
        <v>10</v>
      </c>
      <c r="B1499" s="738" t="s">
        <v>2778</v>
      </c>
      <c r="C1499" s="738" t="s">
        <v>3070</v>
      </c>
      <c r="D1499" s="819" t="s">
        <v>5801</v>
      </c>
      <c r="E1499" s="820" t="s">
        <v>3113</v>
      </c>
      <c r="F1499" s="738" t="s">
        <v>3057</v>
      </c>
      <c r="G1499" s="738" t="s">
        <v>4881</v>
      </c>
      <c r="H1499" s="738" t="s">
        <v>608</v>
      </c>
      <c r="I1499" s="738" t="s">
        <v>4882</v>
      </c>
      <c r="J1499" s="738" t="s">
        <v>4883</v>
      </c>
      <c r="K1499" s="738" t="s">
        <v>4884</v>
      </c>
      <c r="L1499" s="739">
        <v>386.89</v>
      </c>
      <c r="M1499" s="739">
        <v>773.78</v>
      </c>
      <c r="N1499" s="738">
        <v>2</v>
      </c>
      <c r="O1499" s="821">
        <v>1</v>
      </c>
      <c r="P1499" s="739"/>
      <c r="Q1499" s="754">
        <v>0</v>
      </c>
      <c r="R1499" s="738"/>
      <c r="S1499" s="754">
        <v>0</v>
      </c>
      <c r="T1499" s="821"/>
      <c r="U1499" s="777">
        <v>0</v>
      </c>
    </row>
    <row r="1500" spans="1:21" ht="14.4" customHeight="1" x14ac:dyDescent="0.3">
      <c r="A1500" s="737">
        <v>10</v>
      </c>
      <c r="B1500" s="738" t="s">
        <v>2778</v>
      </c>
      <c r="C1500" s="738" t="s">
        <v>3070</v>
      </c>
      <c r="D1500" s="819" t="s">
        <v>5801</v>
      </c>
      <c r="E1500" s="820" t="s">
        <v>3113</v>
      </c>
      <c r="F1500" s="738" t="s">
        <v>3057</v>
      </c>
      <c r="G1500" s="738" t="s">
        <v>3355</v>
      </c>
      <c r="H1500" s="738" t="s">
        <v>608</v>
      </c>
      <c r="I1500" s="738" t="s">
        <v>1282</v>
      </c>
      <c r="J1500" s="738" t="s">
        <v>1283</v>
      </c>
      <c r="K1500" s="738" t="s">
        <v>3357</v>
      </c>
      <c r="L1500" s="739">
        <v>42.54</v>
      </c>
      <c r="M1500" s="739">
        <v>42.54</v>
      </c>
      <c r="N1500" s="738">
        <v>1</v>
      </c>
      <c r="O1500" s="821">
        <v>1</v>
      </c>
      <c r="P1500" s="739"/>
      <c r="Q1500" s="754">
        <v>0</v>
      </c>
      <c r="R1500" s="738"/>
      <c r="S1500" s="754">
        <v>0</v>
      </c>
      <c r="T1500" s="821"/>
      <c r="U1500" s="777">
        <v>0</v>
      </c>
    </row>
    <row r="1501" spans="1:21" ht="14.4" customHeight="1" x14ac:dyDescent="0.3">
      <c r="A1501" s="737">
        <v>10</v>
      </c>
      <c r="B1501" s="738" t="s">
        <v>2778</v>
      </c>
      <c r="C1501" s="738" t="s">
        <v>3070</v>
      </c>
      <c r="D1501" s="819" t="s">
        <v>5801</v>
      </c>
      <c r="E1501" s="820" t="s">
        <v>3113</v>
      </c>
      <c r="F1501" s="738" t="s">
        <v>3057</v>
      </c>
      <c r="G1501" s="738" t="s">
        <v>4885</v>
      </c>
      <c r="H1501" s="738" t="s">
        <v>608</v>
      </c>
      <c r="I1501" s="738" t="s">
        <v>4886</v>
      </c>
      <c r="J1501" s="738" t="s">
        <v>4887</v>
      </c>
      <c r="K1501" s="738" t="s">
        <v>4888</v>
      </c>
      <c r="L1501" s="739">
        <v>2033.81</v>
      </c>
      <c r="M1501" s="739">
        <v>6101.43</v>
      </c>
      <c r="N1501" s="738">
        <v>3</v>
      </c>
      <c r="O1501" s="821">
        <v>2</v>
      </c>
      <c r="P1501" s="739">
        <v>2033.81</v>
      </c>
      <c r="Q1501" s="754">
        <v>0.33333333333333331</v>
      </c>
      <c r="R1501" s="738">
        <v>1</v>
      </c>
      <c r="S1501" s="754">
        <v>0.33333333333333331</v>
      </c>
      <c r="T1501" s="821">
        <v>1</v>
      </c>
      <c r="U1501" s="777">
        <v>0.5</v>
      </c>
    </row>
    <row r="1502" spans="1:21" ht="14.4" customHeight="1" x14ac:dyDescent="0.3">
      <c r="A1502" s="737">
        <v>10</v>
      </c>
      <c r="B1502" s="738" t="s">
        <v>2778</v>
      </c>
      <c r="C1502" s="738" t="s">
        <v>3070</v>
      </c>
      <c r="D1502" s="819" t="s">
        <v>5801</v>
      </c>
      <c r="E1502" s="820" t="s">
        <v>3113</v>
      </c>
      <c r="F1502" s="738" t="s">
        <v>3057</v>
      </c>
      <c r="G1502" s="738" t="s">
        <v>4889</v>
      </c>
      <c r="H1502" s="738" t="s">
        <v>608</v>
      </c>
      <c r="I1502" s="738" t="s">
        <v>1365</v>
      </c>
      <c r="J1502" s="738" t="s">
        <v>1366</v>
      </c>
      <c r="K1502" s="738" t="s">
        <v>4890</v>
      </c>
      <c r="L1502" s="739">
        <v>203.9</v>
      </c>
      <c r="M1502" s="739">
        <v>407.8</v>
      </c>
      <c r="N1502" s="738">
        <v>2</v>
      </c>
      <c r="O1502" s="821">
        <v>1.5</v>
      </c>
      <c r="P1502" s="739">
        <v>407.8</v>
      </c>
      <c r="Q1502" s="754">
        <v>1</v>
      </c>
      <c r="R1502" s="738">
        <v>2</v>
      </c>
      <c r="S1502" s="754">
        <v>1</v>
      </c>
      <c r="T1502" s="821">
        <v>1.5</v>
      </c>
      <c r="U1502" s="777">
        <v>1</v>
      </c>
    </row>
    <row r="1503" spans="1:21" ht="14.4" customHeight="1" x14ac:dyDescent="0.3">
      <c r="A1503" s="737">
        <v>10</v>
      </c>
      <c r="B1503" s="738" t="s">
        <v>2778</v>
      </c>
      <c r="C1503" s="738" t="s">
        <v>3070</v>
      </c>
      <c r="D1503" s="819" t="s">
        <v>5801</v>
      </c>
      <c r="E1503" s="820" t="s">
        <v>3113</v>
      </c>
      <c r="F1503" s="738" t="s">
        <v>3057</v>
      </c>
      <c r="G1503" s="738" t="s">
        <v>4070</v>
      </c>
      <c r="H1503" s="738" t="s">
        <v>608</v>
      </c>
      <c r="I1503" s="738" t="s">
        <v>725</v>
      </c>
      <c r="J1503" s="738" t="s">
        <v>726</v>
      </c>
      <c r="K1503" s="738" t="s">
        <v>4071</v>
      </c>
      <c r="L1503" s="739">
        <v>569.54</v>
      </c>
      <c r="M1503" s="739">
        <v>5125.8599999999997</v>
      </c>
      <c r="N1503" s="738">
        <v>9</v>
      </c>
      <c r="O1503" s="821">
        <v>4</v>
      </c>
      <c r="P1503" s="739">
        <v>2847.7</v>
      </c>
      <c r="Q1503" s="754">
        <v>0.55555555555555558</v>
      </c>
      <c r="R1503" s="738">
        <v>5</v>
      </c>
      <c r="S1503" s="754">
        <v>0.55555555555555558</v>
      </c>
      <c r="T1503" s="821">
        <v>2.5</v>
      </c>
      <c r="U1503" s="777">
        <v>0.625</v>
      </c>
    </row>
    <row r="1504" spans="1:21" ht="14.4" customHeight="1" x14ac:dyDescent="0.3">
      <c r="A1504" s="737">
        <v>10</v>
      </c>
      <c r="B1504" s="738" t="s">
        <v>2778</v>
      </c>
      <c r="C1504" s="738" t="s">
        <v>3070</v>
      </c>
      <c r="D1504" s="819" t="s">
        <v>5801</v>
      </c>
      <c r="E1504" s="820" t="s">
        <v>3113</v>
      </c>
      <c r="F1504" s="738" t="s">
        <v>3057</v>
      </c>
      <c r="G1504" s="738" t="s">
        <v>4070</v>
      </c>
      <c r="H1504" s="738" t="s">
        <v>608</v>
      </c>
      <c r="I1504" s="738" t="s">
        <v>4717</v>
      </c>
      <c r="J1504" s="738" t="s">
        <v>4718</v>
      </c>
      <c r="K1504" s="738" t="s">
        <v>4719</v>
      </c>
      <c r="L1504" s="739">
        <v>837.36</v>
      </c>
      <c r="M1504" s="739">
        <v>1674.72</v>
      </c>
      <c r="N1504" s="738">
        <v>2</v>
      </c>
      <c r="O1504" s="821">
        <v>1</v>
      </c>
      <c r="P1504" s="739">
        <v>1674.72</v>
      </c>
      <c r="Q1504" s="754">
        <v>1</v>
      </c>
      <c r="R1504" s="738">
        <v>2</v>
      </c>
      <c r="S1504" s="754">
        <v>1</v>
      </c>
      <c r="T1504" s="821">
        <v>1</v>
      </c>
      <c r="U1504" s="777">
        <v>1</v>
      </c>
    </row>
    <row r="1505" spans="1:21" ht="14.4" customHeight="1" x14ac:dyDescent="0.3">
      <c r="A1505" s="737">
        <v>10</v>
      </c>
      <c r="B1505" s="738" t="s">
        <v>2778</v>
      </c>
      <c r="C1505" s="738" t="s">
        <v>3070</v>
      </c>
      <c r="D1505" s="819" t="s">
        <v>5801</v>
      </c>
      <c r="E1505" s="820" t="s">
        <v>3113</v>
      </c>
      <c r="F1505" s="738" t="s">
        <v>3057</v>
      </c>
      <c r="G1505" s="738" t="s">
        <v>4070</v>
      </c>
      <c r="H1505" s="738" t="s">
        <v>608</v>
      </c>
      <c r="I1505" s="738" t="s">
        <v>4891</v>
      </c>
      <c r="J1505" s="738" t="s">
        <v>4718</v>
      </c>
      <c r="K1505" s="738" t="s">
        <v>4892</v>
      </c>
      <c r="L1505" s="739">
        <v>522.53</v>
      </c>
      <c r="M1505" s="739">
        <v>22991.319999999996</v>
      </c>
      <c r="N1505" s="738">
        <v>44</v>
      </c>
      <c r="O1505" s="821">
        <v>17.5</v>
      </c>
      <c r="P1505" s="739">
        <v>9405.5399999999991</v>
      </c>
      <c r="Q1505" s="754">
        <v>0.40909090909090912</v>
      </c>
      <c r="R1505" s="738">
        <v>18</v>
      </c>
      <c r="S1505" s="754">
        <v>0.40909090909090912</v>
      </c>
      <c r="T1505" s="821">
        <v>6.5</v>
      </c>
      <c r="U1505" s="777">
        <v>0.37142857142857144</v>
      </c>
    </row>
    <row r="1506" spans="1:21" ht="14.4" customHeight="1" x14ac:dyDescent="0.3">
      <c r="A1506" s="737">
        <v>10</v>
      </c>
      <c r="B1506" s="738" t="s">
        <v>2778</v>
      </c>
      <c r="C1506" s="738" t="s">
        <v>3070</v>
      </c>
      <c r="D1506" s="819" t="s">
        <v>5801</v>
      </c>
      <c r="E1506" s="820" t="s">
        <v>3113</v>
      </c>
      <c r="F1506" s="738" t="s">
        <v>3057</v>
      </c>
      <c r="G1506" s="738" t="s">
        <v>4070</v>
      </c>
      <c r="H1506" s="738" t="s">
        <v>608</v>
      </c>
      <c r="I1506" s="738" t="s">
        <v>4893</v>
      </c>
      <c r="J1506" s="738" t="s">
        <v>4718</v>
      </c>
      <c r="K1506" s="738" t="s">
        <v>4894</v>
      </c>
      <c r="L1506" s="739">
        <v>707.67</v>
      </c>
      <c r="M1506" s="739">
        <v>9199.7099999999991</v>
      </c>
      <c r="N1506" s="738">
        <v>13</v>
      </c>
      <c r="O1506" s="821">
        <v>5</v>
      </c>
      <c r="P1506" s="739">
        <v>3538.35</v>
      </c>
      <c r="Q1506" s="754">
        <v>0.38461538461538464</v>
      </c>
      <c r="R1506" s="738">
        <v>5</v>
      </c>
      <c r="S1506" s="754">
        <v>0.38461538461538464</v>
      </c>
      <c r="T1506" s="821">
        <v>2.5</v>
      </c>
      <c r="U1506" s="777">
        <v>0.5</v>
      </c>
    </row>
    <row r="1507" spans="1:21" ht="14.4" customHeight="1" x14ac:dyDescent="0.3">
      <c r="A1507" s="737">
        <v>10</v>
      </c>
      <c r="B1507" s="738" t="s">
        <v>2778</v>
      </c>
      <c r="C1507" s="738" t="s">
        <v>3070</v>
      </c>
      <c r="D1507" s="819" t="s">
        <v>5801</v>
      </c>
      <c r="E1507" s="820" t="s">
        <v>3113</v>
      </c>
      <c r="F1507" s="738" t="s">
        <v>3057</v>
      </c>
      <c r="G1507" s="738" t="s">
        <v>4070</v>
      </c>
      <c r="H1507" s="738" t="s">
        <v>608</v>
      </c>
      <c r="I1507" s="738" t="s">
        <v>4895</v>
      </c>
      <c r="J1507" s="738" t="s">
        <v>4718</v>
      </c>
      <c r="K1507" s="738" t="s">
        <v>4896</v>
      </c>
      <c r="L1507" s="739">
        <v>0</v>
      </c>
      <c r="M1507" s="739">
        <v>0</v>
      </c>
      <c r="N1507" s="738">
        <v>2</v>
      </c>
      <c r="O1507" s="821">
        <v>0.5</v>
      </c>
      <c r="P1507" s="739">
        <v>0</v>
      </c>
      <c r="Q1507" s="754"/>
      <c r="R1507" s="738">
        <v>2</v>
      </c>
      <c r="S1507" s="754">
        <v>1</v>
      </c>
      <c r="T1507" s="821">
        <v>0.5</v>
      </c>
      <c r="U1507" s="777">
        <v>1</v>
      </c>
    </row>
    <row r="1508" spans="1:21" ht="14.4" customHeight="1" x14ac:dyDescent="0.3">
      <c r="A1508" s="737">
        <v>10</v>
      </c>
      <c r="B1508" s="738" t="s">
        <v>2778</v>
      </c>
      <c r="C1508" s="738" t="s">
        <v>3070</v>
      </c>
      <c r="D1508" s="819" t="s">
        <v>5801</v>
      </c>
      <c r="E1508" s="820" t="s">
        <v>3113</v>
      </c>
      <c r="F1508" s="738" t="s">
        <v>3057</v>
      </c>
      <c r="G1508" s="738" t="s">
        <v>3660</v>
      </c>
      <c r="H1508" s="738" t="s">
        <v>871</v>
      </c>
      <c r="I1508" s="738" t="s">
        <v>4897</v>
      </c>
      <c r="J1508" s="738" t="s">
        <v>4898</v>
      </c>
      <c r="K1508" s="738" t="s">
        <v>4899</v>
      </c>
      <c r="L1508" s="739">
        <v>690.91</v>
      </c>
      <c r="M1508" s="739">
        <v>1381.82</v>
      </c>
      <c r="N1508" s="738">
        <v>2</v>
      </c>
      <c r="O1508" s="821">
        <v>1</v>
      </c>
      <c r="P1508" s="739">
        <v>1381.82</v>
      </c>
      <c r="Q1508" s="754">
        <v>1</v>
      </c>
      <c r="R1508" s="738">
        <v>2</v>
      </c>
      <c r="S1508" s="754">
        <v>1</v>
      </c>
      <c r="T1508" s="821">
        <v>1</v>
      </c>
      <c r="U1508" s="777">
        <v>1</v>
      </c>
    </row>
    <row r="1509" spans="1:21" ht="14.4" customHeight="1" x14ac:dyDescent="0.3">
      <c r="A1509" s="737">
        <v>10</v>
      </c>
      <c r="B1509" s="738" t="s">
        <v>2778</v>
      </c>
      <c r="C1509" s="738" t="s">
        <v>3070</v>
      </c>
      <c r="D1509" s="819" t="s">
        <v>5801</v>
      </c>
      <c r="E1509" s="820" t="s">
        <v>3113</v>
      </c>
      <c r="F1509" s="738" t="s">
        <v>3057</v>
      </c>
      <c r="G1509" s="738" t="s">
        <v>4900</v>
      </c>
      <c r="H1509" s="738" t="s">
        <v>608</v>
      </c>
      <c r="I1509" s="738" t="s">
        <v>4901</v>
      </c>
      <c r="J1509" s="738" t="s">
        <v>4902</v>
      </c>
      <c r="K1509" s="738" t="s">
        <v>4903</v>
      </c>
      <c r="L1509" s="739">
        <v>659.87</v>
      </c>
      <c r="M1509" s="739">
        <v>1979.6100000000001</v>
      </c>
      <c r="N1509" s="738">
        <v>3</v>
      </c>
      <c r="O1509" s="821">
        <v>1.5</v>
      </c>
      <c r="P1509" s="739">
        <v>1319.74</v>
      </c>
      <c r="Q1509" s="754">
        <v>0.66666666666666663</v>
      </c>
      <c r="R1509" s="738">
        <v>2</v>
      </c>
      <c r="S1509" s="754">
        <v>0.66666666666666663</v>
      </c>
      <c r="T1509" s="821">
        <v>0.5</v>
      </c>
      <c r="U1509" s="777">
        <v>0.33333333333333331</v>
      </c>
    </row>
    <row r="1510" spans="1:21" ht="14.4" customHeight="1" x14ac:dyDescent="0.3">
      <c r="A1510" s="737">
        <v>10</v>
      </c>
      <c r="B1510" s="738" t="s">
        <v>2778</v>
      </c>
      <c r="C1510" s="738" t="s">
        <v>3070</v>
      </c>
      <c r="D1510" s="819" t="s">
        <v>5801</v>
      </c>
      <c r="E1510" s="820" t="s">
        <v>3113</v>
      </c>
      <c r="F1510" s="738" t="s">
        <v>3057</v>
      </c>
      <c r="G1510" s="738" t="s">
        <v>4900</v>
      </c>
      <c r="H1510" s="738" t="s">
        <v>608</v>
      </c>
      <c r="I1510" s="738" t="s">
        <v>4904</v>
      </c>
      <c r="J1510" s="738" t="s">
        <v>4902</v>
      </c>
      <c r="K1510" s="738" t="s">
        <v>4905</v>
      </c>
      <c r="L1510" s="739">
        <v>1264.21</v>
      </c>
      <c r="M1510" s="739">
        <v>1264.21</v>
      </c>
      <c r="N1510" s="738">
        <v>1</v>
      </c>
      <c r="O1510" s="821">
        <v>0.5</v>
      </c>
      <c r="P1510" s="739">
        <v>1264.21</v>
      </c>
      <c r="Q1510" s="754">
        <v>1</v>
      </c>
      <c r="R1510" s="738">
        <v>1</v>
      </c>
      <c r="S1510" s="754">
        <v>1</v>
      </c>
      <c r="T1510" s="821">
        <v>0.5</v>
      </c>
      <c r="U1510" s="777">
        <v>1</v>
      </c>
    </row>
    <row r="1511" spans="1:21" ht="14.4" customHeight="1" x14ac:dyDescent="0.3">
      <c r="A1511" s="737">
        <v>10</v>
      </c>
      <c r="B1511" s="738" t="s">
        <v>2778</v>
      </c>
      <c r="C1511" s="738" t="s">
        <v>3070</v>
      </c>
      <c r="D1511" s="819" t="s">
        <v>5801</v>
      </c>
      <c r="E1511" s="820" t="s">
        <v>3113</v>
      </c>
      <c r="F1511" s="738" t="s">
        <v>3057</v>
      </c>
      <c r="G1511" s="738" t="s">
        <v>4906</v>
      </c>
      <c r="H1511" s="738" t="s">
        <v>608</v>
      </c>
      <c r="I1511" s="738" t="s">
        <v>4907</v>
      </c>
      <c r="J1511" s="738" t="s">
        <v>4908</v>
      </c>
      <c r="K1511" s="738" t="s">
        <v>4909</v>
      </c>
      <c r="L1511" s="739">
        <v>172.7</v>
      </c>
      <c r="M1511" s="739">
        <v>172.7</v>
      </c>
      <c r="N1511" s="738">
        <v>1</v>
      </c>
      <c r="O1511" s="821">
        <v>0.5</v>
      </c>
      <c r="P1511" s="739"/>
      <c r="Q1511" s="754">
        <v>0</v>
      </c>
      <c r="R1511" s="738"/>
      <c r="S1511" s="754">
        <v>0</v>
      </c>
      <c r="T1511" s="821"/>
      <c r="U1511" s="777">
        <v>0</v>
      </c>
    </row>
    <row r="1512" spans="1:21" ht="14.4" customHeight="1" x14ac:dyDescent="0.3">
      <c r="A1512" s="737">
        <v>10</v>
      </c>
      <c r="B1512" s="738" t="s">
        <v>2778</v>
      </c>
      <c r="C1512" s="738" t="s">
        <v>3070</v>
      </c>
      <c r="D1512" s="819" t="s">
        <v>5801</v>
      </c>
      <c r="E1512" s="820" t="s">
        <v>3113</v>
      </c>
      <c r="F1512" s="738" t="s">
        <v>3057</v>
      </c>
      <c r="G1512" s="738" t="s">
        <v>4910</v>
      </c>
      <c r="H1512" s="738" t="s">
        <v>608</v>
      </c>
      <c r="I1512" s="738" t="s">
        <v>4911</v>
      </c>
      <c r="J1512" s="738" t="s">
        <v>4912</v>
      </c>
      <c r="K1512" s="738" t="s">
        <v>4913</v>
      </c>
      <c r="L1512" s="739">
        <v>1366.33</v>
      </c>
      <c r="M1512" s="739">
        <v>2732.66</v>
      </c>
      <c r="N1512" s="738">
        <v>2</v>
      </c>
      <c r="O1512" s="821">
        <v>1</v>
      </c>
      <c r="P1512" s="739"/>
      <c r="Q1512" s="754">
        <v>0</v>
      </c>
      <c r="R1512" s="738"/>
      <c r="S1512" s="754">
        <v>0</v>
      </c>
      <c r="T1512" s="821"/>
      <c r="U1512" s="777">
        <v>0</v>
      </c>
    </row>
    <row r="1513" spans="1:21" ht="14.4" customHeight="1" x14ac:dyDescent="0.3">
      <c r="A1513" s="737">
        <v>10</v>
      </c>
      <c r="B1513" s="738" t="s">
        <v>2778</v>
      </c>
      <c r="C1513" s="738" t="s">
        <v>3070</v>
      </c>
      <c r="D1513" s="819" t="s">
        <v>5801</v>
      </c>
      <c r="E1513" s="820" t="s">
        <v>3113</v>
      </c>
      <c r="F1513" s="738" t="s">
        <v>3057</v>
      </c>
      <c r="G1513" s="738" t="s">
        <v>4910</v>
      </c>
      <c r="H1513" s="738" t="s">
        <v>608</v>
      </c>
      <c r="I1513" s="738" t="s">
        <v>4914</v>
      </c>
      <c r="J1513" s="738" t="s">
        <v>4912</v>
      </c>
      <c r="K1513" s="738" t="s">
        <v>4915</v>
      </c>
      <c r="L1513" s="739">
        <v>0</v>
      </c>
      <c r="M1513" s="739">
        <v>0</v>
      </c>
      <c r="N1513" s="738">
        <v>2</v>
      </c>
      <c r="O1513" s="821">
        <v>0.5</v>
      </c>
      <c r="P1513" s="739"/>
      <c r="Q1513" s="754"/>
      <c r="R1513" s="738"/>
      <c r="S1513" s="754">
        <v>0</v>
      </c>
      <c r="T1513" s="821"/>
      <c r="U1513" s="777">
        <v>0</v>
      </c>
    </row>
    <row r="1514" spans="1:21" ht="14.4" customHeight="1" x14ac:dyDescent="0.3">
      <c r="A1514" s="737">
        <v>10</v>
      </c>
      <c r="B1514" s="738" t="s">
        <v>2778</v>
      </c>
      <c r="C1514" s="738" t="s">
        <v>3070</v>
      </c>
      <c r="D1514" s="819" t="s">
        <v>5801</v>
      </c>
      <c r="E1514" s="820" t="s">
        <v>3113</v>
      </c>
      <c r="F1514" s="738" t="s">
        <v>3057</v>
      </c>
      <c r="G1514" s="738" t="s">
        <v>4910</v>
      </c>
      <c r="H1514" s="738" t="s">
        <v>608</v>
      </c>
      <c r="I1514" s="738" t="s">
        <v>4916</v>
      </c>
      <c r="J1514" s="738" t="s">
        <v>4912</v>
      </c>
      <c r="K1514" s="738" t="s">
        <v>4917</v>
      </c>
      <c r="L1514" s="739">
        <v>1029.8499999999999</v>
      </c>
      <c r="M1514" s="739">
        <v>6179.0999999999995</v>
      </c>
      <c r="N1514" s="738">
        <v>6</v>
      </c>
      <c r="O1514" s="821">
        <v>1.5</v>
      </c>
      <c r="P1514" s="739">
        <v>3089.5499999999997</v>
      </c>
      <c r="Q1514" s="754">
        <v>0.5</v>
      </c>
      <c r="R1514" s="738">
        <v>3</v>
      </c>
      <c r="S1514" s="754">
        <v>0.5</v>
      </c>
      <c r="T1514" s="821">
        <v>1</v>
      </c>
      <c r="U1514" s="777">
        <v>0.66666666666666663</v>
      </c>
    </row>
    <row r="1515" spans="1:21" ht="14.4" customHeight="1" x14ac:dyDescent="0.3">
      <c r="A1515" s="737">
        <v>10</v>
      </c>
      <c r="B1515" s="738" t="s">
        <v>2778</v>
      </c>
      <c r="C1515" s="738" t="s">
        <v>3070</v>
      </c>
      <c r="D1515" s="819" t="s">
        <v>5801</v>
      </c>
      <c r="E1515" s="820" t="s">
        <v>3113</v>
      </c>
      <c r="F1515" s="738" t="s">
        <v>3058</v>
      </c>
      <c r="G1515" s="738" t="s">
        <v>3161</v>
      </c>
      <c r="H1515" s="738" t="s">
        <v>608</v>
      </c>
      <c r="I1515" s="738" t="s">
        <v>4065</v>
      </c>
      <c r="J1515" s="738" t="s">
        <v>3107</v>
      </c>
      <c r="K1515" s="738"/>
      <c r="L1515" s="739">
        <v>0</v>
      </c>
      <c r="M1515" s="739">
        <v>0</v>
      </c>
      <c r="N1515" s="738">
        <v>2</v>
      </c>
      <c r="O1515" s="821">
        <v>2</v>
      </c>
      <c r="P1515" s="739">
        <v>0</v>
      </c>
      <c r="Q1515" s="754"/>
      <c r="R1515" s="738">
        <v>1</v>
      </c>
      <c r="S1515" s="754">
        <v>0.5</v>
      </c>
      <c r="T1515" s="821">
        <v>1</v>
      </c>
      <c r="U1515" s="777">
        <v>0.5</v>
      </c>
    </row>
    <row r="1516" spans="1:21" ht="14.4" customHeight="1" x14ac:dyDescent="0.3">
      <c r="A1516" s="737">
        <v>10</v>
      </c>
      <c r="B1516" s="738" t="s">
        <v>2778</v>
      </c>
      <c r="C1516" s="738" t="s">
        <v>3070</v>
      </c>
      <c r="D1516" s="819" t="s">
        <v>5801</v>
      </c>
      <c r="E1516" s="820" t="s">
        <v>3113</v>
      </c>
      <c r="F1516" s="738" t="s">
        <v>3058</v>
      </c>
      <c r="G1516" s="738" t="s">
        <v>3161</v>
      </c>
      <c r="H1516" s="738" t="s">
        <v>608</v>
      </c>
      <c r="I1516" s="738" t="s">
        <v>4918</v>
      </c>
      <c r="J1516" s="738" t="s">
        <v>3107</v>
      </c>
      <c r="K1516" s="738"/>
      <c r="L1516" s="739">
        <v>0</v>
      </c>
      <c r="M1516" s="739">
        <v>0</v>
      </c>
      <c r="N1516" s="738">
        <v>1</v>
      </c>
      <c r="O1516" s="821">
        <v>1</v>
      </c>
      <c r="P1516" s="739">
        <v>0</v>
      </c>
      <c r="Q1516" s="754"/>
      <c r="R1516" s="738">
        <v>1</v>
      </c>
      <c r="S1516" s="754">
        <v>1</v>
      </c>
      <c r="T1516" s="821">
        <v>1</v>
      </c>
      <c r="U1516" s="777">
        <v>1</v>
      </c>
    </row>
    <row r="1517" spans="1:21" ht="14.4" customHeight="1" x14ac:dyDescent="0.3">
      <c r="A1517" s="737">
        <v>10</v>
      </c>
      <c r="B1517" s="738" t="s">
        <v>2778</v>
      </c>
      <c r="C1517" s="738" t="s">
        <v>3070</v>
      </c>
      <c r="D1517" s="819" t="s">
        <v>5801</v>
      </c>
      <c r="E1517" s="820" t="s">
        <v>3113</v>
      </c>
      <c r="F1517" s="738" t="s">
        <v>3058</v>
      </c>
      <c r="G1517" s="738" t="s">
        <v>3161</v>
      </c>
      <c r="H1517" s="738" t="s">
        <v>608</v>
      </c>
      <c r="I1517" s="738" t="s">
        <v>4919</v>
      </c>
      <c r="J1517" s="738" t="s">
        <v>3107</v>
      </c>
      <c r="K1517" s="738"/>
      <c r="L1517" s="739">
        <v>0</v>
      </c>
      <c r="M1517" s="739">
        <v>0</v>
      </c>
      <c r="N1517" s="738">
        <v>1</v>
      </c>
      <c r="O1517" s="821">
        <v>1</v>
      </c>
      <c r="P1517" s="739">
        <v>0</v>
      </c>
      <c r="Q1517" s="754"/>
      <c r="R1517" s="738">
        <v>1</v>
      </c>
      <c r="S1517" s="754">
        <v>1</v>
      </c>
      <c r="T1517" s="821">
        <v>1</v>
      </c>
      <c r="U1517" s="777">
        <v>1</v>
      </c>
    </row>
    <row r="1518" spans="1:21" ht="14.4" customHeight="1" x14ac:dyDescent="0.3">
      <c r="A1518" s="737">
        <v>10</v>
      </c>
      <c r="B1518" s="738" t="s">
        <v>2778</v>
      </c>
      <c r="C1518" s="738" t="s">
        <v>3070</v>
      </c>
      <c r="D1518" s="819" t="s">
        <v>5801</v>
      </c>
      <c r="E1518" s="820" t="s">
        <v>3113</v>
      </c>
      <c r="F1518" s="738" t="s">
        <v>3059</v>
      </c>
      <c r="G1518" s="738" t="s">
        <v>3566</v>
      </c>
      <c r="H1518" s="738" t="s">
        <v>608</v>
      </c>
      <c r="I1518" s="738" t="s">
        <v>3567</v>
      </c>
      <c r="J1518" s="738" t="s">
        <v>3568</v>
      </c>
      <c r="K1518" s="738" t="s">
        <v>3569</v>
      </c>
      <c r="L1518" s="739">
        <v>500</v>
      </c>
      <c r="M1518" s="739">
        <v>2500</v>
      </c>
      <c r="N1518" s="738">
        <v>5</v>
      </c>
      <c r="O1518" s="821">
        <v>5</v>
      </c>
      <c r="P1518" s="739">
        <v>2500</v>
      </c>
      <c r="Q1518" s="754">
        <v>1</v>
      </c>
      <c r="R1518" s="738">
        <v>5</v>
      </c>
      <c r="S1518" s="754">
        <v>1</v>
      </c>
      <c r="T1518" s="821">
        <v>5</v>
      </c>
      <c r="U1518" s="777">
        <v>1</v>
      </c>
    </row>
    <row r="1519" spans="1:21" ht="14.4" customHeight="1" x14ac:dyDescent="0.3">
      <c r="A1519" s="737">
        <v>10</v>
      </c>
      <c r="B1519" s="738" t="s">
        <v>2778</v>
      </c>
      <c r="C1519" s="738" t="s">
        <v>3070</v>
      </c>
      <c r="D1519" s="819" t="s">
        <v>5801</v>
      </c>
      <c r="E1519" s="820" t="s">
        <v>3113</v>
      </c>
      <c r="F1519" s="738" t="s">
        <v>3059</v>
      </c>
      <c r="G1519" s="738" t="s">
        <v>3566</v>
      </c>
      <c r="H1519" s="738" t="s">
        <v>608</v>
      </c>
      <c r="I1519" s="738" t="s">
        <v>4920</v>
      </c>
      <c r="J1519" s="738" t="s">
        <v>4921</v>
      </c>
      <c r="K1519" s="738" t="s">
        <v>4922</v>
      </c>
      <c r="L1519" s="739">
        <v>4500</v>
      </c>
      <c r="M1519" s="739">
        <v>4500</v>
      </c>
      <c r="N1519" s="738">
        <v>1</v>
      </c>
      <c r="O1519" s="821">
        <v>1</v>
      </c>
      <c r="P1519" s="739">
        <v>4500</v>
      </c>
      <c r="Q1519" s="754">
        <v>1</v>
      </c>
      <c r="R1519" s="738">
        <v>1</v>
      </c>
      <c r="S1519" s="754">
        <v>1</v>
      </c>
      <c r="T1519" s="821">
        <v>1</v>
      </c>
      <c r="U1519" s="777">
        <v>1</v>
      </c>
    </row>
    <row r="1520" spans="1:21" ht="14.4" customHeight="1" x14ac:dyDescent="0.3">
      <c r="A1520" s="737">
        <v>10</v>
      </c>
      <c r="B1520" s="738" t="s">
        <v>2778</v>
      </c>
      <c r="C1520" s="738" t="s">
        <v>3070</v>
      </c>
      <c r="D1520" s="819" t="s">
        <v>5801</v>
      </c>
      <c r="E1520" s="820" t="s">
        <v>3147</v>
      </c>
      <c r="F1520" s="738" t="s">
        <v>3057</v>
      </c>
      <c r="G1520" s="738" t="s">
        <v>4759</v>
      </c>
      <c r="H1520" s="738" t="s">
        <v>608</v>
      </c>
      <c r="I1520" s="738" t="s">
        <v>4923</v>
      </c>
      <c r="J1520" s="738" t="s">
        <v>4761</v>
      </c>
      <c r="K1520" s="738" t="s">
        <v>3701</v>
      </c>
      <c r="L1520" s="739">
        <v>69.16</v>
      </c>
      <c r="M1520" s="739">
        <v>69.16</v>
      </c>
      <c r="N1520" s="738">
        <v>1</v>
      </c>
      <c r="O1520" s="821">
        <v>0.5</v>
      </c>
      <c r="P1520" s="739"/>
      <c r="Q1520" s="754">
        <v>0</v>
      </c>
      <c r="R1520" s="738"/>
      <c r="S1520" s="754">
        <v>0</v>
      </c>
      <c r="T1520" s="821"/>
      <c r="U1520" s="777">
        <v>0</v>
      </c>
    </row>
    <row r="1521" spans="1:21" ht="14.4" customHeight="1" x14ac:dyDescent="0.3">
      <c r="A1521" s="737">
        <v>10</v>
      </c>
      <c r="B1521" s="738" t="s">
        <v>2778</v>
      </c>
      <c r="C1521" s="738" t="s">
        <v>3070</v>
      </c>
      <c r="D1521" s="819" t="s">
        <v>5801</v>
      </c>
      <c r="E1521" s="820" t="s">
        <v>3147</v>
      </c>
      <c r="F1521" s="738" t="s">
        <v>3057</v>
      </c>
      <c r="G1521" s="738" t="s">
        <v>4759</v>
      </c>
      <c r="H1521" s="738" t="s">
        <v>608</v>
      </c>
      <c r="I1521" s="738" t="s">
        <v>4760</v>
      </c>
      <c r="J1521" s="738" t="s">
        <v>4761</v>
      </c>
      <c r="K1521" s="738" t="s">
        <v>4762</v>
      </c>
      <c r="L1521" s="739">
        <v>115.26</v>
      </c>
      <c r="M1521" s="739">
        <v>230.52</v>
      </c>
      <c r="N1521" s="738">
        <v>2</v>
      </c>
      <c r="O1521" s="821">
        <v>0.5</v>
      </c>
      <c r="P1521" s="739"/>
      <c r="Q1521" s="754">
        <v>0</v>
      </c>
      <c r="R1521" s="738"/>
      <c r="S1521" s="754">
        <v>0</v>
      </c>
      <c r="T1521" s="821"/>
      <c r="U1521" s="777">
        <v>0</v>
      </c>
    </row>
    <row r="1522" spans="1:21" ht="14.4" customHeight="1" x14ac:dyDescent="0.3">
      <c r="A1522" s="737">
        <v>10</v>
      </c>
      <c r="B1522" s="738" t="s">
        <v>2778</v>
      </c>
      <c r="C1522" s="738" t="s">
        <v>3070</v>
      </c>
      <c r="D1522" s="819" t="s">
        <v>5801</v>
      </c>
      <c r="E1522" s="820" t="s">
        <v>3147</v>
      </c>
      <c r="F1522" s="738" t="s">
        <v>3057</v>
      </c>
      <c r="G1522" s="738" t="s">
        <v>4924</v>
      </c>
      <c r="H1522" s="738" t="s">
        <v>608</v>
      </c>
      <c r="I1522" s="738" t="s">
        <v>4925</v>
      </c>
      <c r="J1522" s="738" t="s">
        <v>4926</v>
      </c>
      <c r="K1522" s="738" t="s">
        <v>4927</v>
      </c>
      <c r="L1522" s="739">
        <v>303.82</v>
      </c>
      <c r="M1522" s="739">
        <v>607.64</v>
      </c>
      <c r="N1522" s="738">
        <v>2</v>
      </c>
      <c r="O1522" s="821">
        <v>0.5</v>
      </c>
      <c r="P1522" s="739"/>
      <c r="Q1522" s="754">
        <v>0</v>
      </c>
      <c r="R1522" s="738"/>
      <c r="S1522" s="754">
        <v>0</v>
      </c>
      <c r="T1522" s="821"/>
      <c r="U1522" s="777">
        <v>0</v>
      </c>
    </row>
    <row r="1523" spans="1:21" ht="14.4" customHeight="1" x14ac:dyDescent="0.3">
      <c r="A1523" s="737">
        <v>10</v>
      </c>
      <c r="B1523" s="738" t="s">
        <v>2778</v>
      </c>
      <c r="C1523" s="738" t="s">
        <v>3070</v>
      </c>
      <c r="D1523" s="819" t="s">
        <v>5801</v>
      </c>
      <c r="E1523" s="820" t="s">
        <v>3147</v>
      </c>
      <c r="F1523" s="738" t="s">
        <v>3057</v>
      </c>
      <c r="G1523" s="738" t="s">
        <v>4924</v>
      </c>
      <c r="H1523" s="738" t="s">
        <v>608</v>
      </c>
      <c r="I1523" s="738" t="s">
        <v>4928</v>
      </c>
      <c r="J1523" s="738" t="s">
        <v>4929</v>
      </c>
      <c r="K1523" s="738" t="s">
        <v>4930</v>
      </c>
      <c r="L1523" s="739">
        <v>355.82</v>
      </c>
      <c r="M1523" s="739">
        <v>355.82</v>
      </c>
      <c r="N1523" s="738">
        <v>1</v>
      </c>
      <c r="O1523" s="821">
        <v>0.5</v>
      </c>
      <c r="P1523" s="739"/>
      <c r="Q1523" s="754">
        <v>0</v>
      </c>
      <c r="R1523" s="738"/>
      <c r="S1523" s="754">
        <v>0</v>
      </c>
      <c r="T1523" s="821"/>
      <c r="U1523" s="777">
        <v>0</v>
      </c>
    </row>
    <row r="1524" spans="1:21" ht="14.4" customHeight="1" x14ac:dyDescent="0.3">
      <c r="A1524" s="737">
        <v>10</v>
      </c>
      <c r="B1524" s="738" t="s">
        <v>2778</v>
      </c>
      <c r="C1524" s="738" t="s">
        <v>3070</v>
      </c>
      <c r="D1524" s="819" t="s">
        <v>5801</v>
      </c>
      <c r="E1524" s="820" t="s">
        <v>3147</v>
      </c>
      <c r="F1524" s="738" t="s">
        <v>3057</v>
      </c>
      <c r="G1524" s="738" t="s">
        <v>4924</v>
      </c>
      <c r="H1524" s="738" t="s">
        <v>608</v>
      </c>
      <c r="I1524" s="738" t="s">
        <v>4931</v>
      </c>
      <c r="J1524" s="738" t="s">
        <v>4932</v>
      </c>
      <c r="K1524" s="738" t="s">
        <v>4933</v>
      </c>
      <c r="L1524" s="739">
        <v>506.37</v>
      </c>
      <c r="M1524" s="739">
        <v>506.37</v>
      </c>
      <c r="N1524" s="738">
        <v>1</v>
      </c>
      <c r="O1524" s="821">
        <v>0.5</v>
      </c>
      <c r="P1524" s="739">
        <v>506.37</v>
      </c>
      <c r="Q1524" s="754">
        <v>1</v>
      </c>
      <c r="R1524" s="738">
        <v>1</v>
      </c>
      <c r="S1524" s="754">
        <v>1</v>
      </c>
      <c r="T1524" s="821">
        <v>0.5</v>
      </c>
      <c r="U1524" s="777">
        <v>1</v>
      </c>
    </row>
    <row r="1525" spans="1:21" ht="14.4" customHeight="1" x14ac:dyDescent="0.3">
      <c r="A1525" s="737">
        <v>10</v>
      </c>
      <c r="B1525" s="738" t="s">
        <v>2778</v>
      </c>
      <c r="C1525" s="738" t="s">
        <v>3070</v>
      </c>
      <c r="D1525" s="819" t="s">
        <v>5801</v>
      </c>
      <c r="E1525" s="820" t="s">
        <v>3147</v>
      </c>
      <c r="F1525" s="738" t="s">
        <v>3057</v>
      </c>
      <c r="G1525" s="738" t="s">
        <v>3251</v>
      </c>
      <c r="H1525" s="738" t="s">
        <v>608</v>
      </c>
      <c r="I1525" s="738" t="s">
        <v>4763</v>
      </c>
      <c r="J1525" s="738" t="s">
        <v>4060</v>
      </c>
      <c r="K1525" s="738" t="s">
        <v>2960</v>
      </c>
      <c r="L1525" s="739">
        <v>207.45</v>
      </c>
      <c r="M1525" s="739">
        <v>622.34999999999991</v>
      </c>
      <c r="N1525" s="738">
        <v>3</v>
      </c>
      <c r="O1525" s="821">
        <v>3</v>
      </c>
      <c r="P1525" s="739"/>
      <c r="Q1525" s="754">
        <v>0</v>
      </c>
      <c r="R1525" s="738"/>
      <c r="S1525" s="754">
        <v>0</v>
      </c>
      <c r="T1525" s="821"/>
      <c r="U1525" s="777">
        <v>0</v>
      </c>
    </row>
    <row r="1526" spans="1:21" ht="14.4" customHeight="1" x14ac:dyDescent="0.3">
      <c r="A1526" s="737">
        <v>10</v>
      </c>
      <c r="B1526" s="738" t="s">
        <v>2778</v>
      </c>
      <c r="C1526" s="738" t="s">
        <v>3070</v>
      </c>
      <c r="D1526" s="819" t="s">
        <v>5801</v>
      </c>
      <c r="E1526" s="820" t="s">
        <v>3147</v>
      </c>
      <c r="F1526" s="738" t="s">
        <v>3057</v>
      </c>
      <c r="G1526" s="738" t="s">
        <v>3251</v>
      </c>
      <c r="H1526" s="738" t="s">
        <v>871</v>
      </c>
      <c r="I1526" s="738" t="s">
        <v>4934</v>
      </c>
      <c r="J1526" s="738" t="s">
        <v>1632</v>
      </c>
      <c r="K1526" s="738" t="s">
        <v>4765</v>
      </c>
      <c r="L1526" s="739">
        <v>138.31</v>
      </c>
      <c r="M1526" s="739">
        <v>138.31</v>
      </c>
      <c r="N1526" s="738">
        <v>1</v>
      </c>
      <c r="O1526" s="821">
        <v>0.5</v>
      </c>
      <c r="P1526" s="739">
        <v>138.31</v>
      </c>
      <c r="Q1526" s="754">
        <v>1</v>
      </c>
      <c r="R1526" s="738">
        <v>1</v>
      </c>
      <c r="S1526" s="754">
        <v>1</v>
      </c>
      <c r="T1526" s="821">
        <v>0.5</v>
      </c>
      <c r="U1526" s="777">
        <v>1</v>
      </c>
    </row>
    <row r="1527" spans="1:21" ht="14.4" customHeight="1" x14ac:dyDescent="0.3">
      <c r="A1527" s="737">
        <v>10</v>
      </c>
      <c r="B1527" s="738" t="s">
        <v>2778</v>
      </c>
      <c r="C1527" s="738" t="s">
        <v>3070</v>
      </c>
      <c r="D1527" s="819" t="s">
        <v>5801</v>
      </c>
      <c r="E1527" s="820" t="s">
        <v>3147</v>
      </c>
      <c r="F1527" s="738" t="s">
        <v>3057</v>
      </c>
      <c r="G1527" s="738" t="s">
        <v>3251</v>
      </c>
      <c r="H1527" s="738" t="s">
        <v>871</v>
      </c>
      <c r="I1527" s="738" t="s">
        <v>1631</v>
      </c>
      <c r="J1527" s="738" t="s">
        <v>1632</v>
      </c>
      <c r="K1527" s="738" t="s">
        <v>2960</v>
      </c>
      <c r="L1527" s="739">
        <v>207.45</v>
      </c>
      <c r="M1527" s="739">
        <v>1867.0500000000002</v>
      </c>
      <c r="N1527" s="738">
        <v>9</v>
      </c>
      <c r="O1527" s="821">
        <v>5.5</v>
      </c>
      <c r="P1527" s="739">
        <v>414.9</v>
      </c>
      <c r="Q1527" s="754">
        <v>0.22222222222222218</v>
      </c>
      <c r="R1527" s="738">
        <v>2</v>
      </c>
      <c r="S1527" s="754">
        <v>0.22222222222222221</v>
      </c>
      <c r="T1527" s="821">
        <v>1</v>
      </c>
      <c r="U1527" s="777">
        <v>0.18181818181818182</v>
      </c>
    </row>
    <row r="1528" spans="1:21" ht="14.4" customHeight="1" x14ac:dyDescent="0.3">
      <c r="A1528" s="737">
        <v>10</v>
      </c>
      <c r="B1528" s="738" t="s">
        <v>2778</v>
      </c>
      <c r="C1528" s="738" t="s">
        <v>3070</v>
      </c>
      <c r="D1528" s="819" t="s">
        <v>5801</v>
      </c>
      <c r="E1528" s="820" t="s">
        <v>3147</v>
      </c>
      <c r="F1528" s="738" t="s">
        <v>3057</v>
      </c>
      <c r="G1528" s="738" t="s">
        <v>3251</v>
      </c>
      <c r="H1528" s="738" t="s">
        <v>608</v>
      </c>
      <c r="I1528" s="738" t="s">
        <v>4935</v>
      </c>
      <c r="J1528" s="738" t="s">
        <v>4936</v>
      </c>
      <c r="K1528" s="738" t="s">
        <v>2960</v>
      </c>
      <c r="L1528" s="739">
        <v>207.45</v>
      </c>
      <c r="M1528" s="739">
        <v>207.45</v>
      </c>
      <c r="N1528" s="738">
        <v>1</v>
      </c>
      <c r="O1528" s="821">
        <v>0.5</v>
      </c>
      <c r="P1528" s="739">
        <v>207.45</v>
      </c>
      <c r="Q1528" s="754">
        <v>1</v>
      </c>
      <c r="R1528" s="738">
        <v>1</v>
      </c>
      <c r="S1528" s="754">
        <v>1</v>
      </c>
      <c r="T1528" s="821">
        <v>0.5</v>
      </c>
      <c r="U1528" s="777">
        <v>1</v>
      </c>
    </row>
    <row r="1529" spans="1:21" ht="14.4" customHeight="1" x14ac:dyDescent="0.3">
      <c r="A1529" s="737">
        <v>10</v>
      </c>
      <c r="B1529" s="738" t="s">
        <v>2778</v>
      </c>
      <c r="C1529" s="738" t="s">
        <v>3070</v>
      </c>
      <c r="D1529" s="819" t="s">
        <v>5801</v>
      </c>
      <c r="E1529" s="820" t="s">
        <v>3147</v>
      </c>
      <c r="F1529" s="738" t="s">
        <v>3057</v>
      </c>
      <c r="G1529" s="738" t="s">
        <v>3154</v>
      </c>
      <c r="H1529" s="738" t="s">
        <v>871</v>
      </c>
      <c r="I1529" s="738" t="s">
        <v>3266</v>
      </c>
      <c r="J1529" s="738" t="s">
        <v>3156</v>
      </c>
      <c r="K1529" s="738" t="s">
        <v>3204</v>
      </c>
      <c r="L1529" s="739">
        <v>69.16</v>
      </c>
      <c r="M1529" s="739">
        <v>69.16</v>
      </c>
      <c r="N1529" s="738">
        <v>1</v>
      </c>
      <c r="O1529" s="821">
        <v>0.5</v>
      </c>
      <c r="P1529" s="739">
        <v>69.16</v>
      </c>
      <c r="Q1529" s="754">
        <v>1</v>
      </c>
      <c r="R1529" s="738">
        <v>1</v>
      </c>
      <c r="S1529" s="754">
        <v>1</v>
      </c>
      <c r="T1529" s="821">
        <v>0.5</v>
      </c>
      <c r="U1529" s="777">
        <v>1</v>
      </c>
    </row>
    <row r="1530" spans="1:21" ht="14.4" customHeight="1" x14ac:dyDescent="0.3">
      <c r="A1530" s="737">
        <v>10</v>
      </c>
      <c r="B1530" s="738" t="s">
        <v>2778</v>
      </c>
      <c r="C1530" s="738" t="s">
        <v>3070</v>
      </c>
      <c r="D1530" s="819" t="s">
        <v>5801</v>
      </c>
      <c r="E1530" s="820" t="s">
        <v>3147</v>
      </c>
      <c r="F1530" s="738" t="s">
        <v>3057</v>
      </c>
      <c r="G1530" s="738" t="s">
        <v>3154</v>
      </c>
      <c r="H1530" s="738" t="s">
        <v>871</v>
      </c>
      <c r="I1530" s="738" t="s">
        <v>3155</v>
      </c>
      <c r="J1530" s="738" t="s">
        <v>3156</v>
      </c>
      <c r="K1530" s="738" t="s">
        <v>3157</v>
      </c>
      <c r="L1530" s="739">
        <v>207.45</v>
      </c>
      <c r="M1530" s="739">
        <v>18255.599999999995</v>
      </c>
      <c r="N1530" s="738">
        <v>88</v>
      </c>
      <c r="O1530" s="821">
        <v>64</v>
      </c>
      <c r="P1530" s="739">
        <v>8920.3499999999967</v>
      </c>
      <c r="Q1530" s="754">
        <v>0.48863636363636359</v>
      </c>
      <c r="R1530" s="738">
        <v>43</v>
      </c>
      <c r="S1530" s="754">
        <v>0.48863636363636365</v>
      </c>
      <c r="T1530" s="821">
        <v>30</v>
      </c>
      <c r="U1530" s="777">
        <v>0.46875</v>
      </c>
    </row>
    <row r="1531" spans="1:21" ht="14.4" customHeight="1" x14ac:dyDescent="0.3">
      <c r="A1531" s="737">
        <v>10</v>
      </c>
      <c r="B1531" s="738" t="s">
        <v>2778</v>
      </c>
      <c r="C1531" s="738" t="s">
        <v>3070</v>
      </c>
      <c r="D1531" s="819" t="s">
        <v>5801</v>
      </c>
      <c r="E1531" s="820" t="s">
        <v>3147</v>
      </c>
      <c r="F1531" s="738" t="s">
        <v>3057</v>
      </c>
      <c r="G1531" s="738" t="s">
        <v>3154</v>
      </c>
      <c r="H1531" s="738" t="s">
        <v>608</v>
      </c>
      <c r="I1531" s="738" t="s">
        <v>4767</v>
      </c>
      <c r="J1531" s="738" t="s">
        <v>3450</v>
      </c>
      <c r="K1531" s="738" t="s">
        <v>3157</v>
      </c>
      <c r="L1531" s="739">
        <v>207.45</v>
      </c>
      <c r="M1531" s="739">
        <v>1867.0500000000002</v>
      </c>
      <c r="N1531" s="738">
        <v>9</v>
      </c>
      <c r="O1531" s="821">
        <v>6</v>
      </c>
      <c r="P1531" s="739">
        <v>414.9</v>
      </c>
      <c r="Q1531" s="754">
        <v>0.22222222222222218</v>
      </c>
      <c r="R1531" s="738">
        <v>2</v>
      </c>
      <c r="S1531" s="754">
        <v>0.22222222222222221</v>
      </c>
      <c r="T1531" s="821">
        <v>2</v>
      </c>
      <c r="U1531" s="777">
        <v>0.33333333333333331</v>
      </c>
    </row>
    <row r="1532" spans="1:21" ht="14.4" customHeight="1" x14ac:dyDescent="0.3">
      <c r="A1532" s="737">
        <v>10</v>
      </c>
      <c r="B1532" s="738" t="s">
        <v>2778</v>
      </c>
      <c r="C1532" s="738" t="s">
        <v>3070</v>
      </c>
      <c r="D1532" s="819" t="s">
        <v>5801</v>
      </c>
      <c r="E1532" s="820" t="s">
        <v>3147</v>
      </c>
      <c r="F1532" s="738" t="s">
        <v>3057</v>
      </c>
      <c r="G1532" s="738" t="s">
        <v>3154</v>
      </c>
      <c r="H1532" s="738" t="s">
        <v>608</v>
      </c>
      <c r="I1532" s="738" t="s">
        <v>1586</v>
      </c>
      <c r="J1532" s="738" t="s">
        <v>3450</v>
      </c>
      <c r="K1532" s="738" t="s">
        <v>4774</v>
      </c>
      <c r="L1532" s="739">
        <v>103.73</v>
      </c>
      <c r="M1532" s="739">
        <v>2385.79</v>
      </c>
      <c r="N1532" s="738">
        <v>23</v>
      </c>
      <c r="O1532" s="821">
        <v>16</v>
      </c>
      <c r="P1532" s="739">
        <v>933.57</v>
      </c>
      <c r="Q1532" s="754">
        <v>0.39130434782608697</v>
      </c>
      <c r="R1532" s="738">
        <v>9</v>
      </c>
      <c r="S1532" s="754">
        <v>0.39130434782608697</v>
      </c>
      <c r="T1532" s="821">
        <v>6.5</v>
      </c>
      <c r="U1532" s="777">
        <v>0.40625</v>
      </c>
    </row>
    <row r="1533" spans="1:21" ht="14.4" customHeight="1" x14ac:dyDescent="0.3">
      <c r="A1533" s="737">
        <v>10</v>
      </c>
      <c r="B1533" s="738" t="s">
        <v>2778</v>
      </c>
      <c r="C1533" s="738" t="s">
        <v>3070</v>
      </c>
      <c r="D1533" s="819" t="s">
        <v>5801</v>
      </c>
      <c r="E1533" s="820" t="s">
        <v>3147</v>
      </c>
      <c r="F1533" s="738" t="s">
        <v>3057</v>
      </c>
      <c r="G1533" s="738" t="s">
        <v>3154</v>
      </c>
      <c r="H1533" s="738" t="s">
        <v>608</v>
      </c>
      <c r="I1533" s="738" t="s">
        <v>3449</v>
      </c>
      <c r="J1533" s="738" t="s">
        <v>3450</v>
      </c>
      <c r="K1533" s="738" t="s">
        <v>3451</v>
      </c>
      <c r="L1533" s="739">
        <v>27.67</v>
      </c>
      <c r="M1533" s="739">
        <v>442.72</v>
      </c>
      <c r="N1533" s="738">
        <v>16</v>
      </c>
      <c r="O1533" s="821">
        <v>10</v>
      </c>
      <c r="P1533" s="739">
        <v>249.03000000000003</v>
      </c>
      <c r="Q1533" s="754">
        <v>0.5625</v>
      </c>
      <c r="R1533" s="738">
        <v>9</v>
      </c>
      <c r="S1533" s="754">
        <v>0.5625</v>
      </c>
      <c r="T1533" s="821">
        <v>5.5</v>
      </c>
      <c r="U1533" s="777">
        <v>0.55000000000000004</v>
      </c>
    </row>
    <row r="1534" spans="1:21" ht="14.4" customHeight="1" x14ac:dyDescent="0.3">
      <c r="A1534" s="737">
        <v>10</v>
      </c>
      <c r="B1534" s="738" t="s">
        <v>2778</v>
      </c>
      <c r="C1534" s="738" t="s">
        <v>3070</v>
      </c>
      <c r="D1534" s="819" t="s">
        <v>5801</v>
      </c>
      <c r="E1534" s="820" t="s">
        <v>3147</v>
      </c>
      <c r="F1534" s="738" t="s">
        <v>3057</v>
      </c>
      <c r="G1534" s="738" t="s">
        <v>3154</v>
      </c>
      <c r="H1534" s="738" t="s">
        <v>608</v>
      </c>
      <c r="I1534" s="738" t="s">
        <v>4937</v>
      </c>
      <c r="J1534" s="738" t="s">
        <v>4938</v>
      </c>
      <c r="K1534" s="738" t="s">
        <v>4939</v>
      </c>
      <c r="L1534" s="739">
        <v>27.67</v>
      </c>
      <c r="M1534" s="739">
        <v>276.70000000000005</v>
      </c>
      <c r="N1534" s="738">
        <v>10</v>
      </c>
      <c r="O1534" s="821">
        <v>4.5</v>
      </c>
      <c r="P1534" s="739">
        <v>166.02</v>
      </c>
      <c r="Q1534" s="754">
        <v>0.6</v>
      </c>
      <c r="R1534" s="738">
        <v>6</v>
      </c>
      <c r="S1534" s="754">
        <v>0.6</v>
      </c>
      <c r="T1534" s="821">
        <v>2.5</v>
      </c>
      <c r="U1534" s="777">
        <v>0.55555555555555558</v>
      </c>
    </row>
    <row r="1535" spans="1:21" ht="14.4" customHeight="1" x14ac:dyDescent="0.3">
      <c r="A1535" s="737">
        <v>10</v>
      </c>
      <c r="B1535" s="738" t="s">
        <v>2778</v>
      </c>
      <c r="C1535" s="738" t="s">
        <v>3070</v>
      </c>
      <c r="D1535" s="819" t="s">
        <v>5801</v>
      </c>
      <c r="E1535" s="820" t="s">
        <v>3147</v>
      </c>
      <c r="F1535" s="738" t="s">
        <v>3057</v>
      </c>
      <c r="G1535" s="738" t="s">
        <v>3154</v>
      </c>
      <c r="H1535" s="738" t="s">
        <v>608</v>
      </c>
      <c r="I1535" s="738" t="s">
        <v>4940</v>
      </c>
      <c r="J1535" s="738" t="s">
        <v>4941</v>
      </c>
      <c r="K1535" s="738" t="s">
        <v>4942</v>
      </c>
      <c r="L1535" s="739">
        <v>27.67</v>
      </c>
      <c r="M1535" s="739">
        <v>27.67</v>
      </c>
      <c r="N1535" s="738">
        <v>1</v>
      </c>
      <c r="O1535" s="821">
        <v>1</v>
      </c>
      <c r="P1535" s="739"/>
      <c r="Q1535" s="754">
        <v>0</v>
      </c>
      <c r="R1535" s="738"/>
      <c r="S1535" s="754">
        <v>0</v>
      </c>
      <c r="T1535" s="821"/>
      <c r="U1535" s="777">
        <v>0</v>
      </c>
    </row>
    <row r="1536" spans="1:21" ht="14.4" customHeight="1" x14ac:dyDescent="0.3">
      <c r="A1536" s="737">
        <v>10</v>
      </c>
      <c r="B1536" s="738" t="s">
        <v>2778</v>
      </c>
      <c r="C1536" s="738" t="s">
        <v>3070</v>
      </c>
      <c r="D1536" s="819" t="s">
        <v>5801</v>
      </c>
      <c r="E1536" s="820" t="s">
        <v>3147</v>
      </c>
      <c r="F1536" s="738" t="s">
        <v>3057</v>
      </c>
      <c r="G1536" s="738" t="s">
        <v>4776</v>
      </c>
      <c r="H1536" s="738" t="s">
        <v>608</v>
      </c>
      <c r="I1536" s="738" t="s">
        <v>4777</v>
      </c>
      <c r="J1536" s="738" t="s">
        <v>4778</v>
      </c>
      <c r="K1536" s="738" t="s">
        <v>4779</v>
      </c>
      <c r="L1536" s="739">
        <v>68.819999999999993</v>
      </c>
      <c r="M1536" s="739">
        <v>275.27999999999997</v>
      </c>
      <c r="N1536" s="738">
        <v>4</v>
      </c>
      <c r="O1536" s="821">
        <v>2</v>
      </c>
      <c r="P1536" s="739"/>
      <c r="Q1536" s="754">
        <v>0</v>
      </c>
      <c r="R1536" s="738"/>
      <c r="S1536" s="754">
        <v>0</v>
      </c>
      <c r="T1536" s="821"/>
      <c r="U1536" s="777">
        <v>0</v>
      </c>
    </row>
    <row r="1537" spans="1:21" ht="14.4" customHeight="1" x14ac:dyDescent="0.3">
      <c r="A1537" s="737">
        <v>10</v>
      </c>
      <c r="B1537" s="738" t="s">
        <v>2778</v>
      </c>
      <c r="C1537" s="738" t="s">
        <v>3070</v>
      </c>
      <c r="D1537" s="819" t="s">
        <v>5801</v>
      </c>
      <c r="E1537" s="820" t="s">
        <v>3147</v>
      </c>
      <c r="F1537" s="738" t="s">
        <v>3057</v>
      </c>
      <c r="G1537" s="738" t="s">
        <v>4780</v>
      </c>
      <c r="H1537" s="738" t="s">
        <v>608</v>
      </c>
      <c r="I1537" s="738" t="s">
        <v>4943</v>
      </c>
      <c r="J1537" s="738" t="s">
        <v>4944</v>
      </c>
      <c r="K1537" s="738" t="s">
        <v>4945</v>
      </c>
      <c r="L1537" s="739">
        <v>1065.22</v>
      </c>
      <c r="M1537" s="739">
        <v>1065.22</v>
      </c>
      <c r="N1537" s="738">
        <v>1</v>
      </c>
      <c r="O1537" s="821">
        <v>0.5</v>
      </c>
      <c r="P1537" s="739">
        <v>1065.22</v>
      </c>
      <c r="Q1537" s="754">
        <v>1</v>
      </c>
      <c r="R1537" s="738">
        <v>1</v>
      </c>
      <c r="S1537" s="754">
        <v>1</v>
      </c>
      <c r="T1537" s="821">
        <v>0.5</v>
      </c>
      <c r="U1537" s="777">
        <v>1</v>
      </c>
    </row>
    <row r="1538" spans="1:21" ht="14.4" customHeight="1" x14ac:dyDescent="0.3">
      <c r="A1538" s="737">
        <v>10</v>
      </c>
      <c r="B1538" s="738" t="s">
        <v>2778</v>
      </c>
      <c r="C1538" s="738" t="s">
        <v>3070</v>
      </c>
      <c r="D1538" s="819" t="s">
        <v>5801</v>
      </c>
      <c r="E1538" s="820" t="s">
        <v>3147</v>
      </c>
      <c r="F1538" s="738" t="s">
        <v>3057</v>
      </c>
      <c r="G1538" s="738" t="s">
        <v>3615</v>
      </c>
      <c r="H1538" s="738" t="s">
        <v>871</v>
      </c>
      <c r="I1538" s="738" t="s">
        <v>3616</v>
      </c>
      <c r="J1538" s="738" t="s">
        <v>3617</v>
      </c>
      <c r="K1538" s="738" t="s">
        <v>3618</v>
      </c>
      <c r="L1538" s="739">
        <v>106.75</v>
      </c>
      <c r="M1538" s="739">
        <v>1067.5</v>
      </c>
      <c r="N1538" s="738">
        <v>10</v>
      </c>
      <c r="O1538" s="821">
        <v>3</v>
      </c>
      <c r="P1538" s="739">
        <v>213.5</v>
      </c>
      <c r="Q1538" s="754">
        <v>0.2</v>
      </c>
      <c r="R1538" s="738">
        <v>2</v>
      </c>
      <c r="S1538" s="754">
        <v>0.2</v>
      </c>
      <c r="T1538" s="821">
        <v>0.5</v>
      </c>
      <c r="U1538" s="777">
        <v>0.16666666666666666</v>
      </c>
    </row>
    <row r="1539" spans="1:21" ht="14.4" customHeight="1" x14ac:dyDescent="0.3">
      <c r="A1539" s="737">
        <v>10</v>
      </c>
      <c r="B1539" s="738" t="s">
        <v>2778</v>
      </c>
      <c r="C1539" s="738" t="s">
        <v>3070</v>
      </c>
      <c r="D1539" s="819" t="s">
        <v>5801</v>
      </c>
      <c r="E1539" s="820" t="s">
        <v>3147</v>
      </c>
      <c r="F1539" s="738" t="s">
        <v>3057</v>
      </c>
      <c r="G1539" s="738" t="s">
        <v>3615</v>
      </c>
      <c r="H1539" s="738" t="s">
        <v>871</v>
      </c>
      <c r="I1539" s="738" t="s">
        <v>4946</v>
      </c>
      <c r="J1539" s="738" t="s">
        <v>3617</v>
      </c>
      <c r="K1539" s="738" t="s">
        <v>4947</v>
      </c>
      <c r="L1539" s="739">
        <v>0</v>
      </c>
      <c r="M1539" s="739">
        <v>0</v>
      </c>
      <c r="N1539" s="738">
        <v>5</v>
      </c>
      <c r="O1539" s="821">
        <v>2</v>
      </c>
      <c r="P1539" s="739">
        <v>0</v>
      </c>
      <c r="Q1539" s="754"/>
      <c r="R1539" s="738">
        <v>2</v>
      </c>
      <c r="S1539" s="754">
        <v>0.4</v>
      </c>
      <c r="T1539" s="821">
        <v>0.5</v>
      </c>
      <c r="U1539" s="777">
        <v>0.25</v>
      </c>
    </row>
    <row r="1540" spans="1:21" ht="14.4" customHeight="1" x14ac:dyDescent="0.3">
      <c r="A1540" s="737">
        <v>10</v>
      </c>
      <c r="B1540" s="738" t="s">
        <v>2778</v>
      </c>
      <c r="C1540" s="738" t="s">
        <v>3070</v>
      </c>
      <c r="D1540" s="819" t="s">
        <v>5801</v>
      </c>
      <c r="E1540" s="820" t="s">
        <v>3147</v>
      </c>
      <c r="F1540" s="738" t="s">
        <v>3057</v>
      </c>
      <c r="G1540" s="738" t="s">
        <v>3615</v>
      </c>
      <c r="H1540" s="738" t="s">
        <v>871</v>
      </c>
      <c r="I1540" s="738" t="s">
        <v>4794</v>
      </c>
      <c r="J1540" s="738" t="s">
        <v>4795</v>
      </c>
      <c r="K1540" s="738" t="s">
        <v>4796</v>
      </c>
      <c r="L1540" s="739">
        <v>132.01</v>
      </c>
      <c r="M1540" s="739">
        <v>6072.4599999999991</v>
      </c>
      <c r="N1540" s="738">
        <v>46</v>
      </c>
      <c r="O1540" s="821">
        <v>11.5</v>
      </c>
      <c r="P1540" s="739">
        <v>2904.22</v>
      </c>
      <c r="Q1540" s="754">
        <v>0.47826086956521741</v>
      </c>
      <c r="R1540" s="738">
        <v>22</v>
      </c>
      <c r="S1540" s="754">
        <v>0.47826086956521741</v>
      </c>
      <c r="T1540" s="821">
        <v>4.5</v>
      </c>
      <c r="U1540" s="777">
        <v>0.39130434782608697</v>
      </c>
    </row>
    <row r="1541" spans="1:21" ht="14.4" customHeight="1" x14ac:dyDescent="0.3">
      <c r="A1541" s="737">
        <v>10</v>
      </c>
      <c r="B1541" s="738" t="s">
        <v>2778</v>
      </c>
      <c r="C1541" s="738" t="s">
        <v>3070</v>
      </c>
      <c r="D1541" s="819" t="s">
        <v>5801</v>
      </c>
      <c r="E1541" s="820" t="s">
        <v>3147</v>
      </c>
      <c r="F1541" s="738" t="s">
        <v>3057</v>
      </c>
      <c r="G1541" s="738" t="s">
        <v>3615</v>
      </c>
      <c r="H1541" s="738" t="s">
        <v>871</v>
      </c>
      <c r="I1541" s="738" t="s">
        <v>889</v>
      </c>
      <c r="J1541" s="738" t="s">
        <v>890</v>
      </c>
      <c r="K1541" s="738" t="s">
        <v>2867</v>
      </c>
      <c r="L1541" s="739">
        <v>120.15</v>
      </c>
      <c r="M1541" s="739">
        <v>4325.4000000000005</v>
      </c>
      <c r="N1541" s="738">
        <v>36</v>
      </c>
      <c r="O1541" s="821">
        <v>15</v>
      </c>
      <c r="P1541" s="739">
        <v>1922.4000000000003</v>
      </c>
      <c r="Q1541" s="754">
        <v>0.44444444444444448</v>
      </c>
      <c r="R1541" s="738">
        <v>16</v>
      </c>
      <c r="S1541" s="754">
        <v>0.44444444444444442</v>
      </c>
      <c r="T1541" s="821">
        <v>6.5</v>
      </c>
      <c r="U1541" s="777">
        <v>0.43333333333333335</v>
      </c>
    </row>
    <row r="1542" spans="1:21" ht="14.4" customHeight="1" x14ac:dyDescent="0.3">
      <c r="A1542" s="737">
        <v>10</v>
      </c>
      <c r="B1542" s="738" t="s">
        <v>2778</v>
      </c>
      <c r="C1542" s="738" t="s">
        <v>3070</v>
      </c>
      <c r="D1542" s="819" t="s">
        <v>5801</v>
      </c>
      <c r="E1542" s="820" t="s">
        <v>3147</v>
      </c>
      <c r="F1542" s="738" t="s">
        <v>3057</v>
      </c>
      <c r="G1542" s="738" t="s">
        <v>3615</v>
      </c>
      <c r="H1542" s="738" t="s">
        <v>608</v>
      </c>
      <c r="I1542" s="738" t="s">
        <v>4948</v>
      </c>
      <c r="J1542" s="738" t="s">
        <v>4949</v>
      </c>
      <c r="K1542" s="738" t="s">
        <v>4853</v>
      </c>
      <c r="L1542" s="739">
        <v>0</v>
      </c>
      <c r="M1542" s="739">
        <v>0</v>
      </c>
      <c r="N1542" s="738">
        <v>1</v>
      </c>
      <c r="O1542" s="821">
        <v>0.5</v>
      </c>
      <c r="P1542" s="739">
        <v>0</v>
      </c>
      <c r="Q1542" s="754"/>
      <c r="R1542" s="738">
        <v>1</v>
      </c>
      <c r="S1542" s="754">
        <v>1</v>
      </c>
      <c r="T1542" s="821">
        <v>0.5</v>
      </c>
      <c r="U1542" s="777">
        <v>1</v>
      </c>
    </row>
    <row r="1543" spans="1:21" ht="14.4" customHeight="1" x14ac:dyDescent="0.3">
      <c r="A1543" s="737">
        <v>10</v>
      </c>
      <c r="B1543" s="738" t="s">
        <v>2778</v>
      </c>
      <c r="C1543" s="738" t="s">
        <v>3070</v>
      </c>
      <c r="D1543" s="819" t="s">
        <v>5801</v>
      </c>
      <c r="E1543" s="820" t="s">
        <v>3147</v>
      </c>
      <c r="F1543" s="738" t="s">
        <v>3057</v>
      </c>
      <c r="G1543" s="738" t="s">
        <v>3400</v>
      </c>
      <c r="H1543" s="738" t="s">
        <v>608</v>
      </c>
      <c r="I1543" s="738" t="s">
        <v>1546</v>
      </c>
      <c r="J1543" s="738" t="s">
        <v>3401</v>
      </c>
      <c r="K1543" s="738" t="s">
        <v>3402</v>
      </c>
      <c r="L1543" s="739">
        <v>121.07</v>
      </c>
      <c r="M1543" s="739">
        <v>4479.59</v>
      </c>
      <c r="N1543" s="738">
        <v>37</v>
      </c>
      <c r="O1543" s="821">
        <v>13.5</v>
      </c>
      <c r="P1543" s="739">
        <v>1694.9799999999998</v>
      </c>
      <c r="Q1543" s="754">
        <v>0.37837837837837834</v>
      </c>
      <c r="R1543" s="738">
        <v>14</v>
      </c>
      <c r="S1543" s="754">
        <v>0.3783783783783784</v>
      </c>
      <c r="T1543" s="821">
        <v>4.5</v>
      </c>
      <c r="U1543" s="777">
        <v>0.33333333333333331</v>
      </c>
    </row>
    <row r="1544" spans="1:21" ht="14.4" customHeight="1" x14ac:dyDescent="0.3">
      <c r="A1544" s="737">
        <v>10</v>
      </c>
      <c r="B1544" s="738" t="s">
        <v>2778</v>
      </c>
      <c r="C1544" s="738" t="s">
        <v>3070</v>
      </c>
      <c r="D1544" s="819" t="s">
        <v>5801</v>
      </c>
      <c r="E1544" s="820" t="s">
        <v>3147</v>
      </c>
      <c r="F1544" s="738" t="s">
        <v>3057</v>
      </c>
      <c r="G1544" s="738" t="s">
        <v>3684</v>
      </c>
      <c r="H1544" s="738" t="s">
        <v>608</v>
      </c>
      <c r="I1544" s="738" t="s">
        <v>4800</v>
      </c>
      <c r="J1544" s="738" t="s">
        <v>4801</v>
      </c>
      <c r="K1544" s="738" t="s">
        <v>4802</v>
      </c>
      <c r="L1544" s="739">
        <v>151.51</v>
      </c>
      <c r="M1544" s="739">
        <v>151.51</v>
      </c>
      <c r="N1544" s="738">
        <v>1</v>
      </c>
      <c r="O1544" s="821">
        <v>1</v>
      </c>
      <c r="P1544" s="739"/>
      <c r="Q1544" s="754">
        <v>0</v>
      </c>
      <c r="R1544" s="738"/>
      <c r="S1544" s="754">
        <v>0</v>
      </c>
      <c r="T1544" s="821"/>
      <c r="U1544" s="777">
        <v>0</v>
      </c>
    </row>
    <row r="1545" spans="1:21" ht="14.4" customHeight="1" x14ac:dyDescent="0.3">
      <c r="A1545" s="737">
        <v>10</v>
      </c>
      <c r="B1545" s="738" t="s">
        <v>2778</v>
      </c>
      <c r="C1545" s="738" t="s">
        <v>3070</v>
      </c>
      <c r="D1545" s="819" t="s">
        <v>5801</v>
      </c>
      <c r="E1545" s="820" t="s">
        <v>3147</v>
      </c>
      <c r="F1545" s="738" t="s">
        <v>3057</v>
      </c>
      <c r="G1545" s="738" t="s">
        <v>3535</v>
      </c>
      <c r="H1545" s="738" t="s">
        <v>608</v>
      </c>
      <c r="I1545" s="738" t="s">
        <v>1028</v>
      </c>
      <c r="J1545" s="738" t="s">
        <v>1029</v>
      </c>
      <c r="K1545" s="738" t="s">
        <v>3536</v>
      </c>
      <c r="L1545" s="739">
        <v>27.28</v>
      </c>
      <c r="M1545" s="739">
        <v>54.56</v>
      </c>
      <c r="N1545" s="738">
        <v>2</v>
      </c>
      <c r="O1545" s="821">
        <v>0.5</v>
      </c>
      <c r="P1545" s="739"/>
      <c r="Q1545" s="754">
        <v>0</v>
      </c>
      <c r="R1545" s="738"/>
      <c r="S1545" s="754">
        <v>0</v>
      </c>
      <c r="T1545" s="821"/>
      <c r="U1545" s="777">
        <v>0</v>
      </c>
    </row>
    <row r="1546" spans="1:21" ht="14.4" customHeight="1" x14ac:dyDescent="0.3">
      <c r="A1546" s="737">
        <v>10</v>
      </c>
      <c r="B1546" s="738" t="s">
        <v>2778</v>
      </c>
      <c r="C1546" s="738" t="s">
        <v>3070</v>
      </c>
      <c r="D1546" s="819" t="s">
        <v>5801</v>
      </c>
      <c r="E1546" s="820" t="s">
        <v>3147</v>
      </c>
      <c r="F1546" s="738" t="s">
        <v>3057</v>
      </c>
      <c r="G1546" s="738" t="s">
        <v>3432</v>
      </c>
      <c r="H1546" s="738" t="s">
        <v>608</v>
      </c>
      <c r="I1546" s="738" t="s">
        <v>4950</v>
      </c>
      <c r="J1546" s="738" t="s">
        <v>4951</v>
      </c>
      <c r="K1546" s="738" t="s">
        <v>4952</v>
      </c>
      <c r="L1546" s="739">
        <v>1226.51</v>
      </c>
      <c r="M1546" s="739">
        <v>3679.5299999999997</v>
      </c>
      <c r="N1546" s="738">
        <v>3</v>
      </c>
      <c r="O1546" s="821">
        <v>2</v>
      </c>
      <c r="P1546" s="739"/>
      <c r="Q1546" s="754">
        <v>0</v>
      </c>
      <c r="R1546" s="738"/>
      <c r="S1546" s="754">
        <v>0</v>
      </c>
      <c r="T1546" s="821"/>
      <c r="U1546" s="777">
        <v>0</v>
      </c>
    </row>
    <row r="1547" spans="1:21" ht="14.4" customHeight="1" x14ac:dyDescent="0.3">
      <c r="A1547" s="737">
        <v>10</v>
      </c>
      <c r="B1547" s="738" t="s">
        <v>2778</v>
      </c>
      <c r="C1547" s="738" t="s">
        <v>3070</v>
      </c>
      <c r="D1547" s="819" t="s">
        <v>5801</v>
      </c>
      <c r="E1547" s="820" t="s">
        <v>3147</v>
      </c>
      <c r="F1547" s="738" t="s">
        <v>3057</v>
      </c>
      <c r="G1547" s="738" t="s">
        <v>3432</v>
      </c>
      <c r="H1547" s="738" t="s">
        <v>608</v>
      </c>
      <c r="I1547" s="738" t="s">
        <v>4953</v>
      </c>
      <c r="J1547" s="738" t="s">
        <v>4810</v>
      </c>
      <c r="K1547" s="738" t="s">
        <v>4954</v>
      </c>
      <c r="L1547" s="739">
        <v>50.67</v>
      </c>
      <c r="M1547" s="739">
        <v>202.68</v>
      </c>
      <c r="N1547" s="738">
        <v>4</v>
      </c>
      <c r="O1547" s="821">
        <v>1</v>
      </c>
      <c r="P1547" s="739"/>
      <c r="Q1547" s="754">
        <v>0</v>
      </c>
      <c r="R1547" s="738"/>
      <c r="S1547" s="754">
        <v>0</v>
      </c>
      <c r="T1547" s="821"/>
      <c r="U1547" s="777">
        <v>0</v>
      </c>
    </row>
    <row r="1548" spans="1:21" ht="14.4" customHeight="1" x14ac:dyDescent="0.3">
      <c r="A1548" s="737">
        <v>10</v>
      </c>
      <c r="B1548" s="738" t="s">
        <v>2778</v>
      </c>
      <c r="C1548" s="738" t="s">
        <v>3070</v>
      </c>
      <c r="D1548" s="819" t="s">
        <v>5801</v>
      </c>
      <c r="E1548" s="820" t="s">
        <v>3147</v>
      </c>
      <c r="F1548" s="738" t="s">
        <v>3057</v>
      </c>
      <c r="G1548" s="738" t="s">
        <v>3287</v>
      </c>
      <c r="H1548" s="738" t="s">
        <v>608</v>
      </c>
      <c r="I1548" s="738" t="s">
        <v>4955</v>
      </c>
      <c r="J1548" s="738" t="s">
        <v>1721</v>
      </c>
      <c r="K1548" s="738" t="s">
        <v>4956</v>
      </c>
      <c r="L1548" s="739">
        <v>98.75</v>
      </c>
      <c r="M1548" s="739">
        <v>98.75</v>
      </c>
      <c r="N1548" s="738">
        <v>1</v>
      </c>
      <c r="O1548" s="821">
        <v>1</v>
      </c>
      <c r="P1548" s="739"/>
      <c r="Q1548" s="754">
        <v>0</v>
      </c>
      <c r="R1548" s="738"/>
      <c r="S1548" s="754">
        <v>0</v>
      </c>
      <c r="T1548" s="821"/>
      <c r="U1548" s="777">
        <v>0</v>
      </c>
    </row>
    <row r="1549" spans="1:21" ht="14.4" customHeight="1" x14ac:dyDescent="0.3">
      <c r="A1549" s="737">
        <v>10</v>
      </c>
      <c r="B1549" s="738" t="s">
        <v>2778</v>
      </c>
      <c r="C1549" s="738" t="s">
        <v>3070</v>
      </c>
      <c r="D1549" s="819" t="s">
        <v>5801</v>
      </c>
      <c r="E1549" s="820" t="s">
        <v>3147</v>
      </c>
      <c r="F1549" s="738" t="s">
        <v>3057</v>
      </c>
      <c r="G1549" s="738" t="s">
        <v>4816</v>
      </c>
      <c r="H1549" s="738" t="s">
        <v>608</v>
      </c>
      <c r="I1549" s="738" t="s">
        <v>4820</v>
      </c>
      <c r="J1549" s="738" t="s">
        <v>4821</v>
      </c>
      <c r="K1549" s="738" t="s">
        <v>4822</v>
      </c>
      <c r="L1549" s="739">
        <v>54.36</v>
      </c>
      <c r="M1549" s="739">
        <v>54.36</v>
      </c>
      <c r="N1549" s="738">
        <v>1</v>
      </c>
      <c r="O1549" s="821">
        <v>0.5</v>
      </c>
      <c r="P1549" s="739"/>
      <c r="Q1549" s="754">
        <v>0</v>
      </c>
      <c r="R1549" s="738"/>
      <c r="S1549" s="754">
        <v>0</v>
      </c>
      <c r="T1549" s="821"/>
      <c r="U1549" s="777">
        <v>0</v>
      </c>
    </row>
    <row r="1550" spans="1:21" ht="14.4" customHeight="1" x14ac:dyDescent="0.3">
      <c r="A1550" s="737">
        <v>10</v>
      </c>
      <c r="B1550" s="738" t="s">
        <v>2778</v>
      </c>
      <c r="C1550" s="738" t="s">
        <v>3070</v>
      </c>
      <c r="D1550" s="819" t="s">
        <v>5801</v>
      </c>
      <c r="E1550" s="820" t="s">
        <v>3147</v>
      </c>
      <c r="F1550" s="738" t="s">
        <v>3057</v>
      </c>
      <c r="G1550" s="738" t="s">
        <v>4816</v>
      </c>
      <c r="H1550" s="738" t="s">
        <v>871</v>
      </c>
      <c r="I1550" s="738" t="s">
        <v>4826</v>
      </c>
      <c r="J1550" s="738" t="s">
        <v>4827</v>
      </c>
      <c r="K1550" s="738" t="s">
        <v>4828</v>
      </c>
      <c r="L1550" s="739">
        <v>97.41</v>
      </c>
      <c r="M1550" s="739">
        <v>584.46</v>
      </c>
      <c r="N1550" s="738">
        <v>6</v>
      </c>
      <c r="O1550" s="821">
        <v>3</v>
      </c>
      <c r="P1550" s="739">
        <v>97.41</v>
      </c>
      <c r="Q1550" s="754">
        <v>0.16666666666666666</v>
      </c>
      <c r="R1550" s="738">
        <v>1</v>
      </c>
      <c r="S1550" s="754">
        <v>0.16666666666666666</v>
      </c>
      <c r="T1550" s="821">
        <v>0.5</v>
      </c>
      <c r="U1550" s="777">
        <v>0.16666666666666666</v>
      </c>
    </row>
    <row r="1551" spans="1:21" ht="14.4" customHeight="1" x14ac:dyDescent="0.3">
      <c r="A1551" s="737">
        <v>10</v>
      </c>
      <c r="B1551" s="738" t="s">
        <v>2778</v>
      </c>
      <c r="C1551" s="738" t="s">
        <v>3070</v>
      </c>
      <c r="D1551" s="819" t="s">
        <v>5801</v>
      </c>
      <c r="E1551" s="820" t="s">
        <v>3147</v>
      </c>
      <c r="F1551" s="738" t="s">
        <v>3057</v>
      </c>
      <c r="G1551" s="738" t="s">
        <v>4816</v>
      </c>
      <c r="H1551" s="738" t="s">
        <v>608</v>
      </c>
      <c r="I1551" s="738" t="s">
        <v>4829</v>
      </c>
      <c r="J1551" s="738" t="s">
        <v>4830</v>
      </c>
      <c r="K1551" s="738" t="s">
        <v>4831</v>
      </c>
      <c r="L1551" s="739">
        <v>645.07000000000005</v>
      </c>
      <c r="M1551" s="739">
        <v>3225.3500000000004</v>
      </c>
      <c r="N1551" s="738">
        <v>5</v>
      </c>
      <c r="O1551" s="821">
        <v>1</v>
      </c>
      <c r="P1551" s="739"/>
      <c r="Q1551" s="754">
        <v>0</v>
      </c>
      <c r="R1551" s="738"/>
      <c r="S1551" s="754">
        <v>0</v>
      </c>
      <c r="T1551" s="821"/>
      <c r="U1551" s="777">
        <v>0</v>
      </c>
    </row>
    <row r="1552" spans="1:21" ht="14.4" customHeight="1" x14ac:dyDescent="0.3">
      <c r="A1552" s="737">
        <v>10</v>
      </c>
      <c r="B1552" s="738" t="s">
        <v>2778</v>
      </c>
      <c r="C1552" s="738" t="s">
        <v>3070</v>
      </c>
      <c r="D1552" s="819" t="s">
        <v>5801</v>
      </c>
      <c r="E1552" s="820" t="s">
        <v>3147</v>
      </c>
      <c r="F1552" s="738" t="s">
        <v>3057</v>
      </c>
      <c r="G1552" s="738" t="s">
        <v>3385</v>
      </c>
      <c r="H1552" s="738" t="s">
        <v>871</v>
      </c>
      <c r="I1552" s="738" t="s">
        <v>3386</v>
      </c>
      <c r="J1552" s="738" t="s">
        <v>2911</v>
      </c>
      <c r="K1552" s="738" t="s">
        <v>3387</v>
      </c>
      <c r="L1552" s="739">
        <v>207.45</v>
      </c>
      <c r="M1552" s="739">
        <v>4356.45</v>
      </c>
      <c r="N1552" s="738">
        <v>21</v>
      </c>
      <c r="O1552" s="821">
        <v>13</v>
      </c>
      <c r="P1552" s="739">
        <v>1867.0500000000002</v>
      </c>
      <c r="Q1552" s="754">
        <v>0.42857142857142866</v>
      </c>
      <c r="R1552" s="738">
        <v>9</v>
      </c>
      <c r="S1552" s="754">
        <v>0.42857142857142855</v>
      </c>
      <c r="T1552" s="821">
        <v>4.5</v>
      </c>
      <c r="U1552" s="777">
        <v>0.34615384615384615</v>
      </c>
    </row>
    <row r="1553" spans="1:21" ht="14.4" customHeight="1" x14ac:dyDescent="0.3">
      <c r="A1553" s="737">
        <v>10</v>
      </c>
      <c r="B1553" s="738" t="s">
        <v>2778</v>
      </c>
      <c r="C1553" s="738" t="s">
        <v>3070</v>
      </c>
      <c r="D1553" s="819" t="s">
        <v>5801</v>
      </c>
      <c r="E1553" s="820" t="s">
        <v>3147</v>
      </c>
      <c r="F1553" s="738" t="s">
        <v>3057</v>
      </c>
      <c r="G1553" s="738" t="s">
        <v>3385</v>
      </c>
      <c r="H1553" s="738" t="s">
        <v>608</v>
      </c>
      <c r="I1553" s="738" t="s">
        <v>4834</v>
      </c>
      <c r="J1553" s="738" t="s">
        <v>2911</v>
      </c>
      <c r="K1553" s="738" t="s">
        <v>4835</v>
      </c>
      <c r="L1553" s="739">
        <v>0</v>
      </c>
      <c r="M1553" s="739">
        <v>0</v>
      </c>
      <c r="N1553" s="738">
        <v>2</v>
      </c>
      <c r="O1553" s="821">
        <v>1.5</v>
      </c>
      <c r="P1553" s="739">
        <v>0</v>
      </c>
      <c r="Q1553" s="754"/>
      <c r="R1553" s="738">
        <v>2</v>
      </c>
      <c r="S1553" s="754">
        <v>1</v>
      </c>
      <c r="T1553" s="821">
        <v>1.5</v>
      </c>
      <c r="U1553" s="777">
        <v>1</v>
      </c>
    </row>
    <row r="1554" spans="1:21" ht="14.4" customHeight="1" x14ac:dyDescent="0.3">
      <c r="A1554" s="737">
        <v>10</v>
      </c>
      <c r="B1554" s="738" t="s">
        <v>2778</v>
      </c>
      <c r="C1554" s="738" t="s">
        <v>3070</v>
      </c>
      <c r="D1554" s="819" t="s">
        <v>5801</v>
      </c>
      <c r="E1554" s="820" t="s">
        <v>3147</v>
      </c>
      <c r="F1554" s="738" t="s">
        <v>3057</v>
      </c>
      <c r="G1554" s="738" t="s">
        <v>3385</v>
      </c>
      <c r="H1554" s="738" t="s">
        <v>608</v>
      </c>
      <c r="I1554" s="738" t="s">
        <v>4836</v>
      </c>
      <c r="J1554" s="738" t="s">
        <v>4837</v>
      </c>
      <c r="K1554" s="738" t="s">
        <v>4838</v>
      </c>
      <c r="L1554" s="739">
        <v>46.1</v>
      </c>
      <c r="M1554" s="739">
        <v>138.30000000000001</v>
      </c>
      <c r="N1554" s="738">
        <v>3</v>
      </c>
      <c r="O1554" s="821">
        <v>2</v>
      </c>
      <c r="P1554" s="739"/>
      <c r="Q1554" s="754">
        <v>0</v>
      </c>
      <c r="R1554" s="738"/>
      <c r="S1554" s="754">
        <v>0</v>
      </c>
      <c r="T1554" s="821"/>
      <c r="U1554" s="777">
        <v>0</v>
      </c>
    </row>
    <row r="1555" spans="1:21" ht="14.4" customHeight="1" x14ac:dyDescent="0.3">
      <c r="A1555" s="737">
        <v>10</v>
      </c>
      <c r="B1555" s="738" t="s">
        <v>2778</v>
      </c>
      <c r="C1555" s="738" t="s">
        <v>3070</v>
      </c>
      <c r="D1555" s="819" t="s">
        <v>5801</v>
      </c>
      <c r="E1555" s="820" t="s">
        <v>3147</v>
      </c>
      <c r="F1555" s="738" t="s">
        <v>3057</v>
      </c>
      <c r="G1555" s="738" t="s">
        <v>3385</v>
      </c>
      <c r="H1555" s="738" t="s">
        <v>608</v>
      </c>
      <c r="I1555" s="738" t="s">
        <v>4839</v>
      </c>
      <c r="J1555" s="738" t="s">
        <v>4837</v>
      </c>
      <c r="K1555" s="738" t="s">
        <v>3157</v>
      </c>
      <c r="L1555" s="739">
        <v>207.45</v>
      </c>
      <c r="M1555" s="739">
        <v>207.45</v>
      </c>
      <c r="N1555" s="738">
        <v>1</v>
      </c>
      <c r="O1555" s="821">
        <v>1</v>
      </c>
      <c r="P1555" s="739"/>
      <c r="Q1555" s="754">
        <v>0</v>
      </c>
      <c r="R1555" s="738"/>
      <c r="S1555" s="754">
        <v>0</v>
      </c>
      <c r="T1555" s="821"/>
      <c r="U1555" s="777">
        <v>0</v>
      </c>
    </row>
    <row r="1556" spans="1:21" ht="14.4" customHeight="1" x14ac:dyDescent="0.3">
      <c r="A1556" s="737">
        <v>10</v>
      </c>
      <c r="B1556" s="738" t="s">
        <v>2778</v>
      </c>
      <c r="C1556" s="738" t="s">
        <v>3070</v>
      </c>
      <c r="D1556" s="819" t="s">
        <v>5801</v>
      </c>
      <c r="E1556" s="820" t="s">
        <v>3147</v>
      </c>
      <c r="F1556" s="738" t="s">
        <v>3057</v>
      </c>
      <c r="G1556" s="738" t="s">
        <v>3385</v>
      </c>
      <c r="H1556" s="738" t="s">
        <v>608</v>
      </c>
      <c r="I1556" s="738" t="s">
        <v>4957</v>
      </c>
      <c r="J1556" s="738" t="s">
        <v>4157</v>
      </c>
      <c r="K1556" s="738" t="s">
        <v>4958</v>
      </c>
      <c r="L1556" s="739">
        <v>207.45</v>
      </c>
      <c r="M1556" s="739">
        <v>207.45</v>
      </c>
      <c r="N1556" s="738">
        <v>1</v>
      </c>
      <c r="O1556" s="821">
        <v>0.5</v>
      </c>
      <c r="P1556" s="739"/>
      <c r="Q1556" s="754">
        <v>0</v>
      </c>
      <c r="R1556" s="738"/>
      <c r="S1556" s="754">
        <v>0</v>
      </c>
      <c r="T1556" s="821"/>
      <c r="U1556" s="777">
        <v>0</v>
      </c>
    </row>
    <row r="1557" spans="1:21" ht="14.4" customHeight="1" x14ac:dyDescent="0.3">
      <c r="A1557" s="737">
        <v>10</v>
      </c>
      <c r="B1557" s="738" t="s">
        <v>2778</v>
      </c>
      <c r="C1557" s="738" t="s">
        <v>3070</v>
      </c>
      <c r="D1557" s="819" t="s">
        <v>5801</v>
      </c>
      <c r="E1557" s="820" t="s">
        <v>3147</v>
      </c>
      <c r="F1557" s="738" t="s">
        <v>3057</v>
      </c>
      <c r="G1557" s="738" t="s">
        <v>3385</v>
      </c>
      <c r="H1557" s="738" t="s">
        <v>608</v>
      </c>
      <c r="I1557" s="738" t="s">
        <v>4959</v>
      </c>
      <c r="J1557" s="738" t="s">
        <v>4960</v>
      </c>
      <c r="K1557" s="738" t="s">
        <v>3387</v>
      </c>
      <c r="L1557" s="739">
        <v>207.45</v>
      </c>
      <c r="M1557" s="739">
        <v>207.45</v>
      </c>
      <c r="N1557" s="738">
        <v>1</v>
      </c>
      <c r="O1557" s="821">
        <v>0.5</v>
      </c>
      <c r="P1557" s="739"/>
      <c r="Q1557" s="754">
        <v>0</v>
      </c>
      <c r="R1557" s="738"/>
      <c r="S1557" s="754">
        <v>0</v>
      </c>
      <c r="T1557" s="821"/>
      <c r="U1557" s="777">
        <v>0</v>
      </c>
    </row>
    <row r="1558" spans="1:21" ht="14.4" customHeight="1" x14ac:dyDescent="0.3">
      <c r="A1558" s="737">
        <v>10</v>
      </c>
      <c r="B1558" s="738" t="s">
        <v>2778</v>
      </c>
      <c r="C1558" s="738" t="s">
        <v>3070</v>
      </c>
      <c r="D1558" s="819" t="s">
        <v>5801</v>
      </c>
      <c r="E1558" s="820" t="s">
        <v>3147</v>
      </c>
      <c r="F1558" s="738" t="s">
        <v>3057</v>
      </c>
      <c r="G1558" s="738" t="s">
        <v>3181</v>
      </c>
      <c r="H1558" s="738" t="s">
        <v>608</v>
      </c>
      <c r="I1558" s="738" t="s">
        <v>4961</v>
      </c>
      <c r="J1558" s="738" t="s">
        <v>4962</v>
      </c>
      <c r="K1558" s="738" t="s">
        <v>4963</v>
      </c>
      <c r="L1558" s="739">
        <v>303.82</v>
      </c>
      <c r="M1558" s="739">
        <v>1822.92</v>
      </c>
      <c r="N1558" s="738">
        <v>6</v>
      </c>
      <c r="O1558" s="821">
        <v>1.5</v>
      </c>
      <c r="P1558" s="739">
        <v>607.64</v>
      </c>
      <c r="Q1558" s="754">
        <v>0.33333333333333331</v>
      </c>
      <c r="R1558" s="738">
        <v>2</v>
      </c>
      <c r="S1558" s="754">
        <v>0.33333333333333331</v>
      </c>
      <c r="T1558" s="821">
        <v>0.5</v>
      </c>
      <c r="U1558" s="777">
        <v>0.33333333333333331</v>
      </c>
    </row>
    <row r="1559" spans="1:21" ht="14.4" customHeight="1" x14ac:dyDescent="0.3">
      <c r="A1559" s="737">
        <v>10</v>
      </c>
      <c r="B1559" s="738" t="s">
        <v>2778</v>
      </c>
      <c r="C1559" s="738" t="s">
        <v>3070</v>
      </c>
      <c r="D1559" s="819" t="s">
        <v>5801</v>
      </c>
      <c r="E1559" s="820" t="s">
        <v>3147</v>
      </c>
      <c r="F1559" s="738" t="s">
        <v>3057</v>
      </c>
      <c r="G1559" s="738" t="s">
        <v>3181</v>
      </c>
      <c r="H1559" s="738" t="s">
        <v>608</v>
      </c>
      <c r="I1559" s="738" t="s">
        <v>4964</v>
      </c>
      <c r="J1559" s="738" t="s">
        <v>4962</v>
      </c>
      <c r="K1559" s="738" t="s">
        <v>4965</v>
      </c>
      <c r="L1559" s="739">
        <v>607.65</v>
      </c>
      <c r="M1559" s="739">
        <v>2430.6</v>
      </c>
      <c r="N1559" s="738">
        <v>4</v>
      </c>
      <c r="O1559" s="821">
        <v>1.5</v>
      </c>
      <c r="P1559" s="739">
        <v>1215.3</v>
      </c>
      <c r="Q1559" s="754">
        <v>0.5</v>
      </c>
      <c r="R1559" s="738">
        <v>2</v>
      </c>
      <c r="S1559" s="754">
        <v>0.5</v>
      </c>
      <c r="T1559" s="821">
        <v>1</v>
      </c>
      <c r="U1559" s="777">
        <v>0.66666666666666663</v>
      </c>
    </row>
    <row r="1560" spans="1:21" ht="14.4" customHeight="1" x14ac:dyDescent="0.3">
      <c r="A1560" s="737">
        <v>10</v>
      </c>
      <c r="B1560" s="738" t="s">
        <v>2778</v>
      </c>
      <c r="C1560" s="738" t="s">
        <v>3070</v>
      </c>
      <c r="D1560" s="819" t="s">
        <v>5801</v>
      </c>
      <c r="E1560" s="820" t="s">
        <v>3147</v>
      </c>
      <c r="F1560" s="738" t="s">
        <v>3057</v>
      </c>
      <c r="G1560" s="738" t="s">
        <v>3181</v>
      </c>
      <c r="H1560" s="738" t="s">
        <v>608</v>
      </c>
      <c r="I1560" s="738" t="s">
        <v>4849</v>
      </c>
      <c r="J1560" s="738" t="s">
        <v>4850</v>
      </c>
      <c r="K1560" s="738" t="s">
        <v>4851</v>
      </c>
      <c r="L1560" s="739">
        <v>141.25</v>
      </c>
      <c r="M1560" s="739">
        <v>706.25</v>
      </c>
      <c r="N1560" s="738">
        <v>5</v>
      </c>
      <c r="O1560" s="821">
        <v>2.5</v>
      </c>
      <c r="P1560" s="739"/>
      <c r="Q1560" s="754">
        <v>0</v>
      </c>
      <c r="R1560" s="738"/>
      <c r="S1560" s="754">
        <v>0</v>
      </c>
      <c r="T1560" s="821"/>
      <c r="U1560" s="777">
        <v>0</v>
      </c>
    </row>
    <row r="1561" spans="1:21" ht="14.4" customHeight="1" x14ac:dyDescent="0.3">
      <c r="A1561" s="737">
        <v>10</v>
      </c>
      <c r="B1561" s="738" t="s">
        <v>2778</v>
      </c>
      <c r="C1561" s="738" t="s">
        <v>3070</v>
      </c>
      <c r="D1561" s="819" t="s">
        <v>5801</v>
      </c>
      <c r="E1561" s="820" t="s">
        <v>3147</v>
      </c>
      <c r="F1561" s="738" t="s">
        <v>3057</v>
      </c>
      <c r="G1561" s="738" t="s">
        <v>3181</v>
      </c>
      <c r="H1561" s="738" t="s">
        <v>871</v>
      </c>
      <c r="I1561" s="738" t="s">
        <v>1661</v>
      </c>
      <c r="J1561" s="738" t="s">
        <v>2952</v>
      </c>
      <c r="K1561" s="738" t="s">
        <v>2953</v>
      </c>
      <c r="L1561" s="739">
        <v>141.25</v>
      </c>
      <c r="M1561" s="739">
        <v>21752.5</v>
      </c>
      <c r="N1561" s="738">
        <v>154</v>
      </c>
      <c r="O1561" s="821">
        <v>42.5</v>
      </c>
      <c r="P1561" s="739">
        <v>11865</v>
      </c>
      <c r="Q1561" s="754">
        <v>0.54545454545454541</v>
      </c>
      <c r="R1561" s="738">
        <v>84</v>
      </c>
      <c r="S1561" s="754">
        <v>0.54545454545454541</v>
      </c>
      <c r="T1561" s="821">
        <v>21.5</v>
      </c>
      <c r="U1561" s="777">
        <v>0.50588235294117645</v>
      </c>
    </row>
    <row r="1562" spans="1:21" ht="14.4" customHeight="1" x14ac:dyDescent="0.3">
      <c r="A1562" s="737">
        <v>10</v>
      </c>
      <c r="B1562" s="738" t="s">
        <v>2778</v>
      </c>
      <c r="C1562" s="738" t="s">
        <v>3070</v>
      </c>
      <c r="D1562" s="819" t="s">
        <v>5801</v>
      </c>
      <c r="E1562" s="820" t="s">
        <v>3147</v>
      </c>
      <c r="F1562" s="738" t="s">
        <v>3057</v>
      </c>
      <c r="G1562" s="738" t="s">
        <v>3511</v>
      </c>
      <c r="H1562" s="738" t="s">
        <v>608</v>
      </c>
      <c r="I1562" s="738" t="s">
        <v>3637</v>
      </c>
      <c r="J1562" s="738" t="s">
        <v>3638</v>
      </c>
      <c r="K1562" s="738" t="s">
        <v>3639</v>
      </c>
      <c r="L1562" s="739">
        <v>1472.61</v>
      </c>
      <c r="M1562" s="739">
        <v>4417.83</v>
      </c>
      <c r="N1562" s="738">
        <v>3</v>
      </c>
      <c r="O1562" s="821">
        <v>2.5</v>
      </c>
      <c r="P1562" s="739">
        <v>2945.22</v>
      </c>
      <c r="Q1562" s="754">
        <v>0.66666666666666663</v>
      </c>
      <c r="R1562" s="738">
        <v>2</v>
      </c>
      <c r="S1562" s="754">
        <v>0.66666666666666663</v>
      </c>
      <c r="T1562" s="821">
        <v>1.5</v>
      </c>
      <c r="U1562" s="777">
        <v>0.6</v>
      </c>
    </row>
    <row r="1563" spans="1:21" ht="14.4" customHeight="1" x14ac:dyDescent="0.3">
      <c r="A1563" s="737">
        <v>10</v>
      </c>
      <c r="B1563" s="738" t="s">
        <v>2778</v>
      </c>
      <c r="C1563" s="738" t="s">
        <v>3070</v>
      </c>
      <c r="D1563" s="819" t="s">
        <v>5801</v>
      </c>
      <c r="E1563" s="820" t="s">
        <v>3147</v>
      </c>
      <c r="F1563" s="738" t="s">
        <v>3057</v>
      </c>
      <c r="G1563" s="738" t="s">
        <v>3511</v>
      </c>
      <c r="H1563" s="738" t="s">
        <v>608</v>
      </c>
      <c r="I1563" s="738" t="s">
        <v>4966</v>
      </c>
      <c r="J1563" s="738" t="s">
        <v>4865</v>
      </c>
      <c r="K1563" s="738" t="s">
        <v>4967</v>
      </c>
      <c r="L1563" s="739">
        <v>420.75</v>
      </c>
      <c r="M1563" s="739">
        <v>3786.75</v>
      </c>
      <c r="N1563" s="738">
        <v>9</v>
      </c>
      <c r="O1563" s="821">
        <v>1.5</v>
      </c>
      <c r="P1563" s="739">
        <v>2524.5</v>
      </c>
      <c r="Q1563" s="754">
        <v>0.66666666666666663</v>
      </c>
      <c r="R1563" s="738">
        <v>6</v>
      </c>
      <c r="S1563" s="754">
        <v>0.66666666666666663</v>
      </c>
      <c r="T1563" s="821">
        <v>1</v>
      </c>
      <c r="U1563" s="777">
        <v>0.66666666666666663</v>
      </c>
    </row>
    <row r="1564" spans="1:21" ht="14.4" customHeight="1" x14ac:dyDescent="0.3">
      <c r="A1564" s="737">
        <v>10</v>
      </c>
      <c r="B1564" s="738" t="s">
        <v>2778</v>
      </c>
      <c r="C1564" s="738" t="s">
        <v>3070</v>
      </c>
      <c r="D1564" s="819" t="s">
        <v>5801</v>
      </c>
      <c r="E1564" s="820" t="s">
        <v>3147</v>
      </c>
      <c r="F1564" s="738" t="s">
        <v>3057</v>
      </c>
      <c r="G1564" s="738" t="s">
        <v>3511</v>
      </c>
      <c r="H1564" s="738" t="s">
        <v>608</v>
      </c>
      <c r="I1564" s="738" t="s">
        <v>4859</v>
      </c>
      <c r="J1564" s="738" t="s">
        <v>4855</v>
      </c>
      <c r="K1564" s="738" t="s">
        <v>4856</v>
      </c>
      <c r="L1564" s="739">
        <v>1472.61</v>
      </c>
      <c r="M1564" s="739">
        <v>1472.61</v>
      </c>
      <c r="N1564" s="738">
        <v>1</v>
      </c>
      <c r="O1564" s="821">
        <v>1</v>
      </c>
      <c r="P1564" s="739">
        <v>1472.61</v>
      </c>
      <c r="Q1564" s="754">
        <v>1</v>
      </c>
      <c r="R1564" s="738">
        <v>1</v>
      </c>
      <c r="S1564" s="754">
        <v>1</v>
      </c>
      <c r="T1564" s="821">
        <v>1</v>
      </c>
      <c r="U1564" s="777">
        <v>1</v>
      </c>
    </row>
    <row r="1565" spans="1:21" ht="14.4" customHeight="1" x14ac:dyDescent="0.3">
      <c r="A1565" s="737">
        <v>10</v>
      </c>
      <c r="B1565" s="738" t="s">
        <v>2778</v>
      </c>
      <c r="C1565" s="738" t="s">
        <v>3070</v>
      </c>
      <c r="D1565" s="819" t="s">
        <v>5801</v>
      </c>
      <c r="E1565" s="820" t="s">
        <v>3147</v>
      </c>
      <c r="F1565" s="738" t="s">
        <v>3057</v>
      </c>
      <c r="G1565" s="738" t="s">
        <v>3511</v>
      </c>
      <c r="H1565" s="738" t="s">
        <v>608</v>
      </c>
      <c r="I1565" s="738" t="s">
        <v>4968</v>
      </c>
      <c r="J1565" s="738" t="s">
        <v>4855</v>
      </c>
      <c r="K1565" s="738" t="s">
        <v>4856</v>
      </c>
      <c r="L1565" s="739">
        <v>1472.61</v>
      </c>
      <c r="M1565" s="739">
        <v>17671.32</v>
      </c>
      <c r="N1565" s="738">
        <v>12</v>
      </c>
      <c r="O1565" s="821">
        <v>7.5</v>
      </c>
      <c r="P1565" s="739">
        <v>8835.66</v>
      </c>
      <c r="Q1565" s="754">
        <v>0.5</v>
      </c>
      <c r="R1565" s="738">
        <v>6</v>
      </c>
      <c r="S1565" s="754">
        <v>0.5</v>
      </c>
      <c r="T1565" s="821">
        <v>3</v>
      </c>
      <c r="U1565" s="777">
        <v>0.4</v>
      </c>
    </row>
    <row r="1566" spans="1:21" ht="14.4" customHeight="1" x14ac:dyDescent="0.3">
      <c r="A1566" s="737">
        <v>10</v>
      </c>
      <c r="B1566" s="738" t="s">
        <v>2778</v>
      </c>
      <c r="C1566" s="738" t="s">
        <v>3070</v>
      </c>
      <c r="D1566" s="819" t="s">
        <v>5801</v>
      </c>
      <c r="E1566" s="820" t="s">
        <v>3147</v>
      </c>
      <c r="F1566" s="738" t="s">
        <v>3057</v>
      </c>
      <c r="G1566" s="738" t="s">
        <v>3511</v>
      </c>
      <c r="H1566" s="738" t="s">
        <v>608</v>
      </c>
      <c r="I1566" s="738" t="s">
        <v>4198</v>
      </c>
      <c r="J1566" s="738" t="s">
        <v>4199</v>
      </c>
      <c r="K1566" s="738" t="s">
        <v>3573</v>
      </c>
      <c r="L1566" s="739">
        <v>1472.61</v>
      </c>
      <c r="M1566" s="739">
        <v>1472.61</v>
      </c>
      <c r="N1566" s="738">
        <v>1</v>
      </c>
      <c r="O1566" s="821">
        <v>0.5</v>
      </c>
      <c r="P1566" s="739"/>
      <c r="Q1566" s="754">
        <v>0</v>
      </c>
      <c r="R1566" s="738"/>
      <c r="S1566" s="754">
        <v>0</v>
      </c>
      <c r="T1566" s="821"/>
      <c r="U1566" s="777">
        <v>0</v>
      </c>
    </row>
    <row r="1567" spans="1:21" ht="14.4" customHeight="1" x14ac:dyDescent="0.3">
      <c r="A1567" s="737">
        <v>10</v>
      </c>
      <c r="B1567" s="738" t="s">
        <v>2778</v>
      </c>
      <c r="C1567" s="738" t="s">
        <v>3070</v>
      </c>
      <c r="D1567" s="819" t="s">
        <v>5801</v>
      </c>
      <c r="E1567" s="820" t="s">
        <v>3147</v>
      </c>
      <c r="F1567" s="738" t="s">
        <v>3057</v>
      </c>
      <c r="G1567" s="738" t="s">
        <v>3511</v>
      </c>
      <c r="H1567" s="738" t="s">
        <v>871</v>
      </c>
      <c r="I1567" s="738" t="s">
        <v>4969</v>
      </c>
      <c r="J1567" s="738" t="s">
        <v>3513</v>
      </c>
      <c r="K1567" s="738" t="s">
        <v>3639</v>
      </c>
      <c r="L1567" s="739">
        <v>1472.61</v>
      </c>
      <c r="M1567" s="739">
        <v>8835.66</v>
      </c>
      <c r="N1567" s="738">
        <v>6</v>
      </c>
      <c r="O1567" s="821">
        <v>5</v>
      </c>
      <c r="P1567" s="739">
        <v>2945.22</v>
      </c>
      <c r="Q1567" s="754">
        <v>0.33333333333333331</v>
      </c>
      <c r="R1567" s="738">
        <v>2</v>
      </c>
      <c r="S1567" s="754">
        <v>0.33333333333333331</v>
      </c>
      <c r="T1567" s="821">
        <v>2</v>
      </c>
      <c r="U1567" s="777">
        <v>0.4</v>
      </c>
    </row>
    <row r="1568" spans="1:21" ht="14.4" customHeight="1" x14ac:dyDescent="0.3">
      <c r="A1568" s="737">
        <v>10</v>
      </c>
      <c r="B1568" s="738" t="s">
        <v>2778</v>
      </c>
      <c r="C1568" s="738" t="s">
        <v>3070</v>
      </c>
      <c r="D1568" s="819" t="s">
        <v>5801</v>
      </c>
      <c r="E1568" s="820" t="s">
        <v>3147</v>
      </c>
      <c r="F1568" s="738" t="s">
        <v>3057</v>
      </c>
      <c r="G1568" s="738" t="s">
        <v>3511</v>
      </c>
      <c r="H1568" s="738" t="s">
        <v>871</v>
      </c>
      <c r="I1568" s="738" t="s">
        <v>4861</v>
      </c>
      <c r="J1568" s="738" t="s">
        <v>3513</v>
      </c>
      <c r="K1568" s="738" t="s">
        <v>4856</v>
      </c>
      <c r="L1568" s="739">
        <v>1472.61</v>
      </c>
      <c r="M1568" s="739">
        <v>7363.0499999999993</v>
      </c>
      <c r="N1568" s="738">
        <v>5</v>
      </c>
      <c r="O1568" s="821">
        <v>3</v>
      </c>
      <c r="P1568" s="739">
        <v>2945.22</v>
      </c>
      <c r="Q1568" s="754">
        <v>0.4</v>
      </c>
      <c r="R1568" s="738">
        <v>2</v>
      </c>
      <c r="S1568" s="754">
        <v>0.4</v>
      </c>
      <c r="T1568" s="821">
        <v>1.5</v>
      </c>
      <c r="U1568" s="777">
        <v>0.5</v>
      </c>
    </row>
    <row r="1569" spans="1:21" ht="14.4" customHeight="1" x14ac:dyDescent="0.3">
      <c r="A1569" s="737">
        <v>10</v>
      </c>
      <c r="B1569" s="738" t="s">
        <v>2778</v>
      </c>
      <c r="C1569" s="738" t="s">
        <v>3070</v>
      </c>
      <c r="D1569" s="819" t="s">
        <v>5801</v>
      </c>
      <c r="E1569" s="820" t="s">
        <v>3147</v>
      </c>
      <c r="F1569" s="738" t="s">
        <v>3057</v>
      </c>
      <c r="G1569" s="738" t="s">
        <v>4867</v>
      </c>
      <c r="H1569" s="738" t="s">
        <v>608</v>
      </c>
      <c r="I1569" s="738" t="s">
        <v>4868</v>
      </c>
      <c r="J1569" s="738" t="s">
        <v>4869</v>
      </c>
      <c r="K1569" s="738" t="s">
        <v>4870</v>
      </c>
      <c r="L1569" s="739">
        <v>60.88</v>
      </c>
      <c r="M1569" s="739">
        <v>121.76</v>
      </c>
      <c r="N1569" s="738">
        <v>2</v>
      </c>
      <c r="O1569" s="821">
        <v>0.5</v>
      </c>
      <c r="P1569" s="739"/>
      <c r="Q1569" s="754">
        <v>0</v>
      </c>
      <c r="R1569" s="738"/>
      <c r="S1569" s="754">
        <v>0</v>
      </c>
      <c r="T1569" s="821"/>
      <c r="U1569" s="777">
        <v>0</v>
      </c>
    </row>
    <row r="1570" spans="1:21" ht="14.4" customHeight="1" x14ac:dyDescent="0.3">
      <c r="A1570" s="737">
        <v>10</v>
      </c>
      <c r="B1570" s="738" t="s">
        <v>2778</v>
      </c>
      <c r="C1570" s="738" t="s">
        <v>3070</v>
      </c>
      <c r="D1570" s="819" t="s">
        <v>5801</v>
      </c>
      <c r="E1570" s="820" t="s">
        <v>3147</v>
      </c>
      <c r="F1570" s="738" t="s">
        <v>3057</v>
      </c>
      <c r="G1570" s="738" t="s">
        <v>4867</v>
      </c>
      <c r="H1570" s="738" t="s">
        <v>608</v>
      </c>
      <c r="I1570" s="738" t="s">
        <v>4970</v>
      </c>
      <c r="J1570" s="738" t="s">
        <v>4971</v>
      </c>
      <c r="K1570" s="738" t="s">
        <v>4870</v>
      </c>
      <c r="L1570" s="739">
        <v>60.88</v>
      </c>
      <c r="M1570" s="739">
        <v>2556.9600000000005</v>
      </c>
      <c r="N1570" s="738">
        <v>42</v>
      </c>
      <c r="O1570" s="821">
        <v>25.5</v>
      </c>
      <c r="P1570" s="739">
        <v>1034.96</v>
      </c>
      <c r="Q1570" s="754">
        <v>0.40476190476190471</v>
      </c>
      <c r="R1570" s="738">
        <v>17</v>
      </c>
      <c r="S1570" s="754">
        <v>0.40476190476190477</v>
      </c>
      <c r="T1570" s="821">
        <v>11.5</v>
      </c>
      <c r="U1570" s="777">
        <v>0.45098039215686275</v>
      </c>
    </row>
    <row r="1571" spans="1:21" ht="14.4" customHeight="1" x14ac:dyDescent="0.3">
      <c r="A1571" s="737">
        <v>10</v>
      </c>
      <c r="B1571" s="738" t="s">
        <v>2778</v>
      </c>
      <c r="C1571" s="738" t="s">
        <v>3070</v>
      </c>
      <c r="D1571" s="819" t="s">
        <v>5801</v>
      </c>
      <c r="E1571" s="820" t="s">
        <v>3147</v>
      </c>
      <c r="F1571" s="738" t="s">
        <v>3057</v>
      </c>
      <c r="G1571" s="738" t="s">
        <v>3319</v>
      </c>
      <c r="H1571" s="738" t="s">
        <v>871</v>
      </c>
      <c r="I1571" s="738" t="s">
        <v>4871</v>
      </c>
      <c r="J1571" s="738" t="s">
        <v>4872</v>
      </c>
      <c r="K1571" s="738" t="s">
        <v>2878</v>
      </c>
      <c r="L1571" s="739">
        <v>1614.9</v>
      </c>
      <c r="M1571" s="739">
        <v>3229.8</v>
      </c>
      <c r="N1571" s="738">
        <v>2</v>
      </c>
      <c r="O1571" s="821">
        <v>1</v>
      </c>
      <c r="P1571" s="739"/>
      <c r="Q1571" s="754">
        <v>0</v>
      </c>
      <c r="R1571" s="738"/>
      <c r="S1571" s="754">
        <v>0</v>
      </c>
      <c r="T1571" s="821"/>
      <c r="U1571" s="777">
        <v>0</v>
      </c>
    </row>
    <row r="1572" spans="1:21" ht="14.4" customHeight="1" x14ac:dyDescent="0.3">
      <c r="A1572" s="737">
        <v>10</v>
      </c>
      <c r="B1572" s="738" t="s">
        <v>2778</v>
      </c>
      <c r="C1572" s="738" t="s">
        <v>3070</v>
      </c>
      <c r="D1572" s="819" t="s">
        <v>5801</v>
      </c>
      <c r="E1572" s="820" t="s">
        <v>3147</v>
      </c>
      <c r="F1572" s="738" t="s">
        <v>3057</v>
      </c>
      <c r="G1572" s="738" t="s">
        <v>3319</v>
      </c>
      <c r="H1572" s="738" t="s">
        <v>871</v>
      </c>
      <c r="I1572" s="738" t="s">
        <v>4873</v>
      </c>
      <c r="J1572" s="738" t="s">
        <v>4874</v>
      </c>
      <c r="K1572" s="738" t="s">
        <v>2878</v>
      </c>
      <c r="L1572" s="739">
        <v>1614.9</v>
      </c>
      <c r="M1572" s="739">
        <v>1614.9</v>
      </c>
      <c r="N1572" s="738">
        <v>1</v>
      </c>
      <c r="O1572" s="821">
        <v>1</v>
      </c>
      <c r="P1572" s="739">
        <v>1614.9</v>
      </c>
      <c r="Q1572" s="754">
        <v>1</v>
      </c>
      <c r="R1572" s="738">
        <v>1</v>
      </c>
      <c r="S1572" s="754">
        <v>1</v>
      </c>
      <c r="T1572" s="821">
        <v>1</v>
      </c>
      <c r="U1572" s="777">
        <v>1</v>
      </c>
    </row>
    <row r="1573" spans="1:21" ht="14.4" customHeight="1" x14ac:dyDescent="0.3">
      <c r="A1573" s="737">
        <v>10</v>
      </c>
      <c r="B1573" s="738" t="s">
        <v>2778</v>
      </c>
      <c r="C1573" s="738" t="s">
        <v>3070</v>
      </c>
      <c r="D1573" s="819" t="s">
        <v>5801</v>
      </c>
      <c r="E1573" s="820" t="s">
        <v>3147</v>
      </c>
      <c r="F1573" s="738" t="s">
        <v>3057</v>
      </c>
      <c r="G1573" s="738" t="s">
        <v>3319</v>
      </c>
      <c r="H1573" s="738" t="s">
        <v>871</v>
      </c>
      <c r="I1573" s="738" t="s">
        <v>4875</v>
      </c>
      <c r="J1573" s="738" t="s">
        <v>4876</v>
      </c>
      <c r="K1573" s="738" t="s">
        <v>4877</v>
      </c>
      <c r="L1573" s="739">
        <v>324.7</v>
      </c>
      <c r="M1573" s="739">
        <v>8117.5</v>
      </c>
      <c r="N1573" s="738">
        <v>25</v>
      </c>
      <c r="O1573" s="821">
        <v>3</v>
      </c>
      <c r="P1573" s="739">
        <v>8117.5</v>
      </c>
      <c r="Q1573" s="754">
        <v>1</v>
      </c>
      <c r="R1573" s="738">
        <v>25</v>
      </c>
      <c r="S1573" s="754">
        <v>1</v>
      </c>
      <c r="T1573" s="821">
        <v>3</v>
      </c>
      <c r="U1573" s="777">
        <v>1</v>
      </c>
    </row>
    <row r="1574" spans="1:21" ht="14.4" customHeight="1" x14ac:dyDescent="0.3">
      <c r="A1574" s="737">
        <v>10</v>
      </c>
      <c r="B1574" s="738" t="s">
        <v>2778</v>
      </c>
      <c r="C1574" s="738" t="s">
        <v>3070</v>
      </c>
      <c r="D1574" s="819" t="s">
        <v>5801</v>
      </c>
      <c r="E1574" s="820" t="s">
        <v>3147</v>
      </c>
      <c r="F1574" s="738" t="s">
        <v>3057</v>
      </c>
      <c r="G1574" s="738" t="s">
        <v>3319</v>
      </c>
      <c r="H1574" s="738" t="s">
        <v>608</v>
      </c>
      <c r="I1574" s="738" t="s">
        <v>4972</v>
      </c>
      <c r="J1574" s="738" t="s">
        <v>4973</v>
      </c>
      <c r="K1574" s="738" t="s">
        <v>2874</v>
      </c>
      <c r="L1574" s="739">
        <v>1614.9</v>
      </c>
      <c r="M1574" s="739">
        <v>32298</v>
      </c>
      <c r="N1574" s="738">
        <v>20</v>
      </c>
      <c r="O1574" s="821">
        <v>2</v>
      </c>
      <c r="P1574" s="739">
        <v>32298</v>
      </c>
      <c r="Q1574" s="754">
        <v>1</v>
      </c>
      <c r="R1574" s="738">
        <v>20</v>
      </c>
      <c r="S1574" s="754">
        <v>1</v>
      </c>
      <c r="T1574" s="821">
        <v>2</v>
      </c>
      <c r="U1574" s="777">
        <v>1</v>
      </c>
    </row>
    <row r="1575" spans="1:21" ht="14.4" customHeight="1" x14ac:dyDescent="0.3">
      <c r="A1575" s="737">
        <v>10</v>
      </c>
      <c r="B1575" s="738" t="s">
        <v>2778</v>
      </c>
      <c r="C1575" s="738" t="s">
        <v>3070</v>
      </c>
      <c r="D1575" s="819" t="s">
        <v>5801</v>
      </c>
      <c r="E1575" s="820" t="s">
        <v>3147</v>
      </c>
      <c r="F1575" s="738" t="s">
        <v>3057</v>
      </c>
      <c r="G1575" s="738" t="s">
        <v>3319</v>
      </c>
      <c r="H1575" s="738" t="s">
        <v>871</v>
      </c>
      <c r="I1575" s="738" t="s">
        <v>4974</v>
      </c>
      <c r="J1575" s="738" t="s">
        <v>4975</v>
      </c>
      <c r="K1575" s="738" t="s">
        <v>2874</v>
      </c>
      <c r="L1575" s="739">
        <v>1614.9</v>
      </c>
      <c r="M1575" s="739">
        <v>16149</v>
      </c>
      <c r="N1575" s="738">
        <v>10</v>
      </c>
      <c r="O1575" s="821">
        <v>1</v>
      </c>
      <c r="P1575" s="739"/>
      <c r="Q1575" s="754">
        <v>0</v>
      </c>
      <c r="R1575" s="738"/>
      <c r="S1575" s="754">
        <v>0</v>
      </c>
      <c r="T1575" s="821"/>
      <c r="U1575" s="777">
        <v>0</v>
      </c>
    </row>
    <row r="1576" spans="1:21" ht="14.4" customHeight="1" x14ac:dyDescent="0.3">
      <c r="A1576" s="737">
        <v>10</v>
      </c>
      <c r="B1576" s="738" t="s">
        <v>2778</v>
      </c>
      <c r="C1576" s="738" t="s">
        <v>3070</v>
      </c>
      <c r="D1576" s="819" t="s">
        <v>5801</v>
      </c>
      <c r="E1576" s="820" t="s">
        <v>3147</v>
      </c>
      <c r="F1576" s="738" t="s">
        <v>3057</v>
      </c>
      <c r="G1576" s="738" t="s">
        <v>3320</v>
      </c>
      <c r="H1576" s="738" t="s">
        <v>608</v>
      </c>
      <c r="I1576" s="738" t="s">
        <v>1110</v>
      </c>
      <c r="J1576" s="738" t="s">
        <v>3323</v>
      </c>
      <c r="K1576" s="738" t="s">
        <v>3324</v>
      </c>
      <c r="L1576" s="739">
        <v>99.11</v>
      </c>
      <c r="M1576" s="739">
        <v>495.54999999999995</v>
      </c>
      <c r="N1576" s="738">
        <v>5</v>
      </c>
      <c r="O1576" s="821">
        <v>3.5</v>
      </c>
      <c r="P1576" s="739">
        <v>198.22</v>
      </c>
      <c r="Q1576" s="754">
        <v>0.4</v>
      </c>
      <c r="R1576" s="738">
        <v>2</v>
      </c>
      <c r="S1576" s="754">
        <v>0.4</v>
      </c>
      <c r="T1576" s="821">
        <v>1.5</v>
      </c>
      <c r="U1576" s="777">
        <v>0.42857142857142855</v>
      </c>
    </row>
    <row r="1577" spans="1:21" ht="14.4" customHeight="1" x14ac:dyDescent="0.3">
      <c r="A1577" s="737">
        <v>10</v>
      </c>
      <c r="B1577" s="738" t="s">
        <v>2778</v>
      </c>
      <c r="C1577" s="738" t="s">
        <v>3070</v>
      </c>
      <c r="D1577" s="819" t="s">
        <v>5801</v>
      </c>
      <c r="E1577" s="820" t="s">
        <v>3147</v>
      </c>
      <c r="F1577" s="738" t="s">
        <v>3057</v>
      </c>
      <c r="G1577" s="738" t="s">
        <v>3559</v>
      </c>
      <c r="H1577" s="738" t="s">
        <v>608</v>
      </c>
      <c r="I1577" s="738" t="s">
        <v>866</v>
      </c>
      <c r="J1577" s="738" t="s">
        <v>867</v>
      </c>
      <c r="K1577" s="738" t="s">
        <v>3560</v>
      </c>
      <c r="L1577" s="739">
        <v>54.55</v>
      </c>
      <c r="M1577" s="739">
        <v>54.55</v>
      </c>
      <c r="N1577" s="738">
        <v>1</v>
      </c>
      <c r="O1577" s="821">
        <v>0.5</v>
      </c>
      <c r="P1577" s="739">
        <v>54.55</v>
      </c>
      <c r="Q1577" s="754">
        <v>1</v>
      </c>
      <c r="R1577" s="738">
        <v>1</v>
      </c>
      <c r="S1577" s="754">
        <v>1</v>
      </c>
      <c r="T1577" s="821">
        <v>0.5</v>
      </c>
      <c r="U1577" s="777">
        <v>1</v>
      </c>
    </row>
    <row r="1578" spans="1:21" ht="14.4" customHeight="1" x14ac:dyDescent="0.3">
      <c r="A1578" s="737">
        <v>10</v>
      </c>
      <c r="B1578" s="738" t="s">
        <v>2778</v>
      </c>
      <c r="C1578" s="738" t="s">
        <v>3070</v>
      </c>
      <c r="D1578" s="819" t="s">
        <v>5801</v>
      </c>
      <c r="E1578" s="820" t="s">
        <v>3147</v>
      </c>
      <c r="F1578" s="738" t="s">
        <v>3057</v>
      </c>
      <c r="G1578" s="738" t="s">
        <v>3399</v>
      </c>
      <c r="H1578" s="738" t="s">
        <v>871</v>
      </c>
      <c r="I1578" s="738" t="s">
        <v>885</v>
      </c>
      <c r="J1578" s="738" t="s">
        <v>886</v>
      </c>
      <c r="K1578" s="738" t="s">
        <v>2864</v>
      </c>
      <c r="L1578" s="739">
        <v>63.75</v>
      </c>
      <c r="M1578" s="739">
        <v>4080</v>
      </c>
      <c r="N1578" s="738">
        <v>64</v>
      </c>
      <c r="O1578" s="821">
        <v>42</v>
      </c>
      <c r="P1578" s="739">
        <v>1785</v>
      </c>
      <c r="Q1578" s="754">
        <v>0.4375</v>
      </c>
      <c r="R1578" s="738">
        <v>28</v>
      </c>
      <c r="S1578" s="754">
        <v>0.4375</v>
      </c>
      <c r="T1578" s="821">
        <v>17</v>
      </c>
      <c r="U1578" s="777">
        <v>0.40476190476190477</v>
      </c>
    </row>
    <row r="1579" spans="1:21" ht="14.4" customHeight="1" x14ac:dyDescent="0.3">
      <c r="A1579" s="737">
        <v>10</v>
      </c>
      <c r="B1579" s="738" t="s">
        <v>2778</v>
      </c>
      <c r="C1579" s="738" t="s">
        <v>3070</v>
      </c>
      <c r="D1579" s="819" t="s">
        <v>5801</v>
      </c>
      <c r="E1579" s="820" t="s">
        <v>3147</v>
      </c>
      <c r="F1579" s="738" t="s">
        <v>3057</v>
      </c>
      <c r="G1579" s="738" t="s">
        <v>3399</v>
      </c>
      <c r="H1579" s="738" t="s">
        <v>871</v>
      </c>
      <c r="I1579" s="738" t="s">
        <v>881</v>
      </c>
      <c r="J1579" s="738" t="s">
        <v>2642</v>
      </c>
      <c r="K1579" s="738" t="s">
        <v>2865</v>
      </c>
      <c r="L1579" s="739">
        <v>25.5</v>
      </c>
      <c r="M1579" s="739">
        <v>25.5</v>
      </c>
      <c r="N1579" s="738">
        <v>1</v>
      </c>
      <c r="O1579" s="821">
        <v>0.5</v>
      </c>
      <c r="P1579" s="739">
        <v>25.5</v>
      </c>
      <c r="Q1579" s="754">
        <v>1</v>
      </c>
      <c r="R1579" s="738">
        <v>1</v>
      </c>
      <c r="S1579" s="754">
        <v>1</v>
      </c>
      <c r="T1579" s="821">
        <v>0.5</v>
      </c>
      <c r="U1579" s="777">
        <v>1</v>
      </c>
    </row>
    <row r="1580" spans="1:21" ht="14.4" customHeight="1" x14ac:dyDescent="0.3">
      <c r="A1580" s="737">
        <v>10</v>
      </c>
      <c r="B1580" s="738" t="s">
        <v>2778</v>
      </c>
      <c r="C1580" s="738" t="s">
        <v>3070</v>
      </c>
      <c r="D1580" s="819" t="s">
        <v>5801</v>
      </c>
      <c r="E1580" s="820" t="s">
        <v>3147</v>
      </c>
      <c r="F1580" s="738" t="s">
        <v>3057</v>
      </c>
      <c r="G1580" s="738" t="s">
        <v>3214</v>
      </c>
      <c r="H1580" s="738" t="s">
        <v>608</v>
      </c>
      <c r="I1580" s="738" t="s">
        <v>3215</v>
      </c>
      <c r="J1580" s="738" t="s">
        <v>3216</v>
      </c>
      <c r="K1580" s="738" t="s">
        <v>3217</v>
      </c>
      <c r="L1580" s="739">
        <v>68.819999999999993</v>
      </c>
      <c r="M1580" s="739">
        <v>412.91999999999996</v>
      </c>
      <c r="N1580" s="738">
        <v>6</v>
      </c>
      <c r="O1580" s="821">
        <v>4</v>
      </c>
      <c r="P1580" s="739">
        <v>206.45999999999998</v>
      </c>
      <c r="Q1580" s="754">
        <v>0.5</v>
      </c>
      <c r="R1580" s="738">
        <v>3</v>
      </c>
      <c r="S1580" s="754">
        <v>0.5</v>
      </c>
      <c r="T1580" s="821">
        <v>2.5</v>
      </c>
      <c r="U1580" s="777">
        <v>0.625</v>
      </c>
    </row>
    <row r="1581" spans="1:21" ht="14.4" customHeight="1" x14ac:dyDescent="0.3">
      <c r="A1581" s="737">
        <v>10</v>
      </c>
      <c r="B1581" s="738" t="s">
        <v>2778</v>
      </c>
      <c r="C1581" s="738" t="s">
        <v>3070</v>
      </c>
      <c r="D1581" s="819" t="s">
        <v>5801</v>
      </c>
      <c r="E1581" s="820" t="s">
        <v>3147</v>
      </c>
      <c r="F1581" s="738" t="s">
        <v>3057</v>
      </c>
      <c r="G1581" s="738" t="s">
        <v>3479</v>
      </c>
      <c r="H1581" s="738" t="s">
        <v>608</v>
      </c>
      <c r="I1581" s="738" t="s">
        <v>969</v>
      </c>
      <c r="J1581" s="738" t="s">
        <v>970</v>
      </c>
      <c r="K1581" s="738" t="s">
        <v>3480</v>
      </c>
      <c r="L1581" s="739">
        <v>61.97</v>
      </c>
      <c r="M1581" s="739">
        <v>61.97</v>
      </c>
      <c r="N1581" s="738">
        <v>1</v>
      </c>
      <c r="O1581" s="821">
        <v>0.5</v>
      </c>
      <c r="P1581" s="739"/>
      <c r="Q1581" s="754">
        <v>0</v>
      </c>
      <c r="R1581" s="738"/>
      <c r="S1581" s="754">
        <v>0</v>
      </c>
      <c r="T1581" s="821"/>
      <c r="U1581" s="777">
        <v>0</v>
      </c>
    </row>
    <row r="1582" spans="1:21" ht="14.4" customHeight="1" x14ac:dyDescent="0.3">
      <c r="A1582" s="737">
        <v>10</v>
      </c>
      <c r="B1582" s="738" t="s">
        <v>2778</v>
      </c>
      <c r="C1582" s="738" t="s">
        <v>3070</v>
      </c>
      <c r="D1582" s="819" t="s">
        <v>5801</v>
      </c>
      <c r="E1582" s="820" t="s">
        <v>3147</v>
      </c>
      <c r="F1582" s="738" t="s">
        <v>3057</v>
      </c>
      <c r="G1582" s="738" t="s">
        <v>3479</v>
      </c>
      <c r="H1582" s="738" t="s">
        <v>608</v>
      </c>
      <c r="I1582" s="738" t="s">
        <v>4976</v>
      </c>
      <c r="J1582" s="738" t="s">
        <v>4977</v>
      </c>
      <c r="K1582" s="738" t="s">
        <v>4978</v>
      </c>
      <c r="L1582" s="739">
        <v>46370.36</v>
      </c>
      <c r="M1582" s="739">
        <v>92740.72</v>
      </c>
      <c r="N1582" s="738">
        <v>2</v>
      </c>
      <c r="O1582" s="821">
        <v>1</v>
      </c>
      <c r="P1582" s="739">
        <v>92740.72</v>
      </c>
      <c r="Q1582" s="754">
        <v>1</v>
      </c>
      <c r="R1582" s="738">
        <v>2</v>
      </c>
      <c r="S1582" s="754">
        <v>1</v>
      </c>
      <c r="T1582" s="821">
        <v>1</v>
      </c>
      <c r="U1582" s="777">
        <v>1</v>
      </c>
    </row>
    <row r="1583" spans="1:21" ht="14.4" customHeight="1" x14ac:dyDescent="0.3">
      <c r="A1583" s="737">
        <v>10</v>
      </c>
      <c r="B1583" s="738" t="s">
        <v>2778</v>
      </c>
      <c r="C1583" s="738" t="s">
        <v>3070</v>
      </c>
      <c r="D1583" s="819" t="s">
        <v>5801</v>
      </c>
      <c r="E1583" s="820" t="s">
        <v>3147</v>
      </c>
      <c r="F1583" s="738" t="s">
        <v>3057</v>
      </c>
      <c r="G1583" s="738" t="s">
        <v>4885</v>
      </c>
      <c r="H1583" s="738" t="s">
        <v>608</v>
      </c>
      <c r="I1583" s="738" t="s">
        <v>4886</v>
      </c>
      <c r="J1583" s="738" t="s">
        <v>4887</v>
      </c>
      <c r="K1583" s="738" t="s">
        <v>4888</v>
      </c>
      <c r="L1583" s="739">
        <v>2033.81</v>
      </c>
      <c r="M1583" s="739">
        <v>6101.43</v>
      </c>
      <c r="N1583" s="738">
        <v>3</v>
      </c>
      <c r="O1583" s="821">
        <v>3</v>
      </c>
      <c r="P1583" s="739">
        <v>6101.43</v>
      </c>
      <c r="Q1583" s="754">
        <v>1</v>
      </c>
      <c r="R1583" s="738">
        <v>3</v>
      </c>
      <c r="S1583" s="754">
        <v>1</v>
      </c>
      <c r="T1583" s="821">
        <v>3</v>
      </c>
      <c r="U1583" s="777">
        <v>1</v>
      </c>
    </row>
    <row r="1584" spans="1:21" ht="14.4" customHeight="1" x14ac:dyDescent="0.3">
      <c r="A1584" s="737">
        <v>10</v>
      </c>
      <c r="B1584" s="738" t="s">
        <v>2778</v>
      </c>
      <c r="C1584" s="738" t="s">
        <v>3070</v>
      </c>
      <c r="D1584" s="819" t="s">
        <v>5801</v>
      </c>
      <c r="E1584" s="820" t="s">
        <v>3147</v>
      </c>
      <c r="F1584" s="738" t="s">
        <v>3057</v>
      </c>
      <c r="G1584" s="738" t="s">
        <v>4885</v>
      </c>
      <c r="H1584" s="738" t="s">
        <v>608</v>
      </c>
      <c r="I1584" s="738" t="s">
        <v>4979</v>
      </c>
      <c r="J1584" s="738" t="s">
        <v>4887</v>
      </c>
      <c r="K1584" s="738" t="s">
        <v>4980</v>
      </c>
      <c r="L1584" s="739">
        <v>6779.35</v>
      </c>
      <c r="M1584" s="739">
        <v>20338.050000000003</v>
      </c>
      <c r="N1584" s="738">
        <v>3</v>
      </c>
      <c r="O1584" s="821">
        <v>2</v>
      </c>
      <c r="P1584" s="739">
        <v>20338.050000000003</v>
      </c>
      <c r="Q1584" s="754">
        <v>1</v>
      </c>
      <c r="R1584" s="738">
        <v>3</v>
      </c>
      <c r="S1584" s="754">
        <v>1</v>
      </c>
      <c r="T1584" s="821">
        <v>2</v>
      </c>
      <c r="U1584" s="777">
        <v>1</v>
      </c>
    </row>
    <row r="1585" spans="1:21" ht="14.4" customHeight="1" x14ac:dyDescent="0.3">
      <c r="A1585" s="737">
        <v>10</v>
      </c>
      <c r="B1585" s="738" t="s">
        <v>2778</v>
      </c>
      <c r="C1585" s="738" t="s">
        <v>3070</v>
      </c>
      <c r="D1585" s="819" t="s">
        <v>5801</v>
      </c>
      <c r="E1585" s="820" t="s">
        <v>3147</v>
      </c>
      <c r="F1585" s="738" t="s">
        <v>3057</v>
      </c>
      <c r="G1585" s="738" t="s">
        <v>4885</v>
      </c>
      <c r="H1585" s="738" t="s">
        <v>608</v>
      </c>
      <c r="I1585" s="738" t="s">
        <v>4981</v>
      </c>
      <c r="J1585" s="738" t="s">
        <v>4887</v>
      </c>
      <c r="K1585" s="738" t="s">
        <v>4982</v>
      </c>
      <c r="L1585" s="739">
        <v>0</v>
      </c>
      <c r="M1585" s="739">
        <v>0</v>
      </c>
      <c r="N1585" s="738">
        <v>4</v>
      </c>
      <c r="O1585" s="821">
        <v>3.5</v>
      </c>
      <c r="P1585" s="739">
        <v>0</v>
      </c>
      <c r="Q1585" s="754"/>
      <c r="R1585" s="738">
        <v>3</v>
      </c>
      <c r="S1585" s="754">
        <v>0.75</v>
      </c>
      <c r="T1585" s="821">
        <v>3</v>
      </c>
      <c r="U1585" s="777">
        <v>0.8571428571428571</v>
      </c>
    </row>
    <row r="1586" spans="1:21" ht="14.4" customHeight="1" x14ac:dyDescent="0.3">
      <c r="A1586" s="737">
        <v>10</v>
      </c>
      <c r="B1586" s="738" t="s">
        <v>2778</v>
      </c>
      <c r="C1586" s="738" t="s">
        <v>3070</v>
      </c>
      <c r="D1586" s="819" t="s">
        <v>5801</v>
      </c>
      <c r="E1586" s="820" t="s">
        <v>3147</v>
      </c>
      <c r="F1586" s="738" t="s">
        <v>3057</v>
      </c>
      <c r="G1586" s="738" t="s">
        <v>4070</v>
      </c>
      <c r="H1586" s="738" t="s">
        <v>608</v>
      </c>
      <c r="I1586" s="738" t="s">
        <v>725</v>
      </c>
      <c r="J1586" s="738" t="s">
        <v>726</v>
      </c>
      <c r="K1586" s="738" t="s">
        <v>4071</v>
      </c>
      <c r="L1586" s="739">
        <v>569.54</v>
      </c>
      <c r="M1586" s="739">
        <v>569.54</v>
      </c>
      <c r="N1586" s="738">
        <v>1</v>
      </c>
      <c r="O1586" s="821">
        <v>0.5</v>
      </c>
      <c r="P1586" s="739">
        <v>569.54</v>
      </c>
      <c r="Q1586" s="754">
        <v>1</v>
      </c>
      <c r="R1586" s="738">
        <v>1</v>
      </c>
      <c r="S1586" s="754">
        <v>1</v>
      </c>
      <c r="T1586" s="821">
        <v>0.5</v>
      </c>
      <c r="U1586" s="777">
        <v>1</v>
      </c>
    </row>
    <row r="1587" spans="1:21" ht="14.4" customHeight="1" x14ac:dyDescent="0.3">
      <c r="A1587" s="737">
        <v>10</v>
      </c>
      <c r="B1587" s="738" t="s">
        <v>2778</v>
      </c>
      <c r="C1587" s="738" t="s">
        <v>3070</v>
      </c>
      <c r="D1587" s="819" t="s">
        <v>5801</v>
      </c>
      <c r="E1587" s="820" t="s">
        <v>3147</v>
      </c>
      <c r="F1587" s="738" t="s">
        <v>3057</v>
      </c>
      <c r="G1587" s="738" t="s">
        <v>4070</v>
      </c>
      <c r="H1587" s="738" t="s">
        <v>608</v>
      </c>
      <c r="I1587" s="738" t="s">
        <v>4891</v>
      </c>
      <c r="J1587" s="738" t="s">
        <v>4718</v>
      </c>
      <c r="K1587" s="738" t="s">
        <v>4892</v>
      </c>
      <c r="L1587" s="739">
        <v>522.53</v>
      </c>
      <c r="M1587" s="739">
        <v>1567.59</v>
      </c>
      <c r="N1587" s="738">
        <v>3</v>
      </c>
      <c r="O1587" s="821">
        <v>0.5</v>
      </c>
      <c r="P1587" s="739">
        <v>1567.59</v>
      </c>
      <c r="Q1587" s="754">
        <v>1</v>
      </c>
      <c r="R1587" s="738">
        <v>3</v>
      </c>
      <c r="S1587" s="754">
        <v>1</v>
      </c>
      <c r="T1587" s="821">
        <v>0.5</v>
      </c>
      <c r="U1587" s="777">
        <v>1</v>
      </c>
    </row>
    <row r="1588" spans="1:21" ht="14.4" customHeight="1" x14ac:dyDescent="0.3">
      <c r="A1588" s="737">
        <v>10</v>
      </c>
      <c r="B1588" s="738" t="s">
        <v>2778</v>
      </c>
      <c r="C1588" s="738" t="s">
        <v>3070</v>
      </c>
      <c r="D1588" s="819" t="s">
        <v>5801</v>
      </c>
      <c r="E1588" s="820" t="s">
        <v>3147</v>
      </c>
      <c r="F1588" s="738" t="s">
        <v>3057</v>
      </c>
      <c r="G1588" s="738" t="s">
        <v>4070</v>
      </c>
      <c r="H1588" s="738" t="s">
        <v>608</v>
      </c>
      <c r="I1588" s="738" t="s">
        <v>4893</v>
      </c>
      <c r="J1588" s="738" t="s">
        <v>4718</v>
      </c>
      <c r="K1588" s="738" t="s">
        <v>4894</v>
      </c>
      <c r="L1588" s="739">
        <v>707.67</v>
      </c>
      <c r="M1588" s="739">
        <v>2830.68</v>
      </c>
      <c r="N1588" s="738">
        <v>4</v>
      </c>
      <c r="O1588" s="821">
        <v>1</v>
      </c>
      <c r="P1588" s="739">
        <v>1415.34</v>
      </c>
      <c r="Q1588" s="754">
        <v>0.5</v>
      </c>
      <c r="R1588" s="738">
        <v>2</v>
      </c>
      <c r="S1588" s="754">
        <v>0.5</v>
      </c>
      <c r="T1588" s="821">
        <v>0.5</v>
      </c>
      <c r="U1588" s="777">
        <v>0.5</v>
      </c>
    </row>
    <row r="1589" spans="1:21" ht="14.4" customHeight="1" x14ac:dyDescent="0.3">
      <c r="A1589" s="737">
        <v>10</v>
      </c>
      <c r="B1589" s="738" t="s">
        <v>2778</v>
      </c>
      <c r="C1589" s="738" t="s">
        <v>3070</v>
      </c>
      <c r="D1589" s="819" t="s">
        <v>5801</v>
      </c>
      <c r="E1589" s="820" t="s">
        <v>3147</v>
      </c>
      <c r="F1589" s="738" t="s">
        <v>3057</v>
      </c>
      <c r="G1589" s="738" t="s">
        <v>3660</v>
      </c>
      <c r="H1589" s="738" t="s">
        <v>871</v>
      </c>
      <c r="I1589" s="738" t="s">
        <v>4983</v>
      </c>
      <c r="J1589" s="738" t="s">
        <v>4984</v>
      </c>
      <c r="K1589" s="738" t="s">
        <v>4985</v>
      </c>
      <c r="L1589" s="739">
        <v>802.45</v>
      </c>
      <c r="M1589" s="739">
        <v>2407.3500000000004</v>
      </c>
      <c r="N1589" s="738">
        <v>3</v>
      </c>
      <c r="O1589" s="821">
        <v>1</v>
      </c>
      <c r="P1589" s="739">
        <v>1604.9</v>
      </c>
      <c r="Q1589" s="754">
        <v>0.66666666666666663</v>
      </c>
      <c r="R1589" s="738">
        <v>2</v>
      </c>
      <c r="S1589" s="754">
        <v>0.66666666666666663</v>
      </c>
      <c r="T1589" s="821">
        <v>0.5</v>
      </c>
      <c r="U1589" s="777">
        <v>0.5</v>
      </c>
    </row>
    <row r="1590" spans="1:21" ht="14.4" customHeight="1" x14ac:dyDescent="0.3">
      <c r="A1590" s="737">
        <v>10</v>
      </c>
      <c r="B1590" s="738" t="s">
        <v>2778</v>
      </c>
      <c r="C1590" s="738" t="s">
        <v>3070</v>
      </c>
      <c r="D1590" s="819" t="s">
        <v>5801</v>
      </c>
      <c r="E1590" s="820" t="s">
        <v>3147</v>
      </c>
      <c r="F1590" s="738" t="s">
        <v>3057</v>
      </c>
      <c r="G1590" s="738" t="s">
        <v>3660</v>
      </c>
      <c r="H1590" s="738" t="s">
        <v>871</v>
      </c>
      <c r="I1590" s="738" t="s">
        <v>1658</v>
      </c>
      <c r="J1590" s="738" t="s">
        <v>2955</v>
      </c>
      <c r="K1590" s="738" t="s">
        <v>2956</v>
      </c>
      <c r="L1590" s="739">
        <v>802.48</v>
      </c>
      <c r="M1590" s="739">
        <v>22469.439999999999</v>
      </c>
      <c r="N1590" s="738">
        <v>28</v>
      </c>
      <c r="O1590" s="821">
        <v>9.5</v>
      </c>
      <c r="P1590" s="739">
        <v>14444.64</v>
      </c>
      <c r="Q1590" s="754">
        <v>0.6428571428571429</v>
      </c>
      <c r="R1590" s="738">
        <v>18</v>
      </c>
      <c r="S1590" s="754">
        <v>0.6428571428571429</v>
      </c>
      <c r="T1590" s="821">
        <v>6.5</v>
      </c>
      <c r="U1590" s="777">
        <v>0.68421052631578949</v>
      </c>
    </row>
    <row r="1591" spans="1:21" ht="14.4" customHeight="1" x14ac:dyDescent="0.3">
      <c r="A1591" s="737">
        <v>10</v>
      </c>
      <c r="B1591" s="738" t="s">
        <v>2778</v>
      </c>
      <c r="C1591" s="738" t="s">
        <v>3070</v>
      </c>
      <c r="D1591" s="819" t="s">
        <v>5801</v>
      </c>
      <c r="E1591" s="820" t="s">
        <v>3147</v>
      </c>
      <c r="F1591" s="738" t="s">
        <v>3057</v>
      </c>
      <c r="G1591" s="738" t="s">
        <v>3660</v>
      </c>
      <c r="H1591" s="738" t="s">
        <v>871</v>
      </c>
      <c r="I1591" s="738" t="s">
        <v>4897</v>
      </c>
      <c r="J1591" s="738" t="s">
        <v>4898</v>
      </c>
      <c r="K1591" s="738" t="s">
        <v>4899</v>
      </c>
      <c r="L1591" s="739">
        <v>690.91</v>
      </c>
      <c r="M1591" s="739">
        <v>4836.37</v>
      </c>
      <c r="N1591" s="738">
        <v>7</v>
      </c>
      <c r="O1591" s="821">
        <v>3</v>
      </c>
      <c r="P1591" s="739">
        <v>3454.5499999999997</v>
      </c>
      <c r="Q1591" s="754">
        <v>0.71428571428571419</v>
      </c>
      <c r="R1591" s="738">
        <v>5</v>
      </c>
      <c r="S1591" s="754">
        <v>0.7142857142857143</v>
      </c>
      <c r="T1591" s="821">
        <v>2</v>
      </c>
      <c r="U1591" s="777">
        <v>0.66666666666666663</v>
      </c>
    </row>
    <row r="1592" spans="1:21" ht="14.4" customHeight="1" x14ac:dyDescent="0.3">
      <c r="A1592" s="737">
        <v>10</v>
      </c>
      <c r="B1592" s="738" t="s">
        <v>2778</v>
      </c>
      <c r="C1592" s="738" t="s">
        <v>3070</v>
      </c>
      <c r="D1592" s="819" t="s">
        <v>5801</v>
      </c>
      <c r="E1592" s="820" t="s">
        <v>3147</v>
      </c>
      <c r="F1592" s="738" t="s">
        <v>3057</v>
      </c>
      <c r="G1592" s="738" t="s">
        <v>3660</v>
      </c>
      <c r="H1592" s="738" t="s">
        <v>871</v>
      </c>
      <c r="I1592" s="738" t="s">
        <v>4986</v>
      </c>
      <c r="J1592" s="738" t="s">
        <v>4987</v>
      </c>
      <c r="K1592" s="738" t="s">
        <v>4988</v>
      </c>
      <c r="L1592" s="739">
        <v>1179.49</v>
      </c>
      <c r="M1592" s="739">
        <v>1179.49</v>
      </c>
      <c r="N1592" s="738">
        <v>1</v>
      </c>
      <c r="O1592" s="821">
        <v>0.5</v>
      </c>
      <c r="P1592" s="739"/>
      <c r="Q1592" s="754">
        <v>0</v>
      </c>
      <c r="R1592" s="738"/>
      <c r="S1592" s="754">
        <v>0</v>
      </c>
      <c r="T1592" s="821"/>
      <c r="U1592" s="777">
        <v>0</v>
      </c>
    </row>
    <row r="1593" spans="1:21" ht="14.4" customHeight="1" x14ac:dyDescent="0.3">
      <c r="A1593" s="737">
        <v>10</v>
      </c>
      <c r="B1593" s="738" t="s">
        <v>2778</v>
      </c>
      <c r="C1593" s="738" t="s">
        <v>3070</v>
      </c>
      <c r="D1593" s="819" t="s">
        <v>5801</v>
      </c>
      <c r="E1593" s="820" t="s">
        <v>3147</v>
      </c>
      <c r="F1593" s="738" t="s">
        <v>3057</v>
      </c>
      <c r="G1593" s="738" t="s">
        <v>4900</v>
      </c>
      <c r="H1593" s="738" t="s">
        <v>608</v>
      </c>
      <c r="I1593" s="738" t="s">
        <v>4901</v>
      </c>
      <c r="J1593" s="738" t="s">
        <v>4902</v>
      </c>
      <c r="K1593" s="738" t="s">
        <v>4903</v>
      </c>
      <c r="L1593" s="739">
        <v>659.87</v>
      </c>
      <c r="M1593" s="739">
        <v>1979.6100000000001</v>
      </c>
      <c r="N1593" s="738">
        <v>3</v>
      </c>
      <c r="O1593" s="821">
        <v>1</v>
      </c>
      <c r="P1593" s="739"/>
      <c r="Q1593" s="754">
        <v>0</v>
      </c>
      <c r="R1593" s="738"/>
      <c r="S1593" s="754">
        <v>0</v>
      </c>
      <c r="T1593" s="821"/>
      <c r="U1593" s="777">
        <v>0</v>
      </c>
    </row>
    <row r="1594" spans="1:21" ht="14.4" customHeight="1" x14ac:dyDescent="0.3">
      <c r="A1594" s="737">
        <v>10</v>
      </c>
      <c r="B1594" s="738" t="s">
        <v>2778</v>
      </c>
      <c r="C1594" s="738" t="s">
        <v>3070</v>
      </c>
      <c r="D1594" s="819" t="s">
        <v>5801</v>
      </c>
      <c r="E1594" s="820" t="s">
        <v>3147</v>
      </c>
      <c r="F1594" s="738" t="s">
        <v>3057</v>
      </c>
      <c r="G1594" s="738" t="s">
        <v>4900</v>
      </c>
      <c r="H1594" s="738" t="s">
        <v>608</v>
      </c>
      <c r="I1594" s="738" t="s">
        <v>4989</v>
      </c>
      <c r="J1594" s="738" t="s">
        <v>4902</v>
      </c>
      <c r="K1594" s="738" t="s">
        <v>4990</v>
      </c>
      <c r="L1594" s="739">
        <v>566.53</v>
      </c>
      <c r="M1594" s="739">
        <v>9631.01</v>
      </c>
      <c r="N1594" s="738">
        <v>17</v>
      </c>
      <c r="O1594" s="821">
        <v>6.5</v>
      </c>
      <c r="P1594" s="739">
        <v>4532.24</v>
      </c>
      <c r="Q1594" s="754">
        <v>0.47058823529411764</v>
      </c>
      <c r="R1594" s="738">
        <v>8</v>
      </c>
      <c r="S1594" s="754">
        <v>0.47058823529411764</v>
      </c>
      <c r="T1594" s="821">
        <v>3</v>
      </c>
      <c r="U1594" s="777">
        <v>0.46153846153846156</v>
      </c>
    </row>
    <row r="1595" spans="1:21" ht="14.4" customHeight="1" x14ac:dyDescent="0.3">
      <c r="A1595" s="737">
        <v>10</v>
      </c>
      <c r="B1595" s="738" t="s">
        <v>2778</v>
      </c>
      <c r="C1595" s="738" t="s">
        <v>3070</v>
      </c>
      <c r="D1595" s="819" t="s">
        <v>5801</v>
      </c>
      <c r="E1595" s="820" t="s">
        <v>3147</v>
      </c>
      <c r="F1595" s="738" t="s">
        <v>3057</v>
      </c>
      <c r="G1595" s="738" t="s">
        <v>4910</v>
      </c>
      <c r="H1595" s="738" t="s">
        <v>608</v>
      </c>
      <c r="I1595" s="738" t="s">
        <v>4911</v>
      </c>
      <c r="J1595" s="738" t="s">
        <v>4912</v>
      </c>
      <c r="K1595" s="738" t="s">
        <v>4913</v>
      </c>
      <c r="L1595" s="739">
        <v>1366.33</v>
      </c>
      <c r="M1595" s="739">
        <v>6831.65</v>
      </c>
      <c r="N1595" s="738">
        <v>5</v>
      </c>
      <c r="O1595" s="821">
        <v>1</v>
      </c>
      <c r="P1595" s="739">
        <v>4098.99</v>
      </c>
      <c r="Q1595" s="754">
        <v>0.6</v>
      </c>
      <c r="R1595" s="738">
        <v>3</v>
      </c>
      <c r="S1595" s="754">
        <v>0.6</v>
      </c>
      <c r="T1595" s="821">
        <v>0.5</v>
      </c>
      <c r="U1595" s="777">
        <v>0.5</v>
      </c>
    </row>
    <row r="1596" spans="1:21" ht="14.4" customHeight="1" x14ac:dyDescent="0.3">
      <c r="A1596" s="737">
        <v>10</v>
      </c>
      <c r="B1596" s="738" t="s">
        <v>2778</v>
      </c>
      <c r="C1596" s="738" t="s">
        <v>3070</v>
      </c>
      <c r="D1596" s="819" t="s">
        <v>5801</v>
      </c>
      <c r="E1596" s="820" t="s">
        <v>3147</v>
      </c>
      <c r="F1596" s="738" t="s">
        <v>3057</v>
      </c>
      <c r="G1596" s="738" t="s">
        <v>4910</v>
      </c>
      <c r="H1596" s="738" t="s">
        <v>608</v>
      </c>
      <c r="I1596" s="738" t="s">
        <v>4916</v>
      </c>
      <c r="J1596" s="738" t="s">
        <v>4912</v>
      </c>
      <c r="K1596" s="738" t="s">
        <v>4917</v>
      </c>
      <c r="L1596" s="739">
        <v>1029.8499999999999</v>
      </c>
      <c r="M1596" s="739">
        <v>3089.5499999999997</v>
      </c>
      <c r="N1596" s="738">
        <v>3</v>
      </c>
      <c r="O1596" s="821">
        <v>0.5</v>
      </c>
      <c r="P1596" s="739"/>
      <c r="Q1596" s="754">
        <v>0</v>
      </c>
      <c r="R1596" s="738"/>
      <c r="S1596" s="754">
        <v>0</v>
      </c>
      <c r="T1596" s="821"/>
      <c r="U1596" s="777">
        <v>0</v>
      </c>
    </row>
    <row r="1597" spans="1:21" ht="14.4" customHeight="1" x14ac:dyDescent="0.3">
      <c r="A1597" s="737">
        <v>10</v>
      </c>
      <c r="B1597" s="738" t="s">
        <v>2778</v>
      </c>
      <c r="C1597" s="738" t="s">
        <v>3070</v>
      </c>
      <c r="D1597" s="819" t="s">
        <v>5801</v>
      </c>
      <c r="E1597" s="820" t="s">
        <v>3147</v>
      </c>
      <c r="F1597" s="738" t="s">
        <v>3059</v>
      </c>
      <c r="G1597" s="738" t="s">
        <v>3566</v>
      </c>
      <c r="H1597" s="738" t="s">
        <v>608</v>
      </c>
      <c r="I1597" s="738" t="s">
        <v>3567</v>
      </c>
      <c r="J1597" s="738" t="s">
        <v>3568</v>
      </c>
      <c r="K1597" s="738" t="s">
        <v>3569</v>
      </c>
      <c r="L1597" s="739">
        <v>500</v>
      </c>
      <c r="M1597" s="739">
        <v>5000</v>
      </c>
      <c r="N1597" s="738">
        <v>10</v>
      </c>
      <c r="O1597" s="821">
        <v>10</v>
      </c>
      <c r="P1597" s="739">
        <v>3500</v>
      </c>
      <c r="Q1597" s="754">
        <v>0.7</v>
      </c>
      <c r="R1597" s="738">
        <v>7</v>
      </c>
      <c r="S1597" s="754">
        <v>0.7</v>
      </c>
      <c r="T1597" s="821">
        <v>7</v>
      </c>
      <c r="U1597" s="777">
        <v>0.7</v>
      </c>
    </row>
    <row r="1598" spans="1:21" ht="14.4" customHeight="1" x14ac:dyDescent="0.3">
      <c r="A1598" s="737">
        <v>10</v>
      </c>
      <c r="B1598" s="738" t="s">
        <v>2778</v>
      </c>
      <c r="C1598" s="738" t="s">
        <v>3070</v>
      </c>
      <c r="D1598" s="819" t="s">
        <v>5801</v>
      </c>
      <c r="E1598" s="820" t="s">
        <v>3147</v>
      </c>
      <c r="F1598" s="738" t="s">
        <v>3059</v>
      </c>
      <c r="G1598" s="738" t="s">
        <v>3566</v>
      </c>
      <c r="H1598" s="738" t="s">
        <v>608</v>
      </c>
      <c r="I1598" s="738" t="s">
        <v>4991</v>
      </c>
      <c r="J1598" s="738" t="s">
        <v>4992</v>
      </c>
      <c r="K1598" s="738" t="s">
        <v>4922</v>
      </c>
      <c r="L1598" s="739">
        <v>1658</v>
      </c>
      <c r="M1598" s="739">
        <v>1658</v>
      </c>
      <c r="N1598" s="738">
        <v>1</v>
      </c>
      <c r="O1598" s="821">
        <v>1</v>
      </c>
      <c r="P1598" s="739"/>
      <c r="Q1598" s="754">
        <v>0</v>
      </c>
      <c r="R1598" s="738"/>
      <c r="S1598" s="754">
        <v>0</v>
      </c>
      <c r="T1598" s="821"/>
      <c r="U1598" s="777">
        <v>0</v>
      </c>
    </row>
    <row r="1599" spans="1:21" ht="14.4" customHeight="1" x14ac:dyDescent="0.3">
      <c r="A1599" s="737">
        <v>10</v>
      </c>
      <c r="B1599" s="738" t="s">
        <v>2778</v>
      </c>
      <c r="C1599" s="738" t="s">
        <v>3070</v>
      </c>
      <c r="D1599" s="819" t="s">
        <v>5801</v>
      </c>
      <c r="E1599" s="820" t="s">
        <v>3136</v>
      </c>
      <c r="F1599" s="738" t="s">
        <v>3057</v>
      </c>
      <c r="G1599" s="738" t="s">
        <v>3385</v>
      </c>
      <c r="H1599" s="738" t="s">
        <v>608</v>
      </c>
      <c r="I1599" s="738" t="s">
        <v>4957</v>
      </c>
      <c r="J1599" s="738" t="s">
        <v>4157</v>
      </c>
      <c r="K1599" s="738" t="s">
        <v>4958</v>
      </c>
      <c r="L1599" s="739">
        <v>207.45</v>
      </c>
      <c r="M1599" s="739">
        <v>207.45</v>
      </c>
      <c r="N1599" s="738">
        <v>1</v>
      </c>
      <c r="O1599" s="821">
        <v>0.5</v>
      </c>
      <c r="P1599" s="739"/>
      <c r="Q1599" s="754">
        <v>0</v>
      </c>
      <c r="R1599" s="738"/>
      <c r="S1599" s="754">
        <v>0</v>
      </c>
      <c r="T1599" s="821"/>
      <c r="U1599" s="777">
        <v>0</v>
      </c>
    </row>
    <row r="1600" spans="1:21" ht="14.4" customHeight="1" x14ac:dyDescent="0.3">
      <c r="A1600" s="737">
        <v>10</v>
      </c>
      <c r="B1600" s="738" t="s">
        <v>2778</v>
      </c>
      <c r="C1600" s="738" t="s">
        <v>3070</v>
      </c>
      <c r="D1600" s="819" t="s">
        <v>5801</v>
      </c>
      <c r="E1600" s="820" t="s">
        <v>3136</v>
      </c>
      <c r="F1600" s="738" t="s">
        <v>3057</v>
      </c>
      <c r="G1600" s="738" t="s">
        <v>3181</v>
      </c>
      <c r="H1600" s="738" t="s">
        <v>871</v>
      </c>
      <c r="I1600" s="738" t="s">
        <v>1661</v>
      </c>
      <c r="J1600" s="738" t="s">
        <v>2952</v>
      </c>
      <c r="K1600" s="738" t="s">
        <v>2953</v>
      </c>
      <c r="L1600" s="739">
        <v>141.25</v>
      </c>
      <c r="M1600" s="739">
        <v>141.25</v>
      </c>
      <c r="N1600" s="738">
        <v>1</v>
      </c>
      <c r="O1600" s="821">
        <v>1</v>
      </c>
      <c r="P1600" s="739"/>
      <c r="Q1600" s="754">
        <v>0</v>
      </c>
      <c r="R1600" s="738"/>
      <c r="S1600" s="754">
        <v>0</v>
      </c>
      <c r="T1600" s="821"/>
      <c r="U1600" s="777">
        <v>0</v>
      </c>
    </row>
    <row r="1601" spans="1:21" ht="14.4" customHeight="1" x14ac:dyDescent="0.3">
      <c r="A1601" s="737">
        <v>10</v>
      </c>
      <c r="B1601" s="738" t="s">
        <v>2778</v>
      </c>
      <c r="C1601" s="738" t="s">
        <v>3070</v>
      </c>
      <c r="D1601" s="819" t="s">
        <v>5801</v>
      </c>
      <c r="E1601" s="820" t="s">
        <v>3136</v>
      </c>
      <c r="F1601" s="738" t="s">
        <v>3057</v>
      </c>
      <c r="G1601" s="738" t="s">
        <v>4867</v>
      </c>
      <c r="H1601" s="738" t="s">
        <v>608</v>
      </c>
      <c r="I1601" s="738" t="s">
        <v>4868</v>
      </c>
      <c r="J1601" s="738" t="s">
        <v>4869</v>
      </c>
      <c r="K1601" s="738" t="s">
        <v>4870</v>
      </c>
      <c r="L1601" s="739">
        <v>60.88</v>
      </c>
      <c r="M1601" s="739">
        <v>60.88</v>
      </c>
      <c r="N1601" s="738">
        <v>1</v>
      </c>
      <c r="O1601" s="821">
        <v>0.5</v>
      </c>
      <c r="P1601" s="739"/>
      <c r="Q1601" s="754">
        <v>0</v>
      </c>
      <c r="R1601" s="738"/>
      <c r="S1601" s="754">
        <v>0</v>
      </c>
      <c r="T1601" s="821"/>
      <c r="U1601" s="777">
        <v>0</v>
      </c>
    </row>
    <row r="1602" spans="1:21" ht="14.4" customHeight="1" x14ac:dyDescent="0.3">
      <c r="A1602" s="737">
        <v>10</v>
      </c>
      <c r="B1602" s="738" t="s">
        <v>2778</v>
      </c>
      <c r="C1602" s="738" t="s">
        <v>3070</v>
      </c>
      <c r="D1602" s="819" t="s">
        <v>5801</v>
      </c>
      <c r="E1602" s="820" t="s">
        <v>3114</v>
      </c>
      <c r="F1602" s="738" t="s">
        <v>3057</v>
      </c>
      <c r="G1602" s="738" t="s">
        <v>3251</v>
      </c>
      <c r="H1602" s="738" t="s">
        <v>871</v>
      </c>
      <c r="I1602" s="738" t="s">
        <v>4934</v>
      </c>
      <c r="J1602" s="738" t="s">
        <v>1632</v>
      </c>
      <c r="K1602" s="738" t="s">
        <v>4765</v>
      </c>
      <c r="L1602" s="739">
        <v>138.31</v>
      </c>
      <c r="M1602" s="739">
        <v>276.62</v>
      </c>
      <c r="N1602" s="738">
        <v>2</v>
      </c>
      <c r="O1602" s="821">
        <v>1.5</v>
      </c>
      <c r="P1602" s="739">
        <v>138.31</v>
      </c>
      <c r="Q1602" s="754">
        <v>0.5</v>
      </c>
      <c r="R1602" s="738">
        <v>1</v>
      </c>
      <c r="S1602" s="754">
        <v>0.5</v>
      </c>
      <c r="T1602" s="821">
        <v>0.5</v>
      </c>
      <c r="U1602" s="777">
        <v>0.33333333333333331</v>
      </c>
    </row>
    <row r="1603" spans="1:21" ht="14.4" customHeight="1" x14ac:dyDescent="0.3">
      <c r="A1603" s="737">
        <v>10</v>
      </c>
      <c r="B1603" s="738" t="s">
        <v>2778</v>
      </c>
      <c r="C1603" s="738" t="s">
        <v>3070</v>
      </c>
      <c r="D1603" s="819" t="s">
        <v>5801</v>
      </c>
      <c r="E1603" s="820" t="s">
        <v>3114</v>
      </c>
      <c r="F1603" s="738" t="s">
        <v>3057</v>
      </c>
      <c r="G1603" s="738" t="s">
        <v>3251</v>
      </c>
      <c r="H1603" s="738" t="s">
        <v>871</v>
      </c>
      <c r="I1603" s="738" t="s">
        <v>1631</v>
      </c>
      <c r="J1603" s="738" t="s">
        <v>1632</v>
      </c>
      <c r="K1603" s="738" t="s">
        <v>2960</v>
      </c>
      <c r="L1603" s="739">
        <v>207.45</v>
      </c>
      <c r="M1603" s="739">
        <v>414.9</v>
      </c>
      <c r="N1603" s="738">
        <v>2</v>
      </c>
      <c r="O1603" s="821">
        <v>2</v>
      </c>
      <c r="P1603" s="739">
        <v>414.9</v>
      </c>
      <c r="Q1603" s="754">
        <v>1</v>
      </c>
      <c r="R1603" s="738">
        <v>2</v>
      </c>
      <c r="S1603" s="754">
        <v>1</v>
      </c>
      <c r="T1603" s="821">
        <v>2</v>
      </c>
      <c r="U1603" s="777">
        <v>1</v>
      </c>
    </row>
    <row r="1604" spans="1:21" ht="14.4" customHeight="1" x14ac:dyDescent="0.3">
      <c r="A1604" s="737">
        <v>10</v>
      </c>
      <c r="B1604" s="738" t="s">
        <v>2778</v>
      </c>
      <c r="C1604" s="738" t="s">
        <v>3070</v>
      </c>
      <c r="D1604" s="819" t="s">
        <v>5801</v>
      </c>
      <c r="E1604" s="820" t="s">
        <v>3114</v>
      </c>
      <c r="F1604" s="738" t="s">
        <v>3057</v>
      </c>
      <c r="G1604" s="738" t="s">
        <v>4993</v>
      </c>
      <c r="H1604" s="738" t="s">
        <v>608</v>
      </c>
      <c r="I1604" s="738" t="s">
        <v>4994</v>
      </c>
      <c r="J1604" s="738" t="s">
        <v>4995</v>
      </c>
      <c r="K1604" s="738" t="s">
        <v>4996</v>
      </c>
      <c r="L1604" s="739">
        <v>213.49</v>
      </c>
      <c r="M1604" s="739">
        <v>426.98</v>
      </c>
      <c r="N1604" s="738">
        <v>2</v>
      </c>
      <c r="O1604" s="821">
        <v>2</v>
      </c>
      <c r="P1604" s="739">
        <v>213.49</v>
      </c>
      <c r="Q1604" s="754">
        <v>0.5</v>
      </c>
      <c r="R1604" s="738">
        <v>1</v>
      </c>
      <c r="S1604" s="754">
        <v>0.5</v>
      </c>
      <c r="T1604" s="821">
        <v>1</v>
      </c>
      <c r="U1604" s="777">
        <v>0.5</v>
      </c>
    </row>
    <row r="1605" spans="1:21" ht="14.4" customHeight="1" x14ac:dyDescent="0.3">
      <c r="A1605" s="737">
        <v>10</v>
      </c>
      <c r="B1605" s="738" t="s">
        <v>2778</v>
      </c>
      <c r="C1605" s="738" t="s">
        <v>3070</v>
      </c>
      <c r="D1605" s="819" t="s">
        <v>5801</v>
      </c>
      <c r="E1605" s="820" t="s">
        <v>3114</v>
      </c>
      <c r="F1605" s="738" t="s">
        <v>3057</v>
      </c>
      <c r="G1605" s="738" t="s">
        <v>4993</v>
      </c>
      <c r="H1605" s="738" t="s">
        <v>608</v>
      </c>
      <c r="I1605" s="738" t="s">
        <v>4997</v>
      </c>
      <c r="J1605" s="738" t="s">
        <v>4995</v>
      </c>
      <c r="K1605" s="738" t="s">
        <v>4996</v>
      </c>
      <c r="L1605" s="739">
        <v>213.49</v>
      </c>
      <c r="M1605" s="739">
        <v>1067.45</v>
      </c>
      <c r="N1605" s="738">
        <v>5</v>
      </c>
      <c r="O1605" s="821">
        <v>3.5</v>
      </c>
      <c r="P1605" s="739">
        <v>213.49</v>
      </c>
      <c r="Q1605" s="754">
        <v>0.2</v>
      </c>
      <c r="R1605" s="738">
        <v>1</v>
      </c>
      <c r="S1605" s="754">
        <v>0.2</v>
      </c>
      <c r="T1605" s="821">
        <v>0.5</v>
      </c>
      <c r="U1605" s="777">
        <v>0.14285714285714285</v>
      </c>
    </row>
    <row r="1606" spans="1:21" ht="14.4" customHeight="1" x14ac:dyDescent="0.3">
      <c r="A1606" s="737">
        <v>10</v>
      </c>
      <c r="B1606" s="738" t="s">
        <v>2778</v>
      </c>
      <c r="C1606" s="738" t="s">
        <v>3070</v>
      </c>
      <c r="D1606" s="819" t="s">
        <v>5801</v>
      </c>
      <c r="E1606" s="820" t="s">
        <v>3114</v>
      </c>
      <c r="F1606" s="738" t="s">
        <v>3057</v>
      </c>
      <c r="G1606" s="738" t="s">
        <v>3154</v>
      </c>
      <c r="H1606" s="738" t="s">
        <v>871</v>
      </c>
      <c r="I1606" s="738" t="s">
        <v>4089</v>
      </c>
      <c r="J1606" s="738" t="s">
        <v>3156</v>
      </c>
      <c r="K1606" s="738" t="s">
        <v>4090</v>
      </c>
      <c r="L1606" s="739">
        <v>115.26</v>
      </c>
      <c r="M1606" s="739">
        <v>115.26</v>
      </c>
      <c r="N1606" s="738">
        <v>1</v>
      </c>
      <c r="O1606" s="821">
        <v>0.5</v>
      </c>
      <c r="P1606" s="739">
        <v>115.26</v>
      </c>
      <c r="Q1606" s="754">
        <v>1</v>
      </c>
      <c r="R1606" s="738">
        <v>1</v>
      </c>
      <c r="S1606" s="754">
        <v>1</v>
      </c>
      <c r="T1606" s="821">
        <v>0.5</v>
      </c>
      <c r="U1606" s="777">
        <v>1</v>
      </c>
    </row>
    <row r="1607" spans="1:21" ht="14.4" customHeight="1" x14ac:dyDescent="0.3">
      <c r="A1607" s="737">
        <v>10</v>
      </c>
      <c r="B1607" s="738" t="s">
        <v>2778</v>
      </c>
      <c r="C1607" s="738" t="s">
        <v>3070</v>
      </c>
      <c r="D1607" s="819" t="s">
        <v>5801</v>
      </c>
      <c r="E1607" s="820" t="s">
        <v>3114</v>
      </c>
      <c r="F1607" s="738" t="s">
        <v>3057</v>
      </c>
      <c r="G1607" s="738" t="s">
        <v>3154</v>
      </c>
      <c r="H1607" s="738" t="s">
        <v>871</v>
      </c>
      <c r="I1607" s="738" t="s">
        <v>3155</v>
      </c>
      <c r="J1607" s="738" t="s">
        <v>3156</v>
      </c>
      <c r="K1607" s="738" t="s">
        <v>3157</v>
      </c>
      <c r="L1607" s="739">
        <v>207.45</v>
      </c>
      <c r="M1607" s="739">
        <v>15766.199999999997</v>
      </c>
      <c r="N1607" s="738">
        <v>76</v>
      </c>
      <c r="O1607" s="821">
        <v>55.5</v>
      </c>
      <c r="P1607" s="739">
        <v>5808.5999999999967</v>
      </c>
      <c r="Q1607" s="754">
        <v>0.36842105263157882</v>
      </c>
      <c r="R1607" s="738">
        <v>28</v>
      </c>
      <c r="S1607" s="754">
        <v>0.36842105263157893</v>
      </c>
      <c r="T1607" s="821">
        <v>21</v>
      </c>
      <c r="U1607" s="777">
        <v>0.3783783783783784</v>
      </c>
    </row>
    <row r="1608" spans="1:21" ht="14.4" customHeight="1" x14ac:dyDescent="0.3">
      <c r="A1608" s="737">
        <v>10</v>
      </c>
      <c r="B1608" s="738" t="s">
        <v>2778</v>
      </c>
      <c r="C1608" s="738" t="s">
        <v>3070</v>
      </c>
      <c r="D1608" s="819" t="s">
        <v>5801</v>
      </c>
      <c r="E1608" s="820" t="s">
        <v>3114</v>
      </c>
      <c r="F1608" s="738" t="s">
        <v>3057</v>
      </c>
      <c r="G1608" s="738" t="s">
        <v>3154</v>
      </c>
      <c r="H1608" s="738" t="s">
        <v>608</v>
      </c>
      <c r="I1608" s="738" t="s">
        <v>4767</v>
      </c>
      <c r="J1608" s="738" t="s">
        <v>3450</v>
      </c>
      <c r="K1608" s="738" t="s">
        <v>3157</v>
      </c>
      <c r="L1608" s="739">
        <v>207.45</v>
      </c>
      <c r="M1608" s="739">
        <v>8297.9999999999964</v>
      </c>
      <c r="N1608" s="738">
        <v>40</v>
      </c>
      <c r="O1608" s="821">
        <v>28.5</v>
      </c>
      <c r="P1608" s="739">
        <v>4148.9999999999982</v>
      </c>
      <c r="Q1608" s="754">
        <v>0.5</v>
      </c>
      <c r="R1608" s="738">
        <v>20</v>
      </c>
      <c r="S1608" s="754">
        <v>0.5</v>
      </c>
      <c r="T1608" s="821">
        <v>13.5</v>
      </c>
      <c r="U1608" s="777">
        <v>0.47368421052631576</v>
      </c>
    </row>
    <row r="1609" spans="1:21" ht="14.4" customHeight="1" x14ac:dyDescent="0.3">
      <c r="A1609" s="737">
        <v>10</v>
      </c>
      <c r="B1609" s="738" t="s">
        <v>2778</v>
      </c>
      <c r="C1609" s="738" t="s">
        <v>3070</v>
      </c>
      <c r="D1609" s="819" t="s">
        <v>5801</v>
      </c>
      <c r="E1609" s="820" t="s">
        <v>3114</v>
      </c>
      <c r="F1609" s="738" t="s">
        <v>3057</v>
      </c>
      <c r="G1609" s="738" t="s">
        <v>3154</v>
      </c>
      <c r="H1609" s="738" t="s">
        <v>608</v>
      </c>
      <c r="I1609" s="738" t="s">
        <v>1586</v>
      </c>
      <c r="J1609" s="738" t="s">
        <v>3450</v>
      </c>
      <c r="K1609" s="738" t="s">
        <v>4774</v>
      </c>
      <c r="L1609" s="739">
        <v>103.73</v>
      </c>
      <c r="M1609" s="739">
        <v>3734.2799999999997</v>
      </c>
      <c r="N1609" s="738">
        <v>36</v>
      </c>
      <c r="O1609" s="821">
        <v>27.5</v>
      </c>
      <c r="P1609" s="739">
        <v>1555.95</v>
      </c>
      <c r="Q1609" s="754">
        <v>0.41666666666666669</v>
      </c>
      <c r="R1609" s="738">
        <v>15</v>
      </c>
      <c r="S1609" s="754">
        <v>0.41666666666666669</v>
      </c>
      <c r="T1609" s="821">
        <v>9.5</v>
      </c>
      <c r="U1609" s="777">
        <v>0.34545454545454546</v>
      </c>
    </row>
    <row r="1610" spans="1:21" ht="14.4" customHeight="1" x14ac:dyDescent="0.3">
      <c r="A1610" s="737">
        <v>10</v>
      </c>
      <c r="B1610" s="738" t="s">
        <v>2778</v>
      </c>
      <c r="C1610" s="738" t="s">
        <v>3070</v>
      </c>
      <c r="D1610" s="819" t="s">
        <v>5801</v>
      </c>
      <c r="E1610" s="820" t="s">
        <v>3114</v>
      </c>
      <c r="F1610" s="738" t="s">
        <v>3057</v>
      </c>
      <c r="G1610" s="738" t="s">
        <v>3154</v>
      </c>
      <c r="H1610" s="738" t="s">
        <v>608</v>
      </c>
      <c r="I1610" s="738" t="s">
        <v>3449</v>
      </c>
      <c r="J1610" s="738" t="s">
        <v>3450</v>
      </c>
      <c r="K1610" s="738" t="s">
        <v>3451</v>
      </c>
      <c r="L1610" s="739">
        <v>27.67</v>
      </c>
      <c r="M1610" s="739">
        <v>664.08000000000015</v>
      </c>
      <c r="N1610" s="738">
        <v>24</v>
      </c>
      <c r="O1610" s="821">
        <v>10.5</v>
      </c>
      <c r="P1610" s="739">
        <v>249.03000000000003</v>
      </c>
      <c r="Q1610" s="754">
        <v>0.37499999999999994</v>
      </c>
      <c r="R1610" s="738">
        <v>9</v>
      </c>
      <c r="S1610" s="754">
        <v>0.375</v>
      </c>
      <c r="T1610" s="821">
        <v>4</v>
      </c>
      <c r="U1610" s="777">
        <v>0.38095238095238093</v>
      </c>
    </row>
    <row r="1611" spans="1:21" ht="14.4" customHeight="1" x14ac:dyDescent="0.3">
      <c r="A1611" s="737">
        <v>10</v>
      </c>
      <c r="B1611" s="738" t="s">
        <v>2778</v>
      </c>
      <c r="C1611" s="738" t="s">
        <v>3070</v>
      </c>
      <c r="D1611" s="819" t="s">
        <v>5801</v>
      </c>
      <c r="E1611" s="820" t="s">
        <v>3114</v>
      </c>
      <c r="F1611" s="738" t="s">
        <v>3057</v>
      </c>
      <c r="G1611" s="738" t="s">
        <v>3154</v>
      </c>
      <c r="H1611" s="738" t="s">
        <v>608</v>
      </c>
      <c r="I1611" s="738" t="s">
        <v>4998</v>
      </c>
      <c r="J1611" s="738" t="s">
        <v>4938</v>
      </c>
      <c r="K1611" s="738" t="s">
        <v>3387</v>
      </c>
      <c r="L1611" s="739">
        <v>207.45</v>
      </c>
      <c r="M1611" s="739">
        <v>829.8</v>
      </c>
      <c r="N1611" s="738">
        <v>4</v>
      </c>
      <c r="O1611" s="821">
        <v>3</v>
      </c>
      <c r="P1611" s="739"/>
      <c r="Q1611" s="754">
        <v>0</v>
      </c>
      <c r="R1611" s="738"/>
      <c r="S1611" s="754">
        <v>0</v>
      </c>
      <c r="T1611" s="821"/>
      <c r="U1611" s="777">
        <v>0</v>
      </c>
    </row>
    <row r="1612" spans="1:21" ht="14.4" customHeight="1" x14ac:dyDescent="0.3">
      <c r="A1612" s="737">
        <v>10</v>
      </c>
      <c r="B1612" s="738" t="s">
        <v>2778</v>
      </c>
      <c r="C1612" s="738" t="s">
        <v>3070</v>
      </c>
      <c r="D1612" s="819" t="s">
        <v>5801</v>
      </c>
      <c r="E1612" s="820" t="s">
        <v>3114</v>
      </c>
      <c r="F1612" s="738" t="s">
        <v>3057</v>
      </c>
      <c r="G1612" s="738" t="s">
        <v>4780</v>
      </c>
      <c r="H1612" s="738" t="s">
        <v>608</v>
      </c>
      <c r="I1612" s="738" t="s">
        <v>4943</v>
      </c>
      <c r="J1612" s="738" t="s">
        <v>4944</v>
      </c>
      <c r="K1612" s="738" t="s">
        <v>4945</v>
      </c>
      <c r="L1612" s="739">
        <v>1065.22</v>
      </c>
      <c r="M1612" s="739">
        <v>1065.22</v>
      </c>
      <c r="N1612" s="738">
        <v>1</v>
      </c>
      <c r="O1612" s="821">
        <v>1</v>
      </c>
      <c r="P1612" s="739">
        <v>1065.22</v>
      </c>
      <c r="Q1612" s="754">
        <v>1</v>
      </c>
      <c r="R1612" s="738">
        <v>1</v>
      </c>
      <c r="S1612" s="754">
        <v>1</v>
      </c>
      <c r="T1612" s="821">
        <v>1</v>
      </c>
      <c r="U1612" s="777">
        <v>1</v>
      </c>
    </row>
    <row r="1613" spans="1:21" ht="14.4" customHeight="1" x14ac:dyDescent="0.3">
      <c r="A1613" s="737">
        <v>10</v>
      </c>
      <c r="B1613" s="738" t="s">
        <v>2778</v>
      </c>
      <c r="C1613" s="738" t="s">
        <v>3070</v>
      </c>
      <c r="D1613" s="819" t="s">
        <v>5801</v>
      </c>
      <c r="E1613" s="820" t="s">
        <v>3114</v>
      </c>
      <c r="F1613" s="738" t="s">
        <v>3057</v>
      </c>
      <c r="G1613" s="738" t="s">
        <v>4780</v>
      </c>
      <c r="H1613" s="738" t="s">
        <v>608</v>
      </c>
      <c r="I1613" s="738" t="s">
        <v>4999</v>
      </c>
      <c r="J1613" s="738" t="s">
        <v>4944</v>
      </c>
      <c r="K1613" s="738" t="s">
        <v>5000</v>
      </c>
      <c r="L1613" s="739">
        <v>1042.4000000000001</v>
      </c>
      <c r="M1613" s="739">
        <v>1042.4000000000001</v>
      </c>
      <c r="N1613" s="738">
        <v>1</v>
      </c>
      <c r="O1613" s="821">
        <v>0.5</v>
      </c>
      <c r="P1613" s="739"/>
      <c r="Q1613" s="754">
        <v>0</v>
      </c>
      <c r="R1613" s="738"/>
      <c r="S1613" s="754">
        <v>0</v>
      </c>
      <c r="T1613" s="821"/>
      <c r="U1613" s="777">
        <v>0</v>
      </c>
    </row>
    <row r="1614" spans="1:21" ht="14.4" customHeight="1" x14ac:dyDescent="0.3">
      <c r="A1614" s="737">
        <v>10</v>
      </c>
      <c r="B1614" s="738" t="s">
        <v>2778</v>
      </c>
      <c r="C1614" s="738" t="s">
        <v>3070</v>
      </c>
      <c r="D1614" s="819" t="s">
        <v>5801</v>
      </c>
      <c r="E1614" s="820" t="s">
        <v>3114</v>
      </c>
      <c r="F1614" s="738" t="s">
        <v>3057</v>
      </c>
      <c r="G1614" s="738" t="s">
        <v>3530</v>
      </c>
      <c r="H1614" s="738" t="s">
        <v>608</v>
      </c>
      <c r="I1614" s="738" t="s">
        <v>1486</v>
      </c>
      <c r="J1614" s="738" t="s">
        <v>1405</v>
      </c>
      <c r="K1614" s="738" t="s">
        <v>3531</v>
      </c>
      <c r="L1614" s="739">
        <v>92.85</v>
      </c>
      <c r="M1614" s="739">
        <v>92.85</v>
      </c>
      <c r="N1614" s="738">
        <v>1</v>
      </c>
      <c r="O1614" s="821">
        <v>0.5</v>
      </c>
      <c r="P1614" s="739"/>
      <c r="Q1614" s="754">
        <v>0</v>
      </c>
      <c r="R1614" s="738"/>
      <c r="S1614" s="754">
        <v>0</v>
      </c>
      <c r="T1614" s="821"/>
      <c r="U1614" s="777">
        <v>0</v>
      </c>
    </row>
    <row r="1615" spans="1:21" ht="14.4" customHeight="1" x14ac:dyDescent="0.3">
      <c r="A1615" s="737">
        <v>10</v>
      </c>
      <c r="B1615" s="738" t="s">
        <v>2778</v>
      </c>
      <c r="C1615" s="738" t="s">
        <v>3070</v>
      </c>
      <c r="D1615" s="819" t="s">
        <v>5801</v>
      </c>
      <c r="E1615" s="820" t="s">
        <v>3114</v>
      </c>
      <c r="F1615" s="738" t="s">
        <v>3057</v>
      </c>
      <c r="G1615" s="738" t="s">
        <v>3530</v>
      </c>
      <c r="H1615" s="738" t="s">
        <v>608</v>
      </c>
      <c r="I1615" s="738" t="s">
        <v>4784</v>
      </c>
      <c r="J1615" s="738" t="s">
        <v>1405</v>
      </c>
      <c r="K1615" s="738" t="s">
        <v>4785</v>
      </c>
      <c r="L1615" s="739">
        <v>119.38</v>
      </c>
      <c r="M1615" s="739">
        <v>238.76</v>
      </c>
      <c r="N1615" s="738">
        <v>2</v>
      </c>
      <c r="O1615" s="821">
        <v>1</v>
      </c>
      <c r="P1615" s="739"/>
      <c r="Q1615" s="754">
        <v>0</v>
      </c>
      <c r="R1615" s="738"/>
      <c r="S1615" s="754">
        <v>0</v>
      </c>
      <c r="T1615" s="821"/>
      <c r="U1615" s="777">
        <v>0</v>
      </c>
    </row>
    <row r="1616" spans="1:21" ht="14.4" customHeight="1" x14ac:dyDescent="0.3">
      <c r="A1616" s="737">
        <v>10</v>
      </c>
      <c r="B1616" s="738" t="s">
        <v>2778</v>
      </c>
      <c r="C1616" s="738" t="s">
        <v>3070</v>
      </c>
      <c r="D1616" s="819" t="s">
        <v>5801</v>
      </c>
      <c r="E1616" s="820" t="s">
        <v>3114</v>
      </c>
      <c r="F1616" s="738" t="s">
        <v>3057</v>
      </c>
      <c r="G1616" s="738" t="s">
        <v>4788</v>
      </c>
      <c r="H1616" s="738" t="s">
        <v>608</v>
      </c>
      <c r="I1616" s="738" t="s">
        <v>5001</v>
      </c>
      <c r="J1616" s="738" t="s">
        <v>5002</v>
      </c>
      <c r="K1616" s="738" t="s">
        <v>5003</v>
      </c>
      <c r="L1616" s="739">
        <v>138.31</v>
      </c>
      <c r="M1616" s="739">
        <v>138.31</v>
      </c>
      <c r="N1616" s="738">
        <v>1</v>
      </c>
      <c r="O1616" s="821">
        <v>1</v>
      </c>
      <c r="P1616" s="739"/>
      <c r="Q1616" s="754">
        <v>0</v>
      </c>
      <c r="R1616" s="738"/>
      <c r="S1616" s="754">
        <v>0</v>
      </c>
      <c r="T1616" s="821"/>
      <c r="U1616" s="777">
        <v>0</v>
      </c>
    </row>
    <row r="1617" spans="1:21" ht="14.4" customHeight="1" x14ac:dyDescent="0.3">
      <c r="A1617" s="737">
        <v>10</v>
      </c>
      <c r="B1617" s="738" t="s">
        <v>2778</v>
      </c>
      <c r="C1617" s="738" t="s">
        <v>3070</v>
      </c>
      <c r="D1617" s="819" t="s">
        <v>5801</v>
      </c>
      <c r="E1617" s="820" t="s">
        <v>3114</v>
      </c>
      <c r="F1617" s="738" t="s">
        <v>3057</v>
      </c>
      <c r="G1617" s="738" t="s">
        <v>3615</v>
      </c>
      <c r="H1617" s="738" t="s">
        <v>871</v>
      </c>
      <c r="I1617" s="738" t="s">
        <v>3616</v>
      </c>
      <c r="J1617" s="738" t="s">
        <v>3617</v>
      </c>
      <c r="K1617" s="738" t="s">
        <v>3618</v>
      </c>
      <c r="L1617" s="739">
        <v>106.75</v>
      </c>
      <c r="M1617" s="739">
        <v>427</v>
      </c>
      <c r="N1617" s="738">
        <v>4</v>
      </c>
      <c r="O1617" s="821">
        <v>2</v>
      </c>
      <c r="P1617" s="739">
        <v>427</v>
      </c>
      <c r="Q1617" s="754">
        <v>1</v>
      </c>
      <c r="R1617" s="738">
        <v>4</v>
      </c>
      <c r="S1617" s="754">
        <v>1</v>
      </c>
      <c r="T1617" s="821">
        <v>2</v>
      </c>
      <c r="U1617" s="777">
        <v>1</v>
      </c>
    </row>
    <row r="1618" spans="1:21" ht="14.4" customHeight="1" x14ac:dyDescent="0.3">
      <c r="A1618" s="737">
        <v>10</v>
      </c>
      <c r="B1618" s="738" t="s">
        <v>2778</v>
      </c>
      <c r="C1618" s="738" t="s">
        <v>3070</v>
      </c>
      <c r="D1618" s="819" t="s">
        <v>5801</v>
      </c>
      <c r="E1618" s="820" t="s">
        <v>3114</v>
      </c>
      <c r="F1618" s="738" t="s">
        <v>3057</v>
      </c>
      <c r="G1618" s="738" t="s">
        <v>3615</v>
      </c>
      <c r="H1618" s="738" t="s">
        <v>871</v>
      </c>
      <c r="I1618" s="738" t="s">
        <v>4794</v>
      </c>
      <c r="J1618" s="738" t="s">
        <v>4795</v>
      </c>
      <c r="K1618" s="738" t="s">
        <v>4796</v>
      </c>
      <c r="L1618" s="739">
        <v>132.01</v>
      </c>
      <c r="M1618" s="739">
        <v>7260.5500000000011</v>
      </c>
      <c r="N1618" s="738">
        <v>55</v>
      </c>
      <c r="O1618" s="821">
        <v>19</v>
      </c>
      <c r="P1618" s="739">
        <v>3696.2800000000007</v>
      </c>
      <c r="Q1618" s="754">
        <v>0.50909090909090915</v>
      </c>
      <c r="R1618" s="738">
        <v>28</v>
      </c>
      <c r="S1618" s="754">
        <v>0.50909090909090904</v>
      </c>
      <c r="T1618" s="821">
        <v>10</v>
      </c>
      <c r="U1618" s="777">
        <v>0.52631578947368418</v>
      </c>
    </row>
    <row r="1619" spans="1:21" ht="14.4" customHeight="1" x14ac:dyDescent="0.3">
      <c r="A1619" s="737">
        <v>10</v>
      </c>
      <c r="B1619" s="738" t="s">
        <v>2778</v>
      </c>
      <c r="C1619" s="738" t="s">
        <v>3070</v>
      </c>
      <c r="D1619" s="819" t="s">
        <v>5801</v>
      </c>
      <c r="E1619" s="820" t="s">
        <v>3114</v>
      </c>
      <c r="F1619" s="738" t="s">
        <v>3057</v>
      </c>
      <c r="G1619" s="738" t="s">
        <v>3615</v>
      </c>
      <c r="H1619" s="738" t="s">
        <v>871</v>
      </c>
      <c r="I1619" s="738" t="s">
        <v>889</v>
      </c>
      <c r="J1619" s="738" t="s">
        <v>890</v>
      </c>
      <c r="K1619" s="738" t="s">
        <v>2867</v>
      </c>
      <c r="L1619" s="739">
        <v>120.15</v>
      </c>
      <c r="M1619" s="739">
        <v>4085.1000000000013</v>
      </c>
      <c r="N1619" s="738">
        <v>34</v>
      </c>
      <c r="O1619" s="821">
        <v>24.5</v>
      </c>
      <c r="P1619" s="739">
        <v>2282.8500000000008</v>
      </c>
      <c r="Q1619" s="754">
        <v>0.55882352941176472</v>
      </c>
      <c r="R1619" s="738">
        <v>19</v>
      </c>
      <c r="S1619" s="754">
        <v>0.55882352941176472</v>
      </c>
      <c r="T1619" s="821">
        <v>11</v>
      </c>
      <c r="U1619" s="777">
        <v>0.44897959183673469</v>
      </c>
    </row>
    <row r="1620" spans="1:21" ht="14.4" customHeight="1" x14ac:dyDescent="0.3">
      <c r="A1620" s="737">
        <v>10</v>
      </c>
      <c r="B1620" s="738" t="s">
        <v>2778</v>
      </c>
      <c r="C1620" s="738" t="s">
        <v>3070</v>
      </c>
      <c r="D1620" s="819" t="s">
        <v>5801</v>
      </c>
      <c r="E1620" s="820" t="s">
        <v>3114</v>
      </c>
      <c r="F1620" s="738" t="s">
        <v>3057</v>
      </c>
      <c r="G1620" s="738" t="s">
        <v>3615</v>
      </c>
      <c r="H1620" s="738" t="s">
        <v>871</v>
      </c>
      <c r="I1620" s="738" t="s">
        <v>5004</v>
      </c>
      <c r="J1620" s="738" t="s">
        <v>5005</v>
      </c>
      <c r="K1620" s="738" t="s">
        <v>5006</v>
      </c>
      <c r="L1620" s="739">
        <v>213.49</v>
      </c>
      <c r="M1620" s="739">
        <v>640.47</v>
      </c>
      <c r="N1620" s="738">
        <v>3</v>
      </c>
      <c r="O1620" s="821">
        <v>1</v>
      </c>
      <c r="P1620" s="739">
        <v>640.47</v>
      </c>
      <c r="Q1620" s="754">
        <v>1</v>
      </c>
      <c r="R1620" s="738">
        <v>3</v>
      </c>
      <c r="S1620" s="754">
        <v>1</v>
      </c>
      <c r="T1620" s="821">
        <v>1</v>
      </c>
      <c r="U1620" s="777">
        <v>1</v>
      </c>
    </row>
    <row r="1621" spans="1:21" ht="14.4" customHeight="1" x14ac:dyDescent="0.3">
      <c r="A1621" s="737">
        <v>10</v>
      </c>
      <c r="B1621" s="738" t="s">
        <v>2778</v>
      </c>
      <c r="C1621" s="738" t="s">
        <v>3070</v>
      </c>
      <c r="D1621" s="819" t="s">
        <v>5801</v>
      </c>
      <c r="E1621" s="820" t="s">
        <v>3114</v>
      </c>
      <c r="F1621" s="738" t="s">
        <v>3057</v>
      </c>
      <c r="G1621" s="738" t="s">
        <v>3400</v>
      </c>
      <c r="H1621" s="738" t="s">
        <v>608</v>
      </c>
      <c r="I1621" s="738" t="s">
        <v>1546</v>
      </c>
      <c r="J1621" s="738" t="s">
        <v>3401</v>
      </c>
      <c r="K1621" s="738" t="s">
        <v>3402</v>
      </c>
      <c r="L1621" s="739">
        <v>121.07</v>
      </c>
      <c r="M1621" s="739">
        <v>3389.9599999999987</v>
      </c>
      <c r="N1621" s="738">
        <v>28</v>
      </c>
      <c r="O1621" s="821">
        <v>20</v>
      </c>
      <c r="P1621" s="739">
        <v>1331.7699999999995</v>
      </c>
      <c r="Q1621" s="754">
        <v>0.39285714285714285</v>
      </c>
      <c r="R1621" s="738">
        <v>11</v>
      </c>
      <c r="S1621" s="754">
        <v>0.39285714285714285</v>
      </c>
      <c r="T1621" s="821">
        <v>7.5</v>
      </c>
      <c r="U1621" s="777">
        <v>0.375</v>
      </c>
    </row>
    <row r="1622" spans="1:21" ht="14.4" customHeight="1" x14ac:dyDescent="0.3">
      <c r="A1622" s="737">
        <v>10</v>
      </c>
      <c r="B1622" s="738" t="s">
        <v>2778</v>
      </c>
      <c r="C1622" s="738" t="s">
        <v>3070</v>
      </c>
      <c r="D1622" s="819" t="s">
        <v>5801</v>
      </c>
      <c r="E1622" s="820" t="s">
        <v>3114</v>
      </c>
      <c r="F1622" s="738" t="s">
        <v>3057</v>
      </c>
      <c r="G1622" s="738" t="s">
        <v>3158</v>
      </c>
      <c r="H1622" s="738" t="s">
        <v>608</v>
      </c>
      <c r="I1622" s="738" t="s">
        <v>3160</v>
      </c>
      <c r="J1622" s="738" t="s">
        <v>778</v>
      </c>
      <c r="K1622" s="738" t="s">
        <v>3159</v>
      </c>
      <c r="L1622" s="739">
        <v>34.15</v>
      </c>
      <c r="M1622" s="739">
        <v>136.6</v>
      </c>
      <c r="N1622" s="738">
        <v>4</v>
      </c>
      <c r="O1622" s="821">
        <v>3.5</v>
      </c>
      <c r="P1622" s="739">
        <v>34.15</v>
      </c>
      <c r="Q1622" s="754">
        <v>0.25</v>
      </c>
      <c r="R1622" s="738">
        <v>1</v>
      </c>
      <c r="S1622" s="754">
        <v>0.25</v>
      </c>
      <c r="T1622" s="821">
        <v>0.5</v>
      </c>
      <c r="U1622" s="777">
        <v>0.14285714285714285</v>
      </c>
    </row>
    <row r="1623" spans="1:21" ht="14.4" customHeight="1" x14ac:dyDescent="0.3">
      <c r="A1623" s="737">
        <v>10</v>
      </c>
      <c r="B1623" s="738" t="s">
        <v>2778</v>
      </c>
      <c r="C1623" s="738" t="s">
        <v>3070</v>
      </c>
      <c r="D1623" s="819" t="s">
        <v>5801</v>
      </c>
      <c r="E1623" s="820" t="s">
        <v>3114</v>
      </c>
      <c r="F1623" s="738" t="s">
        <v>3057</v>
      </c>
      <c r="G1623" s="738" t="s">
        <v>3719</v>
      </c>
      <c r="H1623" s="738" t="s">
        <v>608</v>
      </c>
      <c r="I1623" s="738" t="s">
        <v>3720</v>
      </c>
      <c r="J1623" s="738" t="s">
        <v>3721</v>
      </c>
      <c r="K1623" s="738" t="s">
        <v>3722</v>
      </c>
      <c r="L1623" s="739">
        <v>868.37</v>
      </c>
      <c r="M1623" s="739">
        <v>4341.8500000000004</v>
      </c>
      <c r="N1623" s="738">
        <v>5</v>
      </c>
      <c r="O1623" s="821">
        <v>2</v>
      </c>
      <c r="P1623" s="739"/>
      <c r="Q1623" s="754">
        <v>0</v>
      </c>
      <c r="R1623" s="738"/>
      <c r="S1623" s="754">
        <v>0</v>
      </c>
      <c r="T1623" s="821"/>
      <c r="U1623" s="777">
        <v>0</v>
      </c>
    </row>
    <row r="1624" spans="1:21" ht="14.4" customHeight="1" x14ac:dyDescent="0.3">
      <c r="A1624" s="737">
        <v>10</v>
      </c>
      <c r="B1624" s="738" t="s">
        <v>2778</v>
      </c>
      <c r="C1624" s="738" t="s">
        <v>3070</v>
      </c>
      <c r="D1624" s="819" t="s">
        <v>5801</v>
      </c>
      <c r="E1624" s="820" t="s">
        <v>3114</v>
      </c>
      <c r="F1624" s="738" t="s">
        <v>3057</v>
      </c>
      <c r="G1624" s="738" t="s">
        <v>3379</v>
      </c>
      <c r="H1624" s="738" t="s">
        <v>608</v>
      </c>
      <c r="I1624" s="738" t="s">
        <v>1274</v>
      </c>
      <c r="J1624" s="738" t="s">
        <v>1275</v>
      </c>
      <c r="K1624" s="738" t="s">
        <v>3534</v>
      </c>
      <c r="L1624" s="739">
        <v>48.09</v>
      </c>
      <c r="M1624" s="739">
        <v>144.27000000000001</v>
      </c>
      <c r="N1624" s="738">
        <v>3</v>
      </c>
      <c r="O1624" s="821">
        <v>1</v>
      </c>
      <c r="P1624" s="739"/>
      <c r="Q1624" s="754">
        <v>0</v>
      </c>
      <c r="R1624" s="738"/>
      <c r="S1624" s="754">
        <v>0</v>
      </c>
      <c r="T1624" s="821"/>
      <c r="U1624" s="777">
        <v>0</v>
      </c>
    </row>
    <row r="1625" spans="1:21" ht="14.4" customHeight="1" x14ac:dyDescent="0.3">
      <c r="A1625" s="737">
        <v>10</v>
      </c>
      <c r="B1625" s="738" t="s">
        <v>2778</v>
      </c>
      <c r="C1625" s="738" t="s">
        <v>3070</v>
      </c>
      <c r="D1625" s="819" t="s">
        <v>5801</v>
      </c>
      <c r="E1625" s="820" t="s">
        <v>3114</v>
      </c>
      <c r="F1625" s="738" t="s">
        <v>3057</v>
      </c>
      <c r="G1625" s="738" t="s">
        <v>3535</v>
      </c>
      <c r="H1625" s="738" t="s">
        <v>608</v>
      </c>
      <c r="I1625" s="738" t="s">
        <v>1028</v>
      </c>
      <c r="J1625" s="738" t="s">
        <v>1029</v>
      </c>
      <c r="K1625" s="738" t="s">
        <v>3536</v>
      </c>
      <c r="L1625" s="739">
        <v>27.28</v>
      </c>
      <c r="M1625" s="739">
        <v>27.28</v>
      </c>
      <c r="N1625" s="738">
        <v>1</v>
      </c>
      <c r="O1625" s="821">
        <v>1</v>
      </c>
      <c r="P1625" s="739">
        <v>27.28</v>
      </c>
      <c r="Q1625" s="754">
        <v>1</v>
      </c>
      <c r="R1625" s="738">
        <v>1</v>
      </c>
      <c r="S1625" s="754">
        <v>1</v>
      </c>
      <c r="T1625" s="821">
        <v>1</v>
      </c>
      <c r="U1625" s="777">
        <v>1</v>
      </c>
    </row>
    <row r="1626" spans="1:21" ht="14.4" customHeight="1" x14ac:dyDescent="0.3">
      <c r="A1626" s="737">
        <v>10</v>
      </c>
      <c r="B1626" s="738" t="s">
        <v>2778</v>
      </c>
      <c r="C1626" s="738" t="s">
        <v>3070</v>
      </c>
      <c r="D1626" s="819" t="s">
        <v>5801</v>
      </c>
      <c r="E1626" s="820" t="s">
        <v>3114</v>
      </c>
      <c r="F1626" s="738" t="s">
        <v>3057</v>
      </c>
      <c r="G1626" s="738" t="s">
        <v>3432</v>
      </c>
      <c r="H1626" s="738" t="s">
        <v>608</v>
      </c>
      <c r="I1626" s="738" t="s">
        <v>4803</v>
      </c>
      <c r="J1626" s="738" t="s">
        <v>4804</v>
      </c>
      <c r="K1626" s="738" t="s">
        <v>4805</v>
      </c>
      <c r="L1626" s="739">
        <v>380.21</v>
      </c>
      <c r="M1626" s="739">
        <v>2281.2599999999998</v>
      </c>
      <c r="N1626" s="738">
        <v>6</v>
      </c>
      <c r="O1626" s="821">
        <v>4.5</v>
      </c>
      <c r="P1626" s="739">
        <v>380.21</v>
      </c>
      <c r="Q1626" s="754">
        <v>0.16666666666666669</v>
      </c>
      <c r="R1626" s="738">
        <v>1</v>
      </c>
      <c r="S1626" s="754">
        <v>0.16666666666666666</v>
      </c>
      <c r="T1626" s="821">
        <v>0.5</v>
      </c>
      <c r="U1626" s="777">
        <v>0.1111111111111111</v>
      </c>
    </row>
    <row r="1627" spans="1:21" ht="14.4" customHeight="1" x14ac:dyDescent="0.3">
      <c r="A1627" s="737">
        <v>10</v>
      </c>
      <c r="B1627" s="738" t="s">
        <v>2778</v>
      </c>
      <c r="C1627" s="738" t="s">
        <v>3070</v>
      </c>
      <c r="D1627" s="819" t="s">
        <v>5801</v>
      </c>
      <c r="E1627" s="820" t="s">
        <v>3114</v>
      </c>
      <c r="F1627" s="738" t="s">
        <v>3057</v>
      </c>
      <c r="G1627" s="738" t="s">
        <v>3432</v>
      </c>
      <c r="H1627" s="738" t="s">
        <v>608</v>
      </c>
      <c r="I1627" s="738" t="s">
        <v>4806</v>
      </c>
      <c r="J1627" s="738" t="s">
        <v>4807</v>
      </c>
      <c r="K1627" s="738" t="s">
        <v>4808</v>
      </c>
      <c r="L1627" s="739">
        <v>380.21</v>
      </c>
      <c r="M1627" s="739">
        <v>380.21</v>
      </c>
      <c r="N1627" s="738">
        <v>1</v>
      </c>
      <c r="O1627" s="821">
        <v>1</v>
      </c>
      <c r="P1627" s="739"/>
      <c r="Q1627" s="754">
        <v>0</v>
      </c>
      <c r="R1627" s="738"/>
      <c r="S1627" s="754">
        <v>0</v>
      </c>
      <c r="T1627" s="821"/>
      <c r="U1627" s="777">
        <v>0</v>
      </c>
    </row>
    <row r="1628" spans="1:21" ht="14.4" customHeight="1" x14ac:dyDescent="0.3">
      <c r="A1628" s="737">
        <v>10</v>
      </c>
      <c r="B1628" s="738" t="s">
        <v>2778</v>
      </c>
      <c r="C1628" s="738" t="s">
        <v>3070</v>
      </c>
      <c r="D1628" s="819" t="s">
        <v>5801</v>
      </c>
      <c r="E1628" s="820" t="s">
        <v>3114</v>
      </c>
      <c r="F1628" s="738" t="s">
        <v>3057</v>
      </c>
      <c r="G1628" s="738" t="s">
        <v>3432</v>
      </c>
      <c r="H1628" s="738" t="s">
        <v>608</v>
      </c>
      <c r="I1628" s="738" t="s">
        <v>5007</v>
      </c>
      <c r="J1628" s="738" t="s">
        <v>4810</v>
      </c>
      <c r="K1628" s="738" t="s">
        <v>5008</v>
      </c>
      <c r="L1628" s="739">
        <v>253.41</v>
      </c>
      <c r="M1628" s="739">
        <v>253.41</v>
      </c>
      <c r="N1628" s="738">
        <v>1</v>
      </c>
      <c r="O1628" s="821">
        <v>0.5</v>
      </c>
      <c r="P1628" s="739"/>
      <c r="Q1628" s="754">
        <v>0</v>
      </c>
      <c r="R1628" s="738"/>
      <c r="S1628" s="754">
        <v>0</v>
      </c>
      <c r="T1628" s="821"/>
      <c r="U1628" s="777">
        <v>0</v>
      </c>
    </row>
    <row r="1629" spans="1:21" ht="14.4" customHeight="1" x14ac:dyDescent="0.3">
      <c r="A1629" s="737">
        <v>10</v>
      </c>
      <c r="B1629" s="738" t="s">
        <v>2778</v>
      </c>
      <c r="C1629" s="738" t="s">
        <v>3070</v>
      </c>
      <c r="D1629" s="819" t="s">
        <v>5801</v>
      </c>
      <c r="E1629" s="820" t="s">
        <v>3114</v>
      </c>
      <c r="F1629" s="738" t="s">
        <v>3057</v>
      </c>
      <c r="G1629" s="738" t="s">
        <v>3432</v>
      </c>
      <c r="H1629" s="738" t="s">
        <v>608</v>
      </c>
      <c r="I1629" s="738" t="s">
        <v>5007</v>
      </c>
      <c r="J1629" s="738" t="s">
        <v>4810</v>
      </c>
      <c r="K1629" s="738" t="s">
        <v>5008</v>
      </c>
      <c r="L1629" s="739">
        <v>237.62</v>
      </c>
      <c r="M1629" s="739">
        <v>237.62</v>
      </c>
      <c r="N1629" s="738">
        <v>1</v>
      </c>
      <c r="O1629" s="821">
        <v>0.5</v>
      </c>
      <c r="P1629" s="739">
        <v>237.62</v>
      </c>
      <c r="Q1629" s="754">
        <v>1</v>
      </c>
      <c r="R1629" s="738">
        <v>1</v>
      </c>
      <c r="S1629" s="754">
        <v>1</v>
      </c>
      <c r="T1629" s="821">
        <v>0.5</v>
      </c>
      <c r="U1629" s="777">
        <v>1</v>
      </c>
    </row>
    <row r="1630" spans="1:21" ht="14.4" customHeight="1" x14ac:dyDescent="0.3">
      <c r="A1630" s="737">
        <v>10</v>
      </c>
      <c r="B1630" s="738" t="s">
        <v>2778</v>
      </c>
      <c r="C1630" s="738" t="s">
        <v>3070</v>
      </c>
      <c r="D1630" s="819" t="s">
        <v>5801</v>
      </c>
      <c r="E1630" s="820" t="s">
        <v>3114</v>
      </c>
      <c r="F1630" s="738" t="s">
        <v>3057</v>
      </c>
      <c r="G1630" s="738" t="s">
        <v>3432</v>
      </c>
      <c r="H1630" s="738" t="s">
        <v>608</v>
      </c>
      <c r="I1630" s="738" t="s">
        <v>4950</v>
      </c>
      <c r="J1630" s="738" t="s">
        <v>4951</v>
      </c>
      <c r="K1630" s="738" t="s">
        <v>4952</v>
      </c>
      <c r="L1630" s="739">
        <v>1226.51</v>
      </c>
      <c r="M1630" s="739">
        <v>7359.06</v>
      </c>
      <c r="N1630" s="738">
        <v>6</v>
      </c>
      <c r="O1630" s="821">
        <v>3.5</v>
      </c>
      <c r="P1630" s="739">
        <v>6132.55</v>
      </c>
      <c r="Q1630" s="754">
        <v>0.83333333333333326</v>
      </c>
      <c r="R1630" s="738">
        <v>5</v>
      </c>
      <c r="S1630" s="754">
        <v>0.83333333333333337</v>
      </c>
      <c r="T1630" s="821">
        <v>2.5</v>
      </c>
      <c r="U1630" s="777">
        <v>0.7142857142857143</v>
      </c>
    </row>
    <row r="1631" spans="1:21" ht="14.4" customHeight="1" x14ac:dyDescent="0.3">
      <c r="A1631" s="737">
        <v>10</v>
      </c>
      <c r="B1631" s="738" t="s">
        <v>2778</v>
      </c>
      <c r="C1631" s="738" t="s">
        <v>3070</v>
      </c>
      <c r="D1631" s="819" t="s">
        <v>5801</v>
      </c>
      <c r="E1631" s="820" t="s">
        <v>3114</v>
      </c>
      <c r="F1631" s="738" t="s">
        <v>3057</v>
      </c>
      <c r="G1631" s="738" t="s">
        <v>3432</v>
      </c>
      <c r="H1631" s="738" t="s">
        <v>608</v>
      </c>
      <c r="I1631" s="738" t="s">
        <v>5009</v>
      </c>
      <c r="J1631" s="738" t="s">
        <v>4810</v>
      </c>
      <c r="K1631" s="738" t="s">
        <v>5010</v>
      </c>
      <c r="L1631" s="739">
        <v>0</v>
      </c>
      <c r="M1631" s="739">
        <v>0</v>
      </c>
      <c r="N1631" s="738">
        <v>2</v>
      </c>
      <c r="O1631" s="821">
        <v>1</v>
      </c>
      <c r="P1631" s="739">
        <v>0</v>
      </c>
      <c r="Q1631" s="754"/>
      <c r="R1631" s="738">
        <v>1</v>
      </c>
      <c r="S1631" s="754">
        <v>0.5</v>
      </c>
      <c r="T1631" s="821">
        <v>0.5</v>
      </c>
      <c r="U1631" s="777">
        <v>0.5</v>
      </c>
    </row>
    <row r="1632" spans="1:21" ht="14.4" customHeight="1" x14ac:dyDescent="0.3">
      <c r="A1632" s="737">
        <v>10</v>
      </c>
      <c r="B1632" s="738" t="s">
        <v>2778</v>
      </c>
      <c r="C1632" s="738" t="s">
        <v>3070</v>
      </c>
      <c r="D1632" s="819" t="s">
        <v>5801</v>
      </c>
      <c r="E1632" s="820" t="s">
        <v>3114</v>
      </c>
      <c r="F1632" s="738" t="s">
        <v>3057</v>
      </c>
      <c r="G1632" s="738" t="s">
        <v>4812</v>
      </c>
      <c r="H1632" s="738" t="s">
        <v>608</v>
      </c>
      <c r="I1632" s="738" t="s">
        <v>5011</v>
      </c>
      <c r="J1632" s="738" t="s">
        <v>5012</v>
      </c>
      <c r="K1632" s="738" t="s">
        <v>5013</v>
      </c>
      <c r="L1632" s="739">
        <v>0</v>
      </c>
      <c r="M1632" s="739">
        <v>0</v>
      </c>
      <c r="N1632" s="738">
        <v>5</v>
      </c>
      <c r="O1632" s="821">
        <v>2.5</v>
      </c>
      <c r="P1632" s="739">
        <v>0</v>
      </c>
      <c r="Q1632" s="754"/>
      <c r="R1632" s="738">
        <v>3</v>
      </c>
      <c r="S1632" s="754">
        <v>0.6</v>
      </c>
      <c r="T1632" s="821">
        <v>1</v>
      </c>
      <c r="U1632" s="777">
        <v>0.4</v>
      </c>
    </row>
    <row r="1633" spans="1:21" ht="14.4" customHeight="1" x14ac:dyDescent="0.3">
      <c r="A1633" s="737">
        <v>10</v>
      </c>
      <c r="B1633" s="738" t="s">
        <v>2778</v>
      </c>
      <c r="C1633" s="738" t="s">
        <v>3070</v>
      </c>
      <c r="D1633" s="819" t="s">
        <v>5801</v>
      </c>
      <c r="E1633" s="820" t="s">
        <v>3114</v>
      </c>
      <c r="F1633" s="738" t="s">
        <v>3057</v>
      </c>
      <c r="G1633" s="738" t="s">
        <v>3290</v>
      </c>
      <c r="H1633" s="738" t="s">
        <v>608</v>
      </c>
      <c r="I1633" s="738" t="s">
        <v>3291</v>
      </c>
      <c r="J1633" s="738" t="s">
        <v>3292</v>
      </c>
      <c r="K1633" s="738" t="s">
        <v>3293</v>
      </c>
      <c r="L1633" s="739">
        <v>38.56</v>
      </c>
      <c r="M1633" s="739">
        <v>154.24</v>
      </c>
      <c r="N1633" s="738">
        <v>4</v>
      </c>
      <c r="O1633" s="821">
        <v>0.5</v>
      </c>
      <c r="P1633" s="739"/>
      <c r="Q1633" s="754">
        <v>0</v>
      </c>
      <c r="R1633" s="738"/>
      <c r="S1633" s="754">
        <v>0</v>
      </c>
      <c r="T1633" s="821"/>
      <c r="U1633" s="777">
        <v>0</v>
      </c>
    </row>
    <row r="1634" spans="1:21" ht="14.4" customHeight="1" x14ac:dyDescent="0.3">
      <c r="A1634" s="737">
        <v>10</v>
      </c>
      <c r="B1634" s="738" t="s">
        <v>2778</v>
      </c>
      <c r="C1634" s="738" t="s">
        <v>3070</v>
      </c>
      <c r="D1634" s="819" t="s">
        <v>5801</v>
      </c>
      <c r="E1634" s="820" t="s">
        <v>3114</v>
      </c>
      <c r="F1634" s="738" t="s">
        <v>3057</v>
      </c>
      <c r="G1634" s="738" t="s">
        <v>4816</v>
      </c>
      <c r="H1634" s="738" t="s">
        <v>608</v>
      </c>
      <c r="I1634" s="738" t="s">
        <v>4817</v>
      </c>
      <c r="J1634" s="738" t="s">
        <v>4818</v>
      </c>
      <c r="K1634" s="738" t="s">
        <v>4819</v>
      </c>
      <c r="L1634" s="739">
        <v>111.31</v>
      </c>
      <c r="M1634" s="739">
        <v>445.24</v>
      </c>
      <c r="N1634" s="738">
        <v>4</v>
      </c>
      <c r="O1634" s="821">
        <v>3.5</v>
      </c>
      <c r="P1634" s="739">
        <v>111.31</v>
      </c>
      <c r="Q1634" s="754">
        <v>0.25</v>
      </c>
      <c r="R1634" s="738">
        <v>1</v>
      </c>
      <c r="S1634" s="754">
        <v>0.25</v>
      </c>
      <c r="T1634" s="821">
        <v>1</v>
      </c>
      <c r="U1634" s="777">
        <v>0.2857142857142857</v>
      </c>
    </row>
    <row r="1635" spans="1:21" ht="14.4" customHeight="1" x14ac:dyDescent="0.3">
      <c r="A1635" s="737">
        <v>10</v>
      </c>
      <c r="B1635" s="738" t="s">
        <v>2778</v>
      </c>
      <c r="C1635" s="738" t="s">
        <v>3070</v>
      </c>
      <c r="D1635" s="819" t="s">
        <v>5801</v>
      </c>
      <c r="E1635" s="820" t="s">
        <v>3114</v>
      </c>
      <c r="F1635" s="738" t="s">
        <v>3057</v>
      </c>
      <c r="G1635" s="738" t="s">
        <v>4816</v>
      </c>
      <c r="H1635" s="738" t="s">
        <v>608</v>
      </c>
      <c r="I1635" s="738" t="s">
        <v>4820</v>
      </c>
      <c r="J1635" s="738" t="s">
        <v>4821</v>
      </c>
      <c r="K1635" s="738" t="s">
        <v>4822</v>
      </c>
      <c r="L1635" s="739">
        <v>54.36</v>
      </c>
      <c r="M1635" s="739">
        <v>54.36</v>
      </c>
      <c r="N1635" s="738">
        <v>1</v>
      </c>
      <c r="O1635" s="821">
        <v>0.5</v>
      </c>
      <c r="P1635" s="739"/>
      <c r="Q1635" s="754">
        <v>0</v>
      </c>
      <c r="R1635" s="738"/>
      <c r="S1635" s="754">
        <v>0</v>
      </c>
      <c r="T1635" s="821"/>
      <c r="U1635" s="777">
        <v>0</v>
      </c>
    </row>
    <row r="1636" spans="1:21" ht="14.4" customHeight="1" x14ac:dyDescent="0.3">
      <c r="A1636" s="737">
        <v>10</v>
      </c>
      <c r="B1636" s="738" t="s">
        <v>2778</v>
      </c>
      <c r="C1636" s="738" t="s">
        <v>3070</v>
      </c>
      <c r="D1636" s="819" t="s">
        <v>5801</v>
      </c>
      <c r="E1636" s="820" t="s">
        <v>3114</v>
      </c>
      <c r="F1636" s="738" t="s">
        <v>3057</v>
      </c>
      <c r="G1636" s="738" t="s">
        <v>4816</v>
      </c>
      <c r="H1636" s="738" t="s">
        <v>608</v>
      </c>
      <c r="I1636" s="738" t="s">
        <v>4823</v>
      </c>
      <c r="J1636" s="738" t="s">
        <v>4824</v>
      </c>
      <c r="K1636" s="738" t="s">
        <v>4825</v>
      </c>
      <c r="L1636" s="739">
        <v>48.92</v>
      </c>
      <c r="M1636" s="739">
        <v>1076.24</v>
      </c>
      <c r="N1636" s="738">
        <v>22</v>
      </c>
      <c r="O1636" s="821">
        <v>16</v>
      </c>
      <c r="P1636" s="739">
        <v>391.36000000000007</v>
      </c>
      <c r="Q1636" s="754">
        <v>0.3636363636363637</v>
      </c>
      <c r="R1636" s="738">
        <v>8</v>
      </c>
      <c r="S1636" s="754">
        <v>0.36363636363636365</v>
      </c>
      <c r="T1636" s="821">
        <v>5</v>
      </c>
      <c r="U1636" s="777">
        <v>0.3125</v>
      </c>
    </row>
    <row r="1637" spans="1:21" ht="14.4" customHeight="1" x14ac:dyDescent="0.3">
      <c r="A1637" s="737">
        <v>10</v>
      </c>
      <c r="B1637" s="738" t="s">
        <v>2778</v>
      </c>
      <c r="C1637" s="738" t="s">
        <v>3070</v>
      </c>
      <c r="D1637" s="819" t="s">
        <v>5801</v>
      </c>
      <c r="E1637" s="820" t="s">
        <v>3114</v>
      </c>
      <c r="F1637" s="738" t="s">
        <v>3057</v>
      </c>
      <c r="G1637" s="738" t="s">
        <v>4816</v>
      </c>
      <c r="H1637" s="738" t="s">
        <v>871</v>
      </c>
      <c r="I1637" s="738" t="s">
        <v>4826</v>
      </c>
      <c r="J1637" s="738" t="s">
        <v>4827</v>
      </c>
      <c r="K1637" s="738" t="s">
        <v>4828</v>
      </c>
      <c r="L1637" s="739">
        <v>97.41</v>
      </c>
      <c r="M1637" s="739">
        <v>974.09999999999991</v>
      </c>
      <c r="N1637" s="738">
        <v>10</v>
      </c>
      <c r="O1637" s="821">
        <v>7</v>
      </c>
      <c r="P1637" s="739">
        <v>389.64</v>
      </c>
      <c r="Q1637" s="754">
        <v>0.4</v>
      </c>
      <c r="R1637" s="738">
        <v>4</v>
      </c>
      <c r="S1637" s="754">
        <v>0.4</v>
      </c>
      <c r="T1637" s="821">
        <v>2.5</v>
      </c>
      <c r="U1637" s="777">
        <v>0.35714285714285715</v>
      </c>
    </row>
    <row r="1638" spans="1:21" ht="14.4" customHeight="1" x14ac:dyDescent="0.3">
      <c r="A1638" s="737">
        <v>10</v>
      </c>
      <c r="B1638" s="738" t="s">
        <v>2778</v>
      </c>
      <c r="C1638" s="738" t="s">
        <v>3070</v>
      </c>
      <c r="D1638" s="819" t="s">
        <v>5801</v>
      </c>
      <c r="E1638" s="820" t="s">
        <v>3114</v>
      </c>
      <c r="F1638" s="738" t="s">
        <v>3057</v>
      </c>
      <c r="G1638" s="738" t="s">
        <v>4816</v>
      </c>
      <c r="H1638" s="738" t="s">
        <v>608</v>
      </c>
      <c r="I1638" s="738" t="s">
        <v>4829</v>
      </c>
      <c r="J1638" s="738" t="s">
        <v>4830</v>
      </c>
      <c r="K1638" s="738" t="s">
        <v>4831</v>
      </c>
      <c r="L1638" s="739">
        <v>645.07000000000005</v>
      </c>
      <c r="M1638" s="739">
        <v>645.07000000000005</v>
      </c>
      <c r="N1638" s="738">
        <v>1</v>
      </c>
      <c r="O1638" s="821">
        <v>0.5</v>
      </c>
      <c r="P1638" s="739">
        <v>645.07000000000005</v>
      </c>
      <c r="Q1638" s="754">
        <v>1</v>
      </c>
      <c r="R1638" s="738">
        <v>1</v>
      </c>
      <c r="S1638" s="754">
        <v>1</v>
      </c>
      <c r="T1638" s="821">
        <v>0.5</v>
      </c>
      <c r="U1638" s="777">
        <v>1</v>
      </c>
    </row>
    <row r="1639" spans="1:21" ht="14.4" customHeight="1" x14ac:dyDescent="0.3">
      <c r="A1639" s="737">
        <v>10</v>
      </c>
      <c r="B1639" s="738" t="s">
        <v>2778</v>
      </c>
      <c r="C1639" s="738" t="s">
        <v>3070</v>
      </c>
      <c r="D1639" s="819" t="s">
        <v>5801</v>
      </c>
      <c r="E1639" s="820" t="s">
        <v>3114</v>
      </c>
      <c r="F1639" s="738" t="s">
        <v>3057</v>
      </c>
      <c r="G1639" s="738" t="s">
        <v>3385</v>
      </c>
      <c r="H1639" s="738" t="s">
        <v>871</v>
      </c>
      <c r="I1639" s="738" t="s">
        <v>3386</v>
      </c>
      <c r="J1639" s="738" t="s">
        <v>2911</v>
      </c>
      <c r="K1639" s="738" t="s">
        <v>3387</v>
      </c>
      <c r="L1639" s="739">
        <v>207.45</v>
      </c>
      <c r="M1639" s="739">
        <v>4148.9999999999982</v>
      </c>
      <c r="N1639" s="738">
        <v>20</v>
      </c>
      <c r="O1639" s="821">
        <v>15.5</v>
      </c>
      <c r="P1639" s="739">
        <v>622.34999999999991</v>
      </c>
      <c r="Q1639" s="754">
        <v>0.15000000000000005</v>
      </c>
      <c r="R1639" s="738">
        <v>3</v>
      </c>
      <c r="S1639" s="754">
        <v>0.15</v>
      </c>
      <c r="T1639" s="821">
        <v>2</v>
      </c>
      <c r="U1639" s="777">
        <v>0.12903225806451613</v>
      </c>
    </row>
    <row r="1640" spans="1:21" ht="14.4" customHeight="1" x14ac:dyDescent="0.3">
      <c r="A1640" s="737">
        <v>10</v>
      </c>
      <c r="B1640" s="738" t="s">
        <v>2778</v>
      </c>
      <c r="C1640" s="738" t="s">
        <v>3070</v>
      </c>
      <c r="D1640" s="819" t="s">
        <v>5801</v>
      </c>
      <c r="E1640" s="820" t="s">
        <v>3114</v>
      </c>
      <c r="F1640" s="738" t="s">
        <v>3057</v>
      </c>
      <c r="G1640" s="738" t="s">
        <v>3385</v>
      </c>
      <c r="H1640" s="738" t="s">
        <v>608</v>
      </c>
      <c r="I1640" s="738" t="s">
        <v>4839</v>
      </c>
      <c r="J1640" s="738" t="s">
        <v>4837</v>
      </c>
      <c r="K1640" s="738" t="s">
        <v>3157</v>
      </c>
      <c r="L1640" s="739">
        <v>207.45</v>
      </c>
      <c r="M1640" s="739">
        <v>622.34999999999991</v>
      </c>
      <c r="N1640" s="738">
        <v>3</v>
      </c>
      <c r="O1640" s="821">
        <v>2.5</v>
      </c>
      <c r="P1640" s="739">
        <v>207.45</v>
      </c>
      <c r="Q1640" s="754">
        <v>0.33333333333333337</v>
      </c>
      <c r="R1640" s="738">
        <v>1</v>
      </c>
      <c r="S1640" s="754">
        <v>0.33333333333333331</v>
      </c>
      <c r="T1640" s="821">
        <v>0.5</v>
      </c>
      <c r="U1640" s="777">
        <v>0.2</v>
      </c>
    </row>
    <row r="1641" spans="1:21" ht="14.4" customHeight="1" x14ac:dyDescent="0.3">
      <c r="A1641" s="737">
        <v>10</v>
      </c>
      <c r="B1641" s="738" t="s">
        <v>2778</v>
      </c>
      <c r="C1641" s="738" t="s">
        <v>3070</v>
      </c>
      <c r="D1641" s="819" t="s">
        <v>5801</v>
      </c>
      <c r="E1641" s="820" t="s">
        <v>3114</v>
      </c>
      <c r="F1641" s="738" t="s">
        <v>3057</v>
      </c>
      <c r="G1641" s="738" t="s">
        <v>3385</v>
      </c>
      <c r="H1641" s="738" t="s">
        <v>608</v>
      </c>
      <c r="I1641" s="738" t="s">
        <v>4957</v>
      </c>
      <c r="J1641" s="738" t="s">
        <v>4157</v>
      </c>
      <c r="K1641" s="738" t="s">
        <v>4958</v>
      </c>
      <c r="L1641" s="739">
        <v>207.45</v>
      </c>
      <c r="M1641" s="739">
        <v>207.45</v>
      </c>
      <c r="N1641" s="738">
        <v>1</v>
      </c>
      <c r="O1641" s="821">
        <v>1</v>
      </c>
      <c r="P1641" s="739">
        <v>207.45</v>
      </c>
      <c r="Q1641" s="754">
        <v>1</v>
      </c>
      <c r="R1641" s="738">
        <v>1</v>
      </c>
      <c r="S1641" s="754">
        <v>1</v>
      </c>
      <c r="T1641" s="821">
        <v>1</v>
      </c>
      <c r="U1641" s="777">
        <v>1</v>
      </c>
    </row>
    <row r="1642" spans="1:21" ht="14.4" customHeight="1" x14ac:dyDescent="0.3">
      <c r="A1642" s="737">
        <v>10</v>
      </c>
      <c r="B1642" s="738" t="s">
        <v>2778</v>
      </c>
      <c r="C1642" s="738" t="s">
        <v>3070</v>
      </c>
      <c r="D1642" s="819" t="s">
        <v>5801</v>
      </c>
      <c r="E1642" s="820" t="s">
        <v>3114</v>
      </c>
      <c r="F1642" s="738" t="s">
        <v>3057</v>
      </c>
      <c r="G1642" s="738" t="s">
        <v>3385</v>
      </c>
      <c r="H1642" s="738" t="s">
        <v>608</v>
      </c>
      <c r="I1642" s="738" t="s">
        <v>5014</v>
      </c>
      <c r="J1642" s="738" t="s">
        <v>4157</v>
      </c>
      <c r="K1642" s="738" t="s">
        <v>5015</v>
      </c>
      <c r="L1642" s="739">
        <v>207.45</v>
      </c>
      <c r="M1642" s="739">
        <v>414.9</v>
      </c>
      <c r="N1642" s="738">
        <v>2</v>
      </c>
      <c r="O1642" s="821">
        <v>1.5</v>
      </c>
      <c r="P1642" s="739">
        <v>207.45</v>
      </c>
      <c r="Q1642" s="754">
        <v>0.5</v>
      </c>
      <c r="R1642" s="738">
        <v>1</v>
      </c>
      <c r="S1642" s="754">
        <v>0.5</v>
      </c>
      <c r="T1642" s="821">
        <v>1</v>
      </c>
      <c r="U1642" s="777">
        <v>0.66666666666666663</v>
      </c>
    </row>
    <row r="1643" spans="1:21" ht="14.4" customHeight="1" x14ac:dyDescent="0.3">
      <c r="A1643" s="737">
        <v>10</v>
      </c>
      <c r="B1643" s="738" t="s">
        <v>2778</v>
      </c>
      <c r="C1643" s="738" t="s">
        <v>3070</v>
      </c>
      <c r="D1643" s="819" t="s">
        <v>5801</v>
      </c>
      <c r="E1643" s="820" t="s">
        <v>3114</v>
      </c>
      <c r="F1643" s="738" t="s">
        <v>3057</v>
      </c>
      <c r="G1643" s="738" t="s">
        <v>5016</v>
      </c>
      <c r="H1643" s="738" t="s">
        <v>608</v>
      </c>
      <c r="I1643" s="738" t="s">
        <v>5017</v>
      </c>
      <c r="J1643" s="738" t="s">
        <v>5018</v>
      </c>
      <c r="K1643" s="738" t="s">
        <v>5019</v>
      </c>
      <c r="L1643" s="739">
        <v>0</v>
      </c>
      <c r="M1643" s="739">
        <v>0</v>
      </c>
      <c r="N1643" s="738">
        <v>2</v>
      </c>
      <c r="O1643" s="821">
        <v>1.5</v>
      </c>
      <c r="P1643" s="739">
        <v>0</v>
      </c>
      <c r="Q1643" s="754"/>
      <c r="R1643" s="738">
        <v>1</v>
      </c>
      <c r="S1643" s="754">
        <v>0.5</v>
      </c>
      <c r="T1643" s="821">
        <v>1</v>
      </c>
      <c r="U1643" s="777">
        <v>0.66666666666666663</v>
      </c>
    </row>
    <row r="1644" spans="1:21" ht="14.4" customHeight="1" x14ac:dyDescent="0.3">
      <c r="A1644" s="737">
        <v>10</v>
      </c>
      <c r="B1644" s="738" t="s">
        <v>2778</v>
      </c>
      <c r="C1644" s="738" t="s">
        <v>3070</v>
      </c>
      <c r="D1644" s="819" t="s">
        <v>5801</v>
      </c>
      <c r="E1644" s="820" t="s">
        <v>3114</v>
      </c>
      <c r="F1644" s="738" t="s">
        <v>3057</v>
      </c>
      <c r="G1644" s="738" t="s">
        <v>4845</v>
      </c>
      <c r="H1644" s="738" t="s">
        <v>871</v>
      </c>
      <c r="I1644" s="738" t="s">
        <v>5020</v>
      </c>
      <c r="J1644" s="738" t="s">
        <v>5021</v>
      </c>
      <c r="K1644" s="738" t="s">
        <v>5022</v>
      </c>
      <c r="L1644" s="739">
        <v>27.67</v>
      </c>
      <c r="M1644" s="739">
        <v>138.35000000000002</v>
      </c>
      <c r="N1644" s="738">
        <v>5</v>
      </c>
      <c r="O1644" s="821">
        <v>1.5</v>
      </c>
      <c r="P1644" s="739">
        <v>55.34</v>
      </c>
      <c r="Q1644" s="754">
        <v>0.39999999999999997</v>
      </c>
      <c r="R1644" s="738">
        <v>2</v>
      </c>
      <c r="S1644" s="754">
        <v>0.4</v>
      </c>
      <c r="T1644" s="821">
        <v>0.5</v>
      </c>
      <c r="U1644" s="777">
        <v>0.33333333333333331</v>
      </c>
    </row>
    <row r="1645" spans="1:21" ht="14.4" customHeight="1" x14ac:dyDescent="0.3">
      <c r="A1645" s="737">
        <v>10</v>
      </c>
      <c r="B1645" s="738" t="s">
        <v>2778</v>
      </c>
      <c r="C1645" s="738" t="s">
        <v>3070</v>
      </c>
      <c r="D1645" s="819" t="s">
        <v>5801</v>
      </c>
      <c r="E1645" s="820" t="s">
        <v>3114</v>
      </c>
      <c r="F1645" s="738" t="s">
        <v>3057</v>
      </c>
      <c r="G1645" s="738" t="s">
        <v>5023</v>
      </c>
      <c r="H1645" s="738" t="s">
        <v>608</v>
      </c>
      <c r="I1645" s="738" t="s">
        <v>5024</v>
      </c>
      <c r="J1645" s="738" t="s">
        <v>5025</v>
      </c>
      <c r="K1645" s="738" t="s">
        <v>5026</v>
      </c>
      <c r="L1645" s="739">
        <v>59.78</v>
      </c>
      <c r="M1645" s="739">
        <v>418.46000000000004</v>
      </c>
      <c r="N1645" s="738">
        <v>7</v>
      </c>
      <c r="O1645" s="821">
        <v>4</v>
      </c>
      <c r="P1645" s="739">
        <v>239.12</v>
      </c>
      <c r="Q1645" s="754">
        <v>0.5714285714285714</v>
      </c>
      <c r="R1645" s="738">
        <v>4</v>
      </c>
      <c r="S1645" s="754">
        <v>0.5714285714285714</v>
      </c>
      <c r="T1645" s="821">
        <v>3</v>
      </c>
      <c r="U1645" s="777">
        <v>0.75</v>
      </c>
    </row>
    <row r="1646" spans="1:21" ht="14.4" customHeight="1" x14ac:dyDescent="0.3">
      <c r="A1646" s="737">
        <v>10</v>
      </c>
      <c r="B1646" s="738" t="s">
        <v>2778</v>
      </c>
      <c r="C1646" s="738" t="s">
        <v>3070</v>
      </c>
      <c r="D1646" s="819" t="s">
        <v>5801</v>
      </c>
      <c r="E1646" s="820" t="s">
        <v>3114</v>
      </c>
      <c r="F1646" s="738" t="s">
        <v>3057</v>
      </c>
      <c r="G1646" s="738" t="s">
        <v>5023</v>
      </c>
      <c r="H1646" s="738" t="s">
        <v>608</v>
      </c>
      <c r="I1646" s="738" t="s">
        <v>5027</v>
      </c>
      <c r="J1646" s="738" t="s">
        <v>5028</v>
      </c>
      <c r="K1646" s="738" t="s">
        <v>5029</v>
      </c>
      <c r="L1646" s="739">
        <v>141.62</v>
      </c>
      <c r="M1646" s="739">
        <v>424.86</v>
      </c>
      <c r="N1646" s="738">
        <v>3</v>
      </c>
      <c r="O1646" s="821">
        <v>2.5</v>
      </c>
      <c r="P1646" s="739">
        <v>141.62</v>
      </c>
      <c r="Q1646" s="754">
        <v>0.33333333333333331</v>
      </c>
      <c r="R1646" s="738">
        <v>1</v>
      </c>
      <c r="S1646" s="754">
        <v>0.33333333333333331</v>
      </c>
      <c r="T1646" s="821">
        <v>1</v>
      </c>
      <c r="U1646" s="777">
        <v>0.4</v>
      </c>
    </row>
    <row r="1647" spans="1:21" ht="14.4" customHeight="1" x14ac:dyDescent="0.3">
      <c r="A1647" s="737">
        <v>10</v>
      </c>
      <c r="B1647" s="738" t="s">
        <v>2778</v>
      </c>
      <c r="C1647" s="738" t="s">
        <v>3070</v>
      </c>
      <c r="D1647" s="819" t="s">
        <v>5801</v>
      </c>
      <c r="E1647" s="820" t="s">
        <v>3114</v>
      </c>
      <c r="F1647" s="738" t="s">
        <v>3057</v>
      </c>
      <c r="G1647" s="738" t="s">
        <v>3181</v>
      </c>
      <c r="H1647" s="738" t="s">
        <v>608</v>
      </c>
      <c r="I1647" s="738" t="s">
        <v>4961</v>
      </c>
      <c r="J1647" s="738" t="s">
        <v>4962</v>
      </c>
      <c r="K1647" s="738" t="s">
        <v>4963</v>
      </c>
      <c r="L1647" s="739">
        <v>303.82</v>
      </c>
      <c r="M1647" s="739">
        <v>1822.92</v>
      </c>
      <c r="N1647" s="738">
        <v>6</v>
      </c>
      <c r="O1647" s="821">
        <v>4.5</v>
      </c>
      <c r="P1647" s="739">
        <v>911.46</v>
      </c>
      <c r="Q1647" s="754">
        <v>0.5</v>
      </c>
      <c r="R1647" s="738">
        <v>3</v>
      </c>
      <c r="S1647" s="754">
        <v>0.5</v>
      </c>
      <c r="T1647" s="821">
        <v>2</v>
      </c>
      <c r="U1647" s="777">
        <v>0.44444444444444442</v>
      </c>
    </row>
    <row r="1648" spans="1:21" ht="14.4" customHeight="1" x14ac:dyDescent="0.3">
      <c r="A1648" s="737">
        <v>10</v>
      </c>
      <c r="B1648" s="738" t="s">
        <v>2778</v>
      </c>
      <c r="C1648" s="738" t="s">
        <v>3070</v>
      </c>
      <c r="D1648" s="819" t="s">
        <v>5801</v>
      </c>
      <c r="E1648" s="820" t="s">
        <v>3114</v>
      </c>
      <c r="F1648" s="738" t="s">
        <v>3057</v>
      </c>
      <c r="G1648" s="738" t="s">
        <v>3181</v>
      </c>
      <c r="H1648" s="738" t="s">
        <v>608</v>
      </c>
      <c r="I1648" s="738" t="s">
        <v>4849</v>
      </c>
      <c r="J1648" s="738" t="s">
        <v>4850</v>
      </c>
      <c r="K1648" s="738" t="s">
        <v>4851</v>
      </c>
      <c r="L1648" s="739">
        <v>141.25</v>
      </c>
      <c r="M1648" s="739">
        <v>1130</v>
      </c>
      <c r="N1648" s="738">
        <v>8</v>
      </c>
      <c r="O1648" s="821">
        <v>6</v>
      </c>
      <c r="P1648" s="739">
        <v>282.5</v>
      </c>
      <c r="Q1648" s="754">
        <v>0.25</v>
      </c>
      <c r="R1648" s="738">
        <v>2</v>
      </c>
      <c r="S1648" s="754">
        <v>0.25</v>
      </c>
      <c r="T1648" s="821">
        <v>1.5</v>
      </c>
      <c r="U1648" s="777">
        <v>0.25</v>
      </c>
    </row>
    <row r="1649" spans="1:21" ht="14.4" customHeight="1" x14ac:dyDescent="0.3">
      <c r="A1649" s="737">
        <v>10</v>
      </c>
      <c r="B1649" s="738" t="s">
        <v>2778</v>
      </c>
      <c r="C1649" s="738" t="s">
        <v>3070</v>
      </c>
      <c r="D1649" s="819" t="s">
        <v>5801</v>
      </c>
      <c r="E1649" s="820" t="s">
        <v>3114</v>
      </c>
      <c r="F1649" s="738" t="s">
        <v>3057</v>
      </c>
      <c r="G1649" s="738" t="s">
        <v>3181</v>
      </c>
      <c r="H1649" s="738" t="s">
        <v>871</v>
      </c>
      <c r="I1649" s="738" t="s">
        <v>1661</v>
      </c>
      <c r="J1649" s="738" t="s">
        <v>2952</v>
      </c>
      <c r="K1649" s="738" t="s">
        <v>2953</v>
      </c>
      <c r="L1649" s="739">
        <v>141.25</v>
      </c>
      <c r="M1649" s="739">
        <v>2825</v>
      </c>
      <c r="N1649" s="738">
        <v>20</v>
      </c>
      <c r="O1649" s="821">
        <v>15</v>
      </c>
      <c r="P1649" s="739">
        <v>706.25</v>
      </c>
      <c r="Q1649" s="754">
        <v>0.25</v>
      </c>
      <c r="R1649" s="738">
        <v>5</v>
      </c>
      <c r="S1649" s="754">
        <v>0.25</v>
      </c>
      <c r="T1649" s="821">
        <v>3</v>
      </c>
      <c r="U1649" s="777">
        <v>0.2</v>
      </c>
    </row>
    <row r="1650" spans="1:21" ht="14.4" customHeight="1" x14ac:dyDescent="0.3">
      <c r="A1650" s="737">
        <v>10</v>
      </c>
      <c r="B1650" s="738" t="s">
        <v>2778</v>
      </c>
      <c r="C1650" s="738" t="s">
        <v>3070</v>
      </c>
      <c r="D1650" s="819" t="s">
        <v>5801</v>
      </c>
      <c r="E1650" s="820" t="s">
        <v>3114</v>
      </c>
      <c r="F1650" s="738" t="s">
        <v>3057</v>
      </c>
      <c r="G1650" s="738" t="s">
        <v>3511</v>
      </c>
      <c r="H1650" s="738" t="s">
        <v>608</v>
      </c>
      <c r="I1650" s="738" t="s">
        <v>4854</v>
      </c>
      <c r="J1650" s="738" t="s">
        <v>4855</v>
      </c>
      <c r="K1650" s="738" t="s">
        <v>4856</v>
      </c>
      <c r="L1650" s="739">
        <v>1472.61</v>
      </c>
      <c r="M1650" s="739">
        <v>2945.22</v>
      </c>
      <c r="N1650" s="738">
        <v>2</v>
      </c>
      <c r="O1650" s="821">
        <v>1</v>
      </c>
      <c r="P1650" s="739">
        <v>1472.61</v>
      </c>
      <c r="Q1650" s="754">
        <v>0.5</v>
      </c>
      <c r="R1650" s="738">
        <v>1</v>
      </c>
      <c r="S1650" s="754">
        <v>0.5</v>
      </c>
      <c r="T1650" s="821">
        <v>0.5</v>
      </c>
      <c r="U1650" s="777">
        <v>0.5</v>
      </c>
    </row>
    <row r="1651" spans="1:21" ht="14.4" customHeight="1" x14ac:dyDescent="0.3">
      <c r="A1651" s="737">
        <v>10</v>
      </c>
      <c r="B1651" s="738" t="s">
        <v>2778</v>
      </c>
      <c r="C1651" s="738" t="s">
        <v>3070</v>
      </c>
      <c r="D1651" s="819" t="s">
        <v>5801</v>
      </c>
      <c r="E1651" s="820" t="s">
        <v>3114</v>
      </c>
      <c r="F1651" s="738" t="s">
        <v>3057</v>
      </c>
      <c r="G1651" s="738" t="s">
        <v>3511</v>
      </c>
      <c r="H1651" s="738" t="s">
        <v>608</v>
      </c>
      <c r="I1651" s="738" t="s">
        <v>3637</v>
      </c>
      <c r="J1651" s="738" t="s">
        <v>3638</v>
      </c>
      <c r="K1651" s="738" t="s">
        <v>3639</v>
      </c>
      <c r="L1651" s="739">
        <v>1472.61</v>
      </c>
      <c r="M1651" s="739">
        <v>16198.71</v>
      </c>
      <c r="N1651" s="738">
        <v>11</v>
      </c>
      <c r="O1651" s="821">
        <v>7.5</v>
      </c>
      <c r="P1651" s="739">
        <v>8835.66</v>
      </c>
      <c r="Q1651" s="754">
        <v>0.54545454545454553</v>
      </c>
      <c r="R1651" s="738">
        <v>6</v>
      </c>
      <c r="S1651" s="754">
        <v>0.54545454545454541</v>
      </c>
      <c r="T1651" s="821">
        <v>3.5</v>
      </c>
      <c r="U1651" s="777">
        <v>0.46666666666666667</v>
      </c>
    </row>
    <row r="1652" spans="1:21" ht="14.4" customHeight="1" x14ac:dyDescent="0.3">
      <c r="A1652" s="737">
        <v>10</v>
      </c>
      <c r="B1652" s="738" t="s">
        <v>2778</v>
      </c>
      <c r="C1652" s="738" t="s">
        <v>3070</v>
      </c>
      <c r="D1652" s="819" t="s">
        <v>5801</v>
      </c>
      <c r="E1652" s="820" t="s">
        <v>3114</v>
      </c>
      <c r="F1652" s="738" t="s">
        <v>3057</v>
      </c>
      <c r="G1652" s="738" t="s">
        <v>3511</v>
      </c>
      <c r="H1652" s="738" t="s">
        <v>608</v>
      </c>
      <c r="I1652" s="738" t="s">
        <v>4966</v>
      </c>
      <c r="J1652" s="738" t="s">
        <v>4865</v>
      </c>
      <c r="K1652" s="738" t="s">
        <v>4967</v>
      </c>
      <c r="L1652" s="739">
        <v>420.75</v>
      </c>
      <c r="M1652" s="739">
        <v>2524.5</v>
      </c>
      <c r="N1652" s="738">
        <v>6</v>
      </c>
      <c r="O1652" s="821">
        <v>1.5</v>
      </c>
      <c r="P1652" s="739"/>
      <c r="Q1652" s="754">
        <v>0</v>
      </c>
      <c r="R1652" s="738"/>
      <c r="S1652" s="754">
        <v>0</v>
      </c>
      <c r="T1652" s="821"/>
      <c r="U1652" s="777">
        <v>0</v>
      </c>
    </row>
    <row r="1653" spans="1:21" ht="14.4" customHeight="1" x14ac:dyDescent="0.3">
      <c r="A1653" s="737">
        <v>10</v>
      </c>
      <c r="B1653" s="738" t="s">
        <v>2778</v>
      </c>
      <c r="C1653" s="738" t="s">
        <v>3070</v>
      </c>
      <c r="D1653" s="819" t="s">
        <v>5801</v>
      </c>
      <c r="E1653" s="820" t="s">
        <v>3114</v>
      </c>
      <c r="F1653" s="738" t="s">
        <v>3057</v>
      </c>
      <c r="G1653" s="738" t="s">
        <v>3511</v>
      </c>
      <c r="H1653" s="738" t="s">
        <v>608</v>
      </c>
      <c r="I1653" s="738" t="s">
        <v>5030</v>
      </c>
      <c r="J1653" s="738" t="s">
        <v>5031</v>
      </c>
      <c r="K1653" s="738" t="s">
        <v>4856</v>
      </c>
      <c r="L1653" s="739">
        <v>1472.61</v>
      </c>
      <c r="M1653" s="739">
        <v>1472.61</v>
      </c>
      <c r="N1653" s="738">
        <v>1</v>
      </c>
      <c r="O1653" s="821">
        <v>1</v>
      </c>
      <c r="P1653" s="739"/>
      <c r="Q1653" s="754">
        <v>0</v>
      </c>
      <c r="R1653" s="738"/>
      <c r="S1653" s="754">
        <v>0</v>
      </c>
      <c r="T1653" s="821"/>
      <c r="U1653" s="777">
        <v>0</v>
      </c>
    </row>
    <row r="1654" spans="1:21" ht="14.4" customHeight="1" x14ac:dyDescent="0.3">
      <c r="A1654" s="737">
        <v>10</v>
      </c>
      <c r="B1654" s="738" t="s">
        <v>2778</v>
      </c>
      <c r="C1654" s="738" t="s">
        <v>3070</v>
      </c>
      <c r="D1654" s="819" t="s">
        <v>5801</v>
      </c>
      <c r="E1654" s="820" t="s">
        <v>3114</v>
      </c>
      <c r="F1654" s="738" t="s">
        <v>3057</v>
      </c>
      <c r="G1654" s="738" t="s">
        <v>3511</v>
      </c>
      <c r="H1654" s="738" t="s">
        <v>608</v>
      </c>
      <c r="I1654" s="738" t="s">
        <v>4859</v>
      </c>
      <c r="J1654" s="738" t="s">
        <v>4855</v>
      </c>
      <c r="K1654" s="738" t="s">
        <v>4856</v>
      </c>
      <c r="L1654" s="739">
        <v>1472.61</v>
      </c>
      <c r="M1654" s="739">
        <v>1472.61</v>
      </c>
      <c r="N1654" s="738">
        <v>1</v>
      </c>
      <c r="O1654" s="821">
        <v>1</v>
      </c>
      <c r="P1654" s="739"/>
      <c r="Q1654" s="754">
        <v>0</v>
      </c>
      <c r="R1654" s="738"/>
      <c r="S1654" s="754">
        <v>0</v>
      </c>
      <c r="T1654" s="821"/>
      <c r="U1654" s="777">
        <v>0</v>
      </c>
    </row>
    <row r="1655" spans="1:21" ht="14.4" customHeight="1" x14ac:dyDescent="0.3">
      <c r="A1655" s="737">
        <v>10</v>
      </c>
      <c r="B1655" s="738" t="s">
        <v>2778</v>
      </c>
      <c r="C1655" s="738" t="s">
        <v>3070</v>
      </c>
      <c r="D1655" s="819" t="s">
        <v>5801</v>
      </c>
      <c r="E1655" s="820" t="s">
        <v>3114</v>
      </c>
      <c r="F1655" s="738" t="s">
        <v>3057</v>
      </c>
      <c r="G1655" s="738" t="s">
        <v>3511</v>
      </c>
      <c r="H1655" s="738" t="s">
        <v>608</v>
      </c>
      <c r="I1655" s="738" t="s">
        <v>4968</v>
      </c>
      <c r="J1655" s="738" t="s">
        <v>4855</v>
      </c>
      <c r="K1655" s="738" t="s">
        <v>4856</v>
      </c>
      <c r="L1655" s="739">
        <v>1472.61</v>
      </c>
      <c r="M1655" s="739">
        <v>27979.590000000004</v>
      </c>
      <c r="N1655" s="738">
        <v>19</v>
      </c>
      <c r="O1655" s="821">
        <v>12</v>
      </c>
      <c r="P1655" s="739">
        <v>11780.880000000001</v>
      </c>
      <c r="Q1655" s="754">
        <v>0.42105263157894735</v>
      </c>
      <c r="R1655" s="738">
        <v>8</v>
      </c>
      <c r="S1655" s="754">
        <v>0.42105263157894735</v>
      </c>
      <c r="T1655" s="821">
        <v>4.5</v>
      </c>
      <c r="U1655" s="777">
        <v>0.375</v>
      </c>
    </row>
    <row r="1656" spans="1:21" ht="14.4" customHeight="1" x14ac:dyDescent="0.3">
      <c r="A1656" s="737">
        <v>10</v>
      </c>
      <c r="B1656" s="738" t="s">
        <v>2778</v>
      </c>
      <c r="C1656" s="738" t="s">
        <v>3070</v>
      </c>
      <c r="D1656" s="819" t="s">
        <v>5801</v>
      </c>
      <c r="E1656" s="820" t="s">
        <v>3114</v>
      </c>
      <c r="F1656" s="738" t="s">
        <v>3057</v>
      </c>
      <c r="G1656" s="738" t="s">
        <v>3511</v>
      </c>
      <c r="H1656" s="738" t="s">
        <v>608</v>
      </c>
      <c r="I1656" s="738" t="s">
        <v>4198</v>
      </c>
      <c r="J1656" s="738" t="s">
        <v>4199</v>
      </c>
      <c r="K1656" s="738" t="s">
        <v>3573</v>
      </c>
      <c r="L1656" s="739">
        <v>1472.61</v>
      </c>
      <c r="M1656" s="739">
        <v>5890.44</v>
      </c>
      <c r="N1656" s="738">
        <v>4</v>
      </c>
      <c r="O1656" s="821">
        <v>2.5</v>
      </c>
      <c r="P1656" s="739">
        <v>2945.22</v>
      </c>
      <c r="Q1656" s="754">
        <v>0.5</v>
      </c>
      <c r="R1656" s="738">
        <v>2</v>
      </c>
      <c r="S1656" s="754">
        <v>0.5</v>
      </c>
      <c r="T1656" s="821">
        <v>1.5</v>
      </c>
      <c r="U1656" s="777">
        <v>0.6</v>
      </c>
    </row>
    <row r="1657" spans="1:21" ht="14.4" customHeight="1" x14ac:dyDescent="0.3">
      <c r="A1657" s="737">
        <v>10</v>
      </c>
      <c r="B1657" s="738" t="s">
        <v>2778</v>
      </c>
      <c r="C1657" s="738" t="s">
        <v>3070</v>
      </c>
      <c r="D1657" s="819" t="s">
        <v>5801</v>
      </c>
      <c r="E1657" s="820" t="s">
        <v>3114</v>
      </c>
      <c r="F1657" s="738" t="s">
        <v>3057</v>
      </c>
      <c r="G1657" s="738" t="s">
        <v>3511</v>
      </c>
      <c r="H1657" s="738" t="s">
        <v>871</v>
      </c>
      <c r="I1657" s="738" t="s">
        <v>5032</v>
      </c>
      <c r="J1657" s="738" t="s">
        <v>3513</v>
      </c>
      <c r="K1657" s="738" t="s">
        <v>5033</v>
      </c>
      <c r="L1657" s="739">
        <v>420.75</v>
      </c>
      <c r="M1657" s="739">
        <v>841.5</v>
      </c>
      <c r="N1657" s="738">
        <v>2</v>
      </c>
      <c r="O1657" s="821">
        <v>1</v>
      </c>
      <c r="P1657" s="739"/>
      <c r="Q1657" s="754">
        <v>0</v>
      </c>
      <c r="R1657" s="738"/>
      <c r="S1657" s="754">
        <v>0</v>
      </c>
      <c r="T1657" s="821"/>
      <c r="U1657" s="777">
        <v>0</v>
      </c>
    </row>
    <row r="1658" spans="1:21" ht="14.4" customHeight="1" x14ac:dyDescent="0.3">
      <c r="A1658" s="737">
        <v>10</v>
      </c>
      <c r="B1658" s="738" t="s">
        <v>2778</v>
      </c>
      <c r="C1658" s="738" t="s">
        <v>3070</v>
      </c>
      <c r="D1658" s="819" t="s">
        <v>5801</v>
      </c>
      <c r="E1658" s="820" t="s">
        <v>3114</v>
      </c>
      <c r="F1658" s="738" t="s">
        <v>3057</v>
      </c>
      <c r="G1658" s="738" t="s">
        <v>3511</v>
      </c>
      <c r="H1658" s="738" t="s">
        <v>871</v>
      </c>
      <c r="I1658" s="738" t="s">
        <v>4860</v>
      </c>
      <c r="J1658" s="738" t="s">
        <v>3513</v>
      </c>
      <c r="K1658" s="738" t="s">
        <v>3573</v>
      </c>
      <c r="L1658" s="739">
        <v>1472.61</v>
      </c>
      <c r="M1658" s="739">
        <v>4417.83</v>
      </c>
      <c r="N1658" s="738">
        <v>3</v>
      </c>
      <c r="O1658" s="821">
        <v>1.5</v>
      </c>
      <c r="P1658" s="739">
        <v>1472.61</v>
      </c>
      <c r="Q1658" s="754">
        <v>0.33333333333333331</v>
      </c>
      <c r="R1658" s="738">
        <v>1</v>
      </c>
      <c r="S1658" s="754">
        <v>0.33333333333333331</v>
      </c>
      <c r="T1658" s="821">
        <v>0.5</v>
      </c>
      <c r="U1658" s="777">
        <v>0.33333333333333331</v>
      </c>
    </row>
    <row r="1659" spans="1:21" ht="14.4" customHeight="1" x14ac:dyDescent="0.3">
      <c r="A1659" s="737">
        <v>10</v>
      </c>
      <c r="B1659" s="738" t="s">
        <v>2778</v>
      </c>
      <c r="C1659" s="738" t="s">
        <v>3070</v>
      </c>
      <c r="D1659" s="819" t="s">
        <v>5801</v>
      </c>
      <c r="E1659" s="820" t="s">
        <v>3114</v>
      </c>
      <c r="F1659" s="738" t="s">
        <v>3057</v>
      </c>
      <c r="G1659" s="738" t="s">
        <v>3511</v>
      </c>
      <c r="H1659" s="738" t="s">
        <v>871</v>
      </c>
      <c r="I1659" s="738" t="s">
        <v>4969</v>
      </c>
      <c r="J1659" s="738" t="s">
        <v>3513</v>
      </c>
      <c r="K1659" s="738" t="s">
        <v>3639</v>
      </c>
      <c r="L1659" s="739">
        <v>1472.61</v>
      </c>
      <c r="M1659" s="739">
        <v>2945.22</v>
      </c>
      <c r="N1659" s="738">
        <v>2</v>
      </c>
      <c r="O1659" s="821">
        <v>1</v>
      </c>
      <c r="P1659" s="739">
        <v>2945.22</v>
      </c>
      <c r="Q1659" s="754">
        <v>1</v>
      </c>
      <c r="R1659" s="738">
        <v>2</v>
      </c>
      <c r="S1659" s="754">
        <v>1</v>
      </c>
      <c r="T1659" s="821">
        <v>1</v>
      </c>
      <c r="U1659" s="777">
        <v>1</v>
      </c>
    </row>
    <row r="1660" spans="1:21" ht="14.4" customHeight="1" x14ac:dyDescent="0.3">
      <c r="A1660" s="737">
        <v>10</v>
      </c>
      <c r="B1660" s="738" t="s">
        <v>2778</v>
      </c>
      <c r="C1660" s="738" t="s">
        <v>3070</v>
      </c>
      <c r="D1660" s="819" t="s">
        <v>5801</v>
      </c>
      <c r="E1660" s="820" t="s">
        <v>3114</v>
      </c>
      <c r="F1660" s="738" t="s">
        <v>3057</v>
      </c>
      <c r="G1660" s="738" t="s">
        <v>3511</v>
      </c>
      <c r="H1660" s="738" t="s">
        <v>871</v>
      </c>
      <c r="I1660" s="738" t="s">
        <v>4861</v>
      </c>
      <c r="J1660" s="738" t="s">
        <v>3513</v>
      </c>
      <c r="K1660" s="738" t="s">
        <v>4856</v>
      </c>
      <c r="L1660" s="739">
        <v>1472.61</v>
      </c>
      <c r="M1660" s="739">
        <v>19143.93</v>
      </c>
      <c r="N1660" s="738">
        <v>13</v>
      </c>
      <c r="O1660" s="821">
        <v>10</v>
      </c>
      <c r="P1660" s="739">
        <v>13253.490000000002</v>
      </c>
      <c r="Q1660" s="754">
        <v>0.6923076923076924</v>
      </c>
      <c r="R1660" s="738">
        <v>9</v>
      </c>
      <c r="S1660" s="754">
        <v>0.69230769230769229</v>
      </c>
      <c r="T1660" s="821">
        <v>7</v>
      </c>
      <c r="U1660" s="777">
        <v>0.7</v>
      </c>
    </row>
    <row r="1661" spans="1:21" ht="14.4" customHeight="1" x14ac:dyDescent="0.3">
      <c r="A1661" s="737">
        <v>10</v>
      </c>
      <c r="B1661" s="738" t="s">
        <v>2778</v>
      </c>
      <c r="C1661" s="738" t="s">
        <v>3070</v>
      </c>
      <c r="D1661" s="819" t="s">
        <v>5801</v>
      </c>
      <c r="E1661" s="820" t="s">
        <v>3114</v>
      </c>
      <c r="F1661" s="738" t="s">
        <v>3057</v>
      </c>
      <c r="G1661" s="738" t="s">
        <v>3511</v>
      </c>
      <c r="H1661" s="738" t="s">
        <v>608</v>
      </c>
      <c r="I1661" s="738" t="s">
        <v>5034</v>
      </c>
      <c r="J1661" s="738" t="s">
        <v>4855</v>
      </c>
      <c r="K1661" s="738" t="s">
        <v>5035</v>
      </c>
      <c r="L1661" s="739">
        <v>420.75</v>
      </c>
      <c r="M1661" s="739">
        <v>420.75</v>
      </c>
      <c r="N1661" s="738">
        <v>1</v>
      </c>
      <c r="O1661" s="821">
        <v>1</v>
      </c>
      <c r="P1661" s="739"/>
      <c r="Q1661" s="754">
        <v>0</v>
      </c>
      <c r="R1661" s="738"/>
      <c r="S1661" s="754">
        <v>0</v>
      </c>
      <c r="T1661" s="821"/>
      <c r="U1661" s="777">
        <v>0</v>
      </c>
    </row>
    <row r="1662" spans="1:21" ht="14.4" customHeight="1" x14ac:dyDescent="0.3">
      <c r="A1662" s="737">
        <v>10</v>
      </c>
      <c r="B1662" s="738" t="s">
        <v>2778</v>
      </c>
      <c r="C1662" s="738" t="s">
        <v>3070</v>
      </c>
      <c r="D1662" s="819" t="s">
        <v>5801</v>
      </c>
      <c r="E1662" s="820" t="s">
        <v>3114</v>
      </c>
      <c r="F1662" s="738" t="s">
        <v>3057</v>
      </c>
      <c r="G1662" s="738" t="s">
        <v>3511</v>
      </c>
      <c r="H1662" s="738" t="s">
        <v>608</v>
      </c>
      <c r="I1662" s="738" t="s">
        <v>5036</v>
      </c>
      <c r="J1662" s="738" t="s">
        <v>5031</v>
      </c>
      <c r="K1662" s="738" t="s">
        <v>3639</v>
      </c>
      <c r="L1662" s="739">
        <v>1472.61</v>
      </c>
      <c r="M1662" s="739">
        <v>1472.61</v>
      </c>
      <c r="N1662" s="738">
        <v>1</v>
      </c>
      <c r="O1662" s="821">
        <v>1</v>
      </c>
      <c r="P1662" s="739"/>
      <c r="Q1662" s="754">
        <v>0</v>
      </c>
      <c r="R1662" s="738"/>
      <c r="S1662" s="754">
        <v>0</v>
      </c>
      <c r="T1662" s="821"/>
      <c r="U1662" s="777">
        <v>0</v>
      </c>
    </row>
    <row r="1663" spans="1:21" ht="14.4" customHeight="1" x14ac:dyDescent="0.3">
      <c r="A1663" s="737">
        <v>10</v>
      </c>
      <c r="B1663" s="738" t="s">
        <v>2778</v>
      </c>
      <c r="C1663" s="738" t="s">
        <v>3070</v>
      </c>
      <c r="D1663" s="819" t="s">
        <v>5801</v>
      </c>
      <c r="E1663" s="820" t="s">
        <v>3114</v>
      </c>
      <c r="F1663" s="738" t="s">
        <v>3057</v>
      </c>
      <c r="G1663" s="738" t="s">
        <v>3511</v>
      </c>
      <c r="H1663" s="738" t="s">
        <v>608</v>
      </c>
      <c r="I1663" s="738" t="s">
        <v>5037</v>
      </c>
      <c r="J1663" s="738" t="s">
        <v>3638</v>
      </c>
      <c r="K1663" s="738" t="s">
        <v>5038</v>
      </c>
      <c r="L1663" s="739">
        <v>420.75</v>
      </c>
      <c r="M1663" s="739">
        <v>420.75</v>
      </c>
      <c r="N1663" s="738">
        <v>1</v>
      </c>
      <c r="O1663" s="821">
        <v>1</v>
      </c>
      <c r="P1663" s="739"/>
      <c r="Q1663" s="754">
        <v>0</v>
      </c>
      <c r="R1663" s="738"/>
      <c r="S1663" s="754">
        <v>0</v>
      </c>
      <c r="T1663" s="821"/>
      <c r="U1663" s="777">
        <v>0</v>
      </c>
    </row>
    <row r="1664" spans="1:21" ht="14.4" customHeight="1" x14ac:dyDescent="0.3">
      <c r="A1664" s="737">
        <v>10</v>
      </c>
      <c r="B1664" s="738" t="s">
        <v>2778</v>
      </c>
      <c r="C1664" s="738" t="s">
        <v>3070</v>
      </c>
      <c r="D1664" s="819" t="s">
        <v>5801</v>
      </c>
      <c r="E1664" s="820" t="s">
        <v>3114</v>
      </c>
      <c r="F1664" s="738" t="s">
        <v>3057</v>
      </c>
      <c r="G1664" s="738" t="s">
        <v>4867</v>
      </c>
      <c r="H1664" s="738" t="s">
        <v>608</v>
      </c>
      <c r="I1664" s="738" t="s">
        <v>4868</v>
      </c>
      <c r="J1664" s="738" t="s">
        <v>4869</v>
      </c>
      <c r="K1664" s="738" t="s">
        <v>4870</v>
      </c>
      <c r="L1664" s="739">
        <v>60.88</v>
      </c>
      <c r="M1664" s="739">
        <v>487.04</v>
      </c>
      <c r="N1664" s="738">
        <v>8</v>
      </c>
      <c r="O1664" s="821">
        <v>6</v>
      </c>
      <c r="P1664" s="739"/>
      <c r="Q1664" s="754">
        <v>0</v>
      </c>
      <c r="R1664" s="738"/>
      <c r="S1664" s="754">
        <v>0</v>
      </c>
      <c r="T1664" s="821"/>
      <c r="U1664" s="777">
        <v>0</v>
      </c>
    </row>
    <row r="1665" spans="1:21" ht="14.4" customHeight="1" x14ac:dyDescent="0.3">
      <c r="A1665" s="737">
        <v>10</v>
      </c>
      <c r="B1665" s="738" t="s">
        <v>2778</v>
      </c>
      <c r="C1665" s="738" t="s">
        <v>3070</v>
      </c>
      <c r="D1665" s="819" t="s">
        <v>5801</v>
      </c>
      <c r="E1665" s="820" t="s">
        <v>3114</v>
      </c>
      <c r="F1665" s="738" t="s">
        <v>3057</v>
      </c>
      <c r="G1665" s="738" t="s">
        <v>4867</v>
      </c>
      <c r="H1665" s="738" t="s">
        <v>608</v>
      </c>
      <c r="I1665" s="738" t="s">
        <v>4970</v>
      </c>
      <c r="J1665" s="738" t="s">
        <v>4971</v>
      </c>
      <c r="K1665" s="738" t="s">
        <v>4870</v>
      </c>
      <c r="L1665" s="739">
        <v>60.88</v>
      </c>
      <c r="M1665" s="739">
        <v>669.68000000000006</v>
      </c>
      <c r="N1665" s="738">
        <v>11</v>
      </c>
      <c r="O1665" s="821">
        <v>7</v>
      </c>
      <c r="P1665" s="739">
        <v>304.40000000000003</v>
      </c>
      <c r="Q1665" s="754">
        <v>0.45454545454545453</v>
      </c>
      <c r="R1665" s="738">
        <v>5</v>
      </c>
      <c r="S1665" s="754">
        <v>0.45454545454545453</v>
      </c>
      <c r="T1665" s="821">
        <v>3.5</v>
      </c>
      <c r="U1665" s="777">
        <v>0.5</v>
      </c>
    </row>
    <row r="1666" spans="1:21" ht="14.4" customHeight="1" x14ac:dyDescent="0.3">
      <c r="A1666" s="737">
        <v>10</v>
      </c>
      <c r="B1666" s="738" t="s">
        <v>2778</v>
      </c>
      <c r="C1666" s="738" t="s">
        <v>3070</v>
      </c>
      <c r="D1666" s="819" t="s">
        <v>5801</v>
      </c>
      <c r="E1666" s="820" t="s">
        <v>3114</v>
      </c>
      <c r="F1666" s="738" t="s">
        <v>3057</v>
      </c>
      <c r="G1666" s="738" t="s">
        <v>3188</v>
      </c>
      <c r="H1666" s="738" t="s">
        <v>608</v>
      </c>
      <c r="I1666" s="738" t="s">
        <v>3189</v>
      </c>
      <c r="J1666" s="738" t="s">
        <v>1623</v>
      </c>
      <c r="K1666" s="738" t="s">
        <v>3190</v>
      </c>
      <c r="L1666" s="739">
        <v>301.2</v>
      </c>
      <c r="M1666" s="739">
        <v>602.4</v>
      </c>
      <c r="N1666" s="738">
        <v>2</v>
      </c>
      <c r="O1666" s="821">
        <v>2</v>
      </c>
      <c r="P1666" s="739">
        <v>301.2</v>
      </c>
      <c r="Q1666" s="754">
        <v>0.5</v>
      </c>
      <c r="R1666" s="738">
        <v>1</v>
      </c>
      <c r="S1666" s="754">
        <v>0.5</v>
      </c>
      <c r="T1666" s="821">
        <v>1</v>
      </c>
      <c r="U1666" s="777">
        <v>0.5</v>
      </c>
    </row>
    <row r="1667" spans="1:21" ht="14.4" customHeight="1" x14ac:dyDescent="0.3">
      <c r="A1667" s="737">
        <v>10</v>
      </c>
      <c r="B1667" s="738" t="s">
        <v>2778</v>
      </c>
      <c r="C1667" s="738" t="s">
        <v>3070</v>
      </c>
      <c r="D1667" s="819" t="s">
        <v>5801</v>
      </c>
      <c r="E1667" s="820" t="s">
        <v>3114</v>
      </c>
      <c r="F1667" s="738" t="s">
        <v>3057</v>
      </c>
      <c r="G1667" s="738" t="s">
        <v>3319</v>
      </c>
      <c r="H1667" s="738" t="s">
        <v>871</v>
      </c>
      <c r="I1667" s="738" t="s">
        <v>4871</v>
      </c>
      <c r="J1667" s="738" t="s">
        <v>4872</v>
      </c>
      <c r="K1667" s="738" t="s">
        <v>2878</v>
      </c>
      <c r="L1667" s="739">
        <v>1614.9</v>
      </c>
      <c r="M1667" s="739">
        <v>164719.79999999999</v>
      </c>
      <c r="N1667" s="738">
        <v>102</v>
      </c>
      <c r="O1667" s="821">
        <v>9.5</v>
      </c>
      <c r="P1667" s="739">
        <v>100123.8</v>
      </c>
      <c r="Q1667" s="754">
        <v>0.60784313725490202</v>
      </c>
      <c r="R1667" s="738">
        <v>62</v>
      </c>
      <c r="S1667" s="754">
        <v>0.60784313725490191</v>
      </c>
      <c r="T1667" s="821">
        <v>6</v>
      </c>
      <c r="U1667" s="777">
        <v>0.63157894736842102</v>
      </c>
    </row>
    <row r="1668" spans="1:21" ht="14.4" customHeight="1" x14ac:dyDescent="0.3">
      <c r="A1668" s="737">
        <v>10</v>
      </c>
      <c r="B1668" s="738" t="s">
        <v>2778</v>
      </c>
      <c r="C1668" s="738" t="s">
        <v>3070</v>
      </c>
      <c r="D1668" s="819" t="s">
        <v>5801</v>
      </c>
      <c r="E1668" s="820" t="s">
        <v>3114</v>
      </c>
      <c r="F1668" s="738" t="s">
        <v>3057</v>
      </c>
      <c r="G1668" s="738" t="s">
        <v>3319</v>
      </c>
      <c r="H1668" s="738" t="s">
        <v>871</v>
      </c>
      <c r="I1668" s="738" t="s">
        <v>5039</v>
      </c>
      <c r="J1668" s="738" t="s">
        <v>5040</v>
      </c>
      <c r="K1668" s="738" t="s">
        <v>1676</v>
      </c>
      <c r="L1668" s="739">
        <v>32.380000000000003</v>
      </c>
      <c r="M1668" s="739">
        <v>97.140000000000015</v>
      </c>
      <c r="N1668" s="738">
        <v>3</v>
      </c>
      <c r="O1668" s="821">
        <v>0.5</v>
      </c>
      <c r="P1668" s="739"/>
      <c r="Q1668" s="754">
        <v>0</v>
      </c>
      <c r="R1668" s="738"/>
      <c r="S1668" s="754">
        <v>0</v>
      </c>
      <c r="T1668" s="821"/>
      <c r="U1668" s="777">
        <v>0</v>
      </c>
    </row>
    <row r="1669" spans="1:21" ht="14.4" customHeight="1" x14ac:dyDescent="0.3">
      <c r="A1669" s="737">
        <v>10</v>
      </c>
      <c r="B1669" s="738" t="s">
        <v>2778</v>
      </c>
      <c r="C1669" s="738" t="s">
        <v>3070</v>
      </c>
      <c r="D1669" s="819" t="s">
        <v>5801</v>
      </c>
      <c r="E1669" s="820" t="s">
        <v>3114</v>
      </c>
      <c r="F1669" s="738" t="s">
        <v>3057</v>
      </c>
      <c r="G1669" s="738" t="s">
        <v>3319</v>
      </c>
      <c r="H1669" s="738" t="s">
        <v>871</v>
      </c>
      <c r="I1669" s="738" t="s">
        <v>4875</v>
      </c>
      <c r="J1669" s="738" t="s">
        <v>4876</v>
      </c>
      <c r="K1669" s="738" t="s">
        <v>4877</v>
      </c>
      <c r="L1669" s="739">
        <v>324.7</v>
      </c>
      <c r="M1669" s="739">
        <v>11364.5</v>
      </c>
      <c r="N1669" s="738">
        <v>35</v>
      </c>
      <c r="O1669" s="821">
        <v>3.5</v>
      </c>
      <c r="P1669" s="739">
        <v>3247</v>
      </c>
      <c r="Q1669" s="754">
        <v>0.2857142857142857</v>
      </c>
      <c r="R1669" s="738">
        <v>10</v>
      </c>
      <c r="S1669" s="754">
        <v>0.2857142857142857</v>
      </c>
      <c r="T1669" s="821">
        <v>1</v>
      </c>
      <c r="U1669" s="777">
        <v>0.2857142857142857</v>
      </c>
    </row>
    <row r="1670" spans="1:21" ht="14.4" customHeight="1" x14ac:dyDescent="0.3">
      <c r="A1670" s="737">
        <v>10</v>
      </c>
      <c r="B1670" s="738" t="s">
        <v>2778</v>
      </c>
      <c r="C1670" s="738" t="s">
        <v>3070</v>
      </c>
      <c r="D1670" s="819" t="s">
        <v>5801</v>
      </c>
      <c r="E1670" s="820" t="s">
        <v>3114</v>
      </c>
      <c r="F1670" s="738" t="s">
        <v>3057</v>
      </c>
      <c r="G1670" s="738" t="s">
        <v>3319</v>
      </c>
      <c r="H1670" s="738" t="s">
        <v>608</v>
      </c>
      <c r="I1670" s="738" t="s">
        <v>4972</v>
      </c>
      <c r="J1670" s="738" t="s">
        <v>4973</v>
      </c>
      <c r="K1670" s="738" t="s">
        <v>2874</v>
      </c>
      <c r="L1670" s="739">
        <v>1614.9</v>
      </c>
      <c r="M1670" s="739">
        <v>40372.5</v>
      </c>
      <c r="N1670" s="738">
        <v>25</v>
      </c>
      <c r="O1670" s="821">
        <v>2</v>
      </c>
      <c r="P1670" s="739">
        <v>40372.5</v>
      </c>
      <c r="Q1670" s="754">
        <v>1</v>
      </c>
      <c r="R1670" s="738">
        <v>25</v>
      </c>
      <c r="S1670" s="754">
        <v>1</v>
      </c>
      <c r="T1670" s="821">
        <v>2</v>
      </c>
      <c r="U1670" s="777">
        <v>1</v>
      </c>
    </row>
    <row r="1671" spans="1:21" ht="14.4" customHeight="1" x14ac:dyDescent="0.3">
      <c r="A1671" s="737">
        <v>10</v>
      </c>
      <c r="B1671" s="738" t="s">
        <v>2778</v>
      </c>
      <c r="C1671" s="738" t="s">
        <v>3070</v>
      </c>
      <c r="D1671" s="819" t="s">
        <v>5801</v>
      </c>
      <c r="E1671" s="820" t="s">
        <v>3114</v>
      </c>
      <c r="F1671" s="738" t="s">
        <v>3057</v>
      </c>
      <c r="G1671" s="738" t="s">
        <v>3319</v>
      </c>
      <c r="H1671" s="738" t="s">
        <v>871</v>
      </c>
      <c r="I1671" s="738" t="s">
        <v>4974</v>
      </c>
      <c r="J1671" s="738" t="s">
        <v>4975</v>
      </c>
      <c r="K1671" s="738" t="s">
        <v>2874</v>
      </c>
      <c r="L1671" s="739">
        <v>1614.9</v>
      </c>
      <c r="M1671" s="739">
        <v>16149</v>
      </c>
      <c r="N1671" s="738">
        <v>10</v>
      </c>
      <c r="O1671" s="821">
        <v>1</v>
      </c>
      <c r="P1671" s="739">
        <v>16149</v>
      </c>
      <c r="Q1671" s="754">
        <v>1</v>
      </c>
      <c r="R1671" s="738">
        <v>10</v>
      </c>
      <c r="S1671" s="754">
        <v>1</v>
      </c>
      <c r="T1671" s="821">
        <v>1</v>
      </c>
      <c r="U1671" s="777">
        <v>1</v>
      </c>
    </row>
    <row r="1672" spans="1:21" ht="14.4" customHeight="1" x14ac:dyDescent="0.3">
      <c r="A1672" s="737">
        <v>10</v>
      </c>
      <c r="B1672" s="738" t="s">
        <v>2778</v>
      </c>
      <c r="C1672" s="738" t="s">
        <v>3070</v>
      </c>
      <c r="D1672" s="819" t="s">
        <v>5801</v>
      </c>
      <c r="E1672" s="820" t="s">
        <v>3114</v>
      </c>
      <c r="F1672" s="738" t="s">
        <v>3057</v>
      </c>
      <c r="G1672" s="738" t="s">
        <v>3319</v>
      </c>
      <c r="H1672" s="738" t="s">
        <v>871</v>
      </c>
      <c r="I1672" s="738" t="s">
        <v>3555</v>
      </c>
      <c r="J1672" s="738" t="s">
        <v>3556</v>
      </c>
      <c r="K1672" s="738" t="s">
        <v>1266</v>
      </c>
      <c r="L1672" s="739">
        <v>129.51</v>
      </c>
      <c r="M1672" s="739">
        <v>129.51</v>
      </c>
      <c r="N1672" s="738">
        <v>1</v>
      </c>
      <c r="O1672" s="821">
        <v>1</v>
      </c>
      <c r="P1672" s="739"/>
      <c r="Q1672" s="754">
        <v>0</v>
      </c>
      <c r="R1672" s="738"/>
      <c r="S1672" s="754">
        <v>0</v>
      </c>
      <c r="T1672" s="821"/>
      <c r="U1672" s="777">
        <v>0</v>
      </c>
    </row>
    <row r="1673" spans="1:21" ht="14.4" customHeight="1" x14ac:dyDescent="0.3">
      <c r="A1673" s="737">
        <v>10</v>
      </c>
      <c r="B1673" s="738" t="s">
        <v>2778</v>
      </c>
      <c r="C1673" s="738" t="s">
        <v>3070</v>
      </c>
      <c r="D1673" s="819" t="s">
        <v>5801</v>
      </c>
      <c r="E1673" s="820" t="s">
        <v>3114</v>
      </c>
      <c r="F1673" s="738" t="s">
        <v>3057</v>
      </c>
      <c r="G1673" s="738" t="s">
        <v>3319</v>
      </c>
      <c r="H1673" s="738" t="s">
        <v>871</v>
      </c>
      <c r="I1673" s="738" t="s">
        <v>4209</v>
      </c>
      <c r="J1673" s="738" t="s">
        <v>4210</v>
      </c>
      <c r="K1673" s="738" t="s">
        <v>1676</v>
      </c>
      <c r="L1673" s="739">
        <v>72.27</v>
      </c>
      <c r="M1673" s="739">
        <v>289.08</v>
      </c>
      <c r="N1673" s="738">
        <v>4</v>
      </c>
      <c r="O1673" s="821">
        <v>0.5</v>
      </c>
      <c r="P1673" s="739"/>
      <c r="Q1673" s="754">
        <v>0</v>
      </c>
      <c r="R1673" s="738"/>
      <c r="S1673" s="754">
        <v>0</v>
      </c>
      <c r="T1673" s="821"/>
      <c r="U1673" s="777">
        <v>0</v>
      </c>
    </row>
    <row r="1674" spans="1:21" ht="14.4" customHeight="1" x14ac:dyDescent="0.3">
      <c r="A1674" s="737">
        <v>10</v>
      </c>
      <c r="B1674" s="738" t="s">
        <v>2778</v>
      </c>
      <c r="C1674" s="738" t="s">
        <v>3070</v>
      </c>
      <c r="D1674" s="819" t="s">
        <v>5801</v>
      </c>
      <c r="E1674" s="820" t="s">
        <v>3114</v>
      </c>
      <c r="F1674" s="738" t="s">
        <v>3057</v>
      </c>
      <c r="G1674" s="738" t="s">
        <v>3319</v>
      </c>
      <c r="H1674" s="738" t="s">
        <v>871</v>
      </c>
      <c r="I1674" s="738" t="s">
        <v>2658</v>
      </c>
      <c r="J1674" s="738" t="s">
        <v>2659</v>
      </c>
      <c r="K1674" s="738" t="s">
        <v>1676</v>
      </c>
      <c r="L1674" s="739">
        <v>72.27</v>
      </c>
      <c r="M1674" s="739">
        <v>361.34999999999997</v>
      </c>
      <c r="N1674" s="738">
        <v>5</v>
      </c>
      <c r="O1674" s="821">
        <v>1</v>
      </c>
      <c r="P1674" s="739"/>
      <c r="Q1674" s="754">
        <v>0</v>
      </c>
      <c r="R1674" s="738"/>
      <c r="S1674" s="754">
        <v>0</v>
      </c>
      <c r="T1674" s="821"/>
      <c r="U1674" s="777">
        <v>0</v>
      </c>
    </row>
    <row r="1675" spans="1:21" ht="14.4" customHeight="1" x14ac:dyDescent="0.3">
      <c r="A1675" s="737">
        <v>10</v>
      </c>
      <c r="B1675" s="738" t="s">
        <v>2778</v>
      </c>
      <c r="C1675" s="738" t="s">
        <v>3070</v>
      </c>
      <c r="D1675" s="819" t="s">
        <v>5801</v>
      </c>
      <c r="E1675" s="820" t="s">
        <v>3114</v>
      </c>
      <c r="F1675" s="738" t="s">
        <v>3057</v>
      </c>
      <c r="G1675" s="738" t="s">
        <v>3319</v>
      </c>
      <c r="H1675" s="738" t="s">
        <v>608</v>
      </c>
      <c r="I1675" s="738" t="s">
        <v>906</v>
      </c>
      <c r="J1675" s="738" t="s">
        <v>907</v>
      </c>
      <c r="K1675" s="738" t="s">
        <v>2879</v>
      </c>
      <c r="L1675" s="739">
        <v>135.54</v>
      </c>
      <c r="M1675" s="739">
        <v>135.54</v>
      </c>
      <c r="N1675" s="738">
        <v>1</v>
      </c>
      <c r="O1675" s="821">
        <v>0.5</v>
      </c>
      <c r="P1675" s="739"/>
      <c r="Q1675" s="754">
        <v>0</v>
      </c>
      <c r="R1675" s="738"/>
      <c r="S1675" s="754">
        <v>0</v>
      </c>
      <c r="T1675" s="821"/>
      <c r="U1675" s="777">
        <v>0</v>
      </c>
    </row>
    <row r="1676" spans="1:21" ht="14.4" customHeight="1" x14ac:dyDescent="0.3">
      <c r="A1676" s="737">
        <v>10</v>
      </c>
      <c r="B1676" s="738" t="s">
        <v>2778</v>
      </c>
      <c r="C1676" s="738" t="s">
        <v>3070</v>
      </c>
      <c r="D1676" s="819" t="s">
        <v>5801</v>
      </c>
      <c r="E1676" s="820" t="s">
        <v>3114</v>
      </c>
      <c r="F1676" s="738" t="s">
        <v>3057</v>
      </c>
      <c r="G1676" s="738" t="s">
        <v>3319</v>
      </c>
      <c r="H1676" s="738" t="s">
        <v>608</v>
      </c>
      <c r="I1676" s="738" t="s">
        <v>657</v>
      </c>
      <c r="J1676" s="738" t="s">
        <v>658</v>
      </c>
      <c r="K1676" s="738" t="s">
        <v>2879</v>
      </c>
      <c r="L1676" s="739">
        <v>135.54</v>
      </c>
      <c r="M1676" s="739">
        <v>813.2399999999999</v>
      </c>
      <c r="N1676" s="738">
        <v>6</v>
      </c>
      <c r="O1676" s="821">
        <v>1</v>
      </c>
      <c r="P1676" s="739"/>
      <c r="Q1676" s="754">
        <v>0</v>
      </c>
      <c r="R1676" s="738"/>
      <c r="S1676" s="754">
        <v>0</v>
      </c>
      <c r="T1676" s="821"/>
      <c r="U1676" s="777">
        <v>0</v>
      </c>
    </row>
    <row r="1677" spans="1:21" ht="14.4" customHeight="1" x14ac:dyDescent="0.3">
      <c r="A1677" s="737">
        <v>10</v>
      </c>
      <c r="B1677" s="738" t="s">
        <v>2778</v>
      </c>
      <c r="C1677" s="738" t="s">
        <v>3070</v>
      </c>
      <c r="D1677" s="819" t="s">
        <v>5801</v>
      </c>
      <c r="E1677" s="820" t="s">
        <v>3114</v>
      </c>
      <c r="F1677" s="738" t="s">
        <v>3057</v>
      </c>
      <c r="G1677" s="738" t="s">
        <v>3319</v>
      </c>
      <c r="H1677" s="738" t="s">
        <v>608</v>
      </c>
      <c r="I1677" s="738" t="s">
        <v>5041</v>
      </c>
      <c r="J1677" s="738" t="s">
        <v>5042</v>
      </c>
      <c r="K1677" s="738" t="s">
        <v>5043</v>
      </c>
      <c r="L1677" s="739">
        <v>1369.01</v>
      </c>
      <c r="M1677" s="739">
        <v>13690.1</v>
      </c>
      <c r="N1677" s="738">
        <v>10</v>
      </c>
      <c r="O1677" s="821">
        <v>1</v>
      </c>
      <c r="P1677" s="739">
        <v>13690.1</v>
      </c>
      <c r="Q1677" s="754">
        <v>1</v>
      </c>
      <c r="R1677" s="738">
        <v>10</v>
      </c>
      <c r="S1677" s="754">
        <v>1</v>
      </c>
      <c r="T1677" s="821">
        <v>1</v>
      </c>
      <c r="U1677" s="777">
        <v>1</v>
      </c>
    </row>
    <row r="1678" spans="1:21" ht="14.4" customHeight="1" x14ac:dyDescent="0.3">
      <c r="A1678" s="737">
        <v>10</v>
      </c>
      <c r="B1678" s="738" t="s">
        <v>2778</v>
      </c>
      <c r="C1678" s="738" t="s">
        <v>3070</v>
      </c>
      <c r="D1678" s="819" t="s">
        <v>5801</v>
      </c>
      <c r="E1678" s="820" t="s">
        <v>3114</v>
      </c>
      <c r="F1678" s="738" t="s">
        <v>3057</v>
      </c>
      <c r="G1678" s="738" t="s">
        <v>3320</v>
      </c>
      <c r="H1678" s="738" t="s">
        <v>608</v>
      </c>
      <c r="I1678" s="738" t="s">
        <v>1110</v>
      </c>
      <c r="J1678" s="738" t="s">
        <v>3323</v>
      </c>
      <c r="K1678" s="738" t="s">
        <v>3324</v>
      </c>
      <c r="L1678" s="739">
        <v>99.11</v>
      </c>
      <c r="M1678" s="739">
        <v>297.33</v>
      </c>
      <c r="N1678" s="738">
        <v>3</v>
      </c>
      <c r="O1678" s="821">
        <v>2.5</v>
      </c>
      <c r="P1678" s="739">
        <v>198.22</v>
      </c>
      <c r="Q1678" s="754">
        <v>0.66666666666666674</v>
      </c>
      <c r="R1678" s="738">
        <v>2</v>
      </c>
      <c r="S1678" s="754">
        <v>0.66666666666666663</v>
      </c>
      <c r="T1678" s="821">
        <v>1.5</v>
      </c>
      <c r="U1678" s="777">
        <v>0.6</v>
      </c>
    </row>
    <row r="1679" spans="1:21" ht="14.4" customHeight="1" x14ac:dyDescent="0.3">
      <c r="A1679" s="737">
        <v>10</v>
      </c>
      <c r="B1679" s="738" t="s">
        <v>2778</v>
      </c>
      <c r="C1679" s="738" t="s">
        <v>3070</v>
      </c>
      <c r="D1679" s="819" t="s">
        <v>5801</v>
      </c>
      <c r="E1679" s="820" t="s">
        <v>3114</v>
      </c>
      <c r="F1679" s="738" t="s">
        <v>3057</v>
      </c>
      <c r="G1679" s="738" t="s">
        <v>3320</v>
      </c>
      <c r="H1679" s="738" t="s">
        <v>608</v>
      </c>
      <c r="I1679" s="738" t="s">
        <v>5044</v>
      </c>
      <c r="J1679" s="738" t="s">
        <v>5045</v>
      </c>
      <c r="K1679" s="738" t="s">
        <v>5046</v>
      </c>
      <c r="L1679" s="739">
        <v>218.41</v>
      </c>
      <c r="M1679" s="739">
        <v>218.41</v>
      </c>
      <c r="N1679" s="738">
        <v>1</v>
      </c>
      <c r="O1679" s="821">
        <v>1</v>
      </c>
      <c r="P1679" s="739">
        <v>218.41</v>
      </c>
      <c r="Q1679" s="754">
        <v>1</v>
      </c>
      <c r="R1679" s="738">
        <v>1</v>
      </c>
      <c r="S1679" s="754">
        <v>1</v>
      </c>
      <c r="T1679" s="821">
        <v>1</v>
      </c>
      <c r="U1679" s="777">
        <v>1</v>
      </c>
    </row>
    <row r="1680" spans="1:21" ht="14.4" customHeight="1" x14ac:dyDescent="0.3">
      <c r="A1680" s="737">
        <v>10</v>
      </c>
      <c r="B1680" s="738" t="s">
        <v>2778</v>
      </c>
      <c r="C1680" s="738" t="s">
        <v>3070</v>
      </c>
      <c r="D1680" s="819" t="s">
        <v>5801</v>
      </c>
      <c r="E1680" s="820" t="s">
        <v>3114</v>
      </c>
      <c r="F1680" s="738" t="s">
        <v>3057</v>
      </c>
      <c r="G1680" s="738" t="s">
        <v>3559</v>
      </c>
      <c r="H1680" s="738" t="s">
        <v>608</v>
      </c>
      <c r="I1680" s="738" t="s">
        <v>866</v>
      </c>
      <c r="J1680" s="738" t="s">
        <v>867</v>
      </c>
      <c r="K1680" s="738" t="s">
        <v>3560</v>
      </c>
      <c r="L1680" s="739">
        <v>54.55</v>
      </c>
      <c r="M1680" s="739">
        <v>54.55</v>
      </c>
      <c r="N1680" s="738">
        <v>1</v>
      </c>
      <c r="O1680" s="821">
        <v>1</v>
      </c>
      <c r="P1680" s="739"/>
      <c r="Q1680" s="754">
        <v>0</v>
      </c>
      <c r="R1680" s="738"/>
      <c r="S1680" s="754">
        <v>0</v>
      </c>
      <c r="T1680" s="821"/>
      <c r="U1680" s="777">
        <v>0</v>
      </c>
    </row>
    <row r="1681" spans="1:21" ht="14.4" customHeight="1" x14ac:dyDescent="0.3">
      <c r="A1681" s="737">
        <v>10</v>
      </c>
      <c r="B1681" s="738" t="s">
        <v>2778</v>
      </c>
      <c r="C1681" s="738" t="s">
        <v>3070</v>
      </c>
      <c r="D1681" s="819" t="s">
        <v>5801</v>
      </c>
      <c r="E1681" s="820" t="s">
        <v>3114</v>
      </c>
      <c r="F1681" s="738" t="s">
        <v>3057</v>
      </c>
      <c r="G1681" s="738" t="s">
        <v>3399</v>
      </c>
      <c r="H1681" s="738" t="s">
        <v>871</v>
      </c>
      <c r="I1681" s="738" t="s">
        <v>885</v>
      </c>
      <c r="J1681" s="738" t="s">
        <v>886</v>
      </c>
      <c r="K1681" s="738" t="s">
        <v>2864</v>
      </c>
      <c r="L1681" s="739">
        <v>63.75</v>
      </c>
      <c r="M1681" s="739">
        <v>4080</v>
      </c>
      <c r="N1681" s="738">
        <v>64</v>
      </c>
      <c r="O1681" s="821">
        <v>46</v>
      </c>
      <c r="P1681" s="739">
        <v>1721.25</v>
      </c>
      <c r="Q1681" s="754">
        <v>0.421875</v>
      </c>
      <c r="R1681" s="738">
        <v>27</v>
      </c>
      <c r="S1681" s="754">
        <v>0.421875</v>
      </c>
      <c r="T1681" s="821">
        <v>19.5</v>
      </c>
      <c r="U1681" s="777">
        <v>0.42391304347826086</v>
      </c>
    </row>
    <row r="1682" spans="1:21" ht="14.4" customHeight="1" x14ac:dyDescent="0.3">
      <c r="A1682" s="737">
        <v>10</v>
      </c>
      <c r="B1682" s="738" t="s">
        <v>2778</v>
      </c>
      <c r="C1682" s="738" t="s">
        <v>3070</v>
      </c>
      <c r="D1682" s="819" t="s">
        <v>5801</v>
      </c>
      <c r="E1682" s="820" t="s">
        <v>3114</v>
      </c>
      <c r="F1682" s="738" t="s">
        <v>3057</v>
      </c>
      <c r="G1682" s="738" t="s">
        <v>3399</v>
      </c>
      <c r="H1682" s="738" t="s">
        <v>871</v>
      </c>
      <c r="I1682" s="738" t="s">
        <v>881</v>
      </c>
      <c r="J1682" s="738" t="s">
        <v>2642</v>
      </c>
      <c r="K1682" s="738" t="s">
        <v>2865</v>
      </c>
      <c r="L1682" s="739">
        <v>25.5</v>
      </c>
      <c r="M1682" s="739">
        <v>25.5</v>
      </c>
      <c r="N1682" s="738">
        <v>1</v>
      </c>
      <c r="O1682" s="821">
        <v>0.5</v>
      </c>
      <c r="P1682" s="739">
        <v>25.5</v>
      </c>
      <c r="Q1682" s="754">
        <v>1</v>
      </c>
      <c r="R1682" s="738">
        <v>1</v>
      </c>
      <c r="S1682" s="754">
        <v>1</v>
      </c>
      <c r="T1682" s="821">
        <v>0.5</v>
      </c>
      <c r="U1682" s="777">
        <v>1</v>
      </c>
    </row>
    <row r="1683" spans="1:21" ht="14.4" customHeight="1" x14ac:dyDescent="0.3">
      <c r="A1683" s="737">
        <v>10</v>
      </c>
      <c r="B1683" s="738" t="s">
        <v>2778</v>
      </c>
      <c r="C1683" s="738" t="s">
        <v>3070</v>
      </c>
      <c r="D1683" s="819" t="s">
        <v>5801</v>
      </c>
      <c r="E1683" s="820" t="s">
        <v>3114</v>
      </c>
      <c r="F1683" s="738" t="s">
        <v>3057</v>
      </c>
      <c r="G1683" s="738" t="s">
        <v>3214</v>
      </c>
      <c r="H1683" s="738" t="s">
        <v>608</v>
      </c>
      <c r="I1683" s="738" t="s">
        <v>3215</v>
      </c>
      <c r="J1683" s="738" t="s">
        <v>3216</v>
      </c>
      <c r="K1683" s="738" t="s">
        <v>3217</v>
      </c>
      <c r="L1683" s="739">
        <v>68.819999999999993</v>
      </c>
      <c r="M1683" s="739">
        <v>275.27999999999997</v>
      </c>
      <c r="N1683" s="738">
        <v>4</v>
      </c>
      <c r="O1683" s="821">
        <v>2.5</v>
      </c>
      <c r="P1683" s="739">
        <v>68.819999999999993</v>
      </c>
      <c r="Q1683" s="754">
        <v>0.25</v>
      </c>
      <c r="R1683" s="738">
        <v>1</v>
      </c>
      <c r="S1683" s="754">
        <v>0.25</v>
      </c>
      <c r="T1683" s="821">
        <v>1</v>
      </c>
      <c r="U1683" s="777">
        <v>0.4</v>
      </c>
    </row>
    <row r="1684" spans="1:21" ht="14.4" customHeight="1" x14ac:dyDescent="0.3">
      <c r="A1684" s="737">
        <v>10</v>
      </c>
      <c r="B1684" s="738" t="s">
        <v>2778</v>
      </c>
      <c r="C1684" s="738" t="s">
        <v>3070</v>
      </c>
      <c r="D1684" s="819" t="s">
        <v>5801</v>
      </c>
      <c r="E1684" s="820" t="s">
        <v>3114</v>
      </c>
      <c r="F1684" s="738" t="s">
        <v>3057</v>
      </c>
      <c r="G1684" s="738" t="s">
        <v>4885</v>
      </c>
      <c r="H1684" s="738" t="s">
        <v>608</v>
      </c>
      <c r="I1684" s="738" t="s">
        <v>5047</v>
      </c>
      <c r="J1684" s="738" t="s">
        <v>5048</v>
      </c>
      <c r="K1684" s="738" t="s">
        <v>5049</v>
      </c>
      <c r="L1684" s="739">
        <v>6101.42</v>
      </c>
      <c r="M1684" s="739">
        <v>6101.42</v>
      </c>
      <c r="N1684" s="738">
        <v>1</v>
      </c>
      <c r="O1684" s="821">
        <v>0.5</v>
      </c>
      <c r="P1684" s="739">
        <v>6101.42</v>
      </c>
      <c r="Q1684" s="754">
        <v>1</v>
      </c>
      <c r="R1684" s="738">
        <v>1</v>
      </c>
      <c r="S1684" s="754">
        <v>1</v>
      </c>
      <c r="T1684" s="821">
        <v>0.5</v>
      </c>
      <c r="U1684" s="777">
        <v>1</v>
      </c>
    </row>
    <row r="1685" spans="1:21" ht="14.4" customHeight="1" x14ac:dyDescent="0.3">
      <c r="A1685" s="737">
        <v>10</v>
      </c>
      <c r="B1685" s="738" t="s">
        <v>2778</v>
      </c>
      <c r="C1685" s="738" t="s">
        <v>3070</v>
      </c>
      <c r="D1685" s="819" t="s">
        <v>5801</v>
      </c>
      <c r="E1685" s="820" t="s">
        <v>3114</v>
      </c>
      <c r="F1685" s="738" t="s">
        <v>3057</v>
      </c>
      <c r="G1685" s="738" t="s">
        <v>4885</v>
      </c>
      <c r="H1685" s="738" t="s">
        <v>608</v>
      </c>
      <c r="I1685" s="738" t="s">
        <v>4886</v>
      </c>
      <c r="J1685" s="738" t="s">
        <v>4887</v>
      </c>
      <c r="K1685" s="738" t="s">
        <v>4888</v>
      </c>
      <c r="L1685" s="739">
        <v>2033.81</v>
      </c>
      <c r="M1685" s="739">
        <v>8135.24</v>
      </c>
      <c r="N1685" s="738">
        <v>4</v>
      </c>
      <c r="O1685" s="821">
        <v>2</v>
      </c>
      <c r="P1685" s="739">
        <v>2033.81</v>
      </c>
      <c r="Q1685" s="754">
        <v>0.25</v>
      </c>
      <c r="R1685" s="738">
        <v>1</v>
      </c>
      <c r="S1685" s="754">
        <v>0.25</v>
      </c>
      <c r="T1685" s="821">
        <v>1</v>
      </c>
      <c r="U1685" s="777">
        <v>0.5</v>
      </c>
    </row>
    <row r="1686" spans="1:21" ht="14.4" customHeight="1" x14ac:dyDescent="0.3">
      <c r="A1686" s="737">
        <v>10</v>
      </c>
      <c r="B1686" s="738" t="s">
        <v>2778</v>
      </c>
      <c r="C1686" s="738" t="s">
        <v>3070</v>
      </c>
      <c r="D1686" s="819" t="s">
        <v>5801</v>
      </c>
      <c r="E1686" s="820" t="s">
        <v>3114</v>
      </c>
      <c r="F1686" s="738" t="s">
        <v>3057</v>
      </c>
      <c r="G1686" s="738" t="s">
        <v>4885</v>
      </c>
      <c r="H1686" s="738" t="s">
        <v>608</v>
      </c>
      <c r="I1686" s="738" t="s">
        <v>4979</v>
      </c>
      <c r="J1686" s="738" t="s">
        <v>4887</v>
      </c>
      <c r="K1686" s="738" t="s">
        <v>4980</v>
      </c>
      <c r="L1686" s="739">
        <v>6779.35</v>
      </c>
      <c r="M1686" s="739">
        <v>40676.100000000006</v>
      </c>
      <c r="N1686" s="738">
        <v>6</v>
      </c>
      <c r="O1686" s="821">
        <v>5</v>
      </c>
      <c r="P1686" s="739">
        <v>13558.7</v>
      </c>
      <c r="Q1686" s="754">
        <v>0.33333333333333331</v>
      </c>
      <c r="R1686" s="738">
        <v>2</v>
      </c>
      <c r="S1686" s="754">
        <v>0.33333333333333331</v>
      </c>
      <c r="T1686" s="821">
        <v>2</v>
      </c>
      <c r="U1686" s="777">
        <v>0.4</v>
      </c>
    </row>
    <row r="1687" spans="1:21" ht="14.4" customHeight="1" x14ac:dyDescent="0.3">
      <c r="A1687" s="737">
        <v>10</v>
      </c>
      <c r="B1687" s="738" t="s">
        <v>2778</v>
      </c>
      <c r="C1687" s="738" t="s">
        <v>3070</v>
      </c>
      <c r="D1687" s="819" t="s">
        <v>5801</v>
      </c>
      <c r="E1687" s="820" t="s">
        <v>3114</v>
      </c>
      <c r="F1687" s="738" t="s">
        <v>3057</v>
      </c>
      <c r="G1687" s="738" t="s">
        <v>4885</v>
      </c>
      <c r="H1687" s="738" t="s">
        <v>608</v>
      </c>
      <c r="I1687" s="738" t="s">
        <v>5050</v>
      </c>
      <c r="J1687" s="738" t="s">
        <v>5051</v>
      </c>
      <c r="K1687" s="738" t="s">
        <v>5052</v>
      </c>
      <c r="L1687" s="739">
        <v>1966.02</v>
      </c>
      <c r="M1687" s="739">
        <v>1966.02</v>
      </c>
      <c r="N1687" s="738">
        <v>1</v>
      </c>
      <c r="O1687" s="821">
        <v>1</v>
      </c>
      <c r="P1687" s="739">
        <v>1966.02</v>
      </c>
      <c r="Q1687" s="754">
        <v>1</v>
      </c>
      <c r="R1687" s="738">
        <v>1</v>
      </c>
      <c r="S1687" s="754">
        <v>1</v>
      </c>
      <c r="T1687" s="821">
        <v>1</v>
      </c>
      <c r="U1687" s="777">
        <v>1</v>
      </c>
    </row>
    <row r="1688" spans="1:21" ht="14.4" customHeight="1" x14ac:dyDescent="0.3">
      <c r="A1688" s="737">
        <v>10</v>
      </c>
      <c r="B1688" s="738" t="s">
        <v>2778</v>
      </c>
      <c r="C1688" s="738" t="s">
        <v>3070</v>
      </c>
      <c r="D1688" s="819" t="s">
        <v>5801</v>
      </c>
      <c r="E1688" s="820" t="s">
        <v>3114</v>
      </c>
      <c r="F1688" s="738" t="s">
        <v>3057</v>
      </c>
      <c r="G1688" s="738" t="s">
        <v>4885</v>
      </c>
      <c r="H1688" s="738" t="s">
        <v>608</v>
      </c>
      <c r="I1688" s="738" t="s">
        <v>5053</v>
      </c>
      <c r="J1688" s="738" t="s">
        <v>5048</v>
      </c>
      <c r="K1688" s="738" t="s">
        <v>5054</v>
      </c>
      <c r="L1688" s="739">
        <v>2033.81</v>
      </c>
      <c r="M1688" s="739">
        <v>4067.62</v>
      </c>
      <c r="N1688" s="738">
        <v>2</v>
      </c>
      <c r="O1688" s="821">
        <v>0.5</v>
      </c>
      <c r="P1688" s="739">
        <v>4067.62</v>
      </c>
      <c r="Q1688" s="754">
        <v>1</v>
      </c>
      <c r="R1688" s="738">
        <v>2</v>
      </c>
      <c r="S1688" s="754">
        <v>1</v>
      </c>
      <c r="T1688" s="821">
        <v>0.5</v>
      </c>
      <c r="U1688" s="777">
        <v>1</v>
      </c>
    </row>
    <row r="1689" spans="1:21" ht="14.4" customHeight="1" x14ac:dyDescent="0.3">
      <c r="A1689" s="737">
        <v>10</v>
      </c>
      <c r="B1689" s="738" t="s">
        <v>2778</v>
      </c>
      <c r="C1689" s="738" t="s">
        <v>3070</v>
      </c>
      <c r="D1689" s="819" t="s">
        <v>5801</v>
      </c>
      <c r="E1689" s="820" t="s">
        <v>3114</v>
      </c>
      <c r="F1689" s="738" t="s">
        <v>3057</v>
      </c>
      <c r="G1689" s="738" t="s">
        <v>5055</v>
      </c>
      <c r="H1689" s="738" t="s">
        <v>608</v>
      </c>
      <c r="I1689" s="738" t="s">
        <v>1995</v>
      </c>
      <c r="J1689" s="738" t="s">
        <v>1996</v>
      </c>
      <c r="K1689" s="738" t="s">
        <v>5056</v>
      </c>
      <c r="L1689" s="739">
        <v>79.069999999999993</v>
      </c>
      <c r="M1689" s="739">
        <v>711.62999999999988</v>
      </c>
      <c r="N1689" s="738">
        <v>9</v>
      </c>
      <c r="O1689" s="821">
        <v>5</v>
      </c>
      <c r="P1689" s="739">
        <v>395.34999999999997</v>
      </c>
      <c r="Q1689" s="754">
        <v>0.55555555555555558</v>
      </c>
      <c r="R1689" s="738">
        <v>5</v>
      </c>
      <c r="S1689" s="754">
        <v>0.55555555555555558</v>
      </c>
      <c r="T1689" s="821">
        <v>2.5</v>
      </c>
      <c r="U1689" s="777">
        <v>0.5</v>
      </c>
    </row>
    <row r="1690" spans="1:21" ht="14.4" customHeight="1" x14ac:dyDescent="0.3">
      <c r="A1690" s="737">
        <v>10</v>
      </c>
      <c r="B1690" s="738" t="s">
        <v>2778</v>
      </c>
      <c r="C1690" s="738" t="s">
        <v>3070</v>
      </c>
      <c r="D1690" s="819" t="s">
        <v>5801</v>
      </c>
      <c r="E1690" s="820" t="s">
        <v>3114</v>
      </c>
      <c r="F1690" s="738" t="s">
        <v>3057</v>
      </c>
      <c r="G1690" s="738" t="s">
        <v>5057</v>
      </c>
      <c r="H1690" s="738" t="s">
        <v>608</v>
      </c>
      <c r="I1690" s="738" t="s">
        <v>5058</v>
      </c>
      <c r="J1690" s="738" t="s">
        <v>5059</v>
      </c>
      <c r="K1690" s="738" t="s">
        <v>5060</v>
      </c>
      <c r="L1690" s="739">
        <v>0</v>
      </c>
      <c r="M1690" s="739">
        <v>0</v>
      </c>
      <c r="N1690" s="738">
        <v>1</v>
      </c>
      <c r="O1690" s="821">
        <v>0.5</v>
      </c>
      <c r="P1690" s="739"/>
      <c r="Q1690" s="754"/>
      <c r="R1690" s="738"/>
      <c r="S1690" s="754">
        <v>0</v>
      </c>
      <c r="T1690" s="821"/>
      <c r="U1690" s="777">
        <v>0</v>
      </c>
    </row>
    <row r="1691" spans="1:21" ht="14.4" customHeight="1" x14ac:dyDescent="0.3">
      <c r="A1691" s="737">
        <v>10</v>
      </c>
      <c r="B1691" s="738" t="s">
        <v>2778</v>
      </c>
      <c r="C1691" s="738" t="s">
        <v>3070</v>
      </c>
      <c r="D1691" s="819" t="s">
        <v>5801</v>
      </c>
      <c r="E1691" s="820" t="s">
        <v>3114</v>
      </c>
      <c r="F1691" s="738" t="s">
        <v>3057</v>
      </c>
      <c r="G1691" s="738" t="s">
        <v>4889</v>
      </c>
      <c r="H1691" s="738" t="s">
        <v>608</v>
      </c>
      <c r="I1691" s="738" t="s">
        <v>1365</v>
      </c>
      <c r="J1691" s="738" t="s">
        <v>1366</v>
      </c>
      <c r="K1691" s="738" t="s">
        <v>4890</v>
      </c>
      <c r="L1691" s="739">
        <v>203.9</v>
      </c>
      <c r="M1691" s="739">
        <v>203.9</v>
      </c>
      <c r="N1691" s="738">
        <v>1</v>
      </c>
      <c r="O1691" s="821">
        <v>0.5</v>
      </c>
      <c r="P1691" s="739"/>
      <c r="Q1691" s="754">
        <v>0</v>
      </c>
      <c r="R1691" s="738"/>
      <c r="S1691" s="754">
        <v>0</v>
      </c>
      <c r="T1691" s="821"/>
      <c r="U1691" s="777">
        <v>0</v>
      </c>
    </row>
    <row r="1692" spans="1:21" ht="14.4" customHeight="1" x14ac:dyDescent="0.3">
      <c r="A1692" s="737">
        <v>10</v>
      </c>
      <c r="B1692" s="738" t="s">
        <v>2778</v>
      </c>
      <c r="C1692" s="738" t="s">
        <v>3070</v>
      </c>
      <c r="D1692" s="819" t="s">
        <v>5801</v>
      </c>
      <c r="E1692" s="820" t="s">
        <v>3114</v>
      </c>
      <c r="F1692" s="738" t="s">
        <v>3057</v>
      </c>
      <c r="G1692" s="738" t="s">
        <v>4070</v>
      </c>
      <c r="H1692" s="738" t="s">
        <v>608</v>
      </c>
      <c r="I1692" s="738" t="s">
        <v>725</v>
      </c>
      <c r="J1692" s="738" t="s">
        <v>726</v>
      </c>
      <c r="K1692" s="738" t="s">
        <v>4071</v>
      </c>
      <c r="L1692" s="739">
        <v>569.54</v>
      </c>
      <c r="M1692" s="739">
        <v>1139.08</v>
      </c>
      <c r="N1692" s="738">
        <v>2</v>
      </c>
      <c r="O1692" s="821">
        <v>1.5</v>
      </c>
      <c r="P1692" s="739"/>
      <c r="Q1692" s="754">
        <v>0</v>
      </c>
      <c r="R1692" s="738"/>
      <c r="S1692" s="754">
        <v>0</v>
      </c>
      <c r="T1692" s="821"/>
      <c r="U1692" s="777">
        <v>0</v>
      </c>
    </row>
    <row r="1693" spans="1:21" ht="14.4" customHeight="1" x14ac:dyDescent="0.3">
      <c r="A1693" s="737">
        <v>10</v>
      </c>
      <c r="B1693" s="738" t="s">
        <v>2778</v>
      </c>
      <c r="C1693" s="738" t="s">
        <v>3070</v>
      </c>
      <c r="D1693" s="819" t="s">
        <v>5801</v>
      </c>
      <c r="E1693" s="820" t="s">
        <v>3114</v>
      </c>
      <c r="F1693" s="738" t="s">
        <v>3057</v>
      </c>
      <c r="G1693" s="738" t="s">
        <v>4070</v>
      </c>
      <c r="H1693" s="738" t="s">
        <v>608</v>
      </c>
      <c r="I1693" s="738" t="s">
        <v>4891</v>
      </c>
      <c r="J1693" s="738" t="s">
        <v>4718</v>
      </c>
      <c r="K1693" s="738" t="s">
        <v>4892</v>
      </c>
      <c r="L1693" s="739">
        <v>522.53</v>
      </c>
      <c r="M1693" s="739">
        <v>5747.83</v>
      </c>
      <c r="N1693" s="738">
        <v>11</v>
      </c>
      <c r="O1693" s="821">
        <v>2.5</v>
      </c>
      <c r="P1693" s="739"/>
      <c r="Q1693" s="754">
        <v>0</v>
      </c>
      <c r="R1693" s="738"/>
      <c r="S1693" s="754">
        <v>0</v>
      </c>
      <c r="T1693" s="821"/>
      <c r="U1693" s="777">
        <v>0</v>
      </c>
    </row>
    <row r="1694" spans="1:21" ht="14.4" customHeight="1" x14ac:dyDescent="0.3">
      <c r="A1694" s="737">
        <v>10</v>
      </c>
      <c r="B1694" s="738" t="s">
        <v>2778</v>
      </c>
      <c r="C1694" s="738" t="s">
        <v>3070</v>
      </c>
      <c r="D1694" s="819" t="s">
        <v>5801</v>
      </c>
      <c r="E1694" s="820" t="s">
        <v>3114</v>
      </c>
      <c r="F1694" s="738" t="s">
        <v>3057</v>
      </c>
      <c r="G1694" s="738" t="s">
        <v>4070</v>
      </c>
      <c r="H1694" s="738" t="s">
        <v>608</v>
      </c>
      <c r="I1694" s="738" t="s">
        <v>4893</v>
      </c>
      <c r="J1694" s="738" t="s">
        <v>4718</v>
      </c>
      <c r="K1694" s="738" t="s">
        <v>4894</v>
      </c>
      <c r="L1694" s="739">
        <v>707.67</v>
      </c>
      <c r="M1694" s="739">
        <v>3538.3499999999995</v>
      </c>
      <c r="N1694" s="738">
        <v>5</v>
      </c>
      <c r="O1694" s="821">
        <v>1</v>
      </c>
      <c r="P1694" s="739">
        <v>3538.3499999999995</v>
      </c>
      <c r="Q1694" s="754">
        <v>1</v>
      </c>
      <c r="R1694" s="738">
        <v>5</v>
      </c>
      <c r="S1694" s="754">
        <v>1</v>
      </c>
      <c r="T1694" s="821">
        <v>1</v>
      </c>
      <c r="U1694" s="777">
        <v>1</v>
      </c>
    </row>
    <row r="1695" spans="1:21" ht="14.4" customHeight="1" x14ac:dyDescent="0.3">
      <c r="A1695" s="737">
        <v>10</v>
      </c>
      <c r="B1695" s="738" t="s">
        <v>2778</v>
      </c>
      <c r="C1695" s="738" t="s">
        <v>3070</v>
      </c>
      <c r="D1695" s="819" t="s">
        <v>5801</v>
      </c>
      <c r="E1695" s="820" t="s">
        <v>3114</v>
      </c>
      <c r="F1695" s="738" t="s">
        <v>3057</v>
      </c>
      <c r="G1695" s="738" t="s">
        <v>3660</v>
      </c>
      <c r="H1695" s="738" t="s">
        <v>871</v>
      </c>
      <c r="I1695" s="738" t="s">
        <v>1658</v>
      </c>
      <c r="J1695" s="738" t="s">
        <v>2955</v>
      </c>
      <c r="K1695" s="738" t="s">
        <v>2956</v>
      </c>
      <c r="L1695" s="739">
        <v>802.48</v>
      </c>
      <c r="M1695" s="739">
        <v>3209.92</v>
      </c>
      <c r="N1695" s="738">
        <v>4</v>
      </c>
      <c r="O1695" s="821">
        <v>3.5</v>
      </c>
      <c r="P1695" s="739">
        <v>802.48</v>
      </c>
      <c r="Q1695" s="754">
        <v>0.25</v>
      </c>
      <c r="R1695" s="738">
        <v>1</v>
      </c>
      <c r="S1695" s="754">
        <v>0.25</v>
      </c>
      <c r="T1695" s="821">
        <v>0.5</v>
      </c>
      <c r="U1695" s="777">
        <v>0.14285714285714285</v>
      </c>
    </row>
    <row r="1696" spans="1:21" ht="14.4" customHeight="1" x14ac:dyDescent="0.3">
      <c r="A1696" s="737">
        <v>10</v>
      </c>
      <c r="B1696" s="738" t="s">
        <v>2778</v>
      </c>
      <c r="C1696" s="738" t="s">
        <v>3070</v>
      </c>
      <c r="D1696" s="819" t="s">
        <v>5801</v>
      </c>
      <c r="E1696" s="820" t="s">
        <v>3114</v>
      </c>
      <c r="F1696" s="738" t="s">
        <v>3057</v>
      </c>
      <c r="G1696" s="738" t="s">
        <v>3660</v>
      </c>
      <c r="H1696" s="738" t="s">
        <v>871</v>
      </c>
      <c r="I1696" s="738" t="s">
        <v>4897</v>
      </c>
      <c r="J1696" s="738" t="s">
        <v>4898</v>
      </c>
      <c r="K1696" s="738" t="s">
        <v>4899</v>
      </c>
      <c r="L1696" s="739">
        <v>690.91</v>
      </c>
      <c r="M1696" s="739">
        <v>690.91</v>
      </c>
      <c r="N1696" s="738">
        <v>1</v>
      </c>
      <c r="O1696" s="821">
        <v>1</v>
      </c>
      <c r="P1696" s="739"/>
      <c r="Q1696" s="754">
        <v>0</v>
      </c>
      <c r="R1696" s="738"/>
      <c r="S1696" s="754">
        <v>0</v>
      </c>
      <c r="T1696" s="821"/>
      <c r="U1696" s="777">
        <v>0</v>
      </c>
    </row>
    <row r="1697" spans="1:21" ht="14.4" customHeight="1" x14ac:dyDescent="0.3">
      <c r="A1697" s="737">
        <v>10</v>
      </c>
      <c r="B1697" s="738" t="s">
        <v>2778</v>
      </c>
      <c r="C1697" s="738" t="s">
        <v>3070</v>
      </c>
      <c r="D1697" s="819" t="s">
        <v>5801</v>
      </c>
      <c r="E1697" s="820" t="s">
        <v>3114</v>
      </c>
      <c r="F1697" s="738" t="s">
        <v>3057</v>
      </c>
      <c r="G1697" s="738" t="s">
        <v>4900</v>
      </c>
      <c r="H1697" s="738" t="s">
        <v>608</v>
      </c>
      <c r="I1697" s="738" t="s">
        <v>4901</v>
      </c>
      <c r="J1697" s="738" t="s">
        <v>4902</v>
      </c>
      <c r="K1697" s="738" t="s">
        <v>4903</v>
      </c>
      <c r="L1697" s="739">
        <v>659.87</v>
      </c>
      <c r="M1697" s="739">
        <v>6598.7000000000007</v>
      </c>
      <c r="N1697" s="738">
        <v>10</v>
      </c>
      <c r="O1697" s="821">
        <v>6.5</v>
      </c>
      <c r="P1697" s="739">
        <v>1979.6100000000001</v>
      </c>
      <c r="Q1697" s="754">
        <v>0.3</v>
      </c>
      <c r="R1697" s="738">
        <v>3</v>
      </c>
      <c r="S1697" s="754">
        <v>0.3</v>
      </c>
      <c r="T1697" s="821">
        <v>2.5</v>
      </c>
      <c r="U1697" s="777">
        <v>0.38461538461538464</v>
      </c>
    </row>
    <row r="1698" spans="1:21" ht="14.4" customHeight="1" x14ac:dyDescent="0.3">
      <c r="A1698" s="737">
        <v>10</v>
      </c>
      <c r="B1698" s="738" t="s">
        <v>2778</v>
      </c>
      <c r="C1698" s="738" t="s">
        <v>3070</v>
      </c>
      <c r="D1698" s="819" t="s">
        <v>5801</v>
      </c>
      <c r="E1698" s="820" t="s">
        <v>3114</v>
      </c>
      <c r="F1698" s="738" t="s">
        <v>3057</v>
      </c>
      <c r="G1698" s="738" t="s">
        <v>4900</v>
      </c>
      <c r="H1698" s="738" t="s">
        <v>608</v>
      </c>
      <c r="I1698" s="738" t="s">
        <v>4904</v>
      </c>
      <c r="J1698" s="738" t="s">
        <v>4902</v>
      </c>
      <c r="K1698" s="738" t="s">
        <v>4905</v>
      </c>
      <c r="L1698" s="739">
        <v>1264.21</v>
      </c>
      <c r="M1698" s="739">
        <v>2528.42</v>
      </c>
      <c r="N1698" s="738">
        <v>2</v>
      </c>
      <c r="O1698" s="821">
        <v>1.5</v>
      </c>
      <c r="P1698" s="739">
        <v>1264.21</v>
      </c>
      <c r="Q1698" s="754">
        <v>0.5</v>
      </c>
      <c r="R1698" s="738">
        <v>1</v>
      </c>
      <c r="S1698" s="754">
        <v>0.5</v>
      </c>
      <c r="T1698" s="821">
        <v>1</v>
      </c>
      <c r="U1698" s="777">
        <v>0.66666666666666663</v>
      </c>
    </row>
    <row r="1699" spans="1:21" ht="14.4" customHeight="1" x14ac:dyDescent="0.3">
      <c r="A1699" s="737">
        <v>10</v>
      </c>
      <c r="B1699" s="738" t="s">
        <v>2778</v>
      </c>
      <c r="C1699" s="738" t="s">
        <v>3070</v>
      </c>
      <c r="D1699" s="819" t="s">
        <v>5801</v>
      </c>
      <c r="E1699" s="820" t="s">
        <v>3114</v>
      </c>
      <c r="F1699" s="738" t="s">
        <v>3057</v>
      </c>
      <c r="G1699" s="738" t="s">
        <v>4900</v>
      </c>
      <c r="H1699" s="738" t="s">
        <v>608</v>
      </c>
      <c r="I1699" s="738" t="s">
        <v>4989</v>
      </c>
      <c r="J1699" s="738" t="s">
        <v>4902</v>
      </c>
      <c r="K1699" s="738" t="s">
        <v>4990</v>
      </c>
      <c r="L1699" s="739">
        <v>566.53</v>
      </c>
      <c r="M1699" s="739">
        <v>5098.7699999999995</v>
      </c>
      <c r="N1699" s="738">
        <v>9</v>
      </c>
      <c r="O1699" s="821">
        <v>6.5</v>
      </c>
      <c r="P1699" s="739">
        <v>2266.12</v>
      </c>
      <c r="Q1699" s="754">
        <v>0.44444444444444448</v>
      </c>
      <c r="R1699" s="738">
        <v>4</v>
      </c>
      <c r="S1699" s="754">
        <v>0.44444444444444442</v>
      </c>
      <c r="T1699" s="821">
        <v>3</v>
      </c>
      <c r="U1699" s="777">
        <v>0.46153846153846156</v>
      </c>
    </row>
    <row r="1700" spans="1:21" ht="14.4" customHeight="1" x14ac:dyDescent="0.3">
      <c r="A1700" s="737">
        <v>10</v>
      </c>
      <c r="B1700" s="738" t="s">
        <v>2778</v>
      </c>
      <c r="C1700" s="738" t="s">
        <v>3070</v>
      </c>
      <c r="D1700" s="819" t="s">
        <v>5801</v>
      </c>
      <c r="E1700" s="820" t="s">
        <v>3114</v>
      </c>
      <c r="F1700" s="738" t="s">
        <v>3057</v>
      </c>
      <c r="G1700" s="738" t="s">
        <v>4910</v>
      </c>
      <c r="H1700" s="738" t="s">
        <v>608</v>
      </c>
      <c r="I1700" s="738" t="s">
        <v>4916</v>
      </c>
      <c r="J1700" s="738" t="s">
        <v>4912</v>
      </c>
      <c r="K1700" s="738" t="s">
        <v>4917</v>
      </c>
      <c r="L1700" s="739">
        <v>1029.8499999999999</v>
      </c>
      <c r="M1700" s="739">
        <v>24716.399999999998</v>
      </c>
      <c r="N1700" s="738">
        <v>24</v>
      </c>
      <c r="O1700" s="821">
        <v>7.5</v>
      </c>
      <c r="P1700" s="739">
        <v>6179.0999999999995</v>
      </c>
      <c r="Q1700" s="754">
        <v>0.25</v>
      </c>
      <c r="R1700" s="738">
        <v>6</v>
      </c>
      <c r="S1700" s="754">
        <v>0.25</v>
      </c>
      <c r="T1700" s="821">
        <v>1</v>
      </c>
      <c r="U1700" s="777">
        <v>0.13333333333333333</v>
      </c>
    </row>
    <row r="1701" spans="1:21" ht="14.4" customHeight="1" x14ac:dyDescent="0.3">
      <c r="A1701" s="737">
        <v>10</v>
      </c>
      <c r="B1701" s="738" t="s">
        <v>2778</v>
      </c>
      <c r="C1701" s="738" t="s">
        <v>3070</v>
      </c>
      <c r="D1701" s="819" t="s">
        <v>5801</v>
      </c>
      <c r="E1701" s="820" t="s">
        <v>3114</v>
      </c>
      <c r="F1701" s="738" t="s">
        <v>3059</v>
      </c>
      <c r="G1701" s="738" t="s">
        <v>3566</v>
      </c>
      <c r="H1701" s="738" t="s">
        <v>608</v>
      </c>
      <c r="I1701" s="738" t="s">
        <v>3567</v>
      </c>
      <c r="J1701" s="738" t="s">
        <v>3568</v>
      </c>
      <c r="K1701" s="738" t="s">
        <v>3569</v>
      </c>
      <c r="L1701" s="739">
        <v>500</v>
      </c>
      <c r="M1701" s="739">
        <v>8500</v>
      </c>
      <c r="N1701" s="738">
        <v>17</v>
      </c>
      <c r="O1701" s="821">
        <v>17</v>
      </c>
      <c r="P1701" s="739">
        <v>7500</v>
      </c>
      <c r="Q1701" s="754">
        <v>0.88235294117647056</v>
      </c>
      <c r="R1701" s="738">
        <v>15</v>
      </c>
      <c r="S1701" s="754">
        <v>0.88235294117647056</v>
      </c>
      <c r="T1701" s="821">
        <v>15</v>
      </c>
      <c r="U1701" s="777">
        <v>0.88235294117647056</v>
      </c>
    </row>
    <row r="1702" spans="1:21" ht="14.4" customHeight="1" x14ac:dyDescent="0.3">
      <c r="A1702" s="737">
        <v>10</v>
      </c>
      <c r="B1702" s="738" t="s">
        <v>2778</v>
      </c>
      <c r="C1702" s="738" t="s">
        <v>3070</v>
      </c>
      <c r="D1702" s="819" t="s">
        <v>5801</v>
      </c>
      <c r="E1702" s="820" t="s">
        <v>3114</v>
      </c>
      <c r="F1702" s="738" t="s">
        <v>3059</v>
      </c>
      <c r="G1702" s="738" t="s">
        <v>3566</v>
      </c>
      <c r="H1702" s="738" t="s">
        <v>608</v>
      </c>
      <c r="I1702" s="738" t="s">
        <v>4991</v>
      </c>
      <c r="J1702" s="738" t="s">
        <v>4992</v>
      </c>
      <c r="K1702" s="738" t="s">
        <v>4922</v>
      </c>
      <c r="L1702" s="739">
        <v>1658</v>
      </c>
      <c r="M1702" s="739">
        <v>6632</v>
      </c>
      <c r="N1702" s="738">
        <v>4</v>
      </c>
      <c r="O1702" s="821">
        <v>4</v>
      </c>
      <c r="P1702" s="739">
        <v>6632</v>
      </c>
      <c r="Q1702" s="754">
        <v>1</v>
      </c>
      <c r="R1702" s="738">
        <v>4</v>
      </c>
      <c r="S1702" s="754">
        <v>1</v>
      </c>
      <c r="T1702" s="821">
        <v>4</v>
      </c>
      <c r="U1702" s="777">
        <v>1</v>
      </c>
    </row>
    <row r="1703" spans="1:21" ht="14.4" customHeight="1" x14ac:dyDescent="0.3">
      <c r="A1703" s="737">
        <v>10</v>
      </c>
      <c r="B1703" s="738" t="s">
        <v>2778</v>
      </c>
      <c r="C1703" s="738" t="s">
        <v>3072</v>
      </c>
      <c r="D1703" s="819" t="s">
        <v>5802</v>
      </c>
      <c r="E1703" s="820" t="s">
        <v>3113</v>
      </c>
      <c r="F1703" s="738" t="s">
        <v>3057</v>
      </c>
      <c r="G1703" s="738" t="s">
        <v>3728</v>
      </c>
      <c r="H1703" s="738" t="s">
        <v>608</v>
      </c>
      <c r="I1703" s="738" t="s">
        <v>5061</v>
      </c>
      <c r="J1703" s="738" t="s">
        <v>5062</v>
      </c>
      <c r="K1703" s="738" t="s">
        <v>5063</v>
      </c>
      <c r="L1703" s="739">
        <v>56.44</v>
      </c>
      <c r="M1703" s="739">
        <v>282.2</v>
      </c>
      <c r="N1703" s="738">
        <v>5</v>
      </c>
      <c r="O1703" s="821">
        <v>0.5</v>
      </c>
      <c r="P1703" s="739">
        <v>282.2</v>
      </c>
      <c r="Q1703" s="754">
        <v>1</v>
      </c>
      <c r="R1703" s="738">
        <v>5</v>
      </c>
      <c r="S1703" s="754">
        <v>1</v>
      </c>
      <c r="T1703" s="821">
        <v>0.5</v>
      </c>
      <c r="U1703" s="777">
        <v>1</v>
      </c>
    </row>
    <row r="1704" spans="1:21" ht="14.4" customHeight="1" x14ac:dyDescent="0.3">
      <c r="A1704" s="737">
        <v>10</v>
      </c>
      <c r="B1704" s="738" t="s">
        <v>2778</v>
      </c>
      <c r="C1704" s="738" t="s">
        <v>3072</v>
      </c>
      <c r="D1704" s="819" t="s">
        <v>5802</v>
      </c>
      <c r="E1704" s="820" t="s">
        <v>3113</v>
      </c>
      <c r="F1704" s="738" t="s">
        <v>3057</v>
      </c>
      <c r="G1704" s="738" t="s">
        <v>3728</v>
      </c>
      <c r="H1704" s="738" t="s">
        <v>608</v>
      </c>
      <c r="I1704" s="738" t="s">
        <v>5064</v>
      </c>
      <c r="J1704" s="738" t="s">
        <v>5065</v>
      </c>
      <c r="K1704" s="738" t="s">
        <v>5066</v>
      </c>
      <c r="L1704" s="739">
        <v>59.85</v>
      </c>
      <c r="M1704" s="739">
        <v>598.5</v>
      </c>
      <c r="N1704" s="738">
        <v>10</v>
      </c>
      <c r="O1704" s="821">
        <v>1</v>
      </c>
      <c r="P1704" s="739"/>
      <c r="Q1704" s="754">
        <v>0</v>
      </c>
      <c r="R1704" s="738"/>
      <c r="S1704" s="754">
        <v>0</v>
      </c>
      <c r="T1704" s="821"/>
      <c r="U1704" s="777">
        <v>0</v>
      </c>
    </row>
    <row r="1705" spans="1:21" ht="14.4" customHeight="1" x14ac:dyDescent="0.3">
      <c r="A1705" s="737">
        <v>10</v>
      </c>
      <c r="B1705" s="738" t="s">
        <v>2778</v>
      </c>
      <c r="C1705" s="738" t="s">
        <v>3072</v>
      </c>
      <c r="D1705" s="819" t="s">
        <v>5802</v>
      </c>
      <c r="E1705" s="820" t="s">
        <v>3113</v>
      </c>
      <c r="F1705" s="738" t="s">
        <v>3057</v>
      </c>
      <c r="G1705" s="738" t="s">
        <v>4759</v>
      </c>
      <c r="H1705" s="738" t="s">
        <v>608</v>
      </c>
      <c r="I1705" s="738" t="s">
        <v>4760</v>
      </c>
      <c r="J1705" s="738" t="s">
        <v>4761</v>
      </c>
      <c r="K1705" s="738" t="s">
        <v>4762</v>
      </c>
      <c r="L1705" s="739">
        <v>115.26</v>
      </c>
      <c r="M1705" s="739">
        <v>230.52</v>
      </c>
      <c r="N1705" s="738">
        <v>2</v>
      </c>
      <c r="O1705" s="821">
        <v>1</v>
      </c>
      <c r="P1705" s="739"/>
      <c r="Q1705" s="754">
        <v>0</v>
      </c>
      <c r="R1705" s="738"/>
      <c r="S1705" s="754">
        <v>0</v>
      </c>
      <c r="T1705" s="821"/>
      <c r="U1705" s="777">
        <v>0</v>
      </c>
    </row>
    <row r="1706" spans="1:21" ht="14.4" customHeight="1" x14ac:dyDescent="0.3">
      <c r="A1706" s="737">
        <v>10</v>
      </c>
      <c r="B1706" s="738" t="s">
        <v>2778</v>
      </c>
      <c r="C1706" s="738" t="s">
        <v>3072</v>
      </c>
      <c r="D1706" s="819" t="s">
        <v>5802</v>
      </c>
      <c r="E1706" s="820" t="s">
        <v>3113</v>
      </c>
      <c r="F1706" s="738" t="s">
        <v>3057</v>
      </c>
      <c r="G1706" s="738" t="s">
        <v>3251</v>
      </c>
      <c r="H1706" s="738" t="s">
        <v>871</v>
      </c>
      <c r="I1706" s="738" t="s">
        <v>893</v>
      </c>
      <c r="J1706" s="738" t="s">
        <v>894</v>
      </c>
      <c r="K1706" s="738" t="s">
        <v>2872</v>
      </c>
      <c r="L1706" s="739">
        <v>0</v>
      </c>
      <c r="M1706" s="739">
        <v>0</v>
      </c>
      <c r="N1706" s="738">
        <v>1</v>
      </c>
      <c r="O1706" s="821">
        <v>1</v>
      </c>
      <c r="P1706" s="739"/>
      <c r="Q1706" s="754"/>
      <c r="R1706" s="738"/>
      <c r="S1706" s="754">
        <v>0</v>
      </c>
      <c r="T1706" s="821"/>
      <c r="U1706" s="777">
        <v>0</v>
      </c>
    </row>
    <row r="1707" spans="1:21" ht="14.4" customHeight="1" x14ac:dyDescent="0.3">
      <c r="A1707" s="737">
        <v>10</v>
      </c>
      <c r="B1707" s="738" t="s">
        <v>2778</v>
      </c>
      <c r="C1707" s="738" t="s">
        <v>3072</v>
      </c>
      <c r="D1707" s="819" t="s">
        <v>5802</v>
      </c>
      <c r="E1707" s="820" t="s">
        <v>3113</v>
      </c>
      <c r="F1707" s="738" t="s">
        <v>3057</v>
      </c>
      <c r="G1707" s="738" t="s">
        <v>3154</v>
      </c>
      <c r="H1707" s="738" t="s">
        <v>871</v>
      </c>
      <c r="I1707" s="738" t="s">
        <v>3155</v>
      </c>
      <c r="J1707" s="738" t="s">
        <v>3156</v>
      </c>
      <c r="K1707" s="738" t="s">
        <v>3157</v>
      </c>
      <c r="L1707" s="739">
        <v>207.45</v>
      </c>
      <c r="M1707" s="739">
        <v>207.45</v>
      </c>
      <c r="N1707" s="738">
        <v>1</v>
      </c>
      <c r="O1707" s="821">
        <v>1</v>
      </c>
      <c r="P1707" s="739">
        <v>207.45</v>
      </c>
      <c r="Q1707" s="754">
        <v>1</v>
      </c>
      <c r="R1707" s="738">
        <v>1</v>
      </c>
      <c r="S1707" s="754">
        <v>1</v>
      </c>
      <c r="T1707" s="821">
        <v>1</v>
      </c>
      <c r="U1707" s="777">
        <v>1</v>
      </c>
    </row>
    <row r="1708" spans="1:21" ht="14.4" customHeight="1" x14ac:dyDescent="0.3">
      <c r="A1708" s="737">
        <v>10</v>
      </c>
      <c r="B1708" s="738" t="s">
        <v>2778</v>
      </c>
      <c r="C1708" s="738" t="s">
        <v>3072</v>
      </c>
      <c r="D1708" s="819" t="s">
        <v>5802</v>
      </c>
      <c r="E1708" s="820" t="s">
        <v>3113</v>
      </c>
      <c r="F1708" s="738" t="s">
        <v>3057</v>
      </c>
      <c r="G1708" s="738" t="s">
        <v>3154</v>
      </c>
      <c r="H1708" s="738" t="s">
        <v>608</v>
      </c>
      <c r="I1708" s="738" t="s">
        <v>4767</v>
      </c>
      <c r="J1708" s="738" t="s">
        <v>3450</v>
      </c>
      <c r="K1708" s="738" t="s">
        <v>3157</v>
      </c>
      <c r="L1708" s="739">
        <v>207.45</v>
      </c>
      <c r="M1708" s="739">
        <v>207.45</v>
      </c>
      <c r="N1708" s="738">
        <v>1</v>
      </c>
      <c r="O1708" s="821">
        <v>0.5</v>
      </c>
      <c r="P1708" s="739"/>
      <c r="Q1708" s="754">
        <v>0</v>
      </c>
      <c r="R1708" s="738"/>
      <c r="S1708" s="754">
        <v>0</v>
      </c>
      <c r="T1708" s="821"/>
      <c r="U1708" s="777">
        <v>0</v>
      </c>
    </row>
    <row r="1709" spans="1:21" ht="14.4" customHeight="1" x14ac:dyDescent="0.3">
      <c r="A1709" s="737">
        <v>10</v>
      </c>
      <c r="B1709" s="738" t="s">
        <v>2778</v>
      </c>
      <c r="C1709" s="738" t="s">
        <v>3072</v>
      </c>
      <c r="D1709" s="819" t="s">
        <v>5802</v>
      </c>
      <c r="E1709" s="820" t="s">
        <v>3113</v>
      </c>
      <c r="F1709" s="738" t="s">
        <v>3057</v>
      </c>
      <c r="G1709" s="738" t="s">
        <v>3154</v>
      </c>
      <c r="H1709" s="738" t="s">
        <v>608</v>
      </c>
      <c r="I1709" s="738" t="s">
        <v>1586</v>
      </c>
      <c r="J1709" s="738" t="s">
        <v>3450</v>
      </c>
      <c r="K1709" s="738" t="s">
        <v>4774</v>
      </c>
      <c r="L1709" s="739">
        <v>103.73</v>
      </c>
      <c r="M1709" s="739">
        <v>103.73</v>
      </c>
      <c r="N1709" s="738">
        <v>1</v>
      </c>
      <c r="O1709" s="821">
        <v>0.5</v>
      </c>
      <c r="P1709" s="739">
        <v>103.73</v>
      </c>
      <c r="Q1709" s="754">
        <v>1</v>
      </c>
      <c r="R1709" s="738">
        <v>1</v>
      </c>
      <c r="S1709" s="754">
        <v>1</v>
      </c>
      <c r="T1709" s="821">
        <v>0.5</v>
      </c>
      <c r="U1709" s="777">
        <v>1</v>
      </c>
    </row>
    <row r="1710" spans="1:21" ht="14.4" customHeight="1" x14ac:dyDescent="0.3">
      <c r="A1710" s="737">
        <v>10</v>
      </c>
      <c r="B1710" s="738" t="s">
        <v>2778</v>
      </c>
      <c r="C1710" s="738" t="s">
        <v>3072</v>
      </c>
      <c r="D1710" s="819" t="s">
        <v>5802</v>
      </c>
      <c r="E1710" s="820" t="s">
        <v>3113</v>
      </c>
      <c r="F1710" s="738" t="s">
        <v>3057</v>
      </c>
      <c r="G1710" s="738" t="s">
        <v>3154</v>
      </c>
      <c r="H1710" s="738" t="s">
        <v>608</v>
      </c>
      <c r="I1710" s="738" t="s">
        <v>3449</v>
      </c>
      <c r="J1710" s="738" t="s">
        <v>3450</v>
      </c>
      <c r="K1710" s="738" t="s">
        <v>3451</v>
      </c>
      <c r="L1710" s="739">
        <v>27.67</v>
      </c>
      <c r="M1710" s="739">
        <v>166.02000000000004</v>
      </c>
      <c r="N1710" s="738">
        <v>6</v>
      </c>
      <c r="O1710" s="821">
        <v>5.5</v>
      </c>
      <c r="P1710" s="739">
        <v>27.67</v>
      </c>
      <c r="Q1710" s="754">
        <v>0.16666666666666663</v>
      </c>
      <c r="R1710" s="738">
        <v>1</v>
      </c>
      <c r="S1710" s="754">
        <v>0.16666666666666666</v>
      </c>
      <c r="T1710" s="821">
        <v>1</v>
      </c>
      <c r="U1710" s="777">
        <v>0.18181818181818182</v>
      </c>
    </row>
    <row r="1711" spans="1:21" ht="14.4" customHeight="1" x14ac:dyDescent="0.3">
      <c r="A1711" s="737">
        <v>10</v>
      </c>
      <c r="B1711" s="738" t="s">
        <v>2778</v>
      </c>
      <c r="C1711" s="738" t="s">
        <v>3072</v>
      </c>
      <c r="D1711" s="819" t="s">
        <v>5802</v>
      </c>
      <c r="E1711" s="820" t="s">
        <v>3113</v>
      </c>
      <c r="F1711" s="738" t="s">
        <v>3057</v>
      </c>
      <c r="G1711" s="738" t="s">
        <v>3154</v>
      </c>
      <c r="H1711" s="738" t="s">
        <v>608</v>
      </c>
      <c r="I1711" s="738" t="s">
        <v>4775</v>
      </c>
      <c r="J1711" s="738" t="s">
        <v>3450</v>
      </c>
      <c r="K1711" s="738" t="s">
        <v>3451</v>
      </c>
      <c r="L1711" s="739">
        <v>27.67</v>
      </c>
      <c r="M1711" s="739">
        <v>55.34</v>
      </c>
      <c r="N1711" s="738">
        <v>2</v>
      </c>
      <c r="O1711" s="821">
        <v>2</v>
      </c>
      <c r="P1711" s="739"/>
      <c r="Q1711" s="754">
        <v>0</v>
      </c>
      <c r="R1711" s="738"/>
      <c r="S1711" s="754">
        <v>0</v>
      </c>
      <c r="T1711" s="821"/>
      <c r="U1711" s="777">
        <v>0</v>
      </c>
    </row>
    <row r="1712" spans="1:21" ht="14.4" customHeight="1" x14ac:dyDescent="0.3">
      <c r="A1712" s="737">
        <v>10</v>
      </c>
      <c r="B1712" s="738" t="s">
        <v>2778</v>
      </c>
      <c r="C1712" s="738" t="s">
        <v>3072</v>
      </c>
      <c r="D1712" s="819" t="s">
        <v>5802</v>
      </c>
      <c r="E1712" s="820" t="s">
        <v>3113</v>
      </c>
      <c r="F1712" s="738" t="s">
        <v>3057</v>
      </c>
      <c r="G1712" s="738" t="s">
        <v>4283</v>
      </c>
      <c r="H1712" s="738" t="s">
        <v>608</v>
      </c>
      <c r="I1712" s="738" t="s">
        <v>4284</v>
      </c>
      <c r="J1712" s="738" t="s">
        <v>4285</v>
      </c>
      <c r="K1712" s="738" t="s">
        <v>4286</v>
      </c>
      <c r="L1712" s="739">
        <v>3515.36</v>
      </c>
      <c r="M1712" s="739">
        <v>70307.199999999997</v>
      </c>
      <c r="N1712" s="738">
        <v>20</v>
      </c>
      <c r="O1712" s="821">
        <v>1.5</v>
      </c>
      <c r="P1712" s="739">
        <v>70307.199999999997</v>
      </c>
      <c r="Q1712" s="754">
        <v>1</v>
      </c>
      <c r="R1712" s="738">
        <v>20</v>
      </c>
      <c r="S1712" s="754">
        <v>1</v>
      </c>
      <c r="T1712" s="821">
        <v>1.5</v>
      </c>
      <c r="U1712" s="777">
        <v>1</v>
      </c>
    </row>
    <row r="1713" spans="1:21" ht="14.4" customHeight="1" x14ac:dyDescent="0.3">
      <c r="A1713" s="737">
        <v>10</v>
      </c>
      <c r="B1713" s="738" t="s">
        <v>2778</v>
      </c>
      <c r="C1713" s="738" t="s">
        <v>3072</v>
      </c>
      <c r="D1713" s="819" t="s">
        <v>5802</v>
      </c>
      <c r="E1713" s="820" t="s">
        <v>3113</v>
      </c>
      <c r="F1713" s="738" t="s">
        <v>3057</v>
      </c>
      <c r="G1713" s="738" t="s">
        <v>4780</v>
      </c>
      <c r="H1713" s="738" t="s">
        <v>608</v>
      </c>
      <c r="I1713" s="738" t="s">
        <v>5067</v>
      </c>
      <c r="J1713" s="738" t="s">
        <v>5068</v>
      </c>
      <c r="K1713" s="738" t="s">
        <v>5069</v>
      </c>
      <c r="L1713" s="739">
        <v>1042.4000000000001</v>
      </c>
      <c r="M1713" s="739">
        <v>1042.4000000000001</v>
      </c>
      <c r="N1713" s="738">
        <v>1</v>
      </c>
      <c r="O1713" s="821">
        <v>1</v>
      </c>
      <c r="P1713" s="739">
        <v>1042.4000000000001</v>
      </c>
      <c r="Q1713" s="754">
        <v>1</v>
      </c>
      <c r="R1713" s="738">
        <v>1</v>
      </c>
      <c r="S1713" s="754">
        <v>1</v>
      </c>
      <c r="T1713" s="821">
        <v>1</v>
      </c>
      <c r="U1713" s="777">
        <v>1</v>
      </c>
    </row>
    <row r="1714" spans="1:21" ht="14.4" customHeight="1" x14ac:dyDescent="0.3">
      <c r="A1714" s="737">
        <v>10</v>
      </c>
      <c r="B1714" s="738" t="s">
        <v>2778</v>
      </c>
      <c r="C1714" s="738" t="s">
        <v>3072</v>
      </c>
      <c r="D1714" s="819" t="s">
        <v>5802</v>
      </c>
      <c r="E1714" s="820" t="s">
        <v>3113</v>
      </c>
      <c r="F1714" s="738" t="s">
        <v>3057</v>
      </c>
      <c r="G1714" s="738" t="s">
        <v>3530</v>
      </c>
      <c r="H1714" s="738" t="s">
        <v>608</v>
      </c>
      <c r="I1714" s="738" t="s">
        <v>1486</v>
      </c>
      <c r="J1714" s="738" t="s">
        <v>1405</v>
      </c>
      <c r="K1714" s="738" t="s">
        <v>3531</v>
      </c>
      <c r="L1714" s="739">
        <v>92.85</v>
      </c>
      <c r="M1714" s="739">
        <v>185.7</v>
      </c>
      <c r="N1714" s="738">
        <v>2</v>
      </c>
      <c r="O1714" s="821">
        <v>2</v>
      </c>
      <c r="P1714" s="739"/>
      <c r="Q1714" s="754">
        <v>0</v>
      </c>
      <c r="R1714" s="738"/>
      <c r="S1714" s="754">
        <v>0</v>
      </c>
      <c r="T1714" s="821"/>
      <c r="U1714" s="777">
        <v>0</v>
      </c>
    </row>
    <row r="1715" spans="1:21" ht="14.4" customHeight="1" x14ac:dyDescent="0.3">
      <c r="A1715" s="737">
        <v>10</v>
      </c>
      <c r="B1715" s="738" t="s">
        <v>2778</v>
      </c>
      <c r="C1715" s="738" t="s">
        <v>3072</v>
      </c>
      <c r="D1715" s="819" t="s">
        <v>5802</v>
      </c>
      <c r="E1715" s="820" t="s">
        <v>3113</v>
      </c>
      <c r="F1715" s="738" t="s">
        <v>3057</v>
      </c>
      <c r="G1715" s="738" t="s">
        <v>3530</v>
      </c>
      <c r="H1715" s="738" t="s">
        <v>608</v>
      </c>
      <c r="I1715" s="738" t="s">
        <v>2002</v>
      </c>
      <c r="J1715" s="738" t="s">
        <v>1405</v>
      </c>
      <c r="K1715" s="738" t="s">
        <v>4287</v>
      </c>
      <c r="L1715" s="739">
        <v>159.16999999999999</v>
      </c>
      <c r="M1715" s="739">
        <v>159.16999999999999</v>
      </c>
      <c r="N1715" s="738">
        <v>1</v>
      </c>
      <c r="O1715" s="821">
        <v>1</v>
      </c>
      <c r="P1715" s="739"/>
      <c r="Q1715" s="754">
        <v>0</v>
      </c>
      <c r="R1715" s="738"/>
      <c r="S1715" s="754">
        <v>0</v>
      </c>
      <c r="T1715" s="821"/>
      <c r="U1715" s="777">
        <v>0</v>
      </c>
    </row>
    <row r="1716" spans="1:21" ht="14.4" customHeight="1" x14ac:dyDescent="0.3">
      <c r="A1716" s="737">
        <v>10</v>
      </c>
      <c r="B1716" s="738" t="s">
        <v>2778</v>
      </c>
      <c r="C1716" s="738" t="s">
        <v>3072</v>
      </c>
      <c r="D1716" s="819" t="s">
        <v>5802</v>
      </c>
      <c r="E1716" s="820" t="s">
        <v>3113</v>
      </c>
      <c r="F1716" s="738" t="s">
        <v>3057</v>
      </c>
      <c r="G1716" s="738" t="s">
        <v>3615</v>
      </c>
      <c r="H1716" s="738" t="s">
        <v>871</v>
      </c>
      <c r="I1716" s="738" t="s">
        <v>4794</v>
      </c>
      <c r="J1716" s="738" t="s">
        <v>4795</v>
      </c>
      <c r="K1716" s="738" t="s">
        <v>4796</v>
      </c>
      <c r="L1716" s="739">
        <v>132.01</v>
      </c>
      <c r="M1716" s="739">
        <v>264.02</v>
      </c>
      <c r="N1716" s="738">
        <v>2</v>
      </c>
      <c r="O1716" s="821">
        <v>1</v>
      </c>
      <c r="P1716" s="739"/>
      <c r="Q1716" s="754">
        <v>0</v>
      </c>
      <c r="R1716" s="738"/>
      <c r="S1716" s="754">
        <v>0</v>
      </c>
      <c r="T1716" s="821"/>
      <c r="U1716" s="777">
        <v>0</v>
      </c>
    </row>
    <row r="1717" spans="1:21" ht="14.4" customHeight="1" x14ac:dyDescent="0.3">
      <c r="A1717" s="737">
        <v>10</v>
      </c>
      <c r="B1717" s="738" t="s">
        <v>2778</v>
      </c>
      <c r="C1717" s="738" t="s">
        <v>3072</v>
      </c>
      <c r="D1717" s="819" t="s">
        <v>5802</v>
      </c>
      <c r="E1717" s="820" t="s">
        <v>3113</v>
      </c>
      <c r="F1717" s="738" t="s">
        <v>3057</v>
      </c>
      <c r="G1717" s="738" t="s">
        <v>3615</v>
      </c>
      <c r="H1717" s="738" t="s">
        <v>871</v>
      </c>
      <c r="I1717" s="738" t="s">
        <v>889</v>
      </c>
      <c r="J1717" s="738" t="s">
        <v>890</v>
      </c>
      <c r="K1717" s="738" t="s">
        <v>2867</v>
      </c>
      <c r="L1717" s="739">
        <v>120.15</v>
      </c>
      <c r="M1717" s="739">
        <v>1201.5</v>
      </c>
      <c r="N1717" s="738">
        <v>10</v>
      </c>
      <c r="O1717" s="821">
        <v>8.5</v>
      </c>
      <c r="P1717" s="739">
        <v>480.6</v>
      </c>
      <c r="Q1717" s="754">
        <v>0.4</v>
      </c>
      <c r="R1717" s="738">
        <v>4</v>
      </c>
      <c r="S1717" s="754">
        <v>0.4</v>
      </c>
      <c r="T1717" s="821">
        <v>3</v>
      </c>
      <c r="U1717" s="777">
        <v>0.35294117647058826</v>
      </c>
    </row>
    <row r="1718" spans="1:21" ht="14.4" customHeight="1" x14ac:dyDescent="0.3">
      <c r="A1718" s="737">
        <v>10</v>
      </c>
      <c r="B1718" s="738" t="s">
        <v>2778</v>
      </c>
      <c r="C1718" s="738" t="s">
        <v>3072</v>
      </c>
      <c r="D1718" s="819" t="s">
        <v>5802</v>
      </c>
      <c r="E1718" s="820" t="s">
        <v>3113</v>
      </c>
      <c r="F1718" s="738" t="s">
        <v>3057</v>
      </c>
      <c r="G1718" s="738" t="s">
        <v>3761</v>
      </c>
      <c r="H1718" s="738" t="s">
        <v>608</v>
      </c>
      <c r="I1718" s="738" t="s">
        <v>3762</v>
      </c>
      <c r="J1718" s="738" t="s">
        <v>2437</v>
      </c>
      <c r="K1718" s="738" t="s">
        <v>3763</v>
      </c>
      <c r="L1718" s="739">
        <v>105.63</v>
      </c>
      <c r="M1718" s="739">
        <v>105.63</v>
      </c>
      <c r="N1718" s="738">
        <v>1</v>
      </c>
      <c r="O1718" s="821">
        <v>0.5</v>
      </c>
      <c r="P1718" s="739">
        <v>105.63</v>
      </c>
      <c r="Q1718" s="754">
        <v>1</v>
      </c>
      <c r="R1718" s="738">
        <v>1</v>
      </c>
      <c r="S1718" s="754">
        <v>1</v>
      </c>
      <c r="T1718" s="821">
        <v>0.5</v>
      </c>
      <c r="U1718" s="777">
        <v>1</v>
      </c>
    </row>
    <row r="1719" spans="1:21" ht="14.4" customHeight="1" x14ac:dyDescent="0.3">
      <c r="A1719" s="737">
        <v>10</v>
      </c>
      <c r="B1719" s="738" t="s">
        <v>2778</v>
      </c>
      <c r="C1719" s="738" t="s">
        <v>3072</v>
      </c>
      <c r="D1719" s="819" t="s">
        <v>5802</v>
      </c>
      <c r="E1719" s="820" t="s">
        <v>3113</v>
      </c>
      <c r="F1719" s="738" t="s">
        <v>3057</v>
      </c>
      <c r="G1719" s="738" t="s">
        <v>5070</v>
      </c>
      <c r="H1719" s="738" t="s">
        <v>608</v>
      </c>
      <c r="I1719" s="738" t="s">
        <v>821</v>
      </c>
      <c r="J1719" s="738" t="s">
        <v>5071</v>
      </c>
      <c r="K1719" s="738" t="s">
        <v>5072</v>
      </c>
      <c r="L1719" s="739">
        <v>45.48</v>
      </c>
      <c r="M1719" s="739">
        <v>818.63999999999987</v>
      </c>
      <c r="N1719" s="738">
        <v>18</v>
      </c>
      <c r="O1719" s="821">
        <v>1.5</v>
      </c>
      <c r="P1719" s="739">
        <v>818.63999999999987</v>
      </c>
      <c r="Q1719" s="754">
        <v>1</v>
      </c>
      <c r="R1719" s="738">
        <v>18</v>
      </c>
      <c r="S1719" s="754">
        <v>1</v>
      </c>
      <c r="T1719" s="821">
        <v>1.5</v>
      </c>
      <c r="U1719" s="777">
        <v>1</v>
      </c>
    </row>
    <row r="1720" spans="1:21" ht="14.4" customHeight="1" x14ac:dyDescent="0.3">
      <c r="A1720" s="737">
        <v>10</v>
      </c>
      <c r="B1720" s="738" t="s">
        <v>2778</v>
      </c>
      <c r="C1720" s="738" t="s">
        <v>3072</v>
      </c>
      <c r="D1720" s="819" t="s">
        <v>5802</v>
      </c>
      <c r="E1720" s="820" t="s">
        <v>3113</v>
      </c>
      <c r="F1720" s="738" t="s">
        <v>3057</v>
      </c>
      <c r="G1720" s="738" t="s">
        <v>3158</v>
      </c>
      <c r="H1720" s="738" t="s">
        <v>608</v>
      </c>
      <c r="I1720" s="738" t="s">
        <v>5073</v>
      </c>
      <c r="J1720" s="738" t="s">
        <v>778</v>
      </c>
      <c r="K1720" s="738" t="s">
        <v>5074</v>
      </c>
      <c r="L1720" s="739">
        <v>34.15</v>
      </c>
      <c r="M1720" s="739">
        <v>34.15</v>
      </c>
      <c r="N1720" s="738">
        <v>1</v>
      </c>
      <c r="O1720" s="821">
        <v>1</v>
      </c>
      <c r="P1720" s="739">
        <v>34.15</v>
      </c>
      <c r="Q1720" s="754">
        <v>1</v>
      </c>
      <c r="R1720" s="738">
        <v>1</v>
      </c>
      <c r="S1720" s="754">
        <v>1</v>
      </c>
      <c r="T1720" s="821">
        <v>1</v>
      </c>
      <c r="U1720" s="777">
        <v>1</v>
      </c>
    </row>
    <row r="1721" spans="1:21" ht="14.4" customHeight="1" x14ac:dyDescent="0.3">
      <c r="A1721" s="737">
        <v>10</v>
      </c>
      <c r="B1721" s="738" t="s">
        <v>2778</v>
      </c>
      <c r="C1721" s="738" t="s">
        <v>3072</v>
      </c>
      <c r="D1721" s="819" t="s">
        <v>5802</v>
      </c>
      <c r="E1721" s="820" t="s">
        <v>3113</v>
      </c>
      <c r="F1721" s="738" t="s">
        <v>3057</v>
      </c>
      <c r="G1721" s="738" t="s">
        <v>3684</v>
      </c>
      <c r="H1721" s="738" t="s">
        <v>608</v>
      </c>
      <c r="I1721" s="738" t="s">
        <v>4800</v>
      </c>
      <c r="J1721" s="738" t="s">
        <v>4801</v>
      </c>
      <c r="K1721" s="738" t="s">
        <v>4802</v>
      </c>
      <c r="L1721" s="739">
        <v>151.51</v>
      </c>
      <c r="M1721" s="739">
        <v>454.53</v>
      </c>
      <c r="N1721" s="738">
        <v>3</v>
      </c>
      <c r="O1721" s="821">
        <v>2</v>
      </c>
      <c r="P1721" s="739">
        <v>151.51</v>
      </c>
      <c r="Q1721" s="754">
        <v>0.33333333333333331</v>
      </c>
      <c r="R1721" s="738">
        <v>1</v>
      </c>
      <c r="S1721" s="754">
        <v>0.33333333333333331</v>
      </c>
      <c r="T1721" s="821">
        <v>0.5</v>
      </c>
      <c r="U1721" s="777">
        <v>0.25</v>
      </c>
    </row>
    <row r="1722" spans="1:21" ht="14.4" customHeight="1" x14ac:dyDescent="0.3">
      <c r="A1722" s="737">
        <v>10</v>
      </c>
      <c r="B1722" s="738" t="s">
        <v>2778</v>
      </c>
      <c r="C1722" s="738" t="s">
        <v>3072</v>
      </c>
      <c r="D1722" s="819" t="s">
        <v>5802</v>
      </c>
      <c r="E1722" s="820" t="s">
        <v>3113</v>
      </c>
      <c r="F1722" s="738" t="s">
        <v>3057</v>
      </c>
      <c r="G1722" s="738" t="s">
        <v>4812</v>
      </c>
      <c r="H1722" s="738" t="s">
        <v>608</v>
      </c>
      <c r="I1722" s="738" t="s">
        <v>5075</v>
      </c>
      <c r="J1722" s="738" t="s">
        <v>5012</v>
      </c>
      <c r="K1722" s="738" t="s">
        <v>5076</v>
      </c>
      <c r="L1722" s="739">
        <v>0</v>
      </c>
      <c r="M1722" s="739">
        <v>0</v>
      </c>
      <c r="N1722" s="738">
        <v>3</v>
      </c>
      <c r="O1722" s="821">
        <v>1</v>
      </c>
      <c r="P1722" s="739">
        <v>0</v>
      </c>
      <c r="Q1722" s="754"/>
      <c r="R1722" s="738">
        <v>3</v>
      </c>
      <c r="S1722" s="754">
        <v>1</v>
      </c>
      <c r="T1722" s="821">
        <v>1</v>
      </c>
      <c r="U1722" s="777">
        <v>1</v>
      </c>
    </row>
    <row r="1723" spans="1:21" ht="14.4" customHeight="1" x14ac:dyDescent="0.3">
      <c r="A1723" s="737">
        <v>10</v>
      </c>
      <c r="B1723" s="738" t="s">
        <v>2778</v>
      </c>
      <c r="C1723" s="738" t="s">
        <v>3072</v>
      </c>
      <c r="D1723" s="819" t="s">
        <v>5802</v>
      </c>
      <c r="E1723" s="820" t="s">
        <v>3113</v>
      </c>
      <c r="F1723" s="738" t="s">
        <v>3057</v>
      </c>
      <c r="G1723" s="738" t="s">
        <v>5077</v>
      </c>
      <c r="H1723" s="738" t="s">
        <v>608</v>
      </c>
      <c r="I1723" s="738" t="s">
        <v>1705</v>
      </c>
      <c r="J1723" s="738" t="s">
        <v>5078</v>
      </c>
      <c r="K1723" s="738" t="s">
        <v>5079</v>
      </c>
      <c r="L1723" s="739">
        <v>692.29</v>
      </c>
      <c r="M1723" s="739">
        <v>6922.9</v>
      </c>
      <c r="N1723" s="738">
        <v>10</v>
      </c>
      <c r="O1723" s="821">
        <v>0.5</v>
      </c>
      <c r="P1723" s="739">
        <v>6922.9</v>
      </c>
      <c r="Q1723" s="754">
        <v>1</v>
      </c>
      <c r="R1723" s="738">
        <v>10</v>
      </c>
      <c r="S1723" s="754">
        <v>1</v>
      </c>
      <c r="T1723" s="821">
        <v>0.5</v>
      </c>
      <c r="U1723" s="777">
        <v>1</v>
      </c>
    </row>
    <row r="1724" spans="1:21" ht="14.4" customHeight="1" x14ac:dyDescent="0.3">
      <c r="A1724" s="737">
        <v>10</v>
      </c>
      <c r="B1724" s="738" t="s">
        <v>2778</v>
      </c>
      <c r="C1724" s="738" t="s">
        <v>3072</v>
      </c>
      <c r="D1724" s="819" t="s">
        <v>5802</v>
      </c>
      <c r="E1724" s="820" t="s">
        <v>3113</v>
      </c>
      <c r="F1724" s="738" t="s">
        <v>3057</v>
      </c>
      <c r="G1724" s="738" t="s">
        <v>4816</v>
      </c>
      <c r="H1724" s="738" t="s">
        <v>608</v>
      </c>
      <c r="I1724" s="738" t="s">
        <v>4817</v>
      </c>
      <c r="J1724" s="738" t="s">
        <v>4818</v>
      </c>
      <c r="K1724" s="738" t="s">
        <v>4819</v>
      </c>
      <c r="L1724" s="739">
        <v>111.31</v>
      </c>
      <c r="M1724" s="739">
        <v>222.62</v>
      </c>
      <c r="N1724" s="738">
        <v>2</v>
      </c>
      <c r="O1724" s="821">
        <v>2</v>
      </c>
      <c r="P1724" s="739">
        <v>111.31</v>
      </c>
      <c r="Q1724" s="754">
        <v>0.5</v>
      </c>
      <c r="R1724" s="738">
        <v>1</v>
      </c>
      <c r="S1724" s="754">
        <v>0.5</v>
      </c>
      <c r="T1724" s="821">
        <v>1</v>
      </c>
      <c r="U1724" s="777">
        <v>0.5</v>
      </c>
    </row>
    <row r="1725" spans="1:21" ht="14.4" customHeight="1" x14ac:dyDescent="0.3">
      <c r="A1725" s="737">
        <v>10</v>
      </c>
      <c r="B1725" s="738" t="s">
        <v>2778</v>
      </c>
      <c r="C1725" s="738" t="s">
        <v>3072</v>
      </c>
      <c r="D1725" s="819" t="s">
        <v>5802</v>
      </c>
      <c r="E1725" s="820" t="s">
        <v>3113</v>
      </c>
      <c r="F1725" s="738" t="s">
        <v>3057</v>
      </c>
      <c r="G1725" s="738" t="s">
        <v>3475</v>
      </c>
      <c r="H1725" s="738" t="s">
        <v>608</v>
      </c>
      <c r="I1725" s="738" t="s">
        <v>3581</v>
      </c>
      <c r="J1725" s="738" t="s">
        <v>2241</v>
      </c>
      <c r="K1725" s="738" t="s">
        <v>3486</v>
      </c>
      <c r="L1725" s="739">
        <v>760.22</v>
      </c>
      <c r="M1725" s="739">
        <v>15964.62</v>
      </c>
      <c r="N1725" s="738">
        <v>21</v>
      </c>
      <c r="O1725" s="821">
        <v>0.5</v>
      </c>
      <c r="P1725" s="739">
        <v>15964.62</v>
      </c>
      <c r="Q1725" s="754">
        <v>1</v>
      </c>
      <c r="R1725" s="738">
        <v>21</v>
      </c>
      <c r="S1725" s="754">
        <v>1</v>
      </c>
      <c r="T1725" s="821">
        <v>0.5</v>
      </c>
      <c r="U1725" s="777">
        <v>1</v>
      </c>
    </row>
    <row r="1726" spans="1:21" ht="14.4" customHeight="1" x14ac:dyDescent="0.3">
      <c r="A1726" s="737">
        <v>10</v>
      </c>
      <c r="B1726" s="738" t="s">
        <v>2778</v>
      </c>
      <c r="C1726" s="738" t="s">
        <v>3072</v>
      </c>
      <c r="D1726" s="819" t="s">
        <v>5802</v>
      </c>
      <c r="E1726" s="820" t="s">
        <v>3113</v>
      </c>
      <c r="F1726" s="738" t="s">
        <v>3057</v>
      </c>
      <c r="G1726" s="738" t="s">
        <v>3385</v>
      </c>
      <c r="H1726" s="738" t="s">
        <v>871</v>
      </c>
      <c r="I1726" s="738" t="s">
        <v>3386</v>
      </c>
      <c r="J1726" s="738" t="s">
        <v>2911</v>
      </c>
      <c r="K1726" s="738" t="s">
        <v>3387</v>
      </c>
      <c r="L1726" s="739">
        <v>207.45</v>
      </c>
      <c r="M1726" s="739">
        <v>414.9</v>
      </c>
      <c r="N1726" s="738">
        <v>2</v>
      </c>
      <c r="O1726" s="821">
        <v>1.5</v>
      </c>
      <c r="P1726" s="739">
        <v>207.45</v>
      </c>
      <c r="Q1726" s="754">
        <v>0.5</v>
      </c>
      <c r="R1726" s="738">
        <v>1</v>
      </c>
      <c r="S1726" s="754">
        <v>0.5</v>
      </c>
      <c r="T1726" s="821">
        <v>0.5</v>
      </c>
      <c r="U1726" s="777">
        <v>0.33333333333333331</v>
      </c>
    </row>
    <row r="1727" spans="1:21" ht="14.4" customHeight="1" x14ac:dyDescent="0.3">
      <c r="A1727" s="737">
        <v>10</v>
      </c>
      <c r="B1727" s="738" t="s">
        <v>2778</v>
      </c>
      <c r="C1727" s="738" t="s">
        <v>3072</v>
      </c>
      <c r="D1727" s="819" t="s">
        <v>5802</v>
      </c>
      <c r="E1727" s="820" t="s">
        <v>3113</v>
      </c>
      <c r="F1727" s="738" t="s">
        <v>3057</v>
      </c>
      <c r="G1727" s="738" t="s">
        <v>3385</v>
      </c>
      <c r="H1727" s="738" t="s">
        <v>608</v>
      </c>
      <c r="I1727" s="738" t="s">
        <v>4834</v>
      </c>
      <c r="J1727" s="738" t="s">
        <v>2911</v>
      </c>
      <c r="K1727" s="738" t="s">
        <v>4835</v>
      </c>
      <c r="L1727" s="739">
        <v>0</v>
      </c>
      <c r="M1727" s="739">
        <v>0</v>
      </c>
      <c r="N1727" s="738">
        <v>1</v>
      </c>
      <c r="O1727" s="821">
        <v>1</v>
      </c>
      <c r="P1727" s="739">
        <v>0</v>
      </c>
      <c r="Q1727" s="754"/>
      <c r="R1727" s="738">
        <v>1</v>
      </c>
      <c r="S1727" s="754">
        <v>1</v>
      </c>
      <c r="T1727" s="821">
        <v>1</v>
      </c>
      <c r="U1727" s="777">
        <v>1</v>
      </c>
    </row>
    <row r="1728" spans="1:21" ht="14.4" customHeight="1" x14ac:dyDescent="0.3">
      <c r="A1728" s="737">
        <v>10</v>
      </c>
      <c r="B1728" s="738" t="s">
        <v>2778</v>
      </c>
      <c r="C1728" s="738" t="s">
        <v>3072</v>
      </c>
      <c r="D1728" s="819" t="s">
        <v>5802</v>
      </c>
      <c r="E1728" s="820" t="s">
        <v>3113</v>
      </c>
      <c r="F1728" s="738" t="s">
        <v>3057</v>
      </c>
      <c r="G1728" s="738" t="s">
        <v>3385</v>
      </c>
      <c r="H1728" s="738" t="s">
        <v>608</v>
      </c>
      <c r="I1728" s="738" t="s">
        <v>4836</v>
      </c>
      <c r="J1728" s="738" t="s">
        <v>4837</v>
      </c>
      <c r="K1728" s="738" t="s">
        <v>4838</v>
      </c>
      <c r="L1728" s="739">
        <v>46.1</v>
      </c>
      <c r="M1728" s="739">
        <v>46.1</v>
      </c>
      <c r="N1728" s="738">
        <v>1</v>
      </c>
      <c r="O1728" s="821">
        <v>1</v>
      </c>
      <c r="P1728" s="739"/>
      <c r="Q1728" s="754">
        <v>0</v>
      </c>
      <c r="R1728" s="738"/>
      <c r="S1728" s="754">
        <v>0</v>
      </c>
      <c r="T1728" s="821"/>
      <c r="U1728" s="777">
        <v>0</v>
      </c>
    </row>
    <row r="1729" spans="1:21" ht="14.4" customHeight="1" x14ac:dyDescent="0.3">
      <c r="A1729" s="737">
        <v>10</v>
      </c>
      <c r="B1729" s="738" t="s">
        <v>2778</v>
      </c>
      <c r="C1729" s="738" t="s">
        <v>3072</v>
      </c>
      <c r="D1729" s="819" t="s">
        <v>5802</v>
      </c>
      <c r="E1729" s="820" t="s">
        <v>3113</v>
      </c>
      <c r="F1729" s="738" t="s">
        <v>3057</v>
      </c>
      <c r="G1729" s="738" t="s">
        <v>3390</v>
      </c>
      <c r="H1729" s="738" t="s">
        <v>608</v>
      </c>
      <c r="I1729" s="738" t="s">
        <v>5080</v>
      </c>
      <c r="J1729" s="738" t="s">
        <v>3392</v>
      </c>
      <c r="K1729" s="738" t="s">
        <v>5081</v>
      </c>
      <c r="L1729" s="739">
        <v>0</v>
      </c>
      <c r="M1729" s="739">
        <v>0</v>
      </c>
      <c r="N1729" s="738">
        <v>1</v>
      </c>
      <c r="O1729" s="821">
        <v>0.5</v>
      </c>
      <c r="P1729" s="739"/>
      <c r="Q1729" s="754"/>
      <c r="R1729" s="738"/>
      <c r="S1729" s="754">
        <v>0</v>
      </c>
      <c r="T1729" s="821"/>
      <c r="U1729" s="777">
        <v>0</v>
      </c>
    </row>
    <row r="1730" spans="1:21" ht="14.4" customHeight="1" x14ac:dyDescent="0.3">
      <c r="A1730" s="737">
        <v>10</v>
      </c>
      <c r="B1730" s="738" t="s">
        <v>2778</v>
      </c>
      <c r="C1730" s="738" t="s">
        <v>3072</v>
      </c>
      <c r="D1730" s="819" t="s">
        <v>5802</v>
      </c>
      <c r="E1730" s="820" t="s">
        <v>3113</v>
      </c>
      <c r="F1730" s="738" t="s">
        <v>3057</v>
      </c>
      <c r="G1730" s="738" t="s">
        <v>3511</v>
      </c>
      <c r="H1730" s="738" t="s">
        <v>608</v>
      </c>
      <c r="I1730" s="738" t="s">
        <v>4859</v>
      </c>
      <c r="J1730" s="738" t="s">
        <v>4855</v>
      </c>
      <c r="K1730" s="738" t="s">
        <v>4856</v>
      </c>
      <c r="L1730" s="739">
        <v>1472.61</v>
      </c>
      <c r="M1730" s="739">
        <v>2945.22</v>
      </c>
      <c r="N1730" s="738">
        <v>2</v>
      </c>
      <c r="O1730" s="821">
        <v>1.5</v>
      </c>
      <c r="P1730" s="739">
        <v>1472.61</v>
      </c>
      <c r="Q1730" s="754">
        <v>0.5</v>
      </c>
      <c r="R1730" s="738">
        <v>1</v>
      </c>
      <c r="S1730" s="754">
        <v>0.5</v>
      </c>
      <c r="T1730" s="821">
        <v>0.5</v>
      </c>
      <c r="U1730" s="777">
        <v>0.33333333333333331</v>
      </c>
    </row>
    <row r="1731" spans="1:21" ht="14.4" customHeight="1" x14ac:dyDescent="0.3">
      <c r="A1731" s="737">
        <v>10</v>
      </c>
      <c r="B1731" s="738" t="s">
        <v>2778</v>
      </c>
      <c r="C1731" s="738" t="s">
        <v>3072</v>
      </c>
      <c r="D1731" s="819" t="s">
        <v>5802</v>
      </c>
      <c r="E1731" s="820" t="s">
        <v>3113</v>
      </c>
      <c r="F1731" s="738" t="s">
        <v>3057</v>
      </c>
      <c r="G1731" s="738" t="s">
        <v>3511</v>
      </c>
      <c r="H1731" s="738" t="s">
        <v>608</v>
      </c>
      <c r="I1731" s="738" t="s">
        <v>4198</v>
      </c>
      <c r="J1731" s="738" t="s">
        <v>4199</v>
      </c>
      <c r="K1731" s="738" t="s">
        <v>3573</v>
      </c>
      <c r="L1731" s="739">
        <v>1472.61</v>
      </c>
      <c r="M1731" s="739">
        <v>1472.61</v>
      </c>
      <c r="N1731" s="738">
        <v>1</v>
      </c>
      <c r="O1731" s="821">
        <v>0.5</v>
      </c>
      <c r="P1731" s="739"/>
      <c r="Q1731" s="754">
        <v>0</v>
      </c>
      <c r="R1731" s="738"/>
      <c r="S1731" s="754">
        <v>0</v>
      </c>
      <c r="T1731" s="821"/>
      <c r="U1731" s="777">
        <v>0</v>
      </c>
    </row>
    <row r="1732" spans="1:21" ht="14.4" customHeight="1" x14ac:dyDescent="0.3">
      <c r="A1732" s="737">
        <v>10</v>
      </c>
      <c r="B1732" s="738" t="s">
        <v>2778</v>
      </c>
      <c r="C1732" s="738" t="s">
        <v>3072</v>
      </c>
      <c r="D1732" s="819" t="s">
        <v>5802</v>
      </c>
      <c r="E1732" s="820" t="s">
        <v>3113</v>
      </c>
      <c r="F1732" s="738" t="s">
        <v>3057</v>
      </c>
      <c r="G1732" s="738" t="s">
        <v>3511</v>
      </c>
      <c r="H1732" s="738" t="s">
        <v>608</v>
      </c>
      <c r="I1732" s="738" t="s">
        <v>5082</v>
      </c>
      <c r="J1732" s="738" t="s">
        <v>4199</v>
      </c>
      <c r="K1732" s="738" t="s">
        <v>5033</v>
      </c>
      <c r="L1732" s="739">
        <v>420.75</v>
      </c>
      <c r="M1732" s="739">
        <v>420.75</v>
      </c>
      <c r="N1732" s="738">
        <v>1</v>
      </c>
      <c r="O1732" s="821">
        <v>0.5</v>
      </c>
      <c r="P1732" s="739"/>
      <c r="Q1732" s="754">
        <v>0</v>
      </c>
      <c r="R1732" s="738"/>
      <c r="S1732" s="754">
        <v>0</v>
      </c>
      <c r="T1732" s="821"/>
      <c r="U1732" s="777">
        <v>0</v>
      </c>
    </row>
    <row r="1733" spans="1:21" ht="14.4" customHeight="1" x14ac:dyDescent="0.3">
      <c r="A1733" s="737">
        <v>10</v>
      </c>
      <c r="B1733" s="738" t="s">
        <v>2778</v>
      </c>
      <c r="C1733" s="738" t="s">
        <v>3072</v>
      </c>
      <c r="D1733" s="819" t="s">
        <v>5802</v>
      </c>
      <c r="E1733" s="820" t="s">
        <v>3113</v>
      </c>
      <c r="F1733" s="738" t="s">
        <v>3057</v>
      </c>
      <c r="G1733" s="738" t="s">
        <v>4295</v>
      </c>
      <c r="H1733" s="738" t="s">
        <v>608</v>
      </c>
      <c r="I1733" s="738" t="s">
        <v>1606</v>
      </c>
      <c r="J1733" s="738" t="s">
        <v>1607</v>
      </c>
      <c r="K1733" s="738" t="s">
        <v>4308</v>
      </c>
      <c r="L1733" s="739">
        <v>374.79</v>
      </c>
      <c r="M1733" s="739">
        <v>7495.8</v>
      </c>
      <c r="N1733" s="738">
        <v>20</v>
      </c>
      <c r="O1733" s="821">
        <v>0.5</v>
      </c>
      <c r="P1733" s="739">
        <v>7495.8</v>
      </c>
      <c r="Q1733" s="754">
        <v>1</v>
      </c>
      <c r="R1733" s="738">
        <v>20</v>
      </c>
      <c r="S1733" s="754">
        <v>1</v>
      </c>
      <c r="T1733" s="821">
        <v>0.5</v>
      </c>
      <c r="U1733" s="777">
        <v>1</v>
      </c>
    </row>
    <row r="1734" spans="1:21" ht="14.4" customHeight="1" x14ac:dyDescent="0.3">
      <c r="A1734" s="737">
        <v>10</v>
      </c>
      <c r="B1734" s="738" t="s">
        <v>2778</v>
      </c>
      <c r="C1734" s="738" t="s">
        <v>3072</v>
      </c>
      <c r="D1734" s="819" t="s">
        <v>5802</v>
      </c>
      <c r="E1734" s="820" t="s">
        <v>3113</v>
      </c>
      <c r="F1734" s="738" t="s">
        <v>3057</v>
      </c>
      <c r="G1734" s="738" t="s">
        <v>4295</v>
      </c>
      <c r="H1734" s="738" t="s">
        <v>608</v>
      </c>
      <c r="I1734" s="738" t="s">
        <v>4296</v>
      </c>
      <c r="J1734" s="738" t="s">
        <v>4297</v>
      </c>
      <c r="K1734" s="738" t="s">
        <v>4298</v>
      </c>
      <c r="L1734" s="739">
        <v>239.96</v>
      </c>
      <c r="M1734" s="739">
        <v>7198.8</v>
      </c>
      <c r="N1734" s="738">
        <v>30</v>
      </c>
      <c r="O1734" s="821">
        <v>1</v>
      </c>
      <c r="P1734" s="739"/>
      <c r="Q1734" s="754">
        <v>0</v>
      </c>
      <c r="R1734" s="738"/>
      <c r="S1734" s="754">
        <v>0</v>
      </c>
      <c r="T1734" s="821"/>
      <c r="U1734" s="777">
        <v>0</v>
      </c>
    </row>
    <row r="1735" spans="1:21" ht="14.4" customHeight="1" x14ac:dyDescent="0.3">
      <c r="A1735" s="737">
        <v>10</v>
      </c>
      <c r="B1735" s="738" t="s">
        <v>2778</v>
      </c>
      <c r="C1735" s="738" t="s">
        <v>3072</v>
      </c>
      <c r="D1735" s="819" t="s">
        <v>5802</v>
      </c>
      <c r="E1735" s="820" t="s">
        <v>3113</v>
      </c>
      <c r="F1735" s="738" t="s">
        <v>3057</v>
      </c>
      <c r="G1735" s="738" t="s">
        <v>3319</v>
      </c>
      <c r="H1735" s="738" t="s">
        <v>608</v>
      </c>
      <c r="I1735" s="738" t="s">
        <v>4178</v>
      </c>
      <c r="J1735" s="738" t="s">
        <v>941</v>
      </c>
      <c r="K1735" s="738" t="s">
        <v>1685</v>
      </c>
      <c r="L1735" s="739">
        <v>493.92</v>
      </c>
      <c r="M1735" s="739">
        <v>4939.2</v>
      </c>
      <c r="N1735" s="738">
        <v>10</v>
      </c>
      <c r="O1735" s="821">
        <v>1</v>
      </c>
      <c r="P1735" s="739"/>
      <c r="Q1735" s="754">
        <v>0</v>
      </c>
      <c r="R1735" s="738"/>
      <c r="S1735" s="754">
        <v>0</v>
      </c>
      <c r="T1735" s="821"/>
      <c r="U1735" s="777">
        <v>0</v>
      </c>
    </row>
    <row r="1736" spans="1:21" ht="14.4" customHeight="1" x14ac:dyDescent="0.3">
      <c r="A1736" s="737">
        <v>10</v>
      </c>
      <c r="B1736" s="738" t="s">
        <v>2778</v>
      </c>
      <c r="C1736" s="738" t="s">
        <v>3072</v>
      </c>
      <c r="D1736" s="819" t="s">
        <v>5802</v>
      </c>
      <c r="E1736" s="820" t="s">
        <v>3113</v>
      </c>
      <c r="F1736" s="738" t="s">
        <v>3057</v>
      </c>
      <c r="G1736" s="738" t="s">
        <v>5083</v>
      </c>
      <c r="H1736" s="738" t="s">
        <v>608</v>
      </c>
      <c r="I1736" s="738" t="s">
        <v>1495</v>
      </c>
      <c r="J1736" s="738" t="s">
        <v>748</v>
      </c>
      <c r="K1736" s="738" t="s">
        <v>5084</v>
      </c>
      <c r="L1736" s="739">
        <v>7.05</v>
      </c>
      <c r="M1736" s="739">
        <v>21.15</v>
      </c>
      <c r="N1736" s="738">
        <v>3</v>
      </c>
      <c r="O1736" s="821">
        <v>0.5</v>
      </c>
      <c r="P1736" s="739">
        <v>21.15</v>
      </c>
      <c r="Q1736" s="754">
        <v>1</v>
      </c>
      <c r="R1736" s="738">
        <v>3</v>
      </c>
      <c r="S1736" s="754">
        <v>1</v>
      </c>
      <c r="T1736" s="821">
        <v>0.5</v>
      </c>
      <c r="U1736" s="777">
        <v>1</v>
      </c>
    </row>
    <row r="1737" spans="1:21" ht="14.4" customHeight="1" x14ac:dyDescent="0.3">
      <c r="A1737" s="737">
        <v>10</v>
      </c>
      <c r="B1737" s="738" t="s">
        <v>2778</v>
      </c>
      <c r="C1737" s="738" t="s">
        <v>3072</v>
      </c>
      <c r="D1737" s="819" t="s">
        <v>5802</v>
      </c>
      <c r="E1737" s="820" t="s">
        <v>3113</v>
      </c>
      <c r="F1737" s="738" t="s">
        <v>3057</v>
      </c>
      <c r="G1737" s="738" t="s">
        <v>3399</v>
      </c>
      <c r="H1737" s="738" t="s">
        <v>871</v>
      </c>
      <c r="I1737" s="738" t="s">
        <v>885</v>
      </c>
      <c r="J1737" s="738" t="s">
        <v>886</v>
      </c>
      <c r="K1737" s="738" t="s">
        <v>2864</v>
      </c>
      <c r="L1737" s="739">
        <v>63.75</v>
      </c>
      <c r="M1737" s="739">
        <v>191.25</v>
      </c>
      <c r="N1737" s="738">
        <v>3</v>
      </c>
      <c r="O1737" s="821">
        <v>2</v>
      </c>
      <c r="P1737" s="739">
        <v>63.75</v>
      </c>
      <c r="Q1737" s="754">
        <v>0.33333333333333331</v>
      </c>
      <c r="R1737" s="738">
        <v>1</v>
      </c>
      <c r="S1737" s="754">
        <v>0.33333333333333331</v>
      </c>
      <c r="T1737" s="821">
        <v>0.5</v>
      </c>
      <c r="U1737" s="777">
        <v>0.25</v>
      </c>
    </row>
    <row r="1738" spans="1:21" ht="14.4" customHeight="1" x14ac:dyDescent="0.3">
      <c r="A1738" s="737">
        <v>10</v>
      </c>
      <c r="B1738" s="738" t="s">
        <v>2778</v>
      </c>
      <c r="C1738" s="738" t="s">
        <v>3072</v>
      </c>
      <c r="D1738" s="819" t="s">
        <v>5802</v>
      </c>
      <c r="E1738" s="820" t="s">
        <v>3113</v>
      </c>
      <c r="F1738" s="738" t="s">
        <v>3057</v>
      </c>
      <c r="G1738" s="738" t="s">
        <v>4070</v>
      </c>
      <c r="H1738" s="738" t="s">
        <v>608</v>
      </c>
      <c r="I1738" s="738" t="s">
        <v>725</v>
      </c>
      <c r="J1738" s="738" t="s">
        <v>726</v>
      </c>
      <c r="K1738" s="738" t="s">
        <v>4071</v>
      </c>
      <c r="L1738" s="739">
        <v>569.54</v>
      </c>
      <c r="M1738" s="739">
        <v>5695.4</v>
      </c>
      <c r="N1738" s="738">
        <v>10</v>
      </c>
      <c r="O1738" s="821">
        <v>5</v>
      </c>
      <c r="P1738" s="739">
        <v>2847.7</v>
      </c>
      <c r="Q1738" s="754">
        <v>0.5</v>
      </c>
      <c r="R1738" s="738">
        <v>5</v>
      </c>
      <c r="S1738" s="754">
        <v>0.5</v>
      </c>
      <c r="T1738" s="821">
        <v>2.5</v>
      </c>
      <c r="U1738" s="777">
        <v>0.5</v>
      </c>
    </row>
    <row r="1739" spans="1:21" ht="14.4" customHeight="1" x14ac:dyDescent="0.3">
      <c r="A1739" s="737">
        <v>10</v>
      </c>
      <c r="B1739" s="738" t="s">
        <v>2778</v>
      </c>
      <c r="C1739" s="738" t="s">
        <v>3072</v>
      </c>
      <c r="D1739" s="819" t="s">
        <v>5802</v>
      </c>
      <c r="E1739" s="820" t="s">
        <v>3113</v>
      </c>
      <c r="F1739" s="738" t="s">
        <v>3057</v>
      </c>
      <c r="G1739" s="738" t="s">
        <v>4070</v>
      </c>
      <c r="H1739" s="738" t="s">
        <v>608</v>
      </c>
      <c r="I1739" s="738" t="s">
        <v>4891</v>
      </c>
      <c r="J1739" s="738" t="s">
        <v>4718</v>
      </c>
      <c r="K1739" s="738" t="s">
        <v>4892</v>
      </c>
      <c r="L1739" s="739">
        <v>522.53</v>
      </c>
      <c r="M1739" s="739">
        <v>4180.24</v>
      </c>
      <c r="N1739" s="738">
        <v>8</v>
      </c>
      <c r="O1739" s="821">
        <v>3</v>
      </c>
      <c r="P1739" s="739">
        <v>1567.59</v>
      </c>
      <c r="Q1739" s="754">
        <v>0.375</v>
      </c>
      <c r="R1739" s="738">
        <v>3</v>
      </c>
      <c r="S1739" s="754">
        <v>0.375</v>
      </c>
      <c r="T1739" s="821">
        <v>1.5</v>
      </c>
      <c r="U1739" s="777">
        <v>0.5</v>
      </c>
    </row>
    <row r="1740" spans="1:21" ht="14.4" customHeight="1" x14ac:dyDescent="0.3">
      <c r="A1740" s="737">
        <v>10</v>
      </c>
      <c r="B1740" s="738" t="s">
        <v>2778</v>
      </c>
      <c r="C1740" s="738" t="s">
        <v>3072</v>
      </c>
      <c r="D1740" s="819" t="s">
        <v>5802</v>
      </c>
      <c r="E1740" s="820" t="s">
        <v>3113</v>
      </c>
      <c r="F1740" s="738" t="s">
        <v>3057</v>
      </c>
      <c r="G1740" s="738" t="s">
        <v>4070</v>
      </c>
      <c r="H1740" s="738" t="s">
        <v>608</v>
      </c>
      <c r="I1740" s="738" t="s">
        <v>4893</v>
      </c>
      <c r="J1740" s="738" t="s">
        <v>4718</v>
      </c>
      <c r="K1740" s="738" t="s">
        <v>4894</v>
      </c>
      <c r="L1740" s="739">
        <v>707.67</v>
      </c>
      <c r="M1740" s="739">
        <v>2123.0099999999998</v>
      </c>
      <c r="N1740" s="738">
        <v>3</v>
      </c>
      <c r="O1740" s="821">
        <v>1</v>
      </c>
      <c r="P1740" s="739"/>
      <c r="Q1740" s="754">
        <v>0</v>
      </c>
      <c r="R1740" s="738"/>
      <c r="S1740" s="754">
        <v>0</v>
      </c>
      <c r="T1740" s="821"/>
      <c r="U1740" s="777">
        <v>0</v>
      </c>
    </row>
    <row r="1741" spans="1:21" ht="14.4" customHeight="1" x14ac:dyDescent="0.3">
      <c r="A1741" s="737">
        <v>10</v>
      </c>
      <c r="B1741" s="738" t="s">
        <v>2778</v>
      </c>
      <c r="C1741" s="738" t="s">
        <v>3072</v>
      </c>
      <c r="D1741" s="819" t="s">
        <v>5802</v>
      </c>
      <c r="E1741" s="820" t="s">
        <v>3113</v>
      </c>
      <c r="F1741" s="738" t="s">
        <v>3057</v>
      </c>
      <c r="G1741" s="738" t="s">
        <v>4204</v>
      </c>
      <c r="H1741" s="738" t="s">
        <v>608</v>
      </c>
      <c r="I1741" s="738" t="s">
        <v>5085</v>
      </c>
      <c r="J1741" s="738" t="s">
        <v>5086</v>
      </c>
      <c r="K1741" s="738" t="s">
        <v>5087</v>
      </c>
      <c r="L1741" s="739">
        <v>55.34</v>
      </c>
      <c r="M1741" s="739">
        <v>110.68</v>
      </c>
      <c r="N1741" s="738">
        <v>2</v>
      </c>
      <c r="O1741" s="821">
        <v>0.5</v>
      </c>
      <c r="P1741" s="739">
        <v>110.68</v>
      </c>
      <c r="Q1741" s="754">
        <v>1</v>
      </c>
      <c r="R1741" s="738">
        <v>2</v>
      </c>
      <c r="S1741" s="754">
        <v>1</v>
      </c>
      <c r="T1741" s="821">
        <v>0.5</v>
      </c>
      <c r="U1741" s="777">
        <v>1</v>
      </c>
    </row>
    <row r="1742" spans="1:21" ht="14.4" customHeight="1" x14ac:dyDescent="0.3">
      <c r="A1742" s="737">
        <v>10</v>
      </c>
      <c r="B1742" s="738" t="s">
        <v>2778</v>
      </c>
      <c r="C1742" s="738" t="s">
        <v>3072</v>
      </c>
      <c r="D1742" s="819" t="s">
        <v>5802</v>
      </c>
      <c r="E1742" s="820" t="s">
        <v>3113</v>
      </c>
      <c r="F1742" s="738" t="s">
        <v>3058</v>
      </c>
      <c r="G1742" s="738" t="s">
        <v>3161</v>
      </c>
      <c r="H1742" s="738" t="s">
        <v>608</v>
      </c>
      <c r="I1742" s="738" t="s">
        <v>1835</v>
      </c>
      <c r="J1742" s="738" t="s">
        <v>3107</v>
      </c>
      <c r="K1742" s="738"/>
      <c r="L1742" s="739">
        <v>0</v>
      </c>
      <c r="M1742" s="739">
        <v>0</v>
      </c>
      <c r="N1742" s="738">
        <v>1</v>
      </c>
      <c r="O1742" s="821">
        <v>1</v>
      </c>
      <c r="P1742" s="739"/>
      <c r="Q1742" s="754"/>
      <c r="R1742" s="738"/>
      <c r="S1742" s="754">
        <v>0</v>
      </c>
      <c r="T1742" s="821"/>
      <c r="U1742" s="777">
        <v>0</v>
      </c>
    </row>
    <row r="1743" spans="1:21" ht="14.4" customHeight="1" x14ac:dyDescent="0.3">
      <c r="A1743" s="737">
        <v>10</v>
      </c>
      <c r="B1743" s="738" t="s">
        <v>2778</v>
      </c>
      <c r="C1743" s="738" t="s">
        <v>3072</v>
      </c>
      <c r="D1743" s="819" t="s">
        <v>5802</v>
      </c>
      <c r="E1743" s="820" t="s">
        <v>3113</v>
      </c>
      <c r="F1743" s="738" t="s">
        <v>3059</v>
      </c>
      <c r="G1743" s="738" t="s">
        <v>3566</v>
      </c>
      <c r="H1743" s="738" t="s">
        <v>608</v>
      </c>
      <c r="I1743" s="738" t="s">
        <v>3567</v>
      </c>
      <c r="J1743" s="738" t="s">
        <v>3568</v>
      </c>
      <c r="K1743" s="738" t="s">
        <v>3569</v>
      </c>
      <c r="L1743" s="739">
        <v>500</v>
      </c>
      <c r="M1743" s="739">
        <v>2000</v>
      </c>
      <c r="N1743" s="738">
        <v>4</v>
      </c>
      <c r="O1743" s="821">
        <v>4</v>
      </c>
      <c r="P1743" s="739">
        <v>2000</v>
      </c>
      <c r="Q1743" s="754">
        <v>1</v>
      </c>
      <c r="R1743" s="738">
        <v>4</v>
      </c>
      <c r="S1743" s="754">
        <v>1</v>
      </c>
      <c r="T1743" s="821">
        <v>4</v>
      </c>
      <c r="U1743" s="777">
        <v>1</v>
      </c>
    </row>
    <row r="1744" spans="1:21" ht="14.4" customHeight="1" x14ac:dyDescent="0.3">
      <c r="A1744" s="737">
        <v>10</v>
      </c>
      <c r="B1744" s="738" t="s">
        <v>2778</v>
      </c>
      <c r="C1744" s="738" t="s">
        <v>3072</v>
      </c>
      <c r="D1744" s="819" t="s">
        <v>5802</v>
      </c>
      <c r="E1744" s="820" t="s">
        <v>3113</v>
      </c>
      <c r="F1744" s="738" t="s">
        <v>3059</v>
      </c>
      <c r="G1744" s="738" t="s">
        <v>5088</v>
      </c>
      <c r="H1744" s="738" t="s">
        <v>608</v>
      </c>
      <c r="I1744" s="738" t="s">
        <v>5089</v>
      </c>
      <c r="J1744" s="738" t="s">
        <v>5090</v>
      </c>
      <c r="K1744" s="738" t="s">
        <v>5091</v>
      </c>
      <c r="L1744" s="739">
        <v>891</v>
      </c>
      <c r="M1744" s="739">
        <v>891</v>
      </c>
      <c r="N1744" s="738">
        <v>1</v>
      </c>
      <c r="O1744" s="821">
        <v>1</v>
      </c>
      <c r="P1744" s="739">
        <v>891</v>
      </c>
      <c r="Q1744" s="754">
        <v>1</v>
      </c>
      <c r="R1744" s="738">
        <v>1</v>
      </c>
      <c r="S1744" s="754">
        <v>1</v>
      </c>
      <c r="T1744" s="821">
        <v>1</v>
      </c>
      <c r="U1744" s="777">
        <v>1</v>
      </c>
    </row>
    <row r="1745" spans="1:21" ht="14.4" customHeight="1" x14ac:dyDescent="0.3">
      <c r="A1745" s="737">
        <v>10</v>
      </c>
      <c r="B1745" s="738" t="s">
        <v>2778</v>
      </c>
      <c r="C1745" s="738" t="s">
        <v>3072</v>
      </c>
      <c r="D1745" s="819" t="s">
        <v>5802</v>
      </c>
      <c r="E1745" s="820" t="s">
        <v>3147</v>
      </c>
      <c r="F1745" s="738" t="s">
        <v>3057</v>
      </c>
      <c r="G1745" s="738" t="s">
        <v>3240</v>
      </c>
      <c r="H1745" s="738" t="s">
        <v>871</v>
      </c>
      <c r="I1745" s="738" t="s">
        <v>1321</v>
      </c>
      <c r="J1745" s="738" t="s">
        <v>2299</v>
      </c>
      <c r="K1745" s="738" t="s">
        <v>2892</v>
      </c>
      <c r="L1745" s="739">
        <v>154.36000000000001</v>
      </c>
      <c r="M1745" s="739">
        <v>308.72000000000003</v>
      </c>
      <c r="N1745" s="738">
        <v>2</v>
      </c>
      <c r="O1745" s="821">
        <v>1</v>
      </c>
      <c r="P1745" s="739"/>
      <c r="Q1745" s="754">
        <v>0</v>
      </c>
      <c r="R1745" s="738"/>
      <c r="S1745" s="754">
        <v>0</v>
      </c>
      <c r="T1745" s="821"/>
      <c r="U1745" s="777">
        <v>0</v>
      </c>
    </row>
    <row r="1746" spans="1:21" ht="14.4" customHeight="1" x14ac:dyDescent="0.3">
      <c r="A1746" s="737">
        <v>10</v>
      </c>
      <c r="B1746" s="738" t="s">
        <v>2778</v>
      </c>
      <c r="C1746" s="738" t="s">
        <v>3072</v>
      </c>
      <c r="D1746" s="819" t="s">
        <v>5802</v>
      </c>
      <c r="E1746" s="820" t="s">
        <v>3147</v>
      </c>
      <c r="F1746" s="738" t="s">
        <v>3057</v>
      </c>
      <c r="G1746" s="738" t="s">
        <v>3240</v>
      </c>
      <c r="H1746" s="738" t="s">
        <v>871</v>
      </c>
      <c r="I1746" s="738" t="s">
        <v>2298</v>
      </c>
      <c r="J1746" s="738" t="s">
        <v>2299</v>
      </c>
      <c r="K1746" s="738" t="s">
        <v>2971</v>
      </c>
      <c r="L1746" s="739">
        <v>225.06</v>
      </c>
      <c r="M1746" s="739">
        <v>900.24</v>
      </c>
      <c r="N1746" s="738">
        <v>4</v>
      </c>
      <c r="O1746" s="821">
        <v>1</v>
      </c>
      <c r="P1746" s="739"/>
      <c r="Q1746" s="754">
        <v>0</v>
      </c>
      <c r="R1746" s="738"/>
      <c r="S1746" s="754">
        <v>0</v>
      </c>
      <c r="T1746" s="821"/>
      <c r="U1746" s="777">
        <v>0</v>
      </c>
    </row>
    <row r="1747" spans="1:21" ht="14.4" customHeight="1" x14ac:dyDescent="0.3">
      <c r="A1747" s="737">
        <v>10</v>
      </c>
      <c r="B1747" s="738" t="s">
        <v>2778</v>
      </c>
      <c r="C1747" s="738" t="s">
        <v>3072</v>
      </c>
      <c r="D1747" s="819" t="s">
        <v>5802</v>
      </c>
      <c r="E1747" s="820" t="s">
        <v>3147</v>
      </c>
      <c r="F1747" s="738" t="s">
        <v>3057</v>
      </c>
      <c r="G1747" s="738" t="s">
        <v>3728</v>
      </c>
      <c r="H1747" s="738" t="s">
        <v>871</v>
      </c>
      <c r="I1747" s="738" t="s">
        <v>1756</v>
      </c>
      <c r="J1747" s="738" t="s">
        <v>2931</v>
      </c>
      <c r="K1747" s="738" t="s">
        <v>2933</v>
      </c>
      <c r="L1747" s="739">
        <v>70.540000000000006</v>
      </c>
      <c r="M1747" s="739">
        <v>423.24</v>
      </c>
      <c r="N1747" s="738">
        <v>6</v>
      </c>
      <c r="O1747" s="821">
        <v>0.5</v>
      </c>
      <c r="P1747" s="739"/>
      <c r="Q1747" s="754">
        <v>0</v>
      </c>
      <c r="R1747" s="738"/>
      <c r="S1747" s="754">
        <v>0</v>
      </c>
      <c r="T1747" s="821"/>
      <c r="U1747" s="777">
        <v>0</v>
      </c>
    </row>
    <row r="1748" spans="1:21" ht="14.4" customHeight="1" x14ac:dyDescent="0.3">
      <c r="A1748" s="737">
        <v>10</v>
      </c>
      <c r="B1748" s="738" t="s">
        <v>2778</v>
      </c>
      <c r="C1748" s="738" t="s">
        <v>3072</v>
      </c>
      <c r="D1748" s="819" t="s">
        <v>5802</v>
      </c>
      <c r="E1748" s="820" t="s">
        <v>3147</v>
      </c>
      <c r="F1748" s="738" t="s">
        <v>3057</v>
      </c>
      <c r="G1748" s="738" t="s">
        <v>3728</v>
      </c>
      <c r="H1748" s="738" t="s">
        <v>871</v>
      </c>
      <c r="I1748" s="738" t="s">
        <v>3729</v>
      </c>
      <c r="J1748" s="738" t="s">
        <v>2931</v>
      </c>
      <c r="K1748" s="738" t="s">
        <v>3730</v>
      </c>
      <c r="L1748" s="739">
        <v>141.09</v>
      </c>
      <c r="M1748" s="739">
        <v>1693.08</v>
      </c>
      <c r="N1748" s="738">
        <v>12</v>
      </c>
      <c r="O1748" s="821">
        <v>0.5</v>
      </c>
      <c r="P1748" s="739"/>
      <c r="Q1748" s="754">
        <v>0</v>
      </c>
      <c r="R1748" s="738"/>
      <c r="S1748" s="754">
        <v>0</v>
      </c>
      <c r="T1748" s="821"/>
      <c r="U1748" s="777">
        <v>0</v>
      </c>
    </row>
    <row r="1749" spans="1:21" ht="14.4" customHeight="1" x14ac:dyDescent="0.3">
      <c r="A1749" s="737">
        <v>10</v>
      </c>
      <c r="B1749" s="738" t="s">
        <v>2778</v>
      </c>
      <c r="C1749" s="738" t="s">
        <v>3072</v>
      </c>
      <c r="D1749" s="819" t="s">
        <v>5802</v>
      </c>
      <c r="E1749" s="820" t="s">
        <v>3147</v>
      </c>
      <c r="F1749" s="738" t="s">
        <v>3057</v>
      </c>
      <c r="G1749" s="738" t="s">
        <v>4128</v>
      </c>
      <c r="H1749" s="738" t="s">
        <v>608</v>
      </c>
      <c r="I1749" s="738" t="s">
        <v>5092</v>
      </c>
      <c r="J1749" s="738" t="s">
        <v>5093</v>
      </c>
      <c r="K1749" s="738" t="s">
        <v>3504</v>
      </c>
      <c r="L1749" s="739">
        <v>170.52</v>
      </c>
      <c r="M1749" s="739">
        <v>511.56000000000006</v>
      </c>
      <c r="N1749" s="738">
        <v>3</v>
      </c>
      <c r="O1749" s="821">
        <v>0.5</v>
      </c>
      <c r="P1749" s="739"/>
      <c r="Q1749" s="754">
        <v>0</v>
      </c>
      <c r="R1749" s="738"/>
      <c r="S1749" s="754">
        <v>0</v>
      </c>
      <c r="T1749" s="821"/>
      <c r="U1749" s="777">
        <v>0</v>
      </c>
    </row>
    <row r="1750" spans="1:21" ht="14.4" customHeight="1" x14ac:dyDescent="0.3">
      <c r="A1750" s="737">
        <v>10</v>
      </c>
      <c r="B1750" s="738" t="s">
        <v>2778</v>
      </c>
      <c r="C1750" s="738" t="s">
        <v>3072</v>
      </c>
      <c r="D1750" s="819" t="s">
        <v>5802</v>
      </c>
      <c r="E1750" s="820" t="s">
        <v>3147</v>
      </c>
      <c r="F1750" s="738" t="s">
        <v>3057</v>
      </c>
      <c r="G1750" s="738" t="s">
        <v>3246</v>
      </c>
      <c r="H1750" s="738" t="s">
        <v>608</v>
      </c>
      <c r="I1750" s="738" t="s">
        <v>4282</v>
      </c>
      <c r="J1750" s="738" t="s">
        <v>3247</v>
      </c>
      <c r="K1750" s="738" t="s">
        <v>3504</v>
      </c>
      <c r="L1750" s="739">
        <v>170.52</v>
      </c>
      <c r="M1750" s="739">
        <v>341.04</v>
      </c>
      <c r="N1750" s="738">
        <v>2</v>
      </c>
      <c r="O1750" s="821">
        <v>0.5</v>
      </c>
      <c r="P1750" s="739"/>
      <c r="Q1750" s="754">
        <v>0</v>
      </c>
      <c r="R1750" s="738"/>
      <c r="S1750" s="754">
        <v>0</v>
      </c>
      <c r="T1750" s="821"/>
      <c r="U1750" s="777">
        <v>0</v>
      </c>
    </row>
    <row r="1751" spans="1:21" ht="14.4" customHeight="1" x14ac:dyDescent="0.3">
      <c r="A1751" s="737">
        <v>10</v>
      </c>
      <c r="B1751" s="738" t="s">
        <v>2778</v>
      </c>
      <c r="C1751" s="738" t="s">
        <v>3072</v>
      </c>
      <c r="D1751" s="819" t="s">
        <v>5802</v>
      </c>
      <c r="E1751" s="820" t="s">
        <v>3147</v>
      </c>
      <c r="F1751" s="738" t="s">
        <v>3057</v>
      </c>
      <c r="G1751" s="738" t="s">
        <v>3246</v>
      </c>
      <c r="H1751" s="738" t="s">
        <v>608</v>
      </c>
      <c r="I1751" s="738" t="s">
        <v>1708</v>
      </c>
      <c r="J1751" s="738" t="s">
        <v>3247</v>
      </c>
      <c r="K1751" s="738" t="s">
        <v>3504</v>
      </c>
      <c r="L1751" s="739">
        <v>170.52</v>
      </c>
      <c r="M1751" s="739">
        <v>511.56000000000006</v>
      </c>
      <c r="N1751" s="738">
        <v>3</v>
      </c>
      <c r="O1751" s="821">
        <v>0.5</v>
      </c>
      <c r="P1751" s="739"/>
      <c r="Q1751" s="754">
        <v>0</v>
      </c>
      <c r="R1751" s="738"/>
      <c r="S1751" s="754">
        <v>0</v>
      </c>
      <c r="T1751" s="821"/>
      <c r="U1751" s="777">
        <v>0</v>
      </c>
    </row>
    <row r="1752" spans="1:21" ht="14.4" customHeight="1" x14ac:dyDescent="0.3">
      <c r="A1752" s="737">
        <v>10</v>
      </c>
      <c r="B1752" s="738" t="s">
        <v>2778</v>
      </c>
      <c r="C1752" s="738" t="s">
        <v>3072</v>
      </c>
      <c r="D1752" s="819" t="s">
        <v>5802</v>
      </c>
      <c r="E1752" s="820" t="s">
        <v>3147</v>
      </c>
      <c r="F1752" s="738" t="s">
        <v>3057</v>
      </c>
      <c r="G1752" s="738" t="s">
        <v>3251</v>
      </c>
      <c r="H1752" s="738" t="s">
        <v>871</v>
      </c>
      <c r="I1752" s="738" t="s">
        <v>1631</v>
      </c>
      <c r="J1752" s="738" t="s">
        <v>1632</v>
      </c>
      <c r="K1752" s="738" t="s">
        <v>2960</v>
      </c>
      <c r="L1752" s="739">
        <v>207.45</v>
      </c>
      <c r="M1752" s="739">
        <v>414.9</v>
      </c>
      <c r="N1752" s="738">
        <v>2</v>
      </c>
      <c r="O1752" s="821">
        <v>1</v>
      </c>
      <c r="P1752" s="739">
        <v>414.9</v>
      </c>
      <c r="Q1752" s="754">
        <v>1</v>
      </c>
      <c r="R1752" s="738">
        <v>2</v>
      </c>
      <c r="S1752" s="754">
        <v>1</v>
      </c>
      <c r="T1752" s="821">
        <v>1</v>
      </c>
      <c r="U1752" s="777">
        <v>1</v>
      </c>
    </row>
    <row r="1753" spans="1:21" ht="14.4" customHeight="1" x14ac:dyDescent="0.3">
      <c r="A1753" s="737">
        <v>10</v>
      </c>
      <c r="B1753" s="738" t="s">
        <v>2778</v>
      </c>
      <c r="C1753" s="738" t="s">
        <v>3072</v>
      </c>
      <c r="D1753" s="819" t="s">
        <v>5802</v>
      </c>
      <c r="E1753" s="820" t="s">
        <v>3147</v>
      </c>
      <c r="F1753" s="738" t="s">
        <v>3057</v>
      </c>
      <c r="G1753" s="738" t="s">
        <v>3205</v>
      </c>
      <c r="H1753" s="738" t="s">
        <v>608</v>
      </c>
      <c r="I1753" s="738" t="s">
        <v>3206</v>
      </c>
      <c r="J1753" s="738" t="s">
        <v>1747</v>
      </c>
      <c r="K1753" s="738" t="s">
        <v>3207</v>
      </c>
      <c r="L1753" s="739">
        <v>391.67</v>
      </c>
      <c r="M1753" s="739">
        <v>391.67</v>
      </c>
      <c r="N1753" s="738">
        <v>1</v>
      </c>
      <c r="O1753" s="821">
        <v>0.5</v>
      </c>
      <c r="P1753" s="739">
        <v>391.67</v>
      </c>
      <c r="Q1753" s="754">
        <v>1</v>
      </c>
      <c r="R1753" s="738">
        <v>1</v>
      </c>
      <c r="S1753" s="754">
        <v>1</v>
      </c>
      <c r="T1753" s="821">
        <v>0.5</v>
      </c>
      <c r="U1753" s="777">
        <v>1</v>
      </c>
    </row>
    <row r="1754" spans="1:21" ht="14.4" customHeight="1" x14ac:dyDescent="0.3">
      <c r="A1754" s="737">
        <v>10</v>
      </c>
      <c r="B1754" s="738" t="s">
        <v>2778</v>
      </c>
      <c r="C1754" s="738" t="s">
        <v>3072</v>
      </c>
      <c r="D1754" s="819" t="s">
        <v>5802</v>
      </c>
      <c r="E1754" s="820" t="s">
        <v>3147</v>
      </c>
      <c r="F1754" s="738" t="s">
        <v>3057</v>
      </c>
      <c r="G1754" s="738" t="s">
        <v>3205</v>
      </c>
      <c r="H1754" s="738" t="s">
        <v>608</v>
      </c>
      <c r="I1754" s="738" t="s">
        <v>5094</v>
      </c>
      <c r="J1754" s="738" t="s">
        <v>3253</v>
      </c>
      <c r="K1754" s="738" t="s">
        <v>4385</v>
      </c>
      <c r="L1754" s="739">
        <v>195.83</v>
      </c>
      <c r="M1754" s="739">
        <v>195.83</v>
      </c>
      <c r="N1754" s="738">
        <v>1</v>
      </c>
      <c r="O1754" s="821">
        <v>0.5</v>
      </c>
      <c r="P1754" s="739">
        <v>195.83</v>
      </c>
      <c r="Q1754" s="754">
        <v>1</v>
      </c>
      <c r="R1754" s="738">
        <v>1</v>
      </c>
      <c r="S1754" s="754">
        <v>1</v>
      </c>
      <c r="T1754" s="821">
        <v>0.5</v>
      </c>
      <c r="U1754" s="777">
        <v>1</v>
      </c>
    </row>
    <row r="1755" spans="1:21" ht="14.4" customHeight="1" x14ac:dyDescent="0.3">
      <c r="A1755" s="737">
        <v>10</v>
      </c>
      <c r="B1755" s="738" t="s">
        <v>2778</v>
      </c>
      <c r="C1755" s="738" t="s">
        <v>3072</v>
      </c>
      <c r="D1755" s="819" t="s">
        <v>5802</v>
      </c>
      <c r="E1755" s="820" t="s">
        <v>3147</v>
      </c>
      <c r="F1755" s="738" t="s">
        <v>3057</v>
      </c>
      <c r="G1755" s="738" t="s">
        <v>3154</v>
      </c>
      <c r="H1755" s="738" t="s">
        <v>871</v>
      </c>
      <c r="I1755" s="738" t="s">
        <v>3155</v>
      </c>
      <c r="J1755" s="738" t="s">
        <v>3156</v>
      </c>
      <c r="K1755" s="738" t="s">
        <v>3157</v>
      </c>
      <c r="L1755" s="739">
        <v>207.45</v>
      </c>
      <c r="M1755" s="739">
        <v>207.45</v>
      </c>
      <c r="N1755" s="738">
        <v>1</v>
      </c>
      <c r="O1755" s="821">
        <v>0.5</v>
      </c>
      <c r="P1755" s="739">
        <v>207.45</v>
      </c>
      <c r="Q1755" s="754">
        <v>1</v>
      </c>
      <c r="R1755" s="738">
        <v>1</v>
      </c>
      <c r="S1755" s="754">
        <v>1</v>
      </c>
      <c r="T1755" s="821">
        <v>0.5</v>
      </c>
      <c r="U1755" s="777">
        <v>1</v>
      </c>
    </row>
    <row r="1756" spans="1:21" ht="14.4" customHeight="1" x14ac:dyDescent="0.3">
      <c r="A1756" s="737">
        <v>10</v>
      </c>
      <c r="B1756" s="738" t="s">
        <v>2778</v>
      </c>
      <c r="C1756" s="738" t="s">
        <v>3072</v>
      </c>
      <c r="D1756" s="819" t="s">
        <v>5802</v>
      </c>
      <c r="E1756" s="820" t="s">
        <v>3147</v>
      </c>
      <c r="F1756" s="738" t="s">
        <v>3057</v>
      </c>
      <c r="G1756" s="738" t="s">
        <v>4283</v>
      </c>
      <c r="H1756" s="738" t="s">
        <v>608</v>
      </c>
      <c r="I1756" s="738" t="s">
        <v>4284</v>
      </c>
      <c r="J1756" s="738" t="s">
        <v>4285</v>
      </c>
      <c r="K1756" s="738" t="s">
        <v>4286</v>
      </c>
      <c r="L1756" s="739">
        <v>3515.36</v>
      </c>
      <c r="M1756" s="739">
        <v>474573.60000000003</v>
      </c>
      <c r="N1756" s="738">
        <v>135</v>
      </c>
      <c r="O1756" s="821">
        <v>6.5</v>
      </c>
      <c r="P1756" s="739">
        <v>421843.20000000001</v>
      </c>
      <c r="Q1756" s="754">
        <v>0.88888888888888884</v>
      </c>
      <c r="R1756" s="738">
        <v>120</v>
      </c>
      <c r="S1756" s="754">
        <v>0.88888888888888884</v>
      </c>
      <c r="T1756" s="821">
        <v>6</v>
      </c>
      <c r="U1756" s="777">
        <v>0.92307692307692313</v>
      </c>
    </row>
    <row r="1757" spans="1:21" ht="14.4" customHeight="1" x14ac:dyDescent="0.3">
      <c r="A1757" s="737">
        <v>10</v>
      </c>
      <c r="B1757" s="738" t="s">
        <v>2778</v>
      </c>
      <c r="C1757" s="738" t="s">
        <v>3072</v>
      </c>
      <c r="D1757" s="819" t="s">
        <v>5802</v>
      </c>
      <c r="E1757" s="820" t="s">
        <v>3147</v>
      </c>
      <c r="F1757" s="738" t="s">
        <v>3057</v>
      </c>
      <c r="G1757" s="738" t="s">
        <v>3530</v>
      </c>
      <c r="H1757" s="738" t="s">
        <v>608</v>
      </c>
      <c r="I1757" s="738" t="s">
        <v>1404</v>
      </c>
      <c r="J1757" s="738" t="s">
        <v>1405</v>
      </c>
      <c r="K1757" s="738" t="s">
        <v>5095</v>
      </c>
      <c r="L1757" s="739">
        <v>477.5</v>
      </c>
      <c r="M1757" s="739">
        <v>2865</v>
      </c>
      <c r="N1757" s="738">
        <v>6</v>
      </c>
      <c r="O1757" s="821">
        <v>2</v>
      </c>
      <c r="P1757" s="739"/>
      <c r="Q1757" s="754">
        <v>0</v>
      </c>
      <c r="R1757" s="738"/>
      <c r="S1757" s="754">
        <v>0</v>
      </c>
      <c r="T1757" s="821"/>
      <c r="U1757" s="777">
        <v>0</v>
      </c>
    </row>
    <row r="1758" spans="1:21" ht="14.4" customHeight="1" x14ac:dyDescent="0.3">
      <c r="A1758" s="737">
        <v>10</v>
      </c>
      <c r="B1758" s="738" t="s">
        <v>2778</v>
      </c>
      <c r="C1758" s="738" t="s">
        <v>3072</v>
      </c>
      <c r="D1758" s="819" t="s">
        <v>5802</v>
      </c>
      <c r="E1758" s="820" t="s">
        <v>3147</v>
      </c>
      <c r="F1758" s="738" t="s">
        <v>3057</v>
      </c>
      <c r="G1758" s="738" t="s">
        <v>3576</v>
      </c>
      <c r="H1758" s="738" t="s">
        <v>608</v>
      </c>
      <c r="I1758" s="738" t="s">
        <v>3577</v>
      </c>
      <c r="J1758" s="738" t="s">
        <v>3578</v>
      </c>
      <c r="K1758" s="738" t="s">
        <v>3579</v>
      </c>
      <c r="L1758" s="739">
        <v>846.47</v>
      </c>
      <c r="M1758" s="739">
        <v>1692.94</v>
      </c>
      <c r="N1758" s="738">
        <v>2</v>
      </c>
      <c r="O1758" s="821">
        <v>0.5</v>
      </c>
      <c r="P1758" s="739"/>
      <c r="Q1758" s="754">
        <v>0</v>
      </c>
      <c r="R1758" s="738"/>
      <c r="S1758" s="754">
        <v>0</v>
      </c>
      <c r="T1758" s="821"/>
      <c r="U1758" s="777">
        <v>0</v>
      </c>
    </row>
    <row r="1759" spans="1:21" ht="14.4" customHeight="1" x14ac:dyDescent="0.3">
      <c r="A1759" s="737">
        <v>10</v>
      </c>
      <c r="B1759" s="738" t="s">
        <v>2778</v>
      </c>
      <c r="C1759" s="738" t="s">
        <v>3072</v>
      </c>
      <c r="D1759" s="819" t="s">
        <v>5802</v>
      </c>
      <c r="E1759" s="820" t="s">
        <v>3147</v>
      </c>
      <c r="F1759" s="738" t="s">
        <v>3057</v>
      </c>
      <c r="G1759" s="738" t="s">
        <v>3576</v>
      </c>
      <c r="H1759" s="738" t="s">
        <v>871</v>
      </c>
      <c r="I1759" s="738" t="s">
        <v>1769</v>
      </c>
      <c r="J1759" s="738" t="s">
        <v>2684</v>
      </c>
      <c r="K1759" s="738" t="s">
        <v>2938</v>
      </c>
      <c r="L1759" s="739">
        <v>3231.81</v>
      </c>
      <c r="M1759" s="739">
        <v>3231.81</v>
      </c>
      <c r="N1759" s="738">
        <v>1</v>
      </c>
      <c r="O1759" s="821">
        <v>0.5</v>
      </c>
      <c r="P1759" s="739"/>
      <c r="Q1759" s="754">
        <v>0</v>
      </c>
      <c r="R1759" s="738"/>
      <c r="S1759" s="754">
        <v>0</v>
      </c>
      <c r="T1759" s="821"/>
      <c r="U1759" s="777">
        <v>0</v>
      </c>
    </row>
    <row r="1760" spans="1:21" ht="14.4" customHeight="1" x14ac:dyDescent="0.3">
      <c r="A1760" s="737">
        <v>10</v>
      </c>
      <c r="B1760" s="738" t="s">
        <v>2778</v>
      </c>
      <c r="C1760" s="738" t="s">
        <v>3072</v>
      </c>
      <c r="D1760" s="819" t="s">
        <v>5802</v>
      </c>
      <c r="E1760" s="820" t="s">
        <v>3147</v>
      </c>
      <c r="F1760" s="738" t="s">
        <v>3057</v>
      </c>
      <c r="G1760" s="738" t="s">
        <v>3615</v>
      </c>
      <c r="H1760" s="738" t="s">
        <v>871</v>
      </c>
      <c r="I1760" s="738" t="s">
        <v>3616</v>
      </c>
      <c r="J1760" s="738" t="s">
        <v>3617</v>
      </c>
      <c r="K1760" s="738" t="s">
        <v>3618</v>
      </c>
      <c r="L1760" s="739">
        <v>106.75</v>
      </c>
      <c r="M1760" s="739">
        <v>213.5</v>
      </c>
      <c r="N1760" s="738">
        <v>2</v>
      </c>
      <c r="O1760" s="821">
        <v>0.5</v>
      </c>
      <c r="P1760" s="739">
        <v>213.5</v>
      </c>
      <c r="Q1760" s="754">
        <v>1</v>
      </c>
      <c r="R1760" s="738">
        <v>2</v>
      </c>
      <c r="S1760" s="754">
        <v>1</v>
      </c>
      <c r="T1760" s="821">
        <v>0.5</v>
      </c>
      <c r="U1760" s="777">
        <v>1</v>
      </c>
    </row>
    <row r="1761" spans="1:21" ht="14.4" customHeight="1" x14ac:dyDescent="0.3">
      <c r="A1761" s="737">
        <v>10</v>
      </c>
      <c r="B1761" s="738" t="s">
        <v>2778</v>
      </c>
      <c r="C1761" s="738" t="s">
        <v>3072</v>
      </c>
      <c r="D1761" s="819" t="s">
        <v>5802</v>
      </c>
      <c r="E1761" s="820" t="s">
        <v>3147</v>
      </c>
      <c r="F1761" s="738" t="s">
        <v>3057</v>
      </c>
      <c r="G1761" s="738" t="s">
        <v>3615</v>
      </c>
      <c r="H1761" s="738" t="s">
        <v>871</v>
      </c>
      <c r="I1761" s="738" t="s">
        <v>4794</v>
      </c>
      <c r="J1761" s="738" t="s">
        <v>4795</v>
      </c>
      <c r="K1761" s="738" t="s">
        <v>4796</v>
      </c>
      <c r="L1761" s="739">
        <v>132.01</v>
      </c>
      <c r="M1761" s="739">
        <v>396.03</v>
      </c>
      <c r="N1761" s="738">
        <v>3</v>
      </c>
      <c r="O1761" s="821">
        <v>0.5</v>
      </c>
      <c r="P1761" s="739"/>
      <c r="Q1761" s="754">
        <v>0</v>
      </c>
      <c r="R1761" s="738"/>
      <c r="S1761" s="754">
        <v>0</v>
      </c>
      <c r="T1761" s="821"/>
      <c r="U1761" s="777">
        <v>0</v>
      </c>
    </row>
    <row r="1762" spans="1:21" ht="14.4" customHeight="1" x14ac:dyDescent="0.3">
      <c r="A1762" s="737">
        <v>10</v>
      </c>
      <c r="B1762" s="738" t="s">
        <v>2778</v>
      </c>
      <c r="C1762" s="738" t="s">
        <v>3072</v>
      </c>
      <c r="D1762" s="819" t="s">
        <v>5802</v>
      </c>
      <c r="E1762" s="820" t="s">
        <v>3147</v>
      </c>
      <c r="F1762" s="738" t="s">
        <v>3057</v>
      </c>
      <c r="G1762" s="738" t="s">
        <v>3615</v>
      </c>
      <c r="H1762" s="738" t="s">
        <v>871</v>
      </c>
      <c r="I1762" s="738" t="s">
        <v>4797</v>
      </c>
      <c r="J1762" s="738" t="s">
        <v>4798</v>
      </c>
      <c r="K1762" s="738" t="s">
        <v>4799</v>
      </c>
      <c r="L1762" s="739">
        <v>303.82</v>
      </c>
      <c r="M1762" s="739">
        <v>911.46</v>
      </c>
      <c r="N1762" s="738">
        <v>3</v>
      </c>
      <c r="O1762" s="821">
        <v>0.5</v>
      </c>
      <c r="P1762" s="739">
        <v>911.46</v>
      </c>
      <c r="Q1762" s="754">
        <v>1</v>
      </c>
      <c r="R1762" s="738">
        <v>3</v>
      </c>
      <c r="S1762" s="754">
        <v>1</v>
      </c>
      <c r="T1762" s="821">
        <v>0.5</v>
      </c>
      <c r="U1762" s="777">
        <v>1</v>
      </c>
    </row>
    <row r="1763" spans="1:21" ht="14.4" customHeight="1" x14ac:dyDescent="0.3">
      <c r="A1763" s="737">
        <v>10</v>
      </c>
      <c r="B1763" s="738" t="s">
        <v>2778</v>
      </c>
      <c r="C1763" s="738" t="s">
        <v>3072</v>
      </c>
      <c r="D1763" s="819" t="s">
        <v>5802</v>
      </c>
      <c r="E1763" s="820" t="s">
        <v>3147</v>
      </c>
      <c r="F1763" s="738" t="s">
        <v>3057</v>
      </c>
      <c r="G1763" s="738" t="s">
        <v>3761</v>
      </c>
      <c r="H1763" s="738" t="s">
        <v>608</v>
      </c>
      <c r="I1763" s="738" t="s">
        <v>3762</v>
      </c>
      <c r="J1763" s="738" t="s">
        <v>2437</v>
      </c>
      <c r="K1763" s="738" t="s">
        <v>3763</v>
      </c>
      <c r="L1763" s="739">
        <v>105.63</v>
      </c>
      <c r="M1763" s="739">
        <v>1690.08</v>
      </c>
      <c r="N1763" s="738">
        <v>16</v>
      </c>
      <c r="O1763" s="821">
        <v>4.5</v>
      </c>
      <c r="P1763" s="739">
        <v>1056.3</v>
      </c>
      <c r="Q1763" s="754">
        <v>0.625</v>
      </c>
      <c r="R1763" s="738">
        <v>10</v>
      </c>
      <c r="S1763" s="754">
        <v>0.625</v>
      </c>
      <c r="T1763" s="821">
        <v>3.5</v>
      </c>
      <c r="U1763" s="777">
        <v>0.77777777777777779</v>
      </c>
    </row>
    <row r="1764" spans="1:21" ht="14.4" customHeight="1" x14ac:dyDescent="0.3">
      <c r="A1764" s="737">
        <v>10</v>
      </c>
      <c r="B1764" s="738" t="s">
        <v>2778</v>
      </c>
      <c r="C1764" s="738" t="s">
        <v>3072</v>
      </c>
      <c r="D1764" s="819" t="s">
        <v>5802</v>
      </c>
      <c r="E1764" s="820" t="s">
        <v>3147</v>
      </c>
      <c r="F1764" s="738" t="s">
        <v>3057</v>
      </c>
      <c r="G1764" s="738" t="s">
        <v>5070</v>
      </c>
      <c r="H1764" s="738" t="s">
        <v>608</v>
      </c>
      <c r="I1764" s="738" t="s">
        <v>821</v>
      </c>
      <c r="J1764" s="738" t="s">
        <v>5071</v>
      </c>
      <c r="K1764" s="738" t="s">
        <v>5072</v>
      </c>
      <c r="L1764" s="739">
        <v>45.48</v>
      </c>
      <c r="M1764" s="739">
        <v>2046.6</v>
      </c>
      <c r="N1764" s="738">
        <v>45</v>
      </c>
      <c r="O1764" s="821">
        <v>4</v>
      </c>
      <c r="P1764" s="739">
        <v>1137</v>
      </c>
      <c r="Q1764" s="754">
        <v>0.55555555555555558</v>
      </c>
      <c r="R1764" s="738">
        <v>25</v>
      </c>
      <c r="S1764" s="754">
        <v>0.55555555555555558</v>
      </c>
      <c r="T1764" s="821">
        <v>3</v>
      </c>
      <c r="U1764" s="777">
        <v>0.75</v>
      </c>
    </row>
    <row r="1765" spans="1:21" ht="14.4" customHeight="1" x14ac:dyDescent="0.3">
      <c r="A1765" s="737">
        <v>10</v>
      </c>
      <c r="B1765" s="738" t="s">
        <v>2778</v>
      </c>
      <c r="C1765" s="738" t="s">
        <v>3072</v>
      </c>
      <c r="D1765" s="819" t="s">
        <v>5802</v>
      </c>
      <c r="E1765" s="820" t="s">
        <v>3147</v>
      </c>
      <c r="F1765" s="738" t="s">
        <v>3057</v>
      </c>
      <c r="G1765" s="738" t="s">
        <v>3158</v>
      </c>
      <c r="H1765" s="738" t="s">
        <v>608</v>
      </c>
      <c r="I1765" s="738" t="s">
        <v>777</v>
      </c>
      <c r="J1765" s="738" t="s">
        <v>778</v>
      </c>
      <c r="K1765" s="738" t="s">
        <v>3159</v>
      </c>
      <c r="L1765" s="739">
        <v>34.15</v>
      </c>
      <c r="M1765" s="739">
        <v>273.2</v>
      </c>
      <c r="N1765" s="738">
        <v>8</v>
      </c>
      <c r="O1765" s="821">
        <v>2</v>
      </c>
      <c r="P1765" s="739">
        <v>204.89999999999998</v>
      </c>
      <c r="Q1765" s="754">
        <v>0.75</v>
      </c>
      <c r="R1765" s="738">
        <v>6</v>
      </c>
      <c r="S1765" s="754">
        <v>0.75</v>
      </c>
      <c r="T1765" s="821">
        <v>1.5</v>
      </c>
      <c r="U1765" s="777">
        <v>0.75</v>
      </c>
    </row>
    <row r="1766" spans="1:21" ht="14.4" customHeight="1" x14ac:dyDescent="0.3">
      <c r="A1766" s="737">
        <v>10</v>
      </c>
      <c r="B1766" s="738" t="s">
        <v>2778</v>
      </c>
      <c r="C1766" s="738" t="s">
        <v>3072</v>
      </c>
      <c r="D1766" s="819" t="s">
        <v>5802</v>
      </c>
      <c r="E1766" s="820" t="s">
        <v>3147</v>
      </c>
      <c r="F1766" s="738" t="s">
        <v>3057</v>
      </c>
      <c r="G1766" s="738" t="s">
        <v>3158</v>
      </c>
      <c r="H1766" s="738" t="s">
        <v>608</v>
      </c>
      <c r="I1766" s="738" t="s">
        <v>3160</v>
      </c>
      <c r="J1766" s="738" t="s">
        <v>778</v>
      </c>
      <c r="K1766" s="738" t="s">
        <v>3159</v>
      </c>
      <c r="L1766" s="739">
        <v>34.15</v>
      </c>
      <c r="M1766" s="739">
        <v>34.15</v>
      </c>
      <c r="N1766" s="738">
        <v>1</v>
      </c>
      <c r="O1766" s="821">
        <v>1</v>
      </c>
      <c r="P1766" s="739">
        <v>34.15</v>
      </c>
      <c r="Q1766" s="754">
        <v>1</v>
      </c>
      <c r="R1766" s="738">
        <v>1</v>
      </c>
      <c r="S1766" s="754">
        <v>1</v>
      </c>
      <c r="T1766" s="821">
        <v>1</v>
      </c>
      <c r="U1766" s="777">
        <v>1</v>
      </c>
    </row>
    <row r="1767" spans="1:21" ht="14.4" customHeight="1" x14ac:dyDescent="0.3">
      <c r="A1767" s="737">
        <v>10</v>
      </c>
      <c r="B1767" s="738" t="s">
        <v>2778</v>
      </c>
      <c r="C1767" s="738" t="s">
        <v>3072</v>
      </c>
      <c r="D1767" s="819" t="s">
        <v>5802</v>
      </c>
      <c r="E1767" s="820" t="s">
        <v>3147</v>
      </c>
      <c r="F1767" s="738" t="s">
        <v>3057</v>
      </c>
      <c r="G1767" s="738" t="s">
        <v>5077</v>
      </c>
      <c r="H1767" s="738" t="s">
        <v>608</v>
      </c>
      <c r="I1767" s="738" t="s">
        <v>1705</v>
      </c>
      <c r="J1767" s="738" t="s">
        <v>5078</v>
      </c>
      <c r="K1767" s="738" t="s">
        <v>5079</v>
      </c>
      <c r="L1767" s="739">
        <v>692.29</v>
      </c>
      <c r="M1767" s="739">
        <v>18691.829999999998</v>
      </c>
      <c r="N1767" s="738">
        <v>27</v>
      </c>
      <c r="O1767" s="821">
        <v>1</v>
      </c>
      <c r="P1767" s="739">
        <v>10384.349999999999</v>
      </c>
      <c r="Q1767" s="754">
        <v>0.55555555555555558</v>
      </c>
      <c r="R1767" s="738">
        <v>15</v>
      </c>
      <c r="S1767" s="754">
        <v>0.55555555555555558</v>
      </c>
      <c r="T1767" s="821">
        <v>0.5</v>
      </c>
      <c r="U1767" s="777">
        <v>0.5</v>
      </c>
    </row>
    <row r="1768" spans="1:21" ht="14.4" customHeight="1" x14ac:dyDescent="0.3">
      <c r="A1768" s="737">
        <v>10</v>
      </c>
      <c r="B1768" s="738" t="s">
        <v>2778</v>
      </c>
      <c r="C1768" s="738" t="s">
        <v>3072</v>
      </c>
      <c r="D1768" s="819" t="s">
        <v>5802</v>
      </c>
      <c r="E1768" s="820" t="s">
        <v>3147</v>
      </c>
      <c r="F1768" s="738" t="s">
        <v>3057</v>
      </c>
      <c r="G1768" s="738" t="s">
        <v>3475</v>
      </c>
      <c r="H1768" s="738" t="s">
        <v>608</v>
      </c>
      <c r="I1768" s="738" t="s">
        <v>3484</v>
      </c>
      <c r="J1768" s="738" t="s">
        <v>3485</v>
      </c>
      <c r="K1768" s="738" t="s">
        <v>3486</v>
      </c>
      <c r="L1768" s="739">
        <v>760.22</v>
      </c>
      <c r="M1768" s="739">
        <v>1520.44</v>
      </c>
      <c r="N1768" s="738">
        <v>2</v>
      </c>
      <c r="O1768" s="821">
        <v>0.5</v>
      </c>
      <c r="P1768" s="739">
        <v>1520.44</v>
      </c>
      <c r="Q1768" s="754">
        <v>1</v>
      </c>
      <c r="R1768" s="738">
        <v>2</v>
      </c>
      <c r="S1768" s="754">
        <v>1</v>
      </c>
      <c r="T1768" s="821">
        <v>0.5</v>
      </c>
      <c r="U1768" s="777">
        <v>1</v>
      </c>
    </row>
    <row r="1769" spans="1:21" ht="14.4" customHeight="1" x14ac:dyDescent="0.3">
      <c r="A1769" s="737">
        <v>10</v>
      </c>
      <c r="B1769" s="738" t="s">
        <v>2778</v>
      </c>
      <c r="C1769" s="738" t="s">
        <v>3072</v>
      </c>
      <c r="D1769" s="819" t="s">
        <v>5802</v>
      </c>
      <c r="E1769" s="820" t="s">
        <v>3147</v>
      </c>
      <c r="F1769" s="738" t="s">
        <v>3057</v>
      </c>
      <c r="G1769" s="738" t="s">
        <v>3475</v>
      </c>
      <c r="H1769" s="738" t="s">
        <v>608</v>
      </c>
      <c r="I1769" s="738" t="s">
        <v>1194</v>
      </c>
      <c r="J1769" s="738" t="s">
        <v>1195</v>
      </c>
      <c r="K1769" s="738" t="s">
        <v>3476</v>
      </c>
      <c r="L1769" s="739">
        <v>380.18</v>
      </c>
      <c r="M1769" s="739">
        <v>760.36</v>
      </c>
      <c r="N1769" s="738">
        <v>2</v>
      </c>
      <c r="O1769" s="821">
        <v>0.5</v>
      </c>
      <c r="P1769" s="739">
        <v>760.36</v>
      </c>
      <c r="Q1769" s="754">
        <v>1</v>
      </c>
      <c r="R1769" s="738">
        <v>2</v>
      </c>
      <c r="S1769" s="754">
        <v>1</v>
      </c>
      <c r="T1769" s="821">
        <v>0.5</v>
      </c>
      <c r="U1769" s="777">
        <v>1</v>
      </c>
    </row>
    <row r="1770" spans="1:21" ht="14.4" customHeight="1" x14ac:dyDescent="0.3">
      <c r="A1770" s="737">
        <v>10</v>
      </c>
      <c r="B1770" s="738" t="s">
        <v>2778</v>
      </c>
      <c r="C1770" s="738" t="s">
        <v>3072</v>
      </c>
      <c r="D1770" s="819" t="s">
        <v>5802</v>
      </c>
      <c r="E1770" s="820" t="s">
        <v>3147</v>
      </c>
      <c r="F1770" s="738" t="s">
        <v>3057</v>
      </c>
      <c r="G1770" s="738" t="s">
        <v>3487</v>
      </c>
      <c r="H1770" s="738" t="s">
        <v>608</v>
      </c>
      <c r="I1770" s="738" t="s">
        <v>2018</v>
      </c>
      <c r="J1770" s="738" t="s">
        <v>2751</v>
      </c>
      <c r="K1770" s="738" t="s">
        <v>3488</v>
      </c>
      <c r="L1770" s="739">
        <v>0</v>
      </c>
      <c r="M1770" s="739">
        <v>0</v>
      </c>
      <c r="N1770" s="738">
        <v>1</v>
      </c>
      <c r="O1770" s="821">
        <v>0.5</v>
      </c>
      <c r="P1770" s="739">
        <v>0</v>
      </c>
      <c r="Q1770" s="754"/>
      <c r="R1770" s="738">
        <v>1</v>
      </c>
      <c r="S1770" s="754">
        <v>1</v>
      </c>
      <c r="T1770" s="821">
        <v>0.5</v>
      </c>
      <c r="U1770" s="777">
        <v>1</v>
      </c>
    </row>
    <row r="1771" spans="1:21" ht="14.4" customHeight="1" x14ac:dyDescent="0.3">
      <c r="A1771" s="737">
        <v>10</v>
      </c>
      <c r="B1771" s="738" t="s">
        <v>2778</v>
      </c>
      <c r="C1771" s="738" t="s">
        <v>3072</v>
      </c>
      <c r="D1771" s="819" t="s">
        <v>5802</v>
      </c>
      <c r="E1771" s="820" t="s">
        <v>3147</v>
      </c>
      <c r="F1771" s="738" t="s">
        <v>3057</v>
      </c>
      <c r="G1771" s="738" t="s">
        <v>3181</v>
      </c>
      <c r="H1771" s="738" t="s">
        <v>871</v>
      </c>
      <c r="I1771" s="738" t="s">
        <v>1661</v>
      </c>
      <c r="J1771" s="738" t="s">
        <v>2952</v>
      </c>
      <c r="K1771" s="738" t="s">
        <v>2953</v>
      </c>
      <c r="L1771" s="739">
        <v>141.25</v>
      </c>
      <c r="M1771" s="739">
        <v>706.25</v>
      </c>
      <c r="N1771" s="738">
        <v>5</v>
      </c>
      <c r="O1771" s="821">
        <v>1.5</v>
      </c>
      <c r="P1771" s="739">
        <v>706.25</v>
      </c>
      <c r="Q1771" s="754">
        <v>1</v>
      </c>
      <c r="R1771" s="738">
        <v>5</v>
      </c>
      <c r="S1771" s="754">
        <v>1</v>
      </c>
      <c r="T1771" s="821">
        <v>1.5</v>
      </c>
      <c r="U1771" s="777">
        <v>1</v>
      </c>
    </row>
    <row r="1772" spans="1:21" ht="14.4" customHeight="1" x14ac:dyDescent="0.3">
      <c r="A1772" s="737">
        <v>10</v>
      </c>
      <c r="B1772" s="738" t="s">
        <v>2778</v>
      </c>
      <c r="C1772" s="738" t="s">
        <v>3072</v>
      </c>
      <c r="D1772" s="819" t="s">
        <v>5802</v>
      </c>
      <c r="E1772" s="820" t="s">
        <v>3147</v>
      </c>
      <c r="F1772" s="738" t="s">
        <v>3057</v>
      </c>
      <c r="G1772" s="738" t="s">
        <v>3511</v>
      </c>
      <c r="H1772" s="738" t="s">
        <v>608</v>
      </c>
      <c r="I1772" s="738" t="s">
        <v>4968</v>
      </c>
      <c r="J1772" s="738" t="s">
        <v>4855</v>
      </c>
      <c r="K1772" s="738" t="s">
        <v>4856</v>
      </c>
      <c r="L1772" s="739">
        <v>1472.61</v>
      </c>
      <c r="M1772" s="739">
        <v>1472.61</v>
      </c>
      <c r="N1772" s="738">
        <v>1</v>
      </c>
      <c r="O1772" s="821">
        <v>1</v>
      </c>
      <c r="P1772" s="739">
        <v>1472.61</v>
      </c>
      <c r="Q1772" s="754">
        <v>1</v>
      </c>
      <c r="R1772" s="738">
        <v>1</v>
      </c>
      <c r="S1772" s="754">
        <v>1</v>
      </c>
      <c r="T1772" s="821">
        <v>1</v>
      </c>
      <c r="U1772" s="777">
        <v>1</v>
      </c>
    </row>
    <row r="1773" spans="1:21" ht="14.4" customHeight="1" x14ac:dyDescent="0.3">
      <c r="A1773" s="737">
        <v>10</v>
      </c>
      <c r="B1773" s="738" t="s">
        <v>2778</v>
      </c>
      <c r="C1773" s="738" t="s">
        <v>3072</v>
      </c>
      <c r="D1773" s="819" t="s">
        <v>5802</v>
      </c>
      <c r="E1773" s="820" t="s">
        <v>3147</v>
      </c>
      <c r="F1773" s="738" t="s">
        <v>3057</v>
      </c>
      <c r="G1773" s="738" t="s">
        <v>3511</v>
      </c>
      <c r="H1773" s="738" t="s">
        <v>608</v>
      </c>
      <c r="I1773" s="738" t="s">
        <v>4198</v>
      </c>
      <c r="J1773" s="738" t="s">
        <v>4199</v>
      </c>
      <c r="K1773" s="738" t="s">
        <v>3573</v>
      </c>
      <c r="L1773" s="739">
        <v>1472.61</v>
      </c>
      <c r="M1773" s="739">
        <v>1472.61</v>
      </c>
      <c r="N1773" s="738">
        <v>1</v>
      </c>
      <c r="O1773" s="821">
        <v>0.5</v>
      </c>
      <c r="P1773" s="739"/>
      <c r="Q1773" s="754">
        <v>0</v>
      </c>
      <c r="R1773" s="738"/>
      <c r="S1773" s="754">
        <v>0</v>
      </c>
      <c r="T1773" s="821"/>
      <c r="U1773" s="777">
        <v>0</v>
      </c>
    </row>
    <row r="1774" spans="1:21" ht="14.4" customHeight="1" x14ac:dyDescent="0.3">
      <c r="A1774" s="737">
        <v>10</v>
      </c>
      <c r="B1774" s="738" t="s">
        <v>2778</v>
      </c>
      <c r="C1774" s="738" t="s">
        <v>3072</v>
      </c>
      <c r="D1774" s="819" t="s">
        <v>5802</v>
      </c>
      <c r="E1774" s="820" t="s">
        <v>3147</v>
      </c>
      <c r="F1774" s="738" t="s">
        <v>3057</v>
      </c>
      <c r="G1774" s="738" t="s">
        <v>3511</v>
      </c>
      <c r="H1774" s="738" t="s">
        <v>871</v>
      </c>
      <c r="I1774" s="738" t="s">
        <v>4861</v>
      </c>
      <c r="J1774" s="738" t="s">
        <v>3513</v>
      </c>
      <c r="K1774" s="738" t="s">
        <v>4856</v>
      </c>
      <c r="L1774" s="739">
        <v>1472.61</v>
      </c>
      <c r="M1774" s="739">
        <v>2945.22</v>
      </c>
      <c r="N1774" s="738">
        <v>2</v>
      </c>
      <c r="O1774" s="821">
        <v>1</v>
      </c>
      <c r="P1774" s="739">
        <v>2945.22</v>
      </c>
      <c r="Q1774" s="754">
        <v>1</v>
      </c>
      <c r="R1774" s="738">
        <v>2</v>
      </c>
      <c r="S1774" s="754">
        <v>1</v>
      </c>
      <c r="T1774" s="821">
        <v>1</v>
      </c>
      <c r="U1774" s="777">
        <v>1</v>
      </c>
    </row>
    <row r="1775" spans="1:21" ht="14.4" customHeight="1" x14ac:dyDescent="0.3">
      <c r="A1775" s="737">
        <v>10</v>
      </c>
      <c r="B1775" s="738" t="s">
        <v>2778</v>
      </c>
      <c r="C1775" s="738" t="s">
        <v>3072</v>
      </c>
      <c r="D1775" s="819" t="s">
        <v>5802</v>
      </c>
      <c r="E1775" s="820" t="s">
        <v>3147</v>
      </c>
      <c r="F1775" s="738" t="s">
        <v>3057</v>
      </c>
      <c r="G1775" s="738" t="s">
        <v>4295</v>
      </c>
      <c r="H1775" s="738" t="s">
        <v>608</v>
      </c>
      <c r="I1775" s="738" t="s">
        <v>5096</v>
      </c>
      <c r="J1775" s="738" t="s">
        <v>1607</v>
      </c>
      <c r="K1775" s="738" t="s">
        <v>5097</v>
      </c>
      <c r="L1775" s="739">
        <v>374.79</v>
      </c>
      <c r="M1775" s="739">
        <v>5621.85</v>
      </c>
      <c r="N1775" s="738">
        <v>15</v>
      </c>
      <c r="O1775" s="821">
        <v>1</v>
      </c>
      <c r="P1775" s="739"/>
      <c r="Q1775" s="754">
        <v>0</v>
      </c>
      <c r="R1775" s="738"/>
      <c r="S1775" s="754">
        <v>0</v>
      </c>
      <c r="T1775" s="821"/>
      <c r="U1775" s="777">
        <v>0</v>
      </c>
    </row>
    <row r="1776" spans="1:21" ht="14.4" customHeight="1" x14ac:dyDescent="0.3">
      <c r="A1776" s="737">
        <v>10</v>
      </c>
      <c r="B1776" s="738" t="s">
        <v>2778</v>
      </c>
      <c r="C1776" s="738" t="s">
        <v>3072</v>
      </c>
      <c r="D1776" s="819" t="s">
        <v>5802</v>
      </c>
      <c r="E1776" s="820" t="s">
        <v>3147</v>
      </c>
      <c r="F1776" s="738" t="s">
        <v>3057</v>
      </c>
      <c r="G1776" s="738" t="s">
        <v>4295</v>
      </c>
      <c r="H1776" s="738" t="s">
        <v>608</v>
      </c>
      <c r="I1776" s="738" t="s">
        <v>5098</v>
      </c>
      <c r="J1776" s="738" t="s">
        <v>1607</v>
      </c>
      <c r="K1776" s="738" t="s">
        <v>4308</v>
      </c>
      <c r="L1776" s="739">
        <v>374.79</v>
      </c>
      <c r="M1776" s="739">
        <v>29983.200000000004</v>
      </c>
      <c r="N1776" s="738">
        <v>80</v>
      </c>
      <c r="O1776" s="821">
        <v>3.5</v>
      </c>
      <c r="P1776" s="739">
        <v>24361.350000000002</v>
      </c>
      <c r="Q1776" s="754">
        <v>0.8125</v>
      </c>
      <c r="R1776" s="738">
        <v>65</v>
      </c>
      <c r="S1776" s="754">
        <v>0.8125</v>
      </c>
      <c r="T1776" s="821">
        <v>3</v>
      </c>
      <c r="U1776" s="777">
        <v>0.8571428571428571</v>
      </c>
    </row>
    <row r="1777" spans="1:21" ht="14.4" customHeight="1" x14ac:dyDescent="0.3">
      <c r="A1777" s="737">
        <v>10</v>
      </c>
      <c r="B1777" s="738" t="s">
        <v>2778</v>
      </c>
      <c r="C1777" s="738" t="s">
        <v>3072</v>
      </c>
      <c r="D1777" s="819" t="s">
        <v>5802</v>
      </c>
      <c r="E1777" s="820" t="s">
        <v>3147</v>
      </c>
      <c r="F1777" s="738" t="s">
        <v>3057</v>
      </c>
      <c r="G1777" s="738" t="s">
        <v>4295</v>
      </c>
      <c r="H1777" s="738" t="s">
        <v>608</v>
      </c>
      <c r="I1777" s="738" t="s">
        <v>1606</v>
      </c>
      <c r="J1777" s="738" t="s">
        <v>1607</v>
      </c>
      <c r="K1777" s="738" t="s">
        <v>4308</v>
      </c>
      <c r="L1777" s="739">
        <v>374.79</v>
      </c>
      <c r="M1777" s="739">
        <v>16865.55</v>
      </c>
      <c r="N1777" s="738">
        <v>45</v>
      </c>
      <c r="O1777" s="821">
        <v>2</v>
      </c>
      <c r="P1777" s="739">
        <v>16865.55</v>
      </c>
      <c r="Q1777" s="754">
        <v>1</v>
      </c>
      <c r="R1777" s="738">
        <v>45</v>
      </c>
      <c r="S1777" s="754">
        <v>1</v>
      </c>
      <c r="T1777" s="821">
        <v>2</v>
      </c>
      <c r="U1777" s="777">
        <v>1</v>
      </c>
    </row>
    <row r="1778" spans="1:21" ht="14.4" customHeight="1" x14ac:dyDescent="0.3">
      <c r="A1778" s="737">
        <v>10</v>
      </c>
      <c r="B1778" s="738" t="s">
        <v>2778</v>
      </c>
      <c r="C1778" s="738" t="s">
        <v>3072</v>
      </c>
      <c r="D1778" s="819" t="s">
        <v>5802</v>
      </c>
      <c r="E1778" s="820" t="s">
        <v>3147</v>
      </c>
      <c r="F1778" s="738" t="s">
        <v>3057</v>
      </c>
      <c r="G1778" s="738" t="s">
        <v>4295</v>
      </c>
      <c r="H1778" s="738" t="s">
        <v>608</v>
      </c>
      <c r="I1778" s="738" t="s">
        <v>5099</v>
      </c>
      <c r="J1778" s="738" t="s">
        <v>4297</v>
      </c>
      <c r="K1778" s="738" t="s">
        <v>4298</v>
      </c>
      <c r="L1778" s="739">
        <v>239.96</v>
      </c>
      <c r="M1778" s="739">
        <v>3599.4</v>
      </c>
      <c r="N1778" s="738">
        <v>15</v>
      </c>
      <c r="O1778" s="821">
        <v>1</v>
      </c>
      <c r="P1778" s="739">
        <v>3599.4</v>
      </c>
      <c r="Q1778" s="754">
        <v>1</v>
      </c>
      <c r="R1778" s="738">
        <v>15</v>
      </c>
      <c r="S1778" s="754">
        <v>1</v>
      </c>
      <c r="T1778" s="821">
        <v>1</v>
      </c>
      <c r="U1778" s="777">
        <v>1</v>
      </c>
    </row>
    <row r="1779" spans="1:21" ht="14.4" customHeight="1" x14ac:dyDescent="0.3">
      <c r="A1779" s="737">
        <v>10</v>
      </c>
      <c r="B1779" s="738" t="s">
        <v>2778</v>
      </c>
      <c r="C1779" s="738" t="s">
        <v>3072</v>
      </c>
      <c r="D1779" s="819" t="s">
        <v>5802</v>
      </c>
      <c r="E1779" s="820" t="s">
        <v>3147</v>
      </c>
      <c r="F1779" s="738" t="s">
        <v>3057</v>
      </c>
      <c r="G1779" s="738" t="s">
        <v>4295</v>
      </c>
      <c r="H1779" s="738" t="s">
        <v>608</v>
      </c>
      <c r="I1779" s="738" t="s">
        <v>4296</v>
      </c>
      <c r="J1779" s="738" t="s">
        <v>4297</v>
      </c>
      <c r="K1779" s="738" t="s">
        <v>4298</v>
      </c>
      <c r="L1779" s="739">
        <v>239.96</v>
      </c>
      <c r="M1779" s="739">
        <v>4799.2</v>
      </c>
      <c r="N1779" s="738">
        <v>20</v>
      </c>
      <c r="O1779" s="821">
        <v>1.5</v>
      </c>
      <c r="P1779" s="739">
        <v>2399.6</v>
      </c>
      <c r="Q1779" s="754">
        <v>0.5</v>
      </c>
      <c r="R1779" s="738">
        <v>10</v>
      </c>
      <c r="S1779" s="754">
        <v>0.5</v>
      </c>
      <c r="T1779" s="821">
        <v>0.5</v>
      </c>
      <c r="U1779" s="777">
        <v>0.33333333333333331</v>
      </c>
    </row>
    <row r="1780" spans="1:21" ht="14.4" customHeight="1" x14ac:dyDescent="0.3">
      <c r="A1780" s="737">
        <v>10</v>
      </c>
      <c r="B1780" s="738" t="s">
        <v>2778</v>
      </c>
      <c r="C1780" s="738" t="s">
        <v>3072</v>
      </c>
      <c r="D1780" s="819" t="s">
        <v>5802</v>
      </c>
      <c r="E1780" s="820" t="s">
        <v>3147</v>
      </c>
      <c r="F1780" s="738" t="s">
        <v>3057</v>
      </c>
      <c r="G1780" s="738" t="s">
        <v>3188</v>
      </c>
      <c r="H1780" s="738" t="s">
        <v>608</v>
      </c>
      <c r="I1780" s="738" t="s">
        <v>3189</v>
      </c>
      <c r="J1780" s="738" t="s">
        <v>1623</v>
      </c>
      <c r="K1780" s="738" t="s">
        <v>3190</v>
      </c>
      <c r="L1780" s="739">
        <v>301.2</v>
      </c>
      <c r="M1780" s="739">
        <v>301.2</v>
      </c>
      <c r="N1780" s="738">
        <v>1</v>
      </c>
      <c r="O1780" s="821">
        <v>0.5</v>
      </c>
      <c r="P1780" s="739">
        <v>301.2</v>
      </c>
      <c r="Q1780" s="754">
        <v>1</v>
      </c>
      <c r="R1780" s="738">
        <v>1</v>
      </c>
      <c r="S1780" s="754">
        <v>1</v>
      </c>
      <c r="T1780" s="821">
        <v>0.5</v>
      </c>
      <c r="U1780" s="777">
        <v>1</v>
      </c>
    </row>
    <row r="1781" spans="1:21" ht="14.4" customHeight="1" x14ac:dyDescent="0.3">
      <c r="A1781" s="737">
        <v>10</v>
      </c>
      <c r="B1781" s="738" t="s">
        <v>2778</v>
      </c>
      <c r="C1781" s="738" t="s">
        <v>3072</v>
      </c>
      <c r="D1781" s="819" t="s">
        <v>5802</v>
      </c>
      <c r="E1781" s="820" t="s">
        <v>3147</v>
      </c>
      <c r="F1781" s="738" t="s">
        <v>3057</v>
      </c>
      <c r="G1781" s="738" t="s">
        <v>3188</v>
      </c>
      <c r="H1781" s="738" t="s">
        <v>608</v>
      </c>
      <c r="I1781" s="738" t="s">
        <v>5100</v>
      </c>
      <c r="J1781" s="738" t="s">
        <v>5101</v>
      </c>
      <c r="K1781" s="738" t="s">
        <v>5102</v>
      </c>
      <c r="L1781" s="739">
        <v>205.84</v>
      </c>
      <c r="M1781" s="739">
        <v>205.84</v>
      </c>
      <c r="N1781" s="738">
        <v>1</v>
      </c>
      <c r="O1781" s="821">
        <v>0.5</v>
      </c>
      <c r="P1781" s="739"/>
      <c r="Q1781" s="754">
        <v>0</v>
      </c>
      <c r="R1781" s="738"/>
      <c r="S1781" s="754">
        <v>0</v>
      </c>
      <c r="T1781" s="821"/>
      <c r="U1781" s="777">
        <v>0</v>
      </c>
    </row>
    <row r="1782" spans="1:21" ht="14.4" customHeight="1" x14ac:dyDescent="0.3">
      <c r="A1782" s="737">
        <v>10</v>
      </c>
      <c r="B1782" s="738" t="s">
        <v>2778</v>
      </c>
      <c r="C1782" s="738" t="s">
        <v>3072</v>
      </c>
      <c r="D1782" s="819" t="s">
        <v>5802</v>
      </c>
      <c r="E1782" s="820" t="s">
        <v>3147</v>
      </c>
      <c r="F1782" s="738" t="s">
        <v>3057</v>
      </c>
      <c r="G1782" s="738" t="s">
        <v>3188</v>
      </c>
      <c r="H1782" s="738" t="s">
        <v>608</v>
      </c>
      <c r="I1782" s="738" t="s">
        <v>3489</v>
      </c>
      <c r="J1782" s="738" t="s">
        <v>1623</v>
      </c>
      <c r="K1782" s="738" t="s">
        <v>3190</v>
      </c>
      <c r="L1782" s="739">
        <v>185.26</v>
      </c>
      <c r="M1782" s="739">
        <v>370.52</v>
      </c>
      <c r="N1782" s="738">
        <v>2</v>
      </c>
      <c r="O1782" s="821">
        <v>1</v>
      </c>
      <c r="P1782" s="739">
        <v>370.52</v>
      </c>
      <c r="Q1782" s="754">
        <v>1</v>
      </c>
      <c r="R1782" s="738">
        <v>2</v>
      </c>
      <c r="S1782" s="754">
        <v>1</v>
      </c>
      <c r="T1782" s="821">
        <v>1</v>
      </c>
      <c r="U1782" s="777">
        <v>1</v>
      </c>
    </row>
    <row r="1783" spans="1:21" ht="14.4" customHeight="1" x14ac:dyDescent="0.3">
      <c r="A1783" s="737">
        <v>10</v>
      </c>
      <c r="B1783" s="738" t="s">
        <v>2778</v>
      </c>
      <c r="C1783" s="738" t="s">
        <v>3072</v>
      </c>
      <c r="D1783" s="819" t="s">
        <v>5802</v>
      </c>
      <c r="E1783" s="820" t="s">
        <v>3147</v>
      </c>
      <c r="F1783" s="738" t="s">
        <v>3057</v>
      </c>
      <c r="G1783" s="738" t="s">
        <v>3188</v>
      </c>
      <c r="H1783" s="738" t="s">
        <v>608</v>
      </c>
      <c r="I1783" s="738" t="s">
        <v>5103</v>
      </c>
      <c r="J1783" s="738" t="s">
        <v>5104</v>
      </c>
      <c r="K1783" s="738" t="s">
        <v>5105</v>
      </c>
      <c r="L1783" s="739">
        <v>207.16</v>
      </c>
      <c r="M1783" s="739">
        <v>207.16</v>
      </c>
      <c r="N1783" s="738">
        <v>1</v>
      </c>
      <c r="O1783" s="821">
        <v>0.5</v>
      </c>
      <c r="P1783" s="739">
        <v>207.16</v>
      </c>
      <c r="Q1783" s="754">
        <v>1</v>
      </c>
      <c r="R1783" s="738">
        <v>1</v>
      </c>
      <c r="S1783" s="754">
        <v>1</v>
      </c>
      <c r="T1783" s="821">
        <v>0.5</v>
      </c>
      <c r="U1783" s="777">
        <v>1</v>
      </c>
    </row>
    <row r="1784" spans="1:21" ht="14.4" customHeight="1" x14ac:dyDescent="0.3">
      <c r="A1784" s="737">
        <v>10</v>
      </c>
      <c r="B1784" s="738" t="s">
        <v>2778</v>
      </c>
      <c r="C1784" s="738" t="s">
        <v>3072</v>
      </c>
      <c r="D1784" s="819" t="s">
        <v>5802</v>
      </c>
      <c r="E1784" s="820" t="s">
        <v>3147</v>
      </c>
      <c r="F1784" s="738" t="s">
        <v>3057</v>
      </c>
      <c r="G1784" s="738" t="s">
        <v>3319</v>
      </c>
      <c r="H1784" s="738" t="s">
        <v>871</v>
      </c>
      <c r="I1784" s="738" t="s">
        <v>4974</v>
      </c>
      <c r="J1784" s="738" t="s">
        <v>4975</v>
      </c>
      <c r="K1784" s="738" t="s">
        <v>2874</v>
      </c>
      <c r="L1784" s="739">
        <v>1614.9</v>
      </c>
      <c r="M1784" s="739">
        <v>12919.2</v>
      </c>
      <c r="N1784" s="738">
        <v>8</v>
      </c>
      <c r="O1784" s="821">
        <v>0.5</v>
      </c>
      <c r="P1784" s="739">
        <v>12919.2</v>
      </c>
      <c r="Q1784" s="754">
        <v>1</v>
      </c>
      <c r="R1784" s="738">
        <v>8</v>
      </c>
      <c r="S1784" s="754">
        <v>1</v>
      </c>
      <c r="T1784" s="821">
        <v>0.5</v>
      </c>
      <c r="U1784" s="777">
        <v>1</v>
      </c>
    </row>
    <row r="1785" spans="1:21" ht="14.4" customHeight="1" x14ac:dyDescent="0.3">
      <c r="A1785" s="737">
        <v>10</v>
      </c>
      <c r="B1785" s="738" t="s">
        <v>2778</v>
      </c>
      <c r="C1785" s="738" t="s">
        <v>3072</v>
      </c>
      <c r="D1785" s="819" t="s">
        <v>5802</v>
      </c>
      <c r="E1785" s="820" t="s">
        <v>3147</v>
      </c>
      <c r="F1785" s="738" t="s">
        <v>3057</v>
      </c>
      <c r="G1785" s="738" t="s">
        <v>3319</v>
      </c>
      <c r="H1785" s="738" t="s">
        <v>871</v>
      </c>
      <c r="I1785" s="738" t="s">
        <v>2644</v>
      </c>
      <c r="J1785" s="738" t="s">
        <v>2645</v>
      </c>
      <c r="K1785" s="738" t="s">
        <v>1676</v>
      </c>
      <c r="L1785" s="739">
        <v>72.27</v>
      </c>
      <c r="M1785" s="739">
        <v>1806.75</v>
      </c>
      <c r="N1785" s="738">
        <v>25</v>
      </c>
      <c r="O1785" s="821">
        <v>1</v>
      </c>
      <c r="P1785" s="739">
        <v>1806.75</v>
      </c>
      <c r="Q1785" s="754">
        <v>1</v>
      </c>
      <c r="R1785" s="738">
        <v>25</v>
      </c>
      <c r="S1785" s="754">
        <v>1</v>
      </c>
      <c r="T1785" s="821">
        <v>1</v>
      </c>
      <c r="U1785" s="777">
        <v>1</v>
      </c>
    </row>
    <row r="1786" spans="1:21" ht="14.4" customHeight="1" x14ac:dyDescent="0.3">
      <c r="A1786" s="737">
        <v>10</v>
      </c>
      <c r="B1786" s="738" t="s">
        <v>2778</v>
      </c>
      <c r="C1786" s="738" t="s">
        <v>3072</v>
      </c>
      <c r="D1786" s="819" t="s">
        <v>5802</v>
      </c>
      <c r="E1786" s="820" t="s">
        <v>3147</v>
      </c>
      <c r="F1786" s="738" t="s">
        <v>3057</v>
      </c>
      <c r="G1786" s="738" t="s">
        <v>3319</v>
      </c>
      <c r="H1786" s="738" t="s">
        <v>871</v>
      </c>
      <c r="I1786" s="738" t="s">
        <v>940</v>
      </c>
      <c r="J1786" s="738" t="s">
        <v>941</v>
      </c>
      <c r="K1786" s="738" t="s">
        <v>942</v>
      </c>
      <c r="L1786" s="739">
        <v>2635.97</v>
      </c>
      <c r="M1786" s="739">
        <v>26359.699999999997</v>
      </c>
      <c r="N1786" s="738">
        <v>10</v>
      </c>
      <c r="O1786" s="821">
        <v>1</v>
      </c>
      <c r="P1786" s="739">
        <v>26359.699999999997</v>
      </c>
      <c r="Q1786" s="754">
        <v>1</v>
      </c>
      <c r="R1786" s="738">
        <v>10</v>
      </c>
      <c r="S1786" s="754">
        <v>1</v>
      </c>
      <c r="T1786" s="821">
        <v>1</v>
      </c>
      <c r="U1786" s="777">
        <v>1</v>
      </c>
    </row>
    <row r="1787" spans="1:21" ht="14.4" customHeight="1" x14ac:dyDescent="0.3">
      <c r="A1787" s="737">
        <v>10</v>
      </c>
      <c r="B1787" s="738" t="s">
        <v>2778</v>
      </c>
      <c r="C1787" s="738" t="s">
        <v>3072</v>
      </c>
      <c r="D1787" s="819" t="s">
        <v>5802</v>
      </c>
      <c r="E1787" s="820" t="s">
        <v>3147</v>
      </c>
      <c r="F1787" s="738" t="s">
        <v>3057</v>
      </c>
      <c r="G1787" s="738" t="s">
        <v>5083</v>
      </c>
      <c r="H1787" s="738" t="s">
        <v>608</v>
      </c>
      <c r="I1787" s="738" t="s">
        <v>1495</v>
      </c>
      <c r="J1787" s="738" t="s">
        <v>748</v>
      </c>
      <c r="K1787" s="738" t="s">
        <v>5084</v>
      </c>
      <c r="L1787" s="739">
        <v>7.05</v>
      </c>
      <c r="M1787" s="739">
        <v>35.25</v>
      </c>
      <c r="N1787" s="738">
        <v>5</v>
      </c>
      <c r="O1787" s="821">
        <v>0.5</v>
      </c>
      <c r="P1787" s="739">
        <v>35.25</v>
      </c>
      <c r="Q1787" s="754">
        <v>1</v>
      </c>
      <c r="R1787" s="738">
        <v>5</v>
      </c>
      <c r="S1787" s="754">
        <v>1</v>
      </c>
      <c r="T1787" s="821">
        <v>0.5</v>
      </c>
      <c r="U1787" s="777">
        <v>1</v>
      </c>
    </row>
    <row r="1788" spans="1:21" ht="14.4" customHeight="1" x14ac:dyDescent="0.3">
      <c r="A1788" s="737">
        <v>10</v>
      </c>
      <c r="B1788" s="738" t="s">
        <v>2778</v>
      </c>
      <c r="C1788" s="738" t="s">
        <v>3072</v>
      </c>
      <c r="D1788" s="819" t="s">
        <v>5802</v>
      </c>
      <c r="E1788" s="820" t="s">
        <v>3147</v>
      </c>
      <c r="F1788" s="738" t="s">
        <v>3057</v>
      </c>
      <c r="G1788" s="738" t="s">
        <v>3348</v>
      </c>
      <c r="H1788" s="738" t="s">
        <v>608</v>
      </c>
      <c r="I1788" s="738" t="s">
        <v>3445</v>
      </c>
      <c r="J1788" s="738" t="s">
        <v>3350</v>
      </c>
      <c r="K1788" s="738" t="s">
        <v>3446</v>
      </c>
      <c r="L1788" s="739">
        <v>181.04</v>
      </c>
      <c r="M1788" s="739">
        <v>181.04</v>
      </c>
      <c r="N1788" s="738">
        <v>1</v>
      </c>
      <c r="O1788" s="821">
        <v>0.5</v>
      </c>
      <c r="P1788" s="739"/>
      <c r="Q1788" s="754">
        <v>0</v>
      </c>
      <c r="R1788" s="738"/>
      <c r="S1788" s="754">
        <v>0</v>
      </c>
      <c r="T1788" s="821"/>
      <c r="U1788" s="777">
        <v>0</v>
      </c>
    </row>
    <row r="1789" spans="1:21" ht="14.4" customHeight="1" x14ac:dyDescent="0.3">
      <c r="A1789" s="737">
        <v>10</v>
      </c>
      <c r="B1789" s="738" t="s">
        <v>2778</v>
      </c>
      <c r="C1789" s="738" t="s">
        <v>3072</v>
      </c>
      <c r="D1789" s="819" t="s">
        <v>5802</v>
      </c>
      <c r="E1789" s="820" t="s">
        <v>3147</v>
      </c>
      <c r="F1789" s="738" t="s">
        <v>3057</v>
      </c>
      <c r="G1789" s="738" t="s">
        <v>3399</v>
      </c>
      <c r="H1789" s="738" t="s">
        <v>871</v>
      </c>
      <c r="I1789" s="738" t="s">
        <v>885</v>
      </c>
      <c r="J1789" s="738" t="s">
        <v>886</v>
      </c>
      <c r="K1789" s="738" t="s">
        <v>2864</v>
      </c>
      <c r="L1789" s="739">
        <v>63.75</v>
      </c>
      <c r="M1789" s="739">
        <v>318.75</v>
      </c>
      <c r="N1789" s="738">
        <v>5</v>
      </c>
      <c r="O1789" s="821">
        <v>2.5</v>
      </c>
      <c r="P1789" s="739">
        <v>191.25</v>
      </c>
      <c r="Q1789" s="754">
        <v>0.6</v>
      </c>
      <c r="R1789" s="738">
        <v>3</v>
      </c>
      <c r="S1789" s="754">
        <v>0.6</v>
      </c>
      <c r="T1789" s="821">
        <v>1.5</v>
      </c>
      <c r="U1789" s="777">
        <v>0.6</v>
      </c>
    </row>
    <row r="1790" spans="1:21" ht="14.4" customHeight="1" x14ac:dyDescent="0.3">
      <c r="A1790" s="737">
        <v>10</v>
      </c>
      <c r="B1790" s="738" t="s">
        <v>2778</v>
      </c>
      <c r="C1790" s="738" t="s">
        <v>3072</v>
      </c>
      <c r="D1790" s="819" t="s">
        <v>5802</v>
      </c>
      <c r="E1790" s="820" t="s">
        <v>3147</v>
      </c>
      <c r="F1790" s="738" t="s">
        <v>3057</v>
      </c>
      <c r="G1790" s="738" t="s">
        <v>3355</v>
      </c>
      <c r="H1790" s="738" t="s">
        <v>608</v>
      </c>
      <c r="I1790" s="738" t="s">
        <v>1225</v>
      </c>
      <c r="J1790" s="738" t="s">
        <v>1226</v>
      </c>
      <c r="K1790" s="738" t="s">
        <v>3565</v>
      </c>
      <c r="L1790" s="739">
        <v>59.56</v>
      </c>
      <c r="M1790" s="739">
        <v>59.56</v>
      </c>
      <c r="N1790" s="738">
        <v>1</v>
      </c>
      <c r="O1790" s="821">
        <v>0.5</v>
      </c>
      <c r="P1790" s="739"/>
      <c r="Q1790" s="754">
        <v>0</v>
      </c>
      <c r="R1790" s="738"/>
      <c r="S1790" s="754">
        <v>0</v>
      </c>
      <c r="T1790" s="821"/>
      <c r="U1790" s="777">
        <v>0</v>
      </c>
    </row>
    <row r="1791" spans="1:21" ht="14.4" customHeight="1" x14ac:dyDescent="0.3">
      <c r="A1791" s="737">
        <v>10</v>
      </c>
      <c r="B1791" s="738" t="s">
        <v>2778</v>
      </c>
      <c r="C1791" s="738" t="s">
        <v>3072</v>
      </c>
      <c r="D1791" s="819" t="s">
        <v>5802</v>
      </c>
      <c r="E1791" s="820" t="s">
        <v>3147</v>
      </c>
      <c r="F1791" s="738" t="s">
        <v>3057</v>
      </c>
      <c r="G1791" s="738" t="s">
        <v>3479</v>
      </c>
      <c r="H1791" s="738" t="s">
        <v>608</v>
      </c>
      <c r="I1791" s="738" t="s">
        <v>4976</v>
      </c>
      <c r="J1791" s="738" t="s">
        <v>4977</v>
      </c>
      <c r="K1791" s="738" t="s">
        <v>4978</v>
      </c>
      <c r="L1791" s="739">
        <v>46370.36</v>
      </c>
      <c r="M1791" s="739">
        <v>324592.52</v>
      </c>
      <c r="N1791" s="738">
        <v>7</v>
      </c>
      <c r="O1791" s="821">
        <v>2</v>
      </c>
      <c r="P1791" s="739">
        <v>231851.80000000002</v>
      </c>
      <c r="Q1791" s="754">
        <v>0.7142857142857143</v>
      </c>
      <c r="R1791" s="738">
        <v>5</v>
      </c>
      <c r="S1791" s="754">
        <v>0.7142857142857143</v>
      </c>
      <c r="T1791" s="821">
        <v>1.5</v>
      </c>
      <c r="U1791" s="777">
        <v>0.75</v>
      </c>
    </row>
    <row r="1792" spans="1:21" ht="14.4" customHeight="1" x14ac:dyDescent="0.3">
      <c r="A1792" s="737">
        <v>10</v>
      </c>
      <c r="B1792" s="738" t="s">
        <v>2778</v>
      </c>
      <c r="C1792" s="738" t="s">
        <v>3072</v>
      </c>
      <c r="D1792" s="819" t="s">
        <v>5802</v>
      </c>
      <c r="E1792" s="820" t="s">
        <v>3147</v>
      </c>
      <c r="F1792" s="738" t="s">
        <v>3057</v>
      </c>
      <c r="G1792" s="738" t="s">
        <v>3479</v>
      </c>
      <c r="H1792" s="738" t="s">
        <v>608</v>
      </c>
      <c r="I1792" s="738" t="s">
        <v>5106</v>
      </c>
      <c r="J1792" s="738" t="s">
        <v>5107</v>
      </c>
      <c r="K1792" s="738" t="s">
        <v>5108</v>
      </c>
      <c r="L1792" s="739">
        <v>46370.37</v>
      </c>
      <c r="M1792" s="739">
        <v>46370.37</v>
      </c>
      <c r="N1792" s="738">
        <v>1</v>
      </c>
      <c r="O1792" s="821">
        <v>1</v>
      </c>
      <c r="P1792" s="739"/>
      <c r="Q1792" s="754">
        <v>0</v>
      </c>
      <c r="R1792" s="738"/>
      <c r="S1792" s="754">
        <v>0</v>
      </c>
      <c r="T1792" s="821"/>
      <c r="U1792" s="777">
        <v>0</v>
      </c>
    </row>
    <row r="1793" spans="1:21" ht="14.4" customHeight="1" x14ac:dyDescent="0.3">
      <c r="A1793" s="737">
        <v>10</v>
      </c>
      <c r="B1793" s="738" t="s">
        <v>2778</v>
      </c>
      <c r="C1793" s="738" t="s">
        <v>3072</v>
      </c>
      <c r="D1793" s="819" t="s">
        <v>5802</v>
      </c>
      <c r="E1793" s="820" t="s">
        <v>3147</v>
      </c>
      <c r="F1793" s="738" t="s">
        <v>3057</v>
      </c>
      <c r="G1793" s="738" t="s">
        <v>4204</v>
      </c>
      <c r="H1793" s="738" t="s">
        <v>608</v>
      </c>
      <c r="I1793" s="738" t="s">
        <v>5085</v>
      </c>
      <c r="J1793" s="738" t="s">
        <v>5086</v>
      </c>
      <c r="K1793" s="738" t="s">
        <v>5087</v>
      </c>
      <c r="L1793" s="739">
        <v>55.34</v>
      </c>
      <c r="M1793" s="739">
        <v>774.7600000000001</v>
      </c>
      <c r="N1793" s="738">
        <v>14</v>
      </c>
      <c r="O1793" s="821">
        <v>4</v>
      </c>
      <c r="P1793" s="739">
        <v>608.74000000000012</v>
      </c>
      <c r="Q1793" s="754">
        <v>0.78571428571428581</v>
      </c>
      <c r="R1793" s="738">
        <v>11</v>
      </c>
      <c r="S1793" s="754">
        <v>0.7857142857142857</v>
      </c>
      <c r="T1793" s="821">
        <v>3.5</v>
      </c>
      <c r="U1793" s="777">
        <v>0.875</v>
      </c>
    </row>
    <row r="1794" spans="1:21" ht="14.4" customHeight="1" x14ac:dyDescent="0.3">
      <c r="A1794" s="737">
        <v>10</v>
      </c>
      <c r="B1794" s="738" t="s">
        <v>2778</v>
      </c>
      <c r="C1794" s="738" t="s">
        <v>3072</v>
      </c>
      <c r="D1794" s="819" t="s">
        <v>5802</v>
      </c>
      <c r="E1794" s="820" t="s">
        <v>3147</v>
      </c>
      <c r="F1794" s="738" t="s">
        <v>3057</v>
      </c>
      <c r="G1794" s="738" t="s">
        <v>4204</v>
      </c>
      <c r="H1794" s="738" t="s">
        <v>608</v>
      </c>
      <c r="I1794" s="738" t="s">
        <v>1625</v>
      </c>
      <c r="J1794" s="738" t="s">
        <v>4205</v>
      </c>
      <c r="K1794" s="738" t="s">
        <v>4206</v>
      </c>
      <c r="L1794" s="739">
        <v>0</v>
      </c>
      <c r="M1794" s="739">
        <v>0</v>
      </c>
      <c r="N1794" s="738">
        <v>4</v>
      </c>
      <c r="O1794" s="821">
        <v>1.5</v>
      </c>
      <c r="P1794" s="739">
        <v>0</v>
      </c>
      <c r="Q1794" s="754"/>
      <c r="R1794" s="738">
        <v>2</v>
      </c>
      <c r="S1794" s="754">
        <v>0.5</v>
      </c>
      <c r="T1794" s="821">
        <v>1</v>
      </c>
      <c r="U1794" s="777">
        <v>0.66666666666666663</v>
      </c>
    </row>
    <row r="1795" spans="1:21" ht="14.4" customHeight="1" x14ac:dyDescent="0.3">
      <c r="A1795" s="737">
        <v>10</v>
      </c>
      <c r="B1795" s="738" t="s">
        <v>2778</v>
      </c>
      <c r="C1795" s="738" t="s">
        <v>3072</v>
      </c>
      <c r="D1795" s="819" t="s">
        <v>5802</v>
      </c>
      <c r="E1795" s="820" t="s">
        <v>3147</v>
      </c>
      <c r="F1795" s="738" t="s">
        <v>3057</v>
      </c>
      <c r="G1795" s="738" t="s">
        <v>5109</v>
      </c>
      <c r="H1795" s="738" t="s">
        <v>608</v>
      </c>
      <c r="I1795" s="738" t="s">
        <v>1561</v>
      </c>
      <c r="J1795" s="738" t="s">
        <v>5110</v>
      </c>
      <c r="K1795" s="738" t="s">
        <v>5111</v>
      </c>
      <c r="L1795" s="739">
        <v>0</v>
      </c>
      <c r="M1795" s="739">
        <v>0</v>
      </c>
      <c r="N1795" s="738">
        <v>15</v>
      </c>
      <c r="O1795" s="821">
        <v>2.5</v>
      </c>
      <c r="P1795" s="739">
        <v>0</v>
      </c>
      <c r="Q1795" s="754"/>
      <c r="R1795" s="738">
        <v>11</v>
      </c>
      <c r="S1795" s="754">
        <v>0.73333333333333328</v>
      </c>
      <c r="T1795" s="821">
        <v>2</v>
      </c>
      <c r="U1795" s="777">
        <v>0.8</v>
      </c>
    </row>
    <row r="1796" spans="1:21" ht="14.4" customHeight="1" x14ac:dyDescent="0.3">
      <c r="A1796" s="737">
        <v>10</v>
      </c>
      <c r="B1796" s="738" t="s">
        <v>2778</v>
      </c>
      <c r="C1796" s="738" t="s">
        <v>3072</v>
      </c>
      <c r="D1796" s="819" t="s">
        <v>5802</v>
      </c>
      <c r="E1796" s="820" t="s">
        <v>3147</v>
      </c>
      <c r="F1796" s="738" t="s">
        <v>3057</v>
      </c>
      <c r="G1796" s="738" t="s">
        <v>5109</v>
      </c>
      <c r="H1796" s="738" t="s">
        <v>608</v>
      </c>
      <c r="I1796" s="738" t="s">
        <v>5112</v>
      </c>
      <c r="J1796" s="738" t="s">
        <v>5113</v>
      </c>
      <c r="K1796" s="738" t="s">
        <v>5114</v>
      </c>
      <c r="L1796" s="739">
        <v>0</v>
      </c>
      <c r="M1796" s="739">
        <v>0</v>
      </c>
      <c r="N1796" s="738">
        <v>2</v>
      </c>
      <c r="O1796" s="821">
        <v>0.5</v>
      </c>
      <c r="P1796" s="739">
        <v>0</v>
      </c>
      <c r="Q1796" s="754"/>
      <c r="R1796" s="738">
        <v>2</v>
      </c>
      <c r="S1796" s="754">
        <v>1</v>
      </c>
      <c r="T1796" s="821">
        <v>0.5</v>
      </c>
      <c r="U1796" s="777">
        <v>1</v>
      </c>
    </row>
    <row r="1797" spans="1:21" ht="14.4" customHeight="1" x14ac:dyDescent="0.3">
      <c r="A1797" s="737">
        <v>10</v>
      </c>
      <c r="B1797" s="738" t="s">
        <v>2778</v>
      </c>
      <c r="C1797" s="738" t="s">
        <v>3072</v>
      </c>
      <c r="D1797" s="819" t="s">
        <v>5802</v>
      </c>
      <c r="E1797" s="820" t="s">
        <v>3147</v>
      </c>
      <c r="F1797" s="738" t="s">
        <v>3058</v>
      </c>
      <c r="G1797" s="738" t="s">
        <v>3161</v>
      </c>
      <c r="H1797" s="738" t="s">
        <v>608</v>
      </c>
      <c r="I1797" s="738" t="s">
        <v>3377</v>
      </c>
      <c r="J1797" s="738" t="s">
        <v>3107</v>
      </c>
      <c r="K1797" s="738"/>
      <c r="L1797" s="739">
        <v>0</v>
      </c>
      <c r="M1797" s="739">
        <v>0</v>
      </c>
      <c r="N1797" s="738">
        <v>6</v>
      </c>
      <c r="O1797" s="821">
        <v>5.5</v>
      </c>
      <c r="P1797" s="739">
        <v>0</v>
      </c>
      <c r="Q1797" s="754"/>
      <c r="R1797" s="738">
        <v>4</v>
      </c>
      <c r="S1797" s="754">
        <v>0.66666666666666663</v>
      </c>
      <c r="T1797" s="821">
        <v>3.5</v>
      </c>
      <c r="U1797" s="777">
        <v>0.63636363636363635</v>
      </c>
    </row>
    <row r="1798" spans="1:21" ht="14.4" customHeight="1" x14ac:dyDescent="0.3">
      <c r="A1798" s="737">
        <v>10</v>
      </c>
      <c r="B1798" s="738" t="s">
        <v>2778</v>
      </c>
      <c r="C1798" s="738" t="s">
        <v>3072</v>
      </c>
      <c r="D1798" s="819" t="s">
        <v>5802</v>
      </c>
      <c r="E1798" s="820" t="s">
        <v>3147</v>
      </c>
      <c r="F1798" s="738" t="s">
        <v>3059</v>
      </c>
      <c r="G1798" s="738" t="s">
        <v>3566</v>
      </c>
      <c r="H1798" s="738" t="s">
        <v>608</v>
      </c>
      <c r="I1798" s="738" t="s">
        <v>3567</v>
      </c>
      <c r="J1798" s="738" t="s">
        <v>3568</v>
      </c>
      <c r="K1798" s="738" t="s">
        <v>3569</v>
      </c>
      <c r="L1798" s="739">
        <v>500</v>
      </c>
      <c r="M1798" s="739">
        <v>1000</v>
      </c>
      <c r="N1798" s="738">
        <v>2</v>
      </c>
      <c r="O1798" s="821">
        <v>2</v>
      </c>
      <c r="P1798" s="739">
        <v>1000</v>
      </c>
      <c r="Q1798" s="754">
        <v>1</v>
      </c>
      <c r="R1798" s="738">
        <v>2</v>
      </c>
      <c r="S1798" s="754">
        <v>1</v>
      </c>
      <c r="T1798" s="821">
        <v>2</v>
      </c>
      <c r="U1798" s="777">
        <v>1</v>
      </c>
    </row>
    <row r="1799" spans="1:21" ht="14.4" customHeight="1" x14ac:dyDescent="0.3">
      <c r="A1799" s="737">
        <v>10</v>
      </c>
      <c r="B1799" s="738" t="s">
        <v>2778</v>
      </c>
      <c r="C1799" s="738" t="s">
        <v>3072</v>
      </c>
      <c r="D1799" s="819" t="s">
        <v>5802</v>
      </c>
      <c r="E1799" s="820" t="s">
        <v>3114</v>
      </c>
      <c r="F1799" s="738" t="s">
        <v>3059</v>
      </c>
      <c r="G1799" s="738" t="s">
        <v>3566</v>
      </c>
      <c r="H1799" s="738" t="s">
        <v>608</v>
      </c>
      <c r="I1799" s="738" t="s">
        <v>4991</v>
      </c>
      <c r="J1799" s="738" t="s">
        <v>4992</v>
      </c>
      <c r="K1799" s="738" t="s">
        <v>4922</v>
      </c>
      <c r="L1799" s="739">
        <v>1658</v>
      </c>
      <c r="M1799" s="739">
        <v>1658</v>
      </c>
      <c r="N1799" s="738">
        <v>1</v>
      </c>
      <c r="O1799" s="821">
        <v>1</v>
      </c>
      <c r="P1799" s="739">
        <v>1658</v>
      </c>
      <c r="Q1799" s="754">
        <v>1</v>
      </c>
      <c r="R1799" s="738">
        <v>1</v>
      </c>
      <c r="S1799" s="754">
        <v>1</v>
      </c>
      <c r="T1799" s="821">
        <v>1</v>
      </c>
      <c r="U1799" s="777">
        <v>1</v>
      </c>
    </row>
    <row r="1800" spans="1:21" ht="14.4" customHeight="1" x14ac:dyDescent="0.3">
      <c r="A1800" s="737">
        <v>10</v>
      </c>
      <c r="B1800" s="738" t="s">
        <v>2778</v>
      </c>
      <c r="C1800" s="738" t="s">
        <v>3074</v>
      </c>
      <c r="D1800" s="819" t="s">
        <v>5803</v>
      </c>
      <c r="E1800" s="820" t="s">
        <v>3116</v>
      </c>
      <c r="F1800" s="738" t="s">
        <v>3057</v>
      </c>
      <c r="G1800" s="738" t="s">
        <v>3348</v>
      </c>
      <c r="H1800" s="738" t="s">
        <v>608</v>
      </c>
      <c r="I1800" s="738" t="s">
        <v>3445</v>
      </c>
      <c r="J1800" s="738" t="s">
        <v>3350</v>
      </c>
      <c r="K1800" s="738" t="s">
        <v>3446</v>
      </c>
      <c r="L1800" s="739">
        <v>181.04</v>
      </c>
      <c r="M1800" s="739">
        <v>543.12</v>
      </c>
      <c r="N1800" s="738">
        <v>3</v>
      </c>
      <c r="O1800" s="821">
        <v>3</v>
      </c>
      <c r="P1800" s="739"/>
      <c r="Q1800" s="754">
        <v>0</v>
      </c>
      <c r="R1800" s="738"/>
      <c r="S1800" s="754">
        <v>0</v>
      </c>
      <c r="T1800" s="821"/>
      <c r="U1800" s="777">
        <v>0</v>
      </c>
    </row>
    <row r="1801" spans="1:21" ht="14.4" customHeight="1" x14ac:dyDescent="0.3">
      <c r="A1801" s="737">
        <v>10</v>
      </c>
      <c r="B1801" s="738" t="s">
        <v>2778</v>
      </c>
      <c r="C1801" s="738" t="s">
        <v>3074</v>
      </c>
      <c r="D1801" s="819" t="s">
        <v>5803</v>
      </c>
      <c r="E1801" s="820" t="s">
        <v>3118</v>
      </c>
      <c r="F1801" s="738" t="s">
        <v>3057</v>
      </c>
      <c r="G1801" s="738" t="s">
        <v>4091</v>
      </c>
      <c r="H1801" s="738" t="s">
        <v>608</v>
      </c>
      <c r="I1801" s="738" t="s">
        <v>4092</v>
      </c>
      <c r="J1801" s="738" t="s">
        <v>4093</v>
      </c>
      <c r="K1801" s="738" t="s">
        <v>4094</v>
      </c>
      <c r="L1801" s="739">
        <v>2252.17</v>
      </c>
      <c r="M1801" s="739">
        <v>13513.02</v>
      </c>
      <c r="N1801" s="738">
        <v>6</v>
      </c>
      <c r="O1801" s="821">
        <v>2.5</v>
      </c>
      <c r="P1801" s="739">
        <v>13513.02</v>
      </c>
      <c r="Q1801" s="754">
        <v>1</v>
      </c>
      <c r="R1801" s="738">
        <v>6</v>
      </c>
      <c r="S1801" s="754">
        <v>1</v>
      </c>
      <c r="T1801" s="821">
        <v>2.5</v>
      </c>
      <c r="U1801" s="777">
        <v>1</v>
      </c>
    </row>
    <row r="1802" spans="1:21" ht="14.4" customHeight="1" x14ac:dyDescent="0.3">
      <c r="A1802" s="737">
        <v>10</v>
      </c>
      <c r="B1802" s="738" t="s">
        <v>2778</v>
      </c>
      <c r="C1802" s="738" t="s">
        <v>3074</v>
      </c>
      <c r="D1802" s="819" t="s">
        <v>5803</v>
      </c>
      <c r="E1802" s="820" t="s">
        <v>3118</v>
      </c>
      <c r="F1802" s="738" t="s">
        <v>3057</v>
      </c>
      <c r="G1802" s="738" t="s">
        <v>3166</v>
      </c>
      <c r="H1802" s="738" t="s">
        <v>608</v>
      </c>
      <c r="I1802" s="738" t="s">
        <v>5115</v>
      </c>
      <c r="J1802" s="738" t="s">
        <v>1903</v>
      </c>
      <c r="K1802" s="738" t="s">
        <v>3339</v>
      </c>
      <c r="L1802" s="739">
        <v>285.89</v>
      </c>
      <c r="M1802" s="739">
        <v>285.89</v>
      </c>
      <c r="N1802" s="738">
        <v>1</v>
      </c>
      <c r="O1802" s="821">
        <v>0.5</v>
      </c>
      <c r="P1802" s="739">
        <v>285.89</v>
      </c>
      <c r="Q1802" s="754">
        <v>1</v>
      </c>
      <c r="R1802" s="738">
        <v>1</v>
      </c>
      <c r="S1802" s="754">
        <v>1</v>
      </c>
      <c r="T1802" s="821">
        <v>0.5</v>
      </c>
      <c r="U1802" s="777">
        <v>1</v>
      </c>
    </row>
    <row r="1803" spans="1:21" ht="14.4" customHeight="1" x14ac:dyDescent="0.3">
      <c r="A1803" s="737">
        <v>10</v>
      </c>
      <c r="B1803" s="738" t="s">
        <v>2778</v>
      </c>
      <c r="C1803" s="738" t="s">
        <v>3074</v>
      </c>
      <c r="D1803" s="819" t="s">
        <v>5803</v>
      </c>
      <c r="E1803" s="820" t="s">
        <v>3118</v>
      </c>
      <c r="F1803" s="738" t="s">
        <v>3057</v>
      </c>
      <c r="G1803" s="738" t="s">
        <v>3166</v>
      </c>
      <c r="H1803" s="738" t="s">
        <v>608</v>
      </c>
      <c r="I1803" s="738" t="s">
        <v>5116</v>
      </c>
      <c r="J1803" s="738" t="s">
        <v>1903</v>
      </c>
      <c r="K1803" s="738" t="s">
        <v>3339</v>
      </c>
      <c r="L1803" s="739">
        <v>285.89</v>
      </c>
      <c r="M1803" s="739">
        <v>285.89</v>
      </c>
      <c r="N1803" s="738">
        <v>1</v>
      </c>
      <c r="O1803" s="821">
        <v>1</v>
      </c>
      <c r="P1803" s="739">
        <v>285.89</v>
      </c>
      <c r="Q1803" s="754">
        <v>1</v>
      </c>
      <c r="R1803" s="738">
        <v>1</v>
      </c>
      <c r="S1803" s="754">
        <v>1</v>
      </c>
      <c r="T1803" s="821">
        <v>1</v>
      </c>
      <c r="U1803" s="777">
        <v>1</v>
      </c>
    </row>
    <row r="1804" spans="1:21" ht="14.4" customHeight="1" x14ac:dyDescent="0.3">
      <c r="A1804" s="737">
        <v>10</v>
      </c>
      <c r="B1804" s="738" t="s">
        <v>2778</v>
      </c>
      <c r="C1804" s="738" t="s">
        <v>3074</v>
      </c>
      <c r="D1804" s="819" t="s">
        <v>5803</v>
      </c>
      <c r="E1804" s="820" t="s">
        <v>3118</v>
      </c>
      <c r="F1804" s="738" t="s">
        <v>3057</v>
      </c>
      <c r="G1804" s="738" t="s">
        <v>3355</v>
      </c>
      <c r="H1804" s="738" t="s">
        <v>608</v>
      </c>
      <c r="I1804" s="738" t="s">
        <v>988</v>
      </c>
      <c r="J1804" s="738" t="s">
        <v>989</v>
      </c>
      <c r="K1804" s="738" t="s">
        <v>4315</v>
      </c>
      <c r="L1804" s="739">
        <v>24.05</v>
      </c>
      <c r="M1804" s="739">
        <v>120.25</v>
      </c>
      <c r="N1804" s="738">
        <v>5</v>
      </c>
      <c r="O1804" s="821">
        <v>1</v>
      </c>
      <c r="P1804" s="739">
        <v>120.25</v>
      </c>
      <c r="Q1804" s="754">
        <v>1</v>
      </c>
      <c r="R1804" s="738">
        <v>5</v>
      </c>
      <c r="S1804" s="754">
        <v>1</v>
      </c>
      <c r="T1804" s="821">
        <v>1</v>
      </c>
      <c r="U1804" s="777">
        <v>1</v>
      </c>
    </row>
    <row r="1805" spans="1:21" ht="14.4" customHeight="1" x14ac:dyDescent="0.3">
      <c r="A1805" s="737">
        <v>10</v>
      </c>
      <c r="B1805" s="738" t="s">
        <v>2778</v>
      </c>
      <c r="C1805" s="738" t="s">
        <v>3074</v>
      </c>
      <c r="D1805" s="819" t="s">
        <v>5803</v>
      </c>
      <c r="E1805" s="820" t="s">
        <v>3118</v>
      </c>
      <c r="F1805" s="738" t="s">
        <v>3058</v>
      </c>
      <c r="G1805" s="738" t="s">
        <v>3161</v>
      </c>
      <c r="H1805" s="738" t="s">
        <v>608</v>
      </c>
      <c r="I1805" s="738" t="s">
        <v>3372</v>
      </c>
      <c r="J1805" s="738" t="s">
        <v>3107</v>
      </c>
      <c r="K1805" s="738"/>
      <c r="L1805" s="739">
        <v>0</v>
      </c>
      <c r="M1805" s="739">
        <v>0</v>
      </c>
      <c r="N1805" s="738">
        <v>1</v>
      </c>
      <c r="O1805" s="821">
        <v>0.5</v>
      </c>
      <c r="P1805" s="739">
        <v>0</v>
      </c>
      <c r="Q1805" s="754"/>
      <c r="R1805" s="738">
        <v>1</v>
      </c>
      <c r="S1805" s="754">
        <v>1</v>
      </c>
      <c r="T1805" s="821">
        <v>0.5</v>
      </c>
      <c r="U1805" s="777">
        <v>1</v>
      </c>
    </row>
    <row r="1806" spans="1:21" ht="14.4" customHeight="1" x14ac:dyDescent="0.3">
      <c r="A1806" s="737">
        <v>10</v>
      </c>
      <c r="B1806" s="738" t="s">
        <v>2778</v>
      </c>
      <c r="C1806" s="738" t="s">
        <v>3074</v>
      </c>
      <c r="D1806" s="819" t="s">
        <v>5803</v>
      </c>
      <c r="E1806" s="820" t="s">
        <v>3118</v>
      </c>
      <c r="F1806" s="738" t="s">
        <v>3058</v>
      </c>
      <c r="G1806" s="738" t="s">
        <v>3161</v>
      </c>
      <c r="H1806" s="738" t="s">
        <v>608</v>
      </c>
      <c r="I1806" s="738" t="s">
        <v>5117</v>
      </c>
      <c r="J1806" s="738" t="s">
        <v>3107</v>
      </c>
      <c r="K1806" s="738"/>
      <c r="L1806" s="739">
        <v>0</v>
      </c>
      <c r="M1806" s="739">
        <v>0</v>
      </c>
      <c r="N1806" s="738">
        <v>1</v>
      </c>
      <c r="O1806" s="821">
        <v>0.5</v>
      </c>
      <c r="P1806" s="739">
        <v>0</v>
      </c>
      <c r="Q1806" s="754"/>
      <c r="R1806" s="738">
        <v>1</v>
      </c>
      <c r="S1806" s="754">
        <v>1</v>
      </c>
      <c r="T1806" s="821">
        <v>0.5</v>
      </c>
      <c r="U1806" s="777">
        <v>1</v>
      </c>
    </row>
    <row r="1807" spans="1:21" ht="14.4" customHeight="1" x14ac:dyDescent="0.3">
      <c r="A1807" s="737">
        <v>10</v>
      </c>
      <c r="B1807" s="738" t="s">
        <v>2778</v>
      </c>
      <c r="C1807" s="738" t="s">
        <v>3074</v>
      </c>
      <c r="D1807" s="819" t="s">
        <v>5803</v>
      </c>
      <c r="E1807" s="820" t="s">
        <v>3118</v>
      </c>
      <c r="F1807" s="738" t="s">
        <v>3058</v>
      </c>
      <c r="G1807" s="738" t="s">
        <v>3161</v>
      </c>
      <c r="H1807" s="738" t="s">
        <v>608</v>
      </c>
      <c r="I1807" s="738" t="s">
        <v>5118</v>
      </c>
      <c r="J1807" s="738" t="s">
        <v>3107</v>
      </c>
      <c r="K1807" s="738"/>
      <c r="L1807" s="739">
        <v>0</v>
      </c>
      <c r="M1807" s="739">
        <v>0</v>
      </c>
      <c r="N1807" s="738">
        <v>1</v>
      </c>
      <c r="O1807" s="821">
        <v>1</v>
      </c>
      <c r="P1807" s="739"/>
      <c r="Q1807" s="754"/>
      <c r="R1807" s="738"/>
      <c r="S1807" s="754">
        <v>0</v>
      </c>
      <c r="T1807" s="821"/>
      <c r="U1807" s="777">
        <v>0</v>
      </c>
    </row>
    <row r="1808" spans="1:21" ht="14.4" customHeight="1" x14ac:dyDescent="0.3">
      <c r="A1808" s="737">
        <v>10</v>
      </c>
      <c r="B1808" s="738" t="s">
        <v>2778</v>
      </c>
      <c r="C1808" s="738" t="s">
        <v>3074</v>
      </c>
      <c r="D1808" s="819" t="s">
        <v>5803</v>
      </c>
      <c r="E1808" s="820" t="s">
        <v>3121</v>
      </c>
      <c r="F1808" s="738" t="s">
        <v>3057</v>
      </c>
      <c r="G1808" s="738" t="s">
        <v>3218</v>
      </c>
      <c r="H1808" s="738" t="s">
        <v>608</v>
      </c>
      <c r="I1808" s="738" t="s">
        <v>1491</v>
      </c>
      <c r="J1808" s="738" t="s">
        <v>1492</v>
      </c>
      <c r="K1808" s="738" t="s">
        <v>3717</v>
      </c>
      <c r="L1808" s="739">
        <v>462.73</v>
      </c>
      <c r="M1808" s="739">
        <v>2313.65</v>
      </c>
      <c r="N1808" s="738">
        <v>5</v>
      </c>
      <c r="O1808" s="821">
        <v>1</v>
      </c>
      <c r="P1808" s="739">
        <v>2313.65</v>
      </c>
      <c r="Q1808" s="754">
        <v>1</v>
      </c>
      <c r="R1808" s="738">
        <v>5</v>
      </c>
      <c r="S1808" s="754">
        <v>1</v>
      </c>
      <c r="T1808" s="821">
        <v>1</v>
      </c>
      <c r="U1808" s="777">
        <v>1</v>
      </c>
    </row>
    <row r="1809" spans="1:21" ht="14.4" customHeight="1" x14ac:dyDescent="0.3">
      <c r="A1809" s="737">
        <v>10</v>
      </c>
      <c r="B1809" s="738" t="s">
        <v>2778</v>
      </c>
      <c r="C1809" s="738" t="s">
        <v>3074</v>
      </c>
      <c r="D1809" s="819" t="s">
        <v>5803</v>
      </c>
      <c r="E1809" s="820" t="s">
        <v>3121</v>
      </c>
      <c r="F1809" s="738" t="s">
        <v>3057</v>
      </c>
      <c r="G1809" s="738" t="s">
        <v>3246</v>
      </c>
      <c r="H1809" s="738" t="s">
        <v>608</v>
      </c>
      <c r="I1809" s="738" t="s">
        <v>3249</v>
      </c>
      <c r="J1809" s="738" t="s">
        <v>3247</v>
      </c>
      <c r="K1809" s="738" t="s">
        <v>3250</v>
      </c>
      <c r="L1809" s="739">
        <v>0</v>
      </c>
      <c r="M1809" s="739">
        <v>0</v>
      </c>
      <c r="N1809" s="738">
        <v>1</v>
      </c>
      <c r="O1809" s="821">
        <v>0.5</v>
      </c>
      <c r="P1809" s="739">
        <v>0</v>
      </c>
      <c r="Q1809" s="754"/>
      <c r="R1809" s="738">
        <v>1</v>
      </c>
      <c r="S1809" s="754">
        <v>1</v>
      </c>
      <c r="T1809" s="821">
        <v>0.5</v>
      </c>
      <c r="U1809" s="777">
        <v>1</v>
      </c>
    </row>
    <row r="1810" spans="1:21" ht="14.4" customHeight="1" x14ac:dyDescent="0.3">
      <c r="A1810" s="737">
        <v>10</v>
      </c>
      <c r="B1810" s="738" t="s">
        <v>2778</v>
      </c>
      <c r="C1810" s="738" t="s">
        <v>3074</v>
      </c>
      <c r="D1810" s="819" t="s">
        <v>5803</v>
      </c>
      <c r="E1810" s="820" t="s">
        <v>3121</v>
      </c>
      <c r="F1810" s="738" t="s">
        <v>3057</v>
      </c>
      <c r="G1810" s="738" t="s">
        <v>3255</v>
      </c>
      <c r="H1810" s="738" t="s">
        <v>608</v>
      </c>
      <c r="I1810" s="738" t="s">
        <v>2105</v>
      </c>
      <c r="J1810" s="738" t="s">
        <v>3263</v>
      </c>
      <c r="K1810" s="738" t="s">
        <v>3258</v>
      </c>
      <c r="L1810" s="739">
        <v>359.45</v>
      </c>
      <c r="M1810" s="739">
        <v>1437.8</v>
      </c>
      <c r="N1810" s="738">
        <v>4</v>
      </c>
      <c r="O1810" s="821">
        <v>2</v>
      </c>
      <c r="P1810" s="739">
        <v>1437.8</v>
      </c>
      <c r="Q1810" s="754">
        <v>1</v>
      </c>
      <c r="R1810" s="738">
        <v>4</v>
      </c>
      <c r="S1810" s="754">
        <v>1</v>
      </c>
      <c r="T1810" s="821">
        <v>2</v>
      </c>
      <c r="U1810" s="777">
        <v>1</v>
      </c>
    </row>
    <row r="1811" spans="1:21" ht="14.4" customHeight="1" x14ac:dyDescent="0.3">
      <c r="A1811" s="737">
        <v>10</v>
      </c>
      <c r="B1811" s="738" t="s">
        <v>2778</v>
      </c>
      <c r="C1811" s="738" t="s">
        <v>3074</v>
      </c>
      <c r="D1811" s="819" t="s">
        <v>5803</v>
      </c>
      <c r="E1811" s="820" t="s">
        <v>3121</v>
      </c>
      <c r="F1811" s="738" t="s">
        <v>3057</v>
      </c>
      <c r="G1811" s="738" t="s">
        <v>3255</v>
      </c>
      <c r="H1811" s="738" t="s">
        <v>608</v>
      </c>
      <c r="I1811" s="738" t="s">
        <v>2206</v>
      </c>
      <c r="J1811" s="738" t="s">
        <v>3263</v>
      </c>
      <c r="K1811" s="738" t="s">
        <v>3260</v>
      </c>
      <c r="L1811" s="739">
        <v>718.91</v>
      </c>
      <c r="M1811" s="739">
        <v>1437.82</v>
      </c>
      <c r="N1811" s="738">
        <v>2</v>
      </c>
      <c r="O1811" s="821">
        <v>1</v>
      </c>
      <c r="P1811" s="739">
        <v>1437.82</v>
      </c>
      <c r="Q1811" s="754">
        <v>1</v>
      </c>
      <c r="R1811" s="738">
        <v>2</v>
      </c>
      <c r="S1811" s="754">
        <v>1</v>
      </c>
      <c r="T1811" s="821">
        <v>1</v>
      </c>
      <c r="U1811" s="777">
        <v>1</v>
      </c>
    </row>
    <row r="1812" spans="1:21" ht="14.4" customHeight="1" x14ac:dyDescent="0.3">
      <c r="A1812" s="737">
        <v>10</v>
      </c>
      <c r="B1812" s="738" t="s">
        <v>2778</v>
      </c>
      <c r="C1812" s="738" t="s">
        <v>3074</v>
      </c>
      <c r="D1812" s="819" t="s">
        <v>5803</v>
      </c>
      <c r="E1812" s="820" t="s">
        <v>3121</v>
      </c>
      <c r="F1812" s="738" t="s">
        <v>3057</v>
      </c>
      <c r="G1812" s="738" t="s">
        <v>3255</v>
      </c>
      <c r="H1812" s="738" t="s">
        <v>608</v>
      </c>
      <c r="I1812" s="738" t="s">
        <v>2115</v>
      </c>
      <c r="J1812" s="738" t="s">
        <v>3263</v>
      </c>
      <c r="K1812" s="738" t="s">
        <v>3264</v>
      </c>
      <c r="L1812" s="739">
        <v>1437.8</v>
      </c>
      <c r="M1812" s="739">
        <v>1437.8</v>
      </c>
      <c r="N1812" s="738">
        <v>1</v>
      </c>
      <c r="O1812" s="821">
        <v>1</v>
      </c>
      <c r="P1812" s="739">
        <v>1437.8</v>
      </c>
      <c r="Q1812" s="754">
        <v>1</v>
      </c>
      <c r="R1812" s="738">
        <v>1</v>
      </c>
      <c r="S1812" s="754">
        <v>1</v>
      </c>
      <c r="T1812" s="821">
        <v>1</v>
      </c>
      <c r="U1812" s="777">
        <v>1</v>
      </c>
    </row>
    <row r="1813" spans="1:21" ht="14.4" customHeight="1" x14ac:dyDescent="0.3">
      <c r="A1813" s="737">
        <v>10</v>
      </c>
      <c r="B1813" s="738" t="s">
        <v>2778</v>
      </c>
      <c r="C1813" s="738" t="s">
        <v>3074</v>
      </c>
      <c r="D1813" s="819" t="s">
        <v>5803</v>
      </c>
      <c r="E1813" s="820" t="s">
        <v>3121</v>
      </c>
      <c r="F1813" s="738" t="s">
        <v>3057</v>
      </c>
      <c r="G1813" s="738" t="s">
        <v>5119</v>
      </c>
      <c r="H1813" s="738" t="s">
        <v>608</v>
      </c>
      <c r="I1813" s="738" t="s">
        <v>5120</v>
      </c>
      <c r="J1813" s="738" t="s">
        <v>5121</v>
      </c>
      <c r="K1813" s="738" t="s">
        <v>5122</v>
      </c>
      <c r="L1813" s="739">
        <v>5336.52</v>
      </c>
      <c r="M1813" s="739">
        <v>10673.04</v>
      </c>
      <c r="N1813" s="738">
        <v>2</v>
      </c>
      <c r="O1813" s="821">
        <v>1</v>
      </c>
      <c r="P1813" s="739">
        <v>10673.04</v>
      </c>
      <c r="Q1813" s="754">
        <v>1</v>
      </c>
      <c r="R1813" s="738">
        <v>2</v>
      </c>
      <c r="S1813" s="754">
        <v>1</v>
      </c>
      <c r="T1813" s="821">
        <v>1</v>
      </c>
      <c r="U1813" s="777">
        <v>1</v>
      </c>
    </row>
    <row r="1814" spans="1:21" ht="14.4" customHeight="1" x14ac:dyDescent="0.3">
      <c r="A1814" s="737">
        <v>10</v>
      </c>
      <c r="B1814" s="738" t="s">
        <v>2778</v>
      </c>
      <c r="C1814" s="738" t="s">
        <v>3074</v>
      </c>
      <c r="D1814" s="819" t="s">
        <v>5803</v>
      </c>
      <c r="E1814" s="820" t="s">
        <v>3121</v>
      </c>
      <c r="F1814" s="738" t="s">
        <v>3057</v>
      </c>
      <c r="G1814" s="738" t="s">
        <v>3733</v>
      </c>
      <c r="H1814" s="738" t="s">
        <v>608</v>
      </c>
      <c r="I1814" s="738" t="s">
        <v>1488</v>
      </c>
      <c r="J1814" s="738" t="s">
        <v>1489</v>
      </c>
      <c r="K1814" s="738" t="s">
        <v>3734</v>
      </c>
      <c r="L1814" s="739">
        <v>344</v>
      </c>
      <c r="M1814" s="739">
        <v>688</v>
      </c>
      <c r="N1814" s="738">
        <v>2</v>
      </c>
      <c r="O1814" s="821">
        <v>0.5</v>
      </c>
      <c r="P1814" s="739">
        <v>688</v>
      </c>
      <c r="Q1814" s="754">
        <v>1</v>
      </c>
      <c r="R1814" s="738">
        <v>2</v>
      </c>
      <c r="S1814" s="754">
        <v>1</v>
      </c>
      <c r="T1814" s="821">
        <v>0.5</v>
      </c>
      <c r="U1814" s="777">
        <v>1</v>
      </c>
    </row>
    <row r="1815" spans="1:21" ht="14.4" customHeight="1" x14ac:dyDescent="0.3">
      <c r="A1815" s="737">
        <v>10</v>
      </c>
      <c r="B1815" s="738" t="s">
        <v>2778</v>
      </c>
      <c r="C1815" s="738" t="s">
        <v>3074</v>
      </c>
      <c r="D1815" s="819" t="s">
        <v>5803</v>
      </c>
      <c r="E1815" s="820" t="s">
        <v>3121</v>
      </c>
      <c r="F1815" s="738" t="s">
        <v>3057</v>
      </c>
      <c r="G1815" s="738" t="s">
        <v>3733</v>
      </c>
      <c r="H1815" s="738" t="s">
        <v>608</v>
      </c>
      <c r="I1815" s="738" t="s">
        <v>5123</v>
      </c>
      <c r="J1815" s="738" t="s">
        <v>1489</v>
      </c>
      <c r="K1815" s="738" t="s">
        <v>5124</v>
      </c>
      <c r="L1815" s="739">
        <v>0</v>
      </c>
      <c r="M1815" s="739">
        <v>0</v>
      </c>
      <c r="N1815" s="738">
        <v>3</v>
      </c>
      <c r="O1815" s="821">
        <v>1</v>
      </c>
      <c r="P1815" s="739">
        <v>0</v>
      </c>
      <c r="Q1815" s="754"/>
      <c r="R1815" s="738">
        <v>3</v>
      </c>
      <c r="S1815" s="754">
        <v>1</v>
      </c>
      <c r="T1815" s="821">
        <v>1</v>
      </c>
      <c r="U1815" s="777">
        <v>1</v>
      </c>
    </row>
    <row r="1816" spans="1:21" ht="14.4" customHeight="1" x14ac:dyDescent="0.3">
      <c r="A1816" s="737">
        <v>10</v>
      </c>
      <c r="B1816" s="738" t="s">
        <v>2778</v>
      </c>
      <c r="C1816" s="738" t="s">
        <v>3074</v>
      </c>
      <c r="D1816" s="819" t="s">
        <v>5803</v>
      </c>
      <c r="E1816" s="820" t="s">
        <v>3121</v>
      </c>
      <c r="F1816" s="738" t="s">
        <v>3057</v>
      </c>
      <c r="G1816" s="738" t="s">
        <v>4169</v>
      </c>
      <c r="H1816" s="738" t="s">
        <v>608</v>
      </c>
      <c r="I1816" s="738" t="s">
        <v>1077</v>
      </c>
      <c r="J1816" s="738" t="s">
        <v>1078</v>
      </c>
      <c r="K1816" s="738" t="s">
        <v>5125</v>
      </c>
      <c r="L1816" s="739">
        <v>923.74</v>
      </c>
      <c r="M1816" s="739">
        <v>2771.2200000000003</v>
      </c>
      <c r="N1816" s="738">
        <v>3</v>
      </c>
      <c r="O1816" s="821">
        <v>1</v>
      </c>
      <c r="P1816" s="739">
        <v>2771.2200000000003</v>
      </c>
      <c r="Q1816" s="754">
        <v>1</v>
      </c>
      <c r="R1816" s="738">
        <v>3</v>
      </c>
      <c r="S1816" s="754">
        <v>1</v>
      </c>
      <c r="T1816" s="821">
        <v>1</v>
      </c>
      <c r="U1816" s="777">
        <v>1</v>
      </c>
    </row>
    <row r="1817" spans="1:21" ht="14.4" customHeight="1" x14ac:dyDescent="0.3">
      <c r="A1817" s="737">
        <v>10</v>
      </c>
      <c r="B1817" s="738" t="s">
        <v>2778</v>
      </c>
      <c r="C1817" s="738" t="s">
        <v>3074</v>
      </c>
      <c r="D1817" s="819" t="s">
        <v>5803</v>
      </c>
      <c r="E1817" s="820" t="s">
        <v>3121</v>
      </c>
      <c r="F1817" s="738" t="s">
        <v>3057</v>
      </c>
      <c r="G1817" s="738" t="s">
        <v>4169</v>
      </c>
      <c r="H1817" s="738" t="s">
        <v>608</v>
      </c>
      <c r="I1817" s="738" t="s">
        <v>1153</v>
      </c>
      <c r="J1817" s="738" t="s">
        <v>1078</v>
      </c>
      <c r="K1817" s="738" t="s">
        <v>4170</v>
      </c>
      <c r="L1817" s="739">
        <v>368.16</v>
      </c>
      <c r="M1817" s="739">
        <v>5522.4000000000005</v>
      </c>
      <c r="N1817" s="738">
        <v>15</v>
      </c>
      <c r="O1817" s="821">
        <v>3</v>
      </c>
      <c r="P1817" s="739">
        <v>5522.4000000000005</v>
      </c>
      <c r="Q1817" s="754">
        <v>1</v>
      </c>
      <c r="R1817" s="738">
        <v>15</v>
      </c>
      <c r="S1817" s="754">
        <v>1</v>
      </c>
      <c r="T1817" s="821">
        <v>3</v>
      </c>
      <c r="U1817" s="777">
        <v>1</v>
      </c>
    </row>
    <row r="1818" spans="1:21" ht="14.4" customHeight="1" x14ac:dyDescent="0.3">
      <c r="A1818" s="737">
        <v>10</v>
      </c>
      <c r="B1818" s="738" t="s">
        <v>2778</v>
      </c>
      <c r="C1818" s="738" t="s">
        <v>3074</v>
      </c>
      <c r="D1818" s="819" t="s">
        <v>5803</v>
      </c>
      <c r="E1818" s="820" t="s">
        <v>3121</v>
      </c>
      <c r="F1818" s="738" t="s">
        <v>3057</v>
      </c>
      <c r="G1818" s="738" t="s">
        <v>5126</v>
      </c>
      <c r="H1818" s="738" t="s">
        <v>608</v>
      </c>
      <c r="I1818" s="738" t="s">
        <v>5127</v>
      </c>
      <c r="J1818" s="738" t="s">
        <v>5128</v>
      </c>
      <c r="K1818" s="738" t="s">
        <v>2983</v>
      </c>
      <c r="L1818" s="739">
        <v>85.16</v>
      </c>
      <c r="M1818" s="739">
        <v>255.48</v>
      </c>
      <c r="N1818" s="738">
        <v>3</v>
      </c>
      <c r="O1818" s="821">
        <v>1</v>
      </c>
      <c r="P1818" s="739">
        <v>255.48</v>
      </c>
      <c r="Q1818" s="754">
        <v>1</v>
      </c>
      <c r="R1818" s="738">
        <v>3</v>
      </c>
      <c r="S1818" s="754">
        <v>1</v>
      </c>
      <c r="T1818" s="821">
        <v>1</v>
      </c>
      <c r="U1818" s="777">
        <v>1</v>
      </c>
    </row>
    <row r="1819" spans="1:21" ht="14.4" customHeight="1" x14ac:dyDescent="0.3">
      <c r="A1819" s="737">
        <v>10</v>
      </c>
      <c r="B1819" s="738" t="s">
        <v>2778</v>
      </c>
      <c r="C1819" s="738" t="s">
        <v>3074</v>
      </c>
      <c r="D1819" s="819" t="s">
        <v>5803</v>
      </c>
      <c r="E1819" s="820" t="s">
        <v>3121</v>
      </c>
      <c r="F1819" s="738" t="s">
        <v>3057</v>
      </c>
      <c r="G1819" s="738" t="s">
        <v>3576</v>
      </c>
      <c r="H1819" s="738" t="s">
        <v>871</v>
      </c>
      <c r="I1819" s="738" t="s">
        <v>1769</v>
      </c>
      <c r="J1819" s="738" t="s">
        <v>2684</v>
      </c>
      <c r="K1819" s="738" t="s">
        <v>2938</v>
      </c>
      <c r="L1819" s="739">
        <v>3231.81</v>
      </c>
      <c r="M1819" s="739">
        <v>3231.81</v>
      </c>
      <c r="N1819" s="738">
        <v>1</v>
      </c>
      <c r="O1819" s="821">
        <v>0.5</v>
      </c>
      <c r="P1819" s="739">
        <v>3231.81</v>
      </c>
      <c r="Q1819" s="754">
        <v>1</v>
      </c>
      <c r="R1819" s="738">
        <v>1</v>
      </c>
      <c r="S1819" s="754">
        <v>1</v>
      </c>
      <c r="T1819" s="821">
        <v>0.5</v>
      </c>
      <c r="U1819" s="777">
        <v>1</v>
      </c>
    </row>
    <row r="1820" spans="1:21" ht="14.4" customHeight="1" x14ac:dyDescent="0.3">
      <c r="A1820" s="737">
        <v>10</v>
      </c>
      <c r="B1820" s="738" t="s">
        <v>2778</v>
      </c>
      <c r="C1820" s="738" t="s">
        <v>3074</v>
      </c>
      <c r="D1820" s="819" t="s">
        <v>5803</v>
      </c>
      <c r="E1820" s="820" t="s">
        <v>3121</v>
      </c>
      <c r="F1820" s="738" t="s">
        <v>3057</v>
      </c>
      <c r="G1820" s="738" t="s">
        <v>3400</v>
      </c>
      <c r="H1820" s="738" t="s">
        <v>608</v>
      </c>
      <c r="I1820" s="738" t="s">
        <v>5129</v>
      </c>
      <c r="J1820" s="738" t="s">
        <v>5130</v>
      </c>
      <c r="K1820" s="738" t="s">
        <v>5131</v>
      </c>
      <c r="L1820" s="739">
        <v>0</v>
      </c>
      <c r="M1820" s="739">
        <v>0</v>
      </c>
      <c r="N1820" s="738">
        <v>1</v>
      </c>
      <c r="O1820" s="821">
        <v>1</v>
      </c>
      <c r="P1820" s="739">
        <v>0</v>
      </c>
      <c r="Q1820" s="754"/>
      <c r="R1820" s="738">
        <v>1</v>
      </c>
      <c r="S1820" s="754">
        <v>1</v>
      </c>
      <c r="T1820" s="821">
        <v>1</v>
      </c>
      <c r="U1820" s="777">
        <v>1</v>
      </c>
    </row>
    <row r="1821" spans="1:21" ht="14.4" customHeight="1" x14ac:dyDescent="0.3">
      <c r="A1821" s="737">
        <v>10</v>
      </c>
      <c r="B1821" s="738" t="s">
        <v>2778</v>
      </c>
      <c r="C1821" s="738" t="s">
        <v>3074</v>
      </c>
      <c r="D1821" s="819" t="s">
        <v>5803</v>
      </c>
      <c r="E1821" s="820" t="s">
        <v>3121</v>
      </c>
      <c r="F1821" s="738" t="s">
        <v>3057</v>
      </c>
      <c r="G1821" s="738" t="s">
        <v>4107</v>
      </c>
      <c r="H1821" s="738" t="s">
        <v>608</v>
      </c>
      <c r="I1821" s="738" t="s">
        <v>4108</v>
      </c>
      <c r="J1821" s="738" t="s">
        <v>4109</v>
      </c>
      <c r="K1821" s="738" t="s">
        <v>4110</v>
      </c>
      <c r="L1821" s="739">
        <v>0</v>
      </c>
      <c r="M1821" s="739">
        <v>0</v>
      </c>
      <c r="N1821" s="738">
        <v>2</v>
      </c>
      <c r="O1821" s="821">
        <v>1</v>
      </c>
      <c r="P1821" s="739">
        <v>0</v>
      </c>
      <c r="Q1821" s="754"/>
      <c r="R1821" s="738">
        <v>2</v>
      </c>
      <c r="S1821" s="754">
        <v>1</v>
      </c>
      <c r="T1821" s="821">
        <v>1</v>
      </c>
      <c r="U1821" s="777">
        <v>1</v>
      </c>
    </row>
    <row r="1822" spans="1:21" ht="14.4" customHeight="1" x14ac:dyDescent="0.3">
      <c r="A1822" s="737">
        <v>10</v>
      </c>
      <c r="B1822" s="738" t="s">
        <v>2778</v>
      </c>
      <c r="C1822" s="738" t="s">
        <v>3074</v>
      </c>
      <c r="D1822" s="819" t="s">
        <v>5803</v>
      </c>
      <c r="E1822" s="820" t="s">
        <v>3121</v>
      </c>
      <c r="F1822" s="738" t="s">
        <v>3057</v>
      </c>
      <c r="G1822" s="738" t="s">
        <v>4107</v>
      </c>
      <c r="H1822" s="738" t="s">
        <v>608</v>
      </c>
      <c r="I1822" s="738" t="s">
        <v>5132</v>
      </c>
      <c r="J1822" s="738" t="s">
        <v>5133</v>
      </c>
      <c r="K1822" s="738" t="s">
        <v>5134</v>
      </c>
      <c r="L1822" s="739">
        <v>668.54</v>
      </c>
      <c r="M1822" s="739">
        <v>668.54</v>
      </c>
      <c r="N1822" s="738">
        <v>1</v>
      </c>
      <c r="O1822" s="821">
        <v>1</v>
      </c>
      <c r="P1822" s="739">
        <v>668.54</v>
      </c>
      <c r="Q1822" s="754">
        <v>1</v>
      </c>
      <c r="R1822" s="738">
        <v>1</v>
      </c>
      <c r="S1822" s="754">
        <v>1</v>
      </c>
      <c r="T1822" s="821">
        <v>1</v>
      </c>
      <c r="U1822" s="777">
        <v>1</v>
      </c>
    </row>
    <row r="1823" spans="1:21" ht="14.4" customHeight="1" x14ac:dyDescent="0.3">
      <c r="A1823" s="737">
        <v>10</v>
      </c>
      <c r="B1823" s="738" t="s">
        <v>2778</v>
      </c>
      <c r="C1823" s="738" t="s">
        <v>3074</v>
      </c>
      <c r="D1823" s="819" t="s">
        <v>5803</v>
      </c>
      <c r="E1823" s="820" t="s">
        <v>3121</v>
      </c>
      <c r="F1823" s="738" t="s">
        <v>3057</v>
      </c>
      <c r="G1823" s="738" t="s">
        <v>3481</v>
      </c>
      <c r="H1823" s="738" t="s">
        <v>608</v>
      </c>
      <c r="I1823" s="738" t="s">
        <v>1039</v>
      </c>
      <c r="J1823" s="738" t="s">
        <v>1040</v>
      </c>
      <c r="K1823" s="738" t="s">
        <v>3482</v>
      </c>
      <c r="L1823" s="739">
        <v>55.01</v>
      </c>
      <c r="M1823" s="739">
        <v>55.01</v>
      </c>
      <c r="N1823" s="738">
        <v>1</v>
      </c>
      <c r="O1823" s="821">
        <v>1</v>
      </c>
      <c r="P1823" s="739"/>
      <c r="Q1823" s="754">
        <v>0</v>
      </c>
      <c r="R1823" s="738"/>
      <c r="S1823" s="754">
        <v>0</v>
      </c>
      <c r="T1823" s="821"/>
      <c r="U1823" s="777">
        <v>0</v>
      </c>
    </row>
    <row r="1824" spans="1:21" ht="14.4" customHeight="1" x14ac:dyDescent="0.3">
      <c r="A1824" s="737">
        <v>10</v>
      </c>
      <c r="B1824" s="738" t="s">
        <v>2778</v>
      </c>
      <c r="C1824" s="738" t="s">
        <v>3074</v>
      </c>
      <c r="D1824" s="819" t="s">
        <v>5803</v>
      </c>
      <c r="E1824" s="820" t="s">
        <v>3121</v>
      </c>
      <c r="F1824" s="738" t="s">
        <v>3057</v>
      </c>
      <c r="G1824" s="738" t="s">
        <v>3158</v>
      </c>
      <c r="H1824" s="738" t="s">
        <v>608</v>
      </c>
      <c r="I1824" s="738" t="s">
        <v>3160</v>
      </c>
      <c r="J1824" s="738" t="s">
        <v>778</v>
      </c>
      <c r="K1824" s="738" t="s">
        <v>3159</v>
      </c>
      <c r="L1824" s="739">
        <v>34.15</v>
      </c>
      <c r="M1824" s="739">
        <v>34.15</v>
      </c>
      <c r="N1824" s="738">
        <v>1</v>
      </c>
      <c r="O1824" s="821">
        <v>1</v>
      </c>
      <c r="P1824" s="739"/>
      <c r="Q1824" s="754">
        <v>0</v>
      </c>
      <c r="R1824" s="738"/>
      <c r="S1824" s="754">
        <v>0</v>
      </c>
      <c r="T1824" s="821"/>
      <c r="U1824" s="777">
        <v>0</v>
      </c>
    </row>
    <row r="1825" spans="1:21" ht="14.4" customHeight="1" x14ac:dyDescent="0.3">
      <c r="A1825" s="737">
        <v>10</v>
      </c>
      <c r="B1825" s="738" t="s">
        <v>2778</v>
      </c>
      <c r="C1825" s="738" t="s">
        <v>3074</v>
      </c>
      <c r="D1825" s="819" t="s">
        <v>5803</v>
      </c>
      <c r="E1825" s="820" t="s">
        <v>3121</v>
      </c>
      <c r="F1825" s="738" t="s">
        <v>3057</v>
      </c>
      <c r="G1825" s="738" t="s">
        <v>3379</v>
      </c>
      <c r="H1825" s="738" t="s">
        <v>608</v>
      </c>
      <c r="I1825" s="738" t="s">
        <v>1274</v>
      </c>
      <c r="J1825" s="738" t="s">
        <v>1275</v>
      </c>
      <c r="K1825" s="738" t="s">
        <v>3534</v>
      </c>
      <c r="L1825" s="739">
        <v>48.09</v>
      </c>
      <c r="M1825" s="739">
        <v>192.36</v>
      </c>
      <c r="N1825" s="738">
        <v>4</v>
      </c>
      <c r="O1825" s="821">
        <v>1</v>
      </c>
      <c r="P1825" s="739">
        <v>192.36</v>
      </c>
      <c r="Q1825" s="754">
        <v>1</v>
      </c>
      <c r="R1825" s="738">
        <v>4</v>
      </c>
      <c r="S1825" s="754">
        <v>1</v>
      </c>
      <c r="T1825" s="821">
        <v>1</v>
      </c>
      <c r="U1825" s="777">
        <v>1</v>
      </c>
    </row>
    <row r="1826" spans="1:21" ht="14.4" customHeight="1" x14ac:dyDescent="0.3">
      <c r="A1826" s="737">
        <v>10</v>
      </c>
      <c r="B1826" s="738" t="s">
        <v>2778</v>
      </c>
      <c r="C1826" s="738" t="s">
        <v>3074</v>
      </c>
      <c r="D1826" s="819" t="s">
        <v>5803</v>
      </c>
      <c r="E1826" s="820" t="s">
        <v>3121</v>
      </c>
      <c r="F1826" s="738" t="s">
        <v>3057</v>
      </c>
      <c r="G1826" s="738" t="s">
        <v>4081</v>
      </c>
      <c r="H1826" s="738" t="s">
        <v>608</v>
      </c>
      <c r="I1826" s="738" t="s">
        <v>4230</v>
      </c>
      <c r="J1826" s="738" t="s">
        <v>4083</v>
      </c>
      <c r="K1826" s="738" t="s">
        <v>4231</v>
      </c>
      <c r="L1826" s="739">
        <v>132.97999999999999</v>
      </c>
      <c r="M1826" s="739">
        <v>265.95999999999998</v>
      </c>
      <c r="N1826" s="738">
        <v>2</v>
      </c>
      <c r="O1826" s="821">
        <v>0.5</v>
      </c>
      <c r="P1826" s="739">
        <v>265.95999999999998</v>
      </c>
      <c r="Q1826" s="754">
        <v>1</v>
      </c>
      <c r="R1826" s="738">
        <v>2</v>
      </c>
      <c r="S1826" s="754">
        <v>1</v>
      </c>
      <c r="T1826" s="821">
        <v>0.5</v>
      </c>
      <c r="U1826" s="777">
        <v>1</v>
      </c>
    </row>
    <row r="1827" spans="1:21" ht="14.4" customHeight="1" x14ac:dyDescent="0.3">
      <c r="A1827" s="737">
        <v>10</v>
      </c>
      <c r="B1827" s="738" t="s">
        <v>2778</v>
      </c>
      <c r="C1827" s="738" t="s">
        <v>3074</v>
      </c>
      <c r="D1827" s="819" t="s">
        <v>5803</v>
      </c>
      <c r="E1827" s="820" t="s">
        <v>3121</v>
      </c>
      <c r="F1827" s="738" t="s">
        <v>3057</v>
      </c>
      <c r="G1827" s="738" t="s">
        <v>3542</v>
      </c>
      <c r="H1827" s="738" t="s">
        <v>608</v>
      </c>
      <c r="I1827" s="738" t="s">
        <v>1016</v>
      </c>
      <c r="J1827" s="738" t="s">
        <v>1017</v>
      </c>
      <c r="K1827" s="738" t="s">
        <v>3543</v>
      </c>
      <c r="L1827" s="739">
        <v>0</v>
      </c>
      <c r="M1827" s="739">
        <v>0</v>
      </c>
      <c r="N1827" s="738">
        <v>1</v>
      </c>
      <c r="O1827" s="821">
        <v>0.5</v>
      </c>
      <c r="P1827" s="739">
        <v>0</v>
      </c>
      <c r="Q1827" s="754"/>
      <c r="R1827" s="738">
        <v>1</v>
      </c>
      <c r="S1827" s="754">
        <v>1</v>
      </c>
      <c r="T1827" s="821">
        <v>0.5</v>
      </c>
      <c r="U1827" s="777">
        <v>1</v>
      </c>
    </row>
    <row r="1828" spans="1:21" ht="14.4" customHeight="1" x14ac:dyDescent="0.3">
      <c r="A1828" s="737">
        <v>10</v>
      </c>
      <c r="B1828" s="738" t="s">
        <v>2778</v>
      </c>
      <c r="C1828" s="738" t="s">
        <v>3074</v>
      </c>
      <c r="D1828" s="819" t="s">
        <v>5803</v>
      </c>
      <c r="E1828" s="820" t="s">
        <v>3121</v>
      </c>
      <c r="F1828" s="738" t="s">
        <v>3057</v>
      </c>
      <c r="G1828" s="738" t="s">
        <v>4638</v>
      </c>
      <c r="H1828" s="738" t="s">
        <v>608</v>
      </c>
      <c r="I1828" s="738" t="s">
        <v>5135</v>
      </c>
      <c r="J1828" s="738" t="s">
        <v>5136</v>
      </c>
      <c r="K1828" s="738" t="s">
        <v>5137</v>
      </c>
      <c r="L1828" s="739">
        <v>35.18</v>
      </c>
      <c r="M1828" s="739">
        <v>35.18</v>
      </c>
      <c r="N1828" s="738">
        <v>1</v>
      </c>
      <c r="O1828" s="821">
        <v>0.5</v>
      </c>
      <c r="P1828" s="739">
        <v>35.18</v>
      </c>
      <c r="Q1828" s="754">
        <v>1</v>
      </c>
      <c r="R1828" s="738">
        <v>1</v>
      </c>
      <c r="S1828" s="754">
        <v>1</v>
      </c>
      <c r="T1828" s="821">
        <v>0.5</v>
      </c>
      <c r="U1828" s="777">
        <v>1</v>
      </c>
    </row>
    <row r="1829" spans="1:21" ht="14.4" customHeight="1" x14ac:dyDescent="0.3">
      <c r="A1829" s="737">
        <v>10</v>
      </c>
      <c r="B1829" s="738" t="s">
        <v>2778</v>
      </c>
      <c r="C1829" s="738" t="s">
        <v>3074</v>
      </c>
      <c r="D1829" s="819" t="s">
        <v>5803</v>
      </c>
      <c r="E1829" s="820" t="s">
        <v>3121</v>
      </c>
      <c r="F1829" s="738" t="s">
        <v>3057</v>
      </c>
      <c r="G1829" s="738" t="s">
        <v>3475</v>
      </c>
      <c r="H1829" s="738" t="s">
        <v>608</v>
      </c>
      <c r="I1829" s="738" t="s">
        <v>3581</v>
      </c>
      <c r="J1829" s="738" t="s">
        <v>2241</v>
      </c>
      <c r="K1829" s="738" t="s">
        <v>3486</v>
      </c>
      <c r="L1829" s="739">
        <v>760.22</v>
      </c>
      <c r="M1829" s="739">
        <v>760.22</v>
      </c>
      <c r="N1829" s="738">
        <v>1</v>
      </c>
      <c r="O1829" s="821">
        <v>1</v>
      </c>
      <c r="P1829" s="739">
        <v>760.22</v>
      </c>
      <c r="Q1829" s="754">
        <v>1</v>
      </c>
      <c r="R1829" s="738">
        <v>1</v>
      </c>
      <c r="S1829" s="754">
        <v>1</v>
      </c>
      <c r="T1829" s="821">
        <v>1</v>
      </c>
      <c r="U1829" s="777">
        <v>1</v>
      </c>
    </row>
    <row r="1830" spans="1:21" ht="14.4" customHeight="1" x14ac:dyDescent="0.3">
      <c r="A1830" s="737">
        <v>10</v>
      </c>
      <c r="B1830" s="738" t="s">
        <v>2778</v>
      </c>
      <c r="C1830" s="738" t="s">
        <v>3074</v>
      </c>
      <c r="D1830" s="819" t="s">
        <v>5803</v>
      </c>
      <c r="E1830" s="820" t="s">
        <v>3121</v>
      </c>
      <c r="F1830" s="738" t="s">
        <v>3057</v>
      </c>
      <c r="G1830" s="738" t="s">
        <v>3475</v>
      </c>
      <c r="H1830" s="738" t="s">
        <v>608</v>
      </c>
      <c r="I1830" s="738" t="s">
        <v>2240</v>
      </c>
      <c r="J1830" s="738" t="s">
        <v>2241</v>
      </c>
      <c r="K1830" s="738" t="s">
        <v>4208</v>
      </c>
      <c r="L1830" s="739">
        <v>0</v>
      </c>
      <c r="M1830" s="739">
        <v>0</v>
      </c>
      <c r="N1830" s="738">
        <v>1</v>
      </c>
      <c r="O1830" s="821">
        <v>1</v>
      </c>
      <c r="P1830" s="739">
        <v>0</v>
      </c>
      <c r="Q1830" s="754"/>
      <c r="R1830" s="738">
        <v>1</v>
      </c>
      <c r="S1830" s="754">
        <v>1</v>
      </c>
      <c r="T1830" s="821">
        <v>1</v>
      </c>
      <c r="U1830" s="777">
        <v>1</v>
      </c>
    </row>
    <row r="1831" spans="1:21" ht="14.4" customHeight="1" x14ac:dyDescent="0.3">
      <c r="A1831" s="737">
        <v>10</v>
      </c>
      <c r="B1831" s="738" t="s">
        <v>2778</v>
      </c>
      <c r="C1831" s="738" t="s">
        <v>3074</v>
      </c>
      <c r="D1831" s="819" t="s">
        <v>5803</v>
      </c>
      <c r="E1831" s="820" t="s">
        <v>3121</v>
      </c>
      <c r="F1831" s="738" t="s">
        <v>3057</v>
      </c>
      <c r="G1831" s="738" t="s">
        <v>3487</v>
      </c>
      <c r="H1831" s="738" t="s">
        <v>608</v>
      </c>
      <c r="I1831" s="738" t="s">
        <v>2018</v>
      </c>
      <c r="J1831" s="738" t="s">
        <v>2751</v>
      </c>
      <c r="K1831" s="738" t="s">
        <v>3488</v>
      </c>
      <c r="L1831" s="739">
        <v>0</v>
      </c>
      <c r="M1831" s="739">
        <v>0</v>
      </c>
      <c r="N1831" s="738">
        <v>2</v>
      </c>
      <c r="O1831" s="821">
        <v>1</v>
      </c>
      <c r="P1831" s="739">
        <v>0</v>
      </c>
      <c r="Q1831" s="754"/>
      <c r="R1831" s="738">
        <v>2</v>
      </c>
      <c r="S1831" s="754">
        <v>1</v>
      </c>
      <c r="T1831" s="821">
        <v>1</v>
      </c>
      <c r="U1831" s="777">
        <v>1</v>
      </c>
    </row>
    <row r="1832" spans="1:21" ht="14.4" customHeight="1" x14ac:dyDescent="0.3">
      <c r="A1832" s="737">
        <v>10</v>
      </c>
      <c r="B1832" s="738" t="s">
        <v>2778</v>
      </c>
      <c r="C1832" s="738" t="s">
        <v>3074</v>
      </c>
      <c r="D1832" s="819" t="s">
        <v>5803</v>
      </c>
      <c r="E1832" s="820" t="s">
        <v>3121</v>
      </c>
      <c r="F1832" s="738" t="s">
        <v>3057</v>
      </c>
      <c r="G1832" s="738" t="s">
        <v>4115</v>
      </c>
      <c r="H1832" s="738" t="s">
        <v>608</v>
      </c>
      <c r="I1832" s="738" t="s">
        <v>4147</v>
      </c>
      <c r="J1832" s="738" t="s">
        <v>4148</v>
      </c>
      <c r="K1832" s="738" t="s">
        <v>4149</v>
      </c>
      <c r="L1832" s="739">
        <v>0</v>
      </c>
      <c r="M1832" s="739">
        <v>0</v>
      </c>
      <c r="N1832" s="738">
        <v>1</v>
      </c>
      <c r="O1832" s="821">
        <v>1</v>
      </c>
      <c r="P1832" s="739">
        <v>0</v>
      </c>
      <c r="Q1832" s="754"/>
      <c r="R1832" s="738">
        <v>1</v>
      </c>
      <c r="S1832" s="754">
        <v>1</v>
      </c>
      <c r="T1832" s="821">
        <v>1</v>
      </c>
      <c r="U1832" s="777">
        <v>1</v>
      </c>
    </row>
    <row r="1833" spans="1:21" ht="14.4" customHeight="1" x14ac:dyDescent="0.3">
      <c r="A1833" s="737">
        <v>10</v>
      </c>
      <c r="B1833" s="738" t="s">
        <v>2778</v>
      </c>
      <c r="C1833" s="738" t="s">
        <v>3074</v>
      </c>
      <c r="D1833" s="819" t="s">
        <v>5803</v>
      </c>
      <c r="E1833" s="820" t="s">
        <v>3121</v>
      </c>
      <c r="F1833" s="738" t="s">
        <v>3057</v>
      </c>
      <c r="G1833" s="738" t="s">
        <v>4091</v>
      </c>
      <c r="H1833" s="738" t="s">
        <v>608</v>
      </c>
      <c r="I1833" s="738" t="s">
        <v>4092</v>
      </c>
      <c r="J1833" s="738" t="s">
        <v>4093</v>
      </c>
      <c r="K1833" s="738" t="s">
        <v>4094</v>
      </c>
      <c r="L1833" s="739">
        <v>2252.17</v>
      </c>
      <c r="M1833" s="739">
        <v>20269.53</v>
      </c>
      <c r="N1833" s="738">
        <v>9</v>
      </c>
      <c r="O1833" s="821">
        <v>4</v>
      </c>
      <c r="P1833" s="739">
        <v>15765.19</v>
      </c>
      <c r="Q1833" s="754">
        <v>0.7777777777777779</v>
      </c>
      <c r="R1833" s="738">
        <v>7</v>
      </c>
      <c r="S1833" s="754">
        <v>0.77777777777777779</v>
      </c>
      <c r="T1833" s="821">
        <v>3.5</v>
      </c>
      <c r="U1833" s="777">
        <v>0.875</v>
      </c>
    </row>
    <row r="1834" spans="1:21" ht="14.4" customHeight="1" x14ac:dyDescent="0.3">
      <c r="A1834" s="737">
        <v>10</v>
      </c>
      <c r="B1834" s="738" t="s">
        <v>2778</v>
      </c>
      <c r="C1834" s="738" t="s">
        <v>3074</v>
      </c>
      <c r="D1834" s="819" t="s">
        <v>5803</v>
      </c>
      <c r="E1834" s="820" t="s">
        <v>3121</v>
      </c>
      <c r="F1834" s="738" t="s">
        <v>3057</v>
      </c>
      <c r="G1834" s="738" t="s">
        <v>3166</v>
      </c>
      <c r="H1834" s="738" t="s">
        <v>608</v>
      </c>
      <c r="I1834" s="738" t="s">
        <v>5138</v>
      </c>
      <c r="J1834" s="738" t="s">
        <v>3107</v>
      </c>
      <c r="K1834" s="738"/>
      <c r="L1834" s="739">
        <v>0</v>
      </c>
      <c r="M1834" s="739">
        <v>0</v>
      </c>
      <c r="N1834" s="738">
        <v>1</v>
      </c>
      <c r="O1834" s="821">
        <v>0.5</v>
      </c>
      <c r="P1834" s="739">
        <v>0</v>
      </c>
      <c r="Q1834" s="754"/>
      <c r="R1834" s="738">
        <v>1</v>
      </c>
      <c r="S1834" s="754">
        <v>1</v>
      </c>
      <c r="T1834" s="821">
        <v>0.5</v>
      </c>
      <c r="U1834" s="777">
        <v>1</v>
      </c>
    </row>
    <row r="1835" spans="1:21" ht="14.4" customHeight="1" x14ac:dyDescent="0.3">
      <c r="A1835" s="737">
        <v>10</v>
      </c>
      <c r="B1835" s="738" t="s">
        <v>2778</v>
      </c>
      <c r="C1835" s="738" t="s">
        <v>3074</v>
      </c>
      <c r="D1835" s="819" t="s">
        <v>5803</v>
      </c>
      <c r="E1835" s="820" t="s">
        <v>3121</v>
      </c>
      <c r="F1835" s="738" t="s">
        <v>3057</v>
      </c>
      <c r="G1835" s="738" t="s">
        <v>3166</v>
      </c>
      <c r="H1835" s="738" t="s">
        <v>608</v>
      </c>
      <c r="I1835" s="738" t="s">
        <v>4095</v>
      </c>
      <c r="J1835" s="738" t="s">
        <v>4096</v>
      </c>
      <c r="K1835" s="738" t="s">
        <v>3279</v>
      </c>
      <c r="L1835" s="739">
        <v>571.77</v>
      </c>
      <c r="M1835" s="739">
        <v>571.77</v>
      </c>
      <c r="N1835" s="738">
        <v>1</v>
      </c>
      <c r="O1835" s="821">
        <v>0.5</v>
      </c>
      <c r="P1835" s="739">
        <v>571.77</v>
      </c>
      <c r="Q1835" s="754">
        <v>1</v>
      </c>
      <c r="R1835" s="738">
        <v>1</v>
      </c>
      <c r="S1835" s="754">
        <v>1</v>
      </c>
      <c r="T1835" s="821">
        <v>0.5</v>
      </c>
      <c r="U1835" s="777">
        <v>1</v>
      </c>
    </row>
    <row r="1836" spans="1:21" ht="14.4" customHeight="1" x14ac:dyDescent="0.3">
      <c r="A1836" s="737">
        <v>10</v>
      </c>
      <c r="B1836" s="738" t="s">
        <v>2778</v>
      </c>
      <c r="C1836" s="738" t="s">
        <v>3074</v>
      </c>
      <c r="D1836" s="819" t="s">
        <v>5803</v>
      </c>
      <c r="E1836" s="820" t="s">
        <v>3121</v>
      </c>
      <c r="F1836" s="738" t="s">
        <v>3057</v>
      </c>
      <c r="G1836" s="738" t="s">
        <v>3188</v>
      </c>
      <c r="H1836" s="738" t="s">
        <v>608</v>
      </c>
      <c r="I1836" s="738" t="s">
        <v>3302</v>
      </c>
      <c r="J1836" s="738" t="s">
        <v>1623</v>
      </c>
      <c r="K1836" s="738" t="s">
        <v>3303</v>
      </c>
      <c r="L1836" s="739">
        <v>93.71</v>
      </c>
      <c r="M1836" s="739">
        <v>187.42</v>
      </c>
      <c r="N1836" s="738">
        <v>2</v>
      </c>
      <c r="O1836" s="821">
        <v>1</v>
      </c>
      <c r="P1836" s="739">
        <v>187.42</v>
      </c>
      <c r="Q1836" s="754">
        <v>1</v>
      </c>
      <c r="R1836" s="738">
        <v>2</v>
      </c>
      <c r="S1836" s="754">
        <v>1</v>
      </c>
      <c r="T1836" s="821">
        <v>1</v>
      </c>
      <c r="U1836" s="777">
        <v>1</v>
      </c>
    </row>
    <row r="1837" spans="1:21" ht="14.4" customHeight="1" x14ac:dyDescent="0.3">
      <c r="A1837" s="737">
        <v>10</v>
      </c>
      <c r="B1837" s="738" t="s">
        <v>2778</v>
      </c>
      <c r="C1837" s="738" t="s">
        <v>3074</v>
      </c>
      <c r="D1837" s="819" t="s">
        <v>5803</v>
      </c>
      <c r="E1837" s="820" t="s">
        <v>3121</v>
      </c>
      <c r="F1837" s="738" t="s">
        <v>3057</v>
      </c>
      <c r="G1837" s="738" t="s">
        <v>3188</v>
      </c>
      <c r="H1837" s="738" t="s">
        <v>608</v>
      </c>
      <c r="I1837" s="738" t="s">
        <v>735</v>
      </c>
      <c r="J1837" s="738" t="s">
        <v>736</v>
      </c>
      <c r="K1837" s="738" t="s">
        <v>3307</v>
      </c>
      <c r="L1837" s="739">
        <v>0</v>
      </c>
      <c r="M1837" s="739">
        <v>0</v>
      </c>
      <c r="N1837" s="738">
        <v>2</v>
      </c>
      <c r="O1837" s="821">
        <v>0.5</v>
      </c>
      <c r="P1837" s="739">
        <v>0</v>
      </c>
      <c r="Q1837" s="754"/>
      <c r="R1837" s="738">
        <v>2</v>
      </c>
      <c r="S1837" s="754">
        <v>1</v>
      </c>
      <c r="T1837" s="821">
        <v>0.5</v>
      </c>
      <c r="U1837" s="777">
        <v>1</v>
      </c>
    </row>
    <row r="1838" spans="1:21" ht="14.4" customHeight="1" x14ac:dyDescent="0.3">
      <c r="A1838" s="737">
        <v>10</v>
      </c>
      <c r="B1838" s="738" t="s">
        <v>2778</v>
      </c>
      <c r="C1838" s="738" t="s">
        <v>3074</v>
      </c>
      <c r="D1838" s="819" t="s">
        <v>5803</v>
      </c>
      <c r="E1838" s="820" t="s">
        <v>3121</v>
      </c>
      <c r="F1838" s="738" t="s">
        <v>3057</v>
      </c>
      <c r="G1838" s="738" t="s">
        <v>3188</v>
      </c>
      <c r="H1838" s="738" t="s">
        <v>608</v>
      </c>
      <c r="I1838" s="738" t="s">
        <v>3310</v>
      </c>
      <c r="J1838" s="738" t="s">
        <v>1623</v>
      </c>
      <c r="K1838" s="738" t="s">
        <v>3303</v>
      </c>
      <c r="L1838" s="739">
        <v>57.64</v>
      </c>
      <c r="M1838" s="739">
        <v>115.28</v>
      </c>
      <c r="N1838" s="738">
        <v>2</v>
      </c>
      <c r="O1838" s="821">
        <v>0.5</v>
      </c>
      <c r="P1838" s="739">
        <v>115.28</v>
      </c>
      <c r="Q1838" s="754">
        <v>1</v>
      </c>
      <c r="R1838" s="738">
        <v>2</v>
      </c>
      <c r="S1838" s="754">
        <v>1</v>
      </c>
      <c r="T1838" s="821">
        <v>0.5</v>
      </c>
      <c r="U1838" s="777">
        <v>1</v>
      </c>
    </row>
    <row r="1839" spans="1:21" ht="14.4" customHeight="1" x14ac:dyDescent="0.3">
      <c r="A1839" s="737">
        <v>10</v>
      </c>
      <c r="B1839" s="738" t="s">
        <v>2778</v>
      </c>
      <c r="C1839" s="738" t="s">
        <v>3074</v>
      </c>
      <c r="D1839" s="819" t="s">
        <v>5803</v>
      </c>
      <c r="E1839" s="820" t="s">
        <v>3121</v>
      </c>
      <c r="F1839" s="738" t="s">
        <v>3057</v>
      </c>
      <c r="G1839" s="738" t="s">
        <v>3191</v>
      </c>
      <c r="H1839" s="738" t="s">
        <v>871</v>
      </c>
      <c r="I1839" s="738" t="s">
        <v>3195</v>
      </c>
      <c r="J1839" s="738" t="s">
        <v>3193</v>
      </c>
      <c r="K1839" s="738" t="s">
        <v>3196</v>
      </c>
      <c r="L1839" s="739">
        <v>668.54</v>
      </c>
      <c r="M1839" s="739">
        <v>668.54</v>
      </c>
      <c r="N1839" s="738">
        <v>1</v>
      </c>
      <c r="O1839" s="821">
        <v>1</v>
      </c>
      <c r="P1839" s="739">
        <v>668.54</v>
      </c>
      <c r="Q1839" s="754">
        <v>1</v>
      </c>
      <c r="R1839" s="738">
        <v>1</v>
      </c>
      <c r="S1839" s="754">
        <v>1</v>
      </c>
      <c r="T1839" s="821">
        <v>1</v>
      </c>
      <c r="U1839" s="777">
        <v>1</v>
      </c>
    </row>
    <row r="1840" spans="1:21" ht="14.4" customHeight="1" x14ac:dyDescent="0.3">
      <c r="A1840" s="737">
        <v>10</v>
      </c>
      <c r="B1840" s="738" t="s">
        <v>2778</v>
      </c>
      <c r="C1840" s="738" t="s">
        <v>3074</v>
      </c>
      <c r="D1840" s="819" t="s">
        <v>5803</v>
      </c>
      <c r="E1840" s="820" t="s">
        <v>3121</v>
      </c>
      <c r="F1840" s="738" t="s">
        <v>3057</v>
      </c>
      <c r="G1840" s="738" t="s">
        <v>3319</v>
      </c>
      <c r="H1840" s="738" t="s">
        <v>871</v>
      </c>
      <c r="I1840" s="738" t="s">
        <v>937</v>
      </c>
      <c r="J1840" s="738" t="s">
        <v>938</v>
      </c>
      <c r="K1840" s="738" t="s">
        <v>2310</v>
      </c>
      <c r="L1840" s="739">
        <v>181.66</v>
      </c>
      <c r="M1840" s="739">
        <v>10172.959999999999</v>
      </c>
      <c r="N1840" s="738">
        <v>56</v>
      </c>
      <c r="O1840" s="821">
        <v>2.5</v>
      </c>
      <c r="P1840" s="739">
        <v>10172.959999999999</v>
      </c>
      <c r="Q1840" s="754">
        <v>1</v>
      </c>
      <c r="R1840" s="738">
        <v>56</v>
      </c>
      <c r="S1840" s="754">
        <v>1</v>
      </c>
      <c r="T1840" s="821">
        <v>2.5</v>
      </c>
      <c r="U1840" s="777">
        <v>1</v>
      </c>
    </row>
    <row r="1841" spans="1:21" ht="14.4" customHeight="1" x14ac:dyDescent="0.3">
      <c r="A1841" s="737">
        <v>10</v>
      </c>
      <c r="B1841" s="738" t="s">
        <v>2778</v>
      </c>
      <c r="C1841" s="738" t="s">
        <v>3074</v>
      </c>
      <c r="D1841" s="819" t="s">
        <v>5803</v>
      </c>
      <c r="E1841" s="820" t="s">
        <v>3121</v>
      </c>
      <c r="F1841" s="738" t="s">
        <v>3057</v>
      </c>
      <c r="G1841" s="738" t="s">
        <v>3319</v>
      </c>
      <c r="H1841" s="738" t="s">
        <v>871</v>
      </c>
      <c r="I1841" s="738" t="s">
        <v>2644</v>
      </c>
      <c r="J1841" s="738" t="s">
        <v>2645</v>
      </c>
      <c r="K1841" s="738" t="s">
        <v>1676</v>
      </c>
      <c r="L1841" s="739">
        <v>72.27</v>
      </c>
      <c r="M1841" s="739">
        <v>2168.1</v>
      </c>
      <c r="N1841" s="738">
        <v>30</v>
      </c>
      <c r="O1841" s="821">
        <v>1</v>
      </c>
      <c r="P1841" s="739">
        <v>2168.1</v>
      </c>
      <c r="Q1841" s="754">
        <v>1</v>
      </c>
      <c r="R1841" s="738">
        <v>30</v>
      </c>
      <c r="S1841" s="754">
        <v>1</v>
      </c>
      <c r="T1841" s="821">
        <v>1</v>
      </c>
      <c r="U1841" s="777">
        <v>1</v>
      </c>
    </row>
    <row r="1842" spans="1:21" ht="14.4" customHeight="1" x14ac:dyDescent="0.3">
      <c r="A1842" s="737">
        <v>10</v>
      </c>
      <c r="B1842" s="738" t="s">
        <v>2778</v>
      </c>
      <c r="C1842" s="738" t="s">
        <v>3074</v>
      </c>
      <c r="D1842" s="819" t="s">
        <v>5803</v>
      </c>
      <c r="E1842" s="820" t="s">
        <v>3121</v>
      </c>
      <c r="F1842" s="738" t="s">
        <v>3057</v>
      </c>
      <c r="G1842" s="738" t="s">
        <v>3319</v>
      </c>
      <c r="H1842" s="738" t="s">
        <v>871</v>
      </c>
      <c r="I1842" s="738" t="s">
        <v>4253</v>
      </c>
      <c r="J1842" s="738" t="s">
        <v>4254</v>
      </c>
      <c r="K1842" s="738" t="s">
        <v>1685</v>
      </c>
      <c r="L1842" s="739">
        <v>129.51</v>
      </c>
      <c r="M1842" s="739">
        <v>1036.08</v>
      </c>
      <c r="N1842" s="738">
        <v>8</v>
      </c>
      <c r="O1842" s="821">
        <v>1.5</v>
      </c>
      <c r="P1842" s="739">
        <v>1036.08</v>
      </c>
      <c r="Q1842" s="754">
        <v>1</v>
      </c>
      <c r="R1842" s="738">
        <v>8</v>
      </c>
      <c r="S1842" s="754">
        <v>1</v>
      </c>
      <c r="T1842" s="821">
        <v>1.5</v>
      </c>
      <c r="U1842" s="777">
        <v>1</v>
      </c>
    </row>
    <row r="1843" spans="1:21" ht="14.4" customHeight="1" x14ac:dyDescent="0.3">
      <c r="A1843" s="737">
        <v>10</v>
      </c>
      <c r="B1843" s="738" t="s">
        <v>2778</v>
      </c>
      <c r="C1843" s="738" t="s">
        <v>3074</v>
      </c>
      <c r="D1843" s="819" t="s">
        <v>5803</v>
      </c>
      <c r="E1843" s="820" t="s">
        <v>3121</v>
      </c>
      <c r="F1843" s="738" t="s">
        <v>3057</v>
      </c>
      <c r="G1843" s="738" t="s">
        <v>3319</v>
      </c>
      <c r="H1843" s="738" t="s">
        <v>871</v>
      </c>
      <c r="I1843" s="738" t="s">
        <v>5139</v>
      </c>
      <c r="J1843" s="738" t="s">
        <v>5140</v>
      </c>
      <c r="K1843" s="738" t="s">
        <v>1676</v>
      </c>
      <c r="L1843" s="739">
        <v>72.27</v>
      </c>
      <c r="M1843" s="739">
        <v>722.69999999999993</v>
      </c>
      <c r="N1843" s="738">
        <v>10</v>
      </c>
      <c r="O1843" s="821">
        <v>0.5</v>
      </c>
      <c r="P1843" s="739">
        <v>722.69999999999993</v>
      </c>
      <c r="Q1843" s="754">
        <v>1</v>
      </c>
      <c r="R1843" s="738">
        <v>10</v>
      </c>
      <c r="S1843" s="754">
        <v>1</v>
      </c>
      <c r="T1843" s="821">
        <v>0.5</v>
      </c>
      <c r="U1843" s="777">
        <v>1</v>
      </c>
    </row>
    <row r="1844" spans="1:21" ht="14.4" customHeight="1" x14ac:dyDescent="0.3">
      <c r="A1844" s="737">
        <v>10</v>
      </c>
      <c r="B1844" s="738" t="s">
        <v>2778</v>
      </c>
      <c r="C1844" s="738" t="s">
        <v>3074</v>
      </c>
      <c r="D1844" s="819" t="s">
        <v>5803</v>
      </c>
      <c r="E1844" s="820" t="s">
        <v>3121</v>
      </c>
      <c r="F1844" s="738" t="s">
        <v>3057</v>
      </c>
      <c r="G1844" s="738" t="s">
        <v>3319</v>
      </c>
      <c r="H1844" s="738" t="s">
        <v>608</v>
      </c>
      <c r="I1844" s="738" t="s">
        <v>1670</v>
      </c>
      <c r="J1844" s="738" t="s">
        <v>1671</v>
      </c>
      <c r="K1844" s="738" t="s">
        <v>1672</v>
      </c>
      <c r="L1844" s="739">
        <v>842.51</v>
      </c>
      <c r="M1844" s="739">
        <v>5897.57</v>
      </c>
      <c r="N1844" s="738">
        <v>7</v>
      </c>
      <c r="O1844" s="821">
        <v>2</v>
      </c>
      <c r="P1844" s="739">
        <v>5897.57</v>
      </c>
      <c r="Q1844" s="754">
        <v>1</v>
      </c>
      <c r="R1844" s="738">
        <v>7</v>
      </c>
      <c r="S1844" s="754">
        <v>1</v>
      </c>
      <c r="T1844" s="821">
        <v>2</v>
      </c>
      <c r="U1844" s="777">
        <v>1</v>
      </c>
    </row>
    <row r="1845" spans="1:21" ht="14.4" customHeight="1" x14ac:dyDescent="0.3">
      <c r="A1845" s="737">
        <v>10</v>
      </c>
      <c r="B1845" s="738" t="s">
        <v>2778</v>
      </c>
      <c r="C1845" s="738" t="s">
        <v>3074</v>
      </c>
      <c r="D1845" s="819" t="s">
        <v>5803</v>
      </c>
      <c r="E1845" s="820" t="s">
        <v>3121</v>
      </c>
      <c r="F1845" s="738" t="s">
        <v>3057</v>
      </c>
      <c r="G1845" s="738" t="s">
        <v>3394</v>
      </c>
      <c r="H1845" s="738" t="s">
        <v>608</v>
      </c>
      <c r="I1845" s="738" t="s">
        <v>3716</v>
      </c>
      <c r="J1845" s="738" t="s">
        <v>1610</v>
      </c>
      <c r="K1845" s="738" t="s">
        <v>3460</v>
      </c>
      <c r="L1845" s="739">
        <v>0</v>
      </c>
      <c r="M1845" s="739">
        <v>0</v>
      </c>
      <c r="N1845" s="738">
        <v>1</v>
      </c>
      <c r="O1845" s="821">
        <v>0.5</v>
      </c>
      <c r="P1845" s="739">
        <v>0</v>
      </c>
      <c r="Q1845" s="754"/>
      <c r="R1845" s="738">
        <v>1</v>
      </c>
      <c r="S1845" s="754">
        <v>1</v>
      </c>
      <c r="T1845" s="821">
        <v>0.5</v>
      </c>
      <c r="U1845" s="777">
        <v>1</v>
      </c>
    </row>
    <row r="1846" spans="1:21" ht="14.4" customHeight="1" x14ac:dyDescent="0.3">
      <c r="A1846" s="737">
        <v>10</v>
      </c>
      <c r="B1846" s="738" t="s">
        <v>2778</v>
      </c>
      <c r="C1846" s="738" t="s">
        <v>3074</v>
      </c>
      <c r="D1846" s="819" t="s">
        <v>5803</v>
      </c>
      <c r="E1846" s="820" t="s">
        <v>3121</v>
      </c>
      <c r="F1846" s="738" t="s">
        <v>3057</v>
      </c>
      <c r="G1846" s="738" t="s">
        <v>4120</v>
      </c>
      <c r="H1846" s="738" t="s">
        <v>871</v>
      </c>
      <c r="I1846" s="738" t="s">
        <v>2278</v>
      </c>
      <c r="J1846" s="738" t="s">
        <v>2978</v>
      </c>
      <c r="K1846" s="738" t="s">
        <v>2979</v>
      </c>
      <c r="L1846" s="739">
        <v>122.96</v>
      </c>
      <c r="M1846" s="739">
        <v>614.79999999999995</v>
      </c>
      <c r="N1846" s="738">
        <v>5</v>
      </c>
      <c r="O1846" s="821">
        <v>2</v>
      </c>
      <c r="P1846" s="739">
        <v>614.79999999999995</v>
      </c>
      <c r="Q1846" s="754">
        <v>1</v>
      </c>
      <c r="R1846" s="738">
        <v>5</v>
      </c>
      <c r="S1846" s="754">
        <v>1</v>
      </c>
      <c r="T1846" s="821">
        <v>2</v>
      </c>
      <c r="U1846" s="777">
        <v>1</v>
      </c>
    </row>
    <row r="1847" spans="1:21" ht="14.4" customHeight="1" x14ac:dyDescent="0.3">
      <c r="A1847" s="737">
        <v>10</v>
      </c>
      <c r="B1847" s="738" t="s">
        <v>2778</v>
      </c>
      <c r="C1847" s="738" t="s">
        <v>3074</v>
      </c>
      <c r="D1847" s="819" t="s">
        <v>5803</v>
      </c>
      <c r="E1847" s="820" t="s">
        <v>3121</v>
      </c>
      <c r="F1847" s="738" t="s">
        <v>3057</v>
      </c>
      <c r="G1847" s="738" t="s">
        <v>3355</v>
      </c>
      <c r="H1847" s="738" t="s">
        <v>608</v>
      </c>
      <c r="I1847" s="738" t="s">
        <v>3356</v>
      </c>
      <c r="J1847" s="738" t="s">
        <v>1226</v>
      </c>
      <c r="K1847" s="738" t="s">
        <v>3357</v>
      </c>
      <c r="L1847" s="739">
        <v>42.54</v>
      </c>
      <c r="M1847" s="739">
        <v>85.08</v>
      </c>
      <c r="N1847" s="738">
        <v>2</v>
      </c>
      <c r="O1847" s="821">
        <v>0.5</v>
      </c>
      <c r="P1847" s="739">
        <v>85.08</v>
      </c>
      <c r="Q1847" s="754">
        <v>1</v>
      </c>
      <c r="R1847" s="738">
        <v>2</v>
      </c>
      <c r="S1847" s="754">
        <v>1</v>
      </c>
      <c r="T1847" s="821">
        <v>0.5</v>
      </c>
      <c r="U1847" s="777">
        <v>1</v>
      </c>
    </row>
    <row r="1848" spans="1:21" ht="14.4" customHeight="1" x14ac:dyDescent="0.3">
      <c r="A1848" s="737">
        <v>10</v>
      </c>
      <c r="B1848" s="738" t="s">
        <v>2778</v>
      </c>
      <c r="C1848" s="738" t="s">
        <v>3074</v>
      </c>
      <c r="D1848" s="819" t="s">
        <v>5803</v>
      </c>
      <c r="E1848" s="820" t="s">
        <v>3121</v>
      </c>
      <c r="F1848" s="738" t="s">
        <v>3057</v>
      </c>
      <c r="G1848" s="738" t="s">
        <v>3355</v>
      </c>
      <c r="H1848" s="738" t="s">
        <v>608</v>
      </c>
      <c r="I1848" s="738" t="s">
        <v>988</v>
      </c>
      <c r="J1848" s="738" t="s">
        <v>989</v>
      </c>
      <c r="K1848" s="738" t="s">
        <v>4315</v>
      </c>
      <c r="L1848" s="739">
        <v>24.05</v>
      </c>
      <c r="M1848" s="739">
        <v>48.1</v>
      </c>
      <c r="N1848" s="738">
        <v>2</v>
      </c>
      <c r="O1848" s="821">
        <v>0.5</v>
      </c>
      <c r="P1848" s="739"/>
      <c r="Q1848" s="754">
        <v>0</v>
      </c>
      <c r="R1848" s="738"/>
      <c r="S1848" s="754">
        <v>0</v>
      </c>
      <c r="T1848" s="821"/>
      <c r="U1848" s="777">
        <v>0</v>
      </c>
    </row>
    <row r="1849" spans="1:21" ht="14.4" customHeight="1" x14ac:dyDescent="0.3">
      <c r="A1849" s="737">
        <v>10</v>
      </c>
      <c r="B1849" s="738" t="s">
        <v>2778</v>
      </c>
      <c r="C1849" s="738" t="s">
        <v>3074</v>
      </c>
      <c r="D1849" s="819" t="s">
        <v>5803</v>
      </c>
      <c r="E1849" s="820" t="s">
        <v>3121</v>
      </c>
      <c r="F1849" s="738" t="s">
        <v>3057</v>
      </c>
      <c r="G1849" s="738" t="s">
        <v>3355</v>
      </c>
      <c r="H1849" s="738" t="s">
        <v>608</v>
      </c>
      <c r="I1849" s="738" t="s">
        <v>5141</v>
      </c>
      <c r="J1849" s="738" t="s">
        <v>2337</v>
      </c>
      <c r="K1849" s="738" t="s">
        <v>5142</v>
      </c>
      <c r="L1849" s="739">
        <v>66.88</v>
      </c>
      <c r="M1849" s="739">
        <v>267.52</v>
      </c>
      <c r="N1849" s="738">
        <v>4</v>
      </c>
      <c r="O1849" s="821">
        <v>1</v>
      </c>
      <c r="P1849" s="739">
        <v>267.52</v>
      </c>
      <c r="Q1849" s="754">
        <v>1</v>
      </c>
      <c r="R1849" s="738">
        <v>4</v>
      </c>
      <c r="S1849" s="754">
        <v>1</v>
      </c>
      <c r="T1849" s="821">
        <v>1</v>
      </c>
      <c r="U1849" s="777">
        <v>1</v>
      </c>
    </row>
    <row r="1850" spans="1:21" ht="14.4" customHeight="1" x14ac:dyDescent="0.3">
      <c r="A1850" s="737">
        <v>10</v>
      </c>
      <c r="B1850" s="738" t="s">
        <v>2778</v>
      </c>
      <c r="C1850" s="738" t="s">
        <v>3074</v>
      </c>
      <c r="D1850" s="819" t="s">
        <v>5803</v>
      </c>
      <c r="E1850" s="820" t="s">
        <v>3121</v>
      </c>
      <c r="F1850" s="738" t="s">
        <v>3057</v>
      </c>
      <c r="G1850" s="738" t="s">
        <v>3355</v>
      </c>
      <c r="H1850" s="738" t="s">
        <v>608</v>
      </c>
      <c r="I1850" s="738" t="s">
        <v>2329</v>
      </c>
      <c r="J1850" s="738" t="s">
        <v>1283</v>
      </c>
      <c r="K1850" s="738" t="s">
        <v>3358</v>
      </c>
      <c r="L1850" s="739">
        <v>60.28</v>
      </c>
      <c r="M1850" s="739">
        <v>241.12</v>
      </c>
      <c r="N1850" s="738">
        <v>4</v>
      </c>
      <c r="O1850" s="821">
        <v>1.5</v>
      </c>
      <c r="P1850" s="739">
        <v>241.12</v>
      </c>
      <c r="Q1850" s="754">
        <v>1</v>
      </c>
      <c r="R1850" s="738">
        <v>4</v>
      </c>
      <c r="S1850" s="754">
        <v>1</v>
      </c>
      <c r="T1850" s="821">
        <v>1.5</v>
      </c>
      <c r="U1850" s="777">
        <v>1</v>
      </c>
    </row>
    <row r="1851" spans="1:21" ht="14.4" customHeight="1" x14ac:dyDescent="0.3">
      <c r="A1851" s="737">
        <v>10</v>
      </c>
      <c r="B1851" s="738" t="s">
        <v>2778</v>
      </c>
      <c r="C1851" s="738" t="s">
        <v>3074</v>
      </c>
      <c r="D1851" s="819" t="s">
        <v>5803</v>
      </c>
      <c r="E1851" s="820" t="s">
        <v>3121</v>
      </c>
      <c r="F1851" s="738" t="s">
        <v>3057</v>
      </c>
      <c r="G1851" s="738" t="s">
        <v>3355</v>
      </c>
      <c r="H1851" s="738" t="s">
        <v>608</v>
      </c>
      <c r="I1851" s="738" t="s">
        <v>1225</v>
      </c>
      <c r="J1851" s="738" t="s">
        <v>1226</v>
      </c>
      <c r="K1851" s="738" t="s">
        <v>3565</v>
      </c>
      <c r="L1851" s="739">
        <v>59.56</v>
      </c>
      <c r="M1851" s="739">
        <v>416.92</v>
      </c>
      <c r="N1851" s="738">
        <v>7</v>
      </c>
      <c r="O1851" s="821">
        <v>2</v>
      </c>
      <c r="P1851" s="739">
        <v>416.92</v>
      </c>
      <c r="Q1851" s="754">
        <v>1</v>
      </c>
      <c r="R1851" s="738">
        <v>7</v>
      </c>
      <c r="S1851" s="754">
        <v>1</v>
      </c>
      <c r="T1851" s="821">
        <v>2</v>
      </c>
      <c r="U1851" s="777">
        <v>1</v>
      </c>
    </row>
    <row r="1852" spans="1:21" ht="14.4" customHeight="1" x14ac:dyDescent="0.3">
      <c r="A1852" s="737">
        <v>10</v>
      </c>
      <c r="B1852" s="738" t="s">
        <v>2778</v>
      </c>
      <c r="C1852" s="738" t="s">
        <v>3074</v>
      </c>
      <c r="D1852" s="819" t="s">
        <v>5803</v>
      </c>
      <c r="E1852" s="820" t="s">
        <v>3121</v>
      </c>
      <c r="F1852" s="738" t="s">
        <v>3057</v>
      </c>
      <c r="G1852" s="738" t="s">
        <v>5143</v>
      </c>
      <c r="H1852" s="738" t="s">
        <v>608</v>
      </c>
      <c r="I1852" s="738" t="s">
        <v>5144</v>
      </c>
      <c r="J1852" s="738" t="s">
        <v>5145</v>
      </c>
      <c r="K1852" s="738" t="s">
        <v>5146</v>
      </c>
      <c r="L1852" s="739">
        <v>31.32</v>
      </c>
      <c r="M1852" s="739">
        <v>31.32</v>
      </c>
      <c r="N1852" s="738">
        <v>1</v>
      </c>
      <c r="O1852" s="821">
        <v>1</v>
      </c>
      <c r="P1852" s="739">
        <v>31.32</v>
      </c>
      <c r="Q1852" s="754">
        <v>1</v>
      </c>
      <c r="R1852" s="738">
        <v>1</v>
      </c>
      <c r="S1852" s="754">
        <v>1</v>
      </c>
      <c r="T1852" s="821">
        <v>1</v>
      </c>
      <c r="U1852" s="777">
        <v>1</v>
      </c>
    </row>
    <row r="1853" spans="1:21" ht="14.4" customHeight="1" x14ac:dyDescent="0.3">
      <c r="A1853" s="737">
        <v>10</v>
      </c>
      <c r="B1853" s="738" t="s">
        <v>2778</v>
      </c>
      <c r="C1853" s="738" t="s">
        <v>3074</v>
      </c>
      <c r="D1853" s="819" t="s">
        <v>5803</v>
      </c>
      <c r="E1853" s="820" t="s">
        <v>3121</v>
      </c>
      <c r="F1853" s="738" t="s">
        <v>3057</v>
      </c>
      <c r="G1853" s="738" t="s">
        <v>3365</v>
      </c>
      <c r="H1853" s="738" t="s">
        <v>608</v>
      </c>
      <c r="I1853" s="738" t="s">
        <v>1534</v>
      </c>
      <c r="J1853" s="738" t="s">
        <v>1535</v>
      </c>
      <c r="K1853" s="738" t="s">
        <v>3366</v>
      </c>
      <c r="L1853" s="739">
        <v>0</v>
      </c>
      <c r="M1853" s="739">
        <v>0</v>
      </c>
      <c r="N1853" s="738">
        <v>1</v>
      </c>
      <c r="O1853" s="821">
        <v>0.5</v>
      </c>
      <c r="P1853" s="739">
        <v>0</v>
      </c>
      <c r="Q1853" s="754"/>
      <c r="R1853" s="738">
        <v>1</v>
      </c>
      <c r="S1853" s="754">
        <v>1</v>
      </c>
      <c r="T1853" s="821">
        <v>0.5</v>
      </c>
      <c r="U1853" s="777">
        <v>1</v>
      </c>
    </row>
    <row r="1854" spans="1:21" ht="14.4" customHeight="1" x14ac:dyDescent="0.3">
      <c r="A1854" s="737">
        <v>10</v>
      </c>
      <c r="B1854" s="738" t="s">
        <v>2778</v>
      </c>
      <c r="C1854" s="738" t="s">
        <v>3074</v>
      </c>
      <c r="D1854" s="819" t="s">
        <v>5803</v>
      </c>
      <c r="E1854" s="820" t="s">
        <v>3121</v>
      </c>
      <c r="F1854" s="738" t="s">
        <v>3057</v>
      </c>
      <c r="G1854" s="738" t="s">
        <v>3365</v>
      </c>
      <c r="H1854" s="738" t="s">
        <v>608</v>
      </c>
      <c r="I1854" s="738" t="s">
        <v>4123</v>
      </c>
      <c r="J1854" s="738" t="s">
        <v>1535</v>
      </c>
      <c r="K1854" s="738" t="s">
        <v>4124</v>
      </c>
      <c r="L1854" s="739">
        <v>0</v>
      </c>
      <c r="M1854" s="739">
        <v>0</v>
      </c>
      <c r="N1854" s="738">
        <v>1</v>
      </c>
      <c r="O1854" s="821">
        <v>1</v>
      </c>
      <c r="P1854" s="739">
        <v>0</v>
      </c>
      <c r="Q1854" s="754"/>
      <c r="R1854" s="738">
        <v>1</v>
      </c>
      <c r="S1854" s="754">
        <v>1</v>
      </c>
      <c r="T1854" s="821">
        <v>1</v>
      </c>
      <c r="U1854" s="777">
        <v>1</v>
      </c>
    </row>
    <row r="1855" spans="1:21" ht="14.4" customHeight="1" x14ac:dyDescent="0.3">
      <c r="A1855" s="737">
        <v>10</v>
      </c>
      <c r="B1855" s="738" t="s">
        <v>2778</v>
      </c>
      <c r="C1855" s="738" t="s">
        <v>3074</v>
      </c>
      <c r="D1855" s="819" t="s">
        <v>5803</v>
      </c>
      <c r="E1855" s="820" t="s">
        <v>3121</v>
      </c>
      <c r="F1855" s="738" t="s">
        <v>3057</v>
      </c>
      <c r="G1855" s="738" t="s">
        <v>5147</v>
      </c>
      <c r="H1855" s="738" t="s">
        <v>608</v>
      </c>
      <c r="I1855" s="738" t="s">
        <v>5148</v>
      </c>
      <c r="J1855" s="738" t="s">
        <v>5149</v>
      </c>
      <c r="K1855" s="738" t="s">
        <v>5150</v>
      </c>
      <c r="L1855" s="739">
        <v>22509.4</v>
      </c>
      <c r="M1855" s="739">
        <v>22509.4</v>
      </c>
      <c r="N1855" s="738">
        <v>1</v>
      </c>
      <c r="O1855" s="821">
        <v>1</v>
      </c>
      <c r="P1855" s="739">
        <v>22509.4</v>
      </c>
      <c r="Q1855" s="754">
        <v>1</v>
      </c>
      <c r="R1855" s="738">
        <v>1</v>
      </c>
      <c r="S1855" s="754">
        <v>1</v>
      </c>
      <c r="T1855" s="821">
        <v>1</v>
      </c>
      <c r="U1855" s="777">
        <v>1</v>
      </c>
    </row>
    <row r="1856" spans="1:21" ht="14.4" customHeight="1" x14ac:dyDescent="0.3">
      <c r="A1856" s="737">
        <v>10</v>
      </c>
      <c r="B1856" s="738" t="s">
        <v>2778</v>
      </c>
      <c r="C1856" s="738" t="s">
        <v>3074</v>
      </c>
      <c r="D1856" s="819" t="s">
        <v>5803</v>
      </c>
      <c r="E1856" s="820" t="s">
        <v>3121</v>
      </c>
      <c r="F1856" s="738" t="s">
        <v>3057</v>
      </c>
      <c r="G1856" s="738" t="s">
        <v>5151</v>
      </c>
      <c r="H1856" s="738" t="s">
        <v>608</v>
      </c>
      <c r="I1856" s="738" t="s">
        <v>2250</v>
      </c>
      <c r="J1856" s="738" t="s">
        <v>2251</v>
      </c>
      <c r="K1856" s="738" t="s">
        <v>5152</v>
      </c>
      <c r="L1856" s="739">
        <v>0</v>
      </c>
      <c r="M1856" s="739">
        <v>0</v>
      </c>
      <c r="N1856" s="738">
        <v>2</v>
      </c>
      <c r="O1856" s="821">
        <v>1.5</v>
      </c>
      <c r="P1856" s="739">
        <v>0</v>
      </c>
      <c r="Q1856" s="754"/>
      <c r="R1856" s="738">
        <v>2</v>
      </c>
      <c r="S1856" s="754">
        <v>1</v>
      </c>
      <c r="T1856" s="821">
        <v>1.5</v>
      </c>
      <c r="U1856" s="777">
        <v>1</v>
      </c>
    </row>
    <row r="1857" spans="1:21" ht="14.4" customHeight="1" x14ac:dyDescent="0.3">
      <c r="A1857" s="737">
        <v>10</v>
      </c>
      <c r="B1857" s="738" t="s">
        <v>2778</v>
      </c>
      <c r="C1857" s="738" t="s">
        <v>3074</v>
      </c>
      <c r="D1857" s="819" t="s">
        <v>5803</v>
      </c>
      <c r="E1857" s="820" t="s">
        <v>3121</v>
      </c>
      <c r="F1857" s="738" t="s">
        <v>3057</v>
      </c>
      <c r="G1857" s="738" t="s">
        <v>4426</v>
      </c>
      <c r="H1857" s="738" t="s">
        <v>871</v>
      </c>
      <c r="I1857" s="738" t="s">
        <v>4430</v>
      </c>
      <c r="J1857" s="738" t="s">
        <v>4431</v>
      </c>
      <c r="K1857" s="738" t="s">
        <v>4432</v>
      </c>
      <c r="L1857" s="739">
        <v>120.61</v>
      </c>
      <c r="M1857" s="739">
        <v>120.61</v>
      </c>
      <c r="N1857" s="738">
        <v>1</v>
      </c>
      <c r="O1857" s="821">
        <v>1</v>
      </c>
      <c r="P1857" s="739">
        <v>120.61</v>
      </c>
      <c r="Q1857" s="754">
        <v>1</v>
      </c>
      <c r="R1857" s="738">
        <v>1</v>
      </c>
      <c r="S1857" s="754">
        <v>1</v>
      </c>
      <c r="T1857" s="821">
        <v>1</v>
      </c>
      <c r="U1857" s="777">
        <v>1</v>
      </c>
    </row>
    <row r="1858" spans="1:21" ht="14.4" customHeight="1" x14ac:dyDescent="0.3">
      <c r="A1858" s="737">
        <v>10</v>
      </c>
      <c r="B1858" s="738" t="s">
        <v>2778</v>
      </c>
      <c r="C1858" s="738" t="s">
        <v>3074</v>
      </c>
      <c r="D1858" s="819" t="s">
        <v>5803</v>
      </c>
      <c r="E1858" s="820" t="s">
        <v>3121</v>
      </c>
      <c r="F1858" s="738" t="s">
        <v>3058</v>
      </c>
      <c r="G1858" s="738" t="s">
        <v>3161</v>
      </c>
      <c r="H1858" s="738" t="s">
        <v>608</v>
      </c>
      <c r="I1858" s="738" t="s">
        <v>3372</v>
      </c>
      <c r="J1858" s="738" t="s">
        <v>3107</v>
      </c>
      <c r="K1858" s="738"/>
      <c r="L1858" s="739">
        <v>0</v>
      </c>
      <c r="M1858" s="739">
        <v>0</v>
      </c>
      <c r="N1858" s="738">
        <v>1</v>
      </c>
      <c r="O1858" s="821">
        <v>1</v>
      </c>
      <c r="P1858" s="739">
        <v>0</v>
      </c>
      <c r="Q1858" s="754"/>
      <c r="R1858" s="738">
        <v>1</v>
      </c>
      <c r="S1858" s="754">
        <v>1</v>
      </c>
      <c r="T1858" s="821">
        <v>1</v>
      </c>
      <c r="U1858" s="777">
        <v>1</v>
      </c>
    </row>
    <row r="1859" spans="1:21" ht="14.4" customHeight="1" x14ac:dyDescent="0.3">
      <c r="A1859" s="737">
        <v>10</v>
      </c>
      <c r="B1859" s="738" t="s">
        <v>2778</v>
      </c>
      <c r="C1859" s="738" t="s">
        <v>3074</v>
      </c>
      <c r="D1859" s="819" t="s">
        <v>5803</v>
      </c>
      <c r="E1859" s="820" t="s">
        <v>3121</v>
      </c>
      <c r="F1859" s="738" t="s">
        <v>3058</v>
      </c>
      <c r="G1859" s="738" t="s">
        <v>3161</v>
      </c>
      <c r="H1859" s="738" t="s">
        <v>608</v>
      </c>
      <c r="I1859" s="738" t="s">
        <v>679</v>
      </c>
      <c r="J1859" s="738" t="s">
        <v>3107</v>
      </c>
      <c r="K1859" s="738"/>
      <c r="L1859" s="739">
        <v>0</v>
      </c>
      <c r="M1859" s="739">
        <v>0</v>
      </c>
      <c r="N1859" s="738">
        <v>1</v>
      </c>
      <c r="O1859" s="821">
        <v>0.5</v>
      </c>
      <c r="P1859" s="739">
        <v>0</v>
      </c>
      <c r="Q1859" s="754"/>
      <c r="R1859" s="738">
        <v>1</v>
      </c>
      <c r="S1859" s="754">
        <v>1</v>
      </c>
      <c r="T1859" s="821">
        <v>0.5</v>
      </c>
      <c r="U1859" s="777">
        <v>1</v>
      </c>
    </row>
    <row r="1860" spans="1:21" ht="14.4" customHeight="1" x14ac:dyDescent="0.3">
      <c r="A1860" s="737">
        <v>10</v>
      </c>
      <c r="B1860" s="738" t="s">
        <v>2778</v>
      </c>
      <c r="C1860" s="738" t="s">
        <v>3074</v>
      </c>
      <c r="D1860" s="819" t="s">
        <v>5803</v>
      </c>
      <c r="E1860" s="820" t="s">
        <v>3121</v>
      </c>
      <c r="F1860" s="738" t="s">
        <v>3058</v>
      </c>
      <c r="G1860" s="738" t="s">
        <v>3161</v>
      </c>
      <c r="H1860" s="738" t="s">
        <v>608</v>
      </c>
      <c r="I1860" s="738" t="s">
        <v>5118</v>
      </c>
      <c r="J1860" s="738" t="s">
        <v>3107</v>
      </c>
      <c r="K1860" s="738"/>
      <c r="L1860" s="739">
        <v>0</v>
      </c>
      <c r="M1860" s="739">
        <v>0</v>
      </c>
      <c r="N1860" s="738">
        <v>6</v>
      </c>
      <c r="O1860" s="821">
        <v>6</v>
      </c>
      <c r="P1860" s="739">
        <v>0</v>
      </c>
      <c r="Q1860" s="754"/>
      <c r="R1860" s="738">
        <v>6</v>
      </c>
      <c r="S1860" s="754">
        <v>1</v>
      </c>
      <c r="T1860" s="821">
        <v>6</v>
      </c>
      <c r="U1860" s="777">
        <v>1</v>
      </c>
    </row>
    <row r="1861" spans="1:21" ht="14.4" customHeight="1" x14ac:dyDescent="0.3">
      <c r="A1861" s="737">
        <v>10</v>
      </c>
      <c r="B1861" s="738" t="s">
        <v>2778</v>
      </c>
      <c r="C1861" s="738" t="s">
        <v>3074</v>
      </c>
      <c r="D1861" s="819" t="s">
        <v>5803</v>
      </c>
      <c r="E1861" s="820" t="s">
        <v>3121</v>
      </c>
      <c r="F1861" s="738" t="s">
        <v>3059</v>
      </c>
      <c r="G1861" s="738" t="s">
        <v>3855</v>
      </c>
      <c r="H1861" s="738" t="s">
        <v>608</v>
      </c>
      <c r="I1861" s="738" t="s">
        <v>3862</v>
      </c>
      <c r="J1861" s="738" t="s">
        <v>3863</v>
      </c>
      <c r="K1861" s="738" t="s">
        <v>3864</v>
      </c>
      <c r="L1861" s="739">
        <v>86.25</v>
      </c>
      <c r="M1861" s="739">
        <v>86.25</v>
      </c>
      <c r="N1861" s="738">
        <v>1</v>
      </c>
      <c r="O1861" s="821">
        <v>1</v>
      </c>
      <c r="P1861" s="739">
        <v>86.25</v>
      </c>
      <c r="Q1861" s="754">
        <v>1</v>
      </c>
      <c r="R1861" s="738">
        <v>1</v>
      </c>
      <c r="S1861" s="754">
        <v>1</v>
      </c>
      <c r="T1861" s="821">
        <v>1</v>
      </c>
      <c r="U1861" s="777">
        <v>1</v>
      </c>
    </row>
    <row r="1862" spans="1:21" ht="14.4" customHeight="1" x14ac:dyDescent="0.3">
      <c r="A1862" s="737">
        <v>10</v>
      </c>
      <c r="B1862" s="738" t="s">
        <v>2778</v>
      </c>
      <c r="C1862" s="738" t="s">
        <v>3074</v>
      </c>
      <c r="D1862" s="819" t="s">
        <v>5803</v>
      </c>
      <c r="E1862" s="820" t="s">
        <v>3121</v>
      </c>
      <c r="F1862" s="738" t="s">
        <v>3059</v>
      </c>
      <c r="G1862" s="738" t="s">
        <v>4073</v>
      </c>
      <c r="H1862" s="738" t="s">
        <v>608</v>
      </c>
      <c r="I1862" s="738" t="s">
        <v>4074</v>
      </c>
      <c r="J1862" s="738" t="s">
        <v>4075</v>
      </c>
      <c r="K1862" s="738" t="s">
        <v>4076</v>
      </c>
      <c r="L1862" s="739">
        <v>200</v>
      </c>
      <c r="M1862" s="739">
        <v>400</v>
      </c>
      <c r="N1862" s="738">
        <v>2</v>
      </c>
      <c r="O1862" s="821">
        <v>1</v>
      </c>
      <c r="P1862" s="739">
        <v>400</v>
      </c>
      <c r="Q1862" s="754">
        <v>1</v>
      </c>
      <c r="R1862" s="738">
        <v>2</v>
      </c>
      <c r="S1862" s="754">
        <v>1</v>
      </c>
      <c r="T1862" s="821">
        <v>1</v>
      </c>
      <c r="U1862" s="777">
        <v>1</v>
      </c>
    </row>
    <row r="1863" spans="1:21" ht="14.4" customHeight="1" x14ac:dyDescent="0.3">
      <c r="A1863" s="737">
        <v>10</v>
      </c>
      <c r="B1863" s="738" t="s">
        <v>2778</v>
      </c>
      <c r="C1863" s="738" t="s">
        <v>3074</v>
      </c>
      <c r="D1863" s="819" t="s">
        <v>5803</v>
      </c>
      <c r="E1863" s="820" t="s">
        <v>3121</v>
      </c>
      <c r="F1863" s="738" t="s">
        <v>3059</v>
      </c>
      <c r="G1863" s="738" t="s">
        <v>4513</v>
      </c>
      <c r="H1863" s="738" t="s">
        <v>608</v>
      </c>
      <c r="I1863" s="738" t="s">
        <v>5153</v>
      </c>
      <c r="J1863" s="738" t="s">
        <v>5154</v>
      </c>
      <c r="K1863" s="738" t="s">
        <v>5155</v>
      </c>
      <c r="L1863" s="739">
        <v>1267.1300000000001</v>
      </c>
      <c r="M1863" s="739">
        <v>1267.1300000000001</v>
      </c>
      <c r="N1863" s="738">
        <v>1</v>
      </c>
      <c r="O1863" s="821">
        <v>1</v>
      </c>
      <c r="P1863" s="739"/>
      <c r="Q1863" s="754">
        <v>0</v>
      </c>
      <c r="R1863" s="738"/>
      <c r="S1863" s="754">
        <v>0</v>
      </c>
      <c r="T1863" s="821"/>
      <c r="U1863" s="777">
        <v>0</v>
      </c>
    </row>
    <row r="1864" spans="1:21" ht="14.4" customHeight="1" x14ac:dyDescent="0.3">
      <c r="A1864" s="737">
        <v>10</v>
      </c>
      <c r="B1864" s="738" t="s">
        <v>2778</v>
      </c>
      <c r="C1864" s="738" t="s">
        <v>3074</v>
      </c>
      <c r="D1864" s="819" t="s">
        <v>5803</v>
      </c>
      <c r="E1864" s="820" t="s">
        <v>3122</v>
      </c>
      <c r="F1864" s="738" t="s">
        <v>3057</v>
      </c>
      <c r="G1864" s="738" t="s">
        <v>3218</v>
      </c>
      <c r="H1864" s="738" t="s">
        <v>608</v>
      </c>
      <c r="I1864" s="738" t="s">
        <v>1509</v>
      </c>
      <c r="J1864" s="738" t="s">
        <v>1510</v>
      </c>
      <c r="K1864" s="738" t="s">
        <v>3219</v>
      </c>
      <c r="L1864" s="739">
        <v>263.26</v>
      </c>
      <c r="M1864" s="739">
        <v>526.52</v>
      </c>
      <c r="N1864" s="738">
        <v>2</v>
      </c>
      <c r="O1864" s="821">
        <v>2</v>
      </c>
      <c r="P1864" s="739">
        <v>526.52</v>
      </c>
      <c r="Q1864" s="754">
        <v>1</v>
      </c>
      <c r="R1864" s="738">
        <v>2</v>
      </c>
      <c r="S1864" s="754">
        <v>1</v>
      </c>
      <c r="T1864" s="821">
        <v>2</v>
      </c>
      <c r="U1864" s="777">
        <v>1</v>
      </c>
    </row>
    <row r="1865" spans="1:21" ht="14.4" customHeight="1" x14ac:dyDescent="0.3">
      <c r="A1865" s="737">
        <v>10</v>
      </c>
      <c r="B1865" s="738" t="s">
        <v>2778</v>
      </c>
      <c r="C1865" s="738" t="s">
        <v>3074</v>
      </c>
      <c r="D1865" s="819" t="s">
        <v>5803</v>
      </c>
      <c r="E1865" s="820" t="s">
        <v>3122</v>
      </c>
      <c r="F1865" s="738" t="s">
        <v>3057</v>
      </c>
      <c r="G1865" s="738" t="s">
        <v>3663</v>
      </c>
      <c r="H1865" s="738" t="s">
        <v>608</v>
      </c>
      <c r="I1865" s="738" t="s">
        <v>5156</v>
      </c>
      <c r="J1865" s="738" t="s">
        <v>1413</v>
      </c>
      <c r="K1865" s="738" t="s">
        <v>5157</v>
      </c>
      <c r="L1865" s="739">
        <v>0</v>
      </c>
      <c r="M1865" s="739">
        <v>0</v>
      </c>
      <c r="N1865" s="738">
        <v>1</v>
      </c>
      <c r="O1865" s="821">
        <v>0.5</v>
      </c>
      <c r="P1865" s="739"/>
      <c r="Q1865" s="754"/>
      <c r="R1865" s="738"/>
      <c r="S1865" s="754">
        <v>0</v>
      </c>
      <c r="T1865" s="821"/>
      <c r="U1865" s="777">
        <v>0</v>
      </c>
    </row>
    <row r="1866" spans="1:21" ht="14.4" customHeight="1" x14ac:dyDescent="0.3">
      <c r="A1866" s="737">
        <v>10</v>
      </c>
      <c r="B1866" s="738" t="s">
        <v>2778</v>
      </c>
      <c r="C1866" s="738" t="s">
        <v>3074</v>
      </c>
      <c r="D1866" s="819" t="s">
        <v>5803</v>
      </c>
      <c r="E1866" s="820" t="s">
        <v>3122</v>
      </c>
      <c r="F1866" s="738" t="s">
        <v>3057</v>
      </c>
      <c r="G1866" s="738" t="s">
        <v>3240</v>
      </c>
      <c r="H1866" s="738" t="s">
        <v>871</v>
      </c>
      <c r="I1866" s="738" t="s">
        <v>1007</v>
      </c>
      <c r="J1866" s="738" t="s">
        <v>1008</v>
      </c>
      <c r="K1866" s="738" t="s">
        <v>3241</v>
      </c>
      <c r="L1866" s="739">
        <v>75.73</v>
      </c>
      <c r="M1866" s="739">
        <v>75.73</v>
      </c>
      <c r="N1866" s="738">
        <v>1</v>
      </c>
      <c r="O1866" s="821">
        <v>1</v>
      </c>
      <c r="P1866" s="739">
        <v>75.73</v>
      </c>
      <c r="Q1866" s="754">
        <v>1</v>
      </c>
      <c r="R1866" s="738">
        <v>1</v>
      </c>
      <c r="S1866" s="754">
        <v>1</v>
      </c>
      <c r="T1866" s="821">
        <v>1</v>
      </c>
      <c r="U1866" s="777">
        <v>1</v>
      </c>
    </row>
    <row r="1867" spans="1:21" ht="14.4" customHeight="1" x14ac:dyDescent="0.3">
      <c r="A1867" s="737">
        <v>10</v>
      </c>
      <c r="B1867" s="738" t="s">
        <v>2778</v>
      </c>
      <c r="C1867" s="738" t="s">
        <v>3074</v>
      </c>
      <c r="D1867" s="819" t="s">
        <v>5803</v>
      </c>
      <c r="E1867" s="820" t="s">
        <v>3122</v>
      </c>
      <c r="F1867" s="738" t="s">
        <v>3057</v>
      </c>
      <c r="G1867" s="738" t="s">
        <v>3603</v>
      </c>
      <c r="H1867" s="738" t="s">
        <v>608</v>
      </c>
      <c r="I1867" s="738" t="s">
        <v>977</v>
      </c>
      <c r="J1867" s="738" t="s">
        <v>3604</v>
      </c>
      <c r="K1867" s="738" t="s">
        <v>3605</v>
      </c>
      <c r="L1867" s="739">
        <v>36.76</v>
      </c>
      <c r="M1867" s="739">
        <v>36.76</v>
      </c>
      <c r="N1867" s="738">
        <v>1</v>
      </c>
      <c r="O1867" s="821">
        <v>1</v>
      </c>
      <c r="P1867" s="739">
        <v>36.76</v>
      </c>
      <c r="Q1867" s="754">
        <v>1</v>
      </c>
      <c r="R1867" s="738">
        <v>1</v>
      </c>
      <c r="S1867" s="754">
        <v>1</v>
      </c>
      <c r="T1867" s="821">
        <v>1</v>
      </c>
      <c r="U1867" s="777">
        <v>1</v>
      </c>
    </row>
    <row r="1868" spans="1:21" ht="14.4" customHeight="1" x14ac:dyDescent="0.3">
      <c r="A1868" s="737">
        <v>10</v>
      </c>
      <c r="B1868" s="738" t="s">
        <v>2778</v>
      </c>
      <c r="C1868" s="738" t="s">
        <v>3074</v>
      </c>
      <c r="D1868" s="819" t="s">
        <v>5803</v>
      </c>
      <c r="E1868" s="820" t="s">
        <v>3122</v>
      </c>
      <c r="F1868" s="738" t="s">
        <v>3057</v>
      </c>
      <c r="G1868" s="738" t="s">
        <v>3246</v>
      </c>
      <c r="H1868" s="738" t="s">
        <v>608</v>
      </c>
      <c r="I1868" s="738" t="s">
        <v>1708</v>
      </c>
      <c r="J1868" s="738" t="s">
        <v>3247</v>
      </c>
      <c r="K1868" s="738" t="s">
        <v>3504</v>
      </c>
      <c r="L1868" s="739">
        <v>170.52</v>
      </c>
      <c r="M1868" s="739">
        <v>170.52</v>
      </c>
      <c r="N1868" s="738">
        <v>1</v>
      </c>
      <c r="O1868" s="821">
        <v>1</v>
      </c>
      <c r="P1868" s="739"/>
      <c r="Q1868" s="754">
        <v>0</v>
      </c>
      <c r="R1868" s="738"/>
      <c r="S1868" s="754">
        <v>0</v>
      </c>
      <c r="T1868" s="821"/>
      <c r="U1868" s="777">
        <v>0</v>
      </c>
    </row>
    <row r="1869" spans="1:21" ht="14.4" customHeight="1" x14ac:dyDescent="0.3">
      <c r="A1869" s="737">
        <v>10</v>
      </c>
      <c r="B1869" s="738" t="s">
        <v>2778</v>
      </c>
      <c r="C1869" s="738" t="s">
        <v>3074</v>
      </c>
      <c r="D1869" s="819" t="s">
        <v>5803</v>
      </c>
      <c r="E1869" s="820" t="s">
        <v>3122</v>
      </c>
      <c r="F1869" s="738" t="s">
        <v>3057</v>
      </c>
      <c r="G1869" s="738" t="s">
        <v>3255</v>
      </c>
      <c r="H1869" s="738" t="s">
        <v>608</v>
      </c>
      <c r="I1869" s="738" t="s">
        <v>2105</v>
      </c>
      <c r="J1869" s="738" t="s">
        <v>3263</v>
      </c>
      <c r="K1869" s="738" t="s">
        <v>3258</v>
      </c>
      <c r="L1869" s="739">
        <v>359.45</v>
      </c>
      <c r="M1869" s="739">
        <v>1437.8</v>
      </c>
      <c r="N1869" s="738">
        <v>4</v>
      </c>
      <c r="O1869" s="821">
        <v>2</v>
      </c>
      <c r="P1869" s="739">
        <v>1437.8</v>
      </c>
      <c r="Q1869" s="754">
        <v>1</v>
      </c>
      <c r="R1869" s="738">
        <v>4</v>
      </c>
      <c r="S1869" s="754">
        <v>1</v>
      </c>
      <c r="T1869" s="821">
        <v>2</v>
      </c>
      <c r="U1869" s="777">
        <v>1</v>
      </c>
    </row>
    <row r="1870" spans="1:21" ht="14.4" customHeight="1" x14ac:dyDescent="0.3">
      <c r="A1870" s="737">
        <v>10</v>
      </c>
      <c r="B1870" s="738" t="s">
        <v>2778</v>
      </c>
      <c r="C1870" s="738" t="s">
        <v>3074</v>
      </c>
      <c r="D1870" s="819" t="s">
        <v>5803</v>
      </c>
      <c r="E1870" s="820" t="s">
        <v>3122</v>
      </c>
      <c r="F1870" s="738" t="s">
        <v>3057</v>
      </c>
      <c r="G1870" s="738" t="s">
        <v>3255</v>
      </c>
      <c r="H1870" s="738" t="s">
        <v>608</v>
      </c>
      <c r="I1870" s="738" t="s">
        <v>2206</v>
      </c>
      <c r="J1870" s="738" t="s">
        <v>3263</v>
      </c>
      <c r="K1870" s="738" t="s">
        <v>3260</v>
      </c>
      <c r="L1870" s="739">
        <v>718.91</v>
      </c>
      <c r="M1870" s="739">
        <v>718.91</v>
      </c>
      <c r="N1870" s="738">
        <v>1</v>
      </c>
      <c r="O1870" s="821">
        <v>0.5</v>
      </c>
      <c r="P1870" s="739">
        <v>718.91</v>
      </c>
      <c r="Q1870" s="754">
        <v>1</v>
      </c>
      <c r="R1870" s="738">
        <v>1</v>
      </c>
      <c r="S1870" s="754">
        <v>1</v>
      </c>
      <c r="T1870" s="821">
        <v>0.5</v>
      </c>
      <c r="U1870" s="777">
        <v>1</v>
      </c>
    </row>
    <row r="1871" spans="1:21" ht="14.4" customHeight="1" x14ac:dyDescent="0.3">
      <c r="A1871" s="737">
        <v>10</v>
      </c>
      <c r="B1871" s="738" t="s">
        <v>2778</v>
      </c>
      <c r="C1871" s="738" t="s">
        <v>3074</v>
      </c>
      <c r="D1871" s="819" t="s">
        <v>5803</v>
      </c>
      <c r="E1871" s="820" t="s">
        <v>3122</v>
      </c>
      <c r="F1871" s="738" t="s">
        <v>3057</v>
      </c>
      <c r="G1871" s="738" t="s">
        <v>3255</v>
      </c>
      <c r="H1871" s="738" t="s">
        <v>608</v>
      </c>
      <c r="I1871" s="738" t="s">
        <v>2214</v>
      </c>
      <c r="J1871" s="738" t="s">
        <v>3263</v>
      </c>
      <c r="K1871" s="738" t="s">
        <v>3262</v>
      </c>
      <c r="L1871" s="739">
        <v>1437.8</v>
      </c>
      <c r="M1871" s="739">
        <v>2875.6</v>
      </c>
      <c r="N1871" s="738">
        <v>2</v>
      </c>
      <c r="O1871" s="821">
        <v>0.5</v>
      </c>
      <c r="P1871" s="739">
        <v>2875.6</v>
      </c>
      <c r="Q1871" s="754">
        <v>1</v>
      </c>
      <c r="R1871" s="738">
        <v>2</v>
      </c>
      <c r="S1871" s="754">
        <v>1</v>
      </c>
      <c r="T1871" s="821">
        <v>0.5</v>
      </c>
      <c r="U1871" s="777">
        <v>1</v>
      </c>
    </row>
    <row r="1872" spans="1:21" ht="14.4" customHeight="1" x14ac:dyDescent="0.3">
      <c r="A1872" s="737">
        <v>10</v>
      </c>
      <c r="B1872" s="738" t="s">
        <v>2778</v>
      </c>
      <c r="C1872" s="738" t="s">
        <v>3074</v>
      </c>
      <c r="D1872" s="819" t="s">
        <v>5803</v>
      </c>
      <c r="E1872" s="820" t="s">
        <v>3122</v>
      </c>
      <c r="F1872" s="738" t="s">
        <v>3057</v>
      </c>
      <c r="G1872" s="738" t="s">
        <v>5119</v>
      </c>
      <c r="H1872" s="738" t="s">
        <v>608</v>
      </c>
      <c r="I1872" s="738" t="s">
        <v>5120</v>
      </c>
      <c r="J1872" s="738" t="s">
        <v>5121</v>
      </c>
      <c r="K1872" s="738" t="s">
        <v>5122</v>
      </c>
      <c r="L1872" s="739">
        <v>5336.52</v>
      </c>
      <c r="M1872" s="739">
        <v>10673.04</v>
      </c>
      <c r="N1872" s="738">
        <v>2</v>
      </c>
      <c r="O1872" s="821">
        <v>1</v>
      </c>
      <c r="P1872" s="739">
        <v>10673.04</v>
      </c>
      <c r="Q1872" s="754">
        <v>1</v>
      </c>
      <c r="R1872" s="738">
        <v>2</v>
      </c>
      <c r="S1872" s="754">
        <v>1</v>
      </c>
      <c r="T1872" s="821">
        <v>1</v>
      </c>
      <c r="U1872" s="777">
        <v>1</v>
      </c>
    </row>
    <row r="1873" spans="1:21" ht="14.4" customHeight="1" x14ac:dyDescent="0.3">
      <c r="A1873" s="737">
        <v>10</v>
      </c>
      <c r="B1873" s="738" t="s">
        <v>2778</v>
      </c>
      <c r="C1873" s="738" t="s">
        <v>3074</v>
      </c>
      <c r="D1873" s="819" t="s">
        <v>5803</v>
      </c>
      <c r="E1873" s="820" t="s">
        <v>3122</v>
      </c>
      <c r="F1873" s="738" t="s">
        <v>3057</v>
      </c>
      <c r="G1873" s="738" t="s">
        <v>3275</v>
      </c>
      <c r="H1873" s="738" t="s">
        <v>608</v>
      </c>
      <c r="I1873" s="738" t="s">
        <v>2421</v>
      </c>
      <c r="J1873" s="738" t="s">
        <v>3276</v>
      </c>
      <c r="K1873" s="738" t="s">
        <v>3231</v>
      </c>
      <c r="L1873" s="739">
        <v>4.6399999999999997</v>
      </c>
      <c r="M1873" s="739">
        <v>9.2799999999999994</v>
      </c>
      <c r="N1873" s="738">
        <v>2</v>
      </c>
      <c r="O1873" s="821">
        <v>1</v>
      </c>
      <c r="P1873" s="739">
        <v>9.2799999999999994</v>
      </c>
      <c r="Q1873" s="754">
        <v>1</v>
      </c>
      <c r="R1873" s="738">
        <v>2</v>
      </c>
      <c r="S1873" s="754">
        <v>1</v>
      </c>
      <c r="T1873" s="821">
        <v>1</v>
      </c>
      <c r="U1873" s="777">
        <v>1</v>
      </c>
    </row>
    <row r="1874" spans="1:21" ht="14.4" customHeight="1" x14ac:dyDescent="0.3">
      <c r="A1874" s="737">
        <v>10</v>
      </c>
      <c r="B1874" s="738" t="s">
        <v>2778</v>
      </c>
      <c r="C1874" s="738" t="s">
        <v>3074</v>
      </c>
      <c r="D1874" s="819" t="s">
        <v>5803</v>
      </c>
      <c r="E1874" s="820" t="s">
        <v>3122</v>
      </c>
      <c r="F1874" s="738" t="s">
        <v>3057</v>
      </c>
      <c r="G1874" s="738" t="s">
        <v>3530</v>
      </c>
      <c r="H1874" s="738" t="s">
        <v>608</v>
      </c>
      <c r="I1874" s="738" t="s">
        <v>1486</v>
      </c>
      <c r="J1874" s="738" t="s">
        <v>1405</v>
      </c>
      <c r="K1874" s="738" t="s">
        <v>3531</v>
      </c>
      <c r="L1874" s="739">
        <v>92.85</v>
      </c>
      <c r="M1874" s="739">
        <v>92.85</v>
      </c>
      <c r="N1874" s="738">
        <v>1</v>
      </c>
      <c r="O1874" s="821">
        <v>1</v>
      </c>
      <c r="P1874" s="739"/>
      <c r="Q1874" s="754">
        <v>0</v>
      </c>
      <c r="R1874" s="738"/>
      <c r="S1874" s="754">
        <v>0</v>
      </c>
      <c r="T1874" s="821"/>
      <c r="U1874" s="777">
        <v>0</v>
      </c>
    </row>
    <row r="1875" spans="1:21" ht="14.4" customHeight="1" x14ac:dyDescent="0.3">
      <c r="A1875" s="737">
        <v>10</v>
      </c>
      <c r="B1875" s="738" t="s">
        <v>2778</v>
      </c>
      <c r="C1875" s="738" t="s">
        <v>3074</v>
      </c>
      <c r="D1875" s="819" t="s">
        <v>5803</v>
      </c>
      <c r="E1875" s="820" t="s">
        <v>3122</v>
      </c>
      <c r="F1875" s="738" t="s">
        <v>3057</v>
      </c>
      <c r="G1875" s="738" t="s">
        <v>3280</v>
      </c>
      <c r="H1875" s="738" t="s">
        <v>608</v>
      </c>
      <c r="I1875" s="738" t="s">
        <v>5158</v>
      </c>
      <c r="J1875" s="738" t="s">
        <v>5159</v>
      </c>
      <c r="K1875" s="738" t="s">
        <v>5160</v>
      </c>
      <c r="L1875" s="739">
        <v>119.01</v>
      </c>
      <c r="M1875" s="739">
        <v>119.01</v>
      </c>
      <c r="N1875" s="738">
        <v>1</v>
      </c>
      <c r="O1875" s="821">
        <v>1</v>
      </c>
      <c r="P1875" s="739">
        <v>119.01</v>
      </c>
      <c r="Q1875" s="754">
        <v>1</v>
      </c>
      <c r="R1875" s="738">
        <v>1</v>
      </c>
      <c r="S1875" s="754">
        <v>1</v>
      </c>
      <c r="T1875" s="821">
        <v>1</v>
      </c>
      <c r="U1875" s="777">
        <v>1</v>
      </c>
    </row>
    <row r="1876" spans="1:21" ht="14.4" customHeight="1" x14ac:dyDescent="0.3">
      <c r="A1876" s="737">
        <v>10</v>
      </c>
      <c r="B1876" s="738" t="s">
        <v>2778</v>
      </c>
      <c r="C1876" s="738" t="s">
        <v>3074</v>
      </c>
      <c r="D1876" s="819" t="s">
        <v>5803</v>
      </c>
      <c r="E1876" s="820" t="s">
        <v>3122</v>
      </c>
      <c r="F1876" s="738" t="s">
        <v>3057</v>
      </c>
      <c r="G1876" s="738" t="s">
        <v>3280</v>
      </c>
      <c r="H1876" s="738" t="s">
        <v>608</v>
      </c>
      <c r="I1876" s="738" t="s">
        <v>1731</v>
      </c>
      <c r="J1876" s="738" t="s">
        <v>1732</v>
      </c>
      <c r="K1876" s="738" t="s">
        <v>3281</v>
      </c>
      <c r="L1876" s="739">
        <v>46.99</v>
      </c>
      <c r="M1876" s="739">
        <v>93.98</v>
      </c>
      <c r="N1876" s="738">
        <v>2</v>
      </c>
      <c r="O1876" s="821">
        <v>1</v>
      </c>
      <c r="P1876" s="739"/>
      <c r="Q1876" s="754">
        <v>0</v>
      </c>
      <c r="R1876" s="738"/>
      <c r="S1876" s="754">
        <v>0</v>
      </c>
      <c r="T1876" s="821"/>
      <c r="U1876" s="777">
        <v>0</v>
      </c>
    </row>
    <row r="1877" spans="1:21" ht="14.4" customHeight="1" x14ac:dyDescent="0.3">
      <c r="A1877" s="737">
        <v>10</v>
      </c>
      <c r="B1877" s="738" t="s">
        <v>2778</v>
      </c>
      <c r="C1877" s="738" t="s">
        <v>3074</v>
      </c>
      <c r="D1877" s="819" t="s">
        <v>5803</v>
      </c>
      <c r="E1877" s="820" t="s">
        <v>3122</v>
      </c>
      <c r="F1877" s="738" t="s">
        <v>3057</v>
      </c>
      <c r="G1877" s="738" t="s">
        <v>3280</v>
      </c>
      <c r="H1877" s="738" t="s">
        <v>608</v>
      </c>
      <c r="I1877" s="738" t="s">
        <v>5161</v>
      </c>
      <c r="J1877" s="738" t="s">
        <v>2256</v>
      </c>
      <c r="K1877" s="738" t="s">
        <v>5162</v>
      </c>
      <c r="L1877" s="739">
        <v>75.180000000000007</v>
      </c>
      <c r="M1877" s="739">
        <v>150.36000000000001</v>
      </c>
      <c r="N1877" s="738">
        <v>2</v>
      </c>
      <c r="O1877" s="821">
        <v>1</v>
      </c>
      <c r="P1877" s="739">
        <v>150.36000000000001</v>
      </c>
      <c r="Q1877" s="754">
        <v>1</v>
      </c>
      <c r="R1877" s="738">
        <v>2</v>
      </c>
      <c r="S1877" s="754">
        <v>1</v>
      </c>
      <c r="T1877" s="821">
        <v>1</v>
      </c>
      <c r="U1877" s="777">
        <v>1</v>
      </c>
    </row>
    <row r="1878" spans="1:21" ht="14.4" customHeight="1" x14ac:dyDescent="0.3">
      <c r="A1878" s="737">
        <v>10</v>
      </c>
      <c r="B1878" s="738" t="s">
        <v>2778</v>
      </c>
      <c r="C1878" s="738" t="s">
        <v>3074</v>
      </c>
      <c r="D1878" s="819" t="s">
        <v>5803</v>
      </c>
      <c r="E1878" s="820" t="s">
        <v>3122</v>
      </c>
      <c r="F1878" s="738" t="s">
        <v>3057</v>
      </c>
      <c r="G1878" s="738" t="s">
        <v>5163</v>
      </c>
      <c r="H1878" s="738" t="s">
        <v>608</v>
      </c>
      <c r="I1878" s="738" t="s">
        <v>5164</v>
      </c>
      <c r="J1878" s="738" t="s">
        <v>5165</v>
      </c>
      <c r="K1878" s="738" t="s">
        <v>5166</v>
      </c>
      <c r="L1878" s="739">
        <v>0</v>
      </c>
      <c r="M1878" s="739">
        <v>0</v>
      </c>
      <c r="N1878" s="738">
        <v>1</v>
      </c>
      <c r="O1878" s="821">
        <v>1</v>
      </c>
      <c r="P1878" s="739">
        <v>0</v>
      </c>
      <c r="Q1878" s="754"/>
      <c r="R1878" s="738">
        <v>1</v>
      </c>
      <c r="S1878" s="754">
        <v>1</v>
      </c>
      <c r="T1878" s="821">
        <v>1</v>
      </c>
      <c r="U1878" s="777">
        <v>1</v>
      </c>
    </row>
    <row r="1879" spans="1:21" ht="14.4" customHeight="1" x14ac:dyDescent="0.3">
      <c r="A1879" s="737">
        <v>10</v>
      </c>
      <c r="B1879" s="738" t="s">
        <v>2778</v>
      </c>
      <c r="C1879" s="738" t="s">
        <v>3074</v>
      </c>
      <c r="D1879" s="819" t="s">
        <v>5803</v>
      </c>
      <c r="E1879" s="820" t="s">
        <v>3122</v>
      </c>
      <c r="F1879" s="738" t="s">
        <v>3057</v>
      </c>
      <c r="G1879" s="738" t="s">
        <v>3481</v>
      </c>
      <c r="H1879" s="738" t="s">
        <v>608</v>
      </c>
      <c r="I1879" s="738" t="s">
        <v>1039</v>
      </c>
      <c r="J1879" s="738" t="s">
        <v>1040</v>
      </c>
      <c r="K1879" s="738" t="s">
        <v>3482</v>
      </c>
      <c r="L1879" s="739">
        <v>55.01</v>
      </c>
      <c r="M1879" s="739">
        <v>55.01</v>
      </c>
      <c r="N1879" s="738">
        <v>1</v>
      </c>
      <c r="O1879" s="821">
        <v>0.5</v>
      </c>
      <c r="P1879" s="739"/>
      <c r="Q1879" s="754">
        <v>0</v>
      </c>
      <c r="R1879" s="738"/>
      <c r="S1879" s="754">
        <v>0</v>
      </c>
      <c r="T1879" s="821"/>
      <c r="U1879" s="777">
        <v>0</v>
      </c>
    </row>
    <row r="1880" spans="1:21" ht="14.4" customHeight="1" x14ac:dyDescent="0.3">
      <c r="A1880" s="737">
        <v>10</v>
      </c>
      <c r="B1880" s="738" t="s">
        <v>2778</v>
      </c>
      <c r="C1880" s="738" t="s">
        <v>3074</v>
      </c>
      <c r="D1880" s="819" t="s">
        <v>5803</v>
      </c>
      <c r="E1880" s="820" t="s">
        <v>3122</v>
      </c>
      <c r="F1880" s="738" t="s">
        <v>3057</v>
      </c>
      <c r="G1880" s="738" t="s">
        <v>3287</v>
      </c>
      <c r="H1880" s="738" t="s">
        <v>608</v>
      </c>
      <c r="I1880" s="738" t="s">
        <v>3539</v>
      </c>
      <c r="J1880" s="738" t="s">
        <v>2764</v>
      </c>
      <c r="K1880" s="738" t="s">
        <v>3250</v>
      </c>
      <c r="L1880" s="739">
        <v>49.38</v>
      </c>
      <c r="M1880" s="739">
        <v>49.38</v>
      </c>
      <c r="N1880" s="738">
        <v>1</v>
      </c>
      <c r="O1880" s="821">
        <v>0.5</v>
      </c>
      <c r="P1880" s="739"/>
      <c r="Q1880" s="754">
        <v>0</v>
      </c>
      <c r="R1880" s="738"/>
      <c r="S1880" s="754">
        <v>0</v>
      </c>
      <c r="T1880" s="821"/>
      <c r="U1880" s="777">
        <v>0</v>
      </c>
    </row>
    <row r="1881" spans="1:21" ht="14.4" customHeight="1" x14ac:dyDescent="0.3">
      <c r="A1881" s="737">
        <v>10</v>
      </c>
      <c r="B1881" s="738" t="s">
        <v>2778</v>
      </c>
      <c r="C1881" s="738" t="s">
        <v>3074</v>
      </c>
      <c r="D1881" s="819" t="s">
        <v>5803</v>
      </c>
      <c r="E1881" s="820" t="s">
        <v>3122</v>
      </c>
      <c r="F1881" s="738" t="s">
        <v>3057</v>
      </c>
      <c r="G1881" s="738" t="s">
        <v>3290</v>
      </c>
      <c r="H1881" s="738" t="s">
        <v>608</v>
      </c>
      <c r="I1881" s="738" t="s">
        <v>3291</v>
      </c>
      <c r="J1881" s="738" t="s">
        <v>3292</v>
      </c>
      <c r="K1881" s="738" t="s">
        <v>3293</v>
      </c>
      <c r="L1881" s="739">
        <v>38.56</v>
      </c>
      <c r="M1881" s="739">
        <v>38.56</v>
      </c>
      <c r="N1881" s="738">
        <v>1</v>
      </c>
      <c r="O1881" s="821">
        <v>1</v>
      </c>
      <c r="P1881" s="739">
        <v>38.56</v>
      </c>
      <c r="Q1881" s="754">
        <v>1</v>
      </c>
      <c r="R1881" s="738">
        <v>1</v>
      </c>
      <c r="S1881" s="754">
        <v>1</v>
      </c>
      <c r="T1881" s="821">
        <v>1</v>
      </c>
      <c r="U1881" s="777">
        <v>1</v>
      </c>
    </row>
    <row r="1882" spans="1:21" ht="14.4" customHeight="1" x14ac:dyDescent="0.3">
      <c r="A1882" s="737">
        <v>10</v>
      </c>
      <c r="B1882" s="738" t="s">
        <v>2778</v>
      </c>
      <c r="C1882" s="738" t="s">
        <v>3074</v>
      </c>
      <c r="D1882" s="819" t="s">
        <v>5803</v>
      </c>
      <c r="E1882" s="820" t="s">
        <v>3122</v>
      </c>
      <c r="F1882" s="738" t="s">
        <v>3057</v>
      </c>
      <c r="G1882" s="738" t="s">
        <v>3290</v>
      </c>
      <c r="H1882" s="738" t="s">
        <v>608</v>
      </c>
      <c r="I1882" s="738" t="s">
        <v>4277</v>
      </c>
      <c r="J1882" s="738" t="s">
        <v>3292</v>
      </c>
      <c r="K1882" s="738" t="s">
        <v>4278</v>
      </c>
      <c r="L1882" s="739">
        <v>38.56</v>
      </c>
      <c r="M1882" s="739">
        <v>38.56</v>
      </c>
      <c r="N1882" s="738">
        <v>1</v>
      </c>
      <c r="O1882" s="821">
        <v>1</v>
      </c>
      <c r="P1882" s="739">
        <v>38.56</v>
      </c>
      <c r="Q1882" s="754">
        <v>1</v>
      </c>
      <c r="R1882" s="738">
        <v>1</v>
      </c>
      <c r="S1882" s="754">
        <v>1</v>
      </c>
      <c r="T1882" s="821">
        <v>1</v>
      </c>
      <c r="U1882" s="777">
        <v>1</v>
      </c>
    </row>
    <row r="1883" spans="1:21" ht="14.4" customHeight="1" x14ac:dyDescent="0.3">
      <c r="A1883" s="737">
        <v>10</v>
      </c>
      <c r="B1883" s="738" t="s">
        <v>2778</v>
      </c>
      <c r="C1883" s="738" t="s">
        <v>3074</v>
      </c>
      <c r="D1883" s="819" t="s">
        <v>5803</v>
      </c>
      <c r="E1883" s="820" t="s">
        <v>3122</v>
      </c>
      <c r="F1883" s="738" t="s">
        <v>3057</v>
      </c>
      <c r="G1883" s="738" t="s">
        <v>5167</v>
      </c>
      <c r="H1883" s="738" t="s">
        <v>608</v>
      </c>
      <c r="I1883" s="738" t="s">
        <v>5168</v>
      </c>
      <c r="J1883" s="738" t="s">
        <v>5169</v>
      </c>
      <c r="K1883" s="738" t="s">
        <v>5170</v>
      </c>
      <c r="L1883" s="739">
        <v>0</v>
      </c>
      <c r="M1883" s="739">
        <v>0</v>
      </c>
      <c r="N1883" s="738">
        <v>3</v>
      </c>
      <c r="O1883" s="821">
        <v>2</v>
      </c>
      <c r="P1883" s="739"/>
      <c r="Q1883" s="754"/>
      <c r="R1883" s="738"/>
      <c r="S1883" s="754">
        <v>0</v>
      </c>
      <c r="T1883" s="821"/>
      <c r="U1883" s="777">
        <v>0</v>
      </c>
    </row>
    <row r="1884" spans="1:21" ht="14.4" customHeight="1" x14ac:dyDescent="0.3">
      <c r="A1884" s="737">
        <v>10</v>
      </c>
      <c r="B1884" s="738" t="s">
        <v>2778</v>
      </c>
      <c r="C1884" s="738" t="s">
        <v>3074</v>
      </c>
      <c r="D1884" s="819" t="s">
        <v>5803</v>
      </c>
      <c r="E1884" s="820" t="s">
        <v>3122</v>
      </c>
      <c r="F1884" s="738" t="s">
        <v>3057</v>
      </c>
      <c r="G1884" s="738" t="s">
        <v>3163</v>
      </c>
      <c r="H1884" s="738" t="s">
        <v>608</v>
      </c>
      <c r="I1884" s="738" t="s">
        <v>1393</v>
      </c>
      <c r="J1884" s="738" t="s">
        <v>3164</v>
      </c>
      <c r="K1884" s="738" t="s">
        <v>3165</v>
      </c>
      <c r="L1884" s="739">
        <v>88.76</v>
      </c>
      <c r="M1884" s="739">
        <v>88.76</v>
      </c>
      <c r="N1884" s="738">
        <v>1</v>
      </c>
      <c r="O1884" s="821">
        <v>0.5</v>
      </c>
      <c r="P1884" s="739">
        <v>88.76</v>
      </c>
      <c r="Q1884" s="754">
        <v>1</v>
      </c>
      <c r="R1884" s="738">
        <v>1</v>
      </c>
      <c r="S1884" s="754">
        <v>1</v>
      </c>
      <c r="T1884" s="821">
        <v>0.5</v>
      </c>
      <c r="U1884" s="777">
        <v>1</v>
      </c>
    </row>
    <row r="1885" spans="1:21" ht="14.4" customHeight="1" x14ac:dyDescent="0.3">
      <c r="A1885" s="737">
        <v>10</v>
      </c>
      <c r="B1885" s="738" t="s">
        <v>2778</v>
      </c>
      <c r="C1885" s="738" t="s">
        <v>3074</v>
      </c>
      <c r="D1885" s="819" t="s">
        <v>5803</v>
      </c>
      <c r="E1885" s="820" t="s">
        <v>3122</v>
      </c>
      <c r="F1885" s="738" t="s">
        <v>3057</v>
      </c>
      <c r="G1885" s="738" t="s">
        <v>5171</v>
      </c>
      <c r="H1885" s="738" t="s">
        <v>608</v>
      </c>
      <c r="I1885" s="738" t="s">
        <v>5172</v>
      </c>
      <c r="J1885" s="738" t="s">
        <v>5173</v>
      </c>
      <c r="K1885" s="738" t="s">
        <v>2940</v>
      </c>
      <c r="L1885" s="739">
        <v>111.07</v>
      </c>
      <c r="M1885" s="739">
        <v>111.07</v>
      </c>
      <c r="N1885" s="738">
        <v>1</v>
      </c>
      <c r="O1885" s="821">
        <v>0.5</v>
      </c>
      <c r="P1885" s="739">
        <v>111.07</v>
      </c>
      <c r="Q1885" s="754">
        <v>1</v>
      </c>
      <c r="R1885" s="738">
        <v>1</v>
      </c>
      <c r="S1885" s="754">
        <v>1</v>
      </c>
      <c r="T1885" s="821">
        <v>0.5</v>
      </c>
      <c r="U1885" s="777">
        <v>1</v>
      </c>
    </row>
    <row r="1886" spans="1:21" ht="14.4" customHeight="1" x14ac:dyDescent="0.3">
      <c r="A1886" s="737">
        <v>10</v>
      </c>
      <c r="B1886" s="738" t="s">
        <v>2778</v>
      </c>
      <c r="C1886" s="738" t="s">
        <v>3074</v>
      </c>
      <c r="D1886" s="819" t="s">
        <v>5803</v>
      </c>
      <c r="E1886" s="820" t="s">
        <v>3122</v>
      </c>
      <c r="F1886" s="738" t="s">
        <v>3057</v>
      </c>
      <c r="G1886" s="738" t="s">
        <v>3487</v>
      </c>
      <c r="H1886" s="738" t="s">
        <v>608</v>
      </c>
      <c r="I1886" s="738" t="s">
        <v>2018</v>
      </c>
      <c r="J1886" s="738" t="s">
        <v>2751</v>
      </c>
      <c r="K1886" s="738" t="s">
        <v>3488</v>
      </c>
      <c r="L1886" s="739">
        <v>0</v>
      </c>
      <c r="M1886" s="739">
        <v>0</v>
      </c>
      <c r="N1886" s="738">
        <v>1</v>
      </c>
      <c r="O1886" s="821">
        <v>1</v>
      </c>
      <c r="P1886" s="739">
        <v>0</v>
      </c>
      <c r="Q1886" s="754"/>
      <c r="R1886" s="738">
        <v>1</v>
      </c>
      <c r="S1886" s="754">
        <v>1</v>
      </c>
      <c r="T1886" s="821">
        <v>1</v>
      </c>
      <c r="U1886" s="777">
        <v>1</v>
      </c>
    </row>
    <row r="1887" spans="1:21" ht="14.4" customHeight="1" x14ac:dyDescent="0.3">
      <c r="A1887" s="737">
        <v>10</v>
      </c>
      <c r="B1887" s="738" t="s">
        <v>2778</v>
      </c>
      <c r="C1887" s="738" t="s">
        <v>3074</v>
      </c>
      <c r="D1887" s="819" t="s">
        <v>5803</v>
      </c>
      <c r="E1887" s="820" t="s">
        <v>3122</v>
      </c>
      <c r="F1887" s="738" t="s">
        <v>3057</v>
      </c>
      <c r="G1887" s="738" t="s">
        <v>3550</v>
      </c>
      <c r="H1887" s="738" t="s">
        <v>608</v>
      </c>
      <c r="I1887" s="738" t="s">
        <v>1278</v>
      </c>
      <c r="J1887" s="738" t="s">
        <v>1279</v>
      </c>
      <c r="K1887" s="738" t="s">
        <v>3551</v>
      </c>
      <c r="L1887" s="739">
        <v>34.19</v>
      </c>
      <c r="M1887" s="739">
        <v>34.19</v>
      </c>
      <c r="N1887" s="738">
        <v>1</v>
      </c>
      <c r="O1887" s="821">
        <v>1</v>
      </c>
      <c r="P1887" s="739">
        <v>34.19</v>
      </c>
      <c r="Q1887" s="754">
        <v>1</v>
      </c>
      <c r="R1887" s="738">
        <v>1</v>
      </c>
      <c r="S1887" s="754">
        <v>1</v>
      </c>
      <c r="T1887" s="821">
        <v>1</v>
      </c>
      <c r="U1887" s="777">
        <v>1</v>
      </c>
    </row>
    <row r="1888" spans="1:21" ht="14.4" customHeight="1" x14ac:dyDescent="0.3">
      <c r="A1888" s="737">
        <v>10</v>
      </c>
      <c r="B1888" s="738" t="s">
        <v>2778</v>
      </c>
      <c r="C1888" s="738" t="s">
        <v>3074</v>
      </c>
      <c r="D1888" s="819" t="s">
        <v>5803</v>
      </c>
      <c r="E1888" s="820" t="s">
        <v>3122</v>
      </c>
      <c r="F1888" s="738" t="s">
        <v>3057</v>
      </c>
      <c r="G1888" s="738" t="s">
        <v>3188</v>
      </c>
      <c r="H1888" s="738" t="s">
        <v>608</v>
      </c>
      <c r="I1888" s="738" t="s">
        <v>3302</v>
      </c>
      <c r="J1888" s="738" t="s">
        <v>1623</v>
      </c>
      <c r="K1888" s="738" t="s">
        <v>3303</v>
      </c>
      <c r="L1888" s="739">
        <v>93.71</v>
      </c>
      <c r="M1888" s="739">
        <v>187.42</v>
      </c>
      <c r="N1888" s="738">
        <v>2</v>
      </c>
      <c r="O1888" s="821">
        <v>0.5</v>
      </c>
      <c r="P1888" s="739"/>
      <c r="Q1888" s="754">
        <v>0</v>
      </c>
      <c r="R1888" s="738"/>
      <c r="S1888" s="754">
        <v>0</v>
      </c>
      <c r="T1888" s="821"/>
      <c r="U1888" s="777">
        <v>0</v>
      </c>
    </row>
    <row r="1889" spans="1:21" ht="14.4" customHeight="1" x14ac:dyDescent="0.3">
      <c r="A1889" s="737">
        <v>10</v>
      </c>
      <c r="B1889" s="738" t="s">
        <v>2778</v>
      </c>
      <c r="C1889" s="738" t="s">
        <v>3074</v>
      </c>
      <c r="D1889" s="819" t="s">
        <v>5803</v>
      </c>
      <c r="E1889" s="820" t="s">
        <v>3122</v>
      </c>
      <c r="F1889" s="738" t="s">
        <v>3057</v>
      </c>
      <c r="G1889" s="738" t="s">
        <v>3188</v>
      </c>
      <c r="H1889" s="738" t="s">
        <v>608</v>
      </c>
      <c r="I1889" s="738" t="s">
        <v>4252</v>
      </c>
      <c r="J1889" s="738" t="s">
        <v>3312</v>
      </c>
      <c r="K1889" s="738" t="s">
        <v>3307</v>
      </c>
      <c r="L1889" s="739">
        <v>0</v>
      </c>
      <c r="M1889" s="739">
        <v>0</v>
      </c>
      <c r="N1889" s="738">
        <v>2</v>
      </c>
      <c r="O1889" s="821">
        <v>0.5</v>
      </c>
      <c r="P1889" s="739"/>
      <c r="Q1889" s="754"/>
      <c r="R1889" s="738"/>
      <c r="S1889" s="754">
        <v>0</v>
      </c>
      <c r="T1889" s="821"/>
      <c r="U1889" s="777">
        <v>0</v>
      </c>
    </row>
    <row r="1890" spans="1:21" ht="14.4" customHeight="1" x14ac:dyDescent="0.3">
      <c r="A1890" s="737">
        <v>10</v>
      </c>
      <c r="B1890" s="738" t="s">
        <v>2778</v>
      </c>
      <c r="C1890" s="738" t="s">
        <v>3074</v>
      </c>
      <c r="D1890" s="819" t="s">
        <v>5803</v>
      </c>
      <c r="E1890" s="820" t="s">
        <v>3122</v>
      </c>
      <c r="F1890" s="738" t="s">
        <v>3057</v>
      </c>
      <c r="G1890" s="738" t="s">
        <v>5174</v>
      </c>
      <c r="H1890" s="738" t="s">
        <v>608</v>
      </c>
      <c r="I1890" s="738" t="s">
        <v>1438</v>
      </c>
      <c r="J1890" s="738" t="s">
        <v>1439</v>
      </c>
      <c r="K1890" s="738" t="s">
        <v>5175</v>
      </c>
      <c r="L1890" s="739">
        <v>79.099999999999994</v>
      </c>
      <c r="M1890" s="739">
        <v>79.099999999999994</v>
      </c>
      <c r="N1890" s="738">
        <v>1</v>
      </c>
      <c r="O1890" s="821">
        <v>1</v>
      </c>
      <c r="P1890" s="739">
        <v>79.099999999999994</v>
      </c>
      <c r="Q1890" s="754">
        <v>1</v>
      </c>
      <c r="R1890" s="738">
        <v>1</v>
      </c>
      <c r="S1890" s="754">
        <v>1</v>
      </c>
      <c r="T1890" s="821">
        <v>1</v>
      </c>
      <c r="U1890" s="777">
        <v>1</v>
      </c>
    </row>
    <row r="1891" spans="1:21" ht="14.4" customHeight="1" x14ac:dyDescent="0.3">
      <c r="A1891" s="737">
        <v>10</v>
      </c>
      <c r="B1891" s="738" t="s">
        <v>2778</v>
      </c>
      <c r="C1891" s="738" t="s">
        <v>3074</v>
      </c>
      <c r="D1891" s="819" t="s">
        <v>5803</v>
      </c>
      <c r="E1891" s="820" t="s">
        <v>3122</v>
      </c>
      <c r="F1891" s="738" t="s">
        <v>3057</v>
      </c>
      <c r="G1891" s="738" t="s">
        <v>3320</v>
      </c>
      <c r="H1891" s="738" t="s">
        <v>608</v>
      </c>
      <c r="I1891" s="738" t="s">
        <v>1110</v>
      </c>
      <c r="J1891" s="738" t="s">
        <v>3323</v>
      </c>
      <c r="K1891" s="738" t="s">
        <v>3324</v>
      </c>
      <c r="L1891" s="739">
        <v>99.11</v>
      </c>
      <c r="M1891" s="739">
        <v>495.54999999999995</v>
      </c>
      <c r="N1891" s="738">
        <v>5</v>
      </c>
      <c r="O1891" s="821">
        <v>1.5</v>
      </c>
      <c r="P1891" s="739">
        <v>198.22</v>
      </c>
      <c r="Q1891" s="754">
        <v>0.4</v>
      </c>
      <c r="R1891" s="738">
        <v>2</v>
      </c>
      <c r="S1891" s="754">
        <v>0.4</v>
      </c>
      <c r="T1891" s="821">
        <v>1</v>
      </c>
      <c r="U1891" s="777">
        <v>0.66666666666666663</v>
      </c>
    </row>
    <row r="1892" spans="1:21" ht="14.4" customHeight="1" x14ac:dyDescent="0.3">
      <c r="A1892" s="737">
        <v>10</v>
      </c>
      <c r="B1892" s="738" t="s">
        <v>2778</v>
      </c>
      <c r="C1892" s="738" t="s">
        <v>3074</v>
      </c>
      <c r="D1892" s="819" t="s">
        <v>5803</v>
      </c>
      <c r="E1892" s="820" t="s">
        <v>3122</v>
      </c>
      <c r="F1892" s="738" t="s">
        <v>3057</v>
      </c>
      <c r="G1892" s="738" t="s">
        <v>5176</v>
      </c>
      <c r="H1892" s="738" t="s">
        <v>608</v>
      </c>
      <c r="I1892" s="738" t="s">
        <v>5177</v>
      </c>
      <c r="J1892" s="738" t="s">
        <v>5178</v>
      </c>
      <c r="K1892" s="738" t="s">
        <v>5179</v>
      </c>
      <c r="L1892" s="739">
        <v>0</v>
      </c>
      <c r="M1892" s="739">
        <v>0</v>
      </c>
      <c r="N1892" s="738">
        <v>1</v>
      </c>
      <c r="O1892" s="821">
        <v>0.5</v>
      </c>
      <c r="P1892" s="739">
        <v>0</v>
      </c>
      <c r="Q1892" s="754"/>
      <c r="R1892" s="738">
        <v>1</v>
      </c>
      <c r="S1892" s="754">
        <v>1</v>
      </c>
      <c r="T1892" s="821">
        <v>0.5</v>
      </c>
      <c r="U1892" s="777">
        <v>1</v>
      </c>
    </row>
    <row r="1893" spans="1:21" ht="14.4" customHeight="1" x14ac:dyDescent="0.3">
      <c r="A1893" s="737">
        <v>10</v>
      </c>
      <c r="B1893" s="738" t="s">
        <v>2778</v>
      </c>
      <c r="C1893" s="738" t="s">
        <v>3074</v>
      </c>
      <c r="D1893" s="819" t="s">
        <v>5803</v>
      </c>
      <c r="E1893" s="820" t="s">
        <v>3122</v>
      </c>
      <c r="F1893" s="738" t="s">
        <v>3057</v>
      </c>
      <c r="G1893" s="738" t="s">
        <v>4097</v>
      </c>
      <c r="H1893" s="738" t="s">
        <v>608</v>
      </c>
      <c r="I1893" s="738" t="s">
        <v>1401</v>
      </c>
      <c r="J1893" s="738" t="s">
        <v>4098</v>
      </c>
      <c r="K1893" s="738" t="s">
        <v>4099</v>
      </c>
      <c r="L1893" s="739">
        <v>0</v>
      </c>
      <c r="M1893" s="739">
        <v>0</v>
      </c>
      <c r="N1893" s="738">
        <v>4</v>
      </c>
      <c r="O1893" s="821">
        <v>1</v>
      </c>
      <c r="P1893" s="739">
        <v>0</v>
      </c>
      <c r="Q1893" s="754"/>
      <c r="R1893" s="738">
        <v>1</v>
      </c>
      <c r="S1893" s="754">
        <v>0.25</v>
      </c>
      <c r="T1893" s="821">
        <v>0.5</v>
      </c>
      <c r="U1893" s="777">
        <v>0.5</v>
      </c>
    </row>
    <row r="1894" spans="1:21" ht="14.4" customHeight="1" x14ac:dyDescent="0.3">
      <c r="A1894" s="737">
        <v>10</v>
      </c>
      <c r="B1894" s="738" t="s">
        <v>2778</v>
      </c>
      <c r="C1894" s="738" t="s">
        <v>3074</v>
      </c>
      <c r="D1894" s="819" t="s">
        <v>5803</v>
      </c>
      <c r="E1894" s="820" t="s">
        <v>3122</v>
      </c>
      <c r="F1894" s="738" t="s">
        <v>3057</v>
      </c>
      <c r="G1894" s="738" t="s">
        <v>3348</v>
      </c>
      <c r="H1894" s="738" t="s">
        <v>608</v>
      </c>
      <c r="I1894" s="738" t="s">
        <v>4118</v>
      </c>
      <c r="J1894" s="738" t="s">
        <v>2482</v>
      </c>
      <c r="K1894" s="738" t="s">
        <v>4119</v>
      </c>
      <c r="L1894" s="739">
        <v>59.53</v>
      </c>
      <c r="M1894" s="739">
        <v>178.59</v>
      </c>
      <c r="N1894" s="738">
        <v>3</v>
      </c>
      <c r="O1894" s="821">
        <v>2</v>
      </c>
      <c r="P1894" s="739"/>
      <c r="Q1894" s="754">
        <v>0</v>
      </c>
      <c r="R1894" s="738"/>
      <c r="S1894" s="754">
        <v>0</v>
      </c>
      <c r="T1894" s="821"/>
      <c r="U1894" s="777">
        <v>0</v>
      </c>
    </row>
    <row r="1895" spans="1:21" ht="14.4" customHeight="1" x14ac:dyDescent="0.3">
      <c r="A1895" s="737">
        <v>10</v>
      </c>
      <c r="B1895" s="738" t="s">
        <v>2778</v>
      </c>
      <c r="C1895" s="738" t="s">
        <v>3074</v>
      </c>
      <c r="D1895" s="819" t="s">
        <v>5803</v>
      </c>
      <c r="E1895" s="820" t="s">
        <v>3122</v>
      </c>
      <c r="F1895" s="738" t="s">
        <v>3057</v>
      </c>
      <c r="G1895" s="738" t="s">
        <v>3348</v>
      </c>
      <c r="H1895" s="738" t="s">
        <v>608</v>
      </c>
      <c r="I1895" s="738" t="s">
        <v>3352</v>
      </c>
      <c r="J1895" s="738" t="s">
        <v>3350</v>
      </c>
      <c r="K1895" s="738" t="s">
        <v>3353</v>
      </c>
      <c r="L1895" s="739">
        <v>0</v>
      </c>
      <c r="M1895" s="739">
        <v>0</v>
      </c>
      <c r="N1895" s="738">
        <v>2</v>
      </c>
      <c r="O1895" s="821">
        <v>2</v>
      </c>
      <c r="P1895" s="739">
        <v>0</v>
      </c>
      <c r="Q1895" s="754"/>
      <c r="R1895" s="738">
        <v>1</v>
      </c>
      <c r="S1895" s="754">
        <v>0.5</v>
      </c>
      <c r="T1895" s="821">
        <v>1</v>
      </c>
      <c r="U1895" s="777">
        <v>0.5</v>
      </c>
    </row>
    <row r="1896" spans="1:21" ht="14.4" customHeight="1" x14ac:dyDescent="0.3">
      <c r="A1896" s="737">
        <v>10</v>
      </c>
      <c r="B1896" s="738" t="s">
        <v>2778</v>
      </c>
      <c r="C1896" s="738" t="s">
        <v>3074</v>
      </c>
      <c r="D1896" s="819" t="s">
        <v>5803</v>
      </c>
      <c r="E1896" s="820" t="s">
        <v>3122</v>
      </c>
      <c r="F1896" s="738" t="s">
        <v>3057</v>
      </c>
      <c r="G1896" s="738" t="s">
        <v>3348</v>
      </c>
      <c r="H1896" s="738" t="s">
        <v>608</v>
      </c>
      <c r="I1896" s="738" t="s">
        <v>3352</v>
      </c>
      <c r="J1896" s="738" t="s">
        <v>3350</v>
      </c>
      <c r="K1896" s="738" t="s">
        <v>3353</v>
      </c>
      <c r="L1896" s="739">
        <v>90.53</v>
      </c>
      <c r="M1896" s="739">
        <v>90.53</v>
      </c>
      <c r="N1896" s="738">
        <v>1</v>
      </c>
      <c r="O1896" s="821">
        <v>1</v>
      </c>
      <c r="P1896" s="739">
        <v>90.53</v>
      </c>
      <c r="Q1896" s="754">
        <v>1</v>
      </c>
      <c r="R1896" s="738">
        <v>1</v>
      </c>
      <c r="S1896" s="754">
        <v>1</v>
      </c>
      <c r="T1896" s="821">
        <v>1</v>
      </c>
      <c r="U1896" s="777">
        <v>1</v>
      </c>
    </row>
    <row r="1897" spans="1:21" ht="14.4" customHeight="1" x14ac:dyDescent="0.3">
      <c r="A1897" s="737">
        <v>10</v>
      </c>
      <c r="B1897" s="738" t="s">
        <v>2778</v>
      </c>
      <c r="C1897" s="738" t="s">
        <v>3074</v>
      </c>
      <c r="D1897" s="819" t="s">
        <v>5803</v>
      </c>
      <c r="E1897" s="820" t="s">
        <v>3122</v>
      </c>
      <c r="F1897" s="738" t="s">
        <v>3057</v>
      </c>
      <c r="G1897" s="738" t="s">
        <v>3348</v>
      </c>
      <c r="H1897" s="738" t="s">
        <v>608</v>
      </c>
      <c r="I1897" s="738" t="s">
        <v>3354</v>
      </c>
      <c r="J1897" s="738" t="s">
        <v>3350</v>
      </c>
      <c r="K1897" s="738" t="s">
        <v>3353</v>
      </c>
      <c r="L1897" s="739">
        <v>90.53</v>
      </c>
      <c r="M1897" s="739">
        <v>90.53</v>
      </c>
      <c r="N1897" s="738">
        <v>1</v>
      </c>
      <c r="O1897" s="821">
        <v>0.5</v>
      </c>
      <c r="P1897" s="739"/>
      <c r="Q1897" s="754">
        <v>0</v>
      </c>
      <c r="R1897" s="738"/>
      <c r="S1897" s="754">
        <v>0</v>
      </c>
      <c r="T1897" s="821"/>
      <c r="U1897" s="777">
        <v>0</v>
      </c>
    </row>
    <row r="1898" spans="1:21" ht="14.4" customHeight="1" x14ac:dyDescent="0.3">
      <c r="A1898" s="737">
        <v>10</v>
      </c>
      <c r="B1898" s="738" t="s">
        <v>2778</v>
      </c>
      <c r="C1898" s="738" t="s">
        <v>3074</v>
      </c>
      <c r="D1898" s="819" t="s">
        <v>5803</v>
      </c>
      <c r="E1898" s="820" t="s">
        <v>3122</v>
      </c>
      <c r="F1898" s="738" t="s">
        <v>3057</v>
      </c>
      <c r="G1898" s="738" t="s">
        <v>4120</v>
      </c>
      <c r="H1898" s="738" t="s">
        <v>871</v>
      </c>
      <c r="I1898" s="738" t="s">
        <v>2278</v>
      </c>
      <c r="J1898" s="738" t="s">
        <v>2978</v>
      </c>
      <c r="K1898" s="738" t="s">
        <v>2979</v>
      </c>
      <c r="L1898" s="739">
        <v>122.96</v>
      </c>
      <c r="M1898" s="739">
        <v>245.92</v>
      </c>
      <c r="N1898" s="738">
        <v>2</v>
      </c>
      <c r="O1898" s="821">
        <v>0.5</v>
      </c>
      <c r="P1898" s="739">
        <v>245.92</v>
      </c>
      <c r="Q1898" s="754">
        <v>1</v>
      </c>
      <c r="R1898" s="738">
        <v>2</v>
      </c>
      <c r="S1898" s="754">
        <v>1</v>
      </c>
      <c r="T1898" s="821">
        <v>0.5</v>
      </c>
      <c r="U1898" s="777">
        <v>1</v>
      </c>
    </row>
    <row r="1899" spans="1:21" ht="14.4" customHeight="1" x14ac:dyDescent="0.3">
      <c r="A1899" s="737">
        <v>10</v>
      </c>
      <c r="B1899" s="738" t="s">
        <v>2778</v>
      </c>
      <c r="C1899" s="738" t="s">
        <v>3074</v>
      </c>
      <c r="D1899" s="819" t="s">
        <v>5803</v>
      </c>
      <c r="E1899" s="820" t="s">
        <v>3122</v>
      </c>
      <c r="F1899" s="738" t="s">
        <v>3057</v>
      </c>
      <c r="G1899" s="738" t="s">
        <v>3355</v>
      </c>
      <c r="H1899" s="738" t="s">
        <v>608</v>
      </c>
      <c r="I1899" s="738" t="s">
        <v>3356</v>
      </c>
      <c r="J1899" s="738" t="s">
        <v>1226</v>
      </c>
      <c r="K1899" s="738" t="s">
        <v>3357</v>
      </c>
      <c r="L1899" s="739">
        <v>42.54</v>
      </c>
      <c r="M1899" s="739">
        <v>85.08</v>
      </c>
      <c r="N1899" s="738">
        <v>2</v>
      </c>
      <c r="O1899" s="821">
        <v>1</v>
      </c>
      <c r="P1899" s="739">
        <v>85.08</v>
      </c>
      <c r="Q1899" s="754">
        <v>1</v>
      </c>
      <c r="R1899" s="738">
        <v>2</v>
      </c>
      <c r="S1899" s="754">
        <v>1</v>
      </c>
      <c r="T1899" s="821">
        <v>1</v>
      </c>
      <c r="U1899" s="777">
        <v>1</v>
      </c>
    </row>
    <row r="1900" spans="1:21" ht="14.4" customHeight="1" x14ac:dyDescent="0.3">
      <c r="A1900" s="737">
        <v>10</v>
      </c>
      <c r="B1900" s="738" t="s">
        <v>2778</v>
      </c>
      <c r="C1900" s="738" t="s">
        <v>3074</v>
      </c>
      <c r="D1900" s="819" t="s">
        <v>5803</v>
      </c>
      <c r="E1900" s="820" t="s">
        <v>3122</v>
      </c>
      <c r="F1900" s="738" t="s">
        <v>3057</v>
      </c>
      <c r="G1900" s="738" t="s">
        <v>5151</v>
      </c>
      <c r="H1900" s="738" t="s">
        <v>608</v>
      </c>
      <c r="I1900" s="738" t="s">
        <v>5180</v>
      </c>
      <c r="J1900" s="738" t="s">
        <v>5181</v>
      </c>
      <c r="K1900" s="738" t="s">
        <v>5182</v>
      </c>
      <c r="L1900" s="739">
        <v>0</v>
      </c>
      <c r="M1900" s="739">
        <v>0</v>
      </c>
      <c r="N1900" s="738">
        <v>1</v>
      </c>
      <c r="O1900" s="821">
        <v>0.5</v>
      </c>
      <c r="P1900" s="739">
        <v>0</v>
      </c>
      <c r="Q1900" s="754"/>
      <c r="R1900" s="738">
        <v>1</v>
      </c>
      <c r="S1900" s="754">
        <v>1</v>
      </c>
      <c r="T1900" s="821">
        <v>0.5</v>
      </c>
      <c r="U1900" s="777">
        <v>1</v>
      </c>
    </row>
    <row r="1901" spans="1:21" ht="14.4" customHeight="1" x14ac:dyDescent="0.3">
      <c r="A1901" s="737">
        <v>10</v>
      </c>
      <c r="B1901" s="738" t="s">
        <v>2778</v>
      </c>
      <c r="C1901" s="738" t="s">
        <v>3074</v>
      </c>
      <c r="D1901" s="819" t="s">
        <v>5803</v>
      </c>
      <c r="E1901" s="820" t="s">
        <v>3122</v>
      </c>
      <c r="F1901" s="738" t="s">
        <v>3057</v>
      </c>
      <c r="G1901" s="738" t="s">
        <v>5183</v>
      </c>
      <c r="H1901" s="738" t="s">
        <v>608</v>
      </c>
      <c r="I1901" s="738" t="s">
        <v>5184</v>
      </c>
      <c r="J1901" s="738" t="s">
        <v>5185</v>
      </c>
      <c r="K1901" s="738" t="s">
        <v>5186</v>
      </c>
      <c r="L1901" s="739">
        <v>101.99</v>
      </c>
      <c r="M1901" s="739">
        <v>203.98</v>
      </c>
      <c r="N1901" s="738">
        <v>2</v>
      </c>
      <c r="O1901" s="821">
        <v>1</v>
      </c>
      <c r="P1901" s="739">
        <v>203.98</v>
      </c>
      <c r="Q1901" s="754">
        <v>1</v>
      </c>
      <c r="R1901" s="738">
        <v>2</v>
      </c>
      <c r="S1901" s="754">
        <v>1</v>
      </c>
      <c r="T1901" s="821">
        <v>1</v>
      </c>
      <c r="U1901" s="777">
        <v>1</v>
      </c>
    </row>
    <row r="1902" spans="1:21" ht="14.4" customHeight="1" x14ac:dyDescent="0.3">
      <c r="A1902" s="737">
        <v>10</v>
      </c>
      <c r="B1902" s="738" t="s">
        <v>2778</v>
      </c>
      <c r="C1902" s="738" t="s">
        <v>3074</v>
      </c>
      <c r="D1902" s="819" t="s">
        <v>5803</v>
      </c>
      <c r="E1902" s="820" t="s">
        <v>3122</v>
      </c>
      <c r="F1902" s="738" t="s">
        <v>3058</v>
      </c>
      <c r="G1902" s="738" t="s">
        <v>3161</v>
      </c>
      <c r="H1902" s="738" t="s">
        <v>608</v>
      </c>
      <c r="I1902" s="738" t="s">
        <v>5118</v>
      </c>
      <c r="J1902" s="738" t="s">
        <v>3107</v>
      </c>
      <c r="K1902" s="738"/>
      <c r="L1902" s="739">
        <v>0</v>
      </c>
      <c r="M1902" s="739">
        <v>0</v>
      </c>
      <c r="N1902" s="738">
        <v>2</v>
      </c>
      <c r="O1902" s="821">
        <v>2</v>
      </c>
      <c r="P1902" s="739">
        <v>0</v>
      </c>
      <c r="Q1902" s="754"/>
      <c r="R1902" s="738">
        <v>2</v>
      </c>
      <c r="S1902" s="754">
        <v>1</v>
      </c>
      <c r="T1902" s="821">
        <v>2</v>
      </c>
      <c r="U1902" s="777">
        <v>1</v>
      </c>
    </row>
    <row r="1903" spans="1:21" ht="14.4" customHeight="1" x14ac:dyDescent="0.3">
      <c r="A1903" s="737">
        <v>10</v>
      </c>
      <c r="B1903" s="738" t="s">
        <v>2778</v>
      </c>
      <c r="C1903" s="738" t="s">
        <v>3074</v>
      </c>
      <c r="D1903" s="819" t="s">
        <v>5803</v>
      </c>
      <c r="E1903" s="820" t="s">
        <v>3124</v>
      </c>
      <c r="F1903" s="738" t="s">
        <v>3057</v>
      </c>
      <c r="G1903" s="738" t="s">
        <v>3218</v>
      </c>
      <c r="H1903" s="738" t="s">
        <v>608</v>
      </c>
      <c r="I1903" s="738" t="s">
        <v>5187</v>
      </c>
      <c r="J1903" s="738" t="s">
        <v>1492</v>
      </c>
      <c r="K1903" s="738" t="s">
        <v>5188</v>
      </c>
      <c r="L1903" s="739">
        <v>0</v>
      </c>
      <c r="M1903" s="739">
        <v>0</v>
      </c>
      <c r="N1903" s="738">
        <v>1</v>
      </c>
      <c r="O1903" s="821">
        <v>1</v>
      </c>
      <c r="P1903" s="739"/>
      <c r="Q1903" s="754"/>
      <c r="R1903" s="738"/>
      <c r="S1903" s="754">
        <v>0</v>
      </c>
      <c r="T1903" s="821"/>
      <c r="U1903" s="777">
        <v>0</v>
      </c>
    </row>
    <row r="1904" spans="1:21" ht="14.4" customHeight="1" x14ac:dyDescent="0.3">
      <c r="A1904" s="737">
        <v>10</v>
      </c>
      <c r="B1904" s="738" t="s">
        <v>2778</v>
      </c>
      <c r="C1904" s="738" t="s">
        <v>3074</v>
      </c>
      <c r="D1904" s="819" t="s">
        <v>5803</v>
      </c>
      <c r="E1904" s="820" t="s">
        <v>3124</v>
      </c>
      <c r="F1904" s="738" t="s">
        <v>3057</v>
      </c>
      <c r="G1904" s="738" t="s">
        <v>4169</v>
      </c>
      <c r="H1904" s="738" t="s">
        <v>608</v>
      </c>
      <c r="I1904" s="738" t="s">
        <v>1077</v>
      </c>
      <c r="J1904" s="738" t="s">
        <v>1078</v>
      </c>
      <c r="K1904" s="738" t="s">
        <v>5125</v>
      </c>
      <c r="L1904" s="739">
        <v>923.74</v>
      </c>
      <c r="M1904" s="739">
        <v>1847.48</v>
      </c>
      <c r="N1904" s="738">
        <v>2</v>
      </c>
      <c r="O1904" s="821">
        <v>1</v>
      </c>
      <c r="P1904" s="739">
        <v>1847.48</v>
      </c>
      <c r="Q1904" s="754">
        <v>1</v>
      </c>
      <c r="R1904" s="738">
        <v>2</v>
      </c>
      <c r="S1904" s="754">
        <v>1</v>
      </c>
      <c r="T1904" s="821">
        <v>1</v>
      </c>
      <c r="U1904" s="777">
        <v>1</v>
      </c>
    </row>
    <row r="1905" spans="1:21" ht="14.4" customHeight="1" x14ac:dyDescent="0.3">
      <c r="A1905" s="737">
        <v>10</v>
      </c>
      <c r="B1905" s="738" t="s">
        <v>2778</v>
      </c>
      <c r="C1905" s="738" t="s">
        <v>3074</v>
      </c>
      <c r="D1905" s="819" t="s">
        <v>5803</v>
      </c>
      <c r="E1905" s="820" t="s">
        <v>3124</v>
      </c>
      <c r="F1905" s="738" t="s">
        <v>3057</v>
      </c>
      <c r="G1905" s="738" t="s">
        <v>4169</v>
      </c>
      <c r="H1905" s="738" t="s">
        <v>608</v>
      </c>
      <c r="I1905" s="738" t="s">
        <v>1153</v>
      </c>
      <c r="J1905" s="738" t="s">
        <v>1078</v>
      </c>
      <c r="K1905" s="738" t="s">
        <v>4170</v>
      </c>
      <c r="L1905" s="739">
        <v>368.16</v>
      </c>
      <c r="M1905" s="739">
        <v>736.32</v>
      </c>
      <c r="N1905" s="738">
        <v>2</v>
      </c>
      <c r="O1905" s="821">
        <v>1</v>
      </c>
      <c r="P1905" s="739"/>
      <c r="Q1905" s="754">
        <v>0</v>
      </c>
      <c r="R1905" s="738"/>
      <c r="S1905" s="754">
        <v>0</v>
      </c>
      <c r="T1905" s="821"/>
      <c r="U1905" s="777">
        <v>0</v>
      </c>
    </row>
    <row r="1906" spans="1:21" ht="14.4" customHeight="1" x14ac:dyDescent="0.3">
      <c r="A1906" s="737">
        <v>10</v>
      </c>
      <c r="B1906" s="738" t="s">
        <v>2778</v>
      </c>
      <c r="C1906" s="738" t="s">
        <v>3074</v>
      </c>
      <c r="D1906" s="819" t="s">
        <v>5803</v>
      </c>
      <c r="E1906" s="820" t="s">
        <v>3124</v>
      </c>
      <c r="F1906" s="738" t="s">
        <v>3057</v>
      </c>
      <c r="G1906" s="738" t="s">
        <v>3379</v>
      </c>
      <c r="H1906" s="738" t="s">
        <v>608</v>
      </c>
      <c r="I1906" s="738" t="s">
        <v>994</v>
      </c>
      <c r="J1906" s="738" t="s">
        <v>995</v>
      </c>
      <c r="K1906" s="738" t="s">
        <v>3380</v>
      </c>
      <c r="L1906" s="739">
        <v>89.91</v>
      </c>
      <c r="M1906" s="739">
        <v>89.91</v>
      </c>
      <c r="N1906" s="738">
        <v>1</v>
      </c>
      <c r="O1906" s="821">
        <v>1</v>
      </c>
      <c r="P1906" s="739"/>
      <c r="Q1906" s="754">
        <v>0</v>
      </c>
      <c r="R1906" s="738"/>
      <c r="S1906" s="754">
        <v>0</v>
      </c>
      <c r="T1906" s="821"/>
      <c r="U1906" s="777">
        <v>0</v>
      </c>
    </row>
    <row r="1907" spans="1:21" ht="14.4" customHeight="1" x14ac:dyDescent="0.3">
      <c r="A1907" s="737">
        <v>10</v>
      </c>
      <c r="B1907" s="738" t="s">
        <v>2778</v>
      </c>
      <c r="C1907" s="738" t="s">
        <v>3074</v>
      </c>
      <c r="D1907" s="819" t="s">
        <v>5803</v>
      </c>
      <c r="E1907" s="820" t="s">
        <v>3124</v>
      </c>
      <c r="F1907" s="738" t="s">
        <v>3057</v>
      </c>
      <c r="G1907" s="738" t="s">
        <v>4081</v>
      </c>
      <c r="H1907" s="738" t="s">
        <v>608</v>
      </c>
      <c r="I1907" s="738" t="s">
        <v>1712</v>
      </c>
      <c r="J1907" s="738" t="s">
        <v>4083</v>
      </c>
      <c r="K1907" s="738" t="s">
        <v>4231</v>
      </c>
      <c r="L1907" s="739">
        <v>132.97999999999999</v>
      </c>
      <c r="M1907" s="739">
        <v>265.95999999999998</v>
      </c>
      <c r="N1907" s="738">
        <v>2</v>
      </c>
      <c r="O1907" s="821">
        <v>0.5</v>
      </c>
      <c r="P1907" s="739">
        <v>265.95999999999998</v>
      </c>
      <c r="Q1907" s="754">
        <v>1</v>
      </c>
      <c r="R1907" s="738">
        <v>2</v>
      </c>
      <c r="S1907" s="754">
        <v>1</v>
      </c>
      <c r="T1907" s="821">
        <v>0.5</v>
      </c>
      <c r="U1907" s="777">
        <v>1</v>
      </c>
    </row>
    <row r="1908" spans="1:21" ht="14.4" customHeight="1" x14ac:dyDescent="0.3">
      <c r="A1908" s="737">
        <v>10</v>
      </c>
      <c r="B1908" s="738" t="s">
        <v>2778</v>
      </c>
      <c r="C1908" s="738" t="s">
        <v>3074</v>
      </c>
      <c r="D1908" s="819" t="s">
        <v>5803</v>
      </c>
      <c r="E1908" s="820" t="s">
        <v>3124</v>
      </c>
      <c r="F1908" s="738" t="s">
        <v>3057</v>
      </c>
      <c r="G1908" s="738" t="s">
        <v>4115</v>
      </c>
      <c r="H1908" s="738" t="s">
        <v>608</v>
      </c>
      <c r="I1908" s="738" t="s">
        <v>4116</v>
      </c>
      <c r="J1908" s="738" t="s">
        <v>4117</v>
      </c>
      <c r="K1908" s="738" t="s">
        <v>3366</v>
      </c>
      <c r="L1908" s="739">
        <v>0</v>
      </c>
      <c r="M1908" s="739">
        <v>0</v>
      </c>
      <c r="N1908" s="738">
        <v>1</v>
      </c>
      <c r="O1908" s="821">
        <v>1</v>
      </c>
      <c r="P1908" s="739">
        <v>0</v>
      </c>
      <c r="Q1908" s="754"/>
      <c r="R1908" s="738">
        <v>1</v>
      </c>
      <c r="S1908" s="754">
        <v>1</v>
      </c>
      <c r="T1908" s="821">
        <v>1</v>
      </c>
      <c r="U1908" s="777">
        <v>1</v>
      </c>
    </row>
    <row r="1909" spans="1:21" ht="14.4" customHeight="1" x14ac:dyDescent="0.3">
      <c r="A1909" s="737">
        <v>10</v>
      </c>
      <c r="B1909" s="738" t="s">
        <v>2778</v>
      </c>
      <c r="C1909" s="738" t="s">
        <v>3074</v>
      </c>
      <c r="D1909" s="819" t="s">
        <v>5803</v>
      </c>
      <c r="E1909" s="820" t="s">
        <v>3124</v>
      </c>
      <c r="F1909" s="738" t="s">
        <v>3057</v>
      </c>
      <c r="G1909" s="738" t="s">
        <v>4091</v>
      </c>
      <c r="H1909" s="738" t="s">
        <v>608</v>
      </c>
      <c r="I1909" s="738" t="s">
        <v>4092</v>
      </c>
      <c r="J1909" s="738" t="s">
        <v>4093</v>
      </c>
      <c r="K1909" s="738" t="s">
        <v>4094</v>
      </c>
      <c r="L1909" s="739">
        <v>2252.17</v>
      </c>
      <c r="M1909" s="739">
        <v>2252.17</v>
      </c>
      <c r="N1909" s="738">
        <v>1</v>
      </c>
      <c r="O1909" s="821">
        <v>1</v>
      </c>
      <c r="P1909" s="739">
        <v>2252.17</v>
      </c>
      <c r="Q1909" s="754">
        <v>1</v>
      </c>
      <c r="R1909" s="738">
        <v>1</v>
      </c>
      <c r="S1909" s="754">
        <v>1</v>
      </c>
      <c r="T1909" s="821">
        <v>1</v>
      </c>
      <c r="U1909" s="777">
        <v>1</v>
      </c>
    </row>
    <row r="1910" spans="1:21" ht="14.4" customHeight="1" x14ac:dyDescent="0.3">
      <c r="A1910" s="737">
        <v>10</v>
      </c>
      <c r="B1910" s="738" t="s">
        <v>2778</v>
      </c>
      <c r="C1910" s="738" t="s">
        <v>3074</v>
      </c>
      <c r="D1910" s="819" t="s">
        <v>5803</v>
      </c>
      <c r="E1910" s="820" t="s">
        <v>3124</v>
      </c>
      <c r="F1910" s="738" t="s">
        <v>3057</v>
      </c>
      <c r="G1910" s="738" t="s">
        <v>3166</v>
      </c>
      <c r="H1910" s="738" t="s">
        <v>608</v>
      </c>
      <c r="I1910" s="738" t="s">
        <v>5189</v>
      </c>
      <c r="J1910" s="738" t="s">
        <v>1903</v>
      </c>
      <c r="K1910" s="738" t="s">
        <v>3236</v>
      </c>
      <c r="L1910" s="739">
        <v>0</v>
      </c>
      <c r="M1910" s="739">
        <v>0</v>
      </c>
      <c r="N1910" s="738">
        <v>1</v>
      </c>
      <c r="O1910" s="821">
        <v>1</v>
      </c>
      <c r="P1910" s="739">
        <v>0</v>
      </c>
      <c r="Q1910" s="754"/>
      <c r="R1910" s="738">
        <v>1</v>
      </c>
      <c r="S1910" s="754">
        <v>1</v>
      </c>
      <c r="T1910" s="821">
        <v>1</v>
      </c>
      <c r="U1910" s="777">
        <v>1</v>
      </c>
    </row>
    <row r="1911" spans="1:21" ht="14.4" customHeight="1" x14ac:dyDescent="0.3">
      <c r="A1911" s="737">
        <v>10</v>
      </c>
      <c r="B1911" s="738" t="s">
        <v>2778</v>
      </c>
      <c r="C1911" s="738" t="s">
        <v>3074</v>
      </c>
      <c r="D1911" s="819" t="s">
        <v>5803</v>
      </c>
      <c r="E1911" s="820" t="s">
        <v>3124</v>
      </c>
      <c r="F1911" s="738" t="s">
        <v>3057</v>
      </c>
      <c r="G1911" s="738" t="s">
        <v>3166</v>
      </c>
      <c r="H1911" s="738" t="s">
        <v>608</v>
      </c>
      <c r="I1911" s="738" t="s">
        <v>5190</v>
      </c>
      <c r="J1911" s="738" t="s">
        <v>1903</v>
      </c>
      <c r="K1911" s="738" t="s">
        <v>3277</v>
      </c>
      <c r="L1911" s="739">
        <v>0</v>
      </c>
      <c r="M1911" s="739">
        <v>0</v>
      </c>
      <c r="N1911" s="738">
        <v>1</v>
      </c>
      <c r="O1911" s="821">
        <v>1</v>
      </c>
      <c r="P1911" s="739">
        <v>0</v>
      </c>
      <c r="Q1911" s="754"/>
      <c r="R1911" s="738">
        <v>1</v>
      </c>
      <c r="S1911" s="754">
        <v>1</v>
      </c>
      <c r="T1911" s="821">
        <v>1</v>
      </c>
      <c r="U1911" s="777">
        <v>1</v>
      </c>
    </row>
    <row r="1912" spans="1:21" ht="14.4" customHeight="1" x14ac:dyDescent="0.3">
      <c r="A1912" s="737">
        <v>10</v>
      </c>
      <c r="B1912" s="738" t="s">
        <v>2778</v>
      </c>
      <c r="C1912" s="738" t="s">
        <v>3074</v>
      </c>
      <c r="D1912" s="819" t="s">
        <v>5803</v>
      </c>
      <c r="E1912" s="820" t="s">
        <v>3124</v>
      </c>
      <c r="F1912" s="738" t="s">
        <v>3057</v>
      </c>
      <c r="G1912" s="738" t="s">
        <v>5191</v>
      </c>
      <c r="H1912" s="738" t="s">
        <v>608</v>
      </c>
      <c r="I1912" s="738" t="s">
        <v>5192</v>
      </c>
      <c r="J1912" s="738" t="s">
        <v>5193</v>
      </c>
      <c r="K1912" s="738" t="s">
        <v>3227</v>
      </c>
      <c r="L1912" s="739">
        <v>109.97</v>
      </c>
      <c r="M1912" s="739">
        <v>109.97</v>
      </c>
      <c r="N1912" s="738">
        <v>1</v>
      </c>
      <c r="O1912" s="821">
        <v>0.5</v>
      </c>
      <c r="P1912" s="739">
        <v>109.97</v>
      </c>
      <c r="Q1912" s="754">
        <v>1</v>
      </c>
      <c r="R1912" s="738">
        <v>1</v>
      </c>
      <c r="S1912" s="754">
        <v>1</v>
      </c>
      <c r="T1912" s="821">
        <v>0.5</v>
      </c>
      <c r="U1912" s="777">
        <v>1</v>
      </c>
    </row>
    <row r="1913" spans="1:21" ht="14.4" customHeight="1" x14ac:dyDescent="0.3">
      <c r="A1913" s="737">
        <v>10</v>
      </c>
      <c r="B1913" s="738" t="s">
        <v>2778</v>
      </c>
      <c r="C1913" s="738" t="s">
        <v>3074</v>
      </c>
      <c r="D1913" s="819" t="s">
        <v>5803</v>
      </c>
      <c r="E1913" s="820" t="s">
        <v>3124</v>
      </c>
      <c r="F1913" s="738" t="s">
        <v>3057</v>
      </c>
      <c r="G1913" s="738" t="s">
        <v>3188</v>
      </c>
      <c r="H1913" s="738" t="s">
        <v>608</v>
      </c>
      <c r="I1913" s="738" t="s">
        <v>3189</v>
      </c>
      <c r="J1913" s="738" t="s">
        <v>1623</v>
      </c>
      <c r="K1913" s="738" t="s">
        <v>3190</v>
      </c>
      <c r="L1913" s="739">
        <v>301.2</v>
      </c>
      <c r="M1913" s="739">
        <v>301.2</v>
      </c>
      <c r="N1913" s="738">
        <v>1</v>
      </c>
      <c r="O1913" s="821">
        <v>0.5</v>
      </c>
      <c r="P1913" s="739">
        <v>301.2</v>
      </c>
      <c r="Q1913" s="754">
        <v>1</v>
      </c>
      <c r="R1913" s="738">
        <v>1</v>
      </c>
      <c r="S1913" s="754">
        <v>1</v>
      </c>
      <c r="T1913" s="821">
        <v>0.5</v>
      </c>
      <c r="U1913" s="777">
        <v>1</v>
      </c>
    </row>
    <row r="1914" spans="1:21" ht="14.4" customHeight="1" x14ac:dyDescent="0.3">
      <c r="A1914" s="737">
        <v>10</v>
      </c>
      <c r="B1914" s="738" t="s">
        <v>2778</v>
      </c>
      <c r="C1914" s="738" t="s">
        <v>3074</v>
      </c>
      <c r="D1914" s="819" t="s">
        <v>5803</v>
      </c>
      <c r="E1914" s="820" t="s">
        <v>3124</v>
      </c>
      <c r="F1914" s="738" t="s">
        <v>3057</v>
      </c>
      <c r="G1914" s="738" t="s">
        <v>4120</v>
      </c>
      <c r="H1914" s="738" t="s">
        <v>871</v>
      </c>
      <c r="I1914" s="738" t="s">
        <v>2278</v>
      </c>
      <c r="J1914" s="738" t="s">
        <v>2978</v>
      </c>
      <c r="K1914" s="738" t="s">
        <v>2979</v>
      </c>
      <c r="L1914" s="739">
        <v>122.96</v>
      </c>
      <c r="M1914" s="739">
        <v>245.92</v>
      </c>
      <c r="N1914" s="738">
        <v>2</v>
      </c>
      <c r="O1914" s="821">
        <v>2</v>
      </c>
      <c r="P1914" s="739">
        <v>122.96</v>
      </c>
      <c r="Q1914" s="754">
        <v>0.5</v>
      </c>
      <c r="R1914" s="738">
        <v>1</v>
      </c>
      <c r="S1914" s="754">
        <v>0.5</v>
      </c>
      <c r="T1914" s="821">
        <v>1</v>
      </c>
      <c r="U1914" s="777">
        <v>0.5</v>
      </c>
    </row>
    <row r="1915" spans="1:21" ht="14.4" customHeight="1" x14ac:dyDescent="0.3">
      <c r="A1915" s="737">
        <v>10</v>
      </c>
      <c r="B1915" s="738" t="s">
        <v>2778</v>
      </c>
      <c r="C1915" s="738" t="s">
        <v>3074</v>
      </c>
      <c r="D1915" s="819" t="s">
        <v>5803</v>
      </c>
      <c r="E1915" s="820" t="s">
        <v>3124</v>
      </c>
      <c r="F1915" s="738" t="s">
        <v>3057</v>
      </c>
      <c r="G1915" s="738" t="s">
        <v>3355</v>
      </c>
      <c r="H1915" s="738" t="s">
        <v>608</v>
      </c>
      <c r="I1915" s="738" t="s">
        <v>1225</v>
      </c>
      <c r="J1915" s="738" t="s">
        <v>1226</v>
      </c>
      <c r="K1915" s="738" t="s">
        <v>3565</v>
      </c>
      <c r="L1915" s="739">
        <v>59.56</v>
      </c>
      <c r="M1915" s="739">
        <v>119.12</v>
      </c>
      <c r="N1915" s="738">
        <v>2</v>
      </c>
      <c r="O1915" s="821">
        <v>1</v>
      </c>
      <c r="P1915" s="739"/>
      <c r="Q1915" s="754">
        <v>0</v>
      </c>
      <c r="R1915" s="738"/>
      <c r="S1915" s="754">
        <v>0</v>
      </c>
      <c r="T1915" s="821"/>
      <c r="U1915" s="777">
        <v>0</v>
      </c>
    </row>
    <row r="1916" spans="1:21" ht="14.4" customHeight="1" x14ac:dyDescent="0.3">
      <c r="A1916" s="737">
        <v>10</v>
      </c>
      <c r="B1916" s="738" t="s">
        <v>2778</v>
      </c>
      <c r="C1916" s="738" t="s">
        <v>3074</v>
      </c>
      <c r="D1916" s="819" t="s">
        <v>5803</v>
      </c>
      <c r="E1916" s="820" t="s">
        <v>3124</v>
      </c>
      <c r="F1916" s="738" t="s">
        <v>3057</v>
      </c>
      <c r="G1916" s="738" t="s">
        <v>3496</v>
      </c>
      <c r="H1916" s="738" t="s">
        <v>871</v>
      </c>
      <c r="I1916" s="738" t="s">
        <v>5194</v>
      </c>
      <c r="J1916" s="738" t="s">
        <v>5195</v>
      </c>
      <c r="K1916" s="738" t="s">
        <v>5196</v>
      </c>
      <c r="L1916" s="739">
        <v>93.46</v>
      </c>
      <c r="M1916" s="739">
        <v>93.46</v>
      </c>
      <c r="N1916" s="738">
        <v>1</v>
      </c>
      <c r="O1916" s="821">
        <v>0.5</v>
      </c>
      <c r="P1916" s="739">
        <v>93.46</v>
      </c>
      <c r="Q1916" s="754">
        <v>1</v>
      </c>
      <c r="R1916" s="738">
        <v>1</v>
      </c>
      <c r="S1916" s="754">
        <v>1</v>
      </c>
      <c r="T1916" s="821">
        <v>0.5</v>
      </c>
      <c r="U1916" s="777">
        <v>1</v>
      </c>
    </row>
    <row r="1917" spans="1:21" ht="14.4" customHeight="1" x14ac:dyDescent="0.3">
      <c r="A1917" s="737">
        <v>10</v>
      </c>
      <c r="B1917" s="738" t="s">
        <v>2778</v>
      </c>
      <c r="C1917" s="738" t="s">
        <v>3074</v>
      </c>
      <c r="D1917" s="819" t="s">
        <v>5803</v>
      </c>
      <c r="E1917" s="820" t="s">
        <v>3124</v>
      </c>
      <c r="F1917" s="738" t="s">
        <v>3057</v>
      </c>
      <c r="G1917" s="738" t="s">
        <v>5197</v>
      </c>
      <c r="H1917" s="738" t="s">
        <v>871</v>
      </c>
      <c r="I1917" s="738" t="s">
        <v>5198</v>
      </c>
      <c r="J1917" s="738" t="s">
        <v>5199</v>
      </c>
      <c r="K1917" s="738" t="s">
        <v>3504</v>
      </c>
      <c r="L1917" s="739">
        <v>339.8</v>
      </c>
      <c r="M1917" s="739">
        <v>339.8</v>
      </c>
      <c r="N1917" s="738">
        <v>1</v>
      </c>
      <c r="O1917" s="821">
        <v>1</v>
      </c>
      <c r="P1917" s="739">
        <v>339.8</v>
      </c>
      <c r="Q1917" s="754">
        <v>1</v>
      </c>
      <c r="R1917" s="738">
        <v>1</v>
      </c>
      <c r="S1917" s="754">
        <v>1</v>
      </c>
      <c r="T1917" s="821">
        <v>1</v>
      </c>
      <c r="U1917" s="777">
        <v>1</v>
      </c>
    </row>
    <row r="1918" spans="1:21" ht="14.4" customHeight="1" x14ac:dyDescent="0.3">
      <c r="A1918" s="737">
        <v>10</v>
      </c>
      <c r="B1918" s="738" t="s">
        <v>2778</v>
      </c>
      <c r="C1918" s="738" t="s">
        <v>3074</v>
      </c>
      <c r="D1918" s="819" t="s">
        <v>5803</v>
      </c>
      <c r="E1918" s="820" t="s">
        <v>3124</v>
      </c>
      <c r="F1918" s="738" t="s">
        <v>3057</v>
      </c>
      <c r="G1918" s="738" t="s">
        <v>5200</v>
      </c>
      <c r="H1918" s="738" t="s">
        <v>608</v>
      </c>
      <c r="I1918" s="738" t="s">
        <v>5201</v>
      </c>
      <c r="J1918" s="738" t="s">
        <v>5202</v>
      </c>
      <c r="K1918" s="738" t="s">
        <v>5203</v>
      </c>
      <c r="L1918" s="739">
        <v>277.70999999999998</v>
      </c>
      <c r="M1918" s="739">
        <v>555.41999999999996</v>
      </c>
      <c r="N1918" s="738">
        <v>2</v>
      </c>
      <c r="O1918" s="821">
        <v>1</v>
      </c>
      <c r="P1918" s="739"/>
      <c r="Q1918" s="754">
        <v>0</v>
      </c>
      <c r="R1918" s="738"/>
      <c r="S1918" s="754">
        <v>0</v>
      </c>
      <c r="T1918" s="821"/>
      <c r="U1918" s="777">
        <v>0</v>
      </c>
    </row>
    <row r="1919" spans="1:21" ht="14.4" customHeight="1" x14ac:dyDescent="0.3">
      <c r="A1919" s="737">
        <v>10</v>
      </c>
      <c r="B1919" s="738" t="s">
        <v>2778</v>
      </c>
      <c r="C1919" s="738" t="s">
        <v>3074</v>
      </c>
      <c r="D1919" s="819" t="s">
        <v>5803</v>
      </c>
      <c r="E1919" s="820" t="s">
        <v>3124</v>
      </c>
      <c r="F1919" s="738" t="s">
        <v>3059</v>
      </c>
      <c r="G1919" s="738" t="s">
        <v>4513</v>
      </c>
      <c r="H1919" s="738" t="s">
        <v>608</v>
      </c>
      <c r="I1919" s="738" t="s">
        <v>5153</v>
      </c>
      <c r="J1919" s="738" t="s">
        <v>5154</v>
      </c>
      <c r="K1919" s="738" t="s">
        <v>5155</v>
      </c>
      <c r="L1919" s="739">
        <v>1267.1300000000001</v>
      </c>
      <c r="M1919" s="739">
        <v>1267.1300000000001</v>
      </c>
      <c r="N1919" s="738">
        <v>1</v>
      </c>
      <c r="O1919" s="821">
        <v>1</v>
      </c>
      <c r="P1919" s="739">
        <v>1267.1300000000001</v>
      </c>
      <c r="Q1919" s="754">
        <v>1</v>
      </c>
      <c r="R1919" s="738">
        <v>1</v>
      </c>
      <c r="S1919" s="754">
        <v>1</v>
      </c>
      <c r="T1919" s="821">
        <v>1</v>
      </c>
      <c r="U1919" s="777">
        <v>1</v>
      </c>
    </row>
    <row r="1920" spans="1:21" ht="14.4" customHeight="1" x14ac:dyDescent="0.3">
      <c r="A1920" s="737">
        <v>10</v>
      </c>
      <c r="B1920" s="738" t="s">
        <v>2778</v>
      </c>
      <c r="C1920" s="738" t="s">
        <v>3074</v>
      </c>
      <c r="D1920" s="819" t="s">
        <v>5803</v>
      </c>
      <c r="E1920" s="820" t="s">
        <v>3141</v>
      </c>
      <c r="F1920" s="738" t="s">
        <v>3057</v>
      </c>
      <c r="G1920" s="738" t="s">
        <v>3275</v>
      </c>
      <c r="H1920" s="738" t="s">
        <v>608</v>
      </c>
      <c r="I1920" s="738" t="s">
        <v>1201</v>
      </c>
      <c r="J1920" s="738" t="s">
        <v>3276</v>
      </c>
      <c r="K1920" s="738" t="s">
        <v>3277</v>
      </c>
      <c r="L1920" s="739">
        <v>3.01</v>
      </c>
      <c r="M1920" s="739">
        <v>6.02</v>
      </c>
      <c r="N1920" s="738">
        <v>2</v>
      </c>
      <c r="O1920" s="821">
        <v>0.5</v>
      </c>
      <c r="P1920" s="739">
        <v>6.02</v>
      </c>
      <c r="Q1920" s="754">
        <v>1</v>
      </c>
      <c r="R1920" s="738">
        <v>2</v>
      </c>
      <c r="S1920" s="754">
        <v>1</v>
      </c>
      <c r="T1920" s="821">
        <v>0.5</v>
      </c>
      <c r="U1920" s="777">
        <v>1</v>
      </c>
    </row>
    <row r="1921" spans="1:21" ht="14.4" customHeight="1" x14ac:dyDescent="0.3">
      <c r="A1921" s="737">
        <v>10</v>
      </c>
      <c r="B1921" s="738" t="s">
        <v>2778</v>
      </c>
      <c r="C1921" s="738" t="s">
        <v>3074</v>
      </c>
      <c r="D1921" s="819" t="s">
        <v>5803</v>
      </c>
      <c r="E1921" s="820" t="s">
        <v>3141</v>
      </c>
      <c r="F1921" s="738" t="s">
        <v>3057</v>
      </c>
      <c r="G1921" s="738" t="s">
        <v>3188</v>
      </c>
      <c r="H1921" s="738" t="s">
        <v>608</v>
      </c>
      <c r="I1921" s="738" t="s">
        <v>3302</v>
      </c>
      <c r="J1921" s="738" t="s">
        <v>1623</v>
      </c>
      <c r="K1921" s="738" t="s">
        <v>3303</v>
      </c>
      <c r="L1921" s="739">
        <v>93.71</v>
      </c>
      <c r="M1921" s="739">
        <v>93.71</v>
      </c>
      <c r="N1921" s="738">
        <v>1</v>
      </c>
      <c r="O1921" s="821">
        <v>0.5</v>
      </c>
      <c r="P1921" s="739">
        <v>93.71</v>
      </c>
      <c r="Q1921" s="754">
        <v>1</v>
      </c>
      <c r="R1921" s="738">
        <v>1</v>
      </c>
      <c r="S1921" s="754">
        <v>1</v>
      </c>
      <c r="T1921" s="821">
        <v>0.5</v>
      </c>
      <c r="U1921" s="777">
        <v>1</v>
      </c>
    </row>
    <row r="1922" spans="1:21" ht="14.4" customHeight="1" x14ac:dyDescent="0.3">
      <c r="A1922" s="737">
        <v>10</v>
      </c>
      <c r="B1922" s="738" t="s">
        <v>2778</v>
      </c>
      <c r="C1922" s="738" t="s">
        <v>3074</v>
      </c>
      <c r="D1922" s="819" t="s">
        <v>5803</v>
      </c>
      <c r="E1922" s="820" t="s">
        <v>3141</v>
      </c>
      <c r="F1922" s="738" t="s">
        <v>3057</v>
      </c>
      <c r="G1922" s="738" t="s">
        <v>3319</v>
      </c>
      <c r="H1922" s="738" t="s">
        <v>608</v>
      </c>
      <c r="I1922" s="738" t="s">
        <v>1670</v>
      </c>
      <c r="J1922" s="738" t="s">
        <v>1671</v>
      </c>
      <c r="K1922" s="738" t="s">
        <v>1672</v>
      </c>
      <c r="L1922" s="739">
        <v>842.51</v>
      </c>
      <c r="M1922" s="739">
        <v>2527.5299999999997</v>
      </c>
      <c r="N1922" s="738">
        <v>3</v>
      </c>
      <c r="O1922" s="821">
        <v>0.5</v>
      </c>
      <c r="P1922" s="739">
        <v>2527.5299999999997</v>
      </c>
      <c r="Q1922" s="754">
        <v>1</v>
      </c>
      <c r="R1922" s="738">
        <v>3</v>
      </c>
      <c r="S1922" s="754">
        <v>1</v>
      </c>
      <c r="T1922" s="821">
        <v>0.5</v>
      </c>
      <c r="U1922" s="777">
        <v>1</v>
      </c>
    </row>
    <row r="1923" spans="1:21" ht="14.4" customHeight="1" x14ac:dyDescent="0.3">
      <c r="A1923" s="737">
        <v>10</v>
      </c>
      <c r="B1923" s="738" t="s">
        <v>2778</v>
      </c>
      <c r="C1923" s="738" t="s">
        <v>3074</v>
      </c>
      <c r="D1923" s="819" t="s">
        <v>5803</v>
      </c>
      <c r="E1923" s="820" t="s">
        <v>3141</v>
      </c>
      <c r="F1923" s="738" t="s">
        <v>3057</v>
      </c>
      <c r="G1923" s="738" t="s">
        <v>3370</v>
      </c>
      <c r="H1923" s="738" t="s">
        <v>608</v>
      </c>
      <c r="I1923" s="738" t="s">
        <v>2432</v>
      </c>
      <c r="J1923" s="738" t="s">
        <v>2433</v>
      </c>
      <c r="K1923" s="738" t="s">
        <v>3371</v>
      </c>
      <c r="L1923" s="739">
        <v>0</v>
      </c>
      <c r="M1923" s="739">
        <v>0</v>
      </c>
      <c r="N1923" s="738">
        <v>1</v>
      </c>
      <c r="O1923" s="821">
        <v>0.5</v>
      </c>
      <c r="P1923" s="739">
        <v>0</v>
      </c>
      <c r="Q1923" s="754"/>
      <c r="R1923" s="738">
        <v>1</v>
      </c>
      <c r="S1923" s="754">
        <v>1</v>
      </c>
      <c r="T1923" s="821">
        <v>0.5</v>
      </c>
      <c r="U1923" s="777">
        <v>1</v>
      </c>
    </row>
    <row r="1924" spans="1:21" ht="14.4" customHeight="1" x14ac:dyDescent="0.3">
      <c r="A1924" s="737">
        <v>10</v>
      </c>
      <c r="B1924" s="738" t="s">
        <v>2778</v>
      </c>
      <c r="C1924" s="738" t="s">
        <v>3076</v>
      </c>
      <c r="D1924" s="819" t="s">
        <v>5804</v>
      </c>
      <c r="E1924" s="820" t="s">
        <v>3105</v>
      </c>
      <c r="F1924" s="738" t="s">
        <v>3058</v>
      </c>
      <c r="G1924" s="738" t="s">
        <v>3161</v>
      </c>
      <c r="H1924" s="738" t="s">
        <v>608</v>
      </c>
      <c r="I1924" s="738" t="s">
        <v>5204</v>
      </c>
      <c r="J1924" s="738" t="s">
        <v>3107</v>
      </c>
      <c r="K1924" s="738"/>
      <c r="L1924" s="739">
        <v>0</v>
      </c>
      <c r="M1924" s="739">
        <v>0</v>
      </c>
      <c r="N1924" s="738">
        <v>1</v>
      </c>
      <c r="O1924" s="821">
        <v>1</v>
      </c>
      <c r="P1924" s="739">
        <v>0</v>
      </c>
      <c r="Q1924" s="754"/>
      <c r="R1924" s="738">
        <v>1</v>
      </c>
      <c r="S1924" s="754">
        <v>1</v>
      </c>
      <c r="T1924" s="821">
        <v>1</v>
      </c>
      <c r="U1924" s="777">
        <v>1</v>
      </c>
    </row>
    <row r="1925" spans="1:21" ht="14.4" customHeight="1" x14ac:dyDescent="0.3">
      <c r="A1925" s="737">
        <v>10</v>
      </c>
      <c r="B1925" s="738" t="s">
        <v>2778</v>
      </c>
      <c r="C1925" s="738" t="s">
        <v>3076</v>
      </c>
      <c r="D1925" s="819" t="s">
        <v>5804</v>
      </c>
      <c r="E1925" s="820" t="s">
        <v>3111</v>
      </c>
      <c r="F1925" s="738" t="s">
        <v>3057</v>
      </c>
      <c r="G1925" s="738" t="s">
        <v>5205</v>
      </c>
      <c r="H1925" s="738" t="s">
        <v>608</v>
      </c>
      <c r="I1925" s="738" t="s">
        <v>5206</v>
      </c>
      <c r="J1925" s="738" t="s">
        <v>5207</v>
      </c>
      <c r="K1925" s="738" t="s">
        <v>5208</v>
      </c>
      <c r="L1925" s="739">
        <v>23.72</v>
      </c>
      <c r="M1925" s="739">
        <v>237.2</v>
      </c>
      <c r="N1925" s="738">
        <v>10</v>
      </c>
      <c r="O1925" s="821">
        <v>3.5</v>
      </c>
      <c r="P1925" s="739"/>
      <c r="Q1925" s="754">
        <v>0</v>
      </c>
      <c r="R1925" s="738"/>
      <c r="S1925" s="754">
        <v>0</v>
      </c>
      <c r="T1925" s="821"/>
      <c r="U1925" s="777">
        <v>0</v>
      </c>
    </row>
    <row r="1926" spans="1:21" ht="14.4" customHeight="1" x14ac:dyDescent="0.3">
      <c r="A1926" s="737">
        <v>10</v>
      </c>
      <c r="B1926" s="738" t="s">
        <v>2778</v>
      </c>
      <c r="C1926" s="738" t="s">
        <v>3076</v>
      </c>
      <c r="D1926" s="819" t="s">
        <v>5804</v>
      </c>
      <c r="E1926" s="820" t="s">
        <v>3111</v>
      </c>
      <c r="F1926" s="738" t="s">
        <v>3057</v>
      </c>
      <c r="G1926" s="738" t="s">
        <v>3275</v>
      </c>
      <c r="H1926" s="738" t="s">
        <v>608</v>
      </c>
      <c r="I1926" s="738" t="s">
        <v>2181</v>
      </c>
      <c r="J1926" s="738" t="s">
        <v>3276</v>
      </c>
      <c r="K1926" s="738" t="s">
        <v>3153</v>
      </c>
      <c r="L1926" s="739">
        <v>15.46</v>
      </c>
      <c r="M1926" s="739">
        <v>15.46</v>
      </c>
      <c r="N1926" s="738">
        <v>1</v>
      </c>
      <c r="O1926" s="821">
        <v>1</v>
      </c>
      <c r="P1926" s="739"/>
      <c r="Q1926" s="754">
        <v>0</v>
      </c>
      <c r="R1926" s="738"/>
      <c r="S1926" s="754">
        <v>0</v>
      </c>
      <c r="T1926" s="821"/>
      <c r="U1926" s="777">
        <v>0</v>
      </c>
    </row>
    <row r="1927" spans="1:21" ht="14.4" customHeight="1" x14ac:dyDescent="0.3">
      <c r="A1927" s="737">
        <v>10</v>
      </c>
      <c r="B1927" s="738" t="s">
        <v>2778</v>
      </c>
      <c r="C1927" s="738" t="s">
        <v>3076</v>
      </c>
      <c r="D1927" s="819" t="s">
        <v>5804</v>
      </c>
      <c r="E1927" s="820" t="s">
        <v>3111</v>
      </c>
      <c r="F1927" s="738" t="s">
        <v>3057</v>
      </c>
      <c r="G1927" s="738" t="s">
        <v>4626</v>
      </c>
      <c r="H1927" s="738" t="s">
        <v>608</v>
      </c>
      <c r="I1927" s="738" t="s">
        <v>5209</v>
      </c>
      <c r="J1927" s="738" t="s">
        <v>5210</v>
      </c>
      <c r="K1927" s="738" t="s">
        <v>4627</v>
      </c>
      <c r="L1927" s="739">
        <v>42.51</v>
      </c>
      <c r="M1927" s="739">
        <v>42.51</v>
      </c>
      <c r="N1927" s="738">
        <v>1</v>
      </c>
      <c r="O1927" s="821">
        <v>0.5</v>
      </c>
      <c r="P1927" s="739"/>
      <c r="Q1927" s="754">
        <v>0</v>
      </c>
      <c r="R1927" s="738"/>
      <c r="S1927" s="754">
        <v>0</v>
      </c>
      <c r="T1927" s="821"/>
      <c r="U1927" s="777">
        <v>0</v>
      </c>
    </row>
    <row r="1928" spans="1:21" ht="14.4" customHeight="1" x14ac:dyDescent="0.3">
      <c r="A1928" s="737">
        <v>10</v>
      </c>
      <c r="B1928" s="738" t="s">
        <v>2778</v>
      </c>
      <c r="C1928" s="738" t="s">
        <v>3076</v>
      </c>
      <c r="D1928" s="819" t="s">
        <v>5804</v>
      </c>
      <c r="E1928" s="820" t="s">
        <v>3111</v>
      </c>
      <c r="F1928" s="738" t="s">
        <v>3057</v>
      </c>
      <c r="G1928" s="738" t="s">
        <v>4626</v>
      </c>
      <c r="H1928" s="738" t="s">
        <v>608</v>
      </c>
      <c r="I1928" s="738" t="s">
        <v>5211</v>
      </c>
      <c r="J1928" s="738" t="s">
        <v>5210</v>
      </c>
      <c r="K1928" s="738" t="s">
        <v>5212</v>
      </c>
      <c r="L1928" s="739">
        <v>85.02</v>
      </c>
      <c r="M1928" s="739">
        <v>85.02</v>
      </c>
      <c r="N1928" s="738">
        <v>1</v>
      </c>
      <c r="O1928" s="821">
        <v>1</v>
      </c>
      <c r="P1928" s="739">
        <v>85.02</v>
      </c>
      <c r="Q1928" s="754">
        <v>1</v>
      </c>
      <c r="R1928" s="738">
        <v>1</v>
      </c>
      <c r="S1928" s="754">
        <v>1</v>
      </c>
      <c r="T1928" s="821">
        <v>1</v>
      </c>
      <c r="U1928" s="777">
        <v>1</v>
      </c>
    </row>
    <row r="1929" spans="1:21" ht="14.4" customHeight="1" x14ac:dyDescent="0.3">
      <c r="A1929" s="737">
        <v>10</v>
      </c>
      <c r="B1929" s="738" t="s">
        <v>2778</v>
      </c>
      <c r="C1929" s="738" t="s">
        <v>3076</v>
      </c>
      <c r="D1929" s="819" t="s">
        <v>5804</v>
      </c>
      <c r="E1929" s="820" t="s">
        <v>3111</v>
      </c>
      <c r="F1929" s="738" t="s">
        <v>3057</v>
      </c>
      <c r="G1929" s="738" t="s">
        <v>3481</v>
      </c>
      <c r="H1929" s="738" t="s">
        <v>608</v>
      </c>
      <c r="I1929" s="738" t="s">
        <v>1039</v>
      </c>
      <c r="J1929" s="738" t="s">
        <v>1040</v>
      </c>
      <c r="K1929" s="738" t="s">
        <v>3482</v>
      </c>
      <c r="L1929" s="739">
        <v>55.01</v>
      </c>
      <c r="M1929" s="739">
        <v>55.01</v>
      </c>
      <c r="N1929" s="738">
        <v>1</v>
      </c>
      <c r="O1929" s="821">
        <v>0.5</v>
      </c>
      <c r="P1929" s="739"/>
      <c r="Q1929" s="754">
        <v>0</v>
      </c>
      <c r="R1929" s="738"/>
      <c r="S1929" s="754">
        <v>0</v>
      </c>
      <c r="T1929" s="821"/>
      <c r="U1929" s="777">
        <v>0</v>
      </c>
    </row>
    <row r="1930" spans="1:21" ht="14.4" customHeight="1" x14ac:dyDescent="0.3">
      <c r="A1930" s="737">
        <v>10</v>
      </c>
      <c r="B1930" s="738" t="s">
        <v>2778</v>
      </c>
      <c r="C1930" s="738" t="s">
        <v>3076</v>
      </c>
      <c r="D1930" s="819" t="s">
        <v>5804</v>
      </c>
      <c r="E1930" s="820" t="s">
        <v>3111</v>
      </c>
      <c r="F1930" s="738" t="s">
        <v>3057</v>
      </c>
      <c r="G1930" s="738" t="s">
        <v>3290</v>
      </c>
      <c r="H1930" s="738" t="s">
        <v>608</v>
      </c>
      <c r="I1930" s="738" t="s">
        <v>5213</v>
      </c>
      <c r="J1930" s="738" t="s">
        <v>5214</v>
      </c>
      <c r="K1930" s="738" t="s">
        <v>5215</v>
      </c>
      <c r="L1930" s="739">
        <v>77.14</v>
      </c>
      <c r="M1930" s="739">
        <v>154.28</v>
      </c>
      <c r="N1930" s="738">
        <v>2</v>
      </c>
      <c r="O1930" s="821">
        <v>1</v>
      </c>
      <c r="P1930" s="739">
        <v>154.28</v>
      </c>
      <c r="Q1930" s="754">
        <v>1</v>
      </c>
      <c r="R1930" s="738">
        <v>2</v>
      </c>
      <c r="S1930" s="754">
        <v>1</v>
      </c>
      <c r="T1930" s="821">
        <v>1</v>
      </c>
      <c r="U1930" s="777">
        <v>1</v>
      </c>
    </row>
    <row r="1931" spans="1:21" ht="14.4" customHeight="1" x14ac:dyDescent="0.3">
      <c r="A1931" s="737">
        <v>10</v>
      </c>
      <c r="B1931" s="738" t="s">
        <v>2778</v>
      </c>
      <c r="C1931" s="738" t="s">
        <v>3076</v>
      </c>
      <c r="D1931" s="819" t="s">
        <v>5804</v>
      </c>
      <c r="E1931" s="820" t="s">
        <v>3111</v>
      </c>
      <c r="F1931" s="738" t="s">
        <v>3057</v>
      </c>
      <c r="G1931" s="738" t="s">
        <v>4638</v>
      </c>
      <c r="H1931" s="738" t="s">
        <v>608</v>
      </c>
      <c r="I1931" s="738" t="s">
        <v>5216</v>
      </c>
      <c r="J1931" s="738" t="s">
        <v>5136</v>
      </c>
      <c r="K1931" s="738" t="s">
        <v>3227</v>
      </c>
      <c r="L1931" s="739">
        <v>58.62</v>
      </c>
      <c r="M1931" s="739">
        <v>58.62</v>
      </c>
      <c r="N1931" s="738">
        <v>1</v>
      </c>
      <c r="O1931" s="821">
        <v>1</v>
      </c>
      <c r="P1931" s="739"/>
      <c r="Q1931" s="754">
        <v>0</v>
      </c>
      <c r="R1931" s="738"/>
      <c r="S1931" s="754">
        <v>0</v>
      </c>
      <c r="T1931" s="821"/>
      <c r="U1931" s="777">
        <v>0</v>
      </c>
    </row>
    <row r="1932" spans="1:21" ht="14.4" customHeight="1" x14ac:dyDescent="0.3">
      <c r="A1932" s="737">
        <v>10</v>
      </c>
      <c r="B1932" s="738" t="s">
        <v>2778</v>
      </c>
      <c r="C1932" s="738" t="s">
        <v>3076</v>
      </c>
      <c r="D1932" s="819" t="s">
        <v>5804</v>
      </c>
      <c r="E1932" s="820" t="s">
        <v>3111</v>
      </c>
      <c r="F1932" s="738" t="s">
        <v>3057</v>
      </c>
      <c r="G1932" s="738" t="s">
        <v>5191</v>
      </c>
      <c r="H1932" s="738" t="s">
        <v>608</v>
      </c>
      <c r="I1932" s="738" t="s">
        <v>5217</v>
      </c>
      <c r="J1932" s="738" t="s">
        <v>5218</v>
      </c>
      <c r="K1932" s="738" t="s">
        <v>5219</v>
      </c>
      <c r="L1932" s="739">
        <v>17.559999999999999</v>
      </c>
      <c r="M1932" s="739">
        <v>52.679999999999993</v>
      </c>
      <c r="N1932" s="738">
        <v>3</v>
      </c>
      <c r="O1932" s="821">
        <v>1</v>
      </c>
      <c r="P1932" s="739">
        <v>52.679999999999993</v>
      </c>
      <c r="Q1932" s="754">
        <v>1</v>
      </c>
      <c r="R1932" s="738">
        <v>3</v>
      </c>
      <c r="S1932" s="754">
        <v>1</v>
      </c>
      <c r="T1932" s="821">
        <v>1</v>
      </c>
      <c r="U1932" s="777">
        <v>1</v>
      </c>
    </row>
    <row r="1933" spans="1:21" ht="14.4" customHeight="1" x14ac:dyDescent="0.3">
      <c r="A1933" s="737">
        <v>10</v>
      </c>
      <c r="B1933" s="738" t="s">
        <v>2778</v>
      </c>
      <c r="C1933" s="738" t="s">
        <v>3076</v>
      </c>
      <c r="D1933" s="819" t="s">
        <v>5804</v>
      </c>
      <c r="E1933" s="820" t="s">
        <v>3111</v>
      </c>
      <c r="F1933" s="738" t="s">
        <v>3057</v>
      </c>
      <c r="G1933" s="738" t="s">
        <v>4271</v>
      </c>
      <c r="H1933" s="738" t="s">
        <v>871</v>
      </c>
      <c r="I1933" s="738" t="s">
        <v>5220</v>
      </c>
      <c r="J1933" s="738" t="s">
        <v>2302</v>
      </c>
      <c r="K1933" s="738" t="s">
        <v>5221</v>
      </c>
      <c r="L1933" s="739">
        <v>368.16</v>
      </c>
      <c r="M1933" s="739">
        <v>3313.44</v>
      </c>
      <c r="N1933" s="738">
        <v>9</v>
      </c>
      <c r="O1933" s="821">
        <v>1</v>
      </c>
      <c r="P1933" s="739">
        <v>3313.44</v>
      </c>
      <c r="Q1933" s="754">
        <v>1</v>
      </c>
      <c r="R1933" s="738">
        <v>9</v>
      </c>
      <c r="S1933" s="754">
        <v>1</v>
      </c>
      <c r="T1933" s="821">
        <v>1</v>
      </c>
      <c r="U1933" s="777">
        <v>1</v>
      </c>
    </row>
    <row r="1934" spans="1:21" ht="14.4" customHeight="1" x14ac:dyDescent="0.3">
      <c r="A1934" s="737">
        <v>10</v>
      </c>
      <c r="B1934" s="738" t="s">
        <v>2778</v>
      </c>
      <c r="C1934" s="738" t="s">
        <v>3076</v>
      </c>
      <c r="D1934" s="819" t="s">
        <v>5804</v>
      </c>
      <c r="E1934" s="820" t="s">
        <v>3111</v>
      </c>
      <c r="F1934" s="738" t="s">
        <v>3057</v>
      </c>
      <c r="G1934" s="738" t="s">
        <v>3333</v>
      </c>
      <c r="H1934" s="738" t="s">
        <v>871</v>
      </c>
      <c r="I1934" s="738" t="s">
        <v>1231</v>
      </c>
      <c r="J1934" s="738" t="s">
        <v>2884</v>
      </c>
      <c r="K1934" s="738" t="s">
        <v>2885</v>
      </c>
      <c r="L1934" s="739">
        <v>16.09</v>
      </c>
      <c r="M1934" s="739">
        <v>80.45</v>
      </c>
      <c r="N1934" s="738">
        <v>5</v>
      </c>
      <c r="O1934" s="821">
        <v>1</v>
      </c>
      <c r="P1934" s="739"/>
      <c r="Q1934" s="754">
        <v>0</v>
      </c>
      <c r="R1934" s="738"/>
      <c r="S1934" s="754">
        <v>0</v>
      </c>
      <c r="T1934" s="821"/>
      <c r="U1934" s="777">
        <v>0</v>
      </c>
    </row>
    <row r="1935" spans="1:21" ht="14.4" customHeight="1" x14ac:dyDescent="0.3">
      <c r="A1935" s="737">
        <v>10</v>
      </c>
      <c r="B1935" s="738" t="s">
        <v>2778</v>
      </c>
      <c r="C1935" s="738" t="s">
        <v>3076</v>
      </c>
      <c r="D1935" s="819" t="s">
        <v>5804</v>
      </c>
      <c r="E1935" s="820" t="s">
        <v>3111</v>
      </c>
      <c r="F1935" s="738" t="s">
        <v>3057</v>
      </c>
      <c r="G1935" s="738" t="s">
        <v>3333</v>
      </c>
      <c r="H1935" s="738" t="s">
        <v>871</v>
      </c>
      <c r="I1935" s="738" t="s">
        <v>5222</v>
      </c>
      <c r="J1935" s="738" t="s">
        <v>2884</v>
      </c>
      <c r="K1935" s="738" t="s">
        <v>3277</v>
      </c>
      <c r="L1935" s="739">
        <v>0</v>
      </c>
      <c r="M1935" s="739">
        <v>0</v>
      </c>
      <c r="N1935" s="738">
        <v>3</v>
      </c>
      <c r="O1935" s="821">
        <v>1</v>
      </c>
      <c r="P1935" s="739"/>
      <c r="Q1935" s="754"/>
      <c r="R1935" s="738"/>
      <c r="S1935" s="754">
        <v>0</v>
      </c>
      <c r="T1935" s="821"/>
      <c r="U1935" s="777">
        <v>0</v>
      </c>
    </row>
    <row r="1936" spans="1:21" ht="14.4" customHeight="1" x14ac:dyDescent="0.3">
      <c r="A1936" s="737">
        <v>10</v>
      </c>
      <c r="B1936" s="738" t="s">
        <v>2778</v>
      </c>
      <c r="C1936" s="738" t="s">
        <v>3076</v>
      </c>
      <c r="D1936" s="819" t="s">
        <v>5804</v>
      </c>
      <c r="E1936" s="820" t="s">
        <v>3111</v>
      </c>
      <c r="F1936" s="738" t="s">
        <v>3057</v>
      </c>
      <c r="G1936" s="738" t="s">
        <v>3333</v>
      </c>
      <c r="H1936" s="738" t="s">
        <v>871</v>
      </c>
      <c r="I1936" s="738" t="s">
        <v>3340</v>
      </c>
      <c r="J1936" s="738" t="s">
        <v>2884</v>
      </c>
      <c r="K1936" s="738" t="s">
        <v>3231</v>
      </c>
      <c r="L1936" s="739">
        <v>48.27</v>
      </c>
      <c r="M1936" s="739">
        <v>675.78</v>
      </c>
      <c r="N1936" s="738">
        <v>14</v>
      </c>
      <c r="O1936" s="821">
        <v>6</v>
      </c>
      <c r="P1936" s="739">
        <v>144.81</v>
      </c>
      <c r="Q1936" s="754">
        <v>0.2142857142857143</v>
      </c>
      <c r="R1936" s="738">
        <v>3</v>
      </c>
      <c r="S1936" s="754">
        <v>0.21428571428571427</v>
      </c>
      <c r="T1936" s="821">
        <v>1</v>
      </c>
      <c r="U1936" s="777">
        <v>0.16666666666666666</v>
      </c>
    </row>
    <row r="1937" spans="1:21" ht="14.4" customHeight="1" x14ac:dyDescent="0.3">
      <c r="A1937" s="737">
        <v>10</v>
      </c>
      <c r="B1937" s="738" t="s">
        <v>2778</v>
      </c>
      <c r="C1937" s="738" t="s">
        <v>3076</v>
      </c>
      <c r="D1937" s="819" t="s">
        <v>5804</v>
      </c>
      <c r="E1937" s="820" t="s">
        <v>3111</v>
      </c>
      <c r="F1937" s="738" t="s">
        <v>3057</v>
      </c>
      <c r="G1937" s="738" t="s">
        <v>3333</v>
      </c>
      <c r="H1937" s="738" t="s">
        <v>871</v>
      </c>
      <c r="I1937" s="738" t="s">
        <v>3341</v>
      </c>
      <c r="J1937" s="738" t="s">
        <v>2884</v>
      </c>
      <c r="K1937" s="738" t="s">
        <v>3342</v>
      </c>
      <c r="L1937" s="739">
        <v>0</v>
      </c>
      <c r="M1937" s="739">
        <v>0</v>
      </c>
      <c r="N1937" s="738">
        <v>2</v>
      </c>
      <c r="O1937" s="821">
        <v>1</v>
      </c>
      <c r="P1937" s="739"/>
      <c r="Q1937" s="754"/>
      <c r="R1937" s="738"/>
      <c r="S1937" s="754">
        <v>0</v>
      </c>
      <c r="T1937" s="821"/>
      <c r="U1937" s="777">
        <v>0</v>
      </c>
    </row>
    <row r="1938" spans="1:21" ht="14.4" customHeight="1" x14ac:dyDescent="0.3">
      <c r="A1938" s="737">
        <v>10</v>
      </c>
      <c r="B1938" s="738" t="s">
        <v>2778</v>
      </c>
      <c r="C1938" s="738" t="s">
        <v>3076</v>
      </c>
      <c r="D1938" s="819" t="s">
        <v>5804</v>
      </c>
      <c r="E1938" s="820" t="s">
        <v>3111</v>
      </c>
      <c r="F1938" s="738" t="s">
        <v>3057</v>
      </c>
      <c r="G1938" s="738" t="s">
        <v>5223</v>
      </c>
      <c r="H1938" s="738" t="s">
        <v>608</v>
      </c>
      <c r="I1938" s="738" t="s">
        <v>5224</v>
      </c>
      <c r="J1938" s="738" t="s">
        <v>1047</v>
      </c>
      <c r="K1938" s="738" t="s">
        <v>5225</v>
      </c>
      <c r="L1938" s="739">
        <v>42.08</v>
      </c>
      <c r="M1938" s="739">
        <v>42.08</v>
      </c>
      <c r="N1938" s="738">
        <v>1</v>
      </c>
      <c r="O1938" s="821">
        <v>0.5</v>
      </c>
      <c r="P1938" s="739"/>
      <c r="Q1938" s="754">
        <v>0</v>
      </c>
      <c r="R1938" s="738"/>
      <c r="S1938" s="754">
        <v>0</v>
      </c>
      <c r="T1938" s="821"/>
      <c r="U1938" s="777">
        <v>0</v>
      </c>
    </row>
    <row r="1939" spans="1:21" ht="14.4" customHeight="1" x14ac:dyDescent="0.3">
      <c r="A1939" s="737">
        <v>10</v>
      </c>
      <c r="B1939" s="738" t="s">
        <v>2778</v>
      </c>
      <c r="C1939" s="738" t="s">
        <v>3076</v>
      </c>
      <c r="D1939" s="819" t="s">
        <v>5804</v>
      </c>
      <c r="E1939" s="820" t="s">
        <v>3111</v>
      </c>
      <c r="F1939" s="738" t="s">
        <v>3058</v>
      </c>
      <c r="G1939" s="738" t="s">
        <v>3161</v>
      </c>
      <c r="H1939" s="738" t="s">
        <v>608</v>
      </c>
      <c r="I1939" s="738" t="s">
        <v>5204</v>
      </c>
      <c r="J1939" s="738" t="s">
        <v>3107</v>
      </c>
      <c r="K1939" s="738"/>
      <c r="L1939" s="739">
        <v>0</v>
      </c>
      <c r="M1939" s="739">
        <v>0</v>
      </c>
      <c r="N1939" s="738">
        <v>11</v>
      </c>
      <c r="O1939" s="821">
        <v>11</v>
      </c>
      <c r="P1939" s="739">
        <v>0</v>
      </c>
      <c r="Q1939" s="754"/>
      <c r="R1939" s="738">
        <v>11</v>
      </c>
      <c r="S1939" s="754">
        <v>1</v>
      </c>
      <c r="T1939" s="821">
        <v>11</v>
      </c>
      <c r="U1939" s="777">
        <v>1</v>
      </c>
    </row>
    <row r="1940" spans="1:21" ht="14.4" customHeight="1" x14ac:dyDescent="0.3">
      <c r="A1940" s="737">
        <v>10</v>
      </c>
      <c r="B1940" s="738" t="s">
        <v>2778</v>
      </c>
      <c r="C1940" s="738" t="s">
        <v>3076</v>
      </c>
      <c r="D1940" s="819" t="s">
        <v>5804</v>
      </c>
      <c r="E1940" s="820" t="s">
        <v>3143</v>
      </c>
      <c r="F1940" s="738" t="s">
        <v>3057</v>
      </c>
      <c r="G1940" s="738" t="s">
        <v>3150</v>
      </c>
      <c r="H1940" s="738" t="s">
        <v>608</v>
      </c>
      <c r="I1940" s="738" t="s">
        <v>5226</v>
      </c>
      <c r="J1940" s="738" t="s">
        <v>5227</v>
      </c>
      <c r="K1940" s="738" t="s">
        <v>5228</v>
      </c>
      <c r="L1940" s="739">
        <v>0</v>
      </c>
      <c r="M1940" s="739">
        <v>0</v>
      </c>
      <c r="N1940" s="738">
        <v>1</v>
      </c>
      <c r="O1940" s="821">
        <v>0.5</v>
      </c>
      <c r="P1940" s="739"/>
      <c r="Q1940" s="754"/>
      <c r="R1940" s="738"/>
      <c r="S1940" s="754">
        <v>0</v>
      </c>
      <c r="T1940" s="821"/>
      <c r="U1940" s="777">
        <v>0</v>
      </c>
    </row>
    <row r="1941" spans="1:21" ht="14.4" customHeight="1" x14ac:dyDescent="0.3">
      <c r="A1941" s="737">
        <v>10</v>
      </c>
      <c r="B1941" s="738" t="s">
        <v>2778</v>
      </c>
      <c r="C1941" s="738" t="s">
        <v>3076</v>
      </c>
      <c r="D1941" s="819" t="s">
        <v>5804</v>
      </c>
      <c r="E1941" s="820" t="s">
        <v>3143</v>
      </c>
      <c r="F1941" s="738" t="s">
        <v>3057</v>
      </c>
      <c r="G1941" s="738" t="s">
        <v>3150</v>
      </c>
      <c r="H1941" s="738" t="s">
        <v>608</v>
      </c>
      <c r="I1941" s="738" t="s">
        <v>5229</v>
      </c>
      <c r="J1941" s="738" t="s">
        <v>5227</v>
      </c>
      <c r="K1941" s="738" t="s">
        <v>5228</v>
      </c>
      <c r="L1941" s="739">
        <v>207.27</v>
      </c>
      <c r="M1941" s="739">
        <v>207.27</v>
      </c>
      <c r="N1941" s="738">
        <v>1</v>
      </c>
      <c r="O1941" s="821">
        <v>0.5</v>
      </c>
      <c r="P1941" s="739">
        <v>207.27</v>
      </c>
      <c r="Q1941" s="754">
        <v>1</v>
      </c>
      <c r="R1941" s="738">
        <v>1</v>
      </c>
      <c r="S1941" s="754">
        <v>1</v>
      </c>
      <c r="T1941" s="821">
        <v>0.5</v>
      </c>
      <c r="U1941" s="777">
        <v>1</v>
      </c>
    </row>
    <row r="1942" spans="1:21" ht="14.4" customHeight="1" x14ac:dyDescent="0.3">
      <c r="A1942" s="737">
        <v>10</v>
      </c>
      <c r="B1942" s="738" t="s">
        <v>2778</v>
      </c>
      <c r="C1942" s="738" t="s">
        <v>3076</v>
      </c>
      <c r="D1942" s="819" t="s">
        <v>5804</v>
      </c>
      <c r="E1942" s="820" t="s">
        <v>3143</v>
      </c>
      <c r="F1942" s="738" t="s">
        <v>3057</v>
      </c>
      <c r="G1942" s="738" t="s">
        <v>5205</v>
      </c>
      <c r="H1942" s="738" t="s">
        <v>608</v>
      </c>
      <c r="I1942" s="738" t="s">
        <v>5206</v>
      </c>
      <c r="J1942" s="738" t="s">
        <v>5207</v>
      </c>
      <c r="K1942" s="738" t="s">
        <v>5208</v>
      </c>
      <c r="L1942" s="739">
        <v>23.72</v>
      </c>
      <c r="M1942" s="739">
        <v>71.16</v>
      </c>
      <c r="N1942" s="738">
        <v>3</v>
      </c>
      <c r="O1942" s="821">
        <v>0.5</v>
      </c>
      <c r="P1942" s="739">
        <v>71.16</v>
      </c>
      <c r="Q1942" s="754">
        <v>1</v>
      </c>
      <c r="R1942" s="738">
        <v>3</v>
      </c>
      <c r="S1942" s="754">
        <v>1</v>
      </c>
      <c r="T1942" s="821">
        <v>0.5</v>
      </c>
      <c r="U1942" s="777">
        <v>1</v>
      </c>
    </row>
    <row r="1943" spans="1:21" ht="14.4" customHeight="1" x14ac:dyDescent="0.3">
      <c r="A1943" s="737">
        <v>10</v>
      </c>
      <c r="B1943" s="738" t="s">
        <v>2778</v>
      </c>
      <c r="C1943" s="738" t="s">
        <v>3076</v>
      </c>
      <c r="D1943" s="819" t="s">
        <v>5804</v>
      </c>
      <c r="E1943" s="820" t="s">
        <v>3143</v>
      </c>
      <c r="F1943" s="738" t="s">
        <v>3057</v>
      </c>
      <c r="G1943" s="738" t="s">
        <v>3275</v>
      </c>
      <c r="H1943" s="738" t="s">
        <v>608</v>
      </c>
      <c r="I1943" s="738" t="s">
        <v>2421</v>
      </c>
      <c r="J1943" s="738" t="s">
        <v>3276</v>
      </c>
      <c r="K1943" s="738" t="s">
        <v>3231</v>
      </c>
      <c r="L1943" s="739">
        <v>4.6399999999999997</v>
      </c>
      <c r="M1943" s="739">
        <v>9.2799999999999994</v>
      </c>
      <c r="N1943" s="738">
        <v>2</v>
      </c>
      <c r="O1943" s="821">
        <v>1</v>
      </c>
      <c r="P1943" s="739">
        <v>9.2799999999999994</v>
      </c>
      <c r="Q1943" s="754">
        <v>1</v>
      </c>
      <c r="R1943" s="738">
        <v>2</v>
      </c>
      <c r="S1943" s="754">
        <v>1</v>
      </c>
      <c r="T1943" s="821">
        <v>1</v>
      </c>
      <c r="U1943" s="777">
        <v>1</v>
      </c>
    </row>
    <row r="1944" spans="1:21" ht="14.4" customHeight="1" x14ac:dyDescent="0.3">
      <c r="A1944" s="737">
        <v>10</v>
      </c>
      <c r="B1944" s="738" t="s">
        <v>2778</v>
      </c>
      <c r="C1944" s="738" t="s">
        <v>3076</v>
      </c>
      <c r="D1944" s="819" t="s">
        <v>5804</v>
      </c>
      <c r="E1944" s="820" t="s">
        <v>3143</v>
      </c>
      <c r="F1944" s="738" t="s">
        <v>3057</v>
      </c>
      <c r="G1944" s="738" t="s">
        <v>3275</v>
      </c>
      <c r="H1944" s="738" t="s">
        <v>608</v>
      </c>
      <c r="I1944" s="738" t="s">
        <v>2181</v>
      </c>
      <c r="J1944" s="738" t="s">
        <v>3276</v>
      </c>
      <c r="K1944" s="738" t="s">
        <v>3153</v>
      </c>
      <c r="L1944" s="739">
        <v>15.46</v>
      </c>
      <c r="M1944" s="739">
        <v>15.46</v>
      </c>
      <c r="N1944" s="738">
        <v>1</v>
      </c>
      <c r="O1944" s="821">
        <v>0.5</v>
      </c>
      <c r="P1944" s="739">
        <v>15.46</v>
      </c>
      <c r="Q1944" s="754">
        <v>1</v>
      </c>
      <c r="R1944" s="738">
        <v>1</v>
      </c>
      <c r="S1944" s="754">
        <v>1</v>
      </c>
      <c r="T1944" s="821">
        <v>0.5</v>
      </c>
      <c r="U1944" s="777">
        <v>1</v>
      </c>
    </row>
    <row r="1945" spans="1:21" ht="14.4" customHeight="1" x14ac:dyDescent="0.3">
      <c r="A1945" s="737">
        <v>10</v>
      </c>
      <c r="B1945" s="738" t="s">
        <v>2778</v>
      </c>
      <c r="C1945" s="738" t="s">
        <v>3076</v>
      </c>
      <c r="D1945" s="819" t="s">
        <v>5804</v>
      </c>
      <c r="E1945" s="820" t="s">
        <v>3143</v>
      </c>
      <c r="F1945" s="738" t="s">
        <v>3057</v>
      </c>
      <c r="G1945" s="738" t="s">
        <v>3379</v>
      </c>
      <c r="H1945" s="738" t="s">
        <v>608</v>
      </c>
      <c r="I1945" s="738" t="s">
        <v>1274</v>
      </c>
      <c r="J1945" s="738" t="s">
        <v>1275</v>
      </c>
      <c r="K1945" s="738" t="s">
        <v>3534</v>
      </c>
      <c r="L1945" s="739">
        <v>48.09</v>
      </c>
      <c r="M1945" s="739">
        <v>96.18</v>
      </c>
      <c r="N1945" s="738">
        <v>2</v>
      </c>
      <c r="O1945" s="821">
        <v>1</v>
      </c>
      <c r="P1945" s="739"/>
      <c r="Q1945" s="754">
        <v>0</v>
      </c>
      <c r="R1945" s="738"/>
      <c r="S1945" s="754">
        <v>0</v>
      </c>
      <c r="T1945" s="821"/>
      <c r="U1945" s="777">
        <v>0</v>
      </c>
    </row>
    <row r="1946" spans="1:21" ht="14.4" customHeight="1" x14ac:dyDescent="0.3">
      <c r="A1946" s="737">
        <v>10</v>
      </c>
      <c r="B1946" s="738" t="s">
        <v>2778</v>
      </c>
      <c r="C1946" s="738" t="s">
        <v>3076</v>
      </c>
      <c r="D1946" s="819" t="s">
        <v>5804</v>
      </c>
      <c r="E1946" s="820" t="s">
        <v>3143</v>
      </c>
      <c r="F1946" s="738" t="s">
        <v>3057</v>
      </c>
      <c r="G1946" s="738" t="s">
        <v>3432</v>
      </c>
      <c r="H1946" s="738" t="s">
        <v>608</v>
      </c>
      <c r="I1946" s="738" t="s">
        <v>4950</v>
      </c>
      <c r="J1946" s="738" t="s">
        <v>4951</v>
      </c>
      <c r="K1946" s="738" t="s">
        <v>4952</v>
      </c>
      <c r="L1946" s="739">
        <v>1226.51</v>
      </c>
      <c r="M1946" s="739">
        <v>1226.51</v>
      </c>
      <c r="N1946" s="738">
        <v>1</v>
      </c>
      <c r="O1946" s="821">
        <v>1</v>
      </c>
      <c r="P1946" s="739"/>
      <c r="Q1946" s="754">
        <v>0</v>
      </c>
      <c r="R1946" s="738"/>
      <c r="S1946" s="754">
        <v>0</v>
      </c>
      <c r="T1946" s="821"/>
      <c r="U1946" s="777">
        <v>0</v>
      </c>
    </row>
    <row r="1947" spans="1:21" ht="14.4" customHeight="1" x14ac:dyDescent="0.3">
      <c r="A1947" s="737">
        <v>10</v>
      </c>
      <c r="B1947" s="738" t="s">
        <v>2778</v>
      </c>
      <c r="C1947" s="738" t="s">
        <v>3076</v>
      </c>
      <c r="D1947" s="819" t="s">
        <v>5804</v>
      </c>
      <c r="E1947" s="820" t="s">
        <v>3143</v>
      </c>
      <c r="F1947" s="738" t="s">
        <v>3057</v>
      </c>
      <c r="G1947" s="738" t="s">
        <v>5230</v>
      </c>
      <c r="H1947" s="738" t="s">
        <v>871</v>
      </c>
      <c r="I1947" s="738" t="s">
        <v>5231</v>
      </c>
      <c r="J1947" s="738" t="s">
        <v>5232</v>
      </c>
      <c r="K1947" s="738" t="s">
        <v>5233</v>
      </c>
      <c r="L1947" s="739">
        <v>115.27</v>
      </c>
      <c r="M1947" s="739">
        <v>345.81</v>
      </c>
      <c r="N1947" s="738">
        <v>3</v>
      </c>
      <c r="O1947" s="821">
        <v>1</v>
      </c>
      <c r="P1947" s="739">
        <v>230.54</v>
      </c>
      <c r="Q1947" s="754">
        <v>0.66666666666666663</v>
      </c>
      <c r="R1947" s="738">
        <v>2</v>
      </c>
      <c r="S1947" s="754">
        <v>0.66666666666666663</v>
      </c>
      <c r="T1947" s="821">
        <v>0.5</v>
      </c>
      <c r="U1947" s="777">
        <v>0.5</v>
      </c>
    </row>
    <row r="1948" spans="1:21" ht="14.4" customHeight="1" x14ac:dyDescent="0.3">
      <c r="A1948" s="737">
        <v>10</v>
      </c>
      <c r="B1948" s="738" t="s">
        <v>2778</v>
      </c>
      <c r="C1948" s="738" t="s">
        <v>3076</v>
      </c>
      <c r="D1948" s="819" t="s">
        <v>5804</v>
      </c>
      <c r="E1948" s="820" t="s">
        <v>3143</v>
      </c>
      <c r="F1948" s="738" t="s">
        <v>3057</v>
      </c>
      <c r="G1948" s="738" t="s">
        <v>3298</v>
      </c>
      <c r="H1948" s="738" t="s">
        <v>608</v>
      </c>
      <c r="I1948" s="738" t="s">
        <v>1053</v>
      </c>
      <c r="J1948" s="738" t="s">
        <v>1054</v>
      </c>
      <c r="K1948" s="738" t="s">
        <v>5234</v>
      </c>
      <c r="L1948" s="739">
        <v>256.67</v>
      </c>
      <c r="M1948" s="739">
        <v>256.67</v>
      </c>
      <c r="N1948" s="738">
        <v>1</v>
      </c>
      <c r="O1948" s="821">
        <v>1</v>
      </c>
      <c r="P1948" s="739"/>
      <c r="Q1948" s="754">
        <v>0</v>
      </c>
      <c r="R1948" s="738"/>
      <c r="S1948" s="754">
        <v>0</v>
      </c>
      <c r="T1948" s="821"/>
      <c r="U1948" s="777">
        <v>0</v>
      </c>
    </row>
    <row r="1949" spans="1:21" ht="14.4" customHeight="1" x14ac:dyDescent="0.3">
      <c r="A1949" s="737">
        <v>10</v>
      </c>
      <c r="B1949" s="738" t="s">
        <v>2778</v>
      </c>
      <c r="C1949" s="738" t="s">
        <v>3076</v>
      </c>
      <c r="D1949" s="819" t="s">
        <v>5804</v>
      </c>
      <c r="E1949" s="820" t="s">
        <v>3143</v>
      </c>
      <c r="F1949" s="738" t="s">
        <v>3057</v>
      </c>
      <c r="G1949" s="738" t="s">
        <v>5191</v>
      </c>
      <c r="H1949" s="738" t="s">
        <v>608</v>
      </c>
      <c r="I1949" s="738" t="s">
        <v>2409</v>
      </c>
      <c r="J1949" s="738" t="s">
        <v>5218</v>
      </c>
      <c r="K1949" s="738" t="s">
        <v>3185</v>
      </c>
      <c r="L1949" s="739">
        <v>117.03</v>
      </c>
      <c r="M1949" s="739">
        <v>234.06</v>
      </c>
      <c r="N1949" s="738">
        <v>2</v>
      </c>
      <c r="O1949" s="821">
        <v>1</v>
      </c>
      <c r="P1949" s="739"/>
      <c r="Q1949" s="754">
        <v>0</v>
      </c>
      <c r="R1949" s="738"/>
      <c r="S1949" s="754">
        <v>0</v>
      </c>
      <c r="T1949" s="821"/>
      <c r="U1949" s="777">
        <v>0</v>
      </c>
    </row>
    <row r="1950" spans="1:21" ht="14.4" customHeight="1" x14ac:dyDescent="0.3">
      <c r="A1950" s="737">
        <v>10</v>
      </c>
      <c r="B1950" s="738" t="s">
        <v>2778</v>
      </c>
      <c r="C1950" s="738" t="s">
        <v>3076</v>
      </c>
      <c r="D1950" s="819" t="s">
        <v>5804</v>
      </c>
      <c r="E1950" s="820" t="s">
        <v>3143</v>
      </c>
      <c r="F1950" s="738" t="s">
        <v>3057</v>
      </c>
      <c r="G1950" s="738" t="s">
        <v>3333</v>
      </c>
      <c r="H1950" s="738" t="s">
        <v>608</v>
      </c>
      <c r="I1950" s="738" t="s">
        <v>5235</v>
      </c>
      <c r="J1950" s="738" t="s">
        <v>2884</v>
      </c>
      <c r="K1950" s="738" t="s">
        <v>3153</v>
      </c>
      <c r="L1950" s="739">
        <v>160.88999999999999</v>
      </c>
      <c r="M1950" s="739">
        <v>160.88999999999999</v>
      </c>
      <c r="N1950" s="738">
        <v>1</v>
      </c>
      <c r="O1950" s="821">
        <v>0.5</v>
      </c>
      <c r="P1950" s="739"/>
      <c r="Q1950" s="754">
        <v>0</v>
      </c>
      <c r="R1950" s="738"/>
      <c r="S1950" s="754">
        <v>0</v>
      </c>
      <c r="T1950" s="821"/>
      <c r="U1950" s="777">
        <v>0</v>
      </c>
    </row>
    <row r="1951" spans="1:21" ht="14.4" customHeight="1" x14ac:dyDescent="0.3">
      <c r="A1951" s="737">
        <v>10</v>
      </c>
      <c r="B1951" s="738" t="s">
        <v>2778</v>
      </c>
      <c r="C1951" s="738" t="s">
        <v>3076</v>
      </c>
      <c r="D1951" s="819" t="s">
        <v>5804</v>
      </c>
      <c r="E1951" s="820" t="s">
        <v>3143</v>
      </c>
      <c r="F1951" s="738" t="s">
        <v>3057</v>
      </c>
      <c r="G1951" s="738" t="s">
        <v>3333</v>
      </c>
      <c r="H1951" s="738" t="s">
        <v>608</v>
      </c>
      <c r="I1951" s="738" t="s">
        <v>5236</v>
      </c>
      <c r="J1951" s="738" t="s">
        <v>2884</v>
      </c>
      <c r="K1951" s="738" t="s">
        <v>5237</v>
      </c>
      <c r="L1951" s="739">
        <v>0</v>
      </c>
      <c r="M1951" s="739">
        <v>0</v>
      </c>
      <c r="N1951" s="738">
        <v>3</v>
      </c>
      <c r="O1951" s="821">
        <v>1</v>
      </c>
      <c r="P1951" s="739"/>
      <c r="Q1951" s="754"/>
      <c r="R1951" s="738"/>
      <c r="S1951" s="754">
        <v>0</v>
      </c>
      <c r="T1951" s="821"/>
      <c r="U1951" s="777">
        <v>0</v>
      </c>
    </row>
    <row r="1952" spans="1:21" ht="14.4" customHeight="1" x14ac:dyDescent="0.3">
      <c r="A1952" s="737">
        <v>10</v>
      </c>
      <c r="B1952" s="738" t="s">
        <v>2778</v>
      </c>
      <c r="C1952" s="738" t="s">
        <v>3076</v>
      </c>
      <c r="D1952" s="819" t="s">
        <v>5804</v>
      </c>
      <c r="E1952" s="820" t="s">
        <v>3143</v>
      </c>
      <c r="F1952" s="738" t="s">
        <v>3057</v>
      </c>
      <c r="G1952" s="738" t="s">
        <v>3333</v>
      </c>
      <c r="H1952" s="738" t="s">
        <v>608</v>
      </c>
      <c r="I1952" s="738" t="s">
        <v>5238</v>
      </c>
      <c r="J1952" s="738" t="s">
        <v>2884</v>
      </c>
      <c r="K1952" s="738" t="s">
        <v>5239</v>
      </c>
      <c r="L1952" s="739">
        <v>0</v>
      </c>
      <c r="M1952" s="739">
        <v>0</v>
      </c>
      <c r="N1952" s="738">
        <v>1</v>
      </c>
      <c r="O1952" s="821">
        <v>0.5</v>
      </c>
      <c r="P1952" s="739"/>
      <c r="Q1952" s="754"/>
      <c r="R1952" s="738"/>
      <c r="S1952" s="754">
        <v>0</v>
      </c>
      <c r="T1952" s="821"/>
      <c r="U1952" s="777">
        <v>0</v>
      </c>
    </row>
    <row r="1953" spans="1:21" ht="14.4" customHeight="1" x14ac:dyDescent="0.3">
      <c r="A1953" s="737">
        <v>10</v>
      </c>
      <c r="B1953" s="738" t="s">
        <v>2778</v>
      </c>
      <c r="C1953" s="738" t="s">
        <v>3076</v>
      </c>
      <c r="D1953" s="819" t="s">
        <v>5804</v>
      </c>
      <c r="E1953" s="820" t="s">
        <v>3143</v>
      </c>
      <c r="F1953" s="738" t="s">
        <v>3057</v>
      </c>
      <c r="G1953" s="738" t="s">
        <v>5240</v>
      </c>
      <c r="H1953" s="738" t="s">
        <v>871</v>
      </c>
      <c r="I1953" s="738" t="s">
        <v>5241</v>
      </c>
      <c r="J1953" s="738" t="s">
        <v>5242</v>
      </c>
      <c r="K1953" s="738" t="s">
        <v>5243</v>
      </c>
      <c r="L1953" s="739">
        <v>543.36</v>
      </c>
      <c r="M1953" s="739">
        <v>543.36</v>
      </c>
      <c r="N1953" s="738">
        <v>1</v>
      </c>
      <c r="O1953" s="821">
        <v>0.5</v>
      </c>
      <c r="P1953" s="739"/>
      <c r="Q1953" s="754">
        <v>0</v>
      </c>
      <c r="R1953" s="738"/>
      <c r="S1953" s="754">
        <v>0</v>
      </c>
      <c r="T1953" s="821"/>
      <c r="U1953" s="777">
        <v>0</v>
      </c>
    </row>
    <row r="1954" spans="1:21" ht="14.4" customHeight="1" x14ac:dyDescent="0.3">
      <c r="A1954" s="737">
        <v>10</v>
      </c>
      <c r="B1954" s="738" t="s">
        <v>2778</v>
      </c>
      <c r="C1954" s="738" t="s">
        <v>3076</v>
      </c>
      <c r="D1954" s="819" t="s">
        <v>5804</v>
      </c>
      <c r="E1954" s="820" t="s">
        <v>3143</v>
      </c>
      <c r="F1954" s="738" t="s">
        <v>3057</v>
      </c>
      <c r="G1954" s="738" t="s">
        <v>3348</v>
      </c>
      <c r="H1954" s="738" t="s">
        <v>608</v>
      </c>
      <c r="I1954" s="738" t="s">
        <v>2481</v>
      </c>
      <c r="J1954" s="738" t="s">
        <v>2482</v>
      </c>
      <c r="K1954" s="738" t="s">
        <v>3518</v>
      </c>
      <c r="L1954" s="739">
        <v>33.71</v>
      </c>
      <c r="M1954" s="739">
        <v>33.71</v>
      </c>
      <c r="N1954" s="738">
        <v>1</v>
      </c>
      <c r="O1954" s="821">
        <v>1</v>
      </c>
      <c r="P1954" s="739"/>
      <c r="Q1954" s="754">
        <v>0</v>
      </c>
      <c r="R1954" s="738"/>
      <c r="S1954" s="754">
        <v>0</v>
      </c>
      <c r="T1954" s="821"/>
      <c r="U1954" s="777">
        <v>0</v>
      </c>
    </row>
    <row r="1955" spans="1:21" ht="14.4" customHeight="1" x14ac:dyDescent="0.3">
      <c r="A1955" s="737">
        <v>10</v>
      </c>
      <c r="B1955" s="738" t="s">
        <v>2778</v>
      </c>
      <c r="C1955" s="738" t="s">
        <v>3076</v>
      </c>
      <c r="D1955" s="819" t="s">
        <v>5804</v>
      </c>
      <c r="E1955" s="820" t="s">
        <v>3143</v>
      </c>
      <c r="F1955" s="738" t="s">
        <v>3057</v>
      </c>
      <c r="G1955" s="738" t="s">
        <v>5223</v>
      </c>
      <c r="H1955" s="738" t="s">
        <v>608</v>
      </c>
      <c r="I1955" s="738" t="s">
        <v>5224</v>
      </c>
      <c r="J1955" s="738" t="s">
        <v>1047</v>
      </c>
      <c r="K1955" s="738" t="s">
        <v>5225</v>
      </c>
      <c r="L1955" s="739">
        <v>42.08</v>
      </c>
      <c r="M1955" s="739">
        <v>126.24</v>
      </c>
      <c r="N1955" s="738">
        <v>3</v>
      </c>
      <c r="O1955" s="821">
        <v>1</v>
      </c>
      <c r="P1955" s="739"/>
      <c r="Q1955" s="754">
        <v>0</v>
      </c>
      <c r="R1955" s="738"/>
      <c r="S1955" s="754">
        <v>0</v>
      </c>
      <c r="T1955" s="821"/>
      <c r="U1955" s="777">
        <v>0</v>
      </c>
    </row>
    <row r="1956" spans="1:21" ht="14.4" customHeight="1" x14ac:dyDescent="0.3">
      <c r="A1956" s="737">
        <v>10</v>
      </c>
      <c r="B1956" s="738" t="s">
        <v>2778</v>
      </c>
      <c r="C1956" s="738" t="s">
        <v>3076</v>
      </c>
      <c r="D1956" s="819" t="s">
        <v>5804</v>
      </c>
      <c r="E1956" s="820" t="s">
        <v>3143</v>
      </c>
      <c r="F1956" s="738" t="s">
        <v>3057</v>
      </c>
      <c r="G1956" s="738" t="s">
        <v>3411</v>
      </c>
      <c r="H1956" s="738" t="s">
        <v>608</v>
      </c>
      <c r="I1956" s="738" t="s">
        <v>5244</v>
      </c>
      <c r="J1956" s="738" t="s">
        <v>5245</v>
      </c>
      <c r="K1956" s="738" t="s">
        <v>5246</v>
      </c>
      <c r="L1956" s="739">
        <v>149.69</v>
      </c>
      <c r="M1956" s="739">
        <v>449.07</v>
      </c>
      <c r="N1956" s="738">
        <v>3</v>
      </c>
      <c r="O1956" s="821">
        <v>0.5</v>
      </c>
      <c r="P1956" s="739"/>
      <c r="Q1956" s="754">
        <v>0</v>
      </c>
      <c r="R1956" s="738"/>
      <c r="S1956" s="754">
        <v>0</v>
      </c>
      <c r="T1956" s="821"/>
      <c r="U1956" s="777">
        <v>0</v>
      </c>
    </row>
    <row r="1957" spans="1:21" ht="14.4" customHeight="1" x14ac:dyDescent="0.3">
      <c r="A1957" s="737">
        <v>10</v>
      </c>
      <c r="B1957" s="738" t="s">
        <v>2778</v>
      </c>
      <c r="C1957" s="738" t="s">
        <v>3076</v>
      </c>
      <c r="D1957" s="819" t="s">
        <v>5804</v>
      </c>
      <c r="E1957" s="820" t="s">
        <v>3143</v>
      </c>
      <c r="F1957" s="738" t="s">
        <v>3058</v>
      </c>
      <c r="G1957" s="738" t="s">
        <v>3161</v>
      </c>
      <c r="H1957" s="738" t="s">
        <v>608</v>
      </c>
      <c r="I1957" s="738" t="s">
        <v>5204</v>
      </c>
      <c r="J1957" s="738" t="s">
        <v>3107</v>
      </c>
      <c r="K1957" s="738"/>
      <c r="L1957" s="739">
        <v>0</v>
      </c>
      <c r="M1957" s="739">
        <v>0</v>
      </c>
      <c r="N1957" s="738">
        <v>9</v>
      </c>
      <c r="O1957" s="821">
        <v>9</v>
      </c>
      <c r="P1957" s="739">
        <v>0</v>
      </c>
      <c r="Q1957" s="754"/>
      <c r="R1957" s="738">
        <v>6</v>
      </c>
      <c r="S1957" s="754">
        <v>0.66666666666666663</v>
      </c>
      <c r="T1957" s="821">
        <v>6</v>
      </c>
      <c r="U1957" s="777">
        <v>0.66666666666666663</v>
      </c>
    </row>
    <row r="1958" spans="1:21" ht="14.4" customHeight="1" x14ac:dyDescent="0.3">
      <c r="A1958" s="737">
        <v>10</v>
      </c>
      <c r="B1958" s="738" t="s">
        <v>2778</v>
      </c>
      <c r="C1958" s="738" t="s">
        <v>3078</v>
      </c>
      <c r="D1958" s="819" t="s">
        <v>5805</v>
      </c>
      <c r="E1958" s="820" t="s">
        <v>3110</v>
      </c>
      <c r="F1958" s="738" t="s">
        <v>3057</v>
      </c>
      <c r="G1958" s="738" t="s">
        <v>3218</v>
      </c>
      <c r="H1958" s="738" t="s">
        <v>608</v>
      </c>
      <c r="I1958" s="738" t="s">
        <v>1509</v>
      </c>
      <c r="J1958" s="738" t="s">
        <v>1510</v>
      </c>
      <c r="K1958" s="738" t="s">
        <v>3219</v>
      </c>
      <c r="L1958" s="739">
        <v>263.26</v>
      </c>
      <c r="M1958" s="739">
        <v>263.26</v>
      </c>
      <c r="N1958" s="738">
        <v>1</v>
      </c>
      <c r="O1958" s="821">
        <v>0.5</v>
      </c>
      <c r="P1958" s="739">
        <v>263.26</v>
      </c>
      <c r="Q1958" s="754">
        <v>1</v>
      </c>
      <c r="R1958" s="738">
        <v>1</v>
      </c>
      <c r="S1958" s="754">
        <v>1</v>
      </c>
      <c r="T1958" s="821">
        <v>0.5</v>
      </c>
      <c r="U1958" s="777">
        <v>1</v>
      </c>
    </row>
    <row r="1959" spans="1:21" ht="14.4" customHeight="1" x14ac:dyDescent="0.3">
      <c r="A1959" s="737">
        <v>10</v>
      </c>
      <c r="B1959" s="738" t="s">
        <v>2778</v>
      </c>
      <c r="C1959" s="738" t="s">
        <v>3078</v>
      </c>
      <c r="D1959" s="819" t="s">
        <v>5805</v>
      </c>
      <c r="E1959" s="820" t="s">
        <v>3110</v>
      </c>
      <c r="F1959" s="738" t="s">
        <v>3057</v>
      </c>
      <c r="G1959" s="738" t="s">
        <v>3240</v>
      </c>
      <c r="H1959" s="738" t="s">
        <v>608</v>
      </c>
      <c r="I1959" s="738" t="s">
        <v>5247</v>
      </c>
      <c r="J1959" s="738" t="s">
        <v>2237</v>
      </c>
      <c r="K1959" s="738" t="s">
        <v>5248</v>
      </c>
      <c r="L1959" s="739">
        <v>154.36000000000001</v>
      </c>
      <c r="M1959" s="739">
        <v>154.36000000000001</v>
      </c>
      <c r="N1959" s="738">
        <v>1</v>
      </c>
      <c r="O1959" s="821">
        <v>0.5</v>
      </c>
      <c r="P1959" s="739"/>
      <c r="Q1959" s="754">
        <v>0</v>
      </c>
      <c r="R1959" s="738"/>
      <c r="S1959" s="754">
        <v>0</v>
      </c>
      <c r="T1959" s="821"/>
      <c r="U1959" s="777">
        <v>0</v>
      </c>
    </row>
    <row r="1960" spans="1:21" ht="14.4" customHeight="1" x14ac:dyDescent="0.3">
      <c r="A1960" s="737">
        <v>10</v>
      </c>
      <c r="B1960" s="738" t="s">
        <v>2778</v>
      </c>
      <c r="C1960" s="738" t="s">
        <v>3078</v>
      </c>
      <c r="D1960" s="819" t="s">
        <v>5805</v>
      </c>
      <c r="E1960" s="820" t="s">
        <v>3110</v>
      </c>
      <c r="F1960" s="738" t="s">
        <v>3057</v>
      </c>
      <c r="G1960" s="738" t="s">
        <v>3240</v>
      </c>
      <c r="H1960" s="738" t="s">
        <v>871</v>
      </c>
      <c r="I1960" s="738" t="s">
        <v>1321</v>
      </c>
      <c r="J1960" s="738" t="s">
        <v>2299</v>
      </c>
      <c r="K1960" s="738" t="s">
        <v>2892</v>
      </c>
      <c r="L1960" s="739">
        <v>154.36000000000001</v>
      </c>
      <c r="M1960" s="739">
        <v>154.36000000000001</v>
      </c>
      <c r="N1960" s="738">
        <v>1</v>
      </c>
      <c r="O1960" s="821">
        <v>0.5</v>
      </c>
      <c r="P1960" s="739">
        <v>154.36000000000001</v>
      </c>
      <c r="Q1960" s="754">
        <v>1</v>
      </c>
      <c r="R1960" s="738">
        <v>1</v>
      </c>
      <c r="S1960" s="754">
        <v>1</v>
      </c>
      <c r="T1960" s="821">
        <v>0.5</v>
      </c>
      <c r="U1960" s="777">
        <v>1</v>
      </c>
    </row>
    <row r="1961" spans="1:21" ht="14.4" customHeight="1" x14ac:dyDescent="0.3">
      <c r="A1961" s="737">
        <v>10</v>
      </c>
      <c r="B1961" s="738" t="s">
        <v>2778</v>
      </c>
      <c r="C1961" s="738" t="s">
        <v>3078</v>
      </c>
      <c r="D1961" s="819" t="s">
        <v>5805</v>
      </c>
      <c r="E1961" s="820" t="s">
        <v>3110</v>
      </c>
      <c r="F1961" s="738" t="s">
        <v>3057</v>
      </c>
      <c r="G1961" s="738" t="s">
        <v>3240</v>
      </c>
      <c r="H1961" s="738" t="s">
        <v>871</v>
      </c>
      <c r="I1961" s="738" t="s">
        <v>1007</v>
      </c>
      <c r="J1961" s="738" t="s">
        <v>1008</v>
      </c>
      <c r="K1961" s="738" t="s">
        <v>3241</v>
      </c>
      <c r="L1961" s="739">
        <v>75.73</v>
      </c>
      <c r="M1961" s="739">
        <v>75.73</v>
      </c>
      <c r="N1961" s="738">
        <v>1</v>
      </c>
      <c r="O1961" s="821">
        <v>0.5</v>
      </c>
      <c r="P1961" s="739"/>
      <c r="Q1961" s="754">
        <v>0</v>
      </c>
      <c r="R1961" s="738"/>
      <c r="S1961" s="754">
        <v>0</v>
      </c>
      <c r="T1961" s="821"/>
      <c r="U1961" s="777">
        <v>0</v>
      </c>
    </row>
    <row r="1962" spans="1:21" ht="14.4" customHeight="1" x14ac:dyDescent="0.3">
      <c r="A1962" s="737">
        <v>10</v>
      </c>
      <c r="B1962" s="738" t="s">
        <v>2778</v>
      </c>
      <c r="C1962" s="738" t="s">
        <v>3078</v>
      </c>
      <c r="D1962" s="819" t="s">
        <v>5805</v>
      </c>
      <c r="E1962" s="820" t="s">
        <v>3110</v>
      </c>
      <c r="F1962" s="738" t="s">
        <v>3057</v>
      </c>
      <c r="G1962" s="738" t="s">
        <v>3424</v>
      </c>
      <c r="H1962" s="738" t="s">
        <v>608</v>
      </c>
      <c r="I1962" s="738" t="s">
        <v>4189</v>
      </c>
      <c r="J1962" s="738" t="s">
        <v>3426</v>
      </c>
      <c r="K1962" s="738" t="s">
        <v>4188</v>
      </c>
      <c r="L1962" s="739">
        <v>159.08000000000001</v>
      </c>
      <c r="M1962" s="739">
        <v>954.48000000000013</v>
      </c>
      <c r="N1962" s="738">
        <v>6</v>
      </c>
      <c r="O1962" s="821">
        <v>2.5</v>
      </c>
      <c r="P1962" s="739">
        <v>795.40000000000009</v>
      </c>
      <c r="Q1962" s="754">
        <v>0.83333333333333326</v>
      </c>
      <c r="R1962" s="738">
        <v>5</v>
      </c>
      <c r="S1962" s="754">
        <v>0.83333333333333337</v>
      </c>
      <c r="T1962" s="821">
        <v>2</v>
      </c>
      <c r="U1962" s="777">
        <v>0.8</v>
      </c>
    </row>
    <row r="1963" spans="1:21" ht="14.4" customHeight="1" x14ac:dyDescent="0.3">
      <c r="A1963" s="737">
        <v>10</v>
      </c>
      <c r="B1963" s="738" t="s">
        <v>2778</v>
      </c>
      <c r="C1963" s="738" t="s">
        <v>3078</v>
      </c>
      <c r="D1963" s="819" t="s">
        <v>5805</v>
      </c>
      <c r="E1963" s="820" t="s">
        <v>3110</v>
      </c>
      <c r="F1963" s="738" t="s">
        <v>3057</v>
      </c>
      <c r="G1963" s="738" t="s">
        <v>3424</v>
      </c>
      <c r="H1963" s="738" t="s">
        <v>608</v>
      </c>
      <c r="I1963" s="738" t="s">
        <v>4302</v>
      </c>
      <c r="J1963" s="738" t="s">
        <v>3426</v>
      </c>
      <c r="K1963" s="738" t="s">
        <v>3427</v>
      </c>
      <c r="L1963" s="739">
        <v>318.16000000000003</v>
      </c>
      <c r="M1963" s="739">
        <v>3499.76</v>
      </c>
      <c r="N1963" s="738">
        <v>11</v>
      </c>
      <c r="O1963" s="821">
        <v>3</v>
      </c>
      <c r="P1963" s="739">
        <v>2545.2800000000002</v>
      </c>
      <c r="Q1963" s="754">
        <v>0.72727272727272729</v>
      </c>
      <c r="R1963" s="738">
        <v>8</v>
      </c>
      <c r="S1963" s="754">
        <v>0.72727272727272729</v>
      </c>
      <c r="T1963" s="821">
        <v>2.5</v>
      </c>
      <c r="U1963" s="777">
        <v>0.83333333333333337</v>
      </c>
    </row>
    <row r="1964" spans="1:21" ht="14.4" customHeight="1" x14ac:dyDescent="0.3">
      <c r="A1964" s="737">
        <v>10</v>
      </c>
      <c r="B1964" s="738" t="s">
        <v>2778</v>
      </c>
      <c r="C1964" s="738" t="s">
        <v>3078</v>
      </c>
      <c r="D1964" s="819" t="s">
        <v>5805</v>
      </c>
      <c r="E1964" s="820" t="s">
        <v>3110</v>
      </c>
      <c r="F1964" s="738" t="s">
        <v>3057</v>
      </c>
      <c r="G1964" s="738" t="s">
        <v>3424</v>
      </c>
      <c r="H1964" s="738" t="s">
        <v>608</v>
      </c>
      <c r="I1964" s="738" t="s">
        <v>5249</v>
      </c>
      <c r="J1964" s="738" t="s">
        <v>3426</v>
      </c>
      <c r="K1964" s="738" t="s">
        <v>3427</v>
      </c>
      <c r="L1964" s="739">
        <v>318.16000000000003</v>
      </c>
      <c r="M1964" s="739">
        <v>6681.36</v>
      </c>
      <c r="N1964" s="738">
        <v>21</v>
      </c>
      <c r="O1964" s="821">
        <v>7.5</v>
      </c>
      <c r="P1964" s="739">
        <v>2227.12</v>
      </c>
      <c r="Q1964" s="754">
        <v>0.33333333333333331</v>
      </c>
      <c r="R1964" s="738">
        <v>7</v>
      </c>
      <c r="S1964" s="754">
        <v>0.33333333333333331</v>
      </c>
      <c r="T1964" s="821">
        <v>2</v>
      </c>
      <c r="U1964" s="777">
        <v>0.26666666666666666</v>
      </c>
    </row>
    <row r="1965" spans="1:21" ht="14.4" customHeight="1" x14ac:dyDescent="0.3">
      <c r="A1965" s="737">
        <v>10</v>
      </c>
      <c r="B1965" s="738" t="s">
        <v>2778</v>
      </c>
      <c r="C1965" s="738" t="s">
        <v>3078</v>
      </c>
      <c r="D1965" s="819" t="s">
        <v>5805</v>
      </c>
      <c r="E1965" s="820" t="s">
        <v>3110</v>
      </c>
      <c r="F1965" s="738" t="s">
        <v>3057</v>
      </c>
      <c r="G1965" s="738" t="s">
        <v>3424</v>
      </c>
      <c r="H1965" s="738" t="s">
        <v>608</v>
      </c>
      <c r="I1965" s="738" t="s">
        <v>5250</v>
      </c>
      <c r="J1965" s="738" t="s">
        <v>3426</v>
      </c>
      <c r="K1965" s="738" t="s">
        <v>4188</v>
      </c>
      <c r="L1965" s="739">
        <v>159.08000000000001</v>
      </c>
      <c r="M1965" s="739">
        <v>318.16000000000003</v>
      </c>
      <c r="N1965" s="738">
        <v>2</v>
      </c>
      <c r="O1965" s="821">
        <v>1</v>
      </c>
      <c r="P1965" s="739"/>
      <c r="Q1965" s="754">
        <v>0</v>
      </c>
      <c r="R1965" s="738"/>
      <c r="S1965" s="754">
        <v>0</v>
      </c>
      <c r="T1965" s="821"/>
      <c r="U1965" s="777">
        <v>0</v>
      </c>
    </row>
    <row r="1966" spans="1:21" ht="14.4" customHeight="1" x14ac:dyDescent="0.3">
      <c r="A1966" s="737">
        <v>10</v>
      </c>
      <c r="B1966" s="738" t="s">
        <v>2778</v>
      </c>
      <c r="C1966" s="738" t="s">
        <v>3078</v>
      </c>
      <c r="D1966" s="819" t="s">
        <v>5805</v>
      </c>
      <c r="E1966" s="820" t="s">
        <v>3110</v>
      </c>
      <c r="F1966" s="738" t="s">
        <v>3057</v>
      </c>
      <c r="G1966" s="738" t="s">
        <v>3424</v>
      </c>
      <c r="H1966" s="738" t="s">
        <v>608</v>
      </c>
      <c r="I1966" s="738" t="s">
        <v>3425</v>
      </c>
      <c r="J1966" s="738" t="s">
        <v>3426</v>
      </c>
      <c r="K1966" s="738" t="s">
        <v>3427</v>
      </c>
      <c r="L1966" s="739">
        <v>318.16000000000003</v>
      </c>
      <c r="M1966" s="739">
        <v>3817.92</v>
      </c>
      <c r="N1966" s="738">
        <v>12</v>
      </c>
      <c r="O1966" s="821">
        <v>4.5</v>
      </c>
      <c r="P1966" s="739">
        <v>2545.2800000000002</v>
      </c>
      <c r="Q1966" s="754">
        <v>0.66666666666666674</v>
      </c>
      <c r="R1966" s="738">
        <v>8</v>
      </c>
      <c r="S1966" s="754">
        <v>0.66666666666666663</v>
      </c>
      <c r="T1966" s="821">
        <v>2.5</v>
      </c>
      <c r="U1966" s="777">
        <v>0.55555555555555558</v>
      </c>
    </row>
    <row r="1967" spans="1:21" ht="14.4" customHeight="1" x14ac:dyDescent="0.3">
      <c r="A1967" s="737">
        <v>10</v>
      </c>
      <c r="B1967" s="738" t="s">
        <v>2778</v>
      </c>
      <c r="C1967" s="738" t="s">
        <v>3078</v>
      </c>
      <c r="D1967" s="819" t="s">
        <v>5805</v>
      </c>
      <c r="E1967" s="820" t="s">
        <v>3110</v>
      </c>
      <c r="F1967" s="738" t="s">
        <v>3057</v>
      </c>
      <c r="G1967" s="738" t="s">
        <v>3424</v>
      </c>
      <c r="H1967" s="738" t="s">
        <v>608</v>
      </c>
      <c r="I1967" s="738" t="s">
        <v>5251</v>
      </c>
      <c r="J1967" s="738" t="s">
        <v>3426</v>
      </c>
      <c r="K1967" s="738" t="s">
        <v>4188</v>
      </c>
      <c r="L1967" s="739">
        <v>159.08000000000001</v>
      </c>
      <c r="M1967" s="739">
        <v>636.32000000000005</v>
      </c>
      <c r="N1967" s="738">
        <v>4</v>
      </c>
      <c r="O1967" s="821">
        <v>2.5</v>
      </c>
      <c r="P1967" s="739">
        <v>477.24</v>
      </c>
      <c r="Q1967" s="754">
        <v>0.75</v>
      </c>
      <c r="R1967" s="738">
        <v>3</v>
      </c>
      <c r="S1967" s="754">
        <v>0.75</v>
      </c>
      <c r="T1967" s="821">
        <v>2</v>
      </c>
      <c r="U1967" s="777">
        <v>0.8</v>
      </c>
    </row>
    <row r="1968" spans="1:21" ht="14.4" customHeight="1" x14ac:dyDescent="0.3">
      <c r="A1968" s="737">
        <v>10</v>
      </c>
      <c r="B1968" s="738" t="s">
        <v>2778</v>
      </c>
      <c r="C1968" s="738" t="s">
        <v>3078</v>
      </c>
      <c r="D1968" s="819" t="s">
        <v>5805</v>
      </c>
      <c r="E1968" s="820" t="s">
        <v>3110</v>
      </c>
      <c r="F1968" s="738" t="s">
        <v>3057</v>
      </c>
      <c r="G1968" s="738" t="s">
        <v>3424</v>
      </c>
      <c r="H1968" s="738" t="s">
        <v>608</v>
      </c>
      <c r="I1968" s="738" t="s">
        <v>5252</v>
      </c>
      <c r="J1968" s="738" t="s">
        <v>3426</v>
      </c>
      <c r="K1968" s="738" t="s">
        <v>3427</v>
      </c>
      <c r="L1968" s="739">
        <v>318.16000000000003</v>
      </c>
      <c r="M1968" s="739">
        <v>6363.2000000000007</v>
      </c>
      <c r="N1968" s="738">
        <v>20</v>
      </c>
      <c r="O1968" s="821">
        <v>6.5</v>
      </c>
      <c r="P1968" s="739">
        <v>2863.44</v>
      </c>
      <c r="Q1968" s="754">
        <v>0.44999999999999996</v>
      </c>
      <c r="R1968" s="738">
        <v>9</v>
      </c>
      <c r="S1968" s="754">
        <v>0.45</v>
      </c>
      <c r="T1968" s="821">
        <v>4</v>
      </c>
      <c r="U1968" s="777">
        <v>0.61538461538461542</v>
      </c>
    </row>
    <row r="1969" spans="1:21" ht="14.4" customHeight="1" x14ac:dyDescent="0.3">
      <c r="A1969" s="737">
        <v>10</v>
      </c>
      <c r="B1969" s="738" t="s">
        <v>2778</v>
      </c>
      <c r="C1969" s="738" t="s">
        <v>3078</v>
      </c>
      <c r="D1969" s="819" t="s">
        <v>5805</v>
      </c>
      <c r="E1969" s="820" t="s">
        <v>3110</v>
      </c>
      <c r="F1969" s="738" t="s">
        <v>3057</v>
      </c>
      <c r="G1969" s="738" t="s">
        <v>3424</v>
      </c>
      <c r="H1969" s="738" t="s">
        <v>608</v>
      </c>
      <c r="I1969" s="738" t="s">
        <v>4187</v>
      </c>
      <c r="J1969" s="738" t="s">
        <v>3426</v>
      </c>
      <c r="K1969" s="738" t="s">
        <v>4188</v>
      </c>
      <c r="L1969" s="739">
        <v>159.08000000000001</v>
      </c>
      <c r="M1969" s="739">
        <v>159.08000000000001</v>
      </c>
      <c r="N1969" s="738">
        <v>1</v>
      </c>
      <c r="O1969" s="821">
        <v>0.5</v>
      </c>
      <c r="P1969" s="739"/>
      <c r="Q1969" s="754">
        <v>0</v>
      </c>
      <c r="R1969" s="738"/>
      <c r="S1969" s="754">
        <v>0</v>
      </c>
      <c r="T1969" s="821"/>
      <c r="U1969" s="777">
        <v>0</v>
      </c>
    </row>
    <row r="1970" spans="1:21" ht="14.4" customHeight="1" x14ac:dyDescent="0.3">
      <c r="A1970" s="737">
        <v>10</v>
      </c>
      <c r="B1970" s="738" t="s">
        <v>2778</v>
      </c>
      <c r="C1970" s="738" t="s">
        <v>3078</v>
      </c>
      <c r="D1970" s="819" t="s">
        <v>5805</v>
      </c>
      <c r="E1970" s="820" t="s">
        <v>3110</v>
      </c>
      <c r="F1970" s="738" t="s">
        <v>3057</v>
      </c>
      <c r="G1970" s="738" t="s">
        <v>3424</v>
      </c>
      <c r="H1970" s="738" t="s">
        <v>871</v>
      </c>
      <c r="I1970" s="738" t="s">
        <v>5253</v>
      </c>
      <c r="J1970" s="738" t="s">
        <v>5254</v>
      </c>
      <c r="K1970" s="738" t="s">
        <v>3427</v>
      </c>
      <c r="L1970" s="739">
        <v>318.16000000000003</v>
      </c>
      <c r="M1970" s="739">
        <v>1272.6400000000001</v>
      </c>
      <c r="N1970" s="738">
        <v>4</v>
      </c>
      <c r="O1970" s="821">
        <v>1.5</v>
      </c>
      <c r="P1970" s="739">
        <v>1272.6400000000001</v>
      </c>
      <c r="Q1970" s="754">
        <v>1</v>
      </c>
      <c r="R1970" s="738">
        <v>4</v>
      </c>
      <c r="S1970" s="754">
        <v>1</v>
      </c>
      <c r="T1970" s="821">
        <v>1.5</v>
      </c>
      <c r="U1970" s="777">
        <v>1</v>
      </c>
    </row>
    <row r="1971" spans="1:21" ht="14.4" customHeight="1" x14ac:dyDescent="0.3">
      <c r="A1971" s="737">
        <v>10</v>
      </c>
      <c r="B1971" s="738" t="s">
        <v>2778</v>
      </c>
      <c r="C1971" s="738" t="s">
        <v>3078</v>
      </c>
      <c r="D1971" s="819" t="s">
        <v>5805</v>
      </c>
      <c r="E1971" s="820" t="s">
        <v>3110</v>
      </c>
      <c r="F1971" s="738" t="s">
        <v>3057</v>
      </c>
      <c r="G1971" s="738" t="s">
        <v>3424</v>
      </c>
      <c r="H1971" s="738" t="s">
        <v>871</v>
      </c>
      <c r="I1971" s="738" t="s">
        <v>5255</v>
      </c>
      <c r="J1971" s="738" t="s">
        <v>5254</v>
      </c>
      <c r="K1971" s="738" t="s">
        <v>4188</v>
      </c>
      <c r="L1971" s="739">
        <v>159.08000000000001</v>
      </c>
      <c r="M1971" s="739">
        <v>477.24</v>
      </c>
      <c r="N1971" s="738">
        <v>3</v>
      </c>
      <c r="O1971" s="821">
        <v>1.5</v>
      </c>
      <c r="P1971" s="739"/>
      <c r="Q1971" s="754">
        <v>0</v>
      </c>
      <c r="R1971" s="738"/>
      <c r="S1971" s="754">
        <v>0</v>
      </c>
      <c r="T1971" s="821"/>
      <c r="U1971" s="777">
        <v>0</v>
      </c>
    </row>
    <row r="1972" spans="1:21" ht="14.4" customHeight="1" x14ac:dyDescent="0.3">
      <c r="A1972" s="737">
        <v>10</v>
      </c>
      <c r="B1972" s="738" t="s">
        <v>2778</v>
      </c>
      <c r="C1972" s="738" t="s">
        <v>3078</v>
      </c>
      <c r="D1972" s="819" t="s">
        <v>5805</v>
      </c>
      <c r="E1972" s="820" t="s">
        <v>3110</v>
      </c>
      <c r="F1972" s="738" t="s">
        <v>3057</v>
      </c>
      <c r="G1972" s="738" t="s">
        <v>4924</v>
      </c>
      <c r="H1972" s="738" t="s">
        <v>608</v>
      </c>
      <c r="I1972" s="738" t="s">
        <v>5256</v>
      </c>
      <c r="J1972" s="738" t="s">
        <v>5257</v>
      </c>
      <c r="K1972" s="738" t="s">
        <v>5258</v>
      </c>
      <c r="L1972" s="739">
        <v>1910.49</v>
      </c>
      <c r="M1972" s="739">
        <v>9552.4500000000007</v>
      </c>
      <c r="N1972" s="738">
        <v>5</v>
      </c>
      <c r="O1972" s="821">
        <v>2</v>
      </c>
      <c r="P1972" s="739">
        <v>9552.4500000000007</v>
      </c>
      <c r="Q1972" s="754">
        <v>1</v>
      </c>
      <c r="R1972" s="738">
        <v>5</v>
      </c>
      <c r="S1972" s="754">
        <v>1</v>
      </c>
      <c r="T1972" s="821">
        <v>2</v>
      </c>
      <c r="U1972" s="777">
        <v>1</v>
      </c>
    </row>
    <row r="1973" spans="1:21" ht="14.4" customHeight="1" x14ac:dyDescent="0.3">
      <c r="A1973" s="737">
        <v>10</v>
      </c>
      <c r="B1973" s="738" t="s">
        <v>2778</v>
      </c>
      <c r="C1973" s="738" t="s">
        <v>3078</v>
      </c>
      <c r="D1973" s="819" t="s">
        <v>5805</v>
      </c>
      <c r="E1973" s="820" t="s">
        <v>3110</v>
      </c>
      <c r="F1973" s="738" t="s">
        <v>3057</v>
      </c>
      <c r="G1973" s="738" t="s">
        <v>4215</v>
      </c>
      <c r="H1973" s="738" t="s">
        <v>608</v>
      </c>
      <c r="I1973" s="738" t="s">
        <v>5259</v>
      </c>
      <c r="J1973" s="738" t="s">
        <v>1374</v>
      </c>
      <c r="K1973" s="738" t="s">
        <v>4218</v>
      </c>
      <c r="L1973" s="739">
        <v>0</v>
      </c>
      <c r="M1973" s="739">
        <v>0</v>
      </c>
      <c r="N1973" s="738">
        <v>1</v>
      </c>
      <c r="O1973" s="821">
        <v>1</v>
      </c>
      <c r="P1973" s="739">
        <v>0</v>
      </c>
      <c r="Q1973" s="754"/>
      <c r="R1973" s="738">
        <v>1</v>
      </c>
      <c r="S1973" s="754">
        <v>1</v>
      </c>
      <c r="T1973" s="821">
        <v>1</v>
      </c>
      <c r="U1973" s="777">
        <v>1</v>
      </c>
    </row>
    <row r="1974" spans="1:21" ht="14.4" customHeight="1" x14ac:dyDescent="0.3">
      <c r="A1974" s="737">
        <v>10</v>
      </c>
      <c r="B1974" s="738" t="s">
        <v>2778</v>
      </c>
      <c r="C1974" s="738" t="s">
        <v>3078</v>
      </c>
      <c r="D1974" s="819" t="s">
        <v>5805</v>
      </c>
      <c r="E1974" s="820" t="s">
        <v>3110</v>
      </c>
      <c r="F1974" s="738" t="s">
        <v>3057</v>
      </c>
      <c r="G1974" s="738" t="s">
        <v>3205</v>
      </c>
      <c r="H1974" s="738" t="s">
        <v>608</v>
      </c>
      <c r="I1974" s="738" t="s">
        <v>1746</v>
      </c>
      <c r="J1974" s="738" t="s">
        <v>1747</v>
      </c>
      <c r="K1974" s="738" t="s">
        <v>3504</v>
      </c>
      <c r="L1974" s="739">
        <v>78.33</v>
      </c>
      <c r="M1974" s="739">
        <v>156.66</v>
      </c>
      <c r="N1974" s="738">
        <v>2</v>
      </c>
      <c r="O1974" s="821">
        <v>0.5</v>
      </c>
      <c r="P1974" s="739">
        <v>156.66</v>
      </c>
      <c r="Q1974" s="754">
        <v>1</v>
      </c>
      <c r="R1974" s="738">
        <v>2</v>
      </c>
      <c r="S1974" s="754">
        <v>1</v>
      </c>
      <c r="T1974" s="821">
        <v>0.5</v>
      </c>
      <c r="U1974" s="777">
        <v>1</v>
      </c>
    </row>
    <row r="1975" spans="1:21" ht="14.4" customHeight="1" x14ac:dyDescent="0.3">
      <c r="A1975" s="737">
        <v>10</v>
      </c>
      <c r="B1975" s="738" t="s">
        <v>2778</v>
      </c>
      <c r="C1975" s="738" t="s">
        <v>3078</v>
      </c>
      <c r="D1975" s="819" t="s">
        <v>5805</v>
      </c>
      <c r="E1975" s="820" t="s">
        <v>3110</v>
      </c>
      <c r="F1975" s="738" t="s">
        <v>3057</v>
      </c>
      <c r="G1975" s="738" t="s">
        <v>3271</v>
      </c>
      <c r="H1975" s="738" t="s">
        <v>608</v>
      </c>
      <c r="I1975" s="738" t="s">
        <v>2476</v>
      </c>
      <c r="J1975" s="738" t="s">
        <v>2477</v>
      </c>
      <c r="K1975" s="738" t="s">
        <v>2983</v>
      </c>
      <c r="L1975" s="739">
        <v>0</v>
      </c>
      <c r="M1975" s="739">
        <v>0</v>
      </c>
      <c r="N1975" s="738">
        <v>18</v>
      </c>
      <c r="O1975" s="821">
        <v>3</v>
      </c>
      <c r="P1975" s="739">
        <v>0</v>
      </c>
      <c r="Q1975" s="754"/>
      <c r="R1975" s="738">
        <v>5</v>
      </c>
      <c r="S1975" s="754">
        <v>0.27777777777777779</v>
      </c>
      <c r="T1975" s="821">
        <v>1</v>
      </c>
      <c r="U1975" s="777">
        <v>0.33333333333333331</v>
      </c>
    </row>
    <row r="1976" spans="1:21" ht="14.4" customHeight="1" x14ac:dyDescent="0.3">
      <c r="A1976" s="737">
        <v>10</v>
      </c>
      <c r="B1976" s="738" t="s">
        <v>2778</v>
      </c>
      <c r="C1976" s="738" t="s">
        <v>3078</v>
      </c>
      <c r="D1976" s="819" t="s">
        <v>5805</v>
      </c>
      <c r="E1976" s="820" t="s">
        <v>3110</v>
      </c>
      <c r="F1976" s="738" t="s">
        <v>3057</v>
      </c>
      <c r="G1976" s="738" t="s">
        <v>3530</v>
      </c>
      <c r="H1976" s="738" t="s">
        <v>608</v>
      </c>
      <c r="I1976" s="738" t="s">
        <v>1486</v>
      </c>
      <c r="J1976" s="738" t="s">
        <v>1405</v>
      </c>
      <c r="K1976" s="738" t="s">
        <v>3531</v>
      </c>
      <c r="L1976" s="739">
        <v>92.85</v>
      </c>
      <c r="M1976" s="739">
        <v>92.85</v>
      </c>
      <c r="N1976" s="738">
        <v>1</v>
      </c>
      <c r="O1976" s="821">
        <v>1</v>
      </c>
      <c r="P1976" s="739">
        <v>92.85</v>
      </c>
      <c r="Q1976" s="754">
        <v>1</v>
      </c>
      <c r="R1976" s="738">
        <v>1</v>
      </c>
      <c r="S1976" s="754">
        <v>1</v>
      </c>
      <c r="T1976" s="821">
        <v>1</v>
      </c>
      <c r="U1976" s="777">
        <v>1</v>
      </c>
    </row>
    <row r="1977" spans="1:21" ht="14.4" customHeight="1" x14ac:dyDescent="0.3">
      <c r="A1977" s="737">
        <v>10</v>
      </c>
      <c r="B1977" s="738" t="s">
        <v>2778</v>
      </c>
      <c r="C1977" s="738" t="s">
        <v>3078</v>
      </c>
      <c r="D1977" s="819" t="s">
        <v>5805</v>
      </c>
      <c r="E1977" s="820" t="s">
        <v>3110</v>
      </c>
      <c r="F1977" s="738" t="s">
        <v>3057</v>
      </c>
      <c r="G1977" s="738" t="s">
        <v>3761</v>
      </c>
      <c r="H1977" s="738" t="s">
        <v>608</v>
      </c>
      <c r="I1977" s="738" t="s">
        <v>3762</v>
      </c>
      <c r="J1977" s="738" t="s">
        <v>2437</v>
      </c>
      <c r="K1977" s="738" t="s">
        <v>3763</v>
      </c>
      <c r="L1977" s="739">
        <v>105.63</v>
      </c>
      <c r="M1977" s="739">
        <v>211.26</v>
      </c>
      <c r="N1977" s="738">
        <v>2</v>
      </c>
      <c r="O1977" s="821">
        <v>0.5</v>
      </c>
      <c r="P1977" s="739">
        <v>211.26</v>
      </c>
      <c r="Q1977" s="754">
        <v>1</v>
      </c>
      <c r="R1977" s="738">
        <v>2</v>
      </c>
      <c r="S1977" s="754">
        <v>1</v>
      </c>
      <c r="T1977" s="821">
        <v>0.5</v>
      </c>
      <c r="U1977" s="777">
        <v>1</v>
      </c>
    </row>
    <row r="1978" spans="1:21" ht="14.4" customHeight="1" x14ac:dyDescent="0.3">
      <c r="A1978" s="737">
        <v>10</v>
      </c>
      <c r="B1978" s="738" t="s">
        <v>2778</v>
      </c>
      <c r="C1978" s="738" t="s">
        <v>3078</v>
      </c>
      <c r="D1978" s="819" t="s">
        <v>5805</v>
      </c>
      <c r="E1978" s="820" t="s">
        <v>3110</v>
      </c>
      <c r="F1978" s="738" t="s">
        <v>3057</v>
      </c>
      <c r="G1978" s="738" t="s">
        <v>3481</v>
      </c>
      <c r="H1978" s="738" t="s">
        <v>608</v>
      </c>
      <c r="I1978" s="738" t="s">
        <v>1039</v>
      </c>
      <c r="J1978" s="738" t="s">
        <v>1040</v>
      </c>
      <c r="K1978" s="738" t="s">
        <v>3482</v>
      </c>
      <c r="L1978" s="739">
        <v>55.01</v>
      </c>
      <c r="M1978" s="739">
        <v>55.01</v>
      </c>
      <c r="N1978" s="738">
        <v>1</v>
      </c>
      <c r="O1978" s="821">
        <v>0.5</v>
      </c>
      <c r="P1978" s="739">
        <v>55.01</v>
      </c>
      <c r="Q1978" s="754">
        <v>1</v>
      </c>
      <c r="R1978" s="738">
        <v>1</v>
      </c>
      <c r="S1978" s="754">
        <v>1</v>
      </c>
      <c r="T1978" s="821">
        <v>0.5</v>
      </c>
      <c r="U1978" s="777">
        <v>1</v>
      </c>
    </row>
    <row r="1979" spans="1:21" ht="14.4" customHeight="1" x14ac:dyDescent="0.3">
      <c r="A1979" s="737">
        <v>10</v>
      </c>
      <c r="B1979" s="738" t="s">
        <v>2778</v>
      </c>
      <c r="C1979" s="738" t="s">
        <v>3078</v>
      </c>
      <c r="D1979" s="819" t="s">
        <v>5805</v>
      </c>
      <c r="E1979" s="820" t="s">
        <v>3110</v>
      </c>
      <c r="F1979" s="738" t="s">
        <v>3057</v>
      </c>
      <c r="G1979" s="738" t="s">
        <v>3158</v>
      </c>
      <c r="H1979" s="738" t="s">
        <v>608</v>
      </c>
      <c r="I1979" s="738" t="s">
        <v>777</v>
      </c>
      <c r="J1979" s="738" t="s">
        <v>778</v>
      </c>
      <c r="K1979" s="738" t="s">
        <v>3159</v>
      </c>
      <c r="L1979" s="739">
        <v>34.15</v>
      </c>
      <c r="M1979" s="739">
        <v>409.8</v>
      </c>
      <c r="N1979" s="738">
        <v>12</v>
      </c>
      <c r="O1979" s="821">
        <v>7.5</v>
      </c>
      <c r="P1979" s="739">
        <v>239.05</v>
      </c>
      <c r="Q1979" s="754">
        <v>0.58333333333333337</v>
      </c>
      <c r="R1979" s="738">
        <v>7</v>
      </c>
      <c r="S1979" s="754">
        <v>0.58333333333333337</v>
      </c>
      <c r="T1979" s="821">
        <v>3.5</v>
      </c>
      <c r="U1979" s="777">
        <v>0.46666666666666667</v>
      </c>
    </row>
    <row r="1980" spans="1:21" ht="14.4" customHeight="1" x14ac:dyDescent="0.3">
      <c r="A1980" s="737">
        <v>10</v>
      </c>
      <c r="B1980" s="738" t="s">
        <v>2778</v>
      </c>
      <c r="C1980" s="738" t="s">
        <v>3078</v>
      </c>
      <c r="D1980" s="819" t="s">
        <v>5805</v>
      </c>
      <c r="E1980" s="820" t="s">
        <v>3110</v>
      </c>
      <c r="F1980" s="738" t="s">
        <v>3057</v>
      </c>
      <c r="G1980" s="738" t="s">
        <v>3158</v>
      </c>
      <c r="H1980" s="738" t="s">
        <v>608</v>
      </c>
      <c r="I1980" s="738" t="s">
        <v>3160</v>
      </c>
      <c r="J1980" s="738" t="s">
        <v>778</v>
      </c>
      <c r="K1980" s="738" t="s">
        <v>3159</v>
      </c>
      <c r="L1980" s="739">
        <v>34.15</v>
      </c>
      <c r="M1980" s="739">
        <v>478.09999999999997</v>
      </c>
      <c r="N1980" s="738">
        <v>14</v>
      </c>
      <c r="O1980" s="821">
        <v>8.5</v>
      </c>
      <c r="P1980" s="739">
        <v>273.2</v>
      </c>
      <c r="Q1980" s="754">
        <v>0.5714285714285714</v>
      </c>
      <c r="R1980" s="738">
        <v>8</v>
      </c>
      <c r="S1980" s="754">
        <v>0.5714285714285714</v>
      </c>
      <c r="T1980" s="821">
        <v>5</v>
      </c>
      <c r="U1980" s="777">
        <v>0.58823529411764708</v>
      </c>
    </row>
    <row r="1981" spans="1:21" ht="14.4" customHeight="1" x14ac:dyDescent="0.3">
      <c r="A1981" s="737">
        <v>10</v>
      </c>
      <c r="B1981" s="738" t="s">
        <v>2778</v>
      </c>
      <c r="C1981" s="738" t="s">
        <v>3078</v>
      </c>
      <c r="D1981" s="819" t="s">
        <v>5805</v>
      </c>
      <c r="E1981" s="820" t="s">
        <v>3110</v>
      </c>
      <c r="F1981" s="738" t="s">
        <v>3057</v>
      </c>
      <c r="G1981" s="738" t="s">
        <v>3161</v>
      </c>
      <c r="H1981" s="738" t="s">
        <v>608</v>
      </c>
      <c r="I1981" s="738" t="s">
        <v>1954</v>
      </c>
      <c r="J1981" s="738" t="s">
        <v>3107</v>
      </c>
      <c r="K1981" s="738"/>
      <c r="L1981" s="739">
        <v>0</v>
      </c>
      <c r="M1981" s="739">
        <v>0</v>
      </c>
      <c r="N1981" s="738">
        <v>1</v>
      </c>
      <c r="O1981" s="821">
        <v>1</v>
      </c>
      <c r="P1981" s="739"/>
      <c r="Q1981" s="754"/>
      <c r="R1981" s="738"/>
      <c r="S1981" s="754">
        <v>0</v>
      </c>
      <c r="T1981" s="821"/>
      <c r="U1981" s="777">
        <v>0</v>
      </c>
    </row>
    <row r="1982" spans="1:21" ht="14.4" customHeight="1" x14ac:dyDescent="0.3">
      <c r="A1982" s="737">
        <v>10</v>
      </c>
      <c r="B1982" s="738" t="s">
        <v>2778</v>
      </c>
      <c r="C1982" s="738" t="s">
        <v>3078</v>
      </c>
      <c r="D1982" s="819" t="s">
        <v>5805</v>
      </c>
      <c r="E1982" s="820" t="s">
        <v>3110</v>
      </c>
      <c r="F1982" s="738" t="s">
        <v>3057</v>
      </c>
      <c r="G1982" s="738" t="s">
        <v>3287</v>
      </c>
      <c r="H1982" s="738" t="s">
        <v>608</v>
      </c>
      <c r="I1982" s="738" t="s">
        <v>3539</v>
      </c>
      <c r="J1982" s="738" t="s">
        <v>2764</v>
      </c>
      <c r="K1982" s="738" t="s">
        <v>3250</v>
      </c>
      <c r="L1982" s="739">
        <v>49.38</v>
      </c>
      <c r="M1982" s="739">
        <v>49.38</v>
      </c>
      <c r="N1982" s="738">
        <v>1</v>
      </c>
      <c r="O1982" s="821">
        <v>0.5</v>
      </c>
      <c r="P1982" s="739"/>
      <c r="Q1982" s="754">
        <v>0</v>
      </c>
      <c r="R1982" s="738"/>
      <c r="S1982" s="754">
        <v>0</v>
      </c>
      <c r="T1982" s="821"/>
      <c r="U1982" s="777">
        <v>0</v>
      </c>
    </row>
    <row r="1983" spans="1:21" ht="14.4" customHeight="1" x14ac:dyDescent="0.3">
      <c r="A1983" s="737">
        <v>10</v>
      </c>
      <c r="B1983" s="738" t="s">
        <v>2778</v>
      </c>
      <c r="C1983" s="738" t="s">
        <v>3078</v>
      </c>
      <c r="D1983" s="819" t="s">
        <v>5805</v>
      </c>
      <c r="E1983" s="820" t="s">
        <v>3110</v>
      </c>
      <c r="F1983" s="738" t="s">
        <v>3057</v>
      </c>
      <c r="G1983" s="738" t="s">
        <v>3287</v>
      </c>
      <c r="H1983" s="738" t="s">
        <v>608</v>
      </c>
      <c r="I1983" s="738" t="s">
        <v>2673</v>
      </c>
      <c r="J1983" s="738" t="s">
        <v>998</v>
      </c>
      <c r="K1983" s="738" t="s">
        <v>4276</v>
      </c>
      <c r="L1983" s="739">
        <v>46.57</v>
      </c>
      <c r="M1983" s="739">
        <v>46.57</v>
      </c>
      <c r="N1983" s="738">
        <v>1</v>
      </c>
      <c r="O1983" s="821">
        <v>0.5</v>
      </c>
      <c r="P1983" s="739"/>
      <c r="Q1983" s="754">
        <v>0</v>
      </c>
      <c r="R1983" s="738"/>
      <c r="S1983" s="754">
        <v>0</v>
      </c>
      <c r="T1983" s="821"/>
      <c r="U1983" s="777">
        <v>0</v>
      </c>
    </row>
    <row r="1984" spans="1:21" ht="14.4" customHeight="1" x14ac:dyDescent="0.3">
      <c r="A1984" s="737">
        <v>10</v>
      </c>
      <c r="B1984" s="738" t="s">
        <v>2778</v>
      </c>
      <c r="C1984" s="738" t="s">
        <v>3078</v>
      </c>
      <c r="D1984" s="819" t="s">
        <v>5805</v>
      </c>
      <c r="E1984" s="820" t="s">
        <v>3110</v>
      </c>
      <c r="F1984" s="738" t="s">
        <v>3057</v>
      </c>
      <c r="G1984" s="738" t="s">
        <v>3290</v>
      </c>
      <c r="H1984" s="738" t="s">
        <v>608</v>
      </c>
      <c r="I1984" s="738" t="s">
        <v>5213</v>
      </c>
      <c r="J1984" s="738" t="s">
        <v>5214</v>
      </c>
      <c r="K1984" s="738" t="s">
        <v>5215</v>
      </c>
      <c r="L1984" s="739">
        <v>77.14</v>
      </c>
      <c r="M1984" s="739">
        <v>385.70000000000005</v>
      </c>
      <c r="N1984" s="738">
        <v>5</v>
      </c>
      <c r="O1984" s="821">
        <v>1.5</v>
      </c>
      <c r="P1984" s="739"/>
      <c r="Q1984" s="754">
        <v>0</v>
      </c>
      <c r="R1984" s="738"/>
      <c r="S1984" s="754">
        <v>0</v>
      </c>
      <c r="T1984" s="821"/>
      <c r="U1984" s="777">
        <v>0</v>
      </c>
    </row>
    <row r="1985" spans="1:21" ht="14.4" customHeight="1" x14ac:dyDescent="0.3">
      <c r="A1985" s="737">
        <v>10</v>
      </c>
      <c r="B1985" s="738" t="s">
        <v>2778</v>
      </c>
      <c r="C1985" s="738" t="s">
        <v>3078</v>
      </c>
      <c r="D1985" s="819" t="s">
        <v>5805</v>
      </c>
      <c r="E1985" s="820" t="s">
        <v>3110</v>
      </c>
      <c r="F1985" s="738" t="s">
        <v>3057</v>
      </c>
      <c r="G1985" s="738" t="s">
        <v>4638</v>
      </c>
      <c r="H1985" s="738" t="s">
        <v>608</v>
      </c>
      <c r="I1985" s="738" t="s">
        <v>5260</v>
      </c>
      <c r="J1985" s="738" t="s">
        <v>5136</v>
      </c>
      <c r="K1985" s="738" t="s">
        <v>5261</v>
      </c>
      <c r="L1985" s="739">
        <v>0</v>
      </c>
      <c r="M1985" s="739">
        <v>0</v>
      </c>
      <c r="N1985" s="738">
        <v>1</v>
      </c>
      <c r="O1985" s="821">
        <v>1</v>
      </c>
      <c r="P1985" s="739">
        <v>0</v>
      </c>
      <c r="Q1985" s="754"/>
      <c r="R1985" s="738">
        <v>1</v>
      </c>
      <c r="S1985" s="754">
        <v>1</v>
      </c>
      <c r="T1985" s="821">
        <v>1</v>
      </c>
      <c r="U1985" s="777">
        <v>1</v>
      </c>
    </row>
    <row r="1986" spans="1:21" ht="14.4" customHeight="1" x14ac:dyDescent="0.3">
      <c r="A1986" s="737">
        <v>10</v>
      </c>
      <c r="B1986" s="738" t="s">
        <v>2778</v>
      </c>
      <c r="C1986" s="738" t="s">
        <v>3078</v>
      </c>
      <c r="D1986" s="819" t="s">
        <v>5805</v>
      </c>
      <c r="E1986" s="820" t="s">
        <v>3110</v>
      </c>
      <c r="F1986" s="738" t="s">
        <v>3057</v>
      </c>
      <c r="G1986" s="738" t="s">
        <v>4638</v>
      </c>
      <c r="H1986" s="738" t="s">
        <v>608</v>
      </c>
      <c r="I1986" s="738" t="s">
        <v>5216</v>
      </c>
      <c r="J1986" s="738" t="s">
        <v>5136</v>
      </c>
      <c r="K1986" s="738" t="s">
        <v>3227</v>
      </c>
      <c r="L1986" s="739">
        <v>58.62</v>
      </c>
      <c r="M1986" s="739">
        <v>58.62</v>
      </c>
      <c r="N1986" s="738">
        <v>1</v>
      </c>
      <c r="O1986" s="821">
        <v>0.5</v>
      </c>
      <c r="P1986" s="739">
        <v>58.62</v>
      </c>
      <c r="Q1986" s="754">
        <v>1</v>
      </c>
      <c r="R1986" s="738">
        <v>1</v>
      </c>
      <c r="S1986" s="754">
        <v>1</v>
      </c>
      <c r="T1986" s="821">
        <v>0.5</v>
      </c>
      <c r="U1986" s="777">
        <v>1</v>
      </c>
    </row>
    <row r="1987" spans="1:21" ht="14.4" customHeight="1" x14ac:dyDescent="0.3">
      <c r="A1987" s="737">
        <v>10</v>
      </c>
      <c r="B1987" s="738" t="s">
        <v>2778</v>
      </c>
      <c r="C1987" s="738" t="s">
        <v>3078</v>
      </c>
      <c r="D1987" s="819" t="s">
        <v>5805</v>
      </c>
      <c r="E1987" s="820" t="s">
        <v>3110</v>
      </c>
      <c r="F1987" s="738" t="s">
        <v>3057</v>
      </c>
      <c r="G1987" s="738" t="s">
        <v>3163</v>
      </c>
      <c r="H1987" s="738" t="s">
        <v>608</v>
      </c>
      <c r="I1987" s="738" t="s">
        <v>1393</v>
      </c>
      <c r="J1987" s="738" t="s">
        <v>3164</v>
      </c>
      <c r="K1987" s="738" t="s">
        <v>3165</v>
      </c>
      <c r="L1987" s="739">
        <v>88.76</v>
      </c>
      <c r="M1987" s="739">
        <v>1065.1200000000001</v>
      </c>
      <c r="N1987" s="738">
        <v>12</v>
      </c>
      <c r="O1987" s="821">
        <v>4.5</v>
      </c>
      <c r="P1987" s="739">
        <v>532.56000000000006</v>
      </c>
      <c r="Q1987" s="754">
        <v>0.5</v>
      </c>
      <c r="R1987" s="738">
        <v>6</v>
      </c>
      <c r="S1987" s="754">
        <v>0.5</v>
      </c>
      <c r="T1987" s="821">
        <v>2</v>
      </c>
      <c r="U1987" s="777">
        <v>0.44444444444444442</v>
      </c>
    </row>
    <row r="1988" spans="1:21" ht="14.4" customHeight="1" x14ac:dyDescent="0.3">
      <c r="A1988" s="737">
        <v>10</v>
      </c>
      <c r="B1988" s="738" t="s">
        <v>2778</v>
      </c>
      <c r="C1988" s="738" t="s">
        <v>3078</v>
      </c>
      <c r="D1988" s="819" t="s">
        <v>5805</v>
      </c>
      <c r="E1988" s="820" t="s">
        <v>3110</v>
      </c>
      <c r="F1988" s="738" t="s">
        <v>3057</v>
      </c>
      <c r="G1988" s="738" t="s">
        <v>3475</v>
      </c>
      <c r="H1988" s="738" t="s">
        <v>608</v>
      </c>
      <c r="I1988" s="738" t="s">
        <v>3484</v>
      </c>
      <c r="J1988" s="738" t="s">
        <v>3485</v>
      </c>
      <c r="K1988" s="738" t="s">
        <v>3486</v>
      </c>
      <c r="L1988" s="739">
        <v>760.22</v>
      </c>
      <c r="M1988" s="739">
        <v>2280.66</v>
      </c>
      <c r="N1988" s="738">
        <v>3</v>
      </c>
      <c r="O1988" s="821">
        <v>1.5</v>
      </c>
      <c r="P1988" s="739">
        <v>760.22</v>
      </c>
      <c r="Q1988" s="754">
        <v>0.33333333333333337</v>
      </c>
      <c r="R1988" s="738">
        <v>1</v>
      </c>
      <c r="S1988" s="754">
        <v>0.33333333333333331</v>
      </c>
      <c r="T1988" s="821">
        <v>0.5</v>
      </c>
      <c r="U1988" s="777">
        <v>0.33333333333333331</v>
      </c>
    </row>
    <row r="1989" spans="1:21" ht="14.4" customHeight="1" x14ac:dyDescent="0.3">
      <c r="A1989" s="737">
        <v>10</v>
      </c>
      <c r="B1989" s="738" t="s">
        <v>2778</v>
      </c>
      <c r="C1989" s="738" t="s">
        <v>3078</v>
      </c>
      <c r="D1989" s="819" t="s">
        <v>5805</v>
      </c>
      <c r="E1989" s="820" t="s">
        <v>3110</v>
      </c>
      <c r="F1989" s="738" t="s">
        <v>3057</v>
      </c>
      <c r="G1989" s="738" t="s">
        <v>3298</v>
      </c>
      <c r="H1989" s="738" t="s">
        <v>608</v>
      </c>
      <c r="I1989" s="738" t="s">
        <v>3626</v>
      </c>
      <c r="J1989" s="738" t="s">
        <v>3300</v>
      </c>
      <c r="K1989" s="738" t="s">
        <v>3627</v>
      </c>
      <c r="L1989" s="739">
        <v>0</v>
      </c>
      <c r="M1989" s="739">
        <v>0</v>
      </c>
      <c r="N1989" s="738">
        <v>9</v>
      </c>
      <c r="O1989" s="821">
        <v>4</v>
      </c>
      <c r="P1989" s="739"/>
      <c r="Q1989" s="754"/>
      <c r="R1989" s="738"/>
      <c r="S1989" s="754">
        <v>0</v>
      </c>
      <c r="T1989" s="821"/>
      <c r="U1989" s="777">
        <v>0</v>
      </c>
    </row>
    <row r="1990" spans="1:21" ht="14.4" customHeight="1" x14ac:dyDescent="0.3">
      <c r="A1990" s="737">
        <v>10</v>
      </c>
      <c r="B1990" s="738" t="s">
        <v>2778</v>
      </c>
      <c r="C1990" s="738" t="s">
        <v>3078</v>
      </c>
      <c r="D1990" s="819" t="s">
        <v>5805</v>
      </c>
      <c r="E1990" s="820" t="s">
        <v>3110</v>
      </c>
      <c r="F1990" s="738" t="s">
        <v>3057</v>
      </c>
      <c r="G1990" s="738" t="s">
        <v>3298</v>
      </c>
      <c r="H1990" s="738" t="s">
        <v>608</v>
      </c>
      <c r="I1990" s="738" t="s">
        <v>4269</v>
      </c>
      <c r="J1990" s="738" t="s">
        <v>3300</v>
      </c>
      <c r="K1990" s="738" t="s">
        <v>4270</v>
      </c>
      <c r="L1990" s="739">
        <v>0</v>
      </c>
      <c r="M1990" s="739">
        <v>0</v>
      </c>
      <c r="N1990" s="738">
        <v>2</v>
      </c>
      <c r="O1990" s="821">
        <v>1</v>
      </c>
      <c r="P1990" s="739">
        <v>0</v>
      </c>
      <c r="Q1990" s="754"/>
      <c r="R1990" s="738">
        <v>2</v>
      </c>
      <c r="S1990" s="754">
        <v>1</v>
      </c>
      <c r="T1990" s="821">
        <v>1</v>
      </c>
      <c r="U1990" s="777">
        <v>1</v>
      </c>
    </row>
    <row r="1991" spans="1:21" ht="14.4" customHeight="1" x14ac:dyDescent="0.3">
      <c r="A1991" s="737">
        <v>10</v>
      </c>
      <c r="B1991" s="738" t="s">
        <v>2778</v>
      </c>
      <c r="C1991" s="738" t="s">
        <v>3078</v>
      </c>
      <c r="D1991" s="819" t="s">
        <v>5805</v>
      </c>
      <c r="E1991" s="820" t="s">
        <v>3110</v>
      </c>
      <c r="F1991" s="738" t="s">
        <v>3057</v>
      </c>
      <c r="G1991" s="738" t="s">
        <v>3298</v>
      </c>
      <c r="H1991" s="738" t="s">
        <v>608</v>
      </c>
      <c r="I1991" s="738" t="s">
        <v>1053</v>
      </c>
      <c r="J1991" s="738" t="s">
        <v>1054</v>
      </c>
      <c r="K1991" s="738" t="s">
        <v>5234</v>
      </c>
      <c r="L1991" s="739">
        <v>256.67</v>
      </c>
      <c r="M1991" s="739">
        <v>256.67</v>
      </c>
      <c r="N1991" s="738">
        <v>1</v>
      </c>
      <c r="O1991" s="821">
        <v>1</v>
      </c>
      <c r="P1991" s="739">
        <v>256.67</v>
      </c>
      <c r="Q1991" s="754">
        <v>1</v>
      </c>
      <c r="R1991" s="738">
        <v>1</v>
      </c>
      <c r="S1991" s="754">
        <v>1</v>
      </c>
      <c r="T1991" s="821">
        <v>1</v>
      </c>
      <c r="U1991" s="777">
        <v>1</v>
      </c>
    </row>
    <row r="1992" spans="1:21" ht="14.4" customHeight="1" x14ac:dyDescent="0.3">
      <c r="A1992" s="737">
        <v>10</v>
      </c>
      <c r="B1992" s="738" t="s">
        <v>2778</v>
      </c>
      <c r="C1992" s="738" t="s">
        <v>3078</v>
      </c>
      <c r="D1992" s="819" t="s">
        <v>5805</v>
      </c>
      <c r="E1992" s="820" t="s">
        <v>3110</v>
      </c>
      <c r="F1992" s="738" t="s">
        <v>3057</v>
      </c>
      <c r="G1992" s="738" t="s">
        <v>3298</v>
      </c>
      <c r="H1992" s="738" t="s">
        <v>608</v>
      </c>
      <c r="I1992" s="738" t="s">
        <v>3299</v>
      </c>
      <c r="J1992" s="738" t="s">
        <v>3300</v>
      </c>
      <c r="K1992" s="738" t="s">
        <v>3301</v>
      </c>
      <c r="L1992" s="739">
        <v>0</v>
      </c>
      <c r="M1992" s="739">
        <v>0</v>
      </c>
      <c r="N1992" s="738">
        <v>5</v>
      </c>
      <c r="O1992" s="821">
        <v>2</v>
      </c>
      <c r="P1992" s="739"/>
      <c r="Q1992" s="754"/>
      <c r="R1992" s="738"/>
      <c r="S1992" s="754">
        <v>0</v>
      </c>
      <c r="T1992" s="821"/>
      <c r="U1992" s="777">
        <v>0</v>
      </c>
    </row>
    <row r="1993" spans="1:21" ht="14.4" customHeight="1" x14ac:dyDescent="0.3">
      <c r="A1993" s="737">
        <v>10</v>
      </c>
      <c r="B1993" s="738" t="s">
        <v>2778</v>
      </c>
      <c r="C1993" s="738" t="s">
        <v>3078</v>
      </c>
      <c r="D1993" s="819" t="s">
        <v>5805</v>
      </c>
      <c r="E1993" s="820" t="s">
        <v>3110</v>
      </c>
      <c r="F1993" s="738" t="s">
        <v>3057</v>
      </c>
      <c r="G1993" s="738" t="s">
        <v>4077</v>
      </c>
      <c r="H1993" s="738" t="s">
        <v>608</v>
      </c>
      <c r="I1993" s="738" t="s">
        <v>4078</v>
      </c>
      <c r="J1993" s="738" t="s">
        <v>4079</v>
      </c>
      <c r="K1993" s="738" t="s">
        <v>4080</v>
      </c>
      <c r="L1993" s="739">
        <v>1088.92</v>
      </c>
      <c r="M1993" s="739">
        <v>1088.92</v>
      </c>
      <c r="N1993" s="738">
        <v>1</v>
      </c>
      <c r="O1993" s="821">
        <v>1</v>
      </c>
      <c r="P1993" s="739">
        <v>1088.92</v>
      </c>
      <c r="Q1993" s="754">
        <v>1</v>
      </c>
      <c r="R1993" s="738">
        <v>1</v>
      </c>
      <c r="S1993" s="754">
        <v>1</v>
      </c>
      <c r="T1993" s="821">
        <v>1</v>
      </c>
      <c r="U1993" s="777">
        <v>1</v>
      </c>
    </row>
    <row r="1994" spans="1:21" ht="14.4" customHeight="1" x14ac:dyDescent="0.3">
      <c r="A1994" s="737">
        <v>10</v>
      </c>
      <c r="B1994" s="738" t="s">
        <v>2778</v>
      </c>
      <c r="C1994" s="738" t="s">
        <v>3078</v>
      </c>
      <c r="D1994" s="819" t="s">
        <v>5805</v>
      </c>
      <c r="E1994" s="820" t="s">
        <v>3110</v>
      </c>
      <c r="F1994" s="738" t="s">
        <v>3057</v>
      </c>
      <c r="G1994" s="738" t="s">
        <v>4077</v>
      </c>
      <c r="H1994" s="738" t="s">
        <v>608</v>
      </c>
      <c r="I1994" s="738" t="s">
        <v>5262</v>
      </c>
      <c r="J1994" s="738" t="s">
        <v>5263</v>
      </c>
      <c r="K1994" s="738" t="s">
        <v>5264</v>
      </c>
      <c r="L1994" s="739">
        <v>623.94000000000005</v>
      </c>
      <c r="M1994" s="739">
        <v>3119.7000000000003</v>
      </c>
      <c r="N1994" s="738">
        <v>5</v>
      </c>
      <c r="O1994" s="821">
        <v>1</v>
      </c>
      <c r="P1994" s="739">
        <v>1871.8200000000002</v>
      </c>
      <c r="Q1994" s="754">
        <v>0.6</v>
      </c>
      <c r="R1994" s="738">
        <v>3</v>
      </c>
      <c r="S1994" s="754">
        <v>0.6</v>
      </c>
      <c r="T1994" s="821">
        <v>0.5</v>
      </c>
      <c r="U1994" s="777">
        <v>0.5</v>
      </c>
    </row>
    <row r="1995" spans="1:21" ht="14.4" customHeight="1" x14ac:dyDescent="0.3">
      <c r="A1995" s="737">
        <v>10</v>
      </c>
      <c r="B1995" s="738" t="s">
        <v>2778</v>
      </c>
      <c r="C1995" s="738" t="s">
        <v>3078</v>
      </c>
      <c r="D1995" s="819" t="s">
        <v>5805</v>
      </c>
      <c r="E1995" s="820" t="s">
        <v>3110</v>
      </c>
      <c r="F1995" s="738" t="s">
        <v>3057</v>
      </c>
      <c r="G1995" s="738" t="s">
        <v>4077</v>
      </c>
      <c r="H1995" s="738" t="s">
        <v>608</v>
      </c>
      <c r="I1995" s="738" t="s">
        <v>5265</v>
      </c>
      <c r="J1995" s="738" t="s">
        <v>5266</v>
      </c>
      <c r="K1995" s="738" t="s">
        <v>5267</v>
      </c>
      <c r="L1995" s="739">
        <v>634</v>
      </c>
      <c r="M1995" s="739">
        <v>1268</v>
      </c>
      <c r="N1995" s="738">
        <v>2</v>
      </c>
      <c r="O1995" s="821">
        <v>0.5</v>
      </c>
      <c r="P1995" s="739">
        <v>1268</v>
      </c>
      <c r="Q1995" s="754">
        <v>1</v>
      </c>
      <c r="R1995" s="738">
        <v>2</v>
      </c>
      <c r="S1995" s="754">
        <v>1</v>
      </c>
      <c r="T1995" s="821">
        <v>0.5</v>
      </c>
      <c r="U1995" s="777">
        <v>1</v>
      </c>
    </row>
    <row r="1996" spans="1:21" ht="14.4" customHeight="1" x14ac:dyDescent="0.3">
      <c r="A1996" s="737">
        <v>10</v>
      </c>
      <c r="B1996" s="738" t="s">
        <v>2778</v>
      </c>
      <c r="C1996" s="738" t="s">
        <v>3078</v>
      </c>
      <c r="D1996" s="819" t="s">
        <v>5805</v>
      </c>
      <c r="E1996" s="820" t="s">
        <v>3110</v>
      </c>
      <c r="F1996" s="738" t="s">
        <v>3057</v>
      </c>
      <c r="G1996" s="738" t="s">
        <v>4077</v>
      </c>
      <c r="H1996" s="738" t="s">
        <v>608</v>
      </c>
      <c r="I1996" s="738" t="s">
        <v>750</v>
      </c>
      <c r="J1996" s="738" t="s">
        <v>5268</v>
      </c>
      <c r="K1996" s="738" t="s">
        <v>5269</v>
      </c>
      <c r="L1996" s="739">
        <v>882.24</v>
      </c>
      <c r="M1996" s="739">
        <v>1764.48</v>
      </c>
      <c r="N1996" s="738">
        <v>2</v>
      </c>
      <c r="O1996" s="821">
        <v>0.5</v>
      </c>
      <c r="P1996" s="739">
        <v>1764.48</v>
      </c>
      <c r="Q1996" s="754">
        <v>1</v>
      </c>
      <c r="R1996" s="738">
        <v>2</v>
      </c>
      <c r="S1996" s="754">
        <v>1</v>
      </c>
      <c r="T1996" s="821">
        <v>0.5</v>
      </c>
      <c r="U1996" s="777">
        <v>1</v>
      </c>
    </row>
    <row r="1997" spans="1:21" ht="14.4" customHeight="1" x14ac:dyDescent="0.3">
      <c r="A1997" s="737">
        <v>10</v>
      </c>
      <c r="B1997" s="738" t="s">
        <v>2778</v>
      </c>
      <c r="C1997" s="738" t="s">
        <v>3078</v>
      </c>
      <c r="D1997" s="819" t="s">
        <v>5805</v>
      </c>
      <c r="E1997" s="820" t="s">
        <v>3110</v>
      </c>
      <c r="F1997" s="738" t="s">
        <v>3057</v>
      </c>
      <c r="G1997" s="738" t="s">
        <v>4077</v>
      </c>
      <c r="H1997" s="738" t="s">
        <v>608</v>
      </c>
      <c r="I1997" s="738" t="s">
        <v>5270</v>
      </c>
      <c r="J1997" s="738" t="s">
        <v>4196</v>
      </c>
      <c r="K1997" s="738" t="s">
        <v>2943</v>
      </c>
      <c r="L1997" s="739">
        <v>729.38</v>
      </c>
      <c r="M1997" s="739">
        <v>23340.16</v>
      </c>
      <c r="N1997" s="738">
        <v>32</v>
      </c>
      <c r="O1997" s="821">
        <v>9.5</v>
      </c>
      <c r="P1997" s="739">
        <v>10940.699999999999</v>
      </c>
      <c r="Q1997" s="754">
        <v>0.46874999999999994</v>
      </c>
      <c r="R1997" s="738">
        <v>15</v>
      </c>
      <c r="S1997" s="754">
        <v>0.46875</v>
      </c>
      <c r="T1997" s="821">
        <v>3.5</v>
      </c>
      <c r="U1997" s="777">
        <v>0.36842105263157893</v>
      </c>
    </row>
    <row r="1998" spans="1:21" ht="14.4" customHeight="1" x14ac:dyDescent="0.3">
      <c r="A1998" s="737">
        <v>10</v>
      </c>
      <c r="B1998" s="738" t="s">
        <v>2778</v>
      </c>
      <c r="C1998" s="738" t="s">
        <v>3078</v>
      </c>
      <c r="D1998" s="819" t="s">
        <v>5805</v>
      </c>
      <c r="E1998" s="820" t="s">
        <v>3110</v>
      </c>
      <c r="F1998" s="738" t="s">
        <v>3057</v>
      </c>
      <c r="G1998" s="738" t="s">
        <v>4077</v>
      </c>
      <c r="H1998" s="738" t="s">
        <v>608</v>
      </c>
      <c r="I1998" s="738" t="s">
        <v>1454</v>
      </c>
      <c r="J1998" s="738" t="s">
        <v>1455</v>
      </c>
      <c r="K1998" s="738" t="s">
        <v>3482</v>
      </c>
      <c r="L1998" s="739">
        <v>729.38</v>
      </c>
      <c r="M1998" s="739">
        <v>27716.44</v>
      </c>
      <c r="N1998" s="738">
        <v>38</v>
      </c>
      <c r="O1998" s="821">
        <v>13</v>
      </c>
      <c r="P1998" s="739">
        <v>15316.98</v>
      </c>
      <c r="Q1998" s="754">
        <v>0.55263157894736847</v>
      </c>
      <c r="R1998" s="738">
        <v>21</v>
      </c>
      <c r="S1998" s="754">
        <v>0.55263157894736847</v>
      </c>
      <c r="T1998" s="821">
        <v>6.5</v>
      </c>
      <c r="U1998" s="777">
        <v>0.5</v>
      </c>
    </row>
    <row r="1999" spans="1:21" ht="14.4" customHeight="1" x14ac:dyDescent="0.3">
      <c r="A1999" s="737">
        <v>10</v>
      </c>
      <c r="B1999" s="738" t="s">
        <v>2778</v>
      </c>
      <c r="C1999" s="738" t="s">
        <v>3078</v>
      </c>
      <c r="D1999" s="819" t="s">
        <v>5805</v>
      </c>
      <c r="E1999" s="820" t="s">
        <v>3110</v>
      </c>
      <c r="F1999" s="738" t="s">
        <v>3057</v>
      </c>
      <c r="G1999" s="738" t="s">
        <v>4077</v>
      </c>
      <c r="H1999" s="738" t="s">
        <v>608</v>
      </c>
      <c r="I1999" s="738" t="s">
        <v>5271</v>
      </c>
      <c r="J1999" s="738" t="s">
        <v>1455</v>
      </c>
      <c r="K1999" s="738" t="s">
        <v>5272</v>
      </c>
      <c r="L1999" s="739">
        <v>544.47</v>
      </c>
      <c r="M1999" s="739">
        <v>1088.94</v>
      </c>
      <c r="N1999" s="738">
        <v>2</v>
      </c>
      <c r="O1999" s="821">
        <v>0.5</v>
      </c>
      <c r="P1999" s="739">
        <v>1088.94</v>
      </c>
      <c r="Q1999" s="754">
        <v>1</v>
      </c>
      <c r="R1999" s="738">
        <v>2</v>
      </c>
      <c r="S1999" s="754">
        <v>1</v>
      </c>
      <c r="T1999" s="821">
        <v>0.5</v>
      </c>
      <c r="U1999" s="777">
        <v>1</v>
      </c>
    </row>
    <row r="2000" spans="1:21" ht="14.4" customHeight="1" x14ac:dyDescent="0.3">
      <c r="A2000" s="737">
        <v>10</v>
      </c>
      <c r="B2000" s="738" t="s">
        <v>2778</v>
      </c>
      <c r="C2000" s="738" t="s">
        <v>3078</v>
      </c>
      <c r="D2000" s="819" t="s">
        <v>5805</v>
      </c>
      <c r="E2000" s="820" t="s">
        <v>3110</v>
      </c>
      <c r="F2000" s="738" t="s">
        <v>3057</v>
      </c>
      <c r="G2000" s="738" t="s">
        <v>4077</v>
      </c>
      <c r="H2000" s="738" t="s">
        <v>608</v>
      </c>
      <c r="I2000" s="738" t="s">
        <v>4195</v>
      </c>
      <c r="J2000" s="738" t="s">
        <v>4196</v>
      </c>
      <c r="K2000" s="738" t="s">
        <v>4197</v>
      </c>
      <c r="L2000" s="739">
        <v>729.38</v>
      </c>
      <c r="M2000" s="739">
        <v>9481.9399999999987</v>
      </c>
      <c r="N2000" s="738">
        <v>13</v>
      </c>
      <c r="O2000" s="821">
        <v>4</v>
      </c>
      <c r="P2000" s="739">
        <v>3646.8999999999996</v>
      </c>
      <c r="Q2000" s="754">
        <v>0.38461538461538464</v>
      </c>
      <c r="R2000" s="738">
        <v>5</v>
      </c>
      <c r="S2000" s="754">
        <v>0.38461538461538464</v>
      </c>
      <c r="T2000" s="821">
        <v>1.5</v>
      </c>
      <c r="U2000" s="777">
        <v>0.375</v>
      </c>
    </row>
    <row r="2001" spans="1:21" ht="14.4" customHeight="1" x14ac:dyDescent="0.3">
      <c r="A2001" s="737">
        <v>10</v>
      </c>
      <c r="B2001" s="738" t="s">
        <v>2778</v>
      </c>
      <c r="C2001" s="738" t="s">
        <v>3078</v>
      </c>
      <c r="D2001" s="819" t="s">
        <v>5805</v>
      </c>
      <c r="E2001" s="820" t="s">
        <v>3110</v>
      </c>
      <c r="F2001" s="738" t="s">
        <v>3057</v>
      </c>
      <c r="G2001" s="738" t="s">
        <v>4077</v>
      </c>
      <c r="H2001" s="738" t="s">
        <v>608</v>
      </c>
      <c r="I2001" s="738" t="s">
        <v>5273</v>
      </c>
      <c r="J2001" s="738" t="s">
        <v>5274</v>
      </c>
      <c r="K2001" s="738" t="s">
        <v>5275</v>
      </c>
      <c r="L2001" s="739">
        <v>676.93</v>
      </c>
      <c r="M2001" s="739">
        <v>4061.58</v>
      </c>
      <c r="N2001" s="738">
        <v>6</v>
      </c>
      <c r="O2001" s="821">
        <v>2</v>
      </c>
      <c r="P2001" s="739">
        <v>2030.79</v>
      </c>
      <c r="Q2001" s="754">
        <v>0.5</v>
      </c>
      <c r="R2001" s="738">
        <v>3</v>
      </c>
      <c r="S2001" s="754">
        <v>0.5</v>
      </c>
      <c r="T2001" s="821">
        <v>1.5</v>
      </c>
      <c r="U2001" s="777">
        <v>0.75</v>
      </c>
    </row>
    <row r="2002" spans="1:21" ht="14.4" customHeight="1" x14ac:dyDescent="0.3">
      <c r="A2002" s="737">
        <v>10</v>
      </c>
      <c r="B2002" s="738" t="s">
        <v>2778</v>
      </c>
      <c r="C2002" s="738" t="s">
        <v>3078</v>
      </c>
      <c r="D2002" s="819" t="s">
        <v>5805</v>
      </c>
      <c r="E2002" s="820" t="s">
        <v>3110</v>
      </c>
      <c r="F2002" s="738" t="s">
        <v>3057</v>
      </c>
      <c r="G2002" s="738" t="s">
        <v>4077</v>
      </c>
      <c r="H2002" s="738" t="s">
        <v>608</v>
      </c>
      <c r="I2002" s="738" t="s">
        <v>5276</v>
      </c>
      <c r="J2002" s="738" t="s">
        <v>5266</v>
      </c>
      <c r="K2002" s="738" t="s">
        <v>5267</v>
      </c>
      <c r="L2002" s="739">
        <v>634</v>
      </c>
      <c r="M2002" s="739">
        <v>1902</v>
      </c>
      <c r="N2002" s="738">
        <v>3</v>
      </c>
      <c r="O2002" s="821">
        <v>0.5</v>
      </c>
      <c r="P2002" s="739"/>
      <c r="Q2002" s="754">
        <v>0</v>
      </c>
      <c r="R2002" s="738"/>
      <c r="S2002" s="754">
        <v>0</v>
      </c>
      <c r="T2002" s="821"/>
      <c r="U2002" s="777">
        <v>0</v>
      </c>
    </row>
    <row r="2003" spans="1:21" ht="14.4" customHeight="1" x14ac:dyDescent="0.3">
      <c r="A2003" s="737">
        <v>10</v>
      </c>
      <c r="B2003" s="738" t="s">
        <v>2778</v>
      </c>
      <c r="C2003" s="738" t="s">
        <v>3078</v>
      </c>
      <c r="D2003" s="819" t="s">
        <v>5805</v>
      </c>
      <c r="E2003" s="820" t="s">
        <v>3110</v>
      </c>
      <c r="F2003" s="738" t="s">
        <v>3057</v>
      </c>
      <c r="G2003" s="738" t="s">
        <v>4077</v>
      </c>
      <c r="H2003" s="738" t="s">
        <v>608</v>
      </c>
      <c r="I2003" s="738" t="s">
        <v>5277</v>
      </c>
      <c r="J2003" s="738" t="s">
        <v>5263</v>
      </c>
      <c r="K2003" s="738" t="s">
        <v>5264</v>
      </c>
      <c r="L2003" s="739">
        <v>623.94000000000005</v>
      </c>
      <c r="M2003" s="739">
        <v>2495.7600000000002</v>
      </c>
      <c r="N2003" s="738">
        <v>4</v>
      </c>
      <c r="O2003" s="821">
        <v>1</v>
      </c>
      <c r="P2003" s="739">
        <v>2495.7600000000002</v>
      </c>
      <c r="Q2003" s="754">
        <v>1</v>
      </c>
      <c r="R2003" s="738">
        <v>4</v>
      </c>
      <c r="S2003" s="754">
        <v>1</v>
      </c>
      <c r="T2003" s="821">
        <v>1</v>
      </c>
      <c r="U2003" s="777">
        <v>1</v>
      </c>
    </row>
    <row r="2004" spans="1:21" ht="14.4" customHeight="1" x14ac:dyDescent="0.3">
      <c r="A2004" s="737">
        <v>10</v>
      </c>
      <c r="B2004" s="738" t="s">
        <v>2778</v>
      </c>
      <c r="C2004" s="738" t="s">
        <v>3078</v>
      </c>
      <c r="D2004" s="819" t="s">
        <v>5805</v>
      </c>
      <c r="E2004" s="820" t="s">
        <v>3110</v>
      </c>
      <c r="F2004" s="738" t="s">
        <v>3057</v>
      </c>
      <c r="G2004" s="738" t="s">
        <v>3166</v>
      </c>
      <c r="H2004" s="738" t="s">
        <v>608</v>
      </c>
      <c r="I2004" s="738" t="s">
        <v>5278</v>
      </c>
      <c r="J2004" s="738" t="s">
        <v>3633</v>
      </c>
      <c r="K2004" s="738" t="s">
        <v>5279</v>
      </c>
      <c r="L2004" s="739">
        <v>522.58000000000004</v>
      </c>
      <c r="M2004" s="739">
        <v>6270.9600000000009</v>
      </c>
      <c r="N2004" s="738">
        <v>12</v>
      </c>
      <c r="O2004" s="821">
        <v>1</v>
      </c>
      <c r="P2004" s="739">
        <v>6270.9600000000009</v>
      </c>
      <c r="Q2004" s="754">
        <v>1</v>
      </c>
      <c r="R2004" s="738">
        <v>12</v>
      </c>
      <c r="S2004" s="754">
        <v>1</v>
      </c>
      <c r="T2004" s="821">
        <v>1</v>
      </c>
      <c r="U2004" s="777">
        <v>1</v>
      </c>
    </row>
    <row r="2005" spans="1:21" ht="14.4" customHeight="1" x14ac:dyDescent="0.3">
      <c r="A2005" s="737">
        <v>10</v>
      </c>
      <c r="B2005" s="738" t="s">
        <v>2778</v>
      </c>
      <c r="C2005" s="738" t="s">
        <v>3078</v>
      </c>
      <c r="D2005" s="819" t="s">
        <v>5805</v>
      </c>
      <c r="E2005" s="820" t="s">
        <v>3110</v>
      </c>
      <c r="F2005" s="738" t="s">
        <v>3057</v>
      </c>
      <c r="G2005" s="738" t="s">
        <v>3166</v>
      </c>
      <c r="H2005" s="738" t="s">
        <v>608</v>
      </c>
      <c r="I2005" s="738" t="s">
        <v>5280</v>
      </c>
      <c r="J2005" s="738" t="s">
        <v>3633</v>
      </c>
      <c r="K2005" s="738" t="s">
        <v>5281</v>
      </c>
      <c r="L2005" s="739">
        <v>589.4</v>
      </c>
      <c r="M2005" s="739">
        <v>12377.400000000001</v>
      </c>
      <c r="N2005" s="738">
        <v>21</v>
      </c>
      <c r="O2005" s="821">
        <v>3</v>
      </c>
      <c r="P2005" s="739">
        <v>8251.6</v>
      </c>
      <c r="Q2005" s="754">
        <v>0.66666666666666663</v>
      </c>
      <c r="R2005" s="738">
        <v>14</v>
      </c>
      <c r="S2005" s="754">
        <v>0.66666666666666663</v>
      </c>
      <c r="T2005" s="821">
        <v>2</v>
      </c>
      <c r="U2005" s="777">
        <v>0.66666666666666663</v>
      </c>
    </row>
    <row r="2006" spans="1:21" ht="14.4" customHeight="1" x14ac:dyDescent="0.3">
      <c r="A2006" s="737">
        <v>10</v>
      </c>
      <c r="B2006" s="738" t="s">
        <v>2778</v>
      </c>
      <c r="C2006" s="738" t="s">
        <v>3078</v>
      </c>
      <c r="D2006" s="819" t="s">
        <v>5805</v>
      </c>
      <c r="E2006" s="820" t="s">
        <v>3110</v>
      </c>
      <c r="F2006" s="738" t="s">
        <v>3057</v>
      </c>
      <c r="G2006" s="738" t="s">
        <v>3166</v>
      </c>
      <c r="H2006" s="738" t="s">
        <v>608</v>
      </c>
      <c r="I2006" s="738" t="s">
        <v>5282</v>
      </c>
      <c r="J2006" s="738" t="s">
        <v>3633</v>
      </c>
      <c r="K2006" s="738" t="s">
        <v>5283</v>
      </c>
      <c r="L2006" s="739">
        <v>646.82000000000005</v>
      </c>
      <c r="M2006" s="739">
        <v>3234.1000000000004</v>
      </c>
      <c r="N2006" s="738">
        <v>5</v>
      </c>
      <c r="O2006" s="821">
        <v>1</v>
      </c>
      <c r="P2006" s="739">
        <v>3234.1000000000004</v>
      </c>
      <c r="Q2006" s="754">
        <v>1</v>
      </c>
      <c r="R2006" s="738">
        <v>5</v>
      </c>
      <c r="S2006" s="754">
        <v>1</v>
      </c>
      <c r="T2006" s="821">
        <v>1</v>
      </c>
      <c r="U2006" s="777">
        <v>1</v>
      </c>
    </row>
    <row r="2007" spans="1:21" ht="14.4" customHeight="1" x14ac:dyDescent="0.3">
      <c r="A2007" s="737">
        <v>10</v>
      </c>
      <c r="B2007" s="738" t="s">
        <v>2778</v>
      </c>
      <c r="C2007" s="738" t="s">
        <v>3078</v>
      </c>
      <c r="D2007" s="819" t="s">
        <v>5805</v>
      </c>
      <c r="E2007" s="820" t="s">
        <v>3110</v>
      </c>
      <c r="F2007" s="738" t="s">
        <v>3057</v>
      </c>
      <c r="G2007" s="738" t="s">
        <v>3166</v>
      </c>
      <c r="H2007" s="738" t="s">
        <v>608</v>
      </c>
      <c r="I2007" s="738" t="s">
        <v>2217</v>
      </c>
      <c r="J2007" s="738" t="s">
        <v>1903</v>
      </c>
      <c r="K2007" s="738" t="s">
        <v>3167</v>
      </c>
      <c r="L2007" s="739">
        <v>688.56</v>
      </c>
      <c r="M2007" s="739">
        <v>688.56</v>
      </c>
      <c r="N2007" s="738">
        <v>1</v>
      </c>
      <c r="O2007" s="821">
        <v>0.5</v>
      </c>
      <c r="P2007" s="739">
        <v>688.56</v>
      </c>
      <c r="Q2007" s="754">
        <v>1</v>
      </c>
      <c r="R2007" s="738">
        <v>1</v>
      </c>
      <c r="S2007" s="754">
        <v>1</v>
      </c>
      <c r="T2007" s="821">
        <v>0.5</v>
      </c>
      <c r="U2007" s="777">
        <v>1</v>
      </c>
    </row>
    <row r="2008" spans="1:21" ht="14.4" customHeight="1" x14ac:dyDescent="0.3">
      <c r="A2008" s="737">
        <v>10</v>
      </c>
      <c r="B2008" s="738" t="s">
        <v>2778</v>
      </c>
      <c r="C2008" s="738" t="s">
        <v>3078</v>
      </c>
      <c r="D2008" s="819" t="s">
        <v>5805</v>
      </c>
      <c r="E2008" s="820" t="s">
        <v>3110</v>
      </c>
      <c r="F2008" s="738" t="s">
        <v>3057</v>
      </c>
      <c r="G2008" s="738" t="s">
        <v>3166</v>
      </c>
      <c r="H2008" s="738" t="s">
        <v>608</v>
      </c>
      <c r="I2008" s="738" t="s">
        <v>5284</v>
      </c>
      <c r="J2008" s="738" t="s">
        <v>1903</v>
      </c>
      <c r="K2008" s="738" t="s">
        <v>5285</v>
      </c>
      <c r="L2008" s="739">
        <v>0</v>
      </c>
      <c r="M2008" s="739">
        <v>0</v>
      </c>
      <c r="N2008" s="738">
        <v>1</v>
      </c>
      <c r="O2008" s="821">
        <v>1</v>
      </c>
      <c r="P2008" s="739">
        <v>0</v>
      </c>
      <c r="Q2008" s="754"/>
      <c r="R2008" s="738">
        <v>1</v>
      </c>
      <c r="S2008" s="754">
        <v>1</v>
      </c>
      <c r="T2008" s="821">
        <v>1</v>
      </c>
      <c r="U2008" s="777">
        <v>1</v>
      </c>
    </row>
    <row r="2009" spans="1:21" ht="14.4" customHeight="1" x14ac:dyDescent="0.3">
      <c r="A2009" s="737">
        <v>10</v>
      </c>
      <c r="B2009" s="738" t="s">
        <v>2778</v>
      </c>
      <c r="C2009" s="738" t="s">
        <v>3078</v>
      </c>
      <c r="D2009" s="819" t="s">
        <v>5805</v>
      </c>
      <c r="E2009" s="820" t="s">
        <v>3110</v>
      </c>
      <c r="F2009" s="738" t="s">
        <v>3057</v>
      </c>
      <c r="G2009" s="738" t="s">
        <v>3166</v>
      </c>
      <c r="H2009" s="738" t="s">
        <v>608</v>
      </c>
      <c r="I2009" s="738" t="s">
        <v>5286</v>
      </c>
      <c r="J2009" s="738" t="s">
        <v>1903</v>
      </c>
      <c r="K2009" s="738" t="s">
        <v>5287</v>
      </c>
      <c r="L2009" s="739">
        <v>0</v>
      </c>
      <c r="M2009" s="739">
        <v>0</v>
      </c>
      <c r="N2009" s="738">
        <v>1</v>
      </c>
      <c r="O2009" s="821">
        <v>0.5</v>
      </c>
      <c r="P2009" s="739">
        <v>0</v>
      </c>
      <c r="Q2009" s="754"/>
      <c r="R2009" s="738">
        <v>1</v>
      </c>
      <c r="S2009" s="754">
        <v>1</v>
      </c>
      <c r="T2009" s="821">
        <v>0.5</v>
      </c>
      <c r="U2009" s="777">
        <v>1</v>
      </c>
    </row>
    <row r="2010" spans="1:21" ht="14.4" customHeight="1" x14ac:dyDescent="0.3">
      <c r="A2010" s="737">
        <v>10</v>
      </c>
      <c r="B2010" s="738" t="s">
        <v>2778</v>
      </c>
      <c r="C2010" s="738" t="s">
        <v>3078</v>
      </c>
      <c r="D2010" s="819" t="s">
        <v>5805</v>
      </c>
      <c r="E2010" s="820" t="s">
        <v>3110</v>
      </c>
      <c r="F2010" s="738" t="s">
        <v>3057</v>
      </c>
      <c r="G2010" s="738" t="s">
        <v>3166</v>
      </c>
      <c r="H2010" s="738" t="s">
        <v>608</v>
      </c>
      <c r="I2010" s="738" t="s">
        <v>5288</v>
      </c>
      <c r="J2010" s="738" t="s">
        <v>1903</v>
      </c>
      <c r="K2010" s="738" t="s">
        <v>3322</v>
      </c>
      <c r="L2010" s="739">
        <v>0</v>
      </c>
      <c r="M2010" s="739">
        <v>0</v>
      </c>
      <c r="N2010" s="738">
        <v>1</v>
      </c>
      <c r="O2010" s="821">
        <v>0.5</v>
      </c>
      <c r="P2010" s="739">
        <v>0</v>
      </c>
      <c r="Q2010" s="754"/>
      <c r="R2010" s="738">
        <v>1</v>
      </c>
      <c r="S2010" s="754">
        <v>1</v>
      </c>
      <c r="T2010" s="821">
        <v>0.5</v>
      </c>
      <c r="U2010" s="777">
        <v>1</v>
      </c>
    </row>
    <row r="2011" spans="1:21" ht="14.4" customHeight="1" x14ac:dyDescent="0.3">
      <c r="A2011" s="737">
        <v>10</v>
      </c>
      <c r="B2011" s="738" t="s">
        <v>2778</v>
      </c>
      <c r="C2011" s="738" t="s">
        <v>3078</v>
      </c>
      <c r="D2011" s="819" t="s">
        <v>5805</v>
      </c>
      <c r="E2011" s="820" t="s">
        <v>3110</v>
      </c>
      <c r="F2011" s="738" t="s">
        <v>3057</v>
      </c>
      <c r="G2011" s="738" t="s">
        <v>3550</v>
      </c>
      <c r="H2011" s="738" t="s">
        <v>608</v>
      </c>
      <c r="I2011" s="738" t="s">
        <v>1278</v>
      </c>
      <c r="J2011" s="738" t="s">
        <v>1279</v>
      </c>
      <c r="K2011" s="738" t="s">
        <v>3551</v>
      </c>
      <c r="L2011" s="739">
        <v>34.19</v>
      </c>
      <c r="M2011" s="739">
        <v>307.70999999999998</v>
      </c>
      <c r="N2011" s="738">
        <v>9</v>
      </c>
      <c r="O2011" s="821">
        <v>3.5</v>
      </c>
      <c r="P2011" s="739">
        <v>239.32999999999998</v>
      </c>
      <c r="Q2011" s="754">
        <v>0.77777777777777779</v>
      </c>
      <c r="R2011" s="738">
        <v>7</v>
      </c>
      <c r="S2011" s="754">
        <v>0.77777777777777779</v>
      </c>
      <c r="T2011" s="821">
        <v>2.5</v>
      </c>
      <c r="U2011" s="777">
        <v>0.7142857142857143</v>
      </c>
    </row>
    <row r="2012" spans="1:21" ht="14.4" customHeight="1" x14ac:dyDescent="0.3">
      <c r="A2012" s="737">
        <v>10</v>
      </c>
      <c r="B2012" s="738" t="s">
        <v>2778</v>
      </c>
      <c r="C2012" s="738" t="s">
        <v>3078</v>
      </c>
      <c r="D2012" s="819" t="s">
        <v>5805</v>
      </c>
      <c r="E2012" s="820" t="s">
        <v>3110</v>
      </c>
      <c r="F2012" s="738" t="s">
        <v>3057</v>
      </c>
      <c r="G2012" s="738" t="s">
        <v>4295</v>
      </c>
      <c r="H2012" s="738" t="s">
        <v>608</v>
      </c>
      <c r="I2012" s="738" t="s">
        <v>5098</v>
      </c>
      <c r="J2012" s="738" t="s">
        <v>1607</v>
      </c>
      <c r="K2012" s="738" t="s">
        <v>4308</v>
      </c>
      <c r="L2012" s="739">
        <v>374.79</v>
      </c>
      <c r="M2012" s="739">
        <v>8620.17</v>
      </c>
      <c r="N2012" s="738">
        <v>23</v>
      </c>
      <c r="O2012" s="821">
        <v>2</v>
      </c>
      <c r="P2012" s="739">
        <v>3747.9</v>
      </c>
      <c r="Q2012" s="754">
        <v>0.43478260869565216</v>
      </c>
      <c r="R2012" s="738">
        <v>10</v>
      </c>
      <c r="S2012" s="754">
        <v>0.43478260869565216</v>
      </c>
      <c r="T2012" s="821">
        <v>0.5</v>
      </c>
      <c r="U2012" s="777">
        <v>0.25</v>
      </c>
    </row>
    <row r="2013" spans="1:21" ht="14.4" customHeight="1" x14ac:dyDescent="0.3">
      <c r="A2013" s="737">
        <v>10</v>
      </c>
      <c r="B2013" s="738" t="s">
        <v>2778</v>
      </c>
      <c r="C2013" s="738" t="s">
        <v>3078</v>
      </c>
      <c r="D2013" s="819" t="s">
        <v>5805</v>
      </c>
      <c r="E2013" s="820" t="s">
        <v>3110</v>
      </c>
      <c r="F2013" s="738" t="s">
        <v>3057</v>
      </c>
      <c r="G2013" s="738" t="s">
        <v>4295</v>
      </c>
      <c r="H2013" s="738" t="s">
        <v>608</v>
      </c>
      <c r="I2013" s="738" t="s">
        <v>1606</v>
      </c>
      <c r="J2013" s="738" t="s">
        <v>1607</v>
      </c>
      <c r="K2013" s="738" t="s">
        <v>4308</v>
      </c>
      <c r="L2013" s="739">
        <v>374.79</v>
      </c>
      <c r="M2013" s="739">
        <v>7121.01</v>
      </c>
      <c r="N2013" s="738">
        <v>19</v>
      </c>
      <c r="O2013" s="821">
        <v>1</v>
      </c>
      <c r="P2013" s="739">
        <v>7121.01</v>
      </c>
      <c r="Q2013" s="754">
        <v>1</v>
      </c>
      <c r="R2013" s="738">
        <v>19</v>
      </c>
      <c r="S2013" s="754">
        <v>1</v>
      </c>
      <c r="T2013" s="821">
        <v>1</v>
      </c>
      <c r="U2013" s="777">
        <v>1</v>
      </c>
    </row>
    <row r="2014" spans="1:21" ht="14.4" customHeight="1" x14ac:dyDescent="0.3">
      <c r="A2014" s="737">
        <v>10</v>
      </c>
      <c r="B2014" s="738" t="s">
        <v>2778</v>
      </c>
      <c r="C2014" s="738" t="s">
        <v>3078</v>
      </c>
      <c r="D2014" s="819" t="s">
        <v>5805</v>
      </c>
      <c r="E2014" s="820" t="s">
        <v>3110</v>
      </c>
      <c r="F2014" s="738" t="s">
        <v>3057</v>
      </c>
      <c r="G2014" s="738" t="s">
        <v>4295</v>
      </c>
      <c r="H2014" s="738" t="s">
        <v>608</v>
      </c>
      <c r="I2014" s="738" t="s">
        <v>5099</v>
      </c>
      <c r="J2014" s="738" t="s">
        <v>4297</v>
      </c>
      <c r="K2014" s="738" t="s">
        <v>4298</v>
      </c>
      <c r="L2014" s="739">
        <v>239.96</v>
      </c>
      <c r="M2014" s="739">
        <v>3839.36</v>
      </c>
      <c r="N2014" s="738">
        <v>16</v>
      </c>
      <c r="O2014" s="821">
        <v>1.5</v>
      </c>
      <c r="P2014" s="739">
        <v>3599.4</v>
      </c>
      <c r="Q2014" s="754">
        <v>0.9375</v>
      </c>
      <c r="R2014" s="738">
        <v>15</v>
      </c>
      <c r="S2014" s="754">
        <v>0.9375</v>
      </c>
      <c r="T2014" s="821">
        <v>0.5</v>
      </c>
      <c r="U2014" s="777">
        <v>0.33333333333333331</v>
      </c>
    </row>
    <row r="2015" spans="1:21" ht="14.4" customHeight="1" x14ac:dyDescent="0.3">
      <c r="A2015" s="737">
        <v>10</v>
      </c>
      <c r="B2015" s="738" t="s">
        <v>2778</v>
      </c>
      <c r="C2015" s="738" t="s">
        <v>3078</v>
      </c>
      <c r="D2015" s="819" t="s">
        <v>5805</v>
      </c>
      <c r="E2015" s="820" t="s">
        <v>3110</v>
      </c>
      <c r="F2015" s="738" t="s">
        <v>3057</v>
      </c>
      <c r="G2015" s="738" t="s">
        <v>4295</v>
      </c>
      <c r="H2015" s="738" t="s">
        <v>608</v>
      </c>
      <c r="I2015" s="738" t="s">
        <v>4296</v>
      </c>
      <c r="J2015" s="738" t="s">
        <v>4297</v>
      </c>
      <c r="K2015" s="738" t="s">
        <v>4298</v>
      </c>
      <c r="L2015" s="739">
        <v>239.96</v>
      </c>
      <c r="M2015" s="739">
        <v>2399.6</v>
      </c>
      <c r="N2015" s="738">
        <v>10</v>
      </c>
      <c r="O2015" s="821">
        <v>0.5</v>
      </c>
      <c r="P2015" s="739">
        <v>2399.6</v>
      </c>
      <c r="Q2015" s="754">
        <v>1</v>
      </c>
      <c r="R2015" s="738">
        <v>10</v>
      </c>
      <c r="S2015" s="754">
        <v>1</v>
      </c>
      <c r="T2015" s="821">
        <v>0.5</v>
      </c>
      <c r="U2015" s="777">
        <v>1</v>
      </c>
    </row>
    <row r="2016" spans="1:21" ht="14.4" customHeight="1" x14ac:dyDescent="0.3">
      <c r="A2016" s="737">
        <v>10</v>
      </c>
      <c r="B2016" s="738" t="s">
        <v>2778</v>
      </c>
      <c r="C2016" s="738" t="s">
        <v>3078</v>
      </c>
      <c r="D2016" s="819" t="s">
        <v>5805</v>
      </c>
      <c r="E2016" s="820" t="s">
        <v>3110</v>
      </c>
      <c r="F2016" s="738" t="s">
        <v>3057</v>
      </c>
      <c r="G2016" s="738" t="s">
        <v>5289</v>
      </c>
      <c r="H2016" s="738" t="s">
        <v>608</v>
      </c>
      <c r="I2016" s="738" t="s">
        <v>5290</v>
      </c>
      <c r="J2016" s="738" t="s">
        <v>5291</v>
      </c>
      <c r="K2016" s="738" t="s">
        <v>5292</v>
      </c>
      <c r="L2016" s="739">
        <v>0</v>
      </c>
      <c r="M2016" s="739">
        <v>0</v>
      </c>
      <c r="N2016" s="738">
        <v>1</v>
      </c>
      <c r="O2016" s="821">
        <v>1</v>
      </c>
      <c r="P2016" s="739"/>
      <c r="Q2016" s="754"/>
      <c r="R2016" s="738"/>
      <c r="S2016" s="754">
        <v>0</v>
      </c>
      <c r="T2016" s="821"/>
      <c r="U2016" s="777">
        <v>0</v>
      </c>
    </row>
    <row r="2017" spans="1:21" ht="14.4" customHeight="1" x14ac:dyDescent="0.3">
      <c r="A2017" s="737">
        <v>10</v>
      </c>
      <c r="B2017" s="738" t="s">
        <v>2778</v>
      </c>
      <c r="C2017" s="738" t="s">
        <v>3078</v>
      </c>
      <c r="D2017" s="819" t="s">
        <v>5805</v>
      </c>
      <c r="E2017" s="820" t="s">
        <v>3110</v>
      </c>
      <c r="F2017" s="738" t="s">
        <v>3057</v>
      </c>
      <c r="G2017" s="738" t="s">
        <v>3188</v>
      </c>
      <c r="H2017" s="738" t="s">
        <v>608</v>
      </c>
      <c r="I2017" s="738" t="s">
        <v>3189</v>
      </c>
      <c r="J2017" s="738" t="s">
        <v>1623</v>
      </c>
      <c r="K2017" s="738" t="s">
        <v>3190</v>
      </c>
      <c r="L2017" s="739">
        <v>301.2</v>
      </c>
      <c r="M2017" s="739">
        <v>3915.5999999999995</v>
      </c>
      <c r="N2017" s="738">
        <v>13</v>
      </c>
      <c r="O2017" s="821">
        <v>6.5</v>
      </c>
      <c r="P2017" s="739">
        <v>3011.9999999999995</v>
      </c>
      <c r="Q2017" s="754">
        <v>0.76923076923076927</v>
      </c>
      <c r="R2017" s="738">
        <v>10</v>
      </c>
      <c r="S2017" s="754">
        <v>0.76923076923076927</v>
      </c>
      <c r="T2017" s="821">
        <v>4.5</v>
      </c>
      <c r="U2017" s="777">
        <v>0.69230769230769229</v>
      </c>
    </row>
    <row r="2018" spans="1:21" ht="14.4" customHeight="1" x14ac:dyDescent="0.3">
      <c r="A2018" s="737">
        <v>10</v>
      </c>
      <c r="B2018" s="738" t="s">
        <v>2778</v>
      </c>
      <c r="C2018" s="738" t="s">
        <v>3078</v>
      </c>
      <c r="D2018" s="819" t="s">
        <v>5805</v>
      </c>
      <c r="E2018" s="820" t="s">
        <v>3110</v>
      </c>
      <c r="F2018" s="738" t="s">
        <v>3057</v>
      </c>
      <c r="G2018" s="738" t="s">
        <v>3188</v>
      </c>
      <c r="H2018" s="738" t="s">
        <v>608</v>
      </c>
      <c r="I2018" s="738" t="s">
        <v>3310</v>
      </c>
      <c r="J2018" s="738" t="s">
        <v>1623</v>
      </c>
      <c r="K2018" s="738" t="s">
        <v>3303</v>
      </c>
      <c r="L2018" s="739">
        <v>57.64</v>
      </c>
      <c r="M2018" s="739">
        <v>115.28</v>
      </c>
      <c r="N2018" s="738">
        <v>2</v>
      </c>
      <c r="O2018" s="821">
        <v>2</v>
      </c>
      <c r="P2018" s="739"/>
      <c r="Q2018" s="754">
        <v>0</v>
      </c>
      <c r="R2018" s="738"/>
      <c r="S2018" s="754">
        <v>0</v>
      </c>
      <c r="T2018" s="821"/>
      <c r="U2018" s="777">
        <v>0</v>
      </c>
    </row>
    <row r="2019" spans="1:21" ht="14.4" customHeight="1" x14ac:dyDescent="0.3">
      <c r="A2019" s="737">
        <v>10</v>
      </c>
      <c r="B2019" s="738" t="s">
        <v>2778</v>
      </c>
      <c r="C2019" s="738" t="s">
        <v>3078</v>
      </c>
      <c r="D2019" s="819" t="s">
        <v>5805</v>
      </c>
      <c r="E2019" s="820" t="s">
        <v>3110</v>
      </c>
      <c r="F2019" s="738" t="s">
        <v>3057</v>
      </c>
      <c r="G2019" s="738" t="s">
        <v>3188</v>
      </c>
      <c r="H2019" s="738" t="s">
        <v>608</v>
      </c>
      <c r="I2019" s="738" t="s">
        <v>3489</v>
      </c>
      <c r="J2019" s="738" t="s">
        <v>1623</v>
      </c>
      <c r="K2019" s="738" t="s">
        <v>3190</v>
      </c>
      <c r="L2019" s="739">
        <v>185.26</v>
      </c>
      <c r="M2019" s="739">
        <v>1667.34</v>
      </c>
      <c r="N2019" s="738">
        <v>9</v>
      </c>
      <c r="O2019" s="821">
        <v>8.5</v>
      </c>
      <c r="P2019" s="739">
        <v>555.78</v>
      </c>
      <c r="Q2019" s="754">
        <v>0.33333333333333331</v>
      </c>
      <c r="R2019" s="738">
        <v>3</v>
      </c>
      <c r="S2019" s="754">
        <v>0.33333333333333331</v>
      </c>
      <c r="T2019" s="821">
        <v>2.5</v>
      </c>
      <c r="U2019" s="777">
        <v>0.29411764705882354</v>
      </c>
    </row>
    <row r="2020" spans="1:21" ht="14.4" customHeight="1" x14ac:dyDescent="0.3">
      <c r="A2020" s="737">
        <v>10</v>
      </c>
      <c r="B2020" s="738" t="s">
        <v>2778</v>
      </c>
      <c r="C2020" s="738" t="s">
        <v>3078</v>
      </c>
      <c r="D2020" s="819" t="s">
        <v>5805</v>
      </c>
      <c r="E2020" s="820" t="s">
        <v>3110</v>
      </c>
      <c r="F2020" s="738" t="s">
        <v>3057</v>
      </c>
      <c r="G2020" s="738" t="s">
        <v>3188</v>
      </c>
      <c r="H2020" s="738" t="s">
        <v>608</v>
      </c>
      <c r="I2020" s="738" t="s">
        <v>1622</v>
      </c>
      <c r="J2020" s="738" t="s">
        <v>1623</v>
      </c>
      <c r="K2020" s="738" t="s">
        <v>3190</v>
      </c>
      <c r="L2020" s="739">
        <v>301.2</v>
      </c>
      <c r="M2020" s="739">
        <v>602.4</v>
      </c>
      <c r="N2020" s="738">
        <v>2</v>
      </c>
      <c r="O2020" s="821">
        <v>1</v>
      </c>
      <c r="P2020" s="739">
        <v>301.2</v>
      </c>
      <c r="Q2020" s="754">
        <v>0.5</v>
      </c>
      <c r="R2020" s="738">
        <v>1</v>
      </c>
      <c r="S2020" s="754">
        <v>0.5</v>
      </c>
      <c r="T2020" s="821">
        <v>0.5</v>
      </c>
      <c r="U2020" s="777">
        <v>0.5</v>
      </c>
    </row>
    <row r="2021" spans="1:21" ht="14.4" customHeight="1" x14ac:dyDescent="0.3">
      <c r="A2021" s="737">
        <v>10</v>
      </c>
      <c r="B2021" s="738" t="s">
        <v>2778</v>
      </c>
      <c r="C2021" s="738" t="s">
        <v>3078</v>
      </c>
      <c r="D2021" s="819" t="s">
        <v>5805</v>
      </c>
      <c r="E2021" s="820" t="s">
        <v>3110</v>
      </c>
      <c r="F2021" s="738" t="s">
        <v>3057</v>
      </c>
      <c r="G2021" s="738" t="s">
        <v>4686</v>
      </c>
      <c r="H2021" s="738" t="s">
        <v>871</v>
      </c>
      <c r="I2021" s="738" t="s">
        <v>5293</v>
      </c>
      <c r="J2021" s="738" t="s">
        <v>4688</v>
      </c>
      <c r="K2021" s="738" t="s">
        <v>5294</v>
      </c>
      <c r="L2021" s="739">
        <v>102.93</v>
      </c>
      <c r="M2021" s="739">
        <v>102.93</v>
      </c>
      <c r="N2021" s="738">
        <v>1</v>
      </c>
      <c r="O2021" s="821">
        <v>1</v>
      </c>
      <c r="P2021" s="739">
        <v>102.93</v>
      </c>
      <c r="Q2021" s="754">
        <v>1</v>
      </c>
      <c r="R2021" s="738">
        <v>1</v>
      </c>
      <c r="S2021" s="754">
        <v>1</v>
      </c>
      <c r="T2021" s="821">
        <v>1</v>
      </c>
      <c r="U2021" s="777">
        <v>1</v>
      </c>
    </row>
    <row r="2022" spans="1:21" ht="14.4" customHeight="1" x14ac:dyDescent="0.3">
      <c r="A2022" s="737">
        <v>10</v>
      </c>
      <c r="B2022" s="738" t="s">
        <v>2778</v>
      </c>
      <c r="C2022" s="738" t="s">
        <v>3078</v>
      </c>
      <c r="D2022" s="819" t="s">
        <v>5805</v>
      </c>
      <c r="E2022" s="820" t="s">
        <v>3110</v>
      </c>
      <c r="F2022" s="738" t="s">
        <v>3057</v>
      </c>
      <c r="G2022" s="738" t="s">
        <v>5295</v>
      </c>
      <c r="H2022" s="738" t="s">
        <v>608</v>
      </c>
      <c r="I2022" s="738" t="s">
        <v>5296</v>
      </c>
      <c r="J2022" s="738" t="s">
        <v>5297</v>
      </c>
      <c r="K2022" s="738" t="s">
        <v>5298</v>
      </c>
      <c r="L2022" s="739">
        <v>256.67</v>
      </c>
      <c r="M2022" s="739">
        <v>513.34</v>
      </c>
      <c r="N2022" s="738">
        <v>2</v>
      </c>
      <c r="O2022" s="821">
        <v>1</v>
      </c>
      <c r="P2022" s="739"/>
      <c r="Q2022" s="754">
        <v>0</v>
      </c>
      <c r="R2022" s="738"/>
      <c r="S2022" s="754">
        <v>0</v>
      </c>
      <c r="T2022" s="821"/>
      <c r="U2022" s="777">
        <v>0</v>
      </c>
    </row>
    <row r="2023" spans="1:21" ht="14.4" customHeight="1" x14ac:dyDescent="0.3">
      <c r="A2023" s="737">
        <v>10</v>
      </c>
      <c r="B2023" s="738" t="s">
        <v>2778</v>
      </c>
      <c r="C2023" s="738" t="s">
        <v>3078</v>
      </c>
      <c r="D2023" s="819" t="s">
        <v>5805</v>
      </c>
      <c r="E2023" s="820" t="s">
        <v>3110</v>
      </c>
      <c r="F2023" s="738" t="s">
        <v>3057</v>
      </c>
      <c r="G2023" s="738" t="s">
        <v>3319</v>
      </c>
      <c r="H2023" s="738" t="s">
        <v>871</v>
      </c>
      <c r="I2023" s="738" t="s">
        <v>937</v>
      </c>
      <c r="J2023" s="738" t="s">
        <v>938</v>
      </c>
      <c r="K2023" s="738" t="s">
        <v>2310</v>
      </c>
      <c r="L2023" s="739">
        <v>181.66</v>
      </c>
      <c r="M2023" s="739">
        <v>64307.64</v>
      </c>
      <c r="N2023" s="738">
        <v>354</v>
      </c>
      <c r="O2023" s="821">
        <v>5</v>
      </c>
      <c r="P2023" s="739">
        <v>36695.32</v>
      </c>
      <c r="Q2023" s="754">
        <v>0.57062146892655363</v>
      </c>
      <c r="R2023" s="738">
        <v>202</v>
      </c>
      <c r="S2023" s="754">
        <v>0.57062146892655363</v>
      </c>
      <c r="T2023" s="821">
        <v>3</v>
      </c>
      <c r="U2023" s="777">
        <v>0.6</v>
      </c>
    </row>
    <row r="2024" spans="1:21" ht="14.4" customHeight="1" x14ac:dyDescent="0.3">
      <c r="A2024" s="737">
        <v>10</v>
      </c>
      <c r="B2024" s="738" t="s">
        <v>2778</v>
      </c>
      <c r="C2024" s="738" t="s">
        <v>3078</v>
      </c>
      <c r="D2024" s="819" t="s">
        <v>5805</v>
      </c>
      <c r="E2024" s="820" t="s">
        <v>3110</v>
      </c>
      <c r="F2024" s="738" t="s">
        <v>3057</v>
      </c>
      <c r="G2024" s="738" t="s">
        <v>3319</v>
      </c>
      <c r="H2024" s="738" t="s">
        <v>871</v>
      </c>
      <c r="I2024" s="738" t="s">
        <v>4871</v>
      </c>
      <c r="J2024" s="738" t="s">
        <v>4872</v>
      </c>
      <c r="K2024" s="738" t="s">
        <v>2878</v>
      </c>
      <c r="L2024" s="739">
        <v>1614.9</v>
      </c>
      <c r="M2024" s="739">
        <v>129192</v>
      </c>
      <c r="N2024" s="738">
        <v>80</v>
      </c>
      <c r="O2024" s="821">
        <v>8</v>
      </c>
      <c r="P2024" s="739">
        <v>113043</v>
      </c>
      <c r="Q2024" s="754">
        <v>0.875</v>
      </c>
      <c r="R2024" s="738">
        <v>70</v>
      </c>
      <c r="S2024" s="754">
        <v>0.875</v>
      </c>
      <c r="T2024" s="821">
        <v>7</v>
      </c>
      <c r="U2024" s="777">
        <v>0.875</v>
      </c>
    </row>
    <row r="2025" spans="1:21" ht="14.4" customHeight="1" x14ac:dyDescent="0.3">
      <c r="A2025" s="737">
        <v>10</v>
      </c>
      <c r="B2025" s="738" t="s">
        <v>2778</v>
      </c>
      <c r="C2025" s="738" t="s">
        <v>3078</v>
      </c>
      <c r="D2025" s="819" t="s">
        <v>5805</v>
      </c>
      <c r="E2025" s="820" t="s">
        <v>3110</v>
      </c>
      <c r="F2025" s="738" t="s">
        <v>3057</v>
      </c>
      <c r="G2025" s="738" t="s">
        <v>3319</v>
      </c>
      <c r="H2025" s="738" t="s">
        <v>871</v>
      </c>
      <c r="I2025" s="738" t="s">
        <v>5299</v>
      </c>
      <c r="J2025" s="738" t="s">
        <v>1265</v>
      </c>
      <c r="K2025" s="738" t="s">
        <v>1676</v>
      </c>
      <c r="L2025" s="739">
        <v>32.6</v>
      </c>
      <c r="M2025" s="739">
        <v>3260</v>
      </c>
      <c r="N2025" s="738">
        <v>100</v>
      </c>
      <c r="O2025" s="821">
        <v>0.5</v>
      </c>
      <c r="P2025" s="739">
        <v>3260</v>
      </c>
      <c r="Q2025" s="754">
        <v>1</v>
      </c>
      <c r="R2025" s="738">
        <v>100</v>
      </c>
      <c r="S2025" s="754">
        <v>1</v>
      </c>
      <c r="T2025" s="821">
        <v>0.5</v>
      </c>
      <c r="U2025" s="777">
        <v>1</v>
      </c>
    </row>
    <row r="2026" spans="1:21" ht="14.4" customHeight="1" x14ac:dyDescent="0.3">
      <c r="A2026" s="737">
        <v>10</v>
      </c>
      <c r="B2026" s="738" t="s">
        <v>2778</v>
      </c>
      <c r="C2026" s="738" t="s">
        <v>3078</v>
      </c>
      <c r="D2026" s="819" t="s">
        <v>5805</v>
      </c>
      <c r="E2026" s="820" t="s">
        <v>3110</v>
      </c>
      <c r="F2026" s="738" t="s">
        <v>3057</v>
      </c>
      <c r="G2026" s="738" t="s">
        <v>3319</v>
      </c>
      <c r="H2026" s="738" t="s">
        <v>871</v>
      </c>
      <c r="I2026" s="738" t="s">
        <v>4200</v>
      </c>
      <c r="J2026" s="738" t="s">
        <v>4201</v>
      </c>
      <c r="K2026" s="738" t="s">
        <v>1676</v>
      </c>
      <c r="L2026" s="739">
        <v>32.380000000000003</v>
      </c>
      <c r="M2026" s="739">
        <v>3238</v>
      </c>
      <c r="N2026" s="738">
        <v>100</v>
      </c>
      <c r="O2026" s="821">
        <v>1.5</v>
      </c>
      <c r="P2026" s="739">
        <v>1295.2</v>
      </c>
      <c r="Q2026" s="754">
        <v>0.4</v>
      </c>
      <c r="R2026" s="738">
        <v>40</v>
      </c>
      <c r="S2026" s="754">
        <v>0.4</v>
      </c>
      <c r="T2026" s="821">
        <v>0.5</v>
      </c>
      <c r="U2026" s="777">
        <v>0.33333333333333331</v>
      </c>
    </row>
    <row r="2027" spans="1:21" ht="14.4" customHeight="1" x14ac:dyDescent="0.3">
      <c r="A2027" s="737">
        <v>10</v>
      </c>
      <c r="B2027" s="738" t="s">
        <v>2778</v>
      </c>
      <c r="C2027" s="738" t="s">
        <v>3078</v>
      </c>
      <c r="D2027" s="819" t="s">
        <v>5805</v>
      </c>
      <c r="E2027" s="820" t="s">
        <v>3110</v>
      </c>
      <c r="F2027" s="738" t="s">
        <v>3057</v>
      </c>
      <c r="G2027" s="738" t="s">
        <v>3319</v>
      </c>
      <c r="H2027" s="738" t="s">
        <v>871</v>
      </c>
      <c r="I2027" s="738" t="s">
        <v>2654</v>
      </c>
      <c r="J2027" s="738" t="s">
        <v>2655</v>
      </c>
      <c r="K2027" s="738" t="s">
        <v>1685</v>
      </c>
      <c r="L2027" s="739">
        <v>129.51</v>
      </c>
      <c r="M2027" s="739">
        <v>3237.75</v>
      </c>
      <c r="N2027" s="738">
        <v>25</v>
      </c>
      <c r="O2027" s="821">
        <v>3</v>
      </c>
      <c r="P2027" s="739">
        <v>3237.75</v>
      </c>
      <c r="Q2027" s="754">
        <v>1</v>
      </c>
      <c r="R2027" s="738">
        <v>25</v>
      </c>
      <c r="S2027" s="754">
        <v>1</v>
      </c>
      <c r="T2027" s="821">
        <v>3</v>
      </c>
      <c r="U2027" s="777">
        <v>1</v>
      </c>
    </row>
    <row r="2028" spans="1:21" ht="14.4" customHeight="1" x14ac:dyDescent="0.3">
      <c r="A2028" s="737">
        <v>10</v>
      </c>
      <c r="B2028" s="738" t="s">
        <v>2778</v>
      </c>
      <c r="C2028" s="738" t="s">
        <v>3078</v>
      </c>
      <c r="D2028" s="819" t="s">
        <v>5805</v>
      </c>
      <c r="E2028" s="820" t="s">
        <v>3110</v>
      </c>
      <c r="F2028" s="738" t="s">
        <v>3057</v>
      </c>
      <c r="G2028" s="738" t="s">
        <v>3319</v>
      </c>
      <c r="H2028" s="738" t="s">
        <v>871</v>
      </c>
      <c r="I2028" s="738" t="s">
        <v>1694</v>
      </c>
      <c r="J2028" s="738" t="s">
        <v>1695</v>
      </c>
      <c r="K2028" s="738" t="s">
        <v>1685</v>
      </c>
      <c r="L2028" s="739">
        <v>129.51</v>
      </c>
      <c r="M2028" s="739">
        <v>4532.8499999999995</v>
      </c>
      <c r="N2028" s="738">
        <v>35</v>
      </c>
      <c r="O2028" s="821">
        <v>3.5</v>
      </c>
      <c r="P2028" s="739">
        <v>2978.7299999999996</v>
      </c>
      <c r="Q2028" s="754">
        <v>0.65714285714285714</v>
      </c>
      <c r="R2028" s="738">
        <v>23</v>
      </c>
      <c r="S2028" s="754">
        <v>0.65714285714285714</v>
      </c>
      <c r="T2028" s="821">
        <v>3</v>
      </c>
      <c r="U2028" s="777">
        <v>0.8571428571428571</v>
      </c>
    </row>
    <row r="2029" spans="1:21" ht="14.4" customHeight="1" x14ac:dyDescent="0.3">
      <c r="A2029" s="737">
        <v>10</v>
      </c>
      <c r="B2029" s="738" t="s">
        <v>2778</v>
      </c>
      <c r="C2029" s="738" t="s">
        <v>3078</v>
      </c>
      <c r="D2029" s="819" t="s">
        <v>5805</v>
      </c>
      <c r="E2029" s="820" t="s">
        <v>3110</v>
      </c>
      <c r="F2029" s="738" t="s">
        <v>3057</v>
      </c>
      <c r="G2029" s="738" t="s">
        <v>3319</v>
      </c>
      <c r="H2029" s="738" t="s">
        <v>871</v>
      </c>
      <c r="I2029" s="738" t="s">
        <v>4310</v>
      </c>
      <c r="J2029" s="738" t="s">
        <v>1671</v>
      </c>
      <c r="K2029" s="738" t="s">
        <v>3008</v>
      </c>
      <c r="L2029" s="739">
        <v>145.88999999999999</v>
      </c>
      <c r="M2029" s="739">
        <v>10504.079999999998</v>
      </c>
      <c r="N2029" s="738">
        <v>72</v>
      </c>
      <c r="O2029" s="821">
        <v>1.5</v>
      </c>
      <c r="P2029" s="739">
        <v>10504.079999999998</v>
      </c>
      <c r="Q2029" s="754">
        <v>1</v>
      </c>
      <c r="R2029" s="738">
        <v>72</v>
      </c>
      <c r="S2029" s="754">
        <v>1</v>
      </c>
      <c r="T2029" s="821">
        <v>1.5</v>
      </c>
      <c r="U2029" s="777">
        <v>1</v>
      </c>
    </row>
    <row r="2030" spans="1:21" ht="14.4" customHeight="1" x14ac:dyDescent="0.3">
      <c r="A2030" s="737">
        <v>10</v>
      </c>
      <c r="B2030" s="738" t="s">
        <v>2778</v>
      </c>
      <c r="C2030" s="738" t="s">
        <v>3078</v>
      </c>
      <c r="D2030" s="819" t="s">
        <v>5805</v>
      </c>
      <c r="E2030" s="820" t="s">
        <v>3110</v>
      </c>
      <c r="F2030" s="738" t="s">
        <v>3057</v>
      </c>
      <c r="G2030" s="738" t="s">
        <v>3319</v>
      </c>
      <c r="H2030" s="738" t="s">
        <v>871</v>
      </c>
      <c r="I2030" s="738" t="s">
        <v>5300</v>
      </c>
      <c r="J2030" s="738" t="s">
        <v>5301</v>
      </c>
      <c r="K2030" s="738" t="s">
        <v>3008</v>
      </c>
      <c r="L2030" s="739">
        <v>103.08</v>
      </c>
      <c r="M2030" s="739">
        <v>3504.72</v>
      </c>
      <c r="N2030" s="738">
        <v>34</v>
      </c>
      <c r="O2030" s="821">
        <v>1</v>
      </c>
      <c r="P2030" s="739">
        <v>3298.56</v>
      </c>
      <c r="Q2030" s="754">
        <v>0.94117647058823528</v>
      </c>
      <c r="R2030" s="738">
        <v>32</v>
      </c>
      <c r="S2030" s="754">
        <v>0.94117647058823528</v>
      </c>
      <c r="T2030" s="821">
        <v>0.5</v>
      </c>
      <c r="U2030" s="777">
        <v>0.5</v>
      </c>
    </row>
    <row r="2031" spans="1:21" ht="14.4" customHeight="1" x14ac:dyDescent="0.3">
      <c r="A2031" s="737">
        <v>10</v>
      </c>
      <c r="B2031" s="738" t="s">
        <v>2778</v>
      </c>
      <c r="C2031" s="738" t="s">
        <v>3078</v>
      </c>
      <c r="D2031" s="819" t="s">
        <v>5805</v>
      </c>
      <c r="E2031" s="820" t="s">
        <v>3110</v>
      </c>
      <c r="F2031" s="738" t="s">
        <v>3057</v>
      </c>
      <c r="G2031" s="738" t="s">
        <v>3319</v>
      </c>
      <c r="H2031" s="738" t="s">
        <v>871</v>
      </c>
      <c r="I2031" s="738" t="s">
        <v>1687</v>
      </c>
      <c r="J2031" s="738" t="s">
        <v>2964</v>
      </c>
      <c r="K2031" s="738" t="s">
        <v>2965</v>
      </c>
      <c r="L2031" s="739">
        <v>84.89</v>
      </c>
      <c r="M2031" s="739">
        <v>424.45</v>
      </c>
      <c r="N2031" s="738">
        <v>5</v>
      </c>
      <c r="O2031" s="821">
        <v>0.5</v>
      </c>
      <c r="P2031" s="739">
        <v>424.45</v>
      </c>
      <c r="Q2031" s="754">
        <v>1</v>
      </c>
      <c r="R2031" s="738">
        <v>5</v>
      </c>
      <c r="S2031" s="754">
        <v>1</v>
      </c>
      <c r="T2031" s="821">
        <v>0.5</v>
      </c>
      <c r="U2031" s="777">
        <v>1</v>
      </c>
    </row>
    <row r="2032" spans="1:21" ht="14.4" customHeight="1" x14ac:dyDescent="0.3">
      <c r="A2032" s="737">
        <v>10</v>
      </c>
      <c r="B2032" s="738" t="s">
        <v>2778</v>
      </c>
      <c r="C2032" s="738" t="s">
        <v>3078</v>
      </c>
      <c r="D2032" s="819" t="s">
        <v>5805</v>
      </c>
      <c r="E2032" s="820" t="s">
        <v>3110</v>
      </c>
      <c r="F2032" s="738" t="s">
        <v>3057</v>
      </c>
      <c r="G2032" s="738" t="s">
        <v>3319</v>
      </c>
      <c r="H2032" s="738" t="s">
        <v>871</v>
      </c>
      <c r="I2032" s="738" t="s">
        <v>2651</v>
      </c>
      <c r="J2032" s="738" t="s">
        <v>2652</v>
      </c>
      <c r="K2032" s="738" t="s">
        <v>2965</v>
      </c>
      <c r="L2032" s="739">
        <v>84.89</v>
      </c>
      <c r="M2032" s="739">
        <v>3735.16</v>
      </c>
      <c r="N2032" s="738">
        <v>44</v>
      </c>
      <c r="O2032" s="821">
        <v>4</v>
      </c>
      <c r="P2032" s="739">
        <v>2207.14</v>
      </c>
      <c r="Q2032" s="754">
        <v>0.59090909090909094</v>
      </c>
      <c r="R2032" s="738">
        <v>26</v>
      </c>
      <c r="S2032" s="754">
        <v>0.59090909090909094</v>
      </c>
      <c r="T2032" s="821">
        <v>2</v>
      </c>
      <c r="U2032" s="777">
        <v>0.5</v>
      </c>
    </row>
    <row r="2033" spans="1:21" ht="14.4" customHeight="1" x14ac:dyDescent="0.3">
      <c r="A2033" s="737">
        <v>10</v>
      </c>
      <c r="B2033" s="738" t="s">
        <v>2778</v>
      </c>
      <c r="C2033" s="738" t="s">
        <v>3078</v>
      </c>
      <c r="D2033" s="819" t="s">
        <v>5805</v>
      </c>
      <c r="E2033" s="820" t="s">
        <v>3110</v>
      </c>
      <c r="F2033" s="738" t="s">
        <v>3057</v>
      </c>
      <c r="G2033" s="738" t="s">
        <v>3319</v>
      </c>
      <c r="H2033" s="738" t="s">
        <v>871</v>
      </c>
      <c r="I2033" s="738" t="s">
        <v>4875</v>
      </c>
      <c r="J2033" s="738" t="s">
        <v>4876</v>
      </c>
      <c r="K2033" s="738" t="s">
        <v>4877</v>
      </c>
      <c r="L2033" s="739">
        <v>324.7</v>
      </c>
      <c r="M2033" s="739">
        <v>10390.4</v>
      </c>
      <c r="N2033" s="738">
        <v>32</v>
      </c>
      <c r="O2033" s="821">
        <v>4</v>
      </c>
      <c r="P2033" s="739">
        <v>7143.4</v>
      </c>
      <c r="Q2033" s="754">
        <v>0.6875</v>
      </c>
      <c r="R2033" s="738">
        <v>22</v>
      </c>
      <c r="S2033" s="754">
        <v>0.6875</v>
      </c>
      <c r="T2033" s="821">
        <v>3</v>
      </c>
      <c r="U2033" s="777">
        <v>0.75</v>
      </c>
    </row>
    <row r="2034" spans="1:21" ht="14.4" customHeight="1" x14ac:dyDescent="0.3">
      <c r="A2034" s="737">
        <v>10</v>
      </c>
      <c r="B2034" s="738" t="s">
        <v>2778</v>
      </c>
      <c r="C2034" s="738" t="s">
        <v>3078</v>
      </c>
      <c r="D2034" s="819" t="s">
        <v>5805</v>
      </c>
      <c r="E2034" s="820" t="s">
        <v>3110</v>
      </c>
      <c r="F2034" s="738" t="s">
        <v>3057</v>
      </c>
      <c r="G2034" s="738" t="s">
        <v>3319</v>
      </c>
      <c r="H2034" s="738" t="s">
        <v>608</v>
      </c>
      <c r="I2034" s="738" t="s">
        <v>4972</v>
      </c>
      <c r="J2034" s="738" t="s">
        <v>4973</v>
      </c>
      <c r="K2034" s="738" t="s">
        <v>2874</v>
      </c>
      <c r="L2034" s="739">
        <v>1614.9</v>
      </c>
      <c r="M2034" s="739">
        <v>64596</v>
      </c>
      <c r="N2034" s="738">
        <v>40</v>
      </c>
      <c r="O2034" s="821">
        <v>4</v>
      </c>
      <c r="P2034" s="739">
        <v>16149</v>
      </c>
      <c r="Q2034" s="754">
        <v>0.25</v>
      </c>
      <c r="R2034" s="738">
        <v>10</v>
      </c>
      <c r="S2034" s="754">
        <v>0.25</v>
      </c>
      <c r="T2034" s="821">
        <v>1</v>
      </c>
      <c r="U2034" s="777">
        <v>0.25</v>
      </c>
    </row>
    <row r="2035" spans="1:21" ht="14.4" customHeight="1" x14ac:dyDescent="0.3">
      <c r="A2035" s="737">
        <v>10</v>
      </c>
      <c r="B2035" s="738" t="s">
        <v>2778</v>
      </c>
      <c r="C2035" s="738" t="s">
        <v>3078</v>
      </c>
      <c r="D2035" s="819" t="s">
        <v>5805</v>
      </c>
      <c r="E2035" s="820" t="s">
        <v>3110</v>
      </c>
      <c r="F2035" s="738" t="s">
        <v>3057</v>
      </c>
      <c r="G2035" s="738" t="s">
        <v>3319</v>
      </c>
      <c r="H2035" s="738" t="s">
        <v>871</v>
      </c>
      <c r="I2035" s="738" t="s">
        <v>2315</v>
      </c>
      <c r="J2035" s="738" t="s">
        <v>2316</v>
      </c>
      <c r="K2035" s="738" t="s">
        <v>2965</v>
      </c>
      <c r="L2035" s="739">
        <v>84.89</v>
      </c>
      <c r="M2035" s="739">
        <v>3056.04</v>
      </c>
      <c r="N2035" s="738">
        <v>36</v>
      </c>
      <c r="O2035" s="821">
        <v>2.5</v>
      </c>
      <c r="P2035" s="739">
        <v>3056.04</v>
      </c>
      <c r="Q2035" s="754">
        <v>1</v>
      </c>
      <c r="R2035" s="738">
        <v>36</v>
      </c>
      <c r="S2035" s="754">
        <v>1</v>
      </c>
      <c r="T2035" s="821">
        <v>2.5</v>
      </c>
      <c r="U2035" s="777">
        <v>1</v>
      </c>
    </row>
    <row r="2036" spans="1:21" ht="14.4" customHeight="1" x14ac:dyDescent="0.3">
      <c r="A2036" s="737">
        <v>10</v>
      </c>
      <c r="B2036" s="738" t="s">
        <v>2778</v>
      </c>
      <c r="C2036" s="738" t="s">
        <v>3078</v>
      </c>
      <c r="D2036" s="819" t="s">
        <v>5805</v>
      </c>
      <c r="E2036" s="820" t="s">
        <v>3110</v>
      </c>
      <c r="F2036" s="738" t="s">
        <v>3057</v>
      </c>
      <c r="G2036" s="738" t="s">
        <v>3319</v>
      </c>
      <c r="H2036" s="738" t="s">
        <v>871</v>
      </c>
      <c r="I2036" s="738" t="s">
        <v>4974</v>
      </c>
      <c r="J2036" s="738" t="s">
        <v>4975</v>
      </c>
      <c r="K2036" s="738" t="s">
        <v>2874</v>
      </c>
      <c r="L2036" s="739">
        <v>1614.9</v>
      </c>
      <c r="M2036" s="739">
        <v>48447</v>
      </c>
      <c r="N2036" s="738">
        <v>30</v>
      </c>
      <c r="O2036" s="821">
        <v>3</v>
      </c>
      <c r="P2036" s="739">
        <v>48447</v>
      </c>
      <c r="Q2036" s="754">
        <v>1</v>
      </c>
      <c r="R2036" s="738">
        <v>30</v>
      </c>
      <c r="S2036" s="754">
        <v>1</v>
      </c>
      <c r="T2036" s="821">
        <v>3</v>
      </c>
      <c r="U2036" s="777">
        <v>1</v>
      </c>
    </row>
    <row r="2037" spans="1:21" ht="14.4" customHeight="1" x14ac:dyDescent="0.3">
      <c r="A2037" s="737">
        <v>10</v>
      </c>
      <c r="B2037" s="738" t="s">
        <v>2778</v>
      </c>
      <c r="C2037" s="738" t="s">
        <v>3078</v>
      </c>
      <c r="D2037" s="819" t="s">
        <v>5805</v>
      </c>
      <c r="E2037" s="820" t="s">
        <v>3110</v>
      </c>
      <c r="F2037" s="738" t="s">
        <v>3057</v>
      </c>
      <c r="G2037" s="738" t="s">
        <v>3319</v>
      </c>
      <c r="H2037" s="738" t="s">
        <v>871</v>
      </c>
      <c r="I2037" s="738" t="s">
        <v>1691</v>
      </c>
      <c r="J2037" s="738" t="s">
        <v>1692</v>
      </c>
      <c r="K2037" s="738" t="s">
        <v>1685</v>
      </c>
      <c r="L2037" s="739">
        <v>129.51</v>
      </c>
      <c r="M2037" s="739">
        <v>3237.75</v>
      </c>
      <c r="N2037" s="738">
        <v>25</v>
      </c>
      <c r="O2037" s="821">
        <v>1.5</v>
      </c>
      <c r="P2037" s="739">
        <v>3237.75</v>
      </c>
      <c r="Q2037" s="754">
        <v>1</v>
      </c>
      <c r="R2037" s="738">
        <v>25</v>
      </c>
      <c r="S2037" s="754">
        <v>1</v>
      </c>
      <c r="T2037" s="821">
        <v>1.5</v>
      </c>
      <c r="U2037" s="777">
        <v>1</v>
      </c>
    </row>
    <row r="2038" spans="1:21" ht="14.4" customHeight="1" x14ac:dyDescent="0.3">
      <c r="A2038" s="737">
        <v>10</v>
      </c>
      <c r="B2038" s="738" t="s">
        <v>2778</v>
      </c>
      <c r="C2038" s="738" t="s">
        <v>3078</v>
      </c>
      <c r="D2038" s="819" t="s">
        <v>5805</v>
      </c>
      <c r="E2038" s="820" t="s">
        <v>3110</v>
      </c>
      <c r="F2038" s="738" t="s">
        <v>3057</v>
      </c>
      <c r="G2038" s="738" t="s">
        <v>3319</v>
      </c>
      <c r="H2038" s="738" t="s">
        <v>871</v>
      </c>
      <c r="I2038" s="738" t="s">
        <v>5302</v>
      </c>
      <c r="J2038" s="738" t="s">
        <v>5303</v>
      </c>
      <c r="K2038" s="738" t="s">
        <v>3008</v>
      </c>
      <c r="L2038" s="739">
        <v>79.17</v>
      </c>
      <c r="M2038" s="739">
        <v>7917</v>
      </c>
      <c r="N2038" s="738">
        <v>100</v>
      </c>
      <c r="O2038" s="821">
        <v>2</v>
      </c>
      <c r="P2038" s="739"/>
      <c r="Q2038" s="754">
        <v>0</v>
      </c>
      <c r="R2038" s="738"/>
      <c r="S2038" s="754">
        <v>0</v>
      </c>
      <c r="T2038" s="821"/>
      <c r="U2038" s="777">
        <v>0</v>
      </c>
    </row>
    <row r="2039" spans="1:21" ht="14.4" customHeight="1" x14ac:dyDescent="0.3">
      <c r="A2039" s="737">
        <v>10</v>
      </c>
      <c r="B2039" s="738" t="s">
        <v>2778</v>
      </c>
      <c r="C2039" s="738" t="s">
        <v>3078</v>
      </c>
      <c r="D2039" s="819" t="s">
        <v>5805</v>
      </c>
      <c r="E2039" s="820" t="s">
        <v>3110</v>
      </c>
      <c r="F2039" s="738" t="s">
        <v>3057</v>
      </c>
      <c r="G2039" s="738" t="s">
        <v>3319</v>
      </c>
      <c r="H2039" s="738" t="s">
        <v>871</v>
      </c>
      <c r="I2039" s="738" t="s">
        <v>3515</v>
      </c>
      <c r="J2039" s="738" t="s">
        <v>3516</v>
      </c>
      <c r="K2039" s="738" t="s">
        <v>3517</v>
      </c>
      <c r="L2039" s="739">
        <v>194.26</v>
      </c>
      <c r="M2039" s="739">
        <v>777.04</v>
      </c>
      <c r="N2039" s="738">
        <v>4</v>
      </c>
      <c r="O2039" s="821">
        <v>0.5</v>
      </c>
      <c r="P2039" s="739">
        <v>777.04</v>
      </c>
      <c r="Q2039" s="754">
        <v>1</v>
      </c>
      <c r="R2039" s="738">
        <v>4</v>
      </c>
      <c r="S2039" s="754">
        <v>1</v>
      </c>
      <c r="T2039" s="821">
        <v>0.5</v>
      </c>
      <c r="U2039" s="777">
        <v>1</v>
      </c>
    </row>
    <row r="2040" spans="1:21" ht="14.4" customHeight="1" x14ac:dyDescent="0.3">
      <c r="A2040" s="737">
        <v>10</v>
      </c>
      <c r="B2040" s="738" t="s">
        <v>2778</v>
      </c>
      <c r="C2040" s="738" t="s">
        <v>3078</v>
      </c>
      <c r="D2040" s="819" t="s">
        <v>5805</v>
      </c>
      <c r="E2040" s="820" t="s">
        <v>3110</v>
      </c>
      <c r="F2040" s="738" t="s">
        <v>3057</v>
      </c>
      <c r="G2040" s="738" t="s">
        <v>3319</v>
      </c>
      <c r="H2040" s="738" t="s">
        <v>871</v>
      </c>
      <c r="I2040" s="738" t="s">
        <v>2644</v>
      </c>
      <c r="J2040" s="738" t="s">
        <v>2645</v>
      </c>
      <c r="K2040" s="738" t="s">
        <v>1676</v>
      </c>
      <c r="L2040" s="739">
        <v>72.27</v>
      </c>
      <c r="M2040" s="739">
        <v>12213.63</v>
      </c>
      <c r="N2040" s="738">
        <v>169</v>
      </c>
      <c r="O2040" s="821">
        <v>2</v>
      </c>
      <c r="P2040" s="739">
        <v>3541.23</v>
      </c>
      <c r="Q2040" s="754">
        <v>0.2899408284023669</v>
      </c>
      <c r="R2040" s="738">
        <v>49</v>
      </c>
      <c r="S2040" s="754">
        <v>0.28994082840236685</v>
      </c>
      <c r="T2040" s="821">
        <v>1</v>
      </c>
      <c r="U2040" s="777">
        <v>0.5</v>
      </c>
    </row>
    <row r="2041" spans="1:21" ht="14.4" customHeight="1" x14ac:dyDescent="0.3">
      <c r="A2041" s="737">
        <v>10</v>
      </c>
      <c r="B2041" s="738" t="s">
        <v>2778</v>
      </c>
      <c r="C2041" s="738" t="s">
        <v>3078</v>
      </c>
      <c r="D2041" s="819" t="s">
        <v>5805</v>
      </c>
      <c r="E2041" s="820" t="s">
        <v>3110</v>
      </c>
      <c r="F2041" s="738" t="s">
        <v>3057</v>
      </c>
      <c r="G2041" s="738" t="s">
        <v>3319</v>
      </c>
      <c r="H2041" s="738" t="s">
        <v>871</v>
      </c>
      <c r="I2041" s="738" t="s">
        <v>2656</v>
      </c>
      <c r="J2041" s="738" t="s">
        <v>2657</v>
      </c>
      <c r="K2041" s="738" t="s">
        <v>1676</v>
      </c>
      <c r="L2041" s="739">
        <v>72.27</v>
      </c>
      <c r="M2041" s="739">
        <v>11707.740000000002</v>
      </c>
      <c r="N2041" s="738">
        <v>162</v>
      </c>
      <c r="O2041" s="821">
        <v>3</v>
      </c>
      <c r="P2041" s="739">
        <v>11707.740000000002</v>
      </c>
      <c r="Q2041" s="754">
        <v>1</v>
      </c>
      <c r="R2041" s="738">
        <v>162</v>
      </c>
      <c r="S2041" s="754">
        <v>1</v>
      </c>
      <c r="T2041" s="821">
        <v>3</v>
      </c>
      <c r="U2041" s="777">
        <v>1</v>
      </c>
    </row>
    <row r="2042" spans="1:21" ht="14.4" customHeight="1" x14ac:dyDescent="0.3">
      <c r="A2042" s="737">
        <v>10</v>
      </c>
      <c r="B2042" s="738" t="s">
        <v>2778</v>
      </c>
      <c r="C2042" s="738" t="s">
        <v>3078</v>
      </c>
      <c r="D2042" s="819" t="s">
        <v>5805</v>
      </c>
      <c r="E2042" s="820" t="s">
        <v>3110</v>
      </c>
      <c r="F2042" s="738" t="s">
        <v>3057</v>
      </c>
      <c r="G2042" s="738" t="s">
        <v>3319</v>
      </c>
      <c r="H2042" s="738" t="s">
        <v>871</v>
      </c>
      <c r="I2042" s="738" t="s">
        <v>2660</v>
      </c>
      <c r="J2042" s="738" t="s">
        <v>2661</v>
      </c>
      <c r="K2042" s="738" t="s">
        <v>1676</v>
      </c>
      <c r="L2042" s="739">
        <v>72.27</v>
      </c>
      <c r="M2042" s="739">
        <v>21970.080000000002</v>
      </c>
      <c r="N2042" s="738">
        <v>304</v>
      </c>
      <c r="O2042" s="821">
        <v>5</v>
      </c>
      <c r="P2042" s="739">
        <v>15176.7</v>
      </c>
      <c r="Q2042" s="754">
        <v>0.69078947368421051</v>
      </c>
      <c r="R2042" s="738">
        <v>210</v>
      </c>
      <c r="S2042" s="754">
        <v>0.69078947368421051</v>
      </c>
      <c r="T2042" s="821">
        <v>4</v>
      </c>
      <c r="U2042" s="777">
        <v>0.8</v>
      </c>
    </row>
    <row r="2043" spans="1:21" ht="14.4" customHeight="1" x14ac:dyDescent="0.3">
      <c r="A2043" s="737">
        <v>10</v>
      </c>
      <c r="B2043" s="738" t="s">
        <v>2778</v>
      </c>
      <c r="C2043" s="738" t="s">
        <v>3078</v>
      </c>
      <c r="D2043" s="819" t="s">
        <v>5805</v>
      </c>
      <c r="E2043" s="820" t="s">
        <v>3110</v>
      </c>
      <c r="F2043" s="738" t="s">
        <v>3057</v>
      </c>
      <c r="G2043" s="738" t="s">
        <v>3319</v>
      </c>
      <c r="H2043" s="738" t="s">
        <v>871</v>
      </c>
      <c r="I2043" s="738" t="s">
        <v>3555</v>
      </c>
      <c r="J2043" s="738" t="s">
        <v>3556</v>
      </c>
      <c r="K2043" s="738" t="s">
        <v>1266</v>
      </c>
      <c r="L2043" s="739">
        <v>129.51</v>
      </c>
      <c r="M2043" s="739">
        <v>1165.5899999999999</v>
      </c>
      <c r="N2043" s="738">
        <v>9</v>
      </c>
      <c r="O2043" s="821">
        <v>1</v>
      </c>
      <c r="P2043" s="739"/>
      <c r="Q2043" s="754">
        <v>0</v>
      </c>
      <c r="R2043" s="738"/>
      <c r="S2043" s="754">
        <v>0</v>
      </c>
      <c r="T2043" s="821"/>
      <c r="U2043" s="777">
        <v>0</v>
      </c>
    </row>
    <row r="2044" spans="1:21" ht="14.4" customHeight="1" x14ac:dyDescent="0.3">
      <c r="A2044" s="737">
        <v>10</v>
      </c>
      <c r="B2044" s="738" t="s">
        <v>2778</v>
      </c>
      <c r="C2044" s="738" t="s">
        <v>3078</v>
      </c>
      <c r="D2044" s="819" t="s">
        <v>5805</v>
      </c>
      <c r="E2044" s="820" t="s">
        <v>3110</v>
      </c>
      <c r="F2044" s="738" t="s">
        <v>3057</v>
      </c>
      <c r="G2044" s="738" t="s">
        <v>3319</v>
      </c>
      <c r="H2044" s="738" t="s">
        <v>871</v>
      </c>
      <c r="I2044" s="738" t="s">
        <v>4209</v>
      </c>
      <c r="J2044" s="738" t="s">
        <v>4210</v>
      </c>
      <c r="K2044" s="738" t="s">
        <v>1676</v>
      </c>
      <c r="L2044" s="739">
        <v>72.27</v>
      </c>
      <c r="M2044" s="739">
        <v>17489.34</v>
      </c>
      <c r="N2044" s="738">
        <v>242</v>
      </c>
      <c r="O2044" s="821">
        <v>5</v>
      </c>
      <c r="P2044" s="739">
        <v>16911.18</v>
      </c>
      <c r="Q2044" s="754">
        <v>0.96694214876033058</v>
      </c>
      <c r="R2044" s="738">
        <v>234</v>
      </c>
      <c r="S2044" s="754">
        <v>0.96694214876033058</v>
      </c>
      <c r="T2044" s="821">
        <v>4.5</v>
      </c>
      <c r="U2044" s="777">
        <v>0.9</v>
      </c>
    </row>
    <row r="2045" spans="1:21" ht="14.4" customHeight="1" x14ac:dyDescent="0.3">
      <c r="A2045" s="737">
        <v>10</v>
      </c>
      <c r="B2045" s="738" t="s">
        <v>2778</v>
      </c>
      <c r="C2045" s="738" t="s">
        <v>3078</v>
      </c>
      <c r="D2045" s="819" t="s">
        <v>5805</v>
      </c>
      <c r="E2045" s="820" t="s">
        <v>3110</v>
      </c>
      <c r="F2045" s="738" t="s">
        <v>3057</v>
      </c>
      <c r="G2045" s="738" t="s">
        <v>3319</v>
      </c>
      <c r="H2045" s="738" t="s">
        <v>871</v>
      </c>
      <c r="I2045" s="738" t="s">
        <v>1267</v>
      </c>
      <c r="J2045" s="738" t="s">
        <v>1268</v>
      </c>
      <c r="K2045" s="738" t="s">
        <v>1266</v>
      </c>
      <c r="L2045" s="739">
        <v>129.51</v>
      </c>
      <c r="M2045" s="739">
        <v>2072.16</v>
      </c>
      <c r="N2045" s="738">
        <v>16</v>
      </c>
      <c r="O2045" s="821">
        <v>2</v>
      </c>
      <c r="P2045" s="739">
        <v>1036.08</v>
      </c>
      <c r="Q2045" s="754">
        <v>0.5</v>
      </c>
      <c r="R2045" s="738">
        <v>8</v>
      </c>
      <c r="S2045" s="754">
        <v>0.5</v>
      </c>
      <c r="T2045" s="821">
        <v>0.5</v>
      </c>
      <c r="U2045" s="777">
        <v>0.25</v>
      </c>
    </row>
    <row r="2046" spans="1:21" ht="14.4" customHeight="1" x14ac:dyDescent="0.3">
      <c r="A2046" s="737">
        <v>10</v>
      </c>
      <c r="B2046" s="738" t="s">
        <v>2778</v>
      </c>
      <c r="C2046" s="738" t="s">
        <v>3078</v>
      </c>
      <c r="D2046" s="819" t="s">
        <v>5805</v>
      </c>
      <c r="E2046" s="820" t="s">
        <v>3110</v>
      </c>
      <c r="F2046" s="738" t="s">
        <v>3057</v>
      </c>
      <c r="G2046" s="738" t="s">
        <v>3319</v>
      </c>
      <c r="H2046" s="738" t="s">
        <v>871</v>
      </c>
      <c r="I2046" s="738" t="s">
        <v>1264</v>
      </c>
      <c r="J2046" s="738" t="s">
        <v>1265</v>
      </c>
      <c r="K2046" s="738" t="s">
        <v>1266</v>
      </c>
      <c r="L2046" s="739">
        <v>130.38999999999999</v>
      </c>
      <c r="M2046" s="739">
        <v>24643.71</v>
      </c>
      <c r="N2046" s="738">
        <v>189</v>
      </c>
      <c r="O2046" s="821">
        <v>9.5</v>
      </c>
      <c r="P2046" s="739">
        <v>12517.439999999997</v>
      </c>
      <c r="Q2046" s="754">
        <v>0.5079365079365078</v>
      </c>
      <c r="R2046" s="738">
        <v>96</v>
      </c>
      <c r="S2046" s="754">
        <v>0.50793650793650791</v>
      </c>
      <c r="T2046" s="821">
        <v>5</v>
      </c>
      <c r="U2046" s="777">
        <v>0.52631578947368418</v>
      </c>
    </row>
    <row r="2047" spans="1:21" ht="14.4" customHeight="1" x14ac:dyDescent="0.3">
      <c r="A2047" s="737">
        <v>10</v>
      </c>
      <c r="B2047" s="738" t="s">
        <v>2778</v>
      </c>
      <c r="C2047" s="738" t="s">
        <v>3078</v>
      </c>
      <c r="D2047" s="819" t="s">
        <v>5805</v>
      </c>
      <c r="E2047" s="820" t="s">
        <v>3110</v>
      </c>
      <c r="F2047" s="738" t="s">
        <v>3057</v>
      </c>
      <c r="G2047" s="738" t="s">
        <v>3319</v>
      </c>
      <c r="H2047" s="738" t="s">
        <v>871</v>
      </c>
      <c r="I2047" s="738" t="s">
        <v>2658</v>
      </c>
      <c r="J2047" s="738" t="s">
        <v>2659</v>
      </c>
      <c r="K2047" s="738" t="s">
        <v>1676</v>
      </c>
      <c r="L2047" s="739">
        <v>72.27</v>
      </c>
      <c r="M2047" s="739">
        <v>13875.84</v>
      </c>
      <c r="N2047" s="738">
        <v>192</v>
      </c>
      <c r="O2047" s="821">
        <v>3.5</v>
      </c>
      <c r="P2047" s="739">
        <v>11274.12</v>
      </c>
      <c r="Q2047" s="754">
        <v>0.8125</v>
      </c>
      <c r="R2047" s="738">
        <v>156</v>
      </c>
      <c r="S2047" s="754">
        <v>0.8125</v>
      </c>
      <c r="T2047" s="821">
        <v>2.5</v>
      </c>
      <c r="U2047" s="777">
        <v>0.7142857142857143</v>
      </c>
    </row>
    <row r="2048" spans="1:21" ht="14.4" customHeight="1" x14ac:dyDescent="0.3">
      <c r="A2048" s="737">
        <v>10</v>
      </c>
      <c r="B2048" s="738" t="s">
        <v>2778</v>
      </c>
      <c r="C2048" s="738" t="s">
        <v>3078</v>
      </c>
      <c r="D2048" s="819" t="s">
        <v>5805</v>
      </c>
      <c r="E2048" s="820" t="s">
        <v>3110</v>
      </c>
      <c r="F2048" s="738" t="s">
        <v>3057</v>
      </c>
      <c r="G2048" s="738" t="s">
        <v>3319</v>
      </c>
      <c r="H2048" s="738" t="s">
        <v>608</v>
      </c>
      <c r="I2048" s="738" t="s">
        <v>906</v>
      </c>
      <c r="J2048" s="738" t="s">
        <v>907</v>
      </c>
      <c r="K2048" s="738" t="s">
        <v>2879</v>
      </c>
      <c r="L2048" s="739">
        <v>135.54</v>
      </c>
      <c r="M2048" s="739">
        <v>1490.9399999999998</v>
      </c>
      <c r="N2048" s="738">
        <v>11</v>
      </c>
      <c r="O2048" s="821">
        <v>1</v>
      </c>
      <c r="P2048" s="739"/>
      <c r="Q2048" s="754">
        <v>0</v>
      </c>
      <c r="R2048" s="738"/>
      <c r="S2048" s="754">
        <v>0</v>
      </c>
      <c r="T2048" s="821"/>
      <c r="U2048" s="777">
        <v>0</v>
      </c>
    </row>
    <row r="2049" spans="1:21" ht="14.4" customHeight="1" x14ac:dyDescent="0.3">
      <c r="A2049" s="737">
        <v>10</v>
      </c>
      <c r="B2049" s="738" t="s">
        <v>2778</v>
      </c>
      <c r="C2049" s="738" t="s">
        <v>3078</v>
      </c>
      <c r="D2049" s="819" t="s">
        <v>5805</v>
      </c>
      <c r="E2049" s="820" t="s">
        <v>3110</v>
      </c>
      <c r="F2049" s="738" t="s">
        <v>3057</v>
      </c>
      <c r="G2049" s="738" t="s">
        <v>3319</v>
      </c>
      <c r="H2049" s="738" t="s">
        <v>608</v>
      </c>
      <c r="I2049" s="738" t="s">
        <v>657</v>
      </c>
      <c r="J2049" s="738" t="s">
        <v>658</v>
      </c>
      <c r="K2049" s="738" t="s">
        <v>2879</v>
      </c>
      <c r="L2049" s="739">
        <v>135.54</v>
      </c>
      <c r="M2049" s="739">
        <v>2439.7199999999998</v>
      </c>
      <c r="N2049" s="738">
        <v>18</v>
      </c>
      <c r="O2049" s="821">
        <v>3</v>
      </c>
      <c r="P2049" s="739">
        <v>677.69999999999993</v>
      </c>
      <c r="Q2049" s="754">
        <v>0.27777777777777779</v>
      </c>
      <c r="R2049" s="738">
        <v>5</v>
      </c>
      <c r="S2049" s="754">
        <v>0.27777777777777779</v>
      </c>
      <c r="T2049" s="821">
        <v>1</v>
      </c>
      <c r="U2049" s="777">
        <v>0.33333333333333331</v>
      </c>
    </row>
    <row r="2050" spans="1:21" ht="14.4" customHeight="1" x14ac:dyDescent="0.3">
      <c r="A2050" s="737">
        <v>10</v>
      </c>
      <c r="B2050" s="738" t="s">
        <v>2778</v>
      </c>
      <c r="C2050" s="738" t="s">
        <v>3078</v>
      </c>
      <c r="D2050" s="819" t="s">
        <v>5805</v>
      </c>
      <c r="E2050" s="820" t="s">
        <v>3110</v>
      </c>
      <c r="F2050" s="738" t="s">
        <v>3057</v>
      </c>
      <c r="G2050" s="738" t="s">
        <v>3319</v>
      </c>
      <c r="H2050" s="738" t="s">
        <v>871</v>
      </c>
      <c r="I2050" s="738" t="s">
        <v>1271</v>
      </c>
      <c r="J2050" s="738" t="s">
        <v>1272</v>
      </c>
      <c r="K2050" s="738" t="s">
        <v>1266</v>
      </c>
      <c r="L2050" s="739">
        <v>238.89</v>
      </c>
      <c r="M2050" s="739">
        <v>10988.939999999999</v>
      </c>
      <c r="N2050" s="738">
        <v>46</v>
      </c>
      <c r="O2050" s="821">
        <v>5</v>
      </c>
      <c r="P2050" s="739">
        <v>9555.5999999999985</v>
      </c>
      <c r="Q2050" s="754">
        <v>0.86956521739130432</v>
      </c>
      <c r="R2050" s="738">
        <v>40</v>
      </c>
      <c r="S2050" s="754">
        <v>0.86956521739130432</v>
      </c>
      <c r="T2050" s="821">
        <v>4</v>
      </c>
      <c r="U2050" s="777">
        <v>0.8</v>
      </c>
    </row>
    <row r="2051" spans="1:21" ht="14.4" customHeight="1" x14ac:dyDescent="0.3">
      <c r="A2051" s="737">
        <v>10</v>
      </c>
      <c r="B2051" s="738" t="s">
        <v>2778</v>
      </c>
      <c r="C2051" s="738" t="s">
        <v>3078</v>
      </c>
      <c r="D2051" s="819" t="s">
        <v>5805</v>
      </c>
      <c r="E2051" s="820" t="s">
        <v>3110</v>
      </c>
      <c r="F2051" s="738" t="s">
        <v>3057</v>
      </c>
      <c r="G2051" s="738" t="s">
        <v>3319</v>
      </c>
      <c r="H2051" s="738" t="s">
        <v>871</v>
      </c>
      <c r="I2051" s="738" t="s">
        <v>1269</v>
      </c>
      <c r="J2051" s="738" t="s">
        <v>1270</v>
      </c>
      <c r="K2051" s="738" t="s">
        <v>1266</v>
      </c>
      <c r="L2051" s="739">
        <v>238.89</v>
      </c>
      <c r="M2051" s="739">
        <v>13138.949999999997</v>
      </c>
      <c r="N2051" s="738">
        <v>55</v>
      </c>
      <c r="O2051" s="821">
        <v>7</v>
      </c>
      <c r="P2051" s="739">
        <v>10511.159999999998</v>
      </c>
      <c r="Q2051" s="754">
        <v>0.8</v>
      </c>
      <c r="R2051" s="738">
        <v>44</v>
      </c>
      <c r="S2051" s="754">
        <v>0.8</v>
      </c>
      <c r="T2051" s="821">
        <v>5.5</v>
      </c>
      <c r="U2051" s="777">
        <v>0.7857142857142857</v>
      </c>
    </row>
    <row r="2052" spans="1:21" ht="14.4" customHeight="1" x14ac:dyDescent="0.3">
      <c r="A2052" s="737">
        <v>10</v>
      </c>
      <c r="B2052" s="738" t="s">
        <v>2778</v>
      </c>
      <c r="C2052" s="738" t="s">
        <v>3078</v>
      </c>
      <c r="D2052" s="819" t="s">
        <v>5805</v>
      </c>
      <c r="E2052" s="820" t="s">
        <v>3110</v>
      </c>
      <c r="F2052" s="738" t="s">
        <v>3057</v>
      </c>
      <c r="G2052" s="738" t="s">
        <v>3319</v>
      </c>
      <c r="H2052" s="738" t="s">
        <v>871</v>
      </c>
      <c r="I2052" s="738" t="s">
        <v>5304</v>
      </c>
      <c r="J2052" s="738" t="s">
        <v>5305</v>
      </c>
      <c r="K2052" s="738" t="s">
        <v>1685</v>
      </c>
      <c r="L2052" s="739">
        <v>129.51</v>
      </c>
      <c r="M2052" s="739">
        <v>3108.24</v>
      </c>
      <c r="N2052" s="738">
        <v>24</v>
      </c>
      <c r="O2052" s="821">
        <v>2.5</v>
      </c>
      <c r="P2052" s="739">
        <v>2978.7299999999996</v>
      </c>
      <c r="Q2052" s="754">
        <v>0.95833333333333326</v>
      </c>
      <c r="R2052" s="738">
        <v>23</v>
      </c>
      <c r="S2052" s="754">
        <v>0.95833333333333337</v>
      </c>
      <c r="T2052" s="821">
        <v>2</v>
      </c>
      <c r="U2052" s="777">
        <v>0.8</v>
      </c>
    </row>
    <row r="2053" spans="1:21" ht="14.4" customHeight="1" x14ac:dyDescent="0.3">
      <c r="A2053" s="737">
        <v>10</v>
      </c>
      <c r="B2053" s="738" t="s">
        <v>2778</v>
      </c>
      <c r="C2053" s="738" t="s">
        <v>3078</v>
      </c>
      <c r="D2053" s="819" t="s">
        <v>5805</v>
      </c>
      <c r="E2053" s="820" t="s">
        <v>3110</v>
      </c>
      <c r="F2053" s="738" t="s">
        <v>3057</v>
      </c>
      <c r="G2053" s="738" t="s">
        <v>3319</v>
      </c>
      <c r="H2053" s="738" t="s">
        <v>871</v>
      </c>
      <c r="I2053" s="738" t="s">
        <v>4314</v>
      </c>
      <c r="J2053" s="738" t="s">
        <v>3596</v>
      </c>
      <c r="K2053" s="738" t="s">
        <v>1266</v>
      </c>
      <c r="L2053" s="739">
        <v>132.34</v>
      </c>
      <c r="M2053" s="739">
        <v>1985.1000000000001</v>
      </c>
      <c r="N2053" s="738">
        <v>15</v>
      </c>
      <c r="O2053" s="821">
        <v>1</v>
      </c>
      <c r="P2053" s="739"/>
      <c r="Q2053" s="754">
        <v>0</v>
      </c>
      <c r="R2053" s="738"/>
      <c r="S2053" s="754">
        <v>0</v>
      </c>
      <c r="T2053" s="821"/>
      <c r="U2053" s="777">
        <v>0</v>
      </c>
    </row>
    <row r="2054" spans="1:21" ht="14.4" customHeight="1" x14ac:dyDescent="0.3">
      <c r="A2054" s="737">
        <v>10</v>
      </c>
      <c r="B2054" s="738" t="s">
        <v>2778</v>
      </c>
      <c r="C2054" s="738" t="s">
        <v>3078</v>
      </c>
      <c r="D2054" s="819" t="s">
        <v>5805</v>
      </c>
      <c r="E2054" s="820" t="s">
        <v>3110</v>
      </c>
      <c r="F2054" s="738" t="s">
        <v>3057</v>
      </c>
      <c r="G2054" s="738" t="s">
        <v>3319</v>
      </c>
      <c r="H2054" s="738" t="s">
        <v>871</v>
      </c>
      <c r="I2054" s="738" t="s">
        <v>4253</v>
      </c>
      <c r="J2054" s="738" t="s">
        <v>4254</v>
      </c>
      <c r="K2054" s="738" t="s">
        <v>1685</v>
      </c>
      <c r="L2054" s="739">
        <v>129.51</v>
      </c>
      <c r="M2054" s="739">
        <v>5568.9299999999994</v>
      </c>
      <c r="N2054" s="738">
        <v>43</v>
      </c>
      <c r="O2054" s="821">
        <v>2</v>
      </c>
      <c r="P2054" s="739">
        <v>4014.8099999999995</v>
      </c>
      <c r="Q2054" s="754">
        <v>0.72093023255813948</v>
      </c>
      <c r="R2054" s="738">
        <v>31</v>
      </c>
      <c r="S2054" s="754">
        <v>0.72093023255813948</v>
      </c>
      <c r="T2054" s="821">
        <v>1.5</v>
      </c>
      <c r="U2054" s="777">
        <v>0.75</v>
      </c>
    </row>
    <row r="2055" spans="1:21" ht="14.4" customHeight="1" x14ac:dyDescent="0.3">
      <c r="A2055" s="737">
        <v>10</v>
      </c>
      <c r="B2055" s="738" t="s">
        <v>2778</v>
      </c>
      <c r="C2055" s="738" t="s">
        <v>3078</v>
      </c>
      <c r="D2055" s="819" t="s">
        <v>5805</v>
      </c>
      <c r="E2055" s="820" t="s">
        <v>3110</v>
      </c>
      <c r="F2055" s="738" t="s">
        <v>3057</v>
      </c>
      <c r="G2055" s="738" t="s">
        <v>3319</v>
      </c>
      <c r="H2055" s="738" t="s">
        <v>871</v>
      </c>
      <c r="I2055" s="738" t="s">
        <v>940</v>
      </c>
      <c r="J2055" s="738" t="s">
        <v>941</v>
      </c>
      <c r="K2055" s="738" t="s">
        <v>942</v>
      </c>
      <c r="L2055" s="739">
        <v>2635.97</v>
      </c>
      <c r="M2055" s="739">
        <v>7907.91</v>
      </c>
      <c r="N2055" s="738">
        <v>3</v>
      </c>
      <c r="O2055" s="821">
        <v>1</v>
      </c>
      <c r="P2055" s="739"/>
      <c r="Q2055" s="754">
        <v>0</v>
      </c>
      <c r="R2055" s="738"/>
      <c r="S2055" s="754">
        <v>0</v>
      </c>
      <c r="T2055" s="821"/>
      <c r="U2055" s="777">
        <v>0</v>
      </c>
    </row>
    <row r="2056" spans="1:21" ht="14.4" customHeight="1" x14ac:dyDescent="0.3">
      <c r="A2056" s="737">
        <v>10</v>
      </c>
      <c r="B2056" s="738" t="s">
        <v>2778</v>
      </c>
      <c r="C2056" s="738" t="s">
        <v>3078</v>
      </c>
      <c r="D2056" s="819" t="s">
        <v>5805</v>
      </c>
      <c r="E2056" s="820" t="s">
        <v>3110</v>
      </c>
      <c r="F2056" s="738" t="s">
        <v>3057</v>
      </c>
      <c r="G2056" s="738" t="s">
        <v>3319</v>
      </c>
      <c r="H2056" s="738" t="s">
        <v>608</v>
      </c>
      <c r="I2056" s="738" t="s">
        <v>4178</v>
      </c>
      <c r="J2056" s="738" t="s">
        <v>941</v>
      </c>
      <c r="K2056" s="738" t="s">
        <v>1685</v>
      </c>
      <c r="L2056" s="739">
        <v>493.92</v>
      </c>
      <c r="M2056" s="739">
        <v>9878.4</v>
      </c>
      <c r="N2056" s="738">
        <v>20</v>
      </c>
      <c r="O2056" s="821">
        <v>1</v>
      </c>
      <c r="P2056" s="739"/>
      <c r="Q2056" s="754">
        <v>0</v>
      </c>
      <c r="R2056" s="738"/>
      <c r="S2056" s="754">
        <v>0</v>
      </c>
      <c r="T2056" s="821"/>
      <c r="U2056" s="777">
        <v>0</v>
      </c>
    </row>
    <row r="2057" spans="1:21" ht="14.4" customHeight="1" x14ac:dyDescent="0.3">
      <c r="A2057" s="737">
        <v>10</v>
      </c>
      <c r="B2057" s="738" t="s">
        <v>2778</v>
      </c>
      <c r="C2057" s="738" t="s">
        <v>3078</v>
      </c>
      <c r="D2057" s="819" t="s">
        <v>5805</v>
      </c>
      <c r="E2057" s="820" t="s">
        <v>3110</v>
      </c>
      <c r="F2057" s="738" t="s">
        <v>3057</v>
      </c>
      <c r="G2057" s="738" t="s">
        <v>3319</v>
      </c>
      <c r="H2057" s="738" t="s">
        <v>871</v>
      </c>
      <c r="I2057" s="738" t="s">
        <v>5306</v>
      </c>
      <c r="J2057" s="738" t="s">
        <v>3558</v>
      </c>
      <c r="K2057" s="738" t="s">
        <v>1676</v>
      </c>
      <c r="L2057" s="739">
        <v>32.380000000000003</v>
      </c>
      <c r="M2057" s="739">
        <v>4695.1000000000004</v>
      </c>
      <c r="N2057" s="738">
        <v>145</v>
      </c>
      <c r="O2057" s="821">
        <v>1</v>
      </c>
      <c r="P2057" s="739">
        <v>4695.1000000000004</v>
      </c>
      <c r="Q2057" s="754">
        <v>1</v>
      </c>
      <c r="R2057" s="738">
        <v>145</v>
      </c>
      <c r="S2057" s="754">
        <v>1</v>
      </c>
      <c r="T2057" s="821">
        <v>1</v>
      </c>
      <c r="U2057" s="777">
        <v>1</v>
      </c>
    </row>
    <row r="2058" spans="1:21" ht="14.4" customHeight="1" x14ac:dyDescent="0.3">
      <c r="A2058" s="737">
        <v>10</v>
      </c>
      <c r="B2058" s="738" t="s">
        <v>2778</v>
      </c>
      <c r="C2058" s="738" t="s">
        <v>3078</v>
      </c>
      <c r="D2058" s="819" t="s">
        <v>5805</v>
      </c>
      <c r="E2058" s="820" t="s">
        <v>3110</v>
      </c>
      <c r="F2058" s="738" t="s">
        <v>3057</v>
      </c>
      <c r="G2058" s="738" t="s">
        <v>3319</v>
      </c>
      <c r="H2058" s="738" t="s">
        <v>871</v>
      </c>
      <c r="I2058" s="738" t="s">
        <v>5307</v>
      </c>
      <c r="J2058" s="738" t="s">
        <v>3556</v>
      </c>
      <c r="K2058" s="738" t="s">
        <v>1676</v>
      </c>
      <c r="L2058" s="739">
        <v>32.380000000000003</v>
      </c>
      <c r="M2058" s="739">
        <v>1457.1000000000001</v>
      </c>
      <c r="N2058" s="738">
        <v>45</v>
      </c>
      <c r="O2058" s="821">
        <v>0.5</v>
      </c>
      <c r="P2058" s="739">
        <v>1457.1000000000001</v>
      </c>
      <c r="Q2058" s="754">
        <v>1</v>
      </c>
      <c r="R2058" s="738">
        <v>45</v>
      </c>
      <c r="S2058" s="754">
        <v>1</v>
      </c>
      <c r="T2058" s="821">
        <v>0.5</v>
      </c>
      <c r="U2058" s="777">
        <v>1</v>
      </c>
    </row>
    <row r="2059" spans="1:21" ht="14.4" customHeight="1" x14ac:dyDescent="0.3">
      <c r="A2059" s="737">
        <v>10</v>
      </c>
      <c r="B2059" s="738" t="s">
        <v>2778</v>
      </c>
      <c r="C2059" s="738" t="s">
        <v>3078</v>
      </c>
      <c r="D2059" s="819" t="s">
        <v>5805</v>
      </c>
      <c r="E2059" s="820" t="s">
        <v>3110</v>
      </c>
      <c r="F2059" s="738" t="s">
        <v>3057</v>
      </c>
      <c r="G2059" s="738" t="s">
        <v>3319</v>
      </c>
      <c r="H2059" s="738" t="s">
        <v>871</v>
      </c>
      <c r="I2059" s="738" t="s">
        <v>3557</v>
      </c>
      <c r="J2059" s="738" t="s">
        <v>3558</v>
      </c>
      <c r="K2059" s="738" t="s">
        <v>1266</v>
      </c>
      <c r="L2059" s="739">
        <v>129.51</v>
      </c>
      <c r="M2059" s="739">
        <v>4273.83</v>
      </c>
      <c r="N2059" s="738">
        <v>33</v>
      </c>
      <c r="O2059" s="821">
        <v>2</v>
      </c>
      <c r="P2059" s="739">
        <v>1295.0999999999999</v>
      </c>
      <c r="Q2059" s="754">
        <v>0.30303030303030304</v>
      </c>
      <c r="R2059" s="738">
        <v>10</v>
      </c>
      <c r="S2059" s="754">
        <v>0.30303030303030304</v>
      </c>
      <c r="T2059" s="821">
        <v>0.5</v>
      </c>
      <c r="U2059" s="777">
        <v>0.25</v>
      </c>
    </row>
    <row r="2060" spans="1:21" ht="14.4" customHeight="1" x14ac:dyDescent="0.3">
      <c r="A2060" s="737">
        <v>10</v>
      </c>
      <c r="B2060" s="738" t="s">
        <v>2778</v>
      </c>
      <c r="C2060" s="738" t="s">
        <v>3078</v>
      </c>
      <c r="D2060" s="819" t="s">
        <v>5805</v>
      </c>
      <c r="E2060" s="820" t="s">
        <v>3110</v>
      </c>
      <c r="F2060" s="738" t="s">
        <v>3057</v>
      </c>
      <c r="G2060" s="738" t="s">
        <v>3319</v>
      </c>
      <c r="H2060" s="738" t="s">
        <v>871</v>
      </c>
      <c r="I2060" s="738" t="s">
        <v>1696</v>
      </c>
      <c r="J2060" s="738" t="s">
        <v>1697</v>
      </c>
      <c r="K2060" s="738" t="s">
        <v>1685</v>
      </c>
      <c r="L2060" s="739">
        <v>129.51</v>
      </c>
      <c r="M2060" s="739">
        <v>2719.71</v>
      </c>
      <c r="N2060" s="738">
        <v>21</v>
      </c>
      <c r="O2060" s="821">
        <v>2</v>
      </c>
      <c r="P2060" s="739">
        <v>2719.71</v>
      </c>
      <c r="Q2060" s="754">
        <v>1</v>
      </c>
      <c r="R2060" s="738">
        <v>21</v>
      </c>
      <c r="S2060" s="754">
        <v>1</v>
      </c>
      <c r="T2060" s="821">
        <v>2</v>
      </c>
      <c r="U2060" s="777">
        <v>1</v>
      </c>
    </row>
    <row r="2061" spans="1:21" ht="14.4" customHeight="1" x14ac:dyDescent="0.3">
      <c r="A2061" s="737">
        <v>10</v>
      </c>
      <c r="B2061" s="738" t="s">
        <v>2778</v>
      </c>
      <c r="C2061" s="738" t="s">
        <v>3078</v>
      </c>
      <c r="D2061" s="819" t="s">
        <v>5805</v>
      </c>
      <c r="E2061" s="820" t="s">
        <v>3110</v>
      </c>
      <c r="F2061" s="738" t="s">
        <v>3057</v>
      </c>
      <c r="G2061" s="738" t="s">
        <v>3319</v>
      </c>
      <c r="H2061" s="738" t="s">
        <v>608</v>
      </c>
      <c r="I2061" s="738" t="s">
        <v>5308</v>
      </c>
      <c r="J2061" s="738" t="s">
        <v>5309</v>
      </c>
      <c r="K2061" s="738" t="s">
        <v>2310</v>
      </c>
      <c r="L2061" s="739">
        <v>97.3</v>
      </c>
      <c r="M2061" s="739">
        <v>2919</v>
      </c>
      <c r="N2061" s="738">
        <v>30</v>
      </c>
      <c r="O2061" s="821">
        <v>1</v>
      </c>
      <c r="P2061" s="739">
        <v>2919</v>
      </c>
      <c r="Q2061" s="754">
        <v>1</v>
      </c>
      <c r="R2061" s="738">
        <v>30</v>
      </c>
      <c r="S2061" s="754">
        <v>1</v>
      </c>
      <c r="T2061" s="821">
        <v>1</v>
      </c>
      <c r="U2061" s="777">
        <v>1</v>
      </c>
    </row>
    <row r="2062" spans="1:21" ht="14.4" customHeight="1" x14ac:dyDescent="0.3">
      <c r="A2062" s="737">
        <v>10</v>
      </c>
      <c r="B2062" s="738" t="s">
        <v>2778</v>
      </c>
      <c r="C2062" s="738" t="s">
        <v>3078</v>
      </c>
      <c r="D2062" s="819" t="s">
        <v>5805</v>
      </c>
      <c r="E2062" s="820" t="s">
        <v>3110</v>
      </c>
      <c r="F2062" s="738" t="s">
        <v>3057</v>
      </c>
      <c r="G2062" s="738" t="s">
        <v>3319</v>
      </c>
      <c r="H2062" s="738" t="s">
        <v>608</v>
      </c>
      <c r="I2062" s="738" t="s">
        <v>5310</v>
      </c>
      <c r="J2062" s="738" t="s">
        <v>5311</v>
      </c>
      <c r="K2062" s="738" t="s">
        <v>2878</v>
      </c>
      <c r="L2062" s="739">
        <v>211.39</v>
      </c>
      <c r="M2062" s="739">
        <v>2325.2899999999995</v>
      </c>
      <c r="N2062" s="738">
        <v>11</v>
      </c>
      <c r="O2062" s="821">
        <v>1</v>
      </c>
      <c r="P2062" s="739">
        <v>2325.2899999999995</v>
      </c>
      <c r="Q2062" s="754">
        <v>1</v>
      </c>
      <c r="R2062" s="738">
        <v>11</v>
      </c>
      <c r="S2062" s="754">
        <v>1</v>
      </c>
      <c r="T2062" s="821">
        <v>1</v>
      </c>
      <c r="U2062" s="777">
        <v>1</v>
      </c>
    </row>
    <row r="2063" spans="1:21" ht="14.4" customHeight="1" x14ac:dyDescent="0.3">
      <c r="A2063" s="737">
        <v>10</v>
      </c>
      <c r="B2063" s="738" t="s">
        <v>2778</v>
      </c>
      <c r="C2063" s="738" t="s">
        <v>3078</v>
      </c>
      <c r="D2063" s="819" t="s">
        <v>5805</v>
      </c>
      <c r="E2063" s="820" t="s">
        <v>3110</v>
      </c>
      <c r="F2063" s="738" t="s">
        <v>3057</v>
      </c>
      <c r="G2063" s="738" t="s">
        <v>3319</v>
      </c>
      <c r="H2063" s="738" t="s">
        <v>608</v>
      </c>
      <c r="I2063" s="738" t="s">
        <v>1670</v>
      </c>
      <c r="J2063" s="738" t="s">
        <v>1671</v>
      </c>
      <c r="K2063" s="738" t="s">
        <v>1672</v>
      </c>
      <c r="L2063" s="739">
        <v>842.51</v>
      </c>
      <c r="M2063" s="739">
        <v>6740.08</v>
      </c>
      <c r="N2063" s="738">
        <v>8</v>
      </c>
      <c r="O2063" s="821">
        <v>2.5</v>
      </c>
      <c r="P2063" s="739">
        <v>6740.08</v>
      </c>
      <c r="Q2063" s="754">
        <v>1</v>
      </c>
      <c r="R2063" s="738">
        <v>8</v>
      </c>
      <c r="S2063" s="754">
        <v>1</v>
      </c>
      <c r="T2063" s="821">
        <v>2.5</v>
      </c>
      <c r="U2063" s="777">
        <v>1</v>
      </c>
    </row>
    <row r="2064" spans="1:21" ht="14.4" customHeight="1" x14ac:dyDescent="0.3">
      <c r="A2064" s="737">
        <v>10</v>
      </c>
      <c r="B2064" s="738" t="s">
        <v>2778</v>
      </c>
      <c r="C2064" s="738" t="s">
        <v>3078</v>
      </c>
      <c r="D2064" s="819" t="s">
        <v>5805</v>
      </c>
      <c r="E2064" s="820" t="s">
        <v>3110</v>
      </c>
      <c r="F2064" s="738" t="s">
        <v>3057</v>
      </c>
      <c r="G2064" s="738" t="s">
        <v>3319</v>
      </c>
      <c r="H2064" s="738" t="s">
        <v>608</v>
      </c>
      <c r="I2064" s="738" t="s">
        <v>5312</v>
      </c>
      <c r="J2064" s="738" t="s">
        <v>5313</v>
      </c>
      <c r="K2064" s="738" t="s">
        <v>1266</v>
      </c>
      <c r="L2064" s="739">
        <v>132.34</v>
      </c>
      <c r="M2064" s="739">
        <v>397.02</v>
      </c>
      <c r="N2064" s="738">
        <v>3</v>
      </c>
      <c r="O2064" s="821">
        <v>0.5</v>
      </c>
      <c r="P2064" s="739">
        <v>397.02</v>
      </c>
      <c r="Q2064" s="754">
        <v>1</v>
      </c>
      <c r="R2064" s="738">
        <v>3</v>
      </c>
      <c r="S2064" s="754">
        <v>1</v>
      </c>
      <c r="T2064" s="821">
        <v>0.5</v>
      </c>
      <c r="U2064" s="777">
        <v>1</v>
      </c>
    </row>
    <row r="2065" spans="1:21" ht="14.4" customHeight="1" x14ac:dyDescent="0.3">
      <c r="A2065" s="737">
        <v>10</v>
      </c>
      <c r="B2065" s="738" t="s">
        <v>2778</v>
      </c>
      <c r="C2065" s="738" t="s">
        <v>3078</v>
      </c>
      <c r="D2065" s="819" t="s">
        <v>5805</v>
      </c>
      <c r="E2065" s="820" t="s">
        <v>3110</v>
      </c>
      <c r="F2065" s="738" t="s">
        <v>3057</v>
      </c>
      <c r="G2065" s="738" t="s">
        <v>3319</v>
      </c>
      <c r="H2065" s="738" t="s">
        <v>608</v>
      </c>
      <c r="I2065" s="738" t="s">
        <v>5314</v>
      </c>
      <c r="J2065" s="738" t="s">
        <v>5315</v>
      </c>
      <c r="K2065" s="738" t="s">
        <v>1266</v>
      </c>
      <c r="L2065" s="739">
        <v>172.67</v>
      </c>
      <c r="M2065" s="739">
        <v>172.67</v>
      </c>
      <c r="N2065" s="738">
        <v>1</v>
      </c>
      <c r="O2065" s="821">
        <v>1</v>
      </c>
      <c r="P2065" s="739">
        <v>172.67</v>
      </c>
      <c r="Q2065" s="754">
        <v>1</v>
      </c>
      <c r="R2065" s="738">
        <v>1</v>
      </c>
      <c r="S2065" s="754">
        <v>1</v>
      </c>
      <c r="T2065" s="821">
        <v>1</v>
      </c>
      <c r="U2065" s="777">
        <v>1</v>
      </c>
    </row>
    <row r="2066" spans="1:21" ht="14.4" customHeight="1" x14ac:dyDescent="0.3">
      <c r="A2066" s="737">
        <v>10</v>
      </c>
      <c r="B2066" s="738" t="s">
        <v>2778</v>
      </c>
      <c r="C2066" s="738" t="s">
        <v>3078</v>
      </c>
      <c r="D2066" s="819" t="s">
        <v>5805</v>
      </c>
      <c r="E2066" s="820" t="s">
        <v>3110</v>
      </c>
      <c r="F2066" s="738" t="s">
        <v>3057</v>
      </c>
      <c r="G2066" s="738" t="s">
        <v>3319</v>
      </c>
      <c r="H2066" s="738" t="s">
        <v>871</v>
      </c>
      <c r="I2066" s="738" t="s">
        <v>1698</v>
      </c>
      <c r="J2066" s="738" t="s">
        <v>1699</v>
      </c>
      <c r="K2066" s="738" t="s">
        <v>1266</v>
      </c>
      <c r="L2066" s="739">
        <v>158.4</v>
      </c>
      <c r="M2066" s="739">
        <v>6811.2</v>
      </c>
      <c r="N2066" s="738">
        <v>43</v>
      </c>
      <c r="O2066" s="821">
        <v>1.5</v>
      </c>
      <c r="P2066" s="739">
        <v>5544</v>
      </c>
      <c r="Q2066" s="754">
        <v>0.81395348837209303</v>
      </c>
      <c r="R2066" s="738">
        <v>35</v>
      </c>
      <c r="S2066" s="754">
        <v>0.81395348837209303</v>
      </c>
      <c r="T2066" s="821">
        <v>1</v>
      </c>
      <c r="U2066" s="777">
        <v>0.66666666666666663</v>
      </c>
    </row>
    <row r="2067" spans="1:21" ht="14.4" customHeight="1" x14ac:dyDescent="0.3">
      <c r="A2067" s="737">
        <v>10</v>
      </c>
      <c r="B2067" s="738" t="s">
        <v>2778</v>
      </c>
      <c r="C2067" s="738" t="s">
        <v>3078</v>
      </c>
      <c r="D2067" s="819" t="s">
        <v>5805</v>
      </c>
      <c r="E2067" s="820" t="s">
        <v>3110</v>
      </c>
      <c r="F2067" s="738" t="s">
        <v>3057</v>
      </c>
      <c r="G2067" s="738" t="s">
        <v>3319</v>
      </c>
      <c r="H2067" s="738" t="s">
        <v>871</v>
      </c>
      <c r="I2067" s="738" t="s">
        <v>5316</v>
      </c>
      <c r="J2067" s="738" t="s">
        <v>5317</v>
      </c>
      <c r="K2067" s="738" t="s">
        <v>1266</v>
      </c>
      <c r="L2067" s="739">
        <v>132.34</v>
      </c>
      <c r="M2067" s="739">
        <v>132.34</v>
      </c>
      <c r="N2067" s="738">
        <v>1</v>
      </c>
      <c r="O2067" s="821">
        <v>1</v>
      </c>
      <c r="P2067" s="739"/>
      <c r="Q2067" s="754">
        <v>0</v>
      </c>
      <c r="R2067" s="738"/>
      <c r="S2067" s="754">
        <v>0</v>
      </c>
      <c r="T2067" s="821"/>
      <c r="U2067" s="777">
        <v>0</v>
      </c>
    </row>
    <row r="2068" spans="1:21" ht="14.4" customHeight="1" x14ac:dyDescent="0.3">
      <c r="A2068" s="737">
        <v>10</v>
      </c>
      <c r="B2068" s="738" t="s">
        <v>2778</v>
      </c>
      <c r="C2068" s="738" t="s">
        <v>3078</v>
      </c>
      <c r="D2068" s="819" t="s">
        <v>5805</v>
      </c>
      <c r="E2068" s="820" t="s">
        <v>3110</v>
      </c>
      <c r="F2068" s="738" t="s">
        <v>3057</v>
      </c>
      <c r="G2068" s="738" t="s">
        <v>3319</v>
      </c>
      <c r="H2068" s="738" t="s">
        <v>608</v>
      </c>
      <c r="I2068" s="738" t="s">
        <v>5318</v>
      </c>
      <c r="J2068" s="738" t="s">
        <v>5319</v>
      </c>
      <c r="K2068" s="738" t="s">
        <v>5320</v>
      </c>
      <c r="L2068" s="739">
        <v>875.35</v>
      </c>
      <c r="M2068" s="739">
        <v>4376.75</v>
      </c>
      <c r="N2068" s="738">
        <v>5</v>
      </c>
      <c r="O2068" s="821">
        <v>1</v>
      </c>
      <c r="P2068" s="739"/>
      <c r="Q2068" s="754">
        <v>0</v>
      </c>
      <c r="R2068" s="738"/>
      <c r="S2068" s="754">
        <v>0</v>
      </c>
      <c r="T2068" s="821"/>
      <c r="U2068" s="777">
        <v>0</v>
      </c>
    </row>
    <row r="2069" spans="1:21" ht="14.4" customHeight="1" x14ac:dyDescent="0.3">
      <c r="A2069" s="737">
        <v>10</v>
      </c>
      <c r="B2069" s="738" t="s">
        <v>2778</v>
      </c>
      <c r="C2069" s="738" t="s">
        <v>3078</v>
      </c>
      <c r="D2069" s="819" t="s">
        <v>5805</v>
      </c>
      <c r="E2069" s="820" t="s">
        <v>3110</v>
      </c>
      <c r="F2069" s="738" t="s">
        <v>3057</v>
      </c>
      <c r="G2069" s="738" t="s">
        <v>3319</v>
      </c>
      <c r="H2069" s="738" t="s">
        <v>608</v>
      </c>
      <c r="I2069" s="738" t="s">
        <v>5321</v>
      </c>
      <c r="J2069" s="738" t="s">
        <v>5322</v>
      </c>
      <c r="K2069" s="738" t="s">
        <v>1676</v>
      </c>
      <c r="L2069" s="739">
        <v>43.17</v>
      </c>
      <c r="M2069" s="739">
        <v>172.68</v>
      </c>
      <c r="N2069" s="738">
        <v>4</v>
      </c>
      <c r="O2069" s="821">
        <v>1</v>
      </c>
      <c r="P2069" s="739">
        <v>172.68</v>
      </c>
      <c r="Q2069" s="754">
        <v>1</v>
      </c>
      <c r="R2069" s="738">
        <v>4</v>
      </c>
      <c r="S2069" s="754">
        <v>1</v>
      </c>
      <c r="T2069" s="821">
        <v>1</v>
      </c>
      <c r="U2069" s="777">
        <v>1</v>
      </c>
    </row>
    <row r="2070" spans="1:21" ht="14.4" customHeight="1" x14ac:dyDescent="0.3">
      <c r="A2070" s="737">
        <v>10</v>
      </c>
      <c r="B2070" s="738" t="s">
        <v>2778</v>
      </c>
      <c r="C2070" s="738" t="s">
        <v>3078</v>
      </c>
      <c r="D2070" s="819" t="s">
        <v>5805</v>
      </c>
      <c r="E2070" s="820" t="s">
        <v>3110</v>
      </c>
      <c r="F2070" s="738" t="s">
        <v>3057</v>
      </c>
      <c r="G2070" s="738" t="s">
        <v>3319</v>
      </c>
      <c r="H2070" s="738" t="s">
        <v>871</v>
      </c>
      <c r="I2070" s="738" t="s">
        <v>2318</v>
      </c>
      <c r="J2070" s="738" t="s">
        <v>2319</v>
      </c>
      <c r="K2070" s="738" t="s">
        <v>1266</v>
      </c>
      <c r="L2070" s="739">
        <v>131.93</v>
      </c>
      <c r="M2070" s="739">
        <v>1319.3000000000002</v>
      </c>
      <c r="N2070" s="738">
        <v>10</v>
      </c>
      <c r="O2070" s="821">
        <v>0.5</v>
      </c>
      <c r="P2070" s="739">
        <v>1319.3000000000002</v>
      </c>
      <c r="Q2070" s="754">
        <v>1</v>
      </c>
      <c r="R2070" s="738">
        <v>10</v>
      </c>
      <c r="S2070" s="754">
        <v>1</v>
      </c>
      <c r="T2070" s="821">
        <v>0.5</v>
      </c>
      <c r="U2070" s="777">
        <v>1</v>
      </c>
    </row>
    <row r="2071" spans="1:21" ht="14.4" customHeight="1" x14ac:dyDescent="0.3">
      <c r="A2071" s="737">
        <v>10</v>
      </c>
      <c r="B2071" s="738" t="s">
        <v>2778</v>
      </c>
      <c r="C2071" s="738" t="s">
        <v>3078</v>
      </c>
      <c r="D2071" s="819" t="s">
        <v>5805</v>
      </c>
      <c r="E2071" s="820" t="s">
        <v>3110</v>
      </c>
      <c r="F2071" s="738" t="s">
        <v>3057</v>
      </c>
      <c r="G2071" s="738" t="s">
        <v>3319</v>
      </c>
      <c r="H2071" s="738" t="s">
        <v>608</v>
      </c>
      <c r="I2071" s="738" t="s">
        <v>5323</v>
      </c>
      <c r="J2071" s="738" t="s">
        <v>5324</v>
      </c>
      <c r="K2071" s="738" t="s">
        <v>2965</v>
      </c>
      <c r="L2071" s="739">
        <v>143.59</v>
      </c>
      <c r="M2071" s="739">
        <v>1005.13</v>
      </c>
      <c r="N2071" s="738">
        <v>7</v>
      </c>
      <c r="O2071" s="821">
        <v>1</v>
      </c>
      <c r="P2071" s="739"/>
      <c r="Q2071" s="754">
        <v>0</v>
      </c>
      <c r="R2071" s="738"/>
      <c r="S2071" s="754">
        <v>0</v>
      </c>
      <c r="T2071" s="821"/>
      <c r="U2071" s="777">
        <v>0</v>
      </c>
    </row>
    <row r="2072" spans="1:21" ht="14.4" customHeight="1" x14ac:dyDescent="0.3">
      <c r="A2072" s="737">
        <v>10</v>
      </c>
      <c r="B2072" s="738" t="s">
        <v>2778</v>
      </c>
      <c r="C2072" s="738" t="s">
        <v>3078</v>
      </c>
      <c r="D2072" s="819" t="s">
        <v>5805</v>
      </c>
      <c r="E2072" s="820" t="s">
        <v>3110</v>
      </c>
      <c r="F2072" s="738" t="s">
        <v>3057</v>
      </c>
      <c r="G2072" s="738" t="s">
        <v>3320</v>
      </c>
      <c r="H2072" s="738" t="s">
        <v>608</v>
      </c>
      <c r="I2072" s="738" t="s">
        <v>667</v>
      </c>
      <c r="J2072" s="738" t="s">
        <v>3321</v>
      </c>
      <c r="K2072" s="738" t="s">
        <v>3322</v>
      </c>
      <c r="L2072" s="739">
        <v>24.78</v>
      </c>
      <c r="M2072" s="739">
        <v>74.34</v>
      </c>
      <c r="N2072" s="738">
        <v>3</v>
      </c>
      <c r="O2072" s="821">
        <v>1</v>
      </c>
      <c r="P2072" s="739">
        <v>74.34</v>
      </c>
      <c r="Q2072" s="754">
        <v>1</v>
      </c>
      <c r="R2072" s="738">
        <v>3</v>
      </c>
      <c r="S2072" s="754">
        <v>1</v>
      </c>
      <c r="T2072" s="821">
        <v>1</v>
      </c>
      <c r="U2072" s="777">
        <v>1</v>
      </c>
    </row>
    <row r="2073" spans="1:21" ht="14.4" customHeight="1" x14ac:dyDescent="0.3">
      <c r="A2073" s="737">
        <v>10</v>
      </c>
      <c r="B2073" s="738" t="s">
        <v>2778</v>
      </c>
      <c r="C2073" s="738" t="s">
        <v>3078</v>
      </c>
      <c r="D2073" s="819" t="s">
        <v>5805</v>
      </c>
      <c r="E2073" s="820" t="s">
        <v>3110</v>
      </c>
      <c r="F2073" s="738" t="s">
        <v>3057</v>
      </c>
      <c r="G2073" s="738" t="s">
        <v>3320</v>
      </c>
      <c r="H2073" s="738" t="s">
        <v>608</v>
      </c>
      <c r="I2073" s="738" t="s">
        <v>1110</v>
      </c>
      <c r="J2073" s="738" t="s">
        <v>3323</v>
      </c>
      <c r="K2073" s="738" t="s">
        <v>3324</v>
      </c>
      <c r="L2073" s="739">
        <v>99.11</v>
      </c>
      <c r="M2073" s="739">
        <v>495.54999999999995</v>
      </c>
      <c r="N2073" s="738">
        <v>5</v>
      </c>
      <c r="O2073" s="821">
        <v>1</v>
      </c>
      <c r="P2073" s="739">
        <v>495.54999999999995</v>
      </c>
      <c r="Q2073" s="754">
        <v>1</v>
      </c>
      <c r="R2073" s="738">
        <v>5</v>
      </c>
      <c r="S2073" s="754">
        <v>1</v>
      </c>
      <c r="T2073" s="821">
        <v>1</v>
      </c>
      <c r="U2073" s="777">
        <v>1</v>
      </c>
    </row>
    <row r="2074" spans="1:21" ht="14.4" customHeight="1" x14ac:dyDescent="0.3">
      <c r="A2074" s="737">
        <v>10</v>
      </c>
      <c r="B2074" s="738" t="s">
        <v>2778</v>
      </c>
      <c r="C2074" s="738" t="s">
        <v>3078</v>
      </c>
      <c r="D2074" s="819" t="s">
        <v>5805</v>
      </c>
      <c r="E2074" s="820" t="s">
        <v>3110</v>
      </c>
      <c r="F2074" s="738" t="s">
        <v>3057</v>
      </c>
      <c r="G2074" s="738" t="s">
        <v>3348</v>
      </c>
      <c r="H2074" s="738" t="s">
        <v>608</v>
      </c>
      <c r="I2074" s="738" t="s">
        <v>3354</v>
      </c>
      <c r="J2074" s="738" t="s">
        <v>3350</v>
      </c>
      <c r="K2074" s="738" t="s">
        <v>3353</v>
      </c>
      <c r="L2074" s="739">
        <v>0</v>
      </c>
      <c r="M2074" s="739">
        <v>0</v>
      </c>
      <c r="N2074" s="738">
        <v>4</v>
      </c>
      <c r="O2074" s="821">
        <v>2</v>
      </c>
      <c r="P2074" s="739">
        <v>0</v>
      </c>
      <c r="Q2074" s="754"/>
      <c r="R2074" s="738">
        <v>1</v>
      </c>
      <c r="S2074" s="754">
        <v>0.25</v>
      </c>
      <c r="T2074" s="821">
        <v>1</v>
      </c>
      <c r="U2074" s="777">
        <v>0.5</v>
      </c>
    </row>
    <row r="2075" spans="1:21" ht="14.4" customHeight="1" x14ac:dyDescent="0.3">
      <c r="A2075" s="737">
        <v>10</v>
      </c>
      <c r="B2075" s="738" t="s">
        <v>2778</v>
      </c>
      <c r="C2075" s="738" t="s">
        <v>3078</v>
      </c>
      <c r="D2075" s="819" t="s">
        <v>5805</v>
      </c>
      <c r="E2075" s="820" t="s">
        <v>3110</v>
      </c>
      <c r="F2075" s="738" t="s">
        <v>3057</v>
      </c>
      <c r="G2075" s="738" t="s">
        <v>4120</v>
      </c>
      <c r="H2075" s="738" t="s">
        <v>871</v>
      </c>
      <c r="I2075" s="738" t="s">
        <v>2278</v>
      </c>
      <c r="J2075" s="738" t="s">
        <v>2978</v>
      </c>
      <c r="K2075" s="738" t="s">
        <v>2979</v>
      </c>
      <c r="L2075" s="739">
        <v>122.96</v>
      </c>
      <c r="M2075" s="739">
        <v>614.79999999999995</v>
      </c>
      <c r="N2075" s="738">
        <v>5</v>
      </c>
      <c r="O2075" s="821">
        <v>1</v>
      </c>
      <c r="P2075" s="739">
        <v>614.79999999999995</v>
      </c>
      <c r="Q2075" s="754">
        <v>1</v>
      </c>
      <c r="R2075" s="738">
        <v>5</v>
      </c>
      <c r="S2075" s="754">
        <v>1</v>
      </c>
      <c r="T2075" s="821">
        <v>1</v>
      </c>
      <c r="U2075" s="777">
        <v>1</v>
      </c>
    </row>
    <row r="2076" spans="1:21" ht="14.4" customHeight="1" x14ac:dyDescent="0.3">
      <c r="A2076" s="737">
        <v>10</v>
      </c>
      <c r="B2076" s="738" t="s">
        <v>2778</v>
      </c>
      <c r="C2076" s="738" t="s">
        <v>3078</v>
      </c>
      <c r="D2076" s="819" t="s">
        <v>5805</v>
      </c>
      <c r="E2076" s="820" t="s">
        <v>3110</v>
      </c>
      <c r="F2076" s="738" t="s">
        <v>3057</v>
      </c>
      <c r="G2076" s="738" t="s">
        <v>4120</v>
      </c>
      <c r="H2076" s="738" t="s">
        <v>871</v>
      </c>
      <c r="I2076" s="738" t="s">
        <v>4121</v>
      </c>
      <c r="J2076" s="738" t="s">
        <v>2978</v>
      </c>
      <c r="K2076" s="738" t="s">
        <v>4122</v>
      </c>
      <c r="L2076" s="739">
        <v>245.91</v>
      </c>
      <c r="M2076" s="739">
        <v>491.82</v>
      </c>
      <c r="N2076" s="738">
        <v>2</v>
      </c>
      <c r="O2076" s="821">
        <v>0.5</v>
      </c>
      <c r="P2076" s="739"/>
      <c r="Q2076" s="754">
        <v>0</v>
      </c>
      <c r="R2076" s="738"/>
      <c r="S2076" s="754">
        <v>0</v>
      </c>
      <c r="T2076" s="821"/>
      <c r="U2076" s="777">
        <v>0</v>
      </c>
    </row>
    <row r="2077" spans="1:21" ht="14.4" customHeight="1" x14ac:dyDescent="0.3">
      <c r="A2077" s="737">
        <v>10</v>
      </c>
      <c r="B2077" s="738" t="s">
        <v>2778</v>
      </c>
      <c r="C2077" s="738" t="s">
        <v>3078</v>
      </c>
      <c r="D2077" s="819" t="s">
        <v>5805</v>
      </c>
      <c r="E2077" s="820" t="s">
        <v>3110</v>
      </c>
      <c r="F2077" s="738" t="s">
        <v>3057</v>
      </c>
      <c r="G2077" s="738" t="s">
        <v>3210</v>
      </c>
      <c r="H2077" s="738" t="s">
        <v>608</v>
      </c>
      <c r="I2077" s="738" t="s">
        <v>3211</v>
      </c>
      <c r="J2077" s="738" t="s">
        <v>3212</v>
      </c>
      <c r="K2077" s="738" t="s">
        <v>3213</v>
      </c>
      <c r="L2077" s="739">
        <v>77.14</v>
      </c>
      <c r="M2077" s="739">
        <v>308.56</v>
      </c>
      <c r="N2077" s="738">
        <v>4</v>
      </c>
      <c r="O2077" s="821">
        <v>1</v>
      </c>
      <c r="P2077" s="739"/>
      <c r="Q2077" s="754">
        <v>0</v>
      </c>
      <c r="R2077" s="738"/>
      <c r="S2077" s="754">
        <v>0</v>
      </c>
      <c r="T2077" s="821"/>
      <c r="U2077" s="777">
        <v>0</v>
      </c>
    </row>
    <row r="2078" spans="1:21" ht="14.4" customHeight="1" x14ac:dyDescent="0.3">
      <c r="A2078" s="737">
        <v>10</v>
      </c>
      <c r="B2078" s="738" t="s">
        <v>2778</v>
      </c>
      <c r="C2078" s="738" t="s">
        <v>3078</v>
      </c>
      <c r="D2078" s="819" t="s">
        <v>5805</v>
      </c>
      <c r="E2078" s="820" t="s">
        <v>3110</v>
      </c>
      <c r="F2078" s="738" t="s">
        <v>3057</v>
      </c>
      <c r="G2078" s="738" t="s">
        <v>5325</v>
      </c>
      <c r="H2078" s="738" t="s">
        <v>608</v>
      </c>
      <c r="I2078" s="738" t="s">
        <v>5326</v>
      </c>
      <c r="J2078" s="738" t="s">
        <v>5327</v>
      </c>
      <c r="K2078" s="738" t="s">
        <v>3482</v>
      </c>
      <c r="L2078" s="739">
        <v>282.05</v>
      </c>
      <c r="M2078" s="739">
        <v>846.15000000000009</v>
      </c>
      <c r="N2078" s="738">
        <v>3</v>
      </c>
      <c r="O2078" s="821">
        <v>0.5</v>
      </c>
      <c r="P2078" s="739"/>
      <c r="Q2078" s="754">
        <v>0</v>
      </c>
      <c r="R2078" s="738"/>
      <c r="S2078" s="754">
        <v>0</v>
      </c>
      <c r="T2078" s="821"/>
      <c r="U2078" s="777">
        <v>0</v>
      </c>
    </row>
    <row r="2079" spans="1:21" ht="14.4" customHeight="1" x14ac:dyDescent="0.3">
      <c r="A2079" s="737">
        <v>10</v>
      </c>
      <c r="B2079" s="738" t="s">
        <v>2778</v>
      </c>
      <c r="C2079" s="738" t="s">
        <v>3078</v>
      </c>
      <c r="D2079" s="819" t="s">
        <v>5805</v>
      </c>
      <c r="E2079" s="820" t="s">
        <v>3110</v>
      </c>
      <c r="F2079" s="738" t="s">
        <v>3057</v>
      </c>
      <c r="G2079" s="738" t="s">
        <v>3365</v>
      </c>
      <c r="H2079" s="738" t="s">
        <v>608</v>
      </c>
      <c r="I2079" s="738" t="s">
        <v>1534</v>
      </c>
      <c r="J2079" s="738" t="s">
        <v>1535</v>
      </c>
      <c r="K2079" s="738" t="s">
        <v>3366</v>
      </c>
      <c r="L2079" s="739">
        <v>0</v>
      </c>
      <c r="M2079" s="739">
        <v>0</v>
      </c>
      <c r="N2079" s="738">
        <v>1</v>
      </c>
      <c r="O2079" s="821">
        <v>0.5</v>
      </c>
      <c r="P2079" s="739">
        <v>0</v>
      </c>
      <c r="Q2079" s="754"/>
      <c r="R2079" s="738">
        <v>1</v>
      </c>
      <c r="S2079" s="754">
        <v>1</v>
      </c>
      <c r="T2079" s="821">
        <v>0.5</v>
      </c>
      <c r="U2079" s="777">
        <v>1</v>
      </c>
    </row>
    <row r="2080" spans="1:21" ht="14.4" customHeight="1" x14ac:dyDescent="0.3">
      <c r="A2080" s="737">
        <v>10</v>
      </c>
      <c r="B2080" s="738" t="s">
        <v>2778</v>
      </c>
      <c r="C2080" s="738" t="s">
        <v>3078</v>
      </c>
      <c r="D2080" s="819" t="s">
        <v>5805</v>
      </c>
      <c r="E2080" s="820" t="s">
        <v>3110</v>
      </c>
      <c r="F2080" s="738" t="s">
        <v>3057</v>
      </c>
      <c r="G2080" s="738" t="s">
        <v>3365</v>
      </c>
      <c r="H2080" s="738" t="s">
        <v>608</v>
      </c>
      <c r="I2080" s="738" t="s">
        <v>3493</v>
      </c>
      <c r="J2080" s="738" t="s">
        <v>3494</v>
      </c>
      <c r="K2080" s="738" t="s">
        <v>3495</v>
      </c>
      <c r="L2080" s="739">
        <v>0</v>
      </c>
      <c r="M2080" s="739">
        <v>0</v>
      </c>
      <c r="N2080" s="738">
        <v>1</v>
      </c>
      <c r="O2080" s="821">
        <v>0.5</v>
      </c>
      <c r="P2080" s="739">
        <v>0</v>
      </c>
      <c r="Q2080" s="754"/>
      <c r="R2080" s="738">
        <v>1</v>
      </c>
      <c r="S2080" s="754">
        <v>1</v>
      </c>
      <c r="T2080" s="821">
        <v>0.5</v>
      </c>
      <c r="U2080" s="777">
        <v>1</v>
      </c>
    </row>
    <row r="2081" spans="1:21" ht="14.4" customHeight="1" x14ac:dyDescent="0.3">
      <c r="A2081" s="737">
        <v>10</v>
      </c>
      <c r="B2081" s="738" t="s">
        <v>2778</v>
      </c>
      <c r="C2081" s="738" t="s">
        <v>3078</v>
      </c>
      <c r="D2081" s="819" t="s">
        <v>5805</v>
      </c>
      <c r="E2081" s="820" t="s">
        <v>3110</v>
      </c>
      <c r="F2081" s="738" t="s">
        <v>3057</v>
      </c>
      <c r="G2081" s="738" t="s">
        <v>5328</v>
      </c>
      <c r="H2081" s="738" t="s">
        <v>608</v>
      </c>
      <c r="I2081" s="738" t="s">
        <v>5329</v>
      </c>
      <c r="J2081" s="738" t="s">
        <v>5330</v>
      </c>
      <c r="K2081" s="738" t="s">
        <v>5331</v>
      </c>
      <c r="L2081" s="739">
        <v>151.62</v>
      </c>
      <c r="M2081" s="739">
        <v>303.24</v>
      </c>
      <c r="N2081" s="738">
        <v>2</v>
      </c>
      <c r="O2081" s="821">
        <v>0.5</v>
      </c>
      <c r="P2081" s="739"/>
      <c r="Q2081" s="754">
        <v>0</v>
      </c>
      <c r="R2081" s="738"/>
      <c r="S2081" s="754">
        <v>0</v>
      </c>
      <c r="T2081" s="821"/>
      <c r="U2081" s="777">
        <v>0</v>
      </c>
    </row>
    <row r="2082" spans="1:21" ht="14.4" customHeight="1" x14ac:dyDescent="0.3">
      <c r="A2082" s="737">
        <v>10</v>
      </c>
      <c r="B2082" s="738" t="s">
        <v>2778</v>
      </c>
      <c r="C2082" s="738" t="s">
        <v>3078</v>
      </c>
      <c r="D2082" s="819" t="s">
        <v>5805</v>
      </c>
      <c r="E2082" s="820" t="s">
        <v>3110</v>
      </c>
      <c r="F2082" s="738" t="s">
        <v>3057</v>
      </c>
      <c r="G2082" s="738" t="s">
        <v>5328</v>
      </c>
      <c r="H2082" s="738" t="s">
        <v>608</v>
      </c>
      <c r="I2082" s="738" t="s">
        <v>5332</v>
      </c>
      <c r="J2082" s="738" t="s">
        <v>5333</v>
      </c>
      <c r="K2082" s="738" t="s">
        <v>5334</v>
      </c>
      <c r="L2082" s="739">
        <v>0</v>
      </c>
      <c r="M2082" s="739">
        <v>0</v>
      </c>
      <c r="N2082" s="738">
        <v>1</v>
      </c>
      <c r="O2082" s="821">
        <v>1</v>
      </c>
      <c r="P2082" s="739"/>
      <c r="Q2082" s="754"/>
      <c r="R2082" s="738"/>
      <c r="S2082" s="754">
        <v>0</v>
      </c>
      <c r="T2082" s="821"/>
      <c r="U2082" s="777">
        <v>0</v>
      </c>
    </row>
    <row r="2083" spans="1:21" ht="14.4" customHeight="1" x14ac:dyDescent="0.3">
      <c r="A2083" s="737">
        <v>10</v>
      </c>
      <c r="B2083" s="738" t="s">
        <v>2778</v>
      </c>
      <c r="C2083" s="738" t="s">
        <v>3078</v>
      </c>
      <c r="D2083" s="819" t="s">
        <v>5805</v>
      </c>
      <c r="E2083" s="820" t="s">
        <v>3110</v>
      </c>
      <c r="F2083" s="738" t="s">
        <v>3057</v>
      </c>
      <c r="G2083" s="738" t="s">
        <v>5328</v>
      </c>
      <c r="H2083" s="738" t="s">
        <v>608</v>
      </c>
      <c r="I2083" s="738" t="s">
        <v>5335</v>
      </c>
      <c r="J2083" s="738" t="s">
        <v>5336</v>
      </c>
      <c r="K2083" s="738" t="s">
        <v>5331</v>
      </c>
      <c r="L2083" s="739">
        <v>151.62</v>
      </c>
      <c r="M2083" s="739">
        <v>303.24</v>
      </c>
      <c r="N2083" s="738">
        <v>2</v>
      </c>
      <c r="O2083" s="821">
        <v>1.5</v>
      </c>
      <c r="P2083" s="739">
        <v>303.24</v>
      </c>
      <c r="Q2083" s="754">
        <v>1</v>
      </c>
      <c r="R2083" s="738">
        <v>2</v>
      </c>
      <c r="S2083" s="754">
        <v>1</v>
      </c>
      <c r="T2083" s="821">
        <v>1.5</v>
      </c>
      <c r="U2083" s="777">
        <v>1</v>
      </c>
    </row>
    <row r="2084" spans="1:21" ht="14.4" customHeight="1" x14ac:dyDescent="0.3">
      <c r="A2084" s="737">
        <v>10</v>
      </c>
      <c r="B2084" s="738" t="s">
        <v>2778</v>
      </c>
      <c r="C2084" s="738" t="s">
        <v>3078</v>
      </c>
      <c r="D2084" s="819" t="s">
        <v>5805</v>
      </c>
      <c r="E2084" s="820" t="s">
        <v>3110</v>
      </c>
      <c r="F2084" s="738" t="s">
        <v>3057</v>
      </c>
      <c r="G2084" s="738" t="s">
        <v>4070</v>
      </c>
      <c r="H2084" s="738" t="s">
        <v>871</v>
      </c>
      <c r="I2084" s="738" t="s">
        <v>5337</v>
      </c>
      <c r="J2084" s="738" t="s">
        <v>5338</v>
      </c>
      <c r="K2084" s="738" t="s">
        <v>4894</v>
      </c>
      <c r="L2084" s="739">
        <v>707.67</v>
      </c>
      <c r="M2084" s="739">
        <v>1415.34</v>
      </c>
      <c r="N2084" s="738">
        <v>2</v>
      </c>
      <c r="O2084" s="821"/>
      <c r="P2084" s="739"/>
      <c r="Q2084" s="754">
        <v>0</v>
      </c>
      <c r="R2084" s="738"/>
      <c r="S2084" s="754">
        <v>0</v>
      </c>
      <c r="T2084" s="821"/>
      <c r="U2084" s="777"/>
    </row>
    <row r="2085" spans="1:21" ht="14.4" customHeight="1" x14ac:dyDescent="0.3">
      <c r="A2085" s="737">
        <v>10</v>
      </c>
      <c r="B2085" s="738" t="s">
        <v>2778</v>
      </c>
      <c r="C2085" s="738" t="s">
        <v>3078</v>
      </c>
      <c r="D2085" s="819" t="s">
        <v>5805</v>
      </c>
      <c r="E2085" s="820" t="s">
        <v>3110</v>
      </c>
      <c r="F2085" s="738" t="s">
        <v>3057</v>
      </c>
      <c r="G2085" s="738" t="s">
        <v>5339</v>
      </c>
      <c r="H2085" s="738" t="s">
        <v>608</v>
      </c>
      <c r="I2085" s="738" t="s">
        <v>5340</v>
      </c>
      <c r="J2085" s="738" t="s">
        <v>5341</v>
      </c>
      <c r="K2085" s="738" t="s">
        <v>5342</v>
      </c>
      <c r="L2085" s="739">
        <v>53.57</v>
      </c>
      <c r="M2085" s="739">
        <v>107.14</v>
      </c>
      <c r="N2085" s="738">
        <v>2</v>
      </c>
      <c r="O2085" s="821">
        <v>0.5</v>
      </c>
      <c r="P2085" s="739">
        <v>107.14</v>
      </c>
      <c r="Q2085" s="754">
        <v>1</v>
      </c>
      <c r="R2085" s="738">
        <v>2</v>
      </c>
      <c r="S2085" s="754">
        <v>1</v>
      </c>
      <c r="T2085" s="821">
        <v>0.5</v>
      </c>
      <c r="U2085" s="777">
        <v>1</v>
      </c>
    </row>
    <row r="2086" spans="1:21" ht="14.4" customHeight="1" x14ac:dyDescent="0.3">
      <c r="A2086" s="737">
        <v>10</v>
      </c>
      <c r="B2086" s="738" t="s">
        <v>2778</v>
      </c>
      <c r="C2086" s="738" t="s">
        <v>3078</v>
      </c>
      <c r="D2086" s="819" t="s">
        <v>5805</v>
      </c>
      <c r="E2086" s="820" t="s">
        <v>3110</v>
      </c>
      <c r="F2086" s="738" t="s">
        <v>3057</v>
      </c>
      <c r="G2086" s="738" t="s">
        <v>5109</v>
      </c>
      <c r="H2086" s="738" t="s">
        <v>608</v>
      </c>
      <c r="I2086" s="738" t="s">
        <v>5112</v>
      </c>
      <c r="J2086" s="738" t="s">
        <v>5113</v>
      </c>
      <c r="K2086" s="738" t="s">
        <v>5114</v>
      </c>
      <c r="L2086" s="739">
        <v>0</v>
      </c>
      <c r="M2086" s="739">
        <v>0</v>
      </c>
      <c r="N2086" s="738">
        <v>2</v>
      </c>
      <c r="O2086" s="821">
        <v>0.5</v>
      </c>
      <c r="P2086" s="739">
        <v>0</v>
      </c>
      <c r="Q2086" s="754"/>
      <c r="R2086" s="738">
        <v>2</v>
      </c>
      <c r="S2086" s="754">
        <v>1</v>
      </c>
      <c r="T2086" s="821">
        <v>0.5</v>
      </c>
      <c r="U2086" s="777">
        <v>1</v>
      </c>
    </row>
    <row r="2087" spans="1:21" ht="14.4" customHeight="1" x14ac:dyDescent="0.3">
      <c r="A2087" s="737">
        <v>10</v>
      </c>
      <c r="B2087" s="738" t="s">
        <v>2778</v>
      </c>
      <c r="C2087" s="738" t="s">
        <v>3078</v>
      </c>
      <c r="D2087" s="819" t="s">
        <v>5805</v>
      </c>
      <c r="E2087" s="820" t="s">
        <v>3110</v>
      </c>
      <c r="F2087" s="738" t="s">
        <v>3058</v>
      </c>
      <c r="G2087" s="738" t="s">
        <v>3161</v>
      </c>
      <c r="H2087" s="738" t="s">
        <v>608</v>
      </c>
      <c r="I2087" s="738" t="s">
        <v>5343</v>
      </c>
      <c r="J2087" s="738" t="s">
        <v>3107</v>
      </c>
      <c r="K2087" s="738"/>
      <c r="L2087" s="739">
        <v>0</v>
      </c>
      <c r="M2087" s="739">
        <v>0</v>
      </c>
      <c r="N2087" s="738">
        <v>5</v>
      </c>
      <c r="O2087" s="821">
        <v>5</v>
      </c>
      <c r="P2087" s="739">
        <v>0</v>
      </c>
      <c r="Q2087" s="754"/>
      <c r="R2087" s="738">
        <v>5</v>
      </c>
      <c r="S2087" s="754">
        <v>1</v>
      </c>
      <c r="T2087" s="821">
        <v>5</v>
      </c>
      <c r="U2087" s="777">
        <v>1</v>
      </c>
    </row>
    <row r="2088" spans="1:21" ht="14.4" customHeight="1" x14ac:dyDescent="0.3">
      <c r="A2088" s="737">
        <v>10</v>
      </c>
      <c r="B2088" s="738" t="s">
        <v>2778</v>
      </c>
      <c r="C2088" s="738" t="s">
        <v>3078</v>
      </c>
      <c r="D2088" s="819" t="s">
        <v>5805</v>
      </c>
      <c r="E2088" s="820" t="s">
        <v>3110</v>
      </c>
      <c r="F2088" s="738" t="s">
        <v>3058</v>
      </c>
      <c r="G2088" s="738" t="s">
        <v>3161</v>
      </c>
      <c r="H2088" s="738" t="s">
        <v>608</v>
      </c>
      <c r="I2088" s="738" t="s">
        <v>5344</v>
      </c>
      <c r="J2088" s="738" t="s">
        <v>3107</v>
      </c>
      <c r="K2088" s="738"/>
      <c r="L2088" s="739">
        <v>0</v>
      </c>
      <c r="M2088" s="739">
        <v>0</v>
      </c>
      <c r="N2088" s="738">
        <v>1</v>
      </c>
      <c r="O2088" s="821">
        <v>1</v>
      </c>
      <c r="P2088" s="739">
        <v>0</v>
      </c>
      <c r="Q2088" s="754"/>
      <c r="R2088" s="738">
        <v>1</v>
      </c>
      <c r="S2088" s="754">
        <v>1</v>
      </c>
      <c r="T2088" s="821">
        <v>1</v>
      </c>
      <c r="U2088" s="777">
        <v>1</v>
      </c>
    </row>
    <row r="2089" spans="1:21" ht="14.4" customHeight="1" x14ac:dyDescent="0.3">
      <c r="A2089" s="737">
        <v>10</v>
      </c>
      <c r="B2089" s="738" t="s">
        <v>2778</v>
      </c>
      <c r="C2089" s="738" t="s">
        <v>3078</v>
      </c>
      <c r="D2089" s="819" t="s">
        <v>5805</v>
      </c>
      <c r="E2089" s="820" t="s">
        <v>3132</v>
      </c>
      <c r="F2089" s="738" t="s">
        <v>3057</v>
      </c>
      <c r="G2089" s="738" t="s">
        <v>3424</v>
      </c>
      <c r="H2089" s="738" t="s">
        <v>608</v>
      </c>
      <c r="I2089" s="738" t="s">
        <v>4189</v>
      </c>
      <c r="J2089" s="738" t="s">
        <v>3426</v>
      </c>
      <c r="K2089" s="738" t="s">
        <v>4188</v>
      </c>
      <c r="L2089" s="739">
        <v>159.08000000000001</v>
      </c>
      <c r="M2089" s="739">
        <v>159.08000000000001</v>
      </c>
      <c r="N2089" s="738">
        <v>1</v>
      </c>
      <c r="O2089" s="821">
        <v>1</v>
      </c>
      <c r="P2089" s="739"/>
      <c r="Q2089" s="754">
        <v>0</v>
      </c>
      <c r="R2089" s="738"/>
      <c r="S2089" s="754">
        <v>0</v>
      </c>
      <c r="T2089" s="821"/>
      <c r="U2089" s="777">
        <v>0</v>
      </c>
    </row>
    <row r="2090" spans="1:21" ht="14.4" customHeight="1" x14ac:dyDescent="0.3">
      <c r="A2090" s="737">
        <v>10</v>
      </c>
      <c r="B2090" s="738" t="s">
        <v>2778</v>
      </c>
      <c r="C2090" s="738" t="s">
        <v>3078</v>
      </c>
      <c r="D2090" s="819" t="s">
        <v>5805</v>
      </c>
      <c r="E2090" s="820" t="s">
        <v>3132</v>
      </c>
      <c r="F2090" s="738" t="s">
        <v>3057</v>
      </c>
      <c r="G2090" s="738" t="s">
        <v>4924</v>
      </c>
      <c r="H2090" s="738" t="s">
        <v>608</v>
      </c>
      <c r="I2090" s="738" t="s">
        <v>5345</v>
      </c>
      <c r="J2090" s="738" t="s">
        <v>5257</v>
      </c>
      <c r="K2090" s="738" t="s">
        <v>5346</v>
      </c>
      <c r="L2090" s="739">
        <v>0</v>
      </c>
      <c r="M2090" s="739">
        <v>0</v>
      </c>
      <c r="N2090" s="738">
        <v>1</v>
      </c>
      <c r="O2090" s="821">
        <v>0.5</v>
      </c>
      <c r="P2090" s="739">
        <v>0</v>
      </c>
      <c r="Q2090" s="754"/>
      <c r="R2090" s="738">
        <v>1</v>
      </c>
      <c r="S2090" s="754">
        <v>1</v>
      </c>
      <c r="T2090" s="821">
        <v>0.5</v>
      </c>
      <c r="U2090" s="777">
        <v>1</v>
      </c>
    </row>
    <row r="2091" spans="1:21" ht="14.4" customHeight="1" x14ac:dyDescent="0.3">
      <c r="A2091" s="737">
        <v>10</v>
      </c>
      <c r="B2091" s="738" t="s">
        <v>2778</v>
      </c>
      <c r="C2091" s="738" t="s">
        <v>3078</v>
      </c>
      <c r="D2091" s="819" t="s">
        <v>5805</v>
      </c>
      <c r="E2091" s="820" t="s">
        <v>3132</v>
      </c>
      <c r="F2091" s="738" t="s">
        <v>3057</v>
      </c>
      <c r="G2091" s="738" t="s">
        <v>4077</v>
      </c>
      <c r="H2091" s="738" t="s">
        <v>608</v>
      </c>
      <c r="I2091" s="738" t="s">
        <v>5270</v>
      </c>
      <c r="J2091" s="738" t="s">
        <v>4196</v>
      </c>
      <c r="K2091" s="738" t="s">
        <v>2943</v>
      </c>
      <c r="L2091" s="739">
        <v>729.38</v>
      </c>
      <c r="M2091" s="739">
        <v>729.38</v>
      </c>
      <c r="N2091" s="738">
        <v>1</v>
      </c>
      <c r="O2091" s="821">
        <v>1</v>
      </c>
      <c r="P2091" s="739"/>
      <c r="Q2091" s="754">
        <v>0</v>
      </c>
      <c r="R2091" s="738"/>
      <c r="S2091" s="754">
        <v>0</v>
      </c>
      <c r="T2091" s="821"/>
      <c r="U2091" s="777">
        <v>0</v>
      </c>
    </row>
    <row r="2092" spans="1:21" ht="14.4" customHeight="1" x14ac:dyDescent="0.3">
      <c r="A2092" s="737">
        <v>10</v>
      </c>
      <c r="B2092" s="738" t="s">
        <v>2778</v>
      </c>
      <c r="C2092" s="738" t="s">
        <v>3078</v>
      </c>
      <c r="D2092" s="819" t="s">
        <v>5805</v>
      </c>
      <c r="E2092" s="820" t="s">
        <v>3132</v>
      </c>
      <c r="F2092" s="738" t="s">
        <v>3057</v>
      </c>
      <c r="G2092" s="738" t="s">
        <v>4077</v>
      </c>
      <c r="H2092" s="738" t="s">
        <v>608</v>
      </c>
      <c r="I2092" s="738" t="s">
        <v>4195</v>
      </c>
      <c r="J2092" s="738" t="s">
        <v>4196</v>
      </c>
      <c r="K2092" s="738" t="s">
        <v>4197</v>
      </c>
      <c r="L2092" s="739">
        <v>729.38</v>
      </c>
      <c r="M2092" s="739">
        <v>1458.76</v>
      </c>
      <c r="N2092" s="738">
        <v>2</v>
      </c>
      <c r="O2092" s="821">
        <v>2</v>
      </c>
      <c r="P2092" s="739">
        <v>1458.76</v>
      </c>
      <c r="Q2092" s="754">
        <v>1</v>
      </c>
      <c r="R2092" s="738">
        <v>2</v>
      </c>
      <c r="S2092" s="754">
        <v>1</v>
      </c>
      <c r="T2092" s="821">
        <v>2</v>
      </c>
      <c r="U2092" s="777">
        <v>1</v>
      </c>
    </row>
    <row r="2093" spans="1:21" ht="14.4" customHeight="1" x14ac:dyDescent="0.3">
      <c r="A2093" s="737">
        <v>10</v>
      </c>
      <c r="B2093" s="738" t="s">
        <v>2778</v>
      </c>
      <c r="C2093" s="738" t="s">
        <v>3078</v>
      </c>
      <c r="D2093" s="819" t="s">
        <v>5805</v>
      </c>
      <c r="E2093" s="820" t="s">
        <v>3132</v>
      </c>
      <c r="F2093" s="738" t="s">
        <v>3057</v>
      </c>
      <c r="G2093" s="738" t="s">
        <v>4077</v>
      </c>
      <c r="H2093" s="738" t="s">
        <v>608</v>
      </c>
      <c r="I2093" s="738" t="s">
        <v>5347</v>
      </c>
      <c r="J2093" s="738" t="s">
        <v>5268</v>
      </c>
      <c r="K2093" s="738" t="s">
        <v>5269</v>
      </c>
      <c r="L2093" s="739">
        <v>882.24</v>
      </c>
      <c r="M2093" s="739">
        <v>882.24</v>
      </c>
      <c r="N2093" s="738">
        <v>1</v>
      </c>
      <c r="O2093" s="821">
        <v>0.5</v>
      </c>
      <c r="P2093" s="739">
        <v>882.24</v>
      </c>
      <c r="Q2093" s="754">
        <v>1</v>
      </c>
      <c r="R2093" s="738">
        <v>1</v>
      </c>
      <c r="S2093" s="754">
        <v>1</v>
      </c>
      <c r="T2093" s="821">
        <v>0.5</v>
      </c>
      <c r="U2093" s="777">
        <v>1</v>
      </c>
    </row>
    <row r="2094" spans="1:21" ht="14.4" customHeight="1" x14ac:dyDescent="0.3">
      <c r="A2094" s="737">
        <v>10</v>
      </c>
      <c r="B2094" s="738" t="s">
        <v>2778</v>
      </c>
      <c r="C2094" s="738" t="s">
        <v>3078</v>
      </c>
      <c r="D2094" s="819" t="s">
        <v>5805</v>
      </c>
      <c r="E2094" s="820" t="s">
        <v>3132</v>
      </c>
      <c r="F2094" s="738" t="s">
        <v>3057</v>
      </c>
      <c r="G2094" s="738" t="s">
        <v>3319</v>
      </c>
      <c r="H2094" s="738" t="s">
        <v>871</v>
      </c>
      <c r="I2094" s="738" t="s">
        <v>2651</v>
      </c>
      <c r="J2094" s="738" t="s">
        <v>2652</v>
      </c>
      <c r="K2094" s="738" t="s">
        <v>2965</v>
      </c>
      <c r="L2094" s="739">
        <v>84.89</v>
      </c>
      <c r="M2094" s="739">
        <v>509.34000000000003</v>
      </c>
      <c r="N2094" s="738">
        <v>6</v>
      </c>
      <c r="O2094" s="821">
        <v>0.5</v>
      </c>
      <c r="P2094" s="739"/>
      <c r="Q2094" s="754">
        <v>0</v>
      </c>
      <c r="R2094" s="738"/>
      <c r="S2094" s="754">
        <v>0</v>
      </c>
      <c r="T2094" s="821"/>
      <c r="U2094" s="777">
        <v>0</v>
      </c>
    </row>
    <row r="2095" spans="1:21" ht="14.4" customHeight="1" x14ac:dyDescent="0.3">
      <c r="A2095" s="737">
        <v>10</v>
      </c>
      <c r="B2095" s="738" t="s">
        <v>2778</v>
      </c>
      <c r="C2095" s="738" t="s">
        <v>3078</v>
      </c>
      <c r="D2095" s="819" t="s">
        <v>5805</v>
      </c>
      <c r="E2095" s="820" t="s">
        <v>3132</v>
      </c>
      <c r="F2095" s="738" t="s">
        <v>3057</v>
      </c>
      <c r="G2095" s="738" t="s">
        <v>3319</v>
      </c>
      <c r="H2095" s="738" t="s">
        <v>871</v>
      </c>
      <c r="I2095" s="738" t="s">
        <v>1691</v>
      </c>
      <c r="J2095" s="738" t="s">
        <v>1692</v>
      </c>
      <c r="K2095" s="738" t="s">
        <v>1685</v>
      </c>
      <c r="L2095" s="739">
        <v>129.51</v>
      </c>
      <c r="M2095" s="739">
        <v>518.04</v>
      </c>
      <c r="N2095" s="738">
        <v>4</v>
      </c>
      <c r="O2095" s="821">
        <v>0.5</v>
      </c>
      <c r="P2095" s="739"/>
      <c r="Q2095" s="754">
        <v>0</v>
      </c>
      <c r="R2095" s="738"/>
      <c r="S2095" s="754">
        <v>0</v>
      </c>
      <c r="T2095" s="821"/>
      <c r="U2095" s="777">
        <v>0</v>
      </c>
    </row>
    <row r="2096" spans="1:21" ht="14.4" customHeight="1" x14ac:dyDescent="0.3">
      <c r="A2096" s="737">
        <v>10</v>
      </c>
      <c r="B2096" s="738" t="s">
        <v>2778</v>
      </c>
      <c r="C2096" s="738" t="s">
        <v>3078</v>
      </c>
      <c r="D2096" s="819" t="s">
        <v>5805</v>
      </c>
      <c r="E2096" s="820" t="s">
        <v>3132</v>
      </c>
      <c r="F2096" s="738" t="s">
        <v>3057</v>
      </c>
      <c r="G2096" s="738" t="s">
        <v>3348</v>
      </c>
      <c r="H2096" s="738" t="s">
        <v>608</v>
      </c>
      <c r="I2096" s="738" t="s">
        <v>3352</v>
      </c>
      <c r="J2096" s="738" t="s">
        <v>3350</v>
      </c>
      <c r="K2096" s="738" t="s">
        <v>3353</v>
      </c>
      <c r="L2096" s="739">
        <v>0</v>
      </c>
      <c r="M2096" s="739">
        <v>0</v>
      </c>
      <c r="N2096" s="738">
        <v>1</v>
      </c>
      <c r="O2096" s="821">
        <v>1</v>
      </c>
      <c r="P2096" s="739"/>
      <c r="Q2096" s="754"/>
      <c r="R2096" s="738"/>
      <c r="S2096" s="754">
        <v>0</v>
      </c>
      <c r="T2096" s="821"/>
      <c r="U2096" s="777">
        <v>0</v>
      </c>
    </row>
    <row r="2097" spans="1:21" ht="14.4" customHeight="1" x14ac:dyDescent="0.3">
      <c r="A2097" s="737">
        <v>10</v>
      </c>
      <c r="B2097" s="738" t="s">
        <v>2778</v>
      </c>
      <c r="C2097" s="738" t="s">
        <v>3078</v>
      </c>
      <c r="D2097" s="819" t="s">
        <v>5805</v>
      </c>
      <c r="E2097" s="820" t="s">
        <v>3133</v>
      </c>
      <c r="F2097" s="738" t="s">
        <v>3057</v>
      </c>
      <c r="G2097" s="738" t="s">
        <v>3272</v>
      </c>
      <c r="H2097" s="738" t="s">
        <v>608</v>
      </c>
      <c r="I2097" s="738" t="s">
        <v>3528</v>
      </c>
      <c r="J2097" s="738" t="s">
        <v>3273</v>
      </c>
      <c r="K2097" s="738" t="s">
        <v>3529</v>
      </c>
      <c r="L2097" s="739">
        <v>0</v>
      </c>
      <c r="M2097" s="739">
        <v>0</v>
      </c>
      <c r="N2097" s="738">
        <v>1</v>
      </c>
      <c r="O2097" s="821">
        <v>0.5</v>
      </c>
      <c r="P2097" s="739">
        <v>0</v>
      </c>
      <c r="Q2097" s="754"/>
      <c r="R2097" s="738">
        <v>1</v>
      </c>
      <c r="S2097" s="754">
        <v>1</v>
      </c>
      <c r="T2097" s="821">
        <v>0.5</v>
      </c>
      <c r="U2097" s="777">
        <v>1</v>
      </c>
    </row>
    <row r="2098" spans="1:21" ht="14.4" customHeight="1" x14ac:dyDescent="0.3">
      <c r="A2098" s="737">
        <v>10</v>
      </c>
      <c r="B2098" s="738" t="s">
        <v>2778</v>
      </c>
      <c r="C2098" s="738" t="s">
        <v>3078</v>
      </c>
      <c r="D2098" s="819" t="s">
        <v>5805</v>
      </c>
      <c r="E2098" s="820" t="s">
        <v>3133</v>
      </c>
      <c r="F2098" s="738" t="s">
        <v>3057</v>
      </c>
      <c r="G2098" s="738" t="s">
        <v>3542</v>
      </c>
      <c r="H2098" s="738" t="s">
        <v>608</v>
      </c>
      <c r="I2098" s="738" t="s">
        <v>1016</v>
      </c>
      <c r="J2098" s="738" t="s">
        <v>1017</v>
      </c>
      <c r="K2098" s="738" t="s">
        <v>3543</v>
      </c>
      <c r="L2098" s="739">
        <v>0</v>
      </c>
      <c r="M2098" s="739">
        <v>0</v>
      </c>
      <c r="N2098" s="738">
        <v>1</v>
      </c>
      <c r="O2098" s="821">
        <v>0.5</v>
      </c>
      <c r="P2098" s="739"/>
      <c r="Q2098" s="754"/>
      <c r="R2098" s="738"/>
      <c r="S2098" s="754">
        <v>0</v>
      </c>
      <c r="T2098" s="821"/>
      <c r="U2098" s="777">
        <v>0</v>
      </c>
    </row>
    <row r="2099" spans="1:21" ht="14.4" customHeight="1" x14ac:dyDescent="0.3">
      <c r="A2099" s="737">
        <v>10</v>
      </c>
      <c r="B2099" s="738" t="s">
        <v>2778</v>
      </c>
      <c r="C2099" s="738" t="s">
        <v>3078</v>
      </c>
      <c r="D2099" s="819" t="s">
        <v>5805</v>
      </c>
      <c r="E2099" s="820" t="s">
        <v>3133</v>
      </c>
      <c r="F2099" s="738" t="s">
        <v>3057</v>
      </c>
      <c r="G2099" s="738" t="s">
        <v>3298</v>
      </c>
      <c r="H2099" s="738" t="s">
        <v>608</v>
      </c>
      <c r="I2099" s="738" t="s">
        <v>3626</v>
      </c>
      <c r="J2099" s="738" t="s">
        <v>3300</v>
      </c>
      <c r="K2099" s="738" t="s">
        <v>3627</v>
      </c>
      <c r="L2099" s="739">
        <v>0</v>
      </c>
      <c r="M2099" s="739">
        <v>0</v>
      </c>
      <c r="N2099" s="738">
        <v>3</v>
      </c>
      <c r="O2099" s="821">
        <v>1</v>
      </c>
      <c r="P2099" s="739">
        <v>0</v>
      </c>
      <c r="Q2099" s="754"/>
      <c r="R2099" s="738">
        <v>3</v>
      </c>
      <c r="S2099" s="754">
        <v>1</v>
      </c>
      <c r="T2099" s="821">
        <v>1</v>
      </c>
      <c r="U2099" s="777">
        <v>1</v>
      </c>
    </row>
    <row r="2100" spans="1:21" ht="14.4" customHeight="1" x14ac:dyDescent="0.3">
      <c r="A2100" s="737">
        <v>10</v>
      </c>
      <c r="B2100" s="738" t="s">
        <v>2778</v>
      </c>
      <c r="C2100" s="738" t="s">
        <v>3078</v>
      </c>
      <c r="D2100" s="819" t="s">
        <v>5805</v>
      </c>
      <c r="E2100" s="820" t="s">
        <v>3133</v>
      </c>
      <c r="F2100" s="738" t="s">
        <v>3057</v>
      </c>
      <c r="G2100" s="738" t="s">
        <v>3298</v>
      </c>
      <c r="H2100" s="738" t="s">
        <v>608</v>
      </c>
      <c r="I2100" s="738" t="s">
        <v>4269</v>
      </c>
      <c r="J2100" s="738" t="s">
        <v>3300</v>
      </c>
      <c r="K2100" s="738" t="s">
        <v>4270</v>
      </c>
      <c r="L2100" s="739">
        <v>0</v>
      </c>
      <c r="M2100" s="739">
        <v>0</v>
      </c>
      <c r="N2100" s="738">
        <v>2</v>
      </c>
      <c r="O2100" s="821">
        <v>1.5</v>
      </c>
      <c r="P2100" s="739">
        <v>0</v>
      </c>
      <c r="Q2100" s="754"/>
      <c r="R2100" s="738">
        <v>1</v>
      </c>
      <c r="S2100" s="754">
        <v>0.5</v>
      </c>
      <c r="T2100" s="821">
        <v>1</v>
      </c>
      <c r="U2100" s="777">
        <v>0.66666666666666663</v>
      </c>
    </row>
    <row r="2101" spans="1:21" ht="14.4" customHeight="1" x14ac:dyDescent="0.3">
      <c r="A2101" s="737">
        <v>10</v>
      </c>
      <c r="B2101" s="738" t="s">
        <v>2778</v>
      </c>
      <c r="C2101" s="738" t="s">
        <v>3078</v>
      </c>
      <c r="D2101" s="819" t="s">
        <v>5805</v>
      </c>
      <c r="E2101" s="820" t="s">
        <v>3133</v>
      </c>
      <c r="F2101" s="738" t="s">
        <v>3057</v>
      </c>
      <c r="G2101" s="738" t="s">
        <v>3298</v>
      </c>
      <c r="H2101" s="738" t="s">
        <v>608</v>
      </c>
      <c r="I2101" s="738" t="s">
        <v>4238</v>
      </c>
      <c r="J2101" s="738" t="s">
        <v>3300</v>
      </c>
      <c r="K2101" s="738" t="s">
        <v>4239</v>
      </c>
      <c r="L2101" s="739">
        <v>0</v>
      </c>
      <c r="M2101" s="739">
        <v>0</v>
      </c>
      <c r="N2101" s="738">
        <v>2</v>
      </c>
      <c r="O2101" s="821">
        <v>2</v>
      </c>
      <c r="P2101" s="739"/>
      <c r="Q2101" s="754"/>
      <c r="R2101" s="738"/>
      <c r="S2101" s="754">
        <v>0</v>
      </c>
      <c r="T2101" s="821"/>
      <c r="U2101" s="777">
        <v>0</v>
      </c>
    </row>
    <row r="2102" spans="1:21" ht="14.4" customHeight="1" x14ac:dyDescent="0.3">
      <c r="A2102" s="737">
        <v>10</v>
      </c>
      <c r="B2102" s="738" t="s">
        <v>2778</v>
      </c>
      <c r="C2102" s="738" t="s">
        <v>3078</v>
      </c>
      <c r="D2102" s="819" t="s">
        <v>5805</v>
      </c>
      <c r="E2102" s="820" t="s">
        <v>3133</v>
      </c>
      <c r="F2102" s="738" t="s">
        <v>3057</v>
      </c>
      <c r="G2102" s="738" t="s">
        <v>3298</v>
      </c>
      <c r="H2102" s="738" t="s">
        <v>608</v>
      </c>
      <c r="I2102" s="738" t="s">
        <v>3548</v>
      </c>
      <c r="J2102" s="738" t="s">
        <v>3300</v>
      </c>
      <c r="K2102" s="738" t="s">
        <v>3549</v>
      </c>
      <c r="L2102" s="739">
        <v>0</v>
      </c>
      <c r="M2102" s="739">
        <v>0</v>
      </c>
      <c r="N2102" s="738">
        <v>3</v>
      </c>
      <c r="O2102" s="821">
        <v>1</v>
      </c>
      <c r="P2102" s="739"/>
      <c r="Q2102" s="754"/>
      <c r="R2102" s="738"/>
      <c r="S2102" s="754">
        <v>0</v>
      </c>
      <c r="T2102" s="821"/>
      <c r="U2102" s="777">
        <v>0</v>
      </c>
    </row>
    <row r="2103" spans="1:21" ht="14.4" customHeight="1" x14ac:dyDescent="0.3">
      <c r="A2103" s="737">
        <v>10</v>
      </c>
      <c r="B2103" s="738" t="s">
        <v>2778</v>
      </c>
      <c r="C2103" s="738" t="s">
        <v>3078</v>
      </c>
      <c r="D2103" s="819" t="s">
        <v>5805</v>
      </c>
      <c r="E2103" s="820" t="s">
        <v>3133</v>
      </c>
      <c r="F2103" s="738" t="s">
        <v>3057</v>
      </c>
      <c r="G2103" s="738" t="s">
        <v>3550</v>
      </c>
      <c r="H2103" s="738" t="s">
        <v>608</v>
      </c>
      <c r="I2103" s="738" t="s">
        <v>1278</v>
      </c>
      <c r="J2103" s="738" t="s">
        <v>1279</v>
      </c>
      <c r="K2103" s="738" t="s">
        <v>3551</v>
      </c>
      <c r="L2103" s="739">
        <v>34.19</v>
      </c>
      <c r="M2103" s="739">
        <v>68.38</v>
      </c>
      <c r="N2103" s="738">
        <v>2</v>
      </c>
      <c r="O2103" s="821">
        <v>0.5</v>
      </c>
      <c r="P2103" s="739">
        <v>68.38</v>
      </c>
      <c r="Q2103" s="754">
        <v>1</v>
      </c>
      <c r="R2103" s="738">
        <v>2</v>
      </c>
      <c r="S2103" s="754">
        <v>1</v>
      </c>
      <c r="T2103" s="821">
        <v>0.5</v>
      </c>
      <c r="U2103" s="777">
        <v>1</v>
      </c>
    </row>
    <row r="2104" spans="1:21" ht="14.4" customHeight="1" x14ac:dyDescent="0.3">
      <c r="A2104" s="737">
        <v>10</v>
      </c>
      <c r="B2104" s="738" t="s">
        <v>2778</v>
      </c>
      <c r="C2104" s="738" t="s">
        <v>3078</v>
      </c>
      <c r="D2104" s="819" t="s">
        <v>5805</v>
      </c>
      <c r="E2104" s="820" t="s">
        <v>3133</v>
      </c>
      <c r="F2104" s="738" t="s">
        <v>3057</v>
      </c>
      <c r="G2104" s="738" t="s">
        <v>4295</v>
      </c>
      <c r="H2104" s="738" t="s">
        <v>608</v>
      </c>
      <c r="I2104" s="738" t="s">
        <v>5348</v>
      </c>
      <c r="J2104" s="738" t="s">
        <v>5349</v>
      </c>
      <c r="K2104" s="738" t="s">
        <v>5350</v>
      </c>
      <c r="L2104" s="739">
        <v>240.7</v>
      </c>
      <c r="M2104" s="739">
        <v>722.09999999999991</v>
      </c>
      <c r="N2104" s="738">
        <v>3</v>
      </c>
      <c r="O2104" s="821">
        <v>1</v>
      </c>
      <c r="P2104" s="739">
        <v>722.09999999999991</v>
      </c>
      <c r="Q2104" s="754">
        <v>1</v>
      </c>
      <c r="R2104" s="738">
        <v>3</v>
      </c>
      <c r="S2104" s="754">
        <v>1</v>
      </c>
      <c r="T2104" s="821">
        <v>1</v>
      </c>
      <c r="U2104" s="777">
        <v>1</v>
      </c>
    </row>
    <row r="2105" spans="1:21" ht="14.4" customHeight="1" x14ac:dyDescent="0.3">
      <c r="A2105" s="737">
        <v>10</v>
      </c>
      <c r="B2105" s="738" t="s">
        <v>2778</v>
      </c>
      <c r="C2105" s="738" t="s">
        <v>3078</v>
      </c>
      <c r="D2105" s="819" t="s">
        <v>5805</v>
      </c>
      <c r="E2105" s="820" t="s">
        <v>3133</v>
      </c>
      <c r="F2105" s="738" t="s">
        <v>3057</v>
      </c>
      <c r="G2105" s="738" t="s">
        <v>3188</v>
      </c>
      <c r="H2105" s="738" t="s">
        <v>608</v>
      </c>
      <c r="I2105" s="738" t="s">
        <v>3189</v>
      </c>
      <c r="J2105" s="738" t="s">
        <v>1623</v>
      </c>
      <c r="K2105" s="738" t="s">
        <v>3190</v>
      </c>
      <c r="L2105" s="739">
        <v>301.2</v>
      </c>
      <c r="M2105" s="739">
        <v>301.2</v>
      </c>
      <c r="N2105" s="738">
        <v>1</v>
      </c>
      <c r="O2105" s="821">
        <v>1</v>
      </c>
      <c r="P2105" s="739"/>
      <c r="Q2105" s="754">
        <v>0</v>
      </c>
      <c r="R2105" s="738"/>
      <c r="S2105" s="754">
        <v>0</v>
      </c>
      <c r="T2105" s="821"/>
      <c r="U2105" s="777">
        <v>0</v>
      </c>
    </row>
    <row r="2106" spans="1:21" ht="14.4" customHeight="1" x14ac:dyDescent="0.3">
      <c r="A2106" s="737">
        <v>10</v>
      </c>
      <c r="B2106" s="738" t="s">
        <v>2778</v>
      </c>
      <c r="C2106" s="738" t="s">
        <v>3078</v>
      </c>
      <c r="D2106" s="819" t="s">
        <v>5805</v>
      </c>
      <c r="E2106" s="820" t="s">
        <v>3133</v>
      </c>
      <c r="F2106" s="738" t="s">
        <v>3057</v>
      </c>
      <c r="G2106" s="738" t="s">
        <v>3188</v>
      </c>
      <c r="H2106" s="738" t="s">
        <v>608</v>
      </c>
      <c r="I2106" s="738" t="s">
        <v>3310</v>
      </c>
      <c r="J2106" s="738" t="s">
        <v>1623</v>
      </c>
      <c r="K2106" s="738" t="s">
        <v>3303</v>
      </c>
      <c r="L2106" s="739">
        <v>57.64</v>
      </c>
      <c r="M2106" s="739">
        <v>57.64</v>
      </c>
      <c r="N2106" s="738">
        <v>1</v>
      </c>
      <c r="O2106" s="821">
        <v>1</v>
      </c>
      <c r="P2106" s="739">
        <v>57.64</v>
      </c>
      <c r="Q2106" s="754">
        <v>1</v>
      </c>
      <c r="R2106" s="738">
        <v>1</v>
      </c>
      <c r="S2106" s="754">
        <v>1</v>
      </c>
      <c r="T2106" s="821">
        <v>1</v>
      </c>
      <c r="U2106" s="777">
        <v>1</v>
      </c>
    </row>
    <row r="2107" spans="1:21" ht="14.4" customHeight="1" x14ac:dyDescent="0.3">
      <c r="A2107" s="737">
        <v>10</v>
      </c>
      <c r="B2107" s="738" t="s">
        <v>2778</v>
      </c>
      <c r="C2107" s="738" t="s">
        <v>3078</v>
      </c>
      <c r="D2107" s="819" t="s">
        <v>5805</v>
      </c>
      <c r="E2107" s="820" t="s">
        <v>3133</v>
      </c>
      <c r="F2107" s="738" t="s">
        <v>3057</v>
      </c>
      <c r="G2107" s="738" t="s">
        <v>3319</v>
      </c>
      <c r="H2107" s="738" t="s">
        <v>871</v>
      </c>
      <c r="I2107" s="738" t="s">
        <v>4200</v>
      </c>
      <c r="J2107" s="738" t="s">
        <v>4201</v>
      </c>
      <c r="K2107" s="738" t="s">
        <v>1676</v>
      </c>
      <c r="L2107" s="739">
        <v>32.380000000000003</v>
      </c>
      <c r="M2107" s="739">
        <v>388.56000000000006</v>
      </c>
      <c r="N2107" s="738">
        <v>12</v>
      </c>
      <c r="O2107" s="821">
        <v>1</v>
      </c>
      <c r="P2107" s="739"/>
      <c r="Q2107" s="754">
        <v>0</v>
      </c>
      <c r="R2107" s="738"/>
      <c r="S2107" s="754">
        <v>0</v>
      </c>
      <c r="T2107" s="821"/>
      <c r="U2107" s="777">
        <v>0</v>
      </c>
    </row>
    <row r="2108" spans="1:21" ht="14.4" customHeight="1" x14ac:dyDescent="0.3">
      <c r="A2108" s="737">
        <v>10</v>
      </c>
      <c r="B2108" s="738" t="s">
        <v>2778</v>
      </c>
      <c r="C2108" s="738" t="s">
        <v>3078</v>
      </c>
      <c r="D2108" s="819" t="s">
        <v>5805</v>
      </c>
      <c r="E2108" s="820" t="s">
        <v>3133</v>
      </c>
      <c r="F2108" s="738" t="s">
        <v>3057</v>
      </c>
      <c r="G2108" s="738" t="s">
        <v>3319</v>
      </c>
      <c r="H2108" s="738" t="s">
        <v>871</v>
      </c>
      <c r="I2108" s="738" t="s">
        <v>5039</v>
      </c>
      <c r="J2108" s="738" t="s">
        <v>5040</v>
      </c>
      <c r="K2108" s="738" t="s">
        <v>1676</v>
      </c>
      <c r="L2108" s="739">
        <v>32.380000000000003</v>
      </c>
      <c r="M2108" s="739">
        <v>129.52000000000001</v>
      </c>
      <c r="N2108" s="738">
        <v>4</v>
      </c>
      <c r="O2108" s="821">
        <v>0.5</v>
      </c>
      <c r="P2108" s="739"/>
      <c r="Q2108" s="754">
        <v>0</v>
      </c>
      <c r="R2108" s="738"/>
      <c r="S2108" s="754">
        <v>0</v>
      </c>
      <c r="T2108" s="821"/>
      <c r="U2108" s="777">
        <v>0</v>
      </c>
    </row>
    <row r="2109" spans="1:21" ht="14.4" customHeight="1" x14ac:dyDescent="0.3">
      <c r="A2109" s="737">
        <v>10</v>
      </c>
      <c r="B2109" s="738" t="s">
        <v>2778</v>
      </c>
      <c r="C2109" s="738" t="s">
        <v>3078</v>
      </c>
      <c r="D2109" s="819" t="s">
        <v>5805</v>
      </c>
      <c r="E2109" s="820" t="s">
        <v>3133</v>
      </c>
      <c r="F2109" s="738" t="s">
        <v>3057</v>
      </c>
      <c r="G2109" s="738" t="s">
        <v>3319</v>
      </c>
      <c r="H2109" s="738" t="s">
        <v>871</v>
      </c>
      <c r="I2109" s="738" t="s">
        <v>4875</v>
      </c>
      <c r="J2109" s="738" t="s">
        <v>4876</v>
      </c>
      <c r="K2109" s="738" t="s">
        <v>4877</v>
      </c>
      <c r="L2109" s="739">
        <v>324.7</v>
      </c>
      <c r="M2109" s="739">
        <v>1298.8</v>
      </c>
      <c r="N2109" s="738">
        <v>4</v>
      </c>
      <c r="O2109" s="821">
        <v>1</v>
      </c>
      <c r="P2109" s="739"/>
      <c r="Q2109" s="754">
        <v>0</v>
      </c>
      <c r="R2109" s="738"/>
      <c r="S2109" s="754">
        <v>0</v>
      </c>
      <c r="T2109" s="821"/>
      <c r="U2109" s="777">
        <v>0</v>
      </c>
    </row>
    <row r="2110" spans="1:21" ht="14.4" customHeight="1" x14ac:dyDescent="0.3">
      <c r="A2110" s="737">
        <v>10</v>
      </c>
      <c r="B2110" s="738" t="s">
        <v>2778</v>
      </c>
      <c r="C2110" s="738" t="s">
        <v>3078</v>
      </c>
      <c r="D2110" s="819" t="s">
        <v>5805</v>
      </c>
      <c r="E2110" s="820" t="s">
        <v>3133</v>
      </c>
      <c r="F2110" s="738" t="s">
        <v>3057</v>
      </c>
      <c r="G2110" s="738" t="s">
        <v>3319</v>
      </c>
      <c r="H2110" s="738" t="s">
        <v>871</v>
      </c>
      <c r="I2110" s="738" t="s">
        <v>3515</v>
      </c>
      <c r="J2110" s="738" t="s">
        <v>3516</v>
      </c>
      <c r="K2110" s="738" t="s">
        <v>3517</v>
      </c>
      <c r="L2110" s="739">
        <v>194.26</v>
      </c>
      <c r="M2110" s="739">
        <v>1359.82</v>
      </c>
      <c r="N2110" s="738">
        <v>7</v>
      </c>
      <c r="O2110" s="821">
        <v>1</v>
      </c>
      <c r="P2110" s="739">
        <v>1359.82</v>
      </c>
      <c r="Q2110" s="754">
        <v>1</v>
      </c>
      <c r="R2110" s="738">
        <v>7</v>
      </c>
      <c r="S2110" s="754">
        <v>1</v>
      </c>
      <c r="T2110" s="821">
        <v>1</v>
      </c>
      <c r="U2110" s="777">
        <v>1</v>
      </c>
    </row>
    <row r="2111" spans="1:21" ht="14.4" customHeight="1" x14ac:dyDescent="0.3">
      <c r="A2111" s="737">
        <v>10</v>
      </c>
      <c r="B2111" s="738" t="s">
        <v>2778</v>
      </c>
      <c r="C2111" s="738" t="s">
        <v>3078</v>
      </c>
      <c r="D2111" s="819" t="s">
        <v>5805</v>
      </c>
      <c r="E2111" s="820" t="s">
        <v>3133</v>
      </c>
      <c r="F2111" s="738" t="s">
        <v>3057</v>
      </c>
      <c r="G2111" s="738" t="s">
        <v>3319</v>
      </c>
      <c r="H2111" s="738" t="s">
        <v>871</v>
      </c>
      <c r="I2111" s="738" t="s">
        <v>2644</v>
      </c>
      <c r="J2111" s="738" t="s">
        <v>2645</v>
      </c>
      <c r="K2111" s="738" t="s">
        <v>1676</v>
      </c>
      <c r="L2111" s="739">
        <v>72.27</v>
      </c>
      <c r="M2111" s="739">
        <v>722.69999999999993</v>
      </c>
      <c r="N2111" s="738">
        <v>10</v>
      </c>
      <c r="O2111" s="821">
        <v>0.5</v>
      </c>
      <c r="P2111" s="739"/>
      <c r="Q2111" s="754">
        <v>0</v>
      </c>
      <c r="R2111" s="738"/>
      <c r="S2111" s="754">
        <v>0</v>
      </c>
      <c r="T2111" s="821"/>
      <c r="U2111" s="777">
        <v>0</v>
      </c>
    </row>
    <row r="2112" spans="1:21" ht="14.4" customHeight="1" x14ac:dyDescent="0.3">
      <c r="A2112" s="737">
        <v>10</v>
      </c>
      <c r="B2112" s="738" t="s">
        <v>2778</v>
      </c>
      <c r="C2112" s="738" t="s">
        <v>3078</v>
      </c>
      <c r="D2112" s="819" t="s">
        <v>5805</v>
      </c>
      <c r="E2112" s="820" t="s">
        <v>3133</v>
      </c>
      <c r="F2112" s="738" t="s">
        <v>3057</v>
      </c>
      <c r="G2112" s="738" t="s">
        <v>3319</v>
      </c>
      <c r="H2112" s="738" t="s">
        <v>871</v>
      </c>
      <c r="I2112" s="738" t="s">
        <v>4209</v>
      </c>
      <c r="J2112" s="738" t="s">
        <v>4210</v>
      </c>
      <c r="K2112" s="738" t="s">
        <v>1676</v>
      </c>
      <c r="L2112" s="739">
        <v>72.27</v>
      </c>
      <c r="M2112" s="739">
        <v>361.34999999999997</v>
      </c>
      <c r="N2112" s="738">
        <v>5</v>
      </c>
      <c r="O2112" s="821">
        <v>0.5</v>
      </c>
      <c r="P2112" s="739"/>
      <c r="Q2112" s="754">
        <v>0</v>
      </c>
      <c r="R2112" s="738"/>
      <c r="S2112" s="754">
        <v>0</v>
      </c>
      <c r="T2112" s="821"/>
      <c r="U2112" s="777">
        <v>0</v>
      </c>
    </row>
    <row r="2113" spans="1:21" ht="14.4" customHeight="1" x14ac:dyDescent="0.3">
      <c r="A2113" s="737">
        <v>10</v>
      </c>
      <c r="B2113" s="738" t="s">
        <v>2778</v>
      </c>
      <c r="C2113" s="738" t="s">
        <v>3078</v>
      </c>
      <c r="D2113" s="819" t="s">
        <v>5805</v>
      </c>
      <c r="E2113" s="820" t="s">
        <v>3133</v>
      </c>
      <c r="F2113" s="738" t="s">
        <v>3057</v>
      </c>
      <c r="G2113" s="738" t="s">
        <v>3319</v>
      </c>
      <c r="H2113" s="738" t="s">
        <v>871</v>
      </c>
      <c r="I2113" s="738" t="s">
        <v>1264</v>
      </c>
      <c r="J2113" s="738" t="s">
        <v>1265</v>
      </c>
      <c r="K2113" s="738" t="s">
        <v>1266</v>
      </c>
      <c r="L2113" s="739">
        <v>130.38999999999999</v>
      </c>
      <c r="M2113" s="739">
        <v>651.94999999999993</v>
      </c>
      <c r="N2113" s="738">
        <v>5</v>
      </c>
      <c r="O2113" s="821">
        <v>1</v>
      </c>
      <c r="P2113" s="739"/>
      <c r="Q2113" s="754">
        <v>0</v>
      </c>
      <c r="R2113" s="738"/>
      <c r="S2113" s="754">
        <v>0</v>
      </c>
      <c r="T2113" s="821"/>
      <c r="U2113" s="777">
        <v>0</v>
      </c>
    </row>
    <row r="2114" spans="1:21" ht="14.4" customHeight="1" x14ac:dyDescent="0.3">
      <c r="A2114" s="737">
        <v>10</v>
      </c>
      <c r="B2114" s="738" t="s">
        <v>2778</v>
      </c>
      <c r="C2114" s="738" t="s">
        <v>3078</v>
      </c>
      <c r="D2114" s="819" t="s">
        <v>5805</v>
      </c>
      <c r="E2114" s="820" t="s">
        <v>3133</v>
      </c>
      <c r="F2114" s="738" t="s">
        <v>3057</v>
      </c>
      <c r="G2114" s="738" t="s">
        <v>3319</v>
      </c>
      <c r="H2114" s="738" t="s">
        <v>608</v>
      </c>
      <c r="I2114" s="738" t="s">
        <v>906</v>
      </c>
      <c r="J2114" s="738" t="s">
        <v>907</v>
      </c>
      <c r="K2114" s="738" t="s">
        <v>2879</v>
      </c>
      <c r="L2114" s="739">
        <v>135.54</v>
      </c>
      <c r="M2114" s="739">
        <v>406.62</v>
      </c>
      <c r="N2114" s="738">
        <v>3</v>
      </c>
      <c r="O2114" s="821">
        <v>0.5</v>
      </c>
      <c r="P2114" s="739"/>
      <c r="Q2114" s="754">
        <v>0</v>
      </c>
      <c r="R2114" s="738"/>
      <c r="S2114" s="754">
        <v>0</v>
      </c>
      <c r="T2114" s="821"/>
      <c r="U2114" s="777">
        <v>0</v>
      </c>
    </row>
    <row r="2115" spans="1:21" ht="14.4" customHeight="1" x14ac:dyDescent="0.3">
      <c r="A2115" s="737">
        <v>10</v>
      </c>
      <c r="B2115" s="738" t="s">
        <v>2778</v>
      </c>
      <c r="C2115" s="738" t="s">
        <v>3078</v>
      </c>
      <c r="D2115" s="819" t="s">
        <v>5805</v>
      </c>
      <c r="E2115" s="820" t="s">
        <v>3133</v>
      </c>
      <c r="F2115" s="738" t="s">
        <v>3057</v>
      </c>
      <c r="G2115" s="738" t="s">
        <v>3319</v>
      </c>
      <c r="H2115" s="738" t="s">
        <v>608</v>
      </c>
      <c r="I2115" s="738" t="s">
        <v>657</v>
      </c>
      <c r="J2115" s="738" t="s">
        <v>658</v>
      </c>
      <c r="K2115" s="738" t="s">
        <v>2879</v>
      </c>
      <c r="L2115" s="739">
        <v>135.54</v>
      </c>
      <c r="M2115" s="739">
        <v>406.62</v>
      </c>
      <c r="N2115" s="738">
        <v>3</v>
      </c>
      <c r="O2115" s="821">
        <v>0.5</v>
      </c>
      <c r="P2115" s="739"/>
      <c r="Q2115" s="754">
        <v>0</v>
      </c>
      <c r="R2115" s="738"/>
      <c r="S2115" s="754">
        <v>0</v>
      </c>
      <c r="T2115" s="821"/>
      <c r="U2115" s="777">
        <v>0</v>
      </c>
    </row>
    <row r="2116" spans="1:21" ht="14.4" customHeight="1" x14ac:dyDescent="0.3">
      <c r="A2116" s="737">
        <v>10</v>
      </c>
      <c r="B2116" s="738" t="s">
        <v>2778</v>
      </c>
      <c r="C2116" s="738" t="s">
        <v>3078</v>
      </c>
      <c r="D2116" s="819" t="s">
        <v>5805</v>
      </c>
      <c r="E2116" s="820" t="s">
        <v>3133</v>
      </c>
      <c r="F2116" s="738" t="s">
        <v>3057</v>
      </c>
      <c r="G2116" s="738" t="s">
        <v>3319</v>
      </c>
      <c r="H2116" s="738" t="s">
        <v>871</v>
      </c>
      <c r="I2116" s="738" t="s">
        <v>3557</v>
      </c>
      <c r="J2116" s="738" t="s">
        <v>3558</v>
      </c>
      <c r="K2116" s="738" t="s">
        <v>1266</v>
      </c>
      <c r="L2116" s="739">
        <v>129.51</v>
      </c>
      <c r="M2116" s="739">
        <v>259.02</v>
      </c>
      <c r="N2116" s="738">
        <v>2</v>
      </c>
      <c r="O2116" s="821">
        <v>0.5</v>
      </c>
      <c r="P2116" s="739"/>
      <c r="Q2116" s="754">
        <v>0</v>
      </c>
      <c r="R2116" s="738"/>
      <c r="S2116" s="754">
        <v>0</v>
      </c>
      <c r="T2116" s="821"/>
      <c r="U2116" s="777">
        <v>0</v>
      </c>
    </row>
    <row r="2117" spans="1:21" ht="14.4" customHeight="1" x14ac:dyDescent="0.3">
      <c r="A2117" s="737">
        <v>10</v>
      </c>
      <c r="B2117" s="738" t="s">
        <v>2778</v>
      </c>
      <c r="C2117" s="738" t="s">
        <v>3078</v>
      </c>
      <c r="D2117" s="819" t="s">
        <v>5805</v>
      </c>
      <c r="E2117" s="820" t="s">
        <v>3137</v>
      </c>
      <c r="F2117" s="738" t="s">
        <v>3057</v>
      </c>
      <c r="G2117" s="738" t="s">
        <v>3240</v>
      </c>
      <c r="H2117" s="738" t="s">
        <v>871</v>
      </c>
      <c r="I2117" s="738" t="s">
        <v>1325</v>
      </c>
      <c r="J2117" s="738" t="s">
        <v>2895</v>
      </c>
      <c r="K2117" s="738" t="s">
        <v>2896</v>
      </c>
      <c r="L2117" s="739">
        <v>149.52000000000001</v>
      </c>
      <c r="M2117" s="739">
        <v>149.52000000000001</v>
      </c>
      <c r="N2117" s="738">
        <v>1</v>
      </c>
      <c r="O2117" s="821">
        <v>0.5</v>
      </c>
      <c r="P2117" s="739"/>
      <c r="Q2117" s="754">
        <v>0</v>
      </c>
      <c r="R2117" s="738"/>
      <c r="S2117" s="754">
        <v>0</v>
      </c>
      <c r="T2117" s="821"/>
      <c r="U2117" s="777">
        <v>0</v>
      </c>
    </row>
    <row r="2118" spans="1:21" ht="14.4" customHeight="1" x14ac:dyDescent="0.3">
      <c r="A2118" s="737">
        <v>10</v>
      </c>
      <c r="B2118" s="738" t="s">
        <v>2778</v>
      </c>
      <c r="C2118" s="738" t="s">
        <v>3078</v>
      </c>
      <c r="D2118" s="819" t="s">
        <v>5805</v>
      </c>
      <c r="E2118" s="820" t="s">
        <v>3137</v>
      </c>
      <c r="F2118" s="738" t="s">
        <v>3057</v>
      </c>
      <c r="G2118" s="738" t="s">
        <v>3424</v>
      </c>
      <c r="H2118" s="738" t="s">
        <v>608</v>
      </c>
      <c r="I2118" s="738" t="s">
        <v>4189</v>
      </c>
      <c r="J2118" s="738" t="s">
        <v>3426</v>
      </c>
      <c r="K2118" s="738" t="s">
        <v>4188</v>
      </c>
      <c r="L2118" s="739">
        <v>159.08000000000001</v>
      </c>
      <c r="M2118" s="739">
        <v>159.08000000000001</v>
      </c>
      <c r="N2118" s="738">
        <v>1</v>
      </c>
      <c r="O2118" s="821">
        <v>0.5</v>
      </c>
      <c r="P2118" s="739">
        <v>159.08000000000001</v>
      </c>
      <c r="Q2118" s="754">
        <v>1</v>
      </c>
      <c r="R2118" s="738">
        <v>1</v>
      </c>
      <c r="S2118" s="754">
        <v>1</v>
      </c>
      <c r="T2118" s="821">
        <v>0.5</v>
      </c>
      <c r="U2118" s="777">
        <v>1</v>
      </c>
    </row>
    <row r="2119" spans="1:21" ht="14.4" customHeight="1" x14ac:dyDescent="0.3">
      <c r="A2119" s="737">
        <v>10</v>
      </c>
      <c r="B2119" s="738" t="s">
        <v>2778</v>
      </c>
      <c r="C2119" s="738" t="s">
        <v>3078</v>
      </c>
      <c r="D2119" s="819" t="s">
        <v>5805</v>
      </c>
      <c r="E2119" s="820" t="s">
        <v>3137</v>
      </c>
      <c r="F2119" s="738" t="s">
        <v>3057</v>
      </c>
      <c r="G2119" s="738" t="s">
        <v>3424</v>
      </c>
      <c r="H2119" s="738" t="s">
        <v>608</v>
      </c>
      <c r="I2119" s="738" t="s">
        <v>4302</v>
      </c>
      <c r="J2119" s="738" t="s">
        <v>3426</v>
      </c>
      <c r="K2119" s="738" t="s">
        <v>3427</v>
      </c>
      <c r="L2119" s="739">
        <v>318.16000000000003</v>
      </c>
      <c r="M2119" s="739">
        <v>318.16000000000003</v>
      </c>
      <c r="N2119" s="738">
        <v>1</v>
      </c>
      <c r="O2119" s="821">
        <v>0.5</v>
      </c>
      <c r="P2119" s="739">
        <v>318.16000000000003</v>
      </c>
      <c r="Q2119" s="754">
        <v>1</v>
      </c>
      <c r="R2119" s="738">
        <v>1</v>
      </c>
      <c r="S2119" s="754">
        <v>1</v>
      </c>
      <c r="T2119" s="821">
        <v>0.5</v>
      </c>
      <c r="U2119" s="777">
        <v>1</v>
      </c>
    </row>
    <row r="2120" spans="1:21" ht="14.4" customHeight="1" x14ac:dyDescent="0.3">
      <c r="A2120" s="737">
        <v>10</v>
      </c>
      <c r="B2120" s="738" t="s">
        <v>2778</v>
      </c>
      <c r="C2120" s="738" t="s">
        <v>3078</v>
      </c>
      <c r="D2120" s="819" t="s">
        <v>5805</v>
      </c>
      <c r="E2120" s="820" t="s">
        <v>3137</v>
      </c>
      <c r="F2120" s="738" t="s">
        <v>3057</v>
      </c>
      <c r="G2120" s="738" t="s">
        <v>3424</v>
      </c>
      <c r="H2120" s="738" t="s">
        <v>608</v>
      </c>
      <c r="I2120" s="738" t="s">
        <v>3425</v>
      </c>
      <c r="J2120" s="738" t="s">
        <v>3426</v>
      </c>
      <c r="K2120" s="738" t="s">
        <v>3427</v>
      </c>
      <c r="L2120" s="739">
        <v>318.16000000000003</v>
      </c>
      <c r="M2120" s="739">
        <v>5726.88</v>
      </c>
      <c r="N2120" s="738">
        <v>18</v>
      </c>
      <c r="O2120" s="821">
        <v>6.5</v>
      </c>
      <c r="P2120" s="739">
        <v>3817.92</v>
      </c>
      <c r="Q2120" s="754">
        <v>0.66666666666666663</v>
      </c>
      <c r="R2120" s="738">
        <v>12</v>
      </c>
      <c r="S2120" s="754">
        <v>0.66666666666666663</v>
      </c>
      <c r="T2120" s="821">
        <v>5</v>
      </c>
      <c r="U2120" s="777">
        <v>0.76923076923076927</v>
      </c>
    </row>
    <row r="2121" spans="1:21" ht="14.4" customHeight="1" x14ac:dyDescent="0.3">
      <c r="A2121" s="737">
        <v>10</v>
      </c>
      <c r="B2121" s="738" t="s">
        <v>2778</v>
      </c>
      <c r="C2121" s="738" t="s">
        <v>3078</v>
      </c>
      <c r="D2121" s="819" t="s">
        <v>5805</v>
      </c>
      <c r="E2121" s="820" t="s">
        <v>3137</v>
      </c>
      <c r="F2121" s="738" t="s">
        <v>3057</v>
      </c>
      <c r="G2121" s="738" t="s">
        <v>3424</v>
      </c>
      <c r="H2121" s="738" t="s">
        <v>608</v>
      </c>
      <c r="I2121" s="738" t="s">
        <v>5252</v>
      </c>
      <c r="J2121" s="738" t="s">
        <v>3426</v>
      </c>
      <c r="K2121" s="738" t="s">
        <v>3427</v>
      </c>
      <c r="L2121" s="739">
        <v>318.16000000000003</v>
      </c>
      <c r="M2121" s="739">
        <v>1590.8000000000002</v>
      </c>
      <c r="N2121" s="738">
        <v>5</v>
      </c>
      <c r="O2121" s="821">
        <v>1.5</v>
      </c>
      <c r="P2121" s="739">
        <v>636.32000000000005</v>
      </c>
      <c r="Q2121" s="754">
        <v>0.39999999999999997</v>
      </c>
      <c r="R2121" s="738">
        <v>2</v>
      </c>
      <c r="S2121" s="754">
        <v>0.4</v>
      </c>
      <c r="T2121" s="821">
        <v>0.5</v>
      </c>
      <c r="U2121" s="777">
        <v>0.33333333333333331</v>
      </c>
    </row>
    <row r="2122" spans="1:21" ht="14.4" customHeight="1" x14ac:dyDescent="0.3">
      <c r="A2122" s="737">
        <v>10</v>
      </c>
      <c r="B2122" s="738" t="s">
        <v>2778</v>
      </c>
      <c r="C2122" s="738" t="s">
        <v>3078</v>
      </c>
      <c r="D2122" s="819" t="s">
        <v>5805</v>
      </c>
      <c r="E2122" s="820" t="s">
        <v>3137</v>
      </c>
      <c r="F2122" s="738" t="s">
        <v>3057</v>
      </c>
      <c r="G2122" s="738" t="s">
        <v>3424</v>
      </c>
      <c r="H2122" s="738" t="s">
        <v>608</v>
      </c>
      <c r="I2122" s="738" t="s">
        <v>4187</v>
      </c>
      <c r="J2122" s="738" t="s">
        <v>3426</v>
      </c>
      <c r="K2122" s="738" t="s">
        <v>4188</v>
      </c>
      <c r="L2122" s="739">
        <v>159.08000000000001</v>
      </c>
      <c r="M2122" s="739">
        <v>159.08000000000001</v>
      </c>
      <c r="N2122" s="738">
        <v>1</v>
      </c>
      <c r="O2122" s="821">
        <v>0.5</v>
      </c>
      <c r="P2122" s="739"/>
      <c r="Q2122" s="754">
        <v>0</v>
      </c>
      <c r="R2122" s="738"/>
      <c r="S2122" s="754">
        <v>0</v>
      </c>
      <c r="T2122" s="821"/>
      <c r="U2122" s="777">
        <v>0</v>
      </c>
    </row>
    <row r="2123" spans="1:21" ht="14.4" customHeight="1" x14ac:dyDescent="0.3">
      <c r="A2123" s="737">
        <v>10</v>
      </c>
      <c r="B2123" s="738" t="s">
        <v>2778</v>
      </c>
      <c r="C2123" s="738" t="s">
        <v>3078</v>
      </c>
      <c r="D2123" s="819" t="s">
        <v>5805</v>
      </c>
      <c r="E2123" s="820" t="s">
        <v>3137</v>
      </c>
      <c r="F2123" s="738" t="s">
        <v>3057</v>
      </c>
      <c r="G2123" s="738" t="s">
        <v>4215</v>
      </c>
      <c r="H2123" s="738" t="s">
        <v>608</v>
      </c>
      <c r="I2123" s="738" t="s">
        <v>5351</v>
      </c>
      <c r="J2123" s="738" t="s">
        <v>1374</v>
      </c>
      <c r="K2123" s="738" t="s">
        <v>4216</v>
      </c>
      <c r="L2123" s="739">
        <v>0</v>
      </c>
      <c r="M2123" s="739">
        <v>0</v>
      </c>
      <c r="N2123" s="738">
        <v>1</v>
      </c>
      <c r="O2123" s="821">
        <v>1</v>
      </c>
      <c r="P2123" s="739">
        <v>0</v>
      </c>
      <c r="Q2123" s="754"/>
      <c r="R2123" s="738">
        <v>1</v>
      </c>
      <c r="S2123" s="754">
        <v>1</v>
      </c>
      <c r="T2123" s="821">
        <v>1</v>
      </c>
      <c r="U2123" s="777">
        <v>1</v>
      </c>
    </row>
    <row r="2124" spans="1:21" ht="14.4" customHeight="1" x14ac:dyDescent="0.3">
      <c r="A2124" s="737">
        <v>10</v>
      </c>
      <c r="B2124" s="738" t="s">
        <v>2778</v>
      </c>
      <c r="C2124" s="738" t="s">
        <v>3078</v>
      </c>
      <c r="D2124" s="819" t="s">
        <v>5805</v>
      </c>
      <c r="E2124" s="820" t="s">
        <v>3137</v>
      </c>
      <c r="F2124" s="738" t="s">
        <v>3057</v>
      </c>
      <c r="G2124" s="738" t="s">
        <v>3271</v>
      </c>
      <c r="H2124" s="738" t="s">
        <v>608</v>
      </c>
      <c r="I2124" s="738" t="s">
        <v>2476</v>
      </c>
      <c r="J2124" s="738" t="s">
        <v>2477</v>
      </c>
      <c r="K2124" s="738" t="s">
        <v>2983</v>
      </c>
      <c r="L2124" s="739">
        <v>0</v>
      </c>
      <c r="M2124" s="739">
        <v>0</v>
      </c>
      <c r="N2124" s="738">
        <v>2</v>
      </c>
      <c r="O2124" s="821">
        <v>0.5</v>
      </c>
      <c r="P2124" s="739"/>
      <c r="Q2124" s="754"/>
      <c r="R2124" s="738"/>
      <c r="S2124" s="754">
        <v>0</v>
      </c>
      <c r="T2124" s="821"/>
      <c r="U2124" s="777">
        <v>0</v>
      </c>
    </row>
    <row r="2125" spans="1:21" ht="14.4" customHeight="1" x14ac:dyDescent="0.3">
      <c r="A2125" s="737">
        <v>10</v>
      </c>
      <c r="B2125" s="738" t="s">
        <v>2778</v>
      </c>
      <c r="C2125" s="738" t="s">
        <v>3078</v>
      </c>
      <c r="D2125" s="819" t="s">
        <v>5805</v>
      </c>
      <c r="E2125" s="820" t="s">
        <v>3137</v>
      </c>
      <c r="F2125" s="738" t="s">
        <v>3057</v>
      </c>
      <c r="G2125" s="738" t="s">
        <v>3158</v>
      </c>
      <c r="H2125" s="738" t="s">
        <v>608</v>
      </c>
      <c r="I2125" s="738" t="s">
        <v>777</v>
      </c>
      <c r="J2125" s="738" t="s">
        <v>778</v>
      </c>
      <c r="K2125" s="738" t="s">
        <v>3159</v>
      </c>
      <c r="L2125" s="739">
        <v>34.15</v>
      </c>
      <c r="M2125" s="739">
        <v>68.3</v>
      </c>
      <c r="N2125" s="738">
        <v>2</v>
      </c>
      <c r="O2125" s="821">
        <v>1</v>
      </c>
      <c r="P2125" s="739">
        <v>68.3</v>
      </c>
      <c r="Q2125" s="754">
        <v>1</v>
      </c>
      <c r="R2125" s="738">
        <v>2</v>
      </c>
      <c r="S2125" s="754">
        <v>1</v>
      </c>
      <c r="T2125" s="821">
        <v>1</v>
      </c>
      <c r="U2125" s="777">
        <v>1</v>
      </c>
    </row>
    <row r="2126" spans="1:21" ht="14.4" customHeight="1" x14ac:dyDescent="0.3">
      <c r="A2126" s="737">
        <v>10</v>
      </c>
      <c r="B2126" s="738" t="s">
        <v>2778</v>
      </c>
      <c r="C2126" s="738" t="s">
        <v>3078</v>
      </c>
      <c r="D2126" s="819" t="s">
        <v>5805</v>
      </c>
      <c r="E2126" s="820" t="s">
        <v>3137</v>
      </c>
      <c r="F2126" s="738" t="s">
        <v>3057</v>
      </c>
      <c r="G2126" s="738" t="s">
        <v>3158</v>
      </c>
      <c r="H2126" s="738" t="s">
        <v>608</v>
      </c>
      <c r="I2126" s="738" t="s">
        <v>3160</v>
      </c>
      <c r="J2126" s="738" t="s">
        <v>778</v>
      </c>
      <c r="K2126" s="738" t="s">
        <v>3159</v>
      </c>
      <c r="L2126" s="739">
        <v>34.15</v>
      </c>
      <c r="M2126" s="739">
        <v>34.15</v>
      </c>
      <c r="N2126" s="738">
        <v>1</v>
      </c>
      <c r="O2126" s="821">
        <v>0.5</v>
      </c>
      <c r="P2126" s="739"/>
      <c r="Q2126" s="754">
        <v>0</v>
      </c>
      <c r="R2126" s="738"/>
      <c r="S2126" s="754">
        <v>0</v>
      </c>
      <c r="T2126" s="821"/>
      <c r="U2126" s="777">
        <v>0</v>
      </c>
    </row>
    <row r="2127" spans="1:21" ht="14.4" customHeight="1" x14ac:dyDescent="0.3">
      <c r="A2127" s="737">
        <v>10</v>
      </c>
      <c r="B2127" s="738" t="s">
        <v>2778</v>
      </c>
      <c r="C2127" s="738" t="s">
        <v>3078</v>
      </c>
      <c r="D2127" s="819" t="s">
        <v>5805</v>
      </c>
      <c r="E2127" s="820" t="s">
        <v>3137</v>
      </c>
      <c r="F2127" s="738" t="s">
        <v>3057</v>
      </c>
      <c r="G2127" s="738" t="s">
        <v>3158</v>
      </c>
      <c r="H2127" s="738" t="s">
        <v>608</v>
      </c>
      <c r="I2127" s="738" t="s">
        <v>5352</v>
      </c>
      <c r="J2127" s="738" t="s">
        <v>778</v>
      </c>
      <c r="K2127" s="738" t="s">
        <v>3159</v>
      </c>
      <c r="L2127" s="739">
        <v>34.15</v>
      </c>
      <c r="M2127" s="739">
        <v>34.15</v>
      </c>
      <c r="N2127" s="738">
        <v>1</v>
      </c>
      <c r="O2127" s="821">
        <v>1</v>
      </c>
      <c r="P2127" s="739">
        <v>34.15</v>
      </c>
      <c r="Q2127" s="754">
        <v>1</v>
      </c>
      <c r="R2127" s="738">
        <v>1</v>
      </c>
      <c r="S2127" s="754">
        <v>1</v>
      </c>
      <c r="T2127" s="821">
        <v>1</v>
      </c>
      <c r="U2127" s="777">
        <v>1</v>
      </c>
    </row>
    <row r="2128" spans="1:21" ht="14.4" customHeight="1" x14ac:dyDescent="0.3">
      <c r="A2128" s="737">
        <v>10</v>
      </c>
      <c r="B2128" s="738" t="s">
        <v>2778</v>
      </c>
      <c r="C2128" s="738" t="s">
        <v>3078</v>
      </c>
      <c r="D2128" s="819" t="s">
        <v>5805</v>
      </c>
      <c r="E2128" s="820" t="s">
        <v>3137</v>
      </c>
      <c r="F2128" s="738" t="s">
        <v>3057</v>
      </c>
      <c r="G2128" s="738" t="s">
        <v>3287</v>
      </c>
      <c r="H2128" s="738" t="s">
        <v>608</v>
      </c>
      <c r="I2128" s="738" t="s">
        <v>2763</v>
      </c>
      <c r="J2128" s="738" t="s">
        <v>2764</v>
      </c>
      <c r="K2128" s="738" t="s">
        <v>3250</v>
      </c>
      <c r="L2128" s="739">
        <v>49.38</v>
      </c>
      <c r="M2128" s="739">
        <v>49.38</v>
      </c>
      <c r="N2128" s="738">
        <v>1</v>
      </c>
      <c r="O2128" s="821">
        <v>0.5</v>
      </c>
      <c r="P2128" s="739"/>
      <c r="Q2128" s="754">
        <v>0</v>
      </c>
      <c r="R2128" s="738"/>
      <c r="S2128" s="754">
        <v>0</v>
      </c>
      <c r="T2128" s="821"/>
      <c r="U2128" s="777">
        <v>0</v>
      </c>
    </row>
    <row r="2129" spans="1:21" ht="14.4" customHeight="1" x14ac:dyDescent="0.3">
      <c r="A2129" s="737">
        <v>10</v>
      </c>
      <c r="B2129" s="738" t="s">
        <v>2778</v>
      </c>
      <c r="C2129" s="738" t="s">
        <v>3078</v>
      </c>
      <c r="D2129" s="819" t="s">
        <v>5805</v>
      </c>
      <c r="E2129" s="820" t="s">
        <v>3137</v>
      </c>
      <c r="F2129" s="738" t="s">
        <v>3057</v>
      </c>
      <c r="G2129" s="738" t="s">
        <v>3290</v>
      </c>
      <c r="H2129" s="738" t="s">
        <v>608</v>
      </c>
      <c r="I2129" s="738" t="s">
        <v>3291</v>
      </c>
      <c r="J2129" s="738" t="s">
        <v>3292</v>
      </c>
      <c r="K2129" s="738" t="s">
        <v>3293</v>
      </c>
      <c r="L2129" s="739">
        <v>38.56</v>
      </c>
      <c r="M2129" s="739">
        <v>77.12</v>
      </c>
      <c r="N2129" s="738">
        <v>2</v>
      </c>
      <c r="O2129" s="821">
        <v>0.5</v>
      </c>
      <c r="P2129" s="739"/>
      <c r="Q2129" s="754">
        <v>0</v>
      </c>
      <c r="R2129" s="738"/>
      <c r="S2129" s="754">
        <v>0</v>
      </c>
      <c r="T2129" s="821"/>
      <c r="U2129" s="777">
        <v>0</v>
      </c>
    </row>
    <row r="2130" spans="1:21" ht="14.4" customHeight="1" x14ac:dyDescent="0.3">
      <c r="A2130" s="737">
        <v>10</v>
      </c>
      <c r="B2130" s="738" t="s">
        <v>2778</v>
      </c>
      <c r="C2130" s="738" t="s">
        <v>3078</v>
      </c>
      <c r="D2130" s="819" t="s">
        <v>5805</v>
      </c>
      <c r="E2130" s="820" t="s">
        <v>3137</v>
      </c>
      <c r="F2130" s="738" t="s">
        <v>3057</v>
      </c>
      <c r="G2130" s="738" t="s">
        <v>3290</v>
      </c>
      <c r="H2130" s="738" t="s">
        <v>608</v>
      </c>
      <c r="I2130" s="738" t="s">
        <v>5213</v>
      </c>
      <c r="J2130" s="738" t="s">
        <v>5214</v>
      </c>
      <c r="K2130" s="738" t="s">
        <v>5215</v>
      </c>
      <c r="L2130" s="739">
        <v>77.14</v>
      </c>
      <c r="M2130" s="739">
        <v>154.28</v>
      </c>
      <c r="N2130" s="738">
        <v>2</v>
      </c>
      <c r="O2130" s="821">
        <v>1</v>
      </c>
      <c r="P2130" s="739"/>
      <c r="Q2130" s="754">
        <v>0</v>
      </c>
      <c r="R2130" s="738"/>
      <c r="S2130" s="754">
        <v>0</v>
      </c>
      <c r="T2130" s="821"/>
      <c r="U2130" s="777">
        <v>0</v>
      </c>
    </row>
    <row r="2131" spans="1:21" ht="14.4" customHeight="1" x14ac:dyDescent="0.3">
      <c r="A2131" s="737">
        <v>10</v>
      </c>
      <c r="B2131" s="738" t="s">
        <v>2778</v>
      </c>
      <c r="C2131" s="738" t="s">
        <v>3078</v>
      </c>
      <c r="D2131" s="819" t="s">
        <v>5805</v>
      </c>
      <c r="E2131" s="820" t="s">
        <v>3137</v>
      </c>
      <c r="F2131" s="738" t="s">
        <v>3057</v>
      </c>
      <c r="G2131" s="738" t="s">
        <v>3290</v>
      </c>
      <c r="H2131" s="738" t="s">
        <v>608</v>
      </c>
      <c r="I2131" s="738" t="s">
        <v>4277</v>
      </c>
      <c r="J2131" s="738" t="s">
        <v>3292</v>
      </c>
      <c r="K2131" s="738" t="s">
        <v>4278</v>
      </c>
      <c r="L2131" s="739">
        <v>38.56</v>
      </c>
      <c r="M2131" s="739">
        <v>192.8</v>
      </c>
      <c r="N2131" s="738">
        <v>5</v>
      </c>
      <c r="O2131" s="821">
        <v>3</v>
      </c>
      <c r="P2131" s="739">
        <v>192.8</v>
      </c>
      <c r="Q2131" s="754">
        <v>1</v>
      </c>
      <c r="R2131" s="738">
        <v>5</v>
      </c>
      <c r="S2131" s="754">
        <v>1</v>
      </c>
      <c r="T2131" s="821">
        <v>3</v>
      </c>
      <c r="U2131" s="777">
        <v>1</v>
      </c>
    </row>
    <row r="2132" spans="1:21" ht="14.4" customHeight="1" x14ac:dyDescent="0.3">
      <c r="A2132" s="737">
        <v>10</v>
      </c>
      <c r="B2132" s="738" t="s">
        <v>2778</v>
      </c>
      <c r="C2132" s="738" t="s">
        <v>3078</v>
      </c>
      <c r="D2132" s="819" t="s">
        <v>5805</v>
      </c>
      <c r="E2132" s="820" t="s">
        <v>3137</v>
      </c>
      <c r="F2132" s="738" t="s">
        <v>3057</v>
      </c>
      <c r="G2132" s="738" t="s">
        <v>3524</v>
      </c>
      <c r="H2132" s="738" t="s">
        <v>608</v>
      </c>
      <c r="I2132" s="738" t="s">
        <v>2413</v>
      </c>
      <c r="J2132" s="738" t="s">
        <v>3525</v>
      </c>
      <c r="K2132" s="738" t="s">
        <v>3526</v>
      </c>
      <c r="L2132" s="739">
        <v>57.48</v>
      </c>
      <c r="M2132" s="739">
        <v>57.48</v>
      </c>
      <c r="N2132" s="738">
        <v>1</v>
      </c>
      <c r="O2132" s="821">
        <v>0.5</v>
      </c>
      <c r="P2132" s="739">
        <v>57.48</v>
      </c>
      <c r="Q2132" s="754">
        <v>1</v>
      </c>
      <c r="R2132" s="738">
        <v>1</v>
      </c>
      <c r="S2132" s="754">
        <v>1</v>
      </c>
      <c r="T2132" s="821">
        <v>0.5</v>
      </c>
      <c r="U2132" s="777">
        <v>1</v>
      </c>
    </row>
    <row r="2133" spans="1:21" ht="14.4" customHeight="1" x14ac:dyDescent="0.3">
      <c r="A2133" s="737">
        <v>10</v>
      </c>
      <c r="B2133" s="738" t="s">
        <v>2778</v>
      </c>
      <c r="C2133" s="738" t="s">
        <v>3078</v>
      </c>
      <c r="D2133" s="819" t="s">
        <v>5805</v>
      </c>
      <c r="E2133" s="820" t="s">
        <v>3137</v>
      </c>
      <c r="F2133" s="738" t="s">
        <v>3057</v>
      </c>
      <c r="G2133" s="738" t="s">
        <v>3475</v>
      </c>
      <c r="H2133" s="738" t="s">
        <v>608</v>
      </c>
      <c r="I2133" s="738" t="s">
        <v>3581</v>
      </c>
      <c r="J2133" s="738" t="s">
        <v>2241</v>
      </c>
      <c r="K2133" s="738" t="s">
        <v>3486</v>
      </c>
      <c r="L2133" s="739">
        <v>760.22</v>
      </c>
      <c r="M2133" s="739">
        <v>760.22</v>
      </c>
      <c r="N2133" s="738">
        <v>1</v>
      </c>
      <c r="O2133" s="821">
        <v>0.5</v>
      </c>
      <c r="P2133" s="739"/>
      <c r="Q2133" s="754">
        <v>0</v>
      </c>
      <c r="R2133" s="738"/>
      <c r="S2133" s="754">
        <v>0</v>
      </c>
      <c r="T2133" s="821"/>
      <c r="U2133" s="777">
        <v>0</v>
      </c>
    </row>
    <row r="2134" spans="1:21" ht="14.4" customHeight="1" x14ac:dyDescent="0.3">
      <c r="A2134" s="737">
        <v>10</v>
      </c>
      <c r="B2134" s="738" t="s">
        <v>2778</v>
      </c>
      <c r="C2134" s="738" t="s">
        <v>3078</v>
      </c>
      <c r="D2134" s="819" t="s">
        <v>5805</v>
      </c>
      <c r="E2134" s="820" t="s">
        <v>3137</v>
      </c>
      <c r="F2134" s="738" t="s">
        <v>3057</v>
      </c>
      <c r="G2134" s="738" t="s">
        <v>3475</v>
      </c>
      <c r="H2134" s="738" t="s">
        <v>608</v>
      </c>
      <c r="I2134" s="738" t="s">
        <v>4207</v>
      </c>
      <c r="J2134" s="738" t="s">
        <v>3485</v>
      </c>
      <c r="K2134" s="738" t="s">
        <v>4208</v>
      </c>
      <c r="L2134" s="739">
        <v>0</v>
      </c>
      <c r="M2134" s="739">
        <v>0</v>
      </c>
      <c r="N2134" s="738">
        <v>2</v>
      </c>
      <c r="O2134" s="821">
        <v>0.5</v>
      </c>
      <c r="P2134" s="739">
        <v>0</v>
      </c>
      <c r="Q2134" s="754"/>
      <c r="R2134" s="738">
        <v>2</v>
      </c>
      <c r="S2134" s="754">
        <v>1</v>
      </c>
      <c r="T2134" s="821">
        <v>0.5</v>
      </c>
      <c r="U2134" s="777">
        <v>1</v>
      </c>
    </row>
    <row r="2135" spans="1:21" ht="14.4" customHeight="1" x14ac:dyDescent="0.3">
      <c r="A2135" s="737">
        <v>10</v>
      </c>
      <c r="B2135" s="738" t="s">
        <v>2778</v>
      </c>
      <c r="C2135" s="738" t="s">
        <v>3078</v>
      </c>
      <c r="D2135" s="819" t="s">
        <v>5805</v>
      </c>
      <c r="E2135" s="820" t="s">
        <v>3137</v>
      </c>
      <c r="F2135" s="738" t="s">
        <v>3057</v>
      </c>
      <c r="G2135" s="738" t="s">
        <v>3584</v>
      </c>
      <c r="H2135" s="738" t="s">
        <v>871</v>
      </c>
      <c r="I2135" s="738" t="s">
        <v>3585</v>
      </c>
      <c r="J2135" s="738" t="s">
        <v>2887</v>
      </c>
      <c r="K2135" s="738" t="s">
        <v>3586</v>
      </c>
      <c r="L2135" s="739">
        <v>0</v>
      </c>
      <c r="M2135" s="739">
        <v>0</v>
      </c>
      <c r="N2135" s="738">
        <v>2</v>
      </c>
      <c r="O2135" s="821">
        <v>1</v>
      </c>
      <c r="P2135" s="739">
        <v>0</v>
      </c>
      <c r="Q2135" s="754"/>
      <c r="R2135" s="738">
        <v>2</v>
      </c>
      <c r="S2135" s="754">
        <v>1</v>
      </c>
      <c r="T2135" s="821">
        <v>1</v>
      </c>
      <c r="U2135" s="777">
        <v>1</v>
      </c>
    </row>
    <row r="2136" spans="1:21" ht="14.4" customHeight="1" x14ac:dyDescent="0.3">
      <c r="A2136" s="737">
        <v>10</v>
      </c>
      <c r="B2136" s="738" t="s">
        <v>2778</v>
      </c>
      <c r="C2136" s="738" t="s">
        <v>3078</v>
      </c>
      <c r="D2136" s="819" t="s">
        <v>5805</v>
      </c>
      <c r="E2136" s="820" t="s">
        <v>3137</v>
      </c>
      <c r="F2136" s="738" t="s">
        <v>3057</v>
      </c>
      <c r="G2136" s="738" t="s">
        <v>3298</v>
      </c>
      <c r="H2136" s="738" t="s">
        <v>608</v>
      </c>
      <c r="I2136" s="738" t="s">
        <v>3626</v>
      </c>
      <c r="J2136" s="738" t="s">
        <v>3300</v>
      </c>
      <c r="K2136" s="738" t="s">
        <v>3627</v>
      </c>
      <c r="L2136" s="739">
        <v>0</v>
      </c>
      <c r="M2136" s="739">
        <v>0</v>
      </c>
      <c r="N2136" s="738">
        <v>3</v>
      </c>
      <c r="O2136" s="821">
        <v>1.5</v>
      </c>
      <c r="P2136" s="739">
        <v>0</v>
      </c>
      <c r="Q2136" s="754"/>
      <c r="R2136" s="738">
        <v>1</v>
      </c>
      <c r="S2136" s="754">
        <v>0.33333333333333331</v>
      </c>
      <c r="T2136" s="821">
        <v>0.5</v>
      </c>
      <c r="U2136" s="777">
        <v>0.33333333333333331</v>
      </c>
    </row>
    <row r="2137" spans="1:21" ht="14.4" customHeight="1" x14ac:dyDescent="0.3">
      <c r="A2137" s="737">
        <v>10</v>
      </c>
      <c r="B2137" s="738" t="s">
        <v>2778</v>
      </c>
      <c r="C2137" s="738" t="s">
        <v>3078</v>
      </c>
      <c r="D2137" s="819" t="s">
        <v>5805</v>
      </c>
      <c r="E2137" s="820" t="s">
        <v>3137</v>
      </c>
      <c r="F2137" s="738" t="s">
        <v>3057</v>
      </c>
      <c r="G2137" s="738" t="s">
        <v>3298</v>
      </c>
      <c r="H2137" s="738" t="s">
        <v>608</v>
      </c>
      <c r="I2137" s="738" t="s">
        <v>4269</v>
      </c>
      <c r="J2137" s="738" t="s">
        <v>3300</v>
      </c>
      <c r="K2137" s="738" t="s">
        <v>4270</v>
      </c>
      <c r="L2137" s="739">
        <v>0</v>
      </c>
      <c r="M2137" s="739">
        <v>0</v>
      </c>
      <c r="N2137" s="738">
        <v>3</v>
      </c>
      <c r="O2137" s="821">
        <v>1</v>
      </c>
      <c r="P2137" s="739">
        <v>0</v>
      </c>
      <c r="Q2137" s="754"/>
      <c r="R2137" s="738">
        <v>3</v>
      </c>
      <c r="S2137" s="754">
        <v>1</v>
      </c>
      <c r="T2137" s="821">
        <v>1</v>
      </c>
      <c r="U2137" s="777">
        <v>1</v>
      </c>
    </row>
    <row r="2138" spans="1:21" ht="14.4" customHeight="1" x14ac:dyDescent="0.3">
      <c r="A2138" s="737">
        <v>10</v>
      </c>
      <c r="B2138" s="738" t="s">
        <v>2778</v>
      </c>
      <c r="C2138" s="738" t="s">
        <v>3078</v>
      </c>
      <c r="D2138" s="819" t="s">
        <v>5805</v>
      </c>
      <c r="E2138" s="820" t="s">
        <v>3137</v>
      </c>
      <c r="F2138" s="738" t="s">
        <v>3057</v>
      </c>
      <c r="G2138" s="738" t="s">
        <v>3298</v>
      </c>
      <c r="H2138" s="738" t="s">
        <v>608</v>
      </c>
      <c r="I2138" s="738" t="s">
        <v>3544</v>
      </c>
      <c r="J2138" s="738" t="s">
        <v>3300</v>
      </c>
      <c r="K2138" s="738" t="s">
        <v>3545</v>
      </c>
      <c r="L2138" s="739">
        <v>0</v>
      </c>
      <c r="M2138" s="739">
        <v>0</v>
      </c>
      <c r="N2138" s="738">
        <v>6</v>
      </c>
      <c r="O2138" s="821">
        <v>1.5</v>
      </c>
      <c r="P2138" s="739">
        <v>0</v>
      </c>
      <c r="Q2138" s="754"/>
      <c r="R2138" s="738">
        <v>5</v>
      </c>
      <c r="S2138" s="754">
        <v>0.83333333333333337</v>
      </c>
      <c r="T2138" s="821">
        <v>0.5</v>
      </c>
      <c r="U2138" s="777">
        <v>0.33333333333333331</v>
      </c>
    </row>
    <row r="2139" spans="1:21" ht="14.4" customHeight="1" x14ac:dyDescent="0.3">
      <c r="A2139" s="737">
        <v>10</v>
      </c>
      <c r="B2139" s="738" t="s">
        <v>2778</v>
      </c>
      <c r="C2139" s="738" t="s">
        <v>3078</v>
      </c>
      <c r="D2139" s="819" t="s">
        <v>5805</v>
      </c>
      <c r="E2139" s="820" t="s">
        <v>3137</v>
      </c>
      <c r="F2139" s="738" t="s">
        <v>3057</v>
      </c>
      <c r="G2139" s="738" t="s">
        <v>3298</v>
      </c>
      <c r="H2139" s="738" t="s">
        <v>608</v>
      </c>
      <c r="I2139" s="738" t="s">
        <v>3546</v>
      </c>
      <c r="J2139" s="738" t="s">
        <v>3300</v>
      </c>
      <c r="K2139" s="738" t="s">
        <v>3547</v>
      </c>
      <c r="L2139" s="739">
        <v>0</v>
      </c>
      <c r="M2139" s="739">
        <v>0</v>
      </c>
      <c r="N2139" s="738">
        <v>1</v>
      </c>
      <c r="O2139" s="821">
        <v>1</v>
      </c>
      <c r="P2139" s="739"/>
      <c r="Q2139" s="754"/>
      <c r="R2139" s="738"/>
      <c r="S2139" s="754">
        <v>0</v>
      </c>
      <c r="T2139" s="821"/>
      <c r="U2139" s="777">
        <v>0</v>
      </c>
    </row>
    <row r="2140" spans="1:21" ht="14.4" customHeight="1" x14ac:dyDescent="0.3">
      <c r="A2140" s="737">
        <v>10</v>
      </c>
      <c r="B2140" s="738" t="s">
        <v>2778</v>
      </c>
      <c r="C2140" s="738" t="s">
        <v>3078</v>
      </c>
      <c r="D2140" s="819" t="s">
        <v>5805</v>
      </c>
      <c r="E2140" s="820" t="s">
        <v>3137</v>
      </c>
      <c r="F2140" s="738" t="s">
        <v>3057</v>
      </c>
      <c r="G2140" s="738" t="s">
        <v>3298</v>
      </c>
      <c r="H2140" s="738" t="s">
        <v>608</v>
      </c>
      <c r="I2140" s="738" t="s">
        <v>3548</v>
      </c>
      <c r="J2140" s="738" t="s">
        <v>3300</v>
      </c>
      <c r="K2140" s="738" t="s">
        <v>3549</v>
      </c>
      <c r="L2140" s="739">
        <v>0</v>
      </c>
      <c r="M2140" s="739">
        <v>0</v>
      </c>
      <c r="N2140" s="738">
        <v>9</v>
      </c>
      <c r="O2140" s="821">
        <v>3</v>
      </c>
      <c r="P2140" s="739">
        <v>0</v>
      </c>
      <c r="Q2140" s="754"/>
      <c r="R2140" s="738">
        <v>2</v>
      </c>
      <c r="S2140" s="754">
        <v>0.22222222222222221</v>
      </c>
      <c r="T2140" s="821">
        <v>1</v>
      </c>
      <c r="U2140" s="777">
        <v>0.33333333333333331</v>
      </c>
    </row>
    <row r="2141" spans="1:21" ht="14.4" customHeight="1" x14ac:dyDescent="0.3">
      <c r="A2141" s="737">
        <v>10</v>
      </c>
      <c r="B2141" s="738" t="s">
        <v>2778</v>
      </c>
      <c r="C2141" s="738" t="s">
        <v>3078</v>
      </c>
      <c r="D2141" s="819" t="s">
        <v>5805</v>
      </c>
      <c r="E2141" s="820" t="s">
        <v>3137</v>
      </c>
      <c r="F2141" s="738" t="s">
        <v>3057</v>
      </c>
      <c r="G2141" s="738" t="s">
        <v>3477</v>
      </c>
      <c r="H2141" s="738" t="s">
        <v>608</v>
      </c>
      <c r="I2141" s="738" t="s">
        <v>1589</v>
      </c>
      <c r="J2141" s="738" t="s">
        <v>1590</v>
      </c>
      <c r="K2141" s="738" t="s">
        <v>3478</v>
      </c>
      <c r="L2141" s="739">
        <v>90.95</v>
      </c>
      <c r="M2141" s="739">
        <v>181.9</v>
      </c>
      <c r="N2141" s="738">
        <v>2</v>
      </c>
      <c r="O2141" s="821">
        <v>1</v>
      </c>
      <c r="P2141" s="739"/>
      <c r="Q2141" s="754">
        <v>0</v>
      </c>
      <c r="R2141" s="738"/>
      <c r="S2141" s="754">
        <v>0</v>
      </c>
      <c r="T2141" s="821"/>
      <c r="U2141" s="777">
        <v>0</v>
      </c>
    </row>
    <row r="2142" spans="1:21" ht="14.4" customHeight="1" x14ac:dyDescent="0.3">
      <c r="A2142" s="737">
        <v>10</v>
      </c>
      <c r="B2142" s="738" t="s">
        <v>2778</v>
      </c>
      <c r="C2142" s="738" t="s">
        <v>3078</v>
      </c>
      <c r="D2142" s="819" t="s">
        <v>5805</v>
      </c>
      <c r="E2142" s="820" t="s">
        <v>3137</v>
      </c>
      <c r="F2142" s="738" t="s">
        <v>3057</v>
      </c>
      <c r="G2142" s="738" t="s">
        <v>3847</v>
      </c>
      <c r="H2142" s="738" t="s">
        <v>608</v>
      </c>
      <c r="I2142" s="738" t="s">
        <v>5353</v>
      </c>
      <c r="J2142" s="738" t="s">
        <v>3849</v>
      </c>
      <c r="K2142" s="738" t="s">
        <v>3850</v>
      </c>
      <c r="L2142" s="739">
        <v>140.72</v>
      </c>
      <c r="M2142" s="739">
        <v>281.44</v>
      </c>
      <c r="N2142" s="738">
        <v>2</v>
      </c>
      <c r="O2142" s="821">
        <v>1</v>
      </c>
      <c r="P2142" s="739">
        <v>281.44</v>
      </c>
      <c r="Q2142" s="754">
        <v>1</v>
      </c>
      <c r="R2142" s="738">
        <v>2</v>
      </c>
      <c r="S2142" s="754">
        <v>1</v>
      </c>
      <c r="T2142" s="821">
        <v>1</v>
      </c>
      <c r="U2142" s="777">
        <v>1</v>
      </c>
    </row>
    <row r="2143" spans="1:21" ht="14.4" customHeight="1" x14ac:dyDescent="0.3">
      <c r="A2143" s="737">
        <v>10</v>
      </c>
      <c r="B2143" s="738" t="s">
        <v>2778</v>
      </c>
      <c r="C2143" s="738" t="s">
        <v>3078</v>
      </c>
      <c r="D2143" s="819" t="s">
        <v>5805</v>
      </c>
      <c r="E2143" s="820" t="s">
        <v>3137</v>
      </c>
      <c r="F2143" s="738" t="s">
        <v>3057</v>
      </c>
      <c r="G2143" s="738" t="s">
        <v>4077</v>
      </c>
      <c r="H2143" s="738" t="s">
        <v>608</v>
      </c>
      <c r="I2143" s="738" t="s">
        <v>5265</v>
      </c>
      <c r="J2143" s="738" t="s">
        <v>5266</v>
      </c>
      <c r="K2143" s="738" t="s">
        <v>5267</v>
      </c>
      <c r="L2143" s="739">
        <v>634</v>
      </c>
      <c r="M2143" s="739">
        <v>2536</v>
      </c>
      <c r="N2143" s="738">
        <v>4</v>
      </c>
      <c r="O2143" s="821">
        <v>1.5</v>
      </c>
      <c r="P2143" s="739">
        <v>2536</v>
      </c>
      <c r="Q2143" s="754">
        <v>1</v>
      </c>
      <c r="R2143" s="738">
        <v>4</v>
      </c>
      <c r="S2143" s="754">
        <v>1</v>
      </c>
      <c r="T2143" s="821">
        <v>1.5</v>
      </c>
      <c r="U2143" s="777">
        <v>1</v>
      </c>
    </row>
    <row r="2144" spans="1:21" ht="14.4" customHeight="1" x14ac:dyDescent="0.3">
      <c r="A2144" s="737">
        <v>10</v>
      </c>
      <c r="B2144" s="738" t="s">
        <v>2778</v>
      </c>
      <c r="C2144" s="738" t="s">
        <v>3078</v>
      </c>
      <c r="D2144" s="819" t="s">
        <v>5805</v>
      </c>
      <c r="E2144" s="820" t="s">
        <v>3137</v>
      </c>
      <c r="F2144" s="738" t="s">
        <v>3057</v>
      </c>
      <c r="G2144" s="738" t="s">
        <v>4077</v>
      </c>
      <c r="H2144" s="738" t="s">
        <v>608</v>
      </c>
      <c r="I2144" s="738" t="s">
        <v>1454</v>
      </c>
      <c r="J2144" s="738" t="s">
        <v>1455</v>
      </c>
      <c r="K2144" s="738" t="s">
        <v>3482</v>
      </c>
      <c r="L2144" s="739">
        <v>729.38</v>
      </c>
      <c r="M2144" s="739">
        <v>2188.14</v>
      </c>
      <c r="N2144" s="738">
        <v>3</v>
      </c>
      <c r="O2144" s="821">
        <v>2</v>
      </c>
      <c r="P2144" s="739">
        <v>1458.76</v>
      </c>
      <c r="Q2144" s="754">
        <v>0.66666666666666674</v>
      </c>
      <c r="R2144" s="738">
        <v>2</v>
      </c>
      <c r="S2144" s="754">
        <v>0.66666666666666663</v>
      </c>
      <c r="T2144" s="821">
        <v>1</v>
      </c>
      <c r="U2144" s="777">
        <v>0.5</v>
      </c>
    </row>
    <row r="2145" spans="1:21" ht="14.4" customHeight="1" x14ac:dyDescent="0.3">
      <c r="A2145" s="737">
        <v>10</v>
      </c>
      <c r="B2145" s="738" t="s">
        <v>2778</v>
      </c>
      <c r="C2145" s="738" t="s">
        <v>3078</v>
      </c>
      <c r="D2145" s="819" t="s">
        <v>5805</v>
      </c>
      <c r="E2145" s="820" t="s">
        <v>3137</v>
      </c>
      <c r="F2145" s="738" t="s">
        <v>3057</v>
      </c>
      <c r="G2145" s="738" t="s">
        <v>4077</v>
      </c>
      <c r="H2145" s="738" t="s">
        <v>608</v>
      </c>
      <c r="I2145" s="738" t="s">
        <v>4195</v>
      </c>
      <c r="J2145" s="738" t="s">
        <v>4196</v>
      </c>
      <c r="K2145" s="738" t="s">
        <v>4197</v>
      </c>
      <c r="L2145" s="739">
        <v>729.38</v>
      </c>
      <c r="M2145" s="739">
        <v>8023.1799999999994</v>
      </c>
      <c r="N2145" s="738">
        <v>11</v>
      </c>
      <c r="O2145" s="821">
        <v>4</v>
      </c>
      <c r="P2145" s="739">
        <v>3646.8999999999996</v>
      </c>
      <c r="Q2145" s="754">
        <v>0.45454545454545453</v>
      </c>
      <c r="R2145" s="738">
        <v>5</v>
      </c>
      <c r="S2145" s="754">
        <v>0.45454545454545453</v>
      </c>
      <c r="T2145" s="821">
        <v>1</v>
      </c>
      <c r="U2145" s="777">
        <v>0.25</v>
      </c>
    </row>
    <row r="2146" spans="1:21" ht="14.4" customHeight="1" x14ac:dyDescent="0.3">
      <c r="A2146" s="737">
        <v>10</v>
      </c>
      <c r="B2146" s="738" t="s">
        <v>2778</v>
      </c>
      <c r="C2146" s="738" t="s">
        <v>3078</v>
      </c>
      <c r="D2146" s="819" t="s">
        <v>5805</v>
      </c>
      <c r="E2146" s="820" t="s">
        <v>3137</v>
      </c>
      <c r="F2146" s="738" t="s">
        <v>3057</v>
      </c>
      <c r="G2146" s="738" t="s">
        <v>4077</v>
      </c>
      <c r="H2146" s="738" t="s">
        <v>608</v>
      </c>
      <c r="I2146" s="738" t="s">
        <v>5273</v>
      </c>
      <c r="J2146" s="738" t="s">
        <v>5274</v>
      </c>
      <c r="K2146" s="738" t="s">
        <v>5275</v>
      </c>
      <c r="L2146" s="739">
        <v>676.93</v>
      </c>
      <c r="M2146" s="739">
        <v>9477.02</v>
      </c>
      <c r="N2146" s="738">
        <v>14</v>
      </c>
      <c r="O2146" s="821">
        <v>3</v>
      </c>
      <c r="P2146" s="739">
        <v>5415.44</v>
      </c>
      <c r="Q2146" s="754">
        <v>0.5714285714285714</v>
      </c>
      <c r="R2146" s="738">
        <v>8</v>
      </c>
      <c r="S2146" s="754">
        <v>0.5714285714285714</v>
      </c>
      <c r="T2146" s="821">
        <v>1.5</v>
      </c>
      <c r="U2146" s="777">
        <v>0.5</v>
      </c>
    </row>
    <row r="2147" spans="1:21" ht="14.4" customHeight="1" x14ac:dyDescent="0.3">
      <c r="A2147" s="737">
        <v>10</v>
      </c>
      <c r="B2147" s="738" t="s">
        <v>2778</v>
      </c>
      <c r="C2147" s="738" t="s">
        <v>3078</v>
      </c>
      <c r="D2147" s="819" t="s">
        <v>5805</v>
      </c>
      <c r="E2147" s="820" t="s">
        <v>3137</v>
      </c>
      <c r="F2147" s="738" t="s">
        <v>3057</v>
      </c>
      <c r="G2147" s="738" t="s">
        <v>4295</v>
      </c>
      <c r="H2147" s="738" t="s">
        <v>608</v>
      </c>
      <c r="I2147" s="738" t="s">
        <v>5098</v>
      </c>
      <c r="J2147" s="738" t="s">
        <v>1607</v>
      </c>
      <c r="K2147" s="738" t="s">
        <v>4308</v>
      </c>
      <c r="L2147" s="739">
        <v>374.79</v>
      </c>
      <c r="M2147" s="739">
        <v>3747.9</v>
      </c>
      <c r="N2147" s="738">
        <v>10</v>
      </c>
      <c r="O2147" s="821">
        <v>0.5</v>
      </c>
      <c r="P2147" s="739">
        <v>3747.9</v>
      </c>
      <c r="Q2147" s="754">
        <v>1</v>
      </c>
      <c r="R2147" s="738">
        <v>10</v>
      </c>
      <c r="S2147" s="754">
        <v>1</v>
      </c>
      <c r="T2147" s="821">
        <v>0.5</v>
      </c>
      <c r="U2147" s="777">
        <v>1</v>
      </c>
    </row>
    <row r="2148" spans="1:21" ht="14.4" customHeight="1" x14ac:dyDescent="0.3">
      <c r="A2148" s="737">
        <v>10</v>
      </c>
      <c r="B2148" s="738" t="s">
        <v>2778</v>
      </c>
      <c r="C2148" s="738" t="s">
        <v>3078</v>
      </c>
      <c r="D2148" s="819" t="s">
        <v>5805</v>
      </c>
      <c r="E2148" s="820" t="s">
        <v>3137</v>
      </c>
      <c r="F2148" s="738" t="s">
        <v>3057</v>
      </c>
      <c r="G2148" s="738" t="s">
        <v>3188</v>
      </c>
      <c r="H2148" s="738" t="s">
        <v>608</v>
      </c>
      <c r="I2148" s="738" t="s">
        <v>3189</v>
      </c>
      <c r="J2148" s="738" t="s">
        <v>1623</v>
      </c>
      <c r="K2148" s="738" t="s">
        <v>3190</v>
      </c>
      <c r="L2148" s="739">
        <v>301.2</v>
      </c>
      <c r="M2148" s="739">
        <v>1807.1999999999998</v>
      </c>
      <c r="N2148" s="738">
        <v>6</v>
      </c>
      <c r="O2148" s="821">
        <v>4</v>
      </c>
      <c r="P2148" s="739">
        <v>1204.8</v>
      </c>
      <c r="Q2148" s="754">
        <v>0.66666666666666674</v>
      </c>
      <c r="R2148" s="738">
        <v>4</v>
      </c>
      <c r="S2148" s="754">
        <v>0.66666666666666663</v>
      </c>
      <c r="T2148" s="821">
        <v>2.5</v>
      </c>
      <c r="U2148" s="777">
        <v>0.625</v>
      </c>
    </row>
    <row r="2149" spans="1:21" ht="14.4" customHeight="1" x14ac:dyDescent="0.3">
      <c r="A2149" s="737">
        <v>10</v>
      </c>
      <c r="B2149" s="738" t="s">
        <v>2778</v>
      </c>
      <c r="C2149" s="738" t="s">
        <v>3078</v>
      </c>
      <c r="D2149" s="819" t="s">
        <v>5805</v>
      </c>
      <c r="E2149" s="820" t="s">
        <v>3137</v>
      </c>
      <c r="F2149" s="738" t="s">
        <v>3057</v>
      </c>
      <c r="G2149" s="738" t="s">
        <v>3188</v>
      </c>
      <c r="H2149" s="738" t="s">
        <v>608</v>
      </c>
      <c r="I2149" s="738" t="s">
        <v>4252</v>
      </c>
      <c r="J2149" s="738" t="s">
        <v>3312</v>
      </c>
      <c r="K2149" s="738" t="s">
        <v>3307</v>
      </c>
      <c r="L2149" s="739">
        <v>0</v>
      </c>
      <c r="M2149" s="739">
        <v>0</v>
      </c>
      <c r="N2149" s="738">
        <v>2</v>
      </c>
      <c r="O2149" s="821">
        <v>0.5</v>
      </c>
      <c r="P2149" s="739"/>
      <c r="Q2149" s="754"/>
      <c r="R2149" s="738"/>
      <c r="S2149" s="754">
        <v>0</v>
      </c>
      <c r="T2149" s="821"/>
      <c r="U2149" s="777">
        <v>0</v>
      </c>
    </row>
    <row r="2150" spans="1:21" ht="14.4" customHeight="1" x14ac:dyDescent="0.3">
      <c r="A2150" s="737">
        <v>10</v>
      </c>
      <c r="B2150" s="738" t="s">
        <v>2778</v>
      </c>
      <c r="C2150" s="738" t="s">
        <v>3078</v>
      </c>
      <c r="D2150" s="819" t="s">
        <v>5805</v>
      </c>
      <c r="E2150" s="820" t="s">
        <v>3137</v>
      </c>
      <c r="F2150" s="738" t="s">
        <v>3057</v>
      </c>
      <c r="G2150" s="738" t="s">
        <v>3188</v>
      </c>
      <c r="H2150" s="738" t="s">
        <v>608</v>
      </c>
      <c r="I2150" s="738" t="s">
        <v>3308</v>
      </c>
      <c r="J2150" s="738" t="s">
        <v>736</v>
      </c>
      <c r="K2150" s="738" t="s">
        <v>3309</v>
      </c>
      <c r="L2150" s="739">
        <v>0</v>
      </c>
      <c r="M2150" s="739">
        <v>0</v>
      </c>
      <c r="N2150" s="738">
        <v>2</v>
      </c>
      <c r="O2150" s="821">
        <v>2</v>
      </c>
      <c r="P2150" s="739">
        <v>0</v>
      </c>
      <c r="Q2150" s="754"/>
      <c r="R2150" s="738">
        <v>1</v>
      </c>
      <c r="S2150" s="754">
        <v>0.5</v>
      </c>
      <c r="T2150" s="821">
        <v>1</v>
      </c>
      <c r="U2150" s="777">
        <v>0.5</v>
      </c>
    </row>
    <row r="2151" spans="1:21" ht="14.4" customHeight="1" x14ac:dyDescent="0.3">
      <c r="A2151" s="737">
        <v>10</v>
      </c>
      <c r="B2151" s="738" t="s">
        <v>2778</v>
      </c>
      <c r="C2151" s="738" t="s">
        <v>3078</v>
      </c>
      <c r="D2151" s="819" t="s">
        <v>5805</v>
      </c>
      <c r="E2151" s="820" t="s">
        <v>3137</v>
      </c>
      <c r="F2151" s="738" t="s">
        <v>3057</v>
      </c>
      <c r="G2151" s="738" t="s">
        <v>3188</v>
      </c>
      <c r="H2151" s="738" t="s">
        <v>608</v>
      </c>
      <c r="I2151" s="738" t="s">
        <v>3489</v>
      </c>
      <c r="J2151" s="738" t="s">
        <v>1623</v>
      </c>
      <c r="K2151" s="738" t="s">
        <v>3190</v>
      </c>
      <c r="L2151" s="739">
        <v>185.26</v>
      </c>
      <c r="M2151" s="739">
        <v>1667.34</v>
      </c>
      <c r="N2151" s="738">
        <v>9</v>
      </c>
      <c r="O2151" s="821">
        <v>6</v>
      </c>
      <c r="P2151" s="739">
        <v>1296.82</v>
      </c>
      <c r="Q2151" s="754">
        <v>0.77777777777777779</v>
      </c>
      <c r="R2151" s="738">
        <v>7</v>
      </c>
      <c r="S2151" s="754">
        <v>0.77777777777777779</v>
      </c>
      <c r="T2151" s="821">
        <v>4.5</v>
      </c>
      <c r="U2151" s="777">
        <v>0.75</v>
      </c>
    </row>
    <row r="2152" spans="1:21" ht="14.4" customHeight="1" x14ac:dyDescent="0.3">
      <c r="A2152" s="737">
        <v>10</v>
      </c>
      <c r="B2152" s="738" t="s">
        <v>2778</v>
      </c>
      <c r="C2152" s="738" t="s">
        <v>3078</v>
      </c>
      <c r="D2152" s="819" t="s">
        <v>5805</v>
      </c>
      <c r="E2152" s="820" t="s">
        <v>3137</v>
      </c>
      <c r="F2152" s="738" t="s">
        <v>3057</v>
      </c>
      <c r="G2152" s="738" t="s">
        <v>3188</v>
      </c>
      <c r="H2152" s="738" t="s">
        <v>608</v>
      </c>
      <c r="I2152" s="738" t="s">
        <v>1622</v>
      </c>
      <c r="J2152" s="738" t="s">
        <v>1623</v>
      </c>
      <c r="K2152" s="738" t="s">
        <v>3190</v>
      </c>
      <c r="L2152" s="739">
        <v>301.2</v>
      </c>
      <c r="M2152" s="739">
        <v>30722.400000000001</v>
      </c>
      <c r="N2152" s="738">
        <v>102</v>
      </c>
      <c r="O2152" s="821">
        <v>9</v>
      </c>
      <c r="P2152" s="739">
        <v>28312.800000000003</v>
      </c>
      <c r="Q2152" s="754">
        <v>0.92156862745098045</v>
      </c>
      <c r="R2152" s="738">
        <v>94</v>
      </c>
      <c r="S2152" s="754">
        <v>0.92156862745098034</v>
      </c>
      <c r="T2152" s="821">
        <v>3.5</v>
      </c>
      <c r="U2152" s="777">
        <v>0.3888888888888889</v>
      </c>
    </row>
    <row r="2153" spans="1:21" ht="14.4" customHeight="1" x14ac:dyDescent="0.3">
      <c r="A2153" s="737">
        <v>10</v>
      </c>
      <c r="B2153" s="738" t="s">
        <v>2778</v>
      </c>
      <c r="C2153" s="738" t="s">
        <v>3078</v>
      </c>
      <c r="D2153" s="819" t="s">
        <v>5805</v>
      </c>
      <c r="E2153" s="820" t="s">
        <v>3137</v>
      </c>
      <c r="F2153" s="738" t="s">
        <v>3057</v>
      </c>
      <c r="G2153" s="738" t="s">
        <v>3319</v>
      </c>
      <c r="H2153" s="738" t="s">
        <v>871</v>
      </c>
      <c r="I2153" s="738" t="s">
        <v>937</v>
      </c>
      <c r="J2153" s="738" t="s">
        <v>938</v>
      </c>
      <c r="K2153" s="738" t="s">
        <v>2310</v>
      </c>
      <c r="L2153" s="739">
        <v>181.66</v>
      </c>
      <c r="M2153" s="739">
        <v>34515.4</v>
      </c>
      <c r="N2153" s="738">
        <v>190</v>
      </c>
      <c r="O2153" s="821">
        <v>2.5</v>
      </c>
      <c r="P2153" s="739">
        <v>29065.599999999999</v>
      </c>
      <c r="Q2153" s="754">
        <v>0.84210526315789469</v>
      </c>
      <c r="R2153" s="738">
        <v>160</v>
      </c>
      <c r="S2153" s="754">
        <v>0.84210526315789469</v>
      </c>
      <c r="T2153" s="821">
        <v>1.5</v>
      </c>
      <c r="U2153" s="777">
        <v>0.6</v>
      </c>
    </row>
    <row r="2154" spans="1:21" ht="14.4" customHeight="1" x14ac:dyDescent="0.3">
      <c r="A2154" s="737">
        <v>10</v>
      </c>
      <c r="B2154" s="738" t="s">
        <v>2778</v>
      </c>
      <c r="C2154" s="738" t="s">
        <v>3078</v>
      </c>
      <c r="D2154" s="819" t="s">
        <v>5805</v>
      </c>
      <c r="E2154" s="820" t="s">
        <v>3137</v>
      </c>
      <c r="F2154" s="738" t="s">
        <v>3057</v>
      </c>
      <c r="G2154" s="738" t="s">
        <v>3319</v>
      </c>
      <c r="H2154" s="738" t="s">
        <v>871</v>
      </c>
      <c r="I2154" s="738" t="s">
        <v>5299</v>
      </c>
      <c r="J2154" s="738" t="s">
        <v>1265</v>
      </c>
      <c r="K2154" s="738" t="s">
        <v>1676</v>
      </c>
      <c r="L2154" s="739">
        <v>32.6</v>
      </c>
      <c r="M2154" s="739">
        <v>5542</v>
      </c>
      <c r="N2154" s="738">
        <v>170</v>
      </c>
      <c r="O2154" s="821">
        <v>2.5</v>
      </c>
      <c r="P2154" s="739"/>
      <c r="Q2154" s="754">
        <v>0</v>
      </c>
      <c r="R2154" s="738"/>
      <c r="S2154" s="754">
        <v>0</v>
      </c>
      <c r="T2154" s="821"/>
      <c r="U2154" s="777">
        <v>0</v>
      </c>
    </row>
    <row r="2155" spans="1:21" ht="14.4" customHeight="1" x14ac:dyDescent="0.3">
      <c r="A2155" s="737">
        <v>10</v>
      </c>
      <c r="B2155" s="738" t="s">
        <v>2778</v>
      </c>
      <c r="C2155" s="738" t="s">
        <v>3078</v>
      </c>
      <c r="D2155" s="819" t="s">
        <v>5805</v>
      </c>
      <c r="E2155" s="820" t="s">
        <v>3137</v>
      </c>
      <c r="F2155" s="738" t="s">
        <v>3057</v>
      </c>
      <c r="G2155" s="738" t="s">
        <v>3319</v>
      </c>
      <c r="H2155" s="738" t="s">
        <v>871</v>
      </c>
      <c r="I2155" s="738" t="s">
        <v>5354</v>
      </c>
      <c r="J2155" s="738" t="s">
        <v>5355</v>
      </c>
      <c r="K2155" s="738" t="s">
        <v>1676</v>
      </c>
      <c r="L2155" s="739">
        <v>32.380000000000003</v>
      </c>
      <c r="M2155" s="739">
        <v>3561.8</v>
      </c>
      <c r="N2155" s="738">
        <v>110</v>
      </c>
      <c r="O2155" s="821">
        <v>2</v>
      </c>
      <c r="P2155" s="739">
        <v>3561.8</v>
      </c>
      <c r="Q2155" s="754">
        <v>1</v>
      </c>
      <c r="R2155" s="738">
        <v>110</v>
      </c>
      <c r="S2155" s="754">
        <v>1</v>
      </c>
      <c r="T2155" s="821">
        <v>2</v>
      </c>
      <c r="U2155" s="777">
        <v>1</v>
      </c>
    </row>
    <row r="2156" spans="1:21" ht="14.4" customHeight="1" x14ac:dyDescent="0.3">
      <c r="A2156" s="737">
        <v>10</v>
      </c>
      <c r="B2156" s="738" t="s">
        <v>2778</v>
      </c>
      <c r="C2156" s="738" t="s">
        <v>3078</v>
      </c>
      <c r="D2156" s="819" t="s">
        <v>5805</v>
      </c>
      <c r="E2156" s="820" t="s">
        <v>3137</v>
      </c>
      <c r="F2156" s="738" t="s">
        <v>3057</v>
      </c>
      <c r="G2156" s="738" t="s">
        <v>3319</v>
      </c>
      <c r="H2156" s="738" t="s">
        <v>871</v>
      </c>
      <c r="I2156" s="738" t="s">
        <v>5039</v>
      </c>
      <c r="J2156" s="738" t="s">
        <v>5040</v>
      </c>
      <c r="K2156" s="738" t="s">
        <v>1676</v>
      </c>
      <c r="L2156" s="739">
        <v>32.380000000000003</v>
      </c>
      <c r="M2156" s="739">
        <v>971.40000000000009</v>
      </c>
      <c r="N2156" s="738">
        <v>30</v>
      </c>
      <c r="O2156" s="821">
        <v>1</v>
      </c>
      <c r="P2156" s="739">
        <v>971.40000000000009</v>
      </c>
      <c r="Q2156" s="754">
        <v>1</v>
      </c>
      <c r="R2156" s="738">
        <v>30</v>
      </c>
      <c r="S2156" s="754">
        <v>1</v>
      </c>
      <c r="T2156" s="821">
        <v>1</v>
      </c>
      <c r="U2156" s="777">
        <v>1</v>
      </c>
    </row>
    <row r="2157" spans="1:21" ht="14.4" customHeight="1" x14ac:dyDescent="0.3">
      <c r="A2157" s="737">
        <v>10</v>
      </c>
      <c r="B2157" s="738" t="s">
        <v>2778</v>
      </c>
      <c r="C2157" s="738" t="s">
        <v>3078</v>
      </c>
      <c r="D2157" s="819" t="s">
        <v>5805</v>
      </c>
      <c r="E2157" s="820" t="s">
        <v>3137</v>
      </c>
      <c r="F2157" s="738" t="s">
        <v>3057</v>
      </c>
      <c r="G2157" s="738" t="s">
        <v>3319</v>
      </c>
      <c r="H2157" s="738" t="s">
        <v>871</v>
      </c>
      <c r="I2157" s="738" t="s">
        <v>5356</v>
      </c>
      <c r="J2157" s="738" t="s">
        <v>5357</v>
      </c>
      <c r="K2157" s="738" t="s">
        <v>3517</v>
      </c>
      <c r="L2157" s="739">
        <v>194.26</v>
      </c>
      <c r="M2157" s="739">
        <v>4273.7199999999993</v>
      </c>
      <c r="N2157" s="738">
        <v>22</v>
      </c>
      <c r="O2157" s="821">
        <v>2.5</v>
      </c>
      <c r="P2157" s="739">
        <v>4273.7199999999993</v>
      </c>
      <c r="Q2157" s="754">
        <v>1</v>
      </c>
      <c r="R2157" s="738">
        <v>22</v>
      </c>
      <c r="S2157" s="754">
        <v>1</v>
      </c>
      <c r="T2157" s="821">
        <v>2.5</v>
      </c>
      <c r="U2157" s="777">
        <v>1</v>
      </c>
    </row>
    <row r="2158" spans="1:21" ht="14.4" customHeight="1" x14ac:dyDescent="0.3">
      <c r="A2158" s="737">
        <v>10</v>
      </c>
      <c r="B2158" s="738" t="s">
        <v>2778</v>
      </c>
      <c r="C2158" s="738" t="s">
        <v>3078</v>
      </c>
      <c r="D2158" s="819" t="s">
        <v>5805</v>
      </c>
      <c r="E2158" s="820" t="s">
        <v>3137</v>
      </c>
      <c r="F2158" s="738" t="s">
        <v>3057</v>
      </c>
      <c r="G2158" s="738" t="s">
        <v>3319</v>
      </c>
      <c r="H2158" s="738" t="s">
        <v>871</v>
      </c>
      <c r="I2158" s="738" t="s">
        <v>1694</v>
      </c>
      <c r="J2158" s="738" t="s">
        <v>1695</v>
      </c>
      <c r="K2158" s="738" t="s">
        <v>1685</v>
      </c>
      <c r="L2158" s="739">
        <v>129.51</v>
      </c>
      <c r="M2158" s="739">
        <v>2590.1999999999998</v>
      </c>
      <c r="N2158" s="738">
        <v>20</v>
      </c>
      <c r="O2158" s="821">
        <v>2</v>
      </c>
      <c r="P2158" s="739">
        <v>2590.1999999999998</v>
      </c>
      <c r="Q2158" s="754">
        <v>1</v>
      </c>
      <c r="R2158" s="738">
        <v>20</v>
      </c>
      <c r="S2158" s="754">
        <v>1</v>
      </c>
      <c r="T2158" s="821">
        <v>2</v>
      </c>
      <c r="U2158" s="777">
        <v>1</v>
      </c>
    </row>
    <row r="2159" spans="1:21" ht="14.4" customHeight="1" x14ac:dyDescent="0.3">
      <c r="A2159" s="737">
        <v>10</v>
      </c>
      <c r="B2159" s="738" t="s">
        <v>2778</v>
      </c>
      <c r="C2159" s="738" t="s">
        <v>3078</v>
      </c>
      <c r="D2159" s="819" t="s">
        <v>5805</v>
      </c>
      <c r="E2159" s="820" t="s">
        <v>3137</v>
      </c>
      <c r="F2159" s="738" t="s">
        <v>3057</v>
      </c>
      <c r="G2159" s="738" t="s">
        <v>3319</v>
      </c>
      <c r="H2159" s="738" t="s">
        <v>871</v>
      </c>
      <c r="I2159" s="738" t="s">
        <v>5358</v>
      </c>
      <c r="J2159" s="738" t="s">
        <v>1272</v>
      </c>
      <c r="K2159" s="738" t="s">
        <v>1676</v>
      </c>
      <c r="L2159" s="739">
        <v>59.72</v>
      </c>
      <c r="M2159" s="739">
        <v>14273.08</v>
      </c>
      <c r="N2159" s="738">
        <v>239</v>
      </c>
      <c r="O2159" s="821">
        <v>4.5</v>
      </c>
      <c r="P2159" s="739">
        <v>13974.48</v>
      </c>
      <c r="Q2159" s="754">
        <v>0.97907949790794979</v>
      </c>
      <c r="R2159" s="738">
        <v>234</v>
      </c>
      <c r="S2159" s="754">
        <v>0.97907949790794979</v>
      </c>
      <c r="T2159" s="821">
        <v>4</v>
      </c>
      <c r="U2159" s="777">
        <v>0.88888888888888884</v>
      </c>
    </row>
    <row r="2160" spans="1:21" ht="14.4" customHeight="1" x14ac:dyDescent="0.3">
      <c r="A2160" s="737">
        <v>10</v>
      </c>
      <c r="B2160" s="738" t="s">
        <v>2778</v>
      </c>
      <c r="C2160" s="738" t="s">
        <v>3078</v>
      </c>
      <c r="D2160" s="819" t="s">
        <v>5805</v>
      </c>
      <c r="E2160" s="820" t="s">
        <v>3137</v>
      </c>
      <c r="F2160" s="738" t="s">
        <v>3057</v>
      </c>
      <c r="G2160" s="738" t="s">
        <v>3319</v>
      </c>
      <c r="H2160" s="738" t="s">
        <v>871</v>
      </c>
      <c r="I2160" s="738" t="s">
        <v>5359</v>
      </c>
      <c r="J2160" s="738" t="s">
        <v>1270</v>
      </c>
      <c r="K2160" s="738" t="s">
        <v>1676</v>
      </c>
      <c r="L2160" s="739">
        <v>59.72</v>
      </c>
      <c r="M2160" s="739">
        <v>11346.8</v>
      </c>
      <c r="N2160" s="738">
        <v>190</v>
      </c>
      <c r="O2160" s="821">
        <v>4.5</v>
      </c>
      <c r="P2160" s="739">
        <v>9853.7999999999993</v>
      </c>
      <c r="Q2160" s="754">
        <v>0.86842105263157898</v>
      </c>
      <c r="R2160" s="738">
        <v>165</v>
      </c>
      <c r="S2160" s="754">
        <v>0.86842105263157898</v>
      </c>
      <c r="T2160" s="821">
        <v>3</v>
      </c>
      <c r="U2160" s="777">
        <v>0.66666666666666663</v>
      </c>
    </row>
    <row r="2161" spans="1:21" ht="14.4" customHeight="1" x14ac:dyDescent="0.3">
      <c r="A2161" s="737">
        <v>10</v>
      </c>
      <c r="B2161" s="738" t="s">
        <v>2778</v>
      </c>
      <c r="C2161" s="738" t="s">
        <v>3078</v>
      </c>
      <c r="D2161" s="819" t="s">
        <v>5805</v>
      </c>
      <c r="E2161" s="820" t="s">
        <v>3137</v>
      </c>
      <c r="F2161" s="738" t="s">
        <v>3057</v>
      </c>
      <c r="G2161" s="738" t="s">
        <v>3319</v>
      </c>
      <c r="H2161" s="738" t="s">
        <v>871</v>
      </c>
      <c r="I2161" s="738" t="s">
        <v>5360</v>
      </c>
      <c r="J2161" s="738" t="s">
        <v>5361</v>
      </c>
      <c r="K2161" s="738" t="s">
        <v>1676</v>
      </c>
      <c r="L2161" s="739">
        <v>32.99</v>
      </c>
      <c r="M2161" s="739">
        <v>5938.2000000000007</v>
      </c>
      <c r="N2161" s="738">
        <v>180</v>
      </c>
      <c r="O2161" s="821">
        <v>1.5</v>
      </c>
      <c r="P2161" s="739">
        <v>5938.2000000000007</v>
      </c>
      <c r="Q2161" s="754">
        <v>1</v>
      </c>
      <c r="R2161" s="738">
        <v>180</v>
      </c>
      <c r="S2161" s="754">
        <v>1</v>
      </c>
      <c r="T2161" s="821">
        <v>1.5</v>
      </c>
      <c r="U2161" s="777">
        <v>1</v>
      </c>
    </row>
    <row r="2162" spans="1:21" ht="14.4" customHeight="1" x14ac:dyDescent="0.3">
      <c r="A2162" s="737">
        <v>10</v>
      </c>
      <c r="B2162" s="738" t="s">
        <v>2778</v>
      </c>
      <c r="C2162" s="738" t="s">
        <v>3078</v>
      </c>
      <c r="D2162" s="819" t="s">
        <v>5805</v>
      </c>
      <c r="E2162" s="820" t="s">
        <v>3137</v>
      </c>
      <c r="F2162" s="738" t="s">
        <v>3057</v>
      </c>
      <c r="G2162" s="738" t="s">
        <v>3319</v>
      </c>
      <c r="H2162" s="738" t="s">
        <v>871</v>
      </c>
      <c r="I2162" s="738" t="s">
        <v>4310</v>
      </c>
      <c r="J2162" s="738" t="s">
        <v>1671</v>
      </c>
      <c r="K2162" s="738" t="s">
        <v>3008</v>
      </c>
      <c r="L2162" s="739">
        <v>145.88999999999999</v>
      </c>
      <c r="M2162" s="739">
        <v>2626.0199999999995</v>
      </c>
      <c r="N2162" s="738">
        <v>18</v>
      </c>
      <c r="O2162" s="821">
        <v>0.5</v>
      </c>
      <c r="P2162" s="739">
        <v>2626.0199999999995</v>
      </c>
      <c r="Q2162" s="754">
        <v>1</v>
      </c>
      <c r="R2162" s="738">
        <v>18</v>
      </c>
      <c r="S2162" s="754">
        <v>1</v>
      </c>
      <c r="T2162" s="821">
        <v>0.5</v>
      </c>
      <c r="U2162" s="777">
        <v>1</v>
      </c>
    </row>
    <row r="2163" spans="1:21" ht="14.4" customHeight="1" x14ac:dyDescent="0.3">
      <c r="A2163" s="737">
        <v>10</v>
      </c>
      <c r="B2163" s="738" t="s">
        <v>2778</v>
      </c>
      <c r="C2163" s="738" t="s">
        <v>3078</v>
      </c>
      <c r="D2163" s="819" t="s">
        <v>5805</v>
      </c>
      <c r="E2163" s="820" t="s">
        <v>3137</v>
      </c>
      <c r="F2163" s="738" t="s">
        <v>3057</v>
      </c>
      <c r="G2163" s="738" t="s">
        <v>3319</v>
      </c>
      <c r="H2163" s="738" t="s">
        <v>871</v>
      </c>
      <c r="I2163" s="738" t="s">
        <v>5300</v>
      </c>
      <c r="J2163" s="738" t="s">
        <v>5301</v>
      </c>
      <c r="K2163" s="738" t="s">
        <v>3008</v>
      </c>
      <c r="L2163" s="739">
        <v>103.08</v>
      </c>
      <c r="M2163" s="739">
        <v>4123.2</v>
      </c>
      <c r="N2163" s="738">
        <v>40</v>
      </c>
      <c r="O2163" s="821">
        <v>1</v>
      </c>
      <c r="P2163" s="739">
        <v>4123.2</v>
      </c>
      <c r="Q2163" s="754">
        <v>1</v>
      </c>
      <c r="R2163" s="738">
        <v>40</v>
      </c>
      <c r="S2163" s="754">
        <v>1</v>
      </c>
      <c r="T2163" s="821">
        <v>1</v>
      </c>
      <c r="U2163" s="777">
        <v>1</v>
      </c>
    </row>
    <row r="2164" spans="1:21" ht="14.4" customHeight="1" x14ac:dyDescent="0.3">
      <c r="A2164" s="737">
        <v>10</v>
      </c>
      <c r="B2164" s="738" t="s">
        <v>2778</v>
      </c>
      <c r="C2164" s="738" t="s">
        <v>3078</v>
      </c>
      <c r="D2164" s="819" t="s">
        <v>5805</v>
      </c>
      <c r="E2164" s="820" t="s">
        <v>3137</v>
      </c>
      <c r="F2164" s="738" t="s">
        <v>3057</v>
      </c>
      <c r="G2164" s="738" t="s">
        <v>3319</v>
      </c>
      <c r="H2164" s="738" t="s">
        <v>871</v>
      </c>
      <c r="I2164" s="738" t="s">
        <v>1687</v>
      </c>
      <c r="J2164" s="738" t="s">
        <v>2964</v>
      </c>
      <c r="K2164" s="738" t="s">
        <v>2965</v>
      </c>
      <c r="L2164" s="739">
        <v>84.89</v>
      </c>
      <c r="M2164" s="739">
        <v>424.45</v>
      </c>
      <c r="N2164" s="738">
        <v>5</v>
      </c>
      <c r="O2164" s="821">
        <v>1</v>
      </c>
      <c r="P2164" s="739"/>
      <c r="Q2164" s="754">
        <v>0</v>
      </c>
      <c r="R2164" s="738"/>
      <c r="S2164" s="754">
        <v>0</v>
      </c>
      <c r="T2164" s="821"/>
      <c r="U2164" s="777">
        <v>0</v>
      </c>
    </row>
    <row r="2165" spans="1:21" ht="14.4" customHeight="1" x14ac:dyDescent="0.3">
      <c r="A2165" s="737">
        <v>10</v>
      </c>
      <c r="B2165" s="738" t="s">
        <v>2778</v>
      </c>
      <c r="C2165" s="738" t="s">
        <v>3078</v>
      </c>
      <c r="D2165" s="819" t="s">
        <v>5805</v>
      </c>
      <c r="E2165" s="820" t="s">
        <v>3137</v>
      </c>
      <c r="F2165" s="738" t="s">
        <v>3057</v>
      </c>
      <c r="G2165" s="738" t="s">
        <v>3319</v>
      </c>
      <c r="H2165" s="738" t="s">
        <v>871</v>
      </c>
      <c r="I2165" s="738" t="s">
        <v>2651</v>
      </c>
      <c r="J2165" s="738" t="s">
        <v>2652</v>
      </c>
      <c r="K2165" s="738" t="s">
        <v>2965</v>
      </c>
      <c r="L2165" s="739">
        <v>84.89</v>
      </c>
      <c r="M2165" s="739">
        <v>4244.5</v>
      </c>
      <c r="N2165" s="738">
        <v>50</v>
      </c>
      <c r="O2165" s="821">
        <v>4.5</v>
      </c>
      <c r="P2165" s="739">
        <v>3820.0499999999997</v>
      </c>
      <c r="Q2165" s="754">
        <v>0.89999999999999991</v>
      </c>
      <c r="R2165" s="738">
        <v>45</v>
      </c>
      <c r="S2165" s="754">
        <v>0.9</v>
      </c>
      <c r="T2165" s="821">
        <v>3.5</v>
      </c>
      <c r="U2165" s="777">
        <v>0.77777777777777779</v>
      </c>
    </row>
    <row r="2166" spans="1:21" ht="14.4" customHeight="1" x14ac:dyDescent="0.3">
      <c r="A2166" s="737">
        <v>10</v>
      </c>
      <c r="B2166" s="738" t="s">
        <v>2778</v>
      </c>
      <c r="C2166" s="738" t="s">
        <v>3078</v>
      </c>
      <c r="D2166" s="819" t="s">
        <v>5805</v>
      </c>
      <c r="E2166" s="820" t="s">
        <v>3137</v>
      </c>
      <c r="F2166" s="738" t="s">
        <v>3057</v>
      </c>
      <c r="G2166" s="738" t="s">
        <v>3319</v>
      </c>
      <c r="H2166" s="738" t="s">
        <v>871</v>
      </c>
      <c r="I2166" s="738" t="s">
        <v>4875</v>
      </c>
      <c r="J2166" s="738" t="s">
        <v>4876</v>
      </c>
      <c r="K2166" s="738" t="s">
        <v>4877</v>
      </c>
      <c r="L2166" s="739">
        <v>324.7</v>
      </c>
      <c r="M2166" s="739">
        <v>3247</v>
      </c>
      <c r="N2166" s="738">
        <v>10</v>
      </c>
      <c r="O2166" s="821">
        <v>1</v>
      </c>
      <c r="P2166" s="739">
        <v>3247</v>
      </c>
      <c r="Q2166" s="754">
        <v>1</v>
      </c>
      <c r="R2166" s="738">
        <v>10</v>
      </c>
      <c r="S2166" s="754">
        <v>1</v>
      </c>
      <c r="T2166" s="821">
        <v>1</v>
      </c>
      <c r="U2166" s="777">
        <v>1</v>
      </c>
    </row>
    <row r="2167" spans="1:21" ht="14.4" customHeight="1" x14ac:dyDescent="0.3">
      <c r="A2167" s="737">
        <v>10</v>
      </c>
      <c r="B2167" s="738" t="s">
        <v>2778</v>
      </c>
      <c r="C2167" s="738" t="s">
        <v>3078</v>
      </c>
      <c r="D2167" s="819" t="s">
        <v>5805</v>
      </c>
      <c r="E2167" s="820" t="s">
        <v>3137</v>
      </c>
      <c r="F2167" s="738" t="s">
        <v>3057</v>
      </c>
      <c r="G2167" s="738" t="s">
        <v>3319</v>
      </c>
      <c r="H2167" s="738" t="s">
        <v>608</v>
      </c>
      <c r="I2167" s="738" t="s">
        <v>4972</v>
      </c>
      <c r="J2167" s="738" t="s">
        <v>4973</v>
      </c>
      <c r="K2167" s="738" t="s">
        <v>2874</v>
      </c>
      <c r="L2167" s="739">
        <v>1614.9</v>
      </c>
      <c r="M2167" s="739">
        <v>96894</v>
      </c>
      <c r="N2167" s="738">
        <v>60</v>
      </c>
      <c r="O2167" s="821">
        <v>6</v>
      </c>
      <c r="P2167" s="739">
        <v>64596</v>
      </c>
      <c r="Q2167" s="754">
        <v>0.66666666666666663</v>
      </c>
      <c r="R2167" s="738">
        <v>40</v>
      </c>
      <c r="S2167" s="754">
        <v>0.66666666666666663</v>
      </c>
      <c r="T2167" s="821">
        <v>4</v>
      </c>
      <c r="U2167" s="777">
        <v>0.66666666666666663</v>
      </c>
    </row>
    <row r="2168" spans="1:21" ht="14.4" customHeight="1" x14ac:dyDescent="0.3">
      <c r="A2168" s="737">
        <v>10</v>
      </c>
      <c r="B2168" s="738" t="s">
        <v>2778</v>
      </c>
      <c r="C2168" s="738" t="s">
        <v>3078</v>
      </c>
      <c r="D2168" s="819" t="s">
        <v>5805</v>
      </c>
      <c r="E2168" s="820" t="s">
        <v>3137</v>
      </c>
      <c r="F2168" s="738" t="s">
        <v>3057</v>
      </c>
      <c r="G2168" s="738" t="s">
        <v>3319</v>
      </c>
      <c r="H2168" s="738" t="s">
        <v>871</v>
      </c>
      <c r="I2168" s="738" t="s">
        <v>4398</v>
      </c>
      <c r="J2168" s="738" t="s">
        <v>4399</v>
      </c>
      <c r="K2168" s="738" t="s">
        <v>2965</v>
      </c>
      <c r="L2168" s="739">
        <v>84.89</v>
      </c>
      <c r="M2168" s="739">
        <v>679.12</v>
      </c>
      <c r="N2168" s="738">
        <v>8</v>
      </c>
      <c r="O2168" s="821">
        <v>0.5</v>
      </c>
      <c r="P2168" s="739"/>
      <c r="Q2168" s="754">
        <v>0</v>
      </c>
      <c r="R2168" s="738"/>
      <c r="S2168" s="754">
        <v>0</v>
      </c>
      <c r="T2168" s="821"/>
      <c r="U2168" s="777">
        <v>0</v>
      </c>
    </row>
    <row r="2169" spans="1:21" ht="14.4" customHeight="1" x14ac:dyDescent="0.3">
      <c r="A2169" s="737">
        <v>10</v>
      </c>
      <c r="B2169" s="738" t="s">
        <v>2778</v>
      </c>
      <c r="C2169" s="738" t="s">
        <v>3078</v>
      </c>
      <c r="D2169" s="819" t="s">
        <v>5805</v>
      </c>
      <c r="E2169" s="820" t="s">
        <v>3137</v>
      </c>
      <c r="F2169" s="738" t="s">
        <v>3057</v>
      </c>
      <c r="G2169" s="738" t="s">
        <v>3319</v>
      </c>
      <c r="H2169" s="738" t="s">
        <v>871</v>
      </c>
      <c r="I2169" s="738" t="s">
        <v>2315</v>
      </c>
      <c r="J2169" s="738" t="s">
        <v>2316</v>
      </c>
      <c r="K2169" s="738" t="s">
        <v>2965</v>
      </c>
      <c r="L2169" s="739">
        <v>84.89</v>
      </c>
      <c r="M2169" s="739">
        <v>424.45</v>
      </c>
      <c r="N2169" s="738">
        <v>5</v>
      </c>
      <c r="O2169" s="821">
        <v>0.5</v>
      </c>
      <c r="P2169" s="739">
        <v>424.45</v>
      </c>
      <c r="Q2169" s="754">
        <v>1</v>
      </c>
      <c r="R2169" s="738">
        <v>5</v>
      </c>
      <c r="S2169" s="754">
        <v>1</v>
      </c>
      <c r="T2169" s="821">
        <v>0.5</v>
      </c>
      <c r="U2169" s="777">
        <v>1</v>
      </c>
    </row>
    <row r="2170" spans="1:21" ht="14.4" customHeight="1" x14ac:dyDescent="0.3">
      <c r="A2170" s="737">
        <v>10</v>
      </c>
      <c r="B2170" s="738" t="s">
        <v>2778</v>
      </c>
      <c r="C2170" s="738" t="s">
        <v>3078</v>
      </c>
      <c r="D2170" s="819" t="s">
        <v>5805</v>
      </c>
      <c r="E2170" s="820" t="s">
        <v>3137</v>
      </c>
      <c r="F2170" s="738" t="s">
        <v>3057</v>
      </c>
      <c r="G2170" s="738" t="s">
        <v>3319</v>
      </c>
      <c r="H2170" s="738" t="s">
        <v>871</v>
      </c>
      <c r="I2170" s="738" t="s">
        <v>4974</v>
      </c>
      <c r="J2170" s="738" t="s">
        <v>4975</v>
      </c>
      <c r="K2170" s="738" t="s">
        <v>2874</v>
      </c>
      <c r="L2170" s="739">
        <v>1614.9</v>
      </c>
      <c r="M2170" s="739">
        <v>16149</v>
      </c>
      <c r="N2170" s="738">
        <v>10</v>
      </c>
      <c r="O2170" s="821">
        <v>1</v>
      </c>
      <c r="P2170" s="739">
        <v>16149</v>
      </c>
      <c r="Q2170" s="754">
        <v>1</v>
      </c>
      <c r="R2170" s="738">
        <v>10</v>
      </c>
      <c r="S2170" s="754">
        <v>1</v>
      </c>
      <c r="T2170" s="821">
        <v>1</v>
      </c>
      <c r="U2170" s="777">
        <v>1</v>
      </c>
    </row>
    <row r="2171" spans="1:21" ht="14.4" customHeight="1" x14ac:dyDescent="0.3">
      <c r="A2171" s="737">
        <v>10</v>
      </c>
      <c r="B2171" s="738" t="s">
        <v>2778</v>
      </c>
      <c r="C2171" s="738" t="s">
        <v>3078</v>
      </c>
      <c r="D2171" s="819" t="s">
        <v>5805</v>
      </c>
      <c r="E2171" s="820" t="s">
        <v>3137</v>
      </c>
      <c r="F2171" s="738" t="s">
        <v>3057</v>
      </c>
      <c r="G2171" s="738" t="s">
        <v>3319</v>
      </c>
      <c r="H2171" s="738" t="s">
        <v>871</v>
      </c>
      <c r="I2171" s="738" t="s">
        <v>1691</v>
      </c>
      <c r="J2171" s="738" t="s">
        <v>1692</v>
      </c>
      <c r="K2171" s="738" t="s">
        <v>1685</v>
      </c>
      <c r="L2171" s="739">
        <v>129.51</v>
      </c>
      <c r="M2171" s="739">
        <v>647.54999999999995</v>
      </c>
      <c r="N2171" s="738">
        <v>5</v>
      </c>
      <c r="O2171" s="821">
        <v>0.5</v>
      </c>
      <c r="P2171" s="739"/>
      <c r="Q2171" s="754">
        <v>0</v>
      </c>
      <c r="R2171" s="738"/>
      <c r="S2171" s="754">
        <v>0</v>
      </c>
      <c r="T2171" s="821"/>
      <c r="U2171" s="777">
        <v>0</v>
      </c>
    </row>
    <row r="2172" spans="1:21" ht="14.4" customHeight="1" x14ac:dyDescent="0.3">
      <c r="A2172" s="737">
        <v>10</v>
      </c>
      <c r="B2172" s="738" t="s">
        <v>2778</v>
      </c>
      <c r="C2172" s="738" t="s">
        <v>3078</v>
      </c>
      <c r="D2172" s="819" t="s">
        <v>5805</v>
      </c>
      <c r="E2172" s="820" t="s">
        <v>3137</v>
      </c>
      <c r="F2172" s="738" t="s">
        <v>3057</v>
      </c>
      <c r="G2172" s="738" t="s">
        <v>3319</v>
      </c>
      <c r="H2172" s="738" t="s">
        <v>871</v>
      </c>
      <c r="I2172" s="738" t="s">
        <v>1683</v>
      </c>
      <c r="J2172" s="738" t="s">
        <v>1684</v>
      </c>
      <c r="K2172" s="738" t="s">
        <v>1685</v>
      </c>
      <c r="L2172" s="739">
        <v>127.34</v>
      </c>
      <c r="M2172" s="739">
        <v>254.68</v>
      </c>
      <c r="N2172" s="738">
        <v>2</v>
      </c>
      <c r="O2172" s="821">
        <v>1</v>
      </c>
      <c r="P2172" s="739"/>
      <c r="Q2172" s="754">
        <v>0</v>
      </c>
      <c r="R2172" s="738"/>
      <c r="S2172" s="754">
        <v>0</v>
      </c>
      <c r="T2172" s="821"/>
      <c r="U2172" s="777">
        <v>0</v>
      </c>
    </row>
    <row r="2173" spans="1:21" ht="14.4" customHeight="1" x14ac:dyDescent="0.3">
      <c r="A2173" s="737">
        <v>10</v>
      </c>
      <c r="B2173" s="738" t="s">
        <v>2778</v>
      </c>
      <c r="C2173" s="738" t="s">
        <v>3078</v>
      </c>
      <c r="D2173" s="819" t="s">
        <v>5805</v>
      </c>
      <c r="E2173" s="820" t="s">
        <v>3137</v>
      </c>
      <c r="F2173" s="738" t="s">
        <v>3057</v>
      </c>
      <c r="G2173" s="738" t="s">
        <v>3319</v>
      </c>
      <c r="H2173" s="738" t="s">
        <v>871</v>
      </c>
      <c r="I2173" s="738" t="s">
        <v>3515</v>
      </c>
      <c r="J2173" s="738" t="s">
        <v>3516</v>
      </c>
      <c r="K2173" s="738" t="s">
        <v>3517</v>
      </c>
      <c r="L2173" s="739">
        <v>194.26</v>
      </c>
      <c r="M2173" s="739">
        <v>15152.279999999999</v>
      </c>
      <c r="N2173" s="738">
        <v>78</v>
      </c>
      <c r="O2173" s="821">
        <v>10.5</v>
      </c>
      <c r="P2173" s="739">
        <v>10490.039999999999</v>
      </c>
      <c r="Q2173" s="754">
        <v>0.69230769230769229</v>
      </c>
      <c r="R2173" s="738">
        <v>54</v>
      </c>
      <c r="S2173" s="754">
        <v>0.69230769230769229</v>
      </c>
      <c r="T2173" s="821">
        <v>7</v>
      </c>
      <c r="U2173" s="777">
        <v>0.66666666666666663</v>
      </c>
    </row>
    <row r="2174" spans="1:21" ht="14.4" customHeight="1" x14ac:dyDescent="0.3">
      <c r="A2174" s="737">
        <v>10</v>
      </c>
      <c r="B2174" s="738" t="s">
        <v>2778</v>
      </c>
      <c r="C2174" s="738" t="s">
        <v>3078</v>
      </c>
      <c r="D2174" s="819" t="s">
        <v>5805</v>
      </c>
      <c r="E2174" s="820" t="s">
        <v>3137</v>
      </c>
      <c r="F2174" s="738" t="s">
        <v>3057</v>
      </c>
      <c r="G2174" s="738" t="s">
        <v>3319</v>
      </c>
      <c r="H2174" s="738" t="s">
        <v>871</v>
      </c>
      <c r="I2174" s="738" t="s">
        <v>2644</v>
      </c>
      <c r="J2174" s="738" t="s">
        <v>2645</v>
      </c>
      <c r="K2174" s="738" t="s">
        <v>1676</v>
      </c>
      <c r="L2174" s="739">
        <v>72.27</v>
      </c>
      <c r="M2174" s="739">
        <v>59044.59</v>
      </c>
      <c r="N2174" s="738">
        <v>817</v>
      </c>
      <c r="O2174" s="821">
        <v>8</v>
      </c>
      <c r="P2174" s="739">
        <v>52540.289999999994</v>
      </c>
      <c r="Q2174" s="754">
        <v>0.8898408812729498</v>
      </c>
      <c r="R2174" s="738">
        <v>727</v>
      </c>
      <c r="S2174" s="754">
        <v>0.8898408812729498</v>
      </c>
      <c r="T2174" s="821">
        <v>7</v>
      </c>
      <c r="U2174" s="777">
        <v>0.875</v>
      </c>
    </row>
    <row r="2175" spans="1:21" ht="14.4" customHeight="1" x14ac:dyDescent="0.3">
      <c r="A2175" s="737">
        <v>10</v>
      </c>
      <c r="B2175" s="738" t="s">
        <v>2778</v>
      </c>
      <c r="C2175" s="738" t="s">
        <v>3078</v>
      </c>
      <c r="D2175" s="819" t="s">
        <v>5805</v>
      </c>
      <c r="E2175" s="820" t="s">
        <v>3137</v>
      </c>
      <c r="F2175" s="738" t="s">
        <v>3057</v>
      </c>
      <c r="G2175" s="738" t="s">
        <v>3319</v>
      </c>
      <c r="H2175" s="738" t="s">
        <v>871</v>
      </c>
      <c r="I2175" s="738" t="s">
        <v>2656</v>
      </c>
      <c r="J2175" s="738" t="s">
        <v>2657</v>
      </c>
      <c r="K2175" s="738" t="s">
        <v>1676</v>
      </c>
      <c r="L2175" s="739">
        <v>72.27</v>
      </c>
      <c r="M2175" s="739">
        <v>6937.92</v>
      </c>
      <c r="N2175" s="738">
        <v>96</v>
      </c>
      <c r="O2175" s="821">
        <v>1</v>
      </c>
      <c r="P2175" s="739">
        <v>6937.92</v>
      </c>
      <c r="Q2175" s="754">
        <v>1</v>
      </c>
      <c r="R2175" s="738">
        <v>96</v>
      </c>
      <c r="S2175" s="754">
        <v>1</v>
      </c>
      <c r="T2175" s="821">
        <v>1</v>
      </c>
      <c r="U2175" s="777">
        <v>1</v>
      </c>
    </row>
    <row r="2176" spans="1:21" ht="14.4" customHeight="1" x14ac:dyDescent="0.3">
      <c r="A2176" s="737">
        <v>10</v>
      </c>
      <c r="B2176" s="738" t="s">
        <v>2778</v>
      </c>
      <c r="C2176" s="738" t="s">
        <v>3078</v>
      </c>
      <c r="D2176" s="819" t="s">
        <v>5805</v>
      </c>
      <c r="E2176" s="820" t="s">
        <v>3137</v>
      </c>
      <c r="F2176" s="738" t="s">
        <v>3057</v>
      </c>
      <c r="G2176" s="738" t="s">
        <v>3319</v>
      </c>
      <c r="H2176" s="738" t="s">
        <v>871</v>
      </c>
      <c r="I2176" s="738" t="s">
        <v>2660</v>
      </c>
      <c r="J2176" s="738" t="s">
        <v>2661</v>
      </c>
      <c r="K2176" s="738" t="s">
        <v>1676</v>
      </c>
      <c r="L2176" s="739">
        <v>72.27</v>
      </c>
      <c r="M2176" s="739">
        <v>20813.759999999998</v>
      </c>
      <c r="N2176" s="738">
        <v>288</v>
      </c>
      <c r="O2176" s="821">
        <v>4</v>
      </c>
      <c r="P2176" s="739">
        <v>19079.28</v>
      </c>
      <c r="Q2176" s="754">
        <v>0.91666666666666663</v>
      </c>
      <c r="R2176" s="738">
        <v>264</v>
      </c>
      <c r="S2176" s="754">
        <v>0.91666666666666663</v>
      </c>
      <c r="T2176" s="821">
        <v>3</v>
      </c>
      <c r="U2176" s="777">
        <v>0.75</v>
      </c>
    </row>
    <row r="2177" spans="1:21" ht="14.4" customHeight="1" x14ac:dyDescent="0.3">
      <c r="A2177" s="737">
        <v>10</v>
      </c>
      <c r="B2177" s="738" t="s">
        <v>2778</v>
      </c>
      <c r="C2177" s="738" t="s">
        <v>3078</v>
      </c>
      <c r="D2177" s="819" t="s">
        <v>5805</v>
      </c>
      <c r="E2177" s="820" t="s">
        <v>3137</v>
      </c>
      <c r="F2177" s="738" t="s">
        <v>3057</v>
      </c>
      <c r="G2177" s="738" t="s">
        <v>3319</v>
      </c>
      <c r="H2177" s="738" t="s">
        <v>871</v>
      </c>
      <c r="I2177" s="738" t="s">
        <v>4209</v>
      </c>
      <c r="J2177" s="738" t="s">
        <v>4210</v>
      </c>
      <c r="K2177" s="738" t="s">
        <v>1676</v>
      </c>
      <c r="L2177" s="739">
        <v>72.27</v>
      </c>
      <c r="M2177" s="739">
        <v>17200.259999999998</v>
      </c>
      <c r="N2177" s="738">
        <v>238</v>
      </c>
      <c r="O2177" s="821">
        <v>4</v>
      </c>
      <c r="P2177" s="739">
        <v>15032.159999999998</v>
      </c>
      <c r="Q2177" s="754">
        <v>0.87394957983193278</v>
      </c>
      <c r="R2177" s="738">
        <v>208</v>
      </c>
      <c r="S2177" s="754">
        <v>0.87394957983193278</v>
      </c>
      <c r="T2177" s="821">
        <v>3</v>
      </c>
      <c r="U2177" s="777">
        <v>0.75</v>
      </c>
    </row>
    <row r="2178" spans="1:21" ht="14.4" customHeight="1" x14ac:dyDescent="0.3">
      <c r="A2178" s="737">
        <v>10</v>
      </c>
      <c r="B2178" s="738" t="s">
        <v>2778</v>
      </c>
      <c r="C2178" s="738" t="s">
        <v>3078</v>
      </c>
      <c r="D2178" s="819" t="s">
        <v>5805</v>
      </c>
      <c r="E2178" s="820" t="s">
        <v>3137</v>
      </c>
      <c r="F2178" s="738" t="s">
        <v>3057</v>
      </c>
      <c r="G2178" s="738" t="s">
        <v>3319</v>
      </c>
      <c r="H2178" s="738" t="s">
        <v>871</v>
      </c>
      <c r="I2178" s="738" t="s">
        <v>2658</v>
      </c>
      <c r="J2178" s="738" t="s">
        <v>2659</v>
      </c>
      <c r="K2178" s="738" t="s">
        <v>1676</v>
      </c>
      <c r="L2178" s="739">
        <v>72.27</v>
      </c>
      <c r="M2178" s="739">
        <v>46325.069999999992</v>
      </c>
      <c r="N2178" s="738">
        <v>641</v>
      </c>
      <c r="O2178" s="821">
        <v>8.5</v>
      </c>
      <c r="P2178" s="739">
        <v>33244.199999999997</v>
      </c>
      <c r="Q2178" s="754">
        <v>0.71762870514820598</v>
      </c>
      <c r="R2178" s="738">
        <v>460</v>
      </c>
      <c r="S2178" s="754">
        <v>0.71762870514820598</v>
      </c>
      <c r="T2178" s="821">
        <v>5</v>
      </c>
      <c r="U2178" s="777">
        <v>0.58823529411764708</v>
      </c>
    </row>
    <row r="2179" spans="1:21" ht="14.4" customHeight="1" x14ac:dyDescent="0.3">
      <c r="A2179" s="737">
        <v>10</v>
      </c>
      <c r="B2179" s="738" t="s">
        <v>2778</v>
      </c>
      <c r="C2179" s="738" t="s">
        <v>3078</v>
      </c>
      <c r="D2179" s="819" t="s">
        <v>5805</v>
      </c>
      <c r="E2179" s="820" t="s">
        <v>3137</v>
      </c>
      <c r="F2179" s="738" t="s">
        <v>3057</v>
      </c>
      <c r="G2179" s="738" t="s">
        <v>3319</v>
      </c>
      <c r="H2179" s="738" t="s">
        <v>608</v>
      </c>
      <c r="I2179" s="738" t="s">
        <v>657</v>
      </c>
      <c r="J2179" s="738" t="s">
        <v>658</v>
      </c>
      <c r="K2179" s="738" t="s">
        <v>2879</v>
      </c>
      <c r="L2179" s="739">
        <v>135.54</v>
      </c>
      <c r="M2179" s="739">
        <v>406.62</v>
      </c>
      <c r="N2179" s="738">
        <v>3</v>
      </c>
      <c r="O2179" s="821">
        <v>0.5</v>
      </c>
      <c r="P2179" s="739">
        <v>406.62</v>
      </c>
      <c r="Q2179" s="754">
        <v>1</v>
      </c>
      <c r="R2179" s="738">
        <v>3</v>
      </c>
      <c r="S2179" s="754">
        <v>1</v>
      </c>
      <c r="T2179" s="821">
        <v>0.5</v>
      </c>
      <c r="U2179" s="777">
        <v>1</v>
      </c>
    </row>
    <row r="2180" spans="1:21" ht="14.4" customHeight="1" x14ac:dyDescent="0.3">
      <c r="A2180" s="737">
        <v>10</v>
      </c>
      <c r="B2180" s="738" t="s">
        <v>2778</v>
      </c>
      <c r="C2180" s="738" t="s">
        <v>3078</v>
      </c>
      <c r="D2180" s="819" t="s">
        <v>5805</v>
      </c>
      <c r="E2180" s="820" t="s">
        <v>3137</v>
      </c>
      <c r="F2180" s="738" t="s">
        <v>3057</v>
      </c>
      <c r="G2180" s="738" t="s">
        <v>3319</v>
      </c>
      <c r="H2180" s="738" t="s">
        <v>871</v>
      </c>
      <c r="I2180" s="738" t="s">
        <v>1269</v>
      </c>
      <c r="J2180" s="738" t="s">
        <v>1270</v>
      </c>
      <c r="K2180" s="738" t="s">
        <v>1266</v>
      </c>
      <c r="L2180" s="739">
        <v>238.89</v>
      </c>
      <c r="M2180" s="739">
        <v>4777.7999999999993</v>
      </c>
      <c r="N2180" s="738">
        <v>20</v>
      </c>
      <c r="O2180" s="821">
        <v>1</v>
      </c>
      <c r="P2180" s="739">
        <v>4777.7999999999993</v>
      </c>
      <c r="Q2180" s="754">
        <v>1</v>
      </c>
      <c r="R2180" s="738">
        <v>20</v>
      </c>
      <c r="S2180" s="754">
        <v>1</v>
      </c>
      <c r="T2180" s="821">
        <v>1</v>
      </c>
      <c r="U2180" s="777">
        <v>1</v>
      </c>
    </row>
    <row r="2181" spans="1:21" ht="14.4" customHeight="1" x14ac:dyDescent="0.3">
      <c r="A2181" s="737">
        <v>10</v>
      </c>
      <c r="B2181" s="738" t="s">
        <v>2778</v>
      </c>
      <c r="C2181" s="738" t="s">
        <v>3078</v>
      </c>
      <c r="D2181" s="819" t="s">
        <v>5805</v>
      </c>
      <c r="E2181" s="820" t="s">
        <v>3137</v>
      </c>
      <c r="F2181" s="738" t="s">
        <v>3057</v>
      </c>
      <c r="G2181" s="738" t="s">
        <v>3319</v>
      </c>
      <c r="H2181" s="738" t="s">
        <v>871</v>
      </c>
      <c r="I2181" s="738" t="s">
        <v>4253</v>
      </c>
      <c r="J2181" s="738" t="s">
        <v>4254</v>
      </c>
      <c r="K2181" s="738" t="s">
        <v>1685</v>
      </c>
      <c r="L2181" s="739">
        <v>129.51</v>
      </c>
      <c r="M2181" s="739">
        <v>1554.12</v>
      </c>
      <c r="N2181" s="738">
        <v>12</v>
      </c>
      <c r="O2181" s="821">
        <v>1.5</v>
      </c>
      <c r="P2181" s="739">
        <v>906.56999999999994</v>
      </c>
      <c r="Q2181" s="754">
        <v>0.58333333333333337</v>
      </c>
      <c r="R2181" s="738">
        <v>7</v>
      </c>
      <c r="S2181" s="754">
        <v>0.58333333333333337</v>
      </c>
      <c r="T2181" s="821">
        <v>1</v>
      </c>
      <c r="U2181" s="777">
        <v>0.66666666666666663</v>
      </c>
    </row>
    <row r="2182" spans="1:21" ht="14.4" customHeight="1" x14ac:dyDescent="0.3">
      <c r="A2182" s="737">
        <v>10</v>
      </c>
      <c r="B2182" s="738" t="s">
        <v>2778</v>
      </c>
      <c r="C2182" s="738" t="s">
        <v>3078</v>
      </c>
      <c r="D2182" s="819" t="s">
        <v>5805</v>
      </c>
      <c r="E2182" s="820" t="s">
        <v>3137</v>
      </c>
      <c r="F2182" s="738" t="s">
        <v>3057</v>
      </c>
      <c r="G2182" s="738" t="s">
        <v>3319</v>
      </c>
      <c r="H2182" s="738" t="s">
        <v>871</v>
      </c>
      <c r="I2182" s="738" t="s">
        <v>5306</v>
      </c>
      <c r="J2182" s="738" t="s">
        <v>3558</v>
      </c>
      <c r="K2182" s="738" t="s">
        <v>1676</v>
      </c>
      <c r="L2182" s="739">
        <v>32.380000000000003</v>
      </c>
      <c r="M2182" s="739">
        <v>4857</v>
      </c>
      <c r="N2182" s="738">
        <v>150</v>
      </c>
      <c r="O2182" s="821">
        <v>0.5</v>
      </c>
      <c r="P2182" s="739">
        <v>4857</v>
      </c>
      <c r="Q2182" s="754">
        <v>1</v>
      </c>
      <c r="R2182" s="738">
        <v>150</v>
      </c>
      <c r="S2182" s="754">
        <v>1</v>
      </c>
      <c r="T2182" s="821">
        <v>0.5</v>
      </c>
      <c r="U2182" s="777">
        <v>1</v>
      </c>
    </row>
    <row r="2183" spans="1:21" ht="14.4" customHeight="1" x14ac:dyDescent="0.3">
      <c r="A2183" s="737">
        <v>10</v>
      </c>
      <c r="B2183" s="738" t="s">
        <v>2778</v>
      </c>
      <c r="C2183" s="738" t="s">
        <v>3078</v>
      </c>
      <c r="D2183" s="819" t="s">
        <v>5805</v>
      </c>
      <c r="E2183" s="820" t="s">
        <v>3137</v>
      </c>
      <c r="F2183" s="738" t="s">
        <v>3057</v>
      </c>
      <c r="G2183" s="738" t="s">
        <v>3319</v>
      </c>
      <c r="H2183" s="738" t="s">
        <v>871</v>
      </c>
      <c r="I2183" s="738" t="s">
        <v>2662</v>
      </c>
      <c r="J2183" s="738" t="s">
        <v>3034</v>
      </c>
      <c r="K2183" s="738" t="s">
        <v>1685</v>
      </c>
      <c r="L2183" s="739">
        <v>127.34</v>
      </c>
      <c r="M2183" s="739">
        <v>636.70000000000005</v>
      </c>
      <c r="N2183" s="738">
        <v>5</v>
      </c>
      <c r="O2183" s="821">
        <v>0.5</v>
      </c>
      <c r="P2183" s="739"/>
      <c r="Q2183" s="754">
        <v>0</v>
      </c>
      <c r="R2183" s="738"/>
      <c r="S2183" s="754">
        <v>0</v>
      </c>
      <c r="T2183" s="821"/>
      <c r="U2183" s="777">
        <v>0</v>
      </c>
    </row>
    <row r="2184" spans="1:21" ht="14.4" customHeight="1" x14ac:dyDescent="0.3">
      <c r="A2184" s="737">
        <v>10</v>
      </c>
      <c r="B2184" s="738" t="s">
        <v>2778</v>
      </c>
      <c r="C2184" s="738" t="s">
        <v>3078</v>
      </c>
      <c r="D2184" s="819" t="s">
        <v>5805</v>
      </c>
      <c r="E2184" s="820" t="s">
        <v>3137</v>
      </c>
      <c r="F2184" s="738" t="s">
        <v>3057</v>
      </c>
      <c r="G2184" s="738" t="s">
        <v>3319</v>
      </c>
      <c r="H2184" s="738" t="s">
        <v>871</v>
      </c>
      <c r="I2184" s="738" t="s">
        <v>5307</v>
      </c>
      <c r="J2184" s="738" t="s">
        <v>3556</v>
      </c>
      <c r="K2184" s="738" t="s">
        <v>1676</v>
      </c>
      <c r="L2184" s="739">
        <v>32.380000000000003</v>
      </c>
      <c r="M2184" s="739">
        <v>3561.8</v>
      </c>
      <c r="N2184" s="738">
        <v>110</v>
      </c>
      <c r="O2184" s="821">
        <v>2</v>
      </c>
      <c r="P2184" s="739">
        <v>2914.2000000000003</v>
      </c>
      <c r="Q2184" s="754">
        <v>0.81818181818181823</v>
      </c>
      <c r="R2184" s="738">
        <v>90</v>
      </c>
      <c r="S2184" s="754">
        <v>0.81818181818181823</v>
      </c>
      <c r="T2184" s="821">
        <v>1</v>
      </c>
      <c r="U2184" s="777">
        <v>0.5</v>
      </c>
    </row>
    <row r="2185" spans="1:21" ht="14.4" customHeight="1" x14ac:dyDescent="0.3">
      <c r="A2185" s="737">
        <v>10</v>
      </c>
      <c r="B2185" s="738" t="s">
        <v>2778</v>
      </c>
      <c r="C2185" s="738" t="s">
        <v>3078</v>
      </c>
      <c r="D2185" s="819" t="s">
        <v>5805</v>
      </c>
      <c r="E2185" s="820" t="s">
        <v>3137</v>
      </c>
      <c r="F2185" s="738" t="s">
        <v>3057</v>
      </c>
      <c r="G2185" s="738" t="s">
        <v>3319</v>
      </c>
      <c r="H2185" s="738" t="s">
        <v>608</v>
      </c>
      <c r="I2185" s="738" t="s">
        <v>5362</v>
      </c>
      <c r="J2185" s="738" t="s">
        <v>1265</v>
      </c>
      <c r="K2185" s="738" t="s">
        <v>5363</v>
      </c>
      <c r="L2185" s="739">
        <v>782.33</v>
      </c>
      <c r="M2185" s="739">
        <v>4693.9800000000005</v>
      </c>
      <c r="N2185" s="738">
        <v>6</v>
      </c>
      <c r="O2185" s="821">
        <v>2.5</v>
      </c>
      <c r="P2185" s="739">
        <v>1564.66</v>
      </c>
      <c r="Q2185" s="754">
        <v>0.33333333333333331</v>
      </c>
      <c r="R2185" s="738">
        <v>2</v>
      </c>
      <c r="S2185" s="754">
        <v>0.33333333333333331</v>
      </c>
      <c r="T2185" s="821">
        <v>2</v>
      </c>
      <c r="U2185" s="777">
        <v>0.8</v>
      </c>
    </row>
    <row r="2186" spans="1:21" ht="14.4" customHeight="1" x14ac:dyDescent="0.3">
      <c r="A2186" s="737">
        <v>10</v>
      </c>
      <c r="B2186" s="738" t="s">
        <v>2778</v>
      </c>
      <c r="C2186" s="738" t="s">
        <v>3078</v>
      </c>
      <c r="D2186" s="819" t="s">
        <v>5805</v>
      </c>
      <c r="E2186" s="820" t="s">
        <v>3137</v>
      </c>
      <c r="F2186" s="738" t="s">
        <v>3057</v>
      </c>
      <c r="G2186" s="738" t="s">
        <v>3319</v>
      </c>
      <c r="H2186" s="738" t="s">
        <v>871</v>
      </c>
      <c r="I2186" s="738" t="s">
        <v>1696</v>
      </c>
      <c r="J2186" s="738" t="s">
        <v>1697</v>
      </c>
      <c r="K2186" s="738" t="s">
        <v>1685</v>
      </c>
      <c r="L2186" s="739">
        <v>129.51</v>
      </c>
      <c r="M2186" s="739">
        <v>647.54999999999995</v>
      </c>
      <c r="N2186" s="738">
        <v>5</v>
      </c>
      <c r="O2186" s="821">
        <v>0.5</v>
      </c>
      <c r="P2186" s="739"/>
      <c r="Q2186" s="754">
        <v>0</v>
      </c>
      <c r="R2186" s="738"/>
      <c r="S2186" s="754">
        <v>0</v>
      </c>
      <c r="T2186" s="821"/>
      <c r="U2186" s="777">
        <v>0</v>
      </c>
    </row>
    <row r="2187" spans="1:21" ht="14.4" customHeight="1" x14ac:dyDescent="0.3">
      <c r="A2187" s="737">
        <v>10</v>
      </c>
      <c r="B2187" s="738" t="s">
        <v>2778</v>
      </c>
      <c r="C2187" s="738" t="s">
        <v>3078</v>
      </c>
      <c r="D2187" s="819" t="s">
        <v>5805</v>
      </c>
      <c r="E2187" s="820" t="s">
        <v>3137</v>
      </c>
      <c r="F2187" s="738" t="s">
        <v>3057</v>
      </c>
      <c r="G2187" s="738" t="s">
        <v>3319</v>
      </c>
      <c r="H2187" s="738" t="s">
        <v>608</v>
      </c>
      <c r="I2187" s="738" t="s">
        <v>5308</v>
      </c>
      <c r="J2187" s="738" t="s">
        <v>5309</v>
      </c>
      <c r="K2187" s="738" t="s">
        <v>2310</v>
      </c>
      <c r="L2187" s="739">
        <v>97.3</v>
      </c>
      <c r="M2187" s="739">
        <v>26952.1</v>
      </c>
      <c r="N2187" s="738">
        <v>277</v>
      </c>
      <c r="O2187" s="821">
        <v>2</v>
      </c>
      <c r="P2187" s="739">
        <v>16054.5</v>
      </c>
      <c r="Q2187" s="754">
        <v>0.59566787003610111</v>
      </c>
      <c r="R2187" s="738">
        <v>165</v>
      </c>
      <c r="S2187" s="754">
        <v>0.59566787003610111</v>
      </c>
      <c r="T2187" s="821">
        <v>1</v>
      </c>
      <c r="U2187" s="777">
        <v>0.5</v>
      </c>
    </row>
    <row r="2188" spans="1:21" ht="14.4" customHeight="1" x14ac:dyDescent="0.3">
      <c r="A2188" s="737">
        <v>10</v>
      </c>
      <c r="B2188" s="738" t="s">
        <v>2778</v>
      </c>
      <c r="C2188" s="738" t="s">
        <v>3078</v>
      </c>
      <c r="D2188" s="819" t="s">
        <v>5805</v>
      </c>
      <c r="E2188" s="820" t="s">
        <v>3137</v>
      </c>
      <c r="F2188" s="738" t="s">
        <v>3057</v>
      </c>
      <c r="G2188" s="738" t="s">
        <v>3319</v>
      </c>
      <c r="H2188" s="738" t="s">
        <v>871</v>
      </c>
      <c r="I2188" s="738" t="s">
        <v>5364</v>
      </c>
      <c r="J2188" s="738" t="s">
        <v>2319</v>
      </c>
      <c r="K2188" s="738" t="s">
        <v>1676</v>
      </c>
      <c r="L2188" s="739">
        <v>32.99</v>
      </c>
      <c r="M2188" s="739">
        <v>3628.9</v>
      </c>
      <c r="N2188" s="738">
        <v>110</v>
      </c>
      <c r="O2188" s="821">
        <v>1</v>
      </c>
      <c r="P2188" s="739">
        <v>3628.9</v>
      </c>
      <c r="Q2188" s="754">
        <v>1</v>
      </c>
      <c r="R2188" s="738">
        <v>110</v>
      </c>
      <c r="S2188" s="754">
        <v>1</v>
      </c>
      <c r="T2188" s="821">
        <v>1</v>
      </c>
      <c r="U2188" s="777">
        <v>1</v>
      </c>
    </row>
    <row r="2189" spans="1:21" ht="14.4" customHeight="1" x14ac:dyDescent="0.3">
      <c r="A2189" s="737">
        <v>10</v>
      </c>
      <c r="B2189" s="738" t="s">
        <v>2778</v>
      </c>
      <c r="C2189" s="738" t="s">
        <v>3078</v>
      </c>
      <c r="D2189" s="819" t="s">
        <v>5805</v>
      </c>
      <c r="E2189" s="820" t="s">
        <v>3137</v>
      </c>
      <c r="F2189" s="738" t="s">
        <v>3057</v>
      </c>
      <c r="G2189" s="738" t="s">
        <v>3319</v>
      </c>
      <c r="H2189" s="738" t="s">
        <v>608</v>
      </c>
      <c r="I2189" s="738" t="s">
        <v>5365</v>
      </c>
      <c r="J2189" s="738" t="s">
        <v>5366</v>
      </c>
      <c r="K2189" s="738" t="s">
        <v>1266</v>
      </c>
      <c r="L2189" s="739">
        <v>238.89</v>
      </c>
      <c r="M2189" s="739">
        <v>1194.4499999999998</v>
      </c>
      <c r="N2189" s="738">
        <v>5</v>
      </c>
      <c r="O2189" s="821">
        <v>1</v>
      </c>
      <c r="P2189" s="739"/>
      <c r="Q2189" s="754">
        <v>0</v>
      </c>
      <c r="R2189" s="738"/>
      <c r="S2189" s="754">
        <v>0</v>
      </c>
      <c r="T2189" s="821"/>
      <c r="U2189" s="777">
        <v>0</v>
      </c>
    </row>
    <row r="2190" spans="1:21" ht="14.4" customHeight="1" x14ac:dyDescent="0.3">
      <c r="A2190" s="737">
        <v>10</v>
      </c>
      <c r="B2190" s="738" t="s">
        <v>2778</v>
      </c>
      <c r="C2190" s="738" t="s">
        <v>3078</v>
      </c>
      <c r="D2190" s="819" t="s">
        <v>5805</v>
      </c>
      <c r="E2190" s="820" t="s">
        <v>3137</v>
      </c>
      <c r="F2190" s="738" t="s">
        <v>3057</v>
      </c>
      <c r="G2190" s="738" t="s">
        <v>3319</v>
      </c>
      <c r="H2190" s="738" t="s">
        <v>608</v>
      </c>
      <c r="I2190" s="738" t="s">
        <v>5310</v>
      </c>
      <c r="J2190" s="738" t="s">
        <v>5311</v>
      </c>
      <c r="K2190" s="738" t="s">
        <v>2878</v>
      </c>
      <c r="L2190" s="739">
        <v>211.39</v>
      </c>
      <c r="M2190" s="739">
        <v>845.56</v>
      </c>
      <c r="N2190" s="738">
        <v>4</v>
      </c>
      <c r="O2190" s="821">
        <v>1</v>
      </c>
      <c r="P2190" s="739">
        <v>845.56</v>
      </c>
      <c r="Q2190" s="754">
        <v>1</v>
      </c>
      <c r="R2190" s="738">
        <v>4</v>
      </c>
      <c r="S2190" s="754">
        <v>1</v>
      </c>
      <c r="T2190" s="821">
        <v>1</v>
      </c>
      <c r="U2190" s="777">
        <v>1</v>
      </c>
    </row>
    <row r="2191" spans="1:21" ht="14.4" customHeight="1" x14ac:dyDescent="0.3">
      <c r="A2191" s="737">
        <v>10</v>
      </c>
      <c r="B2191" s="738" t="s">
        <v>2778</v>
      </c>
      <c r="C2191" s="738" t="s">
        <v>3078</v>
      </c>
      <c r="D2191" s="819" t="s">
        <v>5805</v>
      </c>
      <c r="E2191" s="820" t="s">
        <v>3137</v>
      </c>
      <c r="F2191" s="738" t="s">
        <v>3057</v>
      </c>
      <c r="G2191" s="738" t="s">
        <v>3319</v>
      </c>
      <c r="H2191" s="738" t="s">
        <v>608</v>
      </c>
      <c r="I2191" s="738" t="s">
        <v>1670</v>
      </c>
      <c r="J2191" s="738" t="s">
        <v>1671</v>
      </c>
      <c r="K2191" s="738" t="s">
        <v>1672</v>
      </c>
      <c r="L2191" s="739">
        <v>842.51</v>
      </c>
      <c r="M2191" s="739">
        <v>8425.1</v>
      </c>
      <c r="N2191" s="738">
        <v>10</v>
      </c>
      <c r="O2191" s="821">
        <v>1</v>
      </c>
      <c r="P2191" s="739">
        <v>8425.1</v>
      </c>
      <c r="Q2191" s="754">
        <v>1</v>
      </c>
      <c r="R2191" s="738">
        <v>10</v>
      </c>
      <c r="S2191" s="754">
        <v>1</v>
      </c>
      <c r="T2191" s="821">
        <v>1</v>
      </c>
      <c r="U2191" s="777">
        <v>1</v>
      </c>
    </row>
    <row r="2192" spans="1:21" ht="14.4" customHeight="1" x14ac:dyDescent="0.3">
      <c r="A2192" s="737">
        <v>10</v>
      </c>
      <c r="B2192" s="738" t="s">
        <v>2778</v>
      </c>
      <c r="C2192" s="738" t="s">
        <v>3078</v>
      </c>
      <c r="D2192" s="819" t="s">
        <v>5805</v>
      </c>
      <c r="E2192" s="820" t="s">
        <v>3137</v>
      </c>
      <c r="F2192" s="738" t="s">
        <v>3057</v>
      </c>
      <c r="G2192" s="738" t="s">
        <v>3319</v>
      </c>
      <c r="H2192" s="738" t="s">
        <v>871</v>
      </c>
      <c r="I2192" s="738" t="s">
        <v>5367</v>
      </c>
      <c r="J2192" s="738" t="s">
        <v>2323</v>
      </c>
      <c r="K2192" s="738" t="s">
        <v>1676</v>
      </c>
      <c r="L2192" s="739">
        <v>39.61</v>
      </c>
      <c r="M2192" s="739">
        <v>594.15</v>
      </c>
      <c r="N2192" s="738">
        <v>15</v>
      </c>
      <c r="O2192" s="821">
        <v>1</v>
      </c>
      <c r="P2192" s="739"/>
      <c r="Q2192" s="754">
        <v>0</v>
      </c>
      <c r="R2192" s="738"/>
      <c r="S2192" s="754">
        <v>0</v>
      </c>
      <c r="T2192" s="821"/>
      <c r="U2192" s="777">
        <v>0</v>
      </c>
    </row>
    <row r="2193" spans="1:21" ht="14.4" customHeight="1" x14ac:dyDescent="0.3">
      <c r="A2193" s="737">
        <v>10</v>
      </c>
      <c r="B2193" s="738" t="s">
        <v>2778</v>
      </c>
      <c r="C2193" s="738" t="s">
        <v>3078</v>
      </c>
      <c r="D2193" s="819" t="s">
        <v>5805</v>
      </c>
      <c r="E2193" s="820" t="s">
        <v>3137</v>
      </c>
      <c r="F2193" s="738" t="s">
        <v>3057</v>
      </c>
      <c r="G2193" s="738" t="s">
        <v>3319</v>
      </c>
      <c r="H2193" s="738" t="s">
        <v>871</v>
      </c>
      <c r="I2193" s="738" t="s">
        <v>5368</v>
      </c>
      <c r="J2193" s="738" t="s">
        <v>1268</v>
      </c>
      <c r="K2193" s="738" t="s">
        <v>1676</v>
      </c>
      <c r="L2193" s="739">
        <v>32.380000000000003</v>
      </c>
      <c r="M2193" s="739">
        <v>3497.0400000000004</v>
      </c>
      <c r="N2193" s="738">
        <v>108</v>
      </c>
      <c r="O2193" s="821">
        <v>1.5</v>
      </c>
      <c r="P2193" s="739">
        <v>3497.0400000000004</v>
      </c>
      <c r="Q2193" s="754">
        <v>1</v>
      </c>
      <c r="R2193" s="738">
        <v>108</v>
      </c>
      <c r="S2193" s="754">
        <v>1</v>
      </c>
      <c r="T2193" s="821">
        <v>1.5</v>
      </c>
      <c r="U2193" s="777">
        <v>1</v>
      </c>
    </row>
    <row r="2194" spans="1:21" ht="14.4" customHeight="1" x14ac:dyDescent="0.3">
      <c r="A2194" s="737">
        <v>10</v>
      </c>
      <c r="B2194" s="738" t="s">
        <v>2778</v>
      </c>
      <c r="C2194" s="738" t="s">
        <v>3078</v>
      </c>
      <c r="D2194" s="819" t="s">
        <v>5805</v>
      </c>
      <c r="E2194" s="820" t="s">
        <v>3137</v>
      </c>
      <c r="F2194" s="738" t="s">
        <v>3057</v>
      </c>
      <c r="G2194" s="738" t="s">
        <v>3319</v>
      </c>
      <c r="H2194" s="738" t="s">
        <v>608</v>
      </c>
      <c r="I2194" s="738" t="s">
        <v>5369</v>
      </c>
      <c r="J2194" s="738" t="s">
        <v>5370</v>
      </c>
      <c r="K2194" s="738" t="s">
        <v>2310</v>
      </c>
      <c r="L2194" s="739">
        <v>183.45</v>
      </c>
      <c r="M2194" s="739">
        <v>1834.5</v>
      </c>
      <c r="N2194" s="738">
        <v>10</v>
      </c>
      <c r="O2194" s="821">
        <v>0.5</v>
      </c>
      <c r="P2194" s="739">
        <v>1834.5</v>
      </c>
      <c r="Q2194" s="754">
        <v>1</v>
      </c>
      <c r="R2194" s="738">
        <v>10</v>
      </c>
      <c r="S2194" s="754">
        <v>1</v>
      </c>
      <c r="T2194" s="821">
        <v>0.5</v>
      </c>
      <c r="U2194" s="777">
        <v>1</v>
      </c>
    </row>
    <row r="2195" spans="1:21" ht="14.4" customHeight="1" x14ac:dyDescent="0.3">
      <c r="A2195" s="737">
        <v>10</v>
      </c>
      <c r="B2195" s="738" t="s">
        <v>2778</v>
      </c>
      <c r="C2195" s="738" t="s">
        <v>3078</v>
      </c>
      <c r="D2195" s="819" t="s">
        <v>5805</v>
      </c>
      <c r="E2195" s="820" t="s">
        <v>3137</v>
      </c>
      <c r="F2195" s="738" t="s">
        <v>3057</v>
      </c>
      <c r="G2195" s="738" t="s">
        <v>3319</v>
      </c>
      <c r="H2195" s="738" t="s">
        <v>871</v>
      </c>
      <c r="I2195" s="738" t="s">
        <v>5371</v>
      </c>
      <c r="J2195" s="738" t="s">
        <v>1699</v>
      </c>
      <c r="K2195" s="738" t="s">
        <v>1676</v>
      </c>
      <c r="L2195" s="739">
        <v>39.61</v>
      </c>
      <c r="M2195" s="739">
        <v>1742.8400000000001</v>
      </c>
      <c r="N2195" s="738">
        <v>44</v>
      </c>
      <c r="O2195" s="821">
        <v>1.5</v>
      </c>
      <c r="P2195" s="739">
        <v>950.64</v>
      </c>
      <c r="Q2195" s="754">
        <v>0.54545454545454541</v>
      </c>
      <c r="R2195" s="738">
        <v>24</v>
      </c>
      <c r="S2195" s="754">
        <v>0.54545454545454541</v>
      </c>
      <c r="T2195" s="821">
        <v>0.5</v>
      </c>
      <c r="U2195" s="777">
        <v>0.33333333333333331</v>
      </c>
    </row>
    <row r="2196" spans="1:21" ht="14.4" customHeight="1" x14ac:dyDescent="0.3">
      <c r="A2196" s="737">
        <v>10</v>
      </c>
      <c r="B2196" s="738" t="s">
        <v>2778</v>
      </c>
      <c r="C2196" s="738" t="s">
        <v>3078</v>
      </c>
      <c r="D2196" s="819" t="s">
        <v>5805</v>
      </c>
      <c r="E2196" s="820" t="s">
        <v>3137</v>
      </c>
      <c r="F2196" s="738" t="s">
        <v>3057</v>
      </c>
      <c r="G2196" s="738" t="s">
        <v>3319</v>
      </c>
      <c r="H2196" s="738" t="s">
        <v>608</v>
      </c>
      <c r="I2196" s="738" t="s">
        <v>5372</v>
      </c>
      <c r="J2196" s="738" t="s">
        <v>5373</v>
      </c>
      <c r="K2196" s="738" t="s">
        <v>1266</v>
      </c>
      <c r="L2196" s="739">
        <v>172.67</v>
      </c>
      <c r="M2196" s="739">
        <v>1208.6899999999998</v>
      </c>
      <c r="N2196" s="738">
        <v>7</v>
      </c>
      <c r="O2196" s="821">
        <v>1</v>
      </c>
      <c r="P2196" s="739"/>
      <c r="Q2196" s="754">
        <v>0</v>
      </c>
      <c r="R2196" s="738"/>
      <c r="S2196" s="754">
        <v>0</v>
      </c>
      <c r="T2196" s="821"/>
      <c r="U2196" s="777">
        <v>0</v>
      </c>
    </row>
    <row r="2197" spans="1:21" ht="14.4" customHeight="1" x14ac:dyDescent="0.3">
      <c r="A2197" s="737">
        <v>10</v>
      </c>
      <c r="B2197" s="738" t="s">
        <v>2778</v>
      </c>
      <c r="C2197" s="738" t="s">
        <v>3078</v>
      </c>
      <c r="D2197" s="819" t="s">
        <v>5805</v>
      </c>
      <c r="E2197" s="820" t="s">
        <v>3137</v>
      </c>
      <c r="F2197" s="738" t="s">
        <v>3057</v>
      </c>
      <c r="G2197" s="738" t="s">
        <v>3319</v>
      </c>
      <c r="H2197" s="738" t="s">
        <v>608</v>
      </c>
      <c r="I2197" s="738" t="s">
        <v>5374</v>
      </c>
      <c r="J2197" s="738" t="s">
        <v>5373</v>
      </c>
      <c r="K2197" s="738" t="s">
        <v>1676</v>
      </c>
      <c r="L2197" s="739">
        <v>43.17</v>
      </c>
      <c r="M2197" s="739">
        <v>215.85000000000002</v>
      </c>
      <c r="N2197" s="738">
        <v>5</v>
      </c>
      <c r="O2197" s="821">
        <v>0.5</v>
      </c>
      <c r="P2197" s="739"/>
      <c r="Q2197" s="754">
        <v>0</v>
      </c>
      <c r="R2197" s="738"/>
      <c r="S2197" s="754">
        <v>0</v>
      </c>
      <c r="T2197" s="821"/>
      <c r="U2197" s="777">
        <v>0</v>
      </c>
    </row>
    <row r="2198" spans="1:21" ht="14.4" customHeight="1" x14ac:dyDescent="0.3">
      <c r="A2198" s="737">
        <v>10</v>
      </c>
      <c r="B2198" s="738" t="s">
        <v>2778</v>
      </c>
      <c r="C2198" s="738" t="s">
        <v>3078</v>
      </c>
      <c r="D2198" s="819" t="s">
        <v>5805</v>
      </c>
      <c r="E2198" s="820" t="s">
        <v>3137</v>
      </c>
      <c r="F2198" s="738" t="s">
        <v>3057</v>
      </c>
      <c r="G2198" s="738" t="s">
        <v>3348</v>
      </c>
      <c r="H2198" s="738" t="s">
        <v>608</v>
      </c>
      <c r="I2198" s="738" t="s">
        <v>3445</v>
      </c>
      <c r="J2198" s="738" t="s">
        <v>3350</v>
      </c>
      <c r="K2198" s="738" t="s">
        <v>3446</v>
      </c>
      <c r="L2198" s="739">
        <v>181.04</v>
      </c>
      <c r="M2198" s="739">
        <v>181.04</v>
      </c>
      <c r="N2198" s="738">
        <v>1</v>
      </c>
      <c r="O2198" s="821">
        <v>1</v>
      </c>
      <c r="P2198" s="739"/>
      <c r="Q2198" s="754">
        <v>0</v>
      </c>
      <c r="R2198" s="738"/>
      <c r="S2198" s="754">
        <v>0</v>
      </c>
      <c r="T2198" s="821"/>
      <c r="U2198" s="777">
        <v>0</v>
      </c>
    </row>
    <row r="2199" spans="1:21" ht="14.4" customHeight="1" x14ac:dyDescent="0.3">
      <c r="A2199" s="737">
        <v>10</v>
      </c>
      <c r="B2199" s="738" t="s">
        <v>2778</v>
      </c>
      <c r="C2199" s="738" t="s">
        <v>3078</v>
      </c>
      <c r="D2199" s="819" t="s">
        <v>5805</v>
      </c>
      <c r="E2199" s="820" t="s">
        <v>3137</v>
      </c>
      <c r="F2199" s="738" t="s">
        <v>3057</v>
      </c>
      <c r="G2199" s="738" t="s">
        <v>3348</v>
      </c>
      <c r="H2199" s="738" t="s">
        <v>608</v>
      </c>
      <c r="I2199" s="738" t="s">
        <v>4118</v>
      </c>
      <c r="J2199" s="738" t="s">
        <v>2482</v>
      </c>
      <c r="K2199" s="738" t="s">
        <v>4119</v>
      </c>
      <c r="L2199" s="739">
        <v>59.53</v>
      </c>
      <c r="M2199" s="739">
        <v>178.59</v>
      </c>
      <c r="N2199" s="738">
        <v>3</v>
      </c>
      <c r="O2199" s="821">
        <v>2</v>
      </c>
      <c r="P2199" s="739">
        <v>59.53</v>
      </c>
      <c r="Q2199" s="754">
        <v>0.33333333333333331</v>
      </c>
      <c r="R2199" s="738">
        <v>1</v>
      </c>
      <c r="S2199" s="754">
        <v>0.33333333333333331</v>
      </c>
      <c r="T2199" s="821">
        <v>1</v>
      </c>
      <c r="U2199" s="777">
        <v>0.5</v>
      </c>
    </row>
    <row r="2200" spans="1:21" ht="14.4" customHeight="1" x14ac:dyDescent="0.3">
      <c r="A2200" s="737">
        <v>10</v>
      </c>
      <c r="B2200" s="738" t="s">
        <v>2778</v>
      </c>
      <c r="C2200" s="738" t="s">
        <v>3078</v>
      </c>
      <c r="D2200" s="819" t="s">
        <v>5805</v>
      </c>
      <c r="E2200" s="820" t="s">
        <v>3137</v>
      </c>
      <c r="F2200" s="738" t="s">
        <v>3057</v>
      </c>
      <c r="G2200" s="738" t="s">
        <v>3210</v>
      </c>
      <c r="H2200" s="738" t="s">
        <v>608</v>
      </c>
      <c r="I2200" s="738" t="s">
        <v>3211</v>
      </c>
      <c r="J2200" s="738" t="s">
        <v>3212</v>
      </c>
      <c r="K2200" s="738" t="s">
        <v>3213</v>
      </c>
      <c r="L2200" s="739">
        <v>77.14</v>
      </c>
      <c r="M2200" s="739">
        <v>154.28</v>
      </c>
      <c r="N2200" s="738">
        <v>2</v>
      </c>
      <c r="O2200" s="821">
        <v>1</v>
      </c>
      <c r="P2200" s="739">
        <v>154.28</v>
      </c>
      <c r="Q2200" s="754">
        <v>1</v>
      </c>
      <c r="R2200" s="738">
        <v>2</v>
      </c>
      <c r="S2200" s="754">
        <v>1</v>
      </c>
      <c r="T2200" s="821">
        <v>1</v>
      </c>
      <c r="U2200" s="777">
        <v>1</v>
      </c>
    </row>
    <row r="2201" spans="1:21" ht="14.4" customHeight="1" x14ac:dyDescent="0.3">
      <c r="A2201" s="737">
        <v>10</v>
      </c>
      <c r="B2201" s="738" t="s">
        <v>2778</v>
      </c>
      <c r="C2201" s="738" t="s">
        <v>3078</v>
      </c>
      <c r="D2201" s="819" t="s">
        <v>5805</v>
      </c>
      <c r="E2201" s="820" t="s">
        <v>3137</v>
      </c>
      <c r="F2201" s="738" t="s">
        <v>3057</v>
      </c>
      <c r="G2201" s="738" t="s">
        <v>3210</v>
      </c>
      <c r="H2201" s="738" t="s">
        <v>608</v>
      </c>
      <c r="I2201" s="738" t="s">
        <v>5375</v>
      </c>
      <c r="J2201" s="738" t="s">
        <v>3212</v>
      </c>
      <c r="K2201" s="738" t="s">
        <v>5376</v>
      </c>
      <c r="L2201" s="739">
        <v>0</v>
      </c>
      <c r="M2201" s="739">
        <v>0</v>
      </c>
      <c r="N2201" s="738">
        <v>2</v>
      </c>
      <c r="O2201" s="821">
        <v>0.5</v>
      </c>
      <c r="P2201" s="739"/>
      <c r="Q2201" s="754"/>
      <c r="R2201" s="738"/>
      <c r="S2201" s="754">
        <v>0</v>
      </c>
      <c r="T2201" s="821"/>
      <c r="U2201" s="777">
        <v>0</v>
      </c>
    </row>
    <row r="2202" spans="1:21" ht="14.4" customHeight="1" x14ac:dyDescent="0.3">
      <c r="A2202" s="737">
        <v>10</v>
      </c>
      <c r="B2202" s="738" t="s">
        <v>2778</v>
      </c>
      <c r="C2202" s="738" t="s">
        <v>3078</v>
      </c>
      <c r="D2202" s="819" t="s">
        <v>5805</v>
      </c>
      <c r="E2202" s="820" t="s">
        <v>3137</v>
      </c>
      <c r="F2202" s="738" t="s">
        <v>3057</v>
      </c>
      <c r="G2202" s="738" t="s">
        <v>5377</v>
      </c>
      <c r="H2202" s="738" t="s">
        <v>608</v>
      </c>
      <c r="I2202" s="738" t="s">
        <v>5378</v>
      </c>
      <c r="J2202" s="738" t="s">
        <v>5379</v>
      </c>
      <c r="K2202" s="738" t="s">
        <v>5380</v>
      </c>
      <c r="L2202" s="739">
        <v>278.95</v>
      </c>
      <c r="M2202" s="739">
        <v>1115.8</v>
      </c>
      <c r="N2202" s="738">
        <v>4</v>
      </c>
      <c r="O2202" s="821">
        <v>2</v>
      </c>
      <c r="P2202" s="739">
        <v>278.95</v>
      </c>
      <c r="Q2202" s="754">
        <v>0.25</v>
      </c>
      <c r="R2202" s="738">
        <v>1</v>
      </c>
      <c r="S2202" s="754">
        <v>0.25</v>
      </c>
      <c r="T2202" s="821">
        <v>1</v>
      </c>
      <c r="U2202" s="777">
        <v>0.5</v>
      </c>
    </row>
    <row r="2203" spans="1:21" ht="14.4" customHeight="1" x14ac:dyDescent="0.3">
      <c r="A2203" s="737">
        <v>10</v>
      </c>
      <c r="B2203" s="738" t="s">
        <v>2778</v>
      </c>
      <c r="C2203" s="738" t="s">
        <v>3078</v>
      </c>
      <c r="D2203" s="819" t="s">
        <v>5805</v>
      </c>
      <c r="E2203" s="820" t="s">
        <v>3137</v>
      </c>
      <c r="F2203" s="738" t="s">
        <v>3057</v>
      </c>
      <c r="G2203" s="738" t="s">
        <v>3561</v>
      </c>
      <c r="H2203" s="738" t="s">
        <v>608</v>
      </c>
      <c r="I2203" s="738" t="s">
        <v>3562</v>
      </c>
      <c r="J2203" s="738" t="s">
        <v>3563</v>
      </c>
      <c r="K2203" s="738" t="s">
        <v>3564</v>
      </c>
      <c r="L2203" s="739">
        <v>139.63999999999999</v>
      </c>
      <c r="M2203" s="739">
        <v>418.91999999999996</v>
      </c>
      <c r="N2203" s="738">
        <v>3</v>
      </c>
      <c r="O2203" s="821">
        <v>1.5</v>
      </c>
      <c r="P2203" s="739">
        <v>139.63999999999999</v>
      </c>
      <c r="Q2203" s="754">
        <v>0.33333333333333331</v>
      </c>
      <c r="R2203" s="738">
        <v>1</v>
      </c>
      <c r="S2203" s="754">
        <v>0.33333333333333331</v>
      </c>
      <c r="T2203" s="821">
        <v>1</v>
      </c>
      <c r="U2203" s="777">
        <v>0.66666666666666663</v>
      </c>
    </row>
    <row r="2204" spans="1:21" ht="14.4" customHeight="1" x14ac:dyDescent="0.3">
      <c r="A2204" s="737">
        <v>10</v>
      </c>
      <c r="B2204" s="738" t="s">
        <v>2778</v>
      </c>
      <c r="C2204" s="738" t="s">
        <v>3078</v>
      </c>
      <c r="D2204" s="819" t="s">
        <v>5805</v>
      </c>
      <c r="E2204" s="820" t="s">
        <v>3137</v>
      </c>
      <c r="F2204" s="738" t="s">
        <v>3057</v>
      </c>
      <c r="G2204" s="738" t="s">
        <v>5325</v>
      </c>
      <c r="H2204" s="738" t="s">
        <v>608</v>
      </c>
      <c r="I2204" s="738" t="s">
        <v>5381</v>
      </c>
      <c r="J2204" s="738" t="s">
        <v>5327</v>
      </c>
      <c r="K2204" s="738" t="s">
        <v>5382</v>
      </c>
      <c r="L2204" s="739">
        <v>0</v>
      </c>
      <c r="M2204" s="739">
        <v>0</v>
      </c>
      <c r="N2204" s="738">
        <v>1</v>
      </c>
      <c r="O2204" s="821">
        <v>0.5</v>
      </c>
      <c r="P2204" s="739"/>
      <c r="Q2204" s="754"/>
      <c r="R2204" s="738"/>
      <c r="S2204" s="754">
        <v>0</v>
      </c>
      <c r="T2204" s="821"/>
      <c r="U2204" s="777">
        <v>0</v>
      </c>
    </row>
    <row r="2205" spans="1:21" ht="14.4" customHeight="1" x14ac:dyDescent="0.3">
      <c r="A2205" s="737">
        <v>10</v>
      </c>
      <c r="B2205" s="738" t="s">
        <v>2778</v>
      </c>
      <c r="C2205" s="738" t="s">
        <v>3078</v>
      </c>
      <c r="D2205" s="819" t="s">
        <v>5805</v>
      </c>
      <c r="E2205" s="820" t="s">
        <v>3137</v>
      </c>
      <c r="F2205" s="738" t="s">
        <v>3057</v>
      </c>
      <c r="G2205" s="738" t="s">
        <v>5328</v>
      </c>
      <c r="H2205" s="738" t="s">
        <v>608</v>
      </c>
      <c r="I2205" s="738" t="s">
        <v>5383</v>
      </c>
      <c r="J2205" s="738" t="s">
        <v>5384</v>
      </c>
      <c r="K2205" s="738" t="s">
        <v>5385</v>
      </c>
      <c r="L2205" s="739">
        <v>0</v>
      </c>
      <c r="M2205" s="739">
        <v>0</v>
      </c>
      <c r="N2205" s="738">
        <v>1</v>
      </c>
      <c r="O2205" s="821">
        <v>1</v>
      </c>
      <c r="P2205" s="739"/>
      <c r="Q2205" s="754"/>
      <c r="R2205" s="738"/>
      <c r="S2205" s="754">
        <v>0</v>
      </c>
      <c r="T2205" s="821"/>
      <c r="U2205" s="777">
        <v>0</v>
      </c>
    </row>
    <row r="2206" spans="1:21" ht="14.4" customHeight="1" x14ac:dyDescent="0.3">
      <c r="A2206" s="737">
        <v>10</v>
      </c>
      <c r="B2206" s="738" t="s">
        <v>2778</v>
      </c>
      <c r="C2206" s="738" t="s">
        <v>3078</v>
      </c>
      <c r="D2206" s="819" t="s">
        <v>5805</v>
      </c>
      <c r="E2206" s="820" t="s">
        <v>3137</v>
      </c>
      <c r="F2206" s="738" t="s">
        <v>3057</v>
      </c>
      <c r="G2206" s="738" t="s">
        <v>5339</v>
      </c>
      <c r="H2206" s="738" t="s">
        <v>871</v>
      </c>
      <c r="I2206" s="738" t="s">
        <v>5386</v>
      </c>
      <c r="J2206" s="738" t="s">
        <v>5387</v>
      </c>
      <c r="K2206" s="738" t="s">
        <v>5388</v>
      </c>
      <c r="L2206" s="739">
        <v>53.57</v>
      </c>
      <c r="M2206" s="739">
        <v>107.14</v>
      </c>
      <c r="N2206" s="738">
        <v>2</v>
      </c>
      <c r="O2206" s="821">
        <v>0.5</v>
      </c>
      <c r="P2206" s="739">
        <v>107.14</v>
      </c>
      <c r="Q2206" s="754">
        <v>1</v>
      </c>
      <c r="R2206" s="738">
        <v>2</v>
      </c>
      <c r="S2206" s="754">
        <v>1</v>
      </c>
      <c r="T2206" s="821">
        <v>0.5</v>
      </c>
      <c r="U2206" s="777">
        <v>1</v>
      </c>
    </row>
    <row r="2207" spans="1:21" ht="14.4" customHeight="1" x14ac:dyDescent="0.3">
      <c r="A2207" s="737">
        <v>10</v>
      </c>
      <c r="B2207" s="738" t="s">
        <v>2778</v>
      </c>
      <c r="C2207" s="738" t="s">
        <v>3078</v>
      </c>
      <c r="D2207" s="819" t="s">
        <v>5805</v>
      </c>
      <c r="E2207" s="820" t="s">
        <v>3137</v>
      </c>
      <c r="F2207" s="738" t="s">
        <v>3057</v>
      </c>
      <c r="G2207" s="738" t="s">
        <v>4204</v>
      </c>
      <c r="H2207" s="738" t="s">
        <v>608</v>
      </c>
      <c r="I2207" s="738" t="s">
        <v>5085</v>
      </c>
      <c r="J2207" s="738" t="s">
        <v>5086</v>
      </c>
      <c r="K2207" s="738" t="s">
        <v>5087</v>
      </c>
      <c r="L2207" s="739">
        <v>55.34</v>
      </c>
      <c r="M2207" s="739">
        <v>55.34</v>
      </c>
      <c r="N2207" s="738">
        <v>1</v>
      </c>
      <c r="O2207" s="821">
        <v>0.5</v>
      </c>
      <c r="P2207" s="739">
        <v>55.34</v>
      </c>
      <c r="Q2207" s="754">
        <v>1</v>
      </c>
      <c r="R2207" s="738">
        <v>1</v>
      </c>
      <c r="S2207" s="754">
        <v>1</v>
      </c>
      <c r="T2207" s="821">
        <v>0.5</v>
      </c>
      <c r="U2207" s="777">
        <v>1</v>
      </c>
    </row>
    <row r="2208" spans="1:21" ht="14.4" customHeight="1" x14ac:dyDescent="0.3">
      <c r="A2208" s="737">
        <v>10</v>
      </c>
      <c r="B2208" s="738" t="s">
        <v>2778</v>
      </c>
      <c r="C2208" s="738" t="s">
        <v>3078</v>
      </c>
      <c r="D2208" s="819" t="s">
        <v>5805</v>
      </c>
      <c r="E2208" s="820" t="s">
        <v>3137</v>
      </c>
      <c r="F2208" s="738" t="s">
        <v>3058</v>
      </c>
      <c r="G2208" s="738" t="s">
        <v>3161</v>
      </c>
      <c r="H2208" s="738" t="s">
        <v>608</v>
      </c>
      <c r="I2208" s="738" t="s">
        <v>3372</v>
      </c>
      <c r="J2208" s="738" t="s">
        <v>3107</v>
      </c>
      <c r="K2208" s="738"/>
      <c r="L2208" s="739">
        <v>0</v>
      </c>
      <c r="M2208" s="739">
        <v>0</v>
      </c>
      <c r="N2208" s="738">
        <v>3</v>
      </c>
      <c r="O2208" s="821">
        <v>2.5</v>
      </c>
      <c r="P2208" s="739">
        <v>0</v>
      </c>
      <c r="Q2208" s="754"/>
      <c r="R2208" s="738">
        <v>3</v>
      </c>
      <c r="S2208" s="754">
        <v>1</v>
      </c>
      <c r="T2208" s="821">
        <v>2.5</v>
      </c>
      <c r="U2208" s="777">
        <v>1</v>
      </c>
    </row>
    <row r="2209" spans="1:21" ht="14.4" customHeight="1" x14ac:dyDescent="0.3">
      <c r="A2209" s="737">
        <v>10</v>
      </c>
      <c r="B2209" s="738" t="s">
        <v>2778</v>
      </c>
      <c r="C2209" s="738" t="s">
        <v>3078</v>
      </c>
      <c r="D2209" s="819" t="s">
        <v>5805</v>
      </c>
      <c r="E2209" s="820" t="s">
        <v>3137</v>
      </c>
      <c r="F2209" s="738" t="s">
        <v>3058</v>
      </c>
      <c r="G2209" s="738" t="s">
        <v>3161</v>
      </c>
      <c r="H2209" s="738" t="s">
        <v>608</v>
      </c>
      <c r="I2209" s="738" t="s">
        <v>4453</v>
      </c>
      <c r="J2209" s="738" t="s">
        <v>3107</v>
      </c>
      <c r="K2209" s="738"/>
      <c r="L2209" s="739">
        <v>0</v>
      </c>
      <c r="M2209" s="739">
        <v>0</v>
      </c>
      <c r="N2209" s="738">
        <v>4</v>
      </c>
      <c r="O2209" s="821">
        <v>3.5</v>
      </c>
      <c r="P2209" s="739">
        <v>0</v>
      </c>
      <c r="Q2209" s="754"/>
      <c r="R2209" s="738">
        <v>3</v>
      </c>
      <c r="S2209" s="754">
        <v>0.75</v>
      </c>
      <c r="T2209" s="821">
        <v>2.5</v>
      </c>
      <c r="U2209" s="777">
        <v>0.7142857142857143</v>
      </c>
    </row>
    <row r="2210" spans="1:21" ht="14.4" customHeight="1" x14ac:dyDescent="0.3">
      <c r="A2210" s="737">
        <v>10</v>
      </c>
      <c r="B2210" s="738" t="s">
        <v>2778</v>
      </c>
      <c r="C2210" s="738" t="s">
        <v>3078</v>
      </c>
      <c r="D2210" s="819" t="s">
        <v>5805</v>
      </c>
      <c r="E2210" s="820" t="s">
        <v>3137</v>
      </c>
      <c r="F2210" s="738" t="s">
        <v>3058</v>
      </c>
      <c r="G2210" s="738" t="s">
        <v>3161</v>
      </c>
      <c r="H2210" s="738" t="s">
        <v>608</v>
      </c>
      <c r="I2210" s="738" t="s">
        <v>5389</v>
      </c>
      <c r="J2210" s="738" t="s">
        <v>3107</v>
      </c>
      <c r="K2210" s="738"/>
      <c r="L2210" s="739">
        <v>0</v>
      </c>
      <c r="M2210" s="739">
        <v>0</v>
      </c>
      <c r="N2210" s="738">
        <v>2</v>
      </c>
      <c r="O2210" s="821">
        <v>2</v>
      </c>
      <c r="P2210" s="739">
        <v>0</v>
      </c>
      <c r="Q2210" s="754"/>
      <c r="R2210" s="738">
        <v>2</v>
      </c>
      <c r="S2210" s="754">
        <v>1</v>
      </c>
      <c r="T2210" s="821">
        <v>2</v>
      </c>
      <c r="U2210" s="777">
        <v>1</v>
      </c>
    </row>
    <row r="2211" spans="1:21" ht="14.4" customHeight="1" x14ac:dyDescent="0.3">
      <c r="A2211" s="737">
        <v>10</v>
      </c>
      <c r="B2211" s="738" t="s">
        <v>2778</v>
      </c>
      <c r="C2211" s="738" t="s">
        <v>3078</v>
      </c>
      <c r="D2211" s="819" t="s">
        <v>5805</v>
      </c>
      <c r="E2211" s="820" t="s">
        <v>3137</v>
      </c>
      <c r="F2211" s="738" t="s">
        <v>3058</v>
      </c>
      <c r="G2211" s="738" t="s">
        <v>3161</v>
      </c>
      <c r="H2211" s="738" t="s">
        <v>608</v>
      </c>
      <c r="I2211" s="738" t="s">
        <v>3377</v>
      </c>
      <c r="J2211" s="738" t="s">
        <v>3107</v>
      </c>
      <c r="K2211" s="738"/>
      <c r="L2211" s="739">
        <v>0</v>
      </c>
      <c r="M2211" s="739">
        <v>0</v>
      </c>
      <c r="N2211" s="738">
        <v>1</v>
      </c>
      <c r="O2211" s="821">
        <v>1</v>
      </c>
      <c r="P2211" s="739"/>
      <c r="Q2211" s="754"/>
      <c r="R2211" s="738"/>
      <c r="S2211" s="754">
        <v>0</v>
      </c>
      <c r="T2211" s="821"/>
      <c r="U2211" s="777">
        <v>0</v>
      </c>
    </row>
    <row r="2212" spans="1:21" ht="14.4" customHeight="1" x14ac:dyDescent="0.3">
      <c r="A2212" s="737">
        <v>10</v>
      </c>
      <c r="B2212" s="738" t="s">
        <v>2778</v>
      </c>
      <c r="C2212" s="738" t="s">
        <v>3078</v>
      </c>
      <c r="D2212" s="819" t="s">
        <v>5805</v>
      </c>
      <c r="E2212" s="820" t="s">
        <v>3137</v>
      </c>
      <c r="F2212" s="738" t="s">
        <v>3058</v>
      </c>
      <c r="G2212" s="738" t="s">
        <v>3161</v>
      </c>
      <c r="H2212" s="738" t="s">
        <v>608</v>
      </c>
      <c r="I2212" s="738" t="s">
        <v>679</v>
      </c>
      <c r="J2212" s="738" t="s">
        <v>3107</v>
      </c>
      <c r="K2212" s="738"/>
      <c r="L2212" s="739">
        <v>0</v>
      </c>
      <c r="M2212" s="739">
        <v>0</v>
      </c>
      <c r="N2212" s="738">
        <v>4</v>
      </c>
      <c r="O2212" s="821">
        <v>4</v>
      </c>
      <c r="P2212" s="739">
        <v>0</v>
      </c>
      <c r="Q2212" s="754"/>
      <c r="R2212" s="738">
        <v>2</v>
      </c>
      <c r="S2212" s="754">
        <v>0.5</v>
      </c>
      <c r="T2212" s="821">
        <v>2</v>
      </c>
      <c r="U2212" s="777">
        <v>0.5</v>
      </c>
    </row>
    <row r="2213" spans="1:21" ht="14.4" customHeight="1" x14ac:dyDescent="0.3">
      <c r="A2213" s="737">
        <v>10</v>
      </c>
      <c r="B2213" s="738" t="s">
        <v>2778</v>
      </c>
      <c r="C2213" s="738" t="s">
        <v>3078</v>
      </c>
      <c r="D2213" s="819" t="s">
        <v>5805</v>
      </c>
      <c r="E2213" s="820" t="s">
        <v>3137</v>
      </c>
      <c r="F2213" s="738" t="s">
        <v>3058</v>
      </c>
      <c r="G2213" s="738" t="s">
        <v>3161</v>
      </c>
      <c r="H2213" s="738" t="s">
        <v>608</v>
      </c>
      <c r="I2213" s="738" t="s">
        <v>5344</v>
      </c>
      <c r="J2213" s="738" t="s">
        <v>3107</v>
      </c>
      <c r="K2213" s="738"/>
      <c r="L2213" s="739">
        <v>0</v>
      </c>
      <c r="M2213" s="739">
        <v>0</v>
      </c>
      <c r="N2213" s="738">
        <v>3</v>
      </c>
      <c r="O2213" s="821">
        <v>2.5</v>
      </c>
      <c r="P2213" s="739">
        <v>0</v>
      </c>
      <c r="Q2213" s="754"/>
      <c r="R2213" s="738">
        <v>3</v>
      </c>
      <c r="S2213" s="754">
        <v>1</v>
      </c>
      <c r="T2213" s="821">
        <v>2.5</v>
      </c>
      <c r="U2213" s="777">
        <v>1</v>
      </c>
    </row>
    <row r="2214" spans="1:21" ht="14.4" customHeight="1" x14ac:dyDescent="0.3">
      <c r="A2214" s="737">
        <v>10</v>
      </c>
      <c r="B2214" s="738" t="s">
        <v>2778</v>
      </c>
      <c r="C2214" s="738" t="s">
        <v>3078</v>
      </c>
      <c r="D2214" s="819" t="s">
        <v>5805</v>
      </c>
      <c r="E2214" s="820" t="s">
        <v>3137</v>
      </c>
      <c r="F2214" s="738" t="s">
        <v>3058</v>
      </c>
      <c r="G2214" s="738" t="s">
        <v>3161</v>
      </c>
      <c r="H2214" s="738" t="s">
        <v>608</v>
      </c>
      <c r="I2214" s="738" t="s">
        <v>5390</v>
      </c>
      <c r="J2214" s="738" t="s">
        <v>3107</v>
      </c>
      <c r="K2214" s="738"/>
      <c r="L2214" s="739">
        <v>0</v>
      </c>
      <c r="M2214" s="739">
        <v>0</v>
      </c>
      <c r="N2214" s="738">
        <v>3</v>
      </c>
      <c r="O2214" s="821">
        <v>2.5</v>
      </c>
      <c r="P2214" s="739">
        <v>0</v>
      </c>
      <c r="Q2214" s="754"/>
      <c r="R2214" s="738">
        <v>3</v>
      </c>
      <c r="S2214" s="754">
        <v>1</v>
      </c>
      <c r="T2214" s="821">
        <v>2.5</v>
      </c>
      <c r="U2214" s="777">
        <v>1</v>
      </c>
    </row>
    <row r="2215" spans="1:21" ht="14.4" customHeight="1" x14ac:dyDescent="0.3">
      <c r="A2215" s="737">
        <v>10</v>
      </c>
      <c r="B2215" s="738" t="s">
        <v>2778</v>
      </c>
      <c r="C2215" s="738" t="s">
        <v>3078</v>
      </c>
      <c r="D2215" s="819" t="s">
        <v>5805</v>
      </c>
      <c r="E2215" s="820" t="s">
        <v>3137</v>
      </c>
      <c r="F2215" s="738" t="s">
        <v>3058</v>
      </c>
      <c r="G2215" s="738" t="s">
        <v>3161</v>
      </c>
      <c r="H2215" s="738" t="s">
        <v>608</v>
      </c>
      <c r="I2215" s="738" t="s">
        <v>5391</v>
      </c>
      <c r="J2215" s="738" t="s">
        <v>3107</v>
      </c>
      <c r="K2215" s="738"/>
      <c r="L2215" s="739">
        <v>0</v>
      </c>
      <c r="M2215" s="739">
        <v>0</v>
      </c>
      <c r="N2215" s="738">
        <v>2</v>
      </c>
      <c r="O2215" s="821">
        <v>1</v>
      </c>
      <c r="P2215" s="739">
        <v>0</v>
      </c>
      <c r="Q2215" s="754"/>
      <c r="R2215" s="738">
        <v>2</v>
      </c>
      <c r="S2215" s="754">
        <v>1</v>
      </c>
      <c r="T2215" s="821">
        <v>1</v>
      </c>
      <c r="U2215" s="777">
        <v>1</v>
      </c>
    </row>
    <row r="2216" spans="1:21" ht="14.4" customHeight="1" x14ac:dyDescent="0.3">
      <c r="A2216" s="737">
        <v>10</v>
      </c>
      <c r="B2216" s="738" t="s">
        <v>2778</v>
      </c>
      <c r="C2216" s="738" t="s">
        <v>3078</v>
      </c>
      <c r="D2216" s="819" t="s">
        <v>5805</v>
      </c>
      <c r="E2216" s="820" t="s">
        <v>3144</v>
      </c>
      <c r="F2216" s="738" t="s">
        <v>3057</v>
      </c>
      <c r="G2216" s="738" t="s">
        <v>3424</v>
      </c>
      <c r="H2216" s="738" t="s">
        <v>608</v>
      </c>
      <c r="I2216" s="738" t="s">
        <v>4189</v>
      </c>
      <c r="J2216" s="738" t="s">
        <v>3426</v>
      </c>
      <c r="K2216" s="738" t="s">
        <v>4188</v>
      </c>
      <c r="L2216" s="739">
        <v>159.08000000000001</v>
      </c>
      <c r="M2216" s="739">
        <v>318.16000000000003</v>
      </c>
      <c r="N2216" s="738">
        <v>2</v>
      </c>
      <c r="O2216" s="821">
        <v>1.5</v>
      </c>
      <c r="P2216" s="739"/>
      <c r="Q2216" s="754">
        <v>0</v>
      </c>
      <c r="R2216" s="738"/>
      <c r="S2216" s="754">
        <v>0</v>
      </c>
      <c r="T2216" s="821"/>
      <c r="U2216" s="777">
        <v>0</v>
      </c>
    </row>
    <row r="2217" spans="1:21" ht="14.4" customHeight="1" x14ac:dyDescent="0.3">
      <c r="A2217" s="737">
        <v>10</v>
      </c>
      <c r="B2217" s="738" t="s">
        <v>2778</v>
      </c>
      <c r="C2217" s="738" t="s">
        <v>3078</v>
      </c>
      <c r="D2217" s="819" t="s">
        <v>5805</v>
      </c>
      <c r="E2217" s="820" t="s">
        <v>3144</v>
      </c>
      <c r="F2217" s="738" t="s">
        <v>3057</v>
      </c>
      <c r="G2217" s="738" t="s">
        <v>3319</v>
      </c>
      <c r="H2217" s="738" t="s">
        <v>871</v>
      </c>
      <c r="I2217" s="738" t="s">
        <v>5392</v>
      </c>
      <c r="J2217" s="738" t="s">
        <v>5361</v>
      </c>
      <c r="K2217" s="738" t="s">
        <v>1266</v>
      </c>
      <c r="L2217" s="739">
        <v>131.93</v>
      </c>
      <c r="M2217" s="739">
        <v>395.79</v>
      </c>
      <c r="N2217" s="738">
        <v>3</v>
      </c>
      <c r="O2217" s="821">
        <v>0.5</v>
      </c>
      <c r="P2217" s="739"/>
      <c r="Q2217" s="754">
        <v>0</v>
      </c>
      <c r="R2217" s="738"/>
      <c r="S2217" s="754">
        <v>0</v>
      </c>
      <c r="T2217" s="821"/>
      <c r="U2217" s="777">
        <v>0</v>
      </c>
    </row>
    <row r="2218" spans="1:21" ht="14.4" customHeight="1" x14ac:dyDescent="0.3">
      <c r="A2218" s="737">
        <v>10</v>
      </c>
      <c r="B2218" s="738" t="s">
        <v>2778</v>
      </c>
      <c r="C2218" s="738" t="s">
        <v>3078</v>
      </c>
      <c r="D2218" s="819" t="s">
        <v>5805</v>
      </c>
      <c r="E2218" s="820" t="s">
        <v>3094</v>
      </c>
      <c r="F2218" s="738" t="s">
        <v>3057</v>
      </c>
      <c r="G2218" s="738" t="s">
        <v>3348</v>
      </c>
      <c r="H2218" s="738" t="s">
        <v>608</v>
      </c>
      <c r="I2218" s="738" t="s">
        <v>4118</v>
      </c>
      <c r="J2218" s="738" t="s">
        <v>2482</v>
      </c>
      <c r="K2218" s="738" t="s">
        <v>4119</v>
      </c>
      <c r="L2218" s="739">
        <v>59.53</v>
      </c>
      <c r="M2218" s="739">
        <v>59.53</v>
      </c>
      <c r="N2218" s="738">
        <v>1</v>
      </c>
      <c r="O2218" s="821">
        <v>1</v>
      </c>
      <c r="P2218" s="739"/>
      <c r="Q2218" s="754">
        <v>0</v>
      </c>
      <c r="R2218" s="738"/>
      <c r="S2218" s="754">
        <v>0</v>
      </c>
      <c r="T2218" s="821"/>
      <c r="U2218" s="777">
        <v>0</v>
      </c>
    </row>
    <row r="2219" spans="1:21" ht="14.4" customHeight="1" x14ac:dyDescent="0.3">
      <c r="A2219" s="737">
        <v>10</v>
      </c>
      <c r="B2219" s="738" t="s">
        <v>2778</v>
      </c>
      <c r="C2219" s="738" t="s">
        <v>3078</v>
      </c>
      <c r="D2219" s="819" t="s">
        <v>5805</v>
      </c>
      <c r="E2219" s="820" t="s">
        <v>3123</v>
      </c>
      <c r="F2219" s="738" t="s">
        <v>3057</v>
      </c>
      <c r="G2219" s="738" t="s">
        <v>3424</v>
      </c>
      <c r="H2219" s="738" t="s">
        <v>608</v>
      </c>
      <c r="I2219" s="738" t="s">
        <v>4302</v>
      </c>
      <c r="J2219" s="738" t="s">
        <v>3426</v>
      </c>
      <c r="K2219" s="738" t="s">
        <v>3427</v>
      </c>
      <c r="L2219" s="739">
        <v>318.16000000000003</v>
      </c>
      <c r="M2219" s="739">
        <v>318.16000000000003</v>
      </c>
      <c r="N2219" s="738">
        <v>1</v>
      </c>
      <c r="O2219" s="821">
        <v>1</v>
      </c>
      <c r="P2219" s="739">
        <v>318.16000000000003</v>
      </c>
      <c r="Q2219" s="754">
        <v>1</v>
      </c>
      <c r="R2219" s="738">
        <v>1</v>
      </c>
      <c r="S2219" s="754">
        <v>1</v>
      </c>
      <c r="T2219" s="821">
        <v>1</v>
      </c>
      <c r="U2219" s="777">
        <v>1</v>
      </c>
    </row>
    <row r="2220" spans="1:21" ht="14.4" customHeight="1" x14ac:dyDescent="0.3">
      <c r="A2220" s="737">
        <v>10</v>
      </c>
      <c r="B2220" s="738" t="s">
        <v>2778</v>
      </c>
      <c r="C2220" s="738" t="s">
        <v>3078</v>
      </c>
      <c r="D2220" s="819" t="s">
        <v>5805</v>
      </c>
      <c r="E2220" s="820" t="s">
        <v>3123</v>
      </c>
      <c r="F2220" s="738" t="s">
        <v>3057</v>
      </c>
      <c r="G2220" s="738" t="s">
        <v>4215</v>
      </c>
      <c r="H2220" s="738" t="s">
        <v>608</v>
      </c>
      <c r="I2220" s="738" t="s">
        <v>5259</v>
      </c>
      <c r="J2220" s="738" t="s">
        <v>1374</v>
      </c>
      <c r="K2220" s="738" t="s">
        <v>4218</v>
      </c>
      <c r="L2220" s="739">
        <v>0</v>
      </c>
      <c r="M2220" s="739">
        <v>0</v>
      </c>
      <c r="N2220" s="738">
        <v>1</v>
      </c>
      <c r="O2220" s="821">
        <v>1</v>
      </c>
      <c r="P2220" s="739">
        <v>0</v>
      </c>
      <c r="Q2220" s="754"/>
      <c r="R2220" s="738">
        <v>1</v>
      </c>
      <c r="S2220" s="754">
        <v>1</v>
      </c>
      <c r="T2220" s="821">
        <v>1</v>
      </c>
      <c r="U2220" s="777">
        <v>1</v>
      </c>
    </row>
    <row r="2221" spans="1:21" ht="14.4" customHeight="1" x14ac:dyDescent="0.3">
      <c r="A2221" s="737">
        <v>10</v>
      </c>
      <c r="B2221" s="738" t="s">
        <v>2778</v>
      </c>
      <c r="C2221" s="738" t="s">
        <v>3078</v>
      </c>
      <c r="D2221" s="819" t="s">
        <v>5805</v>
      </c>
      <c r="E2221" s="820" t="s">
        <v>3123</v>
      </c>
      <c r="F2221" s="738" t="s">
        <v>3057</v>
      </c>
      <c r="G2221" s="738" t="s">
        <v>3298</v>
      </c>
      <c r="H2221" s="738" t="s">
        <v>608</v>
      </c>
      <c r="I2221" s="738" t="s">
        <v>4269</v>
      </c>
      <c r="J2221" s="738" t="s">
        <v>3300</v>
      </c>
      <c r="K2221" s="738" t="s">
        <v>4270</v>
      </c>
      <c r="L2221" s="739">
        <v>0</v>
      </c>
      <c r="M2221" s="739">
        <v>0</v>
      </c>
      <c r="N2221" s="738">
        <v>2</v>
      </c>
      <c r="O2221" s="821">
        <v>1</v>
      </c>
      <c r="P2221" s="739">
        <v>0</v>
      </c>
      <c r="Q2221" s="754"/>
      <c r="R2221" s="738">
        <v>2</v>
      </c>
      <c r="S2221" s="754">
        <v>1</v>
      </c>
      <c r="T2221" s="821">
        <v>1</v>
      </c>
      <c r="U2221" s="777">
        <v>1</v>
      </c>
    </row>
    <row r="2222" spans="1:21" ht="14.4" customHeight="1" x14ac:dyDescent="0.3">
      <c r="A2222" s="737">
        <v>10</v>
      </c>
      <c r="B2222" s="738" t="s">
        <v>2778</v>
      </c>
      <c r="C2222" s="738" t="s">
        <v>3078</v>
      </c>
      <c r="D2222" s="819" t="s">
        <v>5805</v>
      </c>
      <c r="E2222" s="820" t="s">
        <v>3123</v>
      </c>
      <c r="F2222" s="738" t="s">
        <v>3057</v>
      </c>
      <c r="G2222" s="738" t="s">
        <v>3298</v>
      </c>
      <c r="H2222" s="738" t="s">
        <v>608</v>
      </c>
      <c r="I2222" s="738" t="s">
        <v>3548</v>
      </c>
      <c r="J2222" s="738" t="s">
        <v>3300</v>
      </c>
      <c r="K2222" s="738" t="s">
        <v>3549</v>
      </c>
      <c r="L2222" s="739">
        <v>0</v>
      </c>
      <c r="M2222" s="739">
        <v>0</v>
      </c>
      <c r="N2222" s="738">
        <v>5</v>
      </c>
      <c r="O2222" s="821">
        <v>1</v>
      </c>
      <c r="P2222" s="739">
        <v>0</v>
      </c>
      <c r="Q2222" s="754"/>
      <c r="R2222" s="738">
        <v>5</v>
      </c>
      <c r="S2222" s="754">
        <v>1</v>
      </c>
      <c r="T2222" s="821">
        <v>1</v>
      </c>
      <c r="U2222" s="777">
        <v>1</v>
      </c>
    </row>
    <row r="2223" spans="1:21" ht="14.4" customHeight="1" x14ac:dyDescent="0.3">
      <c r="A2223" s="737">
        <v>10</v>
      </c>
      <c r="B2223" s="738" t="s">
        <v>2778</v>
      </c>
      <c r="C2223" s="738" t="s">
        <v>3078</v>
      </c>
      <c r="D2223" s="819" t="s">
        <v>5805</v>
      </c>
      <c r="E2223" s="820" t="s">
        <v>3123</v>
      </c>
      <c r="F2223" s="738" t="s">
        <v>3057</v>
      </c>
      <c r="G2223" s="738" t="s">
        <v>3319</v>
      </c>
      <c r="H2223" s="738" t="s">
        <v>871</v>
      </c>
      <c r="I2223" s="738" t="s">
        <v>5393</v>
      </c>
      <c r="J2223" s="738" t="s">
        <v>5394</v>
      </c>
      <c r="K2223" s="738" t="s">
        <v>1676</v>
      </c>
      <c r="L2223" s="739">
        <v>21.96</v>
      </c>
      <c r="M2223" s="739">
        <v>439.20000000000005</v>
      </c>
      <c r="N2223" s="738">
        <v>20</v>
      </c>
      <c r="O2223" s="821">
        <v>1</v>
      </c>
      <c r="P2223" s="739"/>
      <c r="Q2223" s="754">
        <v>0</v>
      </c>
      <c r="R2223" s="738"/>
      <c r="S2223" s="754">
        <v>0</v>
      </c>
      <c r="T2223" s="821"/>
      <c r="U2223" s="777">
        <v>0</v>
      </c>
    </row>
    <row r="2224" spans="1:21" ht="14.4" customHeight="1" x14ac:dyDescent="0.3">
      <c r="A2224" s="737">
        <v>10</v>
      </c>
      <c r="B2224" s="738" t="s">
        <v>2778</v>
      </c>
      <c r="C2224" s="738" t="s">
        <v>3078</v>
      </c>
      <c r="D2224" s="819" t="s">
        <v>5805</v>
      </c>
      <c r="E2224" s="820" t="s">
        <v>3123</v>
      </c>
      <c r="F2224" s="738" t="s">
        <v>3057</v>
      </c>
      <c r="G2224" s="738" t="s">
        <v>3319</v>
      </c>
      <c r="H2224" s="738" t="s">
        <v>871</v>
      </c>
      <c r="I2224" s="738" t="s">
        <v>4875</v>
      </c>
      <c r="J2224" s="738" t="s">
        <v>4876</v>
      </c>
      <c r="K2224" s="738" t="s">
        <v>4877</v>
      </c>
      <c r="L2224" s="739">
        <v>324.7</v>
      </c>
      <c r="M2224" s="739">
        <v>1623.5</v>
      </c>
      <c r="N2224" s="738">
        <v>5</v>
      </c>
      <c r="O2224" s="821">
        <v>1</v>
      </c>
      <c r="P2224" s="739"/>
      <c r="Q2224" s="754">
        <v>0</v>
      </c>
      <c r="R2224" s="738"/>
      <c r="S2224" s="754">
        <v>0</v>
      </c>
      <c r="T2224" s="821"/>
      <c r="U2224" s="777">
        <v>0</v>
      </c>
    </row>
    <row r="2225" spans="1:21" ht="14.4" customHeight="1" x14ac:dyDescent="0.3">
      <c r="A2225" s="737">
        <v>10</v>
      </c>
      <c r="B2225" s="738" t="s">
        <v>2778</v>
      </c>
      <c r="C2225" s="738" t="s">
        <v>3078</v>
      </c>
      <c r="D2225" s="819" t="s">
        <v>5805</v>
      </c>
      <c r="E2225" s="820" t="s">
        <v>3123</v>
      </c>
      <c r="F2225" s="738" t="s">
        <v>3057</v>
      </c>
      <c r="G2225" s="738" t="s">
        <v>3319</v>
      </c>
      <c r="H2225" s="738" t="s">
        <v>871</v>
      </c>
      <c r="I2225" s="738" t="s">
        <v>1691</v>
      </c>
      <c r="J2225" s="738" t="s">
        <v>1692</v>
      </c>
      <c r="K2225" s="738" t="s">
        <v>1685</v>
      </c>
      <c r="L2225" s="739">
        <v>129.51</v>
      </c>
      <c r="M2225" s="739">
        <v>647.54999999999995</v>
      </c>
      <c r="N2225" s="738">
        <v>5</v>
      </c>
      <c r="O2225" s="821">
        <v>0.5</v>
      </c>
      <c r="P2225" s="739">
        <v>647.54999999999995</v>
      </c>
      <c r="Q2225" s="754">
        <v>1</v>
      </c>
      <c r="R2225" s="738">
        <v>5</v>
      </c>
      <c r="S2225" s="754">
        <v>1</v>
      </c>
      <c r="T2225" s="821">
        <v>0.5</v>
      </c>
      <c r="U2225" s="777">
        <v>1</v>
      </c>
    </row>
    <row r="2226" spans="1:21" ht="14.4" customHeight="1" x14ac:dyDescent="0.3">
      <c r="A2226" s="737">
        <v>10</v>
      </c>
      <c r="B2226" s="738" t="s">
        <v>2778</v>
      </c>
      <c r="C2226" s="738" t="s">
        <v>3078</v>
      </c>
      <c r="D2226" s="819" t="s">
        <v>5805</v>
      </c>
      <c r="E2226" s="820" t="s">
        <v>3123</v>
      </c>
      <c r="F2226" s="738" t="s">
        <v>3057</v>
      </c>
      <c r="G2226" s="738" t="s">
        <v>3319</v>
      </c>
      <c r="H2226" s="738" t="s">
        <v>871</v>
      </c>
      <c r="I2226" s="738" t="s">
        <v>2644</v>
      </c>
      <c r="J2226" s="738" t="s">
        <v>2645</v>
      </c>
      <c r="K2226" s="738" t="s">
        <v>1676</v>
      </c>
      <c r="L2226" s="739">
        <v>72.27</v>
      </c>
      <c r="M2226" s="739">
        <v>2168.1</v>
      </c>
      <c r="N2226" s="738">
        <v>30</v>
      </c>
      <c r="O2226" s="821">
        <v>0.5</v>
      </c>
      <c r="P2226" s="739"/>
      <c r="Q2226" s="754">
        <v>0</v>
      </c>
      <c r="R2226" s="738"/>
      <c r="S2226" s="754">
        <v>0</v>
      </c>
      <c r="T2226" s="821"/>
      <c r="U2226" s="777">
        <v>0</v>
      </c>
    </row>
    <row r="2227" spans="1:21" ht="14.4" customHeight="1" x14ac:dyDescent="0.3">
      <c r="A2227" s="737">
        <v>10</v>
      </c>
      <c r="B2227" s="738" t="s">
        <v>2778</v>
      </c>
      <c r="C2227" s="738" t="s">
        <v>3078</v>
      </c>
      <c r="D2227" s="819" t="s">
        <v>5805</v>
      </c>
      <c r="E2227" s="820" t="s">
        <v>3123</v>
      </c>
      <c r="F2227" s="738" t="s">
        <v>3057</v>
      </c>
      <c r="G2227" s="738" t="s">
        <v>3319</v>
      </c>
      <c r="H2227" s="738" t="s">
        <v>871</v>
      </c>
      <c r="I2227" s="738" t="s">
        <v>1267</v>
      </c>
      <c r="J2227" s="738" t="s">
        <v>1268</v>
      </c>
      <c r="K2227" s="738" t="s">
        <v>1266</v>
      </c>
      <c r="L2227" s="739">
        <v>129.51</v>
      </c>
      <c r="M2227" s="739">
        <v>906.56999999999994</v>
      </c>
      <c r="N2227" s="738">
        <v>7</v>
      </c>
      <c r="O2227" s="821">
        <v>1</v>
      </c>
      <c r="P2227" s="739"/>
      <c r="Q2227" s="754">
        <v>0</v>
      </c>
      <c r="R2227" s="738"/>
      <c r="S2227" s="754">
        <v>0</v>
      </c>
      <c r="T2227" s="821"/>
      <c r="U2227" s="777">
        <v>0</v>
      </c>
    </row>
    <row r="2228" spans="1:21" ht="14.4" customHeight="1" x14ac:dyDescent="0.3">
      <c r="A2228" s="737">
        <v>10</v>
      </c>
      <c r="B2228" s="738" t="s">
        <v>2778</v>
      </c>
      <c r="C2228" s="738" t="s">
        <v>3078</v>
      </c>
      <c r="D2228" s="819" t="s">
        <v>5805</v>
      </c>
      <c r="E2228" s="820" t="s">
        <v>3123</v>
      </c>
      <c r="F2228" s="738" t="s">
        <v>3057</v>
      </c>
      <c r="G2228" s="738" t="s">
        <v>3319</v>
      </c>
      <c r="H2228" s="738" t="s">
        <v>608</v>
      </c>
      <c r="I2228" s="738" t="s">
        <v>657</v>
      </c>
      <c r="J2228" s="738" t="s">
        <v>658</v>
      </c>
      <c r="K2228" s="738" t="s">
        <v>2879</v>
      </c>
      <c r="L2228" s="739">
        <v>135.54</v>
      </c>
      <c r="M2228" s="739">
        <v>677.69999999999993</v>
      </c>
      <c r="N2228" s="738">
        <v>5</v>
      </c>
      <c r="O2228" s="821">
        <v>0.5</v>
      </c>
      <c r="P2228" s="739"/>
      <c r="Q2228" s="754">
        <v>0</v>
      </c>
      <c r="R2228" s="738"/>
      <c r="S2228" s="754">
        <v>0</v>
      </c>
      <c r="T2228" s="821"/>
      <c r="U2228" s="777">
        <v>0</v>
      </c>
    </row>
    <row r="2229" spans="1:21" ht="14.4" customHeight="1" x14ac:dyDescent="0.3">
      <c r="A2229" s="737">
        <v>10</v>
      </c>
      <c r="B2229" s="738" t="s">
        <v>2778</v>
      </c>
      <c r="C2229" s="738" t="s">
        <v>3078</v>
      </c>
      <c r="D2229" s="819" t="s">
        <v>5805</v>
      </c>
      <c r="E2229" s="820" t="s">
        <v>3123</v>
      </c>
      <c r="F2229" s="738" t="s">
        <v>3057</v>
      </c>
      <c r="G2229" s="738" t="s">
        <v>3319</v>
      </c>
      <c r="H2229" s="738" t="s">
        <v>871</v>
      </c>
      <c r="I2229" s="738" t="s">
        <v>2662</v>
      </c>
      <c r="J2229" s="738" t="s">
        <v>3034</v>
      </c>
      <c r="K2229" s="738" t="s">
        <v>1685</v>
      </c>
      <c r="L2229" s="739">
        <v>127.34</v>
      </c>
      <c r="M2229" s="739">
        <v>636.70000000000005</v>
      </c>
      <c r="N2229" s="738">
        <v>5</v>
      </c>
      <c r="O2229" s="821">
        <v>0.5</v>
      </c>
      <c r="P2229" s="739">
        <v>636.70000000000005</v>
      </c>
      <c r="Q2229" s="754">
        <v>1</v>
      </c>
      <c r="R2229" s="738">
        <v>5</v>
      </c>
      <c r="S2229" s="754">
        <v>1</v>
      </c>
      <c r="T2229" s="821">
        <v>0.5</v>
      </c>
      <c r="U2229" s="777">
        <v>1</v>
      </c>
    </row>
    <row r="2230" spans="1:21" ht="14.4" customHeight="1" x14ac:dyDescent="0.3">
      <c r="A2230" s="737">
        <v>10</v>
      </c>
      <c r="B2230" s="738" t="s">
        <v>2778</v>
      </c>
      <c r="C2230" s="738" t="s">
        <v>3080</v>
      </c>
      <c r="D2230" s="819" t="s">
        <v>5806</v>
      </c>
      <c r="E2230" s="820" t="s">
        <v>3099</v>
      </c>
      <c r="F2230" s="738" t="s">
        <v>3057</v>
      </c>
      <c r="G2230" s="738" t="s">
        <v>3220</v>
      </c>
      <c r="H2230" s="738" t="s">
        <v>608</v>
      </c>
      <c r="I2230" s="738" t="s">
        <v>3221</v>
      </c>
      <c r="J2230" s="738" t="s">
        <v>3222</v>
      </c>
      <c r="K2230" s="738" t="s">
        <v>3223</v>
      </c>
      <c r="L2230" s="739">
        <v>143.34</v>
      </c>
      <c r="M2230" s="739">
        <v>860.04</v>
      </c>
      <c r="N2230" s="738">
        <v>6</v>
      </c>
      <c r="O2230" s="821">
        <v>1</v>
      </c>
      <c r="P2230" s="739"/>
      <c r="Q2230" s="754">
        <v>0</v>
      </c>
      <c r="R2230" s="738"/>
      <c r="S2230" s="754">
        <v>0</v>
      </c>
      <c r="T2230" s="821"/>
      <c r="U2230" s="777">
        <v>0</v>
      </c>
    </row>
    <row r="2231" spans="1:21" ht="14.4" customHeight="1" x14ac:dyDescent="0.3">
      <c r="A2231" s="737">
        <v>10</v>
      </c>
      <c r="B2231" s="738" t="s">
        <v>2778</v>
      </c>
      <c r="C2231" s="738" t="s">
        <v>3080</v>
      </c>
      <c r="D2231" s="819" t="s">
        <v>5806</v>
      </c>
      <c r="E2231" s="820" t="s">
        <v>3099</v>
      </c>
      <c r="F2231" s="738" t="s">
        <v>3057</v>
      </c>
      <c r="G2231" s="738" t="s">
        <v>3224</v>
      </c>
      <c r="H2231" s="738" t="s">
        <v>608</v>
      </c>
      <c r="I2231" s="738" t="s">
        <v>2022</v>
      </c>
      <c r="J2231" s="738" t="s">
        <v>2023</v>
      </c>
      <c r="K2231" s="738" t="s">
        <v>3227</v>
      </c>
      <c r="L2231" s="739">
        <v>72.55</v>
      </c>
      <c r="M2231" s="739">
        <v>290.2</v>
      </c>
      <c r="N2231" s="738">
        <v>4</v>
      </c>
      <c r="O2231" s="821">
        <v>1.5</v>
      </c>
      <c r="P2231" s="739">
        <v>145.1</v>
      </c>
      <c r="Q2231" s="754">
        <v>0.5</v>
      </c>
      <c r="R2231" s="738">
        <v>2</v>
      </c>
      <c r="S2231" s="754">
        <v>0.5</v>
      </c>
      <c r="T2231" s="821">
        <v>0.5</v>
      </c>
      <c r="U2231" s="777">
        <v>0.33333333333333331</v>
      </c>
    </row>
    <row r="2232" spans="1:21" ht="14.4" customHeight="1" x14ac:dyDescent="0.3">
      <c r="A2232" s="737">
        <v>10</v>
      </c>
      <c r="B2232" s="738" t="s">
        <v>2778</v>
      </c>
      <c r="C2232" s="738" t="s">
        <v>3080</v>
      </c>
      <c r="D2232" s="819" t="s">
        <v>5806</v>
      </c>
      <c r="E2232" s="820" t="s">
        <v>3099</v>
      </c>
      <c r="F2232" s="738" t="s">
        <v>3057</v>
      </c>
      <c r="G2232" s="738" t="s">
        <v>3150</v>
      </c>
      <c r="H2232" s="738" t="s">
        <v>608</v>
      </c>
      <c r="I2232" s="738" t="s">
        <v>3230</v>
      </c>
      <c r="J2232" s="738" t="s">
        <v>3152</v>
      </c>
      <c r="K2232" s="738" t="s">
        <v>3231</v>
      </c>
      <c r="L2232" s="739">
        <v>31.09</v>
      </c>
      <c r="M2232" s="739">
        <v>31.09</v>
      </c>
      <c r="N2232" s="738">
        <v>1</v>
      </c>
      <c r="O2232" s="821">
        <v>0.5</v>
      </c>
      <c r="P2232" s="739"/>
      <c r="Q2232" s="754">
        <v>0</v>
      </c>
      <c r="R2232" s="738"/>
      <c r="S2232" s="754">
        <v>0</v>
      </c>
      <c r="T2232" s="821"/>
      <c r="U2232" s="777">
        <v>0</v>
      </c>
    </row>
    <row r="2233" spans="1:21" ht="14.4" customHeight="1" x14ac:dyDescent="0.3">
      <c r="A2233" s="737">
        <v>10</v>
      </c>
      <c r="B2233" s="738" t="s">
        <v>2778</v>
      </c>
      <c r="C2233" s="738" t="s">
        <v>3080</v>
      </c>
      <c r="D2233" s="819" t="s">
        <v>5806</v>
      </c>
      <c r="E2233" s="820" t="s">
        <v>3099</v>
      </c>
      <c r="F2233" s="738" t="s">
        <v>3057</v>
      </c>
      <c r="G2233" s="738" t="s">
        <v>3150</v>
      </c>
      <c r="H2233" s="738" t="s">
        <v>608</v>
      </c>
      <c r="I2233" s="738" t="s">
        <v>3151</v>
      </c>
      <c r="J2233" s="738" t="s">
        <v>3152</v>
      </c>
      <c r="K2233" s="738" t="s">
        <v>3153</v>
      </c>
      <c r="L2233" s="739">
        <v>103.64</v>
      </c>
      <c r="M2233" s="739">
        <v>310.92</v>
      </c>
      <c r="N2233" s="738">
        <v>3</v>
      </c>
      <c r="O2233" s="821">
        <v>2</v>
      </c>
      <c r="P2233" s="739">
        <v>207.28</v>
      </c>
      <c r="Q2233" s="754">
        <v>0.66666666666666663</v>
      </c>
      <c r="R2233" s="738">
        <v>2</v>
      </c>
      <c r="S2233" s="754">
        <v>0.66666666666666663</v>
      </c>
      <c r="T2233" s="821">
        <v>1.5</v>
      </c>
      <c r="U2233" s="777">
        <v>0.75</v>
      </c>
    </row>
    <row r="2234" spans="1:21" ht="14.4" customHeight="1" x14ac:dyDescent="0.3">
      <c r="A2234" s="737">
        <v>10</v>
      </c>
      <c r="B2234" s="738" t="s">
        <v>2778</v>
      </c>
      <c r="C2234" s="738" t="s">
        <v>3080</v>
      </c>
      <c r="D2234" s="819" t="s">
        <v>5806</v>
      </c>
      <c r="E2234" s="820" t="s">
        <v>3099</v>
      </c>
      <c r="F2234" s="738" t="s">
        <v>3057</v>
      </c>
      <c r="G2234" s="738" t="s">
        <v>3150</v>
      </c>
      <c r="H2234" s="738" t="s">
        <v>608</v>
      </c>
      <c r="I2234" s="738" t="s">
        <v>5395</v>
      </c>
      <c r="J2234" s="738" t="s">
        <v>2582</v>
      </c>
      <c r="K2234" s="738" t="s">
        <v>3233</v>
      </c>
      <c r="L2234" s="739">
        <v>93.27</v>
      </c>
      <c r="M2234" s="739">
        <v>186.54</v>
      </c>
      <c r="N2234" s="738">
        <v>2</v>
      </c>
      <c r="O2234" s="821">
        <v>0.5</v>
      </c>
      <c r="P2234" s="739"/>
      <c r="Q2234" s="754">
        <v>0</v>
      </c>
      <c r="R2234" s="738"/>
      <c r="S2234" s="754">
        <v>0</v>
      </c>
      <c r="T2234" s="821"/>
      <c r="U2234" s="777">
        <v>0</v>
      </c>
    </row>
    <row r="2235" spans="1:21" ht="14.4" customHeight="1" x14ac:dyDescent="0.3">
      <c r="A2235" s="737">
        <v>10</v>
      </c>
      <c r="B2235" s="738" t="s">
        <v>2778</v>
      </c>
      <c r="C2235" s="738" t="s">
        <v>3080</v>
      </c>
      <c r="D2235" s="819" t="s">
        <v>5806</v>
      </c>
      <c r="E2235" s="820" t="s">
        <v>3099</v>
      </c>
      <c r="F2235" s="738" t="s">
        <v>3057</v>
      </c>
      <c r="G2235" s="738" t="s">
        <v>3242</v>
      </c>
      <c r="H2235" s="738" t="s">
        <v>608</v>
      </c>
      <c r="I2235" s="738" t="s">
        <v>5396</v>
      </c>
      <c r="J2235" s="738" t="s">
        <v>5397</v>
      </c>
      <c r="K2235" s="738" t="s">
        <v>2979</v>
      </c>
      <c r="L2235" s="739">
        <v>30.79</v>
      </c>
      <c r="M2235" s="739">
        <v>92.37</v>
      </c>
      <c r="N2235" s="738">
        <v>3</v>
      </c>
      <c r="O2235" s="821">
        <v>0.5</v>
      </c>
      <c r="P2235" s="739"/>
      <c r="Q2235" s="754">
        <v>0</v>
      </c>
      <c r="R2235" s="738"/>
      <c r="S2235" s="754">
        <v>0</v>
      </c>
      <c r="T2235" s="821"/>
      <c r="U2235" s="777">
        <v>0</v>
      </c>
    </row>
    <row r="2236" spans="1:21" ht="14.4" customHeight="1" x14ac:dyDescent="0.3">
      <c r="A2236" s="737">
        <v>10</v>
      </c>
      <c r="B2236" s="738" t="s">
        <v>2778</v>
      </c>
      <c r="C2236" s="738" t="s">
        <v>3080</v>
      </c>
      <c r="D2236" s="819" t="s">
        <v>5806</v>
      </c>
      <c r="E2236" s="820" t="s">
        <v>3099</v>
      </c>
      <c r="F2236" s="738" t="s">
        <v>3057</v>
      </c>
      <c r="G2236" s="738" t="s">
        <v>3242</v>
      </c>
      <c r="H2236" s="738" t="s">
        <v>608</v>
      </c>
      <c r="I2236" s="738" t="s">
        <v>5398</v>
      </c>
      <c r="J2236" s="738" t="s">
        <v>3244</v>
      </c>
      <c r="K2236" s="738" t="s">
        <v>4324</v>
      </c>
      <c r="L2236" s="739">
        <v>27.5</v>
      </c>
      <c r="M2236" s="739">
        <v>27.5</v>
      </c>
      <c r="N2236" s="738">
        <v>1</v>
      </c>
      <c r="O2236" s="821">
        <v>0.5</v>
      </c>
      <c r="P2236" s="739"/>
      <c r="Q2236" s="754">
        <v>0</v>
      </c>
      <c r="R2236" s="738"/>
      <c r="S2236" s="754">
        <v>0</v>
      </c>
      <c r="T2236" s="821"/>
      <c r="U2236" s="777">
        <v>0</v>
      </c>
    </row>
    <row r="2237" spans="1:21" ht="14.4" customHeight="1" x14ac:dyDescent="0.3">
      <c r="A2237" s="737">
        <v>10</v>
      </c>
      <c r="B2237" s="738" t="s">
        <v>2778</v>
      </c>
      <c r="C2237" s="738" t="s">
        <v>3080</v>
      </c>
      <c r="D2237" s="819" t="s">
        <v>5806</v>
      </c>
      <c r="E2237" s="820" t="s">
        <v>3099</v>
      </c>
      <c r="F2237" s="738" t="s">
        <v>3057</v>
      </c>
      <c r="G2237" s="738" t="s">
        <v>3246</v>
      </c>
      <c r="H2237" s="738" t="s">
        <v>608</v>
      </c>
      <c r="I2237" s="738" t="s">
        <v>973</v>
      </c>
      <c r="J2237" s="738" t="s">
        <v>3247</v>
      </c>
      <c r="K2237" s="738" t="s">
        <v>3248</v>
      </c>
      <c r="L2237" s="739">
        <v>42.63</v>
      </c>
      <c r="M2237" s="739">
        <v>42.63</v>
      </c>
      <c r="N2237" s="738">
        <v>1</v>
      </c>
      <c r="O2237" s="821">
        <v>1</v>
      </c>
      <c r="P2237" s="739"/>
      <c r="Q2237" s="754">
        <v>0</v>
      </c>
      <c r="R2237" s="738"/>
      <c r="S2237" s="754">
        <v>0</v>
      </c>
      <c r="T2237" s="821"/>
      <c r="U2237" s="777">
        <v>0</v>
      </c>
    </row>
    <row r="2238" spans="1:21" ht="14.4" customHeight="1" x14ac:dyDescent="0.3">
      <c r="A2238" s="737">
        <v>10</v>
      </c>
      <c r="B2238" s="738" t="s">
        <v>2778</v>
      </c>
      <c r="C2238" s="738" t="s">
        <v>3080</v>
      </c>
      <c r="D2238" s="819" t="s">
        <v>5806</v>
      </c>
      <c r="E2238" s="820" t="s">
        <v>3099</v>
      </c>
      <c r="F2238" s="738" t="s">
        <v>3057</v>
      </c>
      <c r="G2238" s="738" t="s">
        <v>3255</v>
      </c>
      <c r="H2238" s="738" t="s">
        <v>608</v>
      </c>
      <c r="I2238" s="738" t="s">
        <v>3256</v>
      </c>
      <c r="J2238" s="738" t="s">
        <v>3257</v>
      </c>
      <c r="K2238" s="738" t="s">
        <v>3258</v>
      </c>
      <c r="L2238" s="739">
        <v>359.45</v>
      </c>
      <c r="M2238" s="739">
        <v>1437.8</v>
      </c>
      <c r="N2238" s="738">
        <v>4</v>
      </c>
      <c r="O2238" s="821">
        <v>0.5</v>
      </c>
      <c r="P2238" s="739">
        <v>1437.8</v>
      </c>
      <c r="Q2238" s="754">
        <v>1</v>
      </c>
      <c r="R2238" s="738">
        <v>4</v>
      </c>
      <c r="S2238" s="754">
        <v>1</v>
      </c>
      <c r="T2238" s="821">
        <v>0.5</v>
      </c>
      <c r="U2238" s="777">
        <v>1</v>
      </c>
    </row>
    <row r="2239" spans="1:21" ht="14.4" customHeight="1" x14ac:dyDescent="0.3">
      <c r="A2239" s="737">
        <v>10</v>
      </c>
      <c r="B2239" s="738" t="s">
        <v>2778</v>
      </c>
      <c r="C2239" s="738" t="s">
        <v>3080</v>
      </c>
      <c r="D2239" s="819" t="s">
        <v>5806</v>
      </c>
      <c r="E2239" s="820" t="s">
        <v>3099</v>
      </c>
      <c r="F2239" s="738" t="s">
        <v>3057</v>
      </c>
      <c r="G2239" s="738" t="s">
        <v>3255</v>
      </c>
      <c r="H2239" s="738" t="s">
        <v>608</v>
      </c>
      <c r="I2239" s="738" t="s">
        <v>3259</v>
      </c>
      <c r="J2239" s="738" t="s">
        <v>3257</v>
      </c>
      <c r="K2239" s="738" t="s">
        <v>3260</v>
      </c>
      <c r="L2239" s="739">
        <v>718.91</v>
      </c>
      <c r="M2239" s="739">
        <v>2875.64</v>
      </c>
      <c r="N2239" s="738">
        <v>4</v>
      </c>
      <c r="O2239" s="821">
        <v>0.5</v>
      </c>
      <c r="P2239" s="739">
        <v>2875.64</v>
      </c>
      <c r="Q2239" s="754">
        <v>1</v>
      </c>
      <c r="R2239" s="738">
        <v>4</v>
      </c>
      <c r="S2239" s="754">
        <v>1</v>
      </c>
      <c r="T2239" s="821">
        <v>0.5</v>
      </c>
      <c r="U2239" s="777">
        <v>1</v>
      </c>
    </row>
    <row r="2240" spans="1:21" ht="14.4" customHeight="1" x14ac:dyDescent="0.3">
      <c r="A2240" s="737">
        <v>10</v>
      </c>
      <c r="B2240" s="738" t="s">
        <v>2778</v>
      </c>
      <c r="C2240" s="738" t="s">
        <v>3080</v>
      </c>
      <c r="D2240" s="819" t="s">
        <v>5806</v>
      </c>
      <c r="E2240" s="820" t="s">
        <v>3099</v>
      </c>
      <c r="F2240" s="738" t="s">
        <v>3057</v>
      </c>
      <c r="G2240" s="738" t="s">
        <v>3255</v>
      </c>
      <c r="H2240" s="738" t="s">
        <v>608</v>
      </c>
      <c r="I2240" s="738" t="s">
        <v>2214</v>
      </c>
      <c r="J2240" s="738" t="s">
        <v>3263</v>
      </c>
      <c r="K2240" s="738" t="s">
        <v>3262</v>
      </c>
      <c r="L2240" s="739">
        <v>1437.8</v>
      </c>
      <c r="M2240" s="739">
        <v>1437.8</v>
      </c>
      <c r="N2240" s="738">
        <v>1</v>
      </c>
      <c r="O2240" s="821">
        <v>0.5</v>
      </c>
      <c r="P2240" s="739">
        <v>1437.8</v>
      </c>
      <c r="Q2240" s="754">
        <v>1</v>
      </c>
      <c r="R2240" s="738">
        <v>1</v>
      </c>
      <c r="S2240" s="754">
        <v>1</v>
      </c>
      <c r="T2240" s="821">
        <v>0.5</v>
      </c>
      <c r="U2240" s="777">
        <v>1</v>
      </c>
    </row>
    <row r="2241" spans="1:21" ht="14.4" customHeight="1" x14ac:dyDescent="0.3">
      <c r="A2241" s="737">
        <v>10</v>
      </c>
      <c r="B2241" s="738" t="s">
        <v>2778</v>
      </c>
      <c r="C2241" s="738" t="s">
        <v>3080</v>
      </c>
      <c r="D2241" s="819" t="s">
        <v>5806</v>
      </c>
      <c r="E2241" s="820" t="s">
        <v>3099</v>
      </c>
      <c r="F2241" s="738" t="s">
        <v>3057</v>
      </c>
      <c r="G2241" s="738" t="s">
        <v>3255</v>
      </c>
      <c r="H2241" s="738" t="s">
        <v>608</v>
      </c>
      <c r="I2241" s="738" t="s">
        <v>2115</v>
      </c>
      <c r="J2241" s="738" t="s">
        <v>3263</v>
      </c>
      <c r="K2241" s="738" t="s">
        <v>3264</v>
      </c>
      <c r="L2241" s="739">
        <v>1437.8</v>
      </c>
      <c r="M2241" s="739">
        <v>1437.8</v>
      </c>
      <c r="N2241" s="738">
        <v>1</v>
      </c>
      <c r="O2241" s="821">
        <v>0.5</v>
      </c>
      <c r="P2241" s="739"/>
      <c r="Q2241" s="754">
        <v>0</v>
      </c>
      <c r="R2241" s="738"/>
      <c r="S2241" s="754">
        <v>0</v>
      </c>
      <c r="T2241" s="821"/>
      <c r="U2241" s="777">
        <v>0</v>
      </c>
    </row>
    <row r="2242" spans="1:21" ht="14.4" customHeight="1" x14ac:dyDescent="0.3">
      <c r="A2242" s="737">
        <v>10</v>
      </c>
      <c r="B2242" s="738" t="s">
        <v>2778</v>
      </c>
      <c r="C2242" s="738" t="s">
        <v>3080</v>
      </c>
      <c r="D2242" s="819" t="s">
        <v>5806</v>
      </c>
      <c r="E2242" s="820" t="s">
        <v>3099</v>
      </c>
      <c r="F2242" s="738" t="s">
        <v>3057</v>
      </c>
      <c r="G2242" s="738" t="s">
        <v>3267</v>
      </c>
      <c r="H2242" s="738" t="s">
        <v>608</v>
      </c>
      <c r="I2242" s="738" t="s">
        <v>3268</v>
      </c>
      <c r="J2242" s="738" t="s">
        <v>3269</v>
      </c>
      <c r="K2242" s="738" t="s">
        <v>3270</v>
      </c>
      <c r="L2242" s="739">
        <v>1154.81</v>
      </c>
      <c r="M2242" s="739">
        <v>6928.86</v>
      </c>
      <c r="N2242" s="738">
        <v>6</v>
      </c>
      <c r="O2242" s="821">
        <v>2</v>
      </c>
      <c r="P2242" s="739">
        <v>3464.43</v>
      </c>
      <c r="Q2242" s="754">
        <v>0.5</v>
      </c>
      <c r="R2242" s="738">
        <v>3</v>
      </c>
      <c r="S2242" s="754">
        <v>0.5</v>
      </c>
      <c r="T2242" s="821">
        <v>1.5</v>
      </c>
      <c r="U2242" s="777">
        <v>0.75</v>
      </c>
    </row>
    <row r="2243" spans="1:21" ht="14.4" customHeight="1" x14ac:dyDescent="0.3">
      <c r="A2243" s="737">
        <v>10</v>
      </c>
      <c r="B2243" s="738" t="s">
        <v>2778</v>
      </c>
      <c r="C2243" s="738" t="s">
        <v>3080</v>
      </c>
      <c r="D2243" s="819" t="s">
        <v>5806</v>
      </c>
      <c r="E2243" s="820" t="s">
        <v>3099</v>
      </c>
      <c r="F2243" s="738" t="s">
        <v>3057</v>
      </c>
      <c r="G2243" s="738" t="s">
        <v>3275</v>
      </c>
      <c r="H2243" s="738" t="s">
        <v>608</v>
      </c>
      <c r="I2243" s="738" t="s">
        <v>2181</v>
      </c>
      <c r="J2243" s="738" t="s">
        <v>3276</v>
      </c>
      <c r="K2243" s="738" t="s">
        <v>3153</v>
      </c>
      <c r="L2243" s="739">
        <v>15.46</v>
      </c>
      <c r="M2243" s="739">
        <v>92.76</v>
      </c>
      <c r="N2243" s="738">
        <v>6</v>
      </c>
      <c r="O2243" s="821">
        <v>1</v>
      </c>
      <c r="P2243" s="739"/>
      <c r="Q2243" s="754">
        <v>0</v>
      </c>
      <c r="R2243" s="738"/>
      <c r="S2243" s="754">
        <v>0</v>
      </c>
      <c r="T2243" s="821"/>
      <c r="U2243" s="777">
        <v>0</v>
      </c>
    </row>
    <row r="2244" spans="1:21" ht="14.4" customHeight="1" x14ac:dyDescent="0.3">
      <c r="A2244" s="737">
        <v>10</v>
      </c>
      <c r="B2244" s="738" t="s">
        <v>2778</v>
      </c>
      <c r="C2244" s="738" t="s">
        <v>3080</v>
      </c>
      <c r="D2244" s="819" t="s">
        <v>5806</v>
      </c>
      <c r="E2244" s="820" t="s">
        <v>3099</v>
      </c>
      <c r="F2244" s="738" t="s">
        <v>3057</v>
      </c>
      <c r="G2244" s="738" t="s">
        <v>3275</v>
      </c>
      <c r="H2244" s="738" t="s">
        <v>608</v>
      </c>
      <c r="I2244" s="738" t="s">
        <v>1201</v>
      </c>
      <c r="J2244" s="738" t="s">
        <v>3276</v>
      </c>
      <c r="K2244" s="738" t="s">
        <v>3277</v>
      </c>
      <c r="L2244" s="739">
        <v>3.01</v>
      </c>
      <c r="M2244" s="739">
        <v>6.02</v>
      </c>
      <c r="N2244" s="738">
        <v>2</v>
      </c>
      <c r="O2244" s="821">
        <v>1</v>
      </c>
      <c r="P2244" s="739">
        <v>6.02</v>
      </c>
      <c r="Q2244" s="754">
        <v>1</v>
      </c>
      <c r="R2244" s="738">
        <v>2</v>
      </c>
      <c r="S2244" s="754">
        <v>1</v>
      </c>
      <c r="T2244" s="821">
        <v>1</v>
      </c>
      <c r="U2244" s="777">
        <v>1</v>
      </c>
    </row>
    <row r="2245" spans="1:21" ht="14.4" customHeight="1" x14ac:dyDescent="0.3">
      <c r="A2245" s="737">
        <v>10</v>
      </c>
      <c r="B2245" s="738" t="s">
        <v>2778</v>
      </c>
      <c r="C2245" s="738" t="s">
        <v>3080</v>
      </c>
      <c r="D2245" s="819" t="s">
        <v>5806</v>
      </c>
      <c r="E2245" s="820" t="s">
        <v>3099</v>
      </c>
      <c r="F2245" s="738" t="s">
        <v>3057</v>
      </c>
      <c r="G2245" s="738" t="s">
        <v>3275</v>
      </c>
      <c r="H2245" s="738" t="s">
        <v>608</v>
      </c>
      <c r="I2245" s="738" t="s">
        <v>3278</v>
      </c>
      <c r="J2245" s="738" t="s">
        <v>3276</v>
      </c>
      <c r="K2245" s="738" t="s">
        <v>3279</v>
      </c>
      <c r="L2245" s="739">
        <v>0</v>
      </c>
      <c r="M2245" s="739">
        <v>0</v>
      </c>
      <c r="N2245" s="738">
        <v>1</v>
      </c>
      <c r="O2245" s="821">
        <v>0.5</v>
      </c>
      <c r="P2245" s="739"/>
      <c r="Q2245" s="754"/>
      <c r="R2245" s="738"/>
      <c r="S2245" s="754">
        <v>0</v>
      </c>
      <c r="T2245" s="821"/>
      <c r="U2245" s="777">
        <v>0</v>
      </c>
    </row>
    <row r="2246" spans="1:21" ht="14.4" customHeight="1" x14ac:dyDescent="0.3">
      <c r="A2246" s="737">
        <v>10</v>
      </c>
      <c r="B2246" s="738" t="s">
        <v>2778</v>
      </c>
      <c r="C2246" s="738" t="s">
        <v>3080</v>
      </c>
      <c r="D2246" s="819" t="s">
        <v>5806</v>
      </c>
      <c r="E2246" s="820" t="s">
        <v>3099</v>
      </c>
      <c r="F2246" s="738" t="s">
        <v>3057</v>
      </c>
      <c r="G2246" s="738" t="s">
        <v>3275</v>
      </c>
      <c r="H2246" s="738" t="s">
        <v>608</v>
      </c>
      <c r="I2246" s="738" t="s">
        <v>5399</v>
      </c>
      <c r="J2246" s="738" t="s">
        <v>5400</v>
      </c>
      <c r="K2246" s="738" t="s">
        <v>3153</v>
      </c>
      <c r="L2246" s="739">
        <v>15.46</v>
      </c>
      <c r="M2246" s="739">
        <v>30.92</v>
      </c>
      <c r="N2246" s="738">
        <v>2</v>
      </c>
      <c r="O2246" s="821">
        <v>0.5</v>
      </c>
      <c r="P2246" s="739">
        <v>30.92</v>
      </c>
      <c r="Q2246" s="754">
        <v>1</v>
      </c>
      <c r="R2246" s="738">
        <v>2</v>
      </c>
      <c r="S2246" s="754">
        <v>1</v>
      </c>
      <c r="T2246" s="821">
        <v>0.5</v>
      </c>
      <c r="U2246" s="777">
        <v>1</v>
      </c>
    </row>
    <row r="2247" spans="1:21" ht="14.4" customHeight="1" x14ac:dyDescent="0.3">
      <c r="A2247" s="737">
        <v>10</v>
      </c>
      <c r="B2247" s="738" t="s">
        <v>2778</v>
      </c>
      <c r="C2247" s="738" t="s">
        <v>3080</v>
      </c>
      <c r="D2247" s="819" t="s">
        <v>5806</v>
      </c>
      <c r="E2247" s="820" t="s">
        <v>3099</v>
      </c>
      <c r="F2247" s="738" t="s">
        <v>3057</v>
      </c>
      <c r="G2247" s="738" t="s">
        <v>4626</v>
      </c>
      <c r="H2247" s="738" t="s">
        <v>608</v>
      </c>
      <c r="I2247" s="738" t="s">
        <v>5401</v>
      </c>
      <c r="J2247" s="738" t="s">
        <v>1066</v>
      </c>
      <c r="K2247" s="738" t="s">
        <v>5402</v>
      </c>
      <c r="L2247" s="739">
        <v>0</v>
      </c>
      <c r="M2247" s="739">
        <v>0</v>
      </c>
      <c r="N2247" s="738">
        <v>1</v>
      </c>
      <c r="O2247" s="821">
        <v>1</v>
      </c>
      <c r="P2247" s="739">
        <v>0</v>
      </c>
      <c r="Q2247" s="754"/>
      <c r="R2247" s="738">
        <v>1</v>
      </c>
      <c r="S2247" s="754">
        <v>1</v>
      </c>
      <c r="T2247" s="821">
        <v>1</v>
      </c>
      <c r="U2247" s="777">
        <v>1</v>
      </c>
    </row>
    <row r="2248" spans="1:21" ht="14.4" customHeight="1" x14ac:dyDescent="0.3">
      <c r="A2248" s="737">
        <v>10</v>
      </c>
      <c r="B2248" s="738" t="s">
        <v>2778</v>
      </c>
      <c r="C2248" s="738" t="s">
        <v>3080</v>
      </c>
      <c r="D2248" s="819" t="s">
        <v>5806</v>
      </c>
      <c r="E2248" s="820" t="s">
        <v>3099</v>
      </c>
      <c r="F2248" s="738" t="s">
        <v>3057</v>
      </c>
      <c r="G2248" s="738" t="s">
        <v>3158</v>
      </c>
      <c r="H2248" s="738" t="s">
        <v>608</v>
      </c>
      <c r="I2248" s="738" t="s">
        <v>3160</v>
      </c>
      <c r="J2248" s="738" t="s">
        <v>778</v>
      </c>
      <c r="K2248" s="738" t="s">
        <v>3159</v>
      </c>
      <c r="L2248" s="739">
        <v>34.15</v>
      </c>
      <c r="M2248" s="739">
        <v>34.15</v>
      </c>
      <c r="N2248" s="738">
        <v>1</v>
      </c>
      <c r="O2248" s="821">
        <v>0.5</v>
      </c>
      <c r="P2248" s="739">
        <v>34.15</v>
      </c>
      <c r="Q2248" s="754">
        <v>1</v>
      </c>
      <c r="R2248" s="738">
        <v>1</v>
      </c>
      <c r="S2248" s="754">
        <v>1</v>
      </c>
      <c r="T2248" s="821">
        <v>0.5</v>
      </c>
      <c r="U2248" s="777">
        <v>1</v>
      </c>
    </row>
    <row r="2249" spans="1:21" ht="14.4" customHeight="1" x14ac:dyDescent="0.3">
      <c r="A2249" s="737">
        <v>10</v>
      </c>
      <c r="B2249" s="738" t="s">
        <v>2778</v>
      </c>
      <c r="C2249" s="738" t="s">
        <v>3080</v>
      </c>
      <c r="D2249" s="819" t="s">
        <v>5806</v>
      </c>
      <c r="E2249" s="820" t="s">
        <v>3099</v>
      </c>
      <c r="F2249" s="738" t="s">
        <v>3057</v>
      </c>
      <c r="G2249" s="738" t="s">
        <v>3736</v>
      </c>
      <c r="H2249" s="738" t="s">
        <v>608</v>
      </c>
      <c r="I2249" s="738" t="s">
        <v>694</v>
      </c>
      <c r="J2249" s="738" t="s">
        <v>3737</v>
      </c>
      <c r="K2249" s="738" t="s">
        <v>4293</v>
      </c>
      <c r="L2249" s="739">
        <v>38.5</v>
      </c>
      <c r="M2249" s="739">
        <v>38.5</v>
      </c>
      <c r="N2249" s="738">
        <v>1</v>
      </c>
      <c r="O2249" s="821">
        <v>1</v>
      </c>
      <c r="P2249" s="739">
        <v>38.5</v>
      </c>
      <c r="Q2249" s="754">
        <v>1</v>
      </c>
      <c r="R2249" s="738">
        <v>1</v>
      </c>
      <c r="S2249" s="754">
        <v>1</v>
      </c>
      <c r="T2249" s="821">
        <v>1</v>
      </c>
      <c r="U2249" s="777">
        <v>1</v>
      </c>
    </row>
    <row r="2250" spans="1:21" ht="14.4" customHeight="1" x14ac:dyDescent="0.3">
      <c r="A2250" s="737">
        <v>10</v>
      </c>
      <c r="B2250" s="738" t="s">
        <v>2778</v>
      </c>
      <c r="C2250" s="738" t="s">
        <v>3080</v>
      </c>
      <c r="D2250" s="819" t="s">
        <v>5806</v>
      </c>
      <c r="E2250" s="820" t="s">
        <v>3099</v>
      </c>
      <c r="F2250" s="738" t="s">
        <v>3057</v>
      </c>
      <c r="G2250" s="738" t="s">
        <v>3475</v>
      </c>
      <c r="H2250" s="738" t="s">
        <v>608</v>
      </c>
      <c r="I2250" s="738" t="s">
        <v>2240</v>
      </c>
      <c r="J2250" s="738" t="s">
        <v>2241</v>
      </c>
      <c r="K2250" s="738" t="s">
        <v>4208</v>
      </c>
      <c r="L2250" s="739">
        <v>0</v>
      </c>
      <c r="M2250" s="739">
        <v>0</v>
      </c>
      <c r="N2250" s="738">
        <v>1</v>
      </c>
      <c r="O2250" s="821">
        <v>0.5</v>
      </c>
      <c r="P2250" s="739"/>
      <c r="Q2250" s="754"/>
      <c r="R2250" s="738"/>
      <c r="S2250" s="754">
        <v>0</v>
      </c>
      <c r="T2250" s="821"/>
      <c r="U2250" s="777">
        <v>0</v>
      </c>
    </row>
    <row r="2251" spans="1:21" ht="14.4" customHeight="1" x14ac:dyDescent="0.3">
      <c r="A2251" s="737">
        <v>10</v>
      </c>
      <c r="B2251" s="738" t="s">
        <v>2778</v>
      </c>
      <c r="C2251" s="738" t="s">
        <v>3080</v>
      </c>
      <c r="D2251" s="819" t="s">
        <v>5806</v>
      </c>
      <c r="E2251" s="820" t="s">
        <v>3099</v>
      </c>
      <c r="F2251" s="738" t="s">
        <v>3057</v>
      </c>
      <c r="G2251" s="738" t="s">
        <v>3487</v>
      </c>
      <c r="H2251" s="738" t="s">
        <v>608</v>
      </c>
      <c r="I2251" s="738" t="s">
        <v>2750</v>
      </c>
      <c r="J2251" s="738" t="s">
        <v>2751</v>
      </c>
      <c r="K2251" s="738" t="s">
        <v>3510</v>
      </c>
      <c r="L2251" s="739">
        <v>0</v>
      </c>
      <c r="M2251" s="739">
        <v>0</v>
      </c>
      <c r="N2251" s="738">
        <v>1</v>
      </c>
      <c r="O2251" s="821">
        <v>1</v>
      </c>
      <c r="P2251" s="739"/>
      <c r="Q2251" s="754"/>
      <c r="R2251" s="738"/>
      <c r="S2251" s="754">
        <v>0</v>
      </c>
      <c r="T2251" s="821"/>
      <c r="U2251" s="777">
        <v>0</v>
      </c>
    </row>
    <row r="2252" spans="1:21" ht="14.4" customHeight="1" x14ac:dyDescent="0.3">
      <c r="A2252" s="737">
        <v>10</v>
      </c>
      <c r="B2252" s="738" t="s">
        <v>2778</v>
      </c>
      <c r="C2252" s="738" t="s">
        <v>3080</v>
      </c>
      <c r="D2252" s="819" t="s">
        <v>5806</v>
      </c>
      <c r="E2252" s="820" t="s">
        <v>3099</v>
      </c>
      <c r="F2252" s="738" t="s">
        <v>3057</v>
      </c>
      <c r="G2252" s="738" t="s">
        <v>3584</v>
      </c>
      <c r="H2252" s="738" t="s">
        <v>871</v>
      </c>
      <c r="I2252" s="738" t="s">
        <v>1250</v>
      </c>
      <c r="J2252" s="738" t="s">
        <v>2887</v>
      </c>
      <c r="K2252" s="738" t="s">
        <v>2888</v>
      </c>
      <c r="L2252" s="739">
        <v>46.07</v>
      </c>
      <c r="M2252" s="739">
        <v>46.07</v>
      </c>
      <c r="N2252" s="738">
        <v>1</v>
      </c>
      <c r="O2252" s="821">
        <v>1</v>
      </c>
      <c r="P2252" s="739"/>
      <c r="Q2252" s="754">
        <v>0</v>
      </c>
      <c r="R2252" s="738"/>
      <c r="S2252" s="754">
        <v>0</v>
      </c>
      <c r="T2252" s="821"/>
      <c r="U2252" s="777">
        <v>0</v>
      </c>
    </row>
    <row r="2253" spans="1:21" ht="14.4" customHeight="1" x14ac:dyDescent="0.3">
      <c r="A2253" s="737">
        <v>10</v>
      </c>
      <c r="B2253" s="738" t="s">
        <v>2778</v>
      </c>
      <c r="C2253" s="738" t="s">
        <v>3080</v>
      </c>
      <c r="D2253" s="819" t="s">
        <v>5806</v>
      </c>
      <c r="E2253" s="820" t="s">
        <v>3099</v>
      </c>
      <c r="F2253" s="738" t="s">
        <v>3057</v>
      </c>
      <c r="G2253" s="738" t="s">
        <v>3294</v>
      </c>
      <c r="H2253" s="738" t="s">
        <v>871</v>
      </c>
      <c r="I2253" s="738" t="s">
        <v>5403</v>
      </c>
      <c r="J2253" s="738" t="s">
        <v>3296</v>
      </c>
      <c r="K2253" s="738" t="s">
        <v>5404</v>
      </c>
      <c r="L2253" s="739">
        <v>54.98</v>
      </c>
      <c r="M2253" s="739">
        <v>54.98</v>
      </c>
      <c r="N2253" s="738">
        <v>1</v>
      </c>
      <c r="O2253" s="821"/>
      <c r="P2253" s="739"/>
      <c r="Q2253" s="754">
        <v>0</v>
      </c>
      <c r="R2253" s="738"/>
      <c r="S2253" s="754">
        <v>0</v>
      </c>
      <c r="T2253" s="821"/>
      <c r="U2253" s="777"/>
    </row>
    <row r="2254" spans="1:21" ht="14.4" customHeight="1" x14ac:dyDescent="0.3">
      <c r="A2254" s="737">
        <v>10</v>
      </c>
      <c r="B2254" s="738" t="s">
        <v>2778</v>
      </c>
      <c r="C2254" s="738" t="s">
        <v>3080</v>
      </c>
      <c r="D2254" s="819" t="s">
        <v>5806</v>
      </c>
      <c r="E2254" s="820" t="s">
        <v>3099</v>
      </c>
      <c r="F2254" s="738" t="s">
        <v>3057</v>
      </c>
      <c r="G2254" s="738" t="s">
        <v>3294</v>
      </c>
      <c r="H2254" s="738" t="s">
        <v>871</v>
      </c>
      <c r="I2254" s="738" t="s">
        <v>5405</v>
      </c>
      <c r="J2254" s="738" t="s">
        <v>3296</v>
      </c>
      <c r="K2254" s="738" t="s">
        <v>5406</v>
      </c>
      <c r="L2254" s="739">
        <v>164.94</v>
      </c>
      <c r="M2254" s="739">
        <v>164.94</v>
      </c>
      <c r="N2254" s="738">
        <v>1</v>
      </c>
      <c r="O2254" s="821">
        <v>0.5</v>
      </c>
      <c r="P2254" s="739">
        <v>164.94</v>
      </c>
      <c r="Q2254" s="754">
        <v>1</v>
      </c>
      <c r="R2254" s="738">
        <v>1</v>
      </c>
      <c r="S2254" s="754">
        <v>1</v>
      </c>
      <c r="T2254" s="821">
        <v>0.5</v>
      </c>
      <c r="U2254" s="777">
        <v>1</v>
      </c>
    </row>
    <row r="2255" spans="1:21" ht="14.4" customHeight="1" x14ac:dyDescent="0.3">
      <c r="A2255" s="737">
        <v>10</v>
      </c>
      <c r="B2255" s="738" t="s">
        <v>2778</v>
      </c>
      <c r="C2255" s="738" t="s">
        <v>3080</v>
      </c>
      <c r="D2255" s="819" t="s">
        <v>5806</v>
      </c>
      <c r="E2255" s="820" t="s">
        <v>3099</v>
      </c>
      <c r="F2255" s="738" t="s">
        <v>3057</v>
      </c>
      <c r="G2255" s="738" t="s">
        <v>3294</v>
      </c>
      <c r="H2255" s="738" t="s">
        <v>871</v>
      </c>
      <c r="I2255" s="738" t="s">
        <v>5405</v>
      </c>
      <c r="J2255" s="738" t="s">
        <v>3296</v>
      </c>
      <c r="K2255" s="738" t="s">
        <v>5406</v>
      </c>
      <c r="L2255" s="739">
        <v>140.18</v>
      </c>
      <c r="M2255" s="739">
        <v>140.18</v>
      </c>
      <c r="N2255" s="738">
        <v>1</v>
      </c>
      <c r="O2255" s="821">
        <v>1</v>
      </c>
      <c r="P2255" s="739"/>
      <c r="Q2255" s="754">
        <v>0</v>
      </c>
      <c r="R2255" s="738"/>
      <c r="S2255" s="754">
        <v>0</v>
      </c>
      <c r="T2255" s="821"/>
      <c r="U2255" s="777">
        <v>0</v>
      </c>
    </row>
    <row r="2256" spans="1:21" ht="14.4" customHeight="1" x14ac:dyDescent="0.3">
      <c r="A2256" s="737">
        <v>10</v>
      </c>
      <c r="B2256" s="738" t="s">
        <v>2778</v>
      </c>
      <c r="C2256" s="738" t="s">
        <v>3080</v>
      </c>
      <c r="D2256" s="819" t="s">
        <v>5806</v>
      </c>
      <c r="E2256" s="820" t="s">
        <v>3099</v>
      </c>
      <c r="F2256" s="738" t="s">
        <v>3057</v>
      </c>
      <c r="G2256" s="738" t="s">
        <v>3294</v>
      </c>
      <c r="H2256" s="738" t="s">
        <v>871</v>
      </c>
      <c r="I2256" s="738" t="s">
        <v>5407</v>
      </c>
      <c r="J2256" s="738" t="s">
        <v>5408</v>
      </c>
      <c r="K2256" s="738" t="s">
        <v>5409</v>
      </c>
      <c r="L2256" s="739">
        <v>0</v>
      </c>
      <c r="M2256" s="739">
        <v>0</v>
      </c>
      <c r="N2256" s="738">
        <v>2</v>
      </c>
      <c r="O2256" s="821">
        <v>1.5</v>
      </c>
      <c r="P2256" s="739"/>
      <c r="Q2256" s="754"/>
      <c r="R2256" s="738"/>
      <c r="S2256" s="754">
        <v>0</v>
      </c>
      <c r="T2256" s="821"/>
      <c r="U2256" s="777">
        <v>0</v>
      </c>
    </row>
    <row r="2257" spans="1:21" ht="14.4" customHeight="1" x14ac:dyDescent="0.3">
      <c r="A2257" s="737">
        <v>10</v>
      </c>
      <c r="B2257" s="738" t="s">
        <v>2778</v>
      </c>
      <c r="C2257" s="738" t="s">
        <v>3080</v>
      </c>
      <c r="D2257" s="819" t="s">
        <v>5806</v>
      </c>
      <c r="E2257" s="820" t="s">
        <v>3099</v>
      </c>
      <c r="F2257" s="738" t="s">
        <v>3057</v>
      </c>
      <c r="G2257" s="738" t="s">
        <v>3294</v>
      </c>
      <c r="H2257" s="738" t="s">
        <v>871</v>
      </c>
      <c r="I2257" s="738" t="s">
        <v>3295</v>
      </c>
      <c r="J2257" s="738" t="s">
        <v>3296</v>
      </c>
      <c r="K2257" s="738" t="s">
        <v>3297</v>
      </c>
      <c r="L2257" s="739">
        <v>46.73</v>
      </c>
      <c r="M2257" s="739">
        <v>46.73</v>
      </c>
      <c r="N2257" s="738">
        <v>1</v>
      </c>
      <c r="O2257" s="821">
        <v>0.5</v>
      </c>
      <c r="P2257" s="739"/>
      <c r="Q2257" s="754">
        <v>0</v>
      </c>
      <c r="R2257" s="738"/>
      <c r="S2257" s="754">
        <v>0</v>
      </c>
      <c r="T2257" s="821"/>
      <c r="U2257" s="777">
        <v>0</v>
      </c>
    </row>
    <row r="2258" spans="1:21" ht="14.4" customHeight="1" x14ac:dyDescent="0.3">
      <c r="A2258" s="737">
        <v>10</v>
      </c>
      <c r="B2258" s="738" t="s">
        <v>2778</v>
      </c>
      <c r="C2258" s="738" t="s">
        <v>3080</v>
      </c>
      <c r="D2258" s="819" t="s">
        <v>5806</v>
      </c>
      <c r="E2258" s="820" t="s">
        <v>3099</v>
      </c>
      <c r="F2258" s="738" t="s">
        <v>3057</v>
      </c>
      <c r="G2258" s="738" t="s">
        <v>3552</v>
      </c>
      <c r="H2258" s="738" t="s">
        <v>608</v>
      </c>
      <c r="I2258" s="738" t="s">
        <v>3553</v>
      </c>
      <c r="J2258" s="738" t="s">
        <v>3554</v>
      </c>
      <c r="K2258" s="738" t="s">
        <v>3000</v>
      </c>
      <c r="L2258" s="739">
        <v>88.1</v>
      </c>
      <c r="M2258" s="739">
        <v>88.1</v>
      </c>
      <c r="N2258" s="738">
        <v>1</v>
      </c>
      <c r="O2258" s="821">
        <v>1</v>
      </c>
      <c r="P2258" s="739">
        <v>88.1</v>
      </c>
      <c r="Q2258" s="754">
        <v>1</v>
      </c>
      <c r="R2258" s="738">
        <v>1</v>
      </c>
      <c r="S2258" s="754">
        <v>1</v>
      </c>
      <c r="T2258" s="821">
        <v>1</v>
      </c>
      <c r="U2258" s="777">
        <v>1</v>
      </c>
    </row>
    <row r="2259" spans="1:21" ht="14.4" customHeight="1" x14ac:dyDescent="0.3">
      <c r="A2259" s="737">
        <v>10</v>
      </c>
      <c r="B2259" s="738" t="s">
        <v>2778</v>
      </c>
      <c r="C2259" s="738" t="s">
        <v>3080</v>
      </c>
      <c r="D2259" s="819" t="s">
        <v>5806</v>
      </c>
      <c r="E2259" s="820" t="s">
        <v>3099</v>
      </c>
      <c r="F2259" s="738" t="s">
        <v>3057</v>
      </c>
      <c r="G2259" s="738" t="s">
        <v>3188</v>
      </c>
      <c r="H2259" s="738" t="s">
        <v>608</v>
      </c>
      <c r="I2259" s="738" t="s">
        <v>3302</v>
      </c>
      <c r="J2259" s="738" t="s">
        <v>1623</v>
      </c>
      <c r="K2259" s="738" t="s">
        <v>3303</v>
      </c>
      <c r="L2259" s="739">
        <v>93.71</v>
      </c>
      <c r="M2259" s="739">
        <v>93.71</v>
      </c>
      <c r="N2259" s="738">
        <v>1</v>
      </c>
      <c r="O2259" s="821">
        <v>0.5</v>
      </c>
      <c r="P2259" s="739">
        <v>93.71</v>
      </c>
      <c r="Q2259" s="754">
        <v>1</v>
      </c>
      <c r="R2259" s="738">
        <v>1</v>
      </c>
      <c r="S2259" s="754">
        <v>1</v>
      </c>
      <c r="T2259" s="821">
        <v>0.5</v>
      </c>
      <c r="U2259" s="777">
        <v>1</v>
      </c>
    </row>
    <row r="2260" spans="1:21" ht="14.4" customHeight="1" x14ac:dyDescent="0.3">
      <c r="A2260" s="737">
        <v>10</v>
      </c>
      <c r="B2260" s="738" t="s">
        <v>2778</v>
      </c>
      <c r="C2260" s="738" t="s">
        <v>3080</v>
      </c>
      <c r="D2260" s="819" t="s">
        <v>5806</v>
      </c>
      <c r="E2260" s="820" t="s">
        <v>3099</v>
      </c>
      <c r="F2260" s="738" t="s">
        <v>3057</v>
      </c>
      <c r="G2260" s="738" t="s">
        <v>3188</v>
      </c>
      <c r="H2260" s="738" t="s">
        <v>608</v>
      </c>
      <c r="I2260" s="738" t="s">
        <v>3189</v>
      </c>
      <c r="J2260" s="738" t="s">
        <v>1623</v>
      </c>
      <c r="K2260" s="738" t="s">
        <v>3190</v>
      </c>
      <c r="L2260" s="739">
        <v>301.2</v>
      </c>
      <c r="M2260" s="739">
        <v>301.2</v>
      </c>
      <c r="N2260" s="738">
        <v>1</v>
      </c>
      <c r="O2260" s="821">
        <v>0.5</v>
      </c>
      <c r="P2260" s="739">
        <v>301.2</v>
      </c>
      <c r="Q2260" s="754">
        <v>1</v>
      </c>
      <c r="R2260" s="738">
        <v>1</v>
      </c>
      <c r="S2260" s="754">
        <v>1</v>
      </c>
      <c r="T2260" s="821">
        <v>0.5</v>
      </c>
      <c r="U2260" s="777">
        <v>1</v>
      </c>
    </row>
    <row r="2261" spans="1:21" ht="14.4" customHeight="1" x14ac:dyDescent="0.3">
      <c r="A2261" s="737">
        <v>10</v>
      </c>
      <c r="B2261" s="738" t="s">
        <v>2778</v>
      </c>
      <c r="C2261" s="738" t="s">
        <v>3080</v>
      </c>
      <c r="D2261" s="819" t="s">
        <v>5806</v>
      </c>
      <c r="E2261" s="820" t="s">
        <v>3099</v>
      </c>
      <c r="F2261" s="738" t="s">
        <v>3057</v>
      </c>
      <c r="G2261" s="738" t="s">
        <v>3188</v>
      </c>
      <c r="H2261" s="738" t="s">
        <v>608</v>
      </c>
      <c r="I2261" s="738" t="s">
        <v>3489</v>
      </c>
      <c r="J2261" s="738" t="s">
        <v>1623</v>
      </c>
      <c r="K2261" s="738" t="s">
        <v>3190</v>
      </c>
      <c r="L2261" s="739">
        <v>185.26</v>
      </c>
      <c r="M2261" s="739">
        <v>555.78</v>
      </c>
      <c r="N2261" s="738">
        <v>3</v>
      </c>
      <c r="O2261" s="821">
        <v>1.5</v>
      </c>
      <c r="P2261" s="739">
        <v>555.78</v>
      </c>
      <c r="Q2261" s="754">
        <v>1</v>
      </c>
      <c r="R2261" s="738">
        <v>3</v>
      </c>
      <c r="S2261" s="754">
        <v>1</v>
      </c>
      <c r="T2261" s="821">
        <v>1.5</v>
      </c>
      <c r="U2261" s="777">
        <v>1</v>
      </c>
    </row>
    <row r="2262" spans="1:21" ht="14.4" customHeight="1" x14ac:dyDescent="0.3">
      <c r="A2262" s="737">
        <v>10</v>
      </c>
      <c r="B2262" s="738" t="s">
        <v>2778</v>
      </c>
      <c r="C2262" s="738" t="s">
        <v>3080</v>
      </c>
      <c r="D2262" s="819" t="s">
        <v>5806</v>
      </c>
      <c r="E2262" s="820" t="s">
        <v>3099</v>
      </c>
      <c r="F2262" s="738" t="s">
        <v>3057</v>
      </c>
      <c r="G2262" s="738" t="s">
        <v>3313</v>
      </c>
      <c r="H2262" s="738" t="s">
        <v>608</v>
      </c>
      <c r="I2262" s="738" t="s">
        <v>3314</v>
      </c>
      <c r="J2262" s="738" t="s">
        <v>3315</v>
      </c>
      <c r="K2262" s="738" t="s">
        <v>3231</v>
      </c>
      <c r="L2262" s="739">
        <v>69.44</v>
      </c>
      <c r="M2262" s="739">
        <v>416.64</v>
      </c>
      <c r="N2262" s="738">
        <v>6</v>
      </c>
      <c r="O2262" s="821">
        <v>1.5</v>
      </c>
      <c r="P2262" s="739"/>
      <c r="Q2262" s="754">
        <v>0</v>
      </c>
      <c r="R2262" s="738"/>
      <c r="S2262" s="754">
        <v>0</v>
      </c>
      <c r="T2262" s="821"/>
      <c r="U2262" s="777">
        <v>0</v>
      </c>
    </row>
    <row r="2263" spans="1:21" ht="14.4" customHeight="1" x14ac:dyDescent="0.3">
      <c r="A2263" s="737">
        <v>10</v>
      </c>
      <c r="B2263" s="738" t="s">
        <v>2778</v>
      </c>
      <c r="C2263" s="738" t="s">
        <v>3080</v>
      </c>
      <c r="D2263" s="819" t="s">
        <v>5806</v>
      </c>
      <c r="E2263" s="820" t="s">
        <v>3099</v>
      </c>
      <c r="F2263" s="738" t="s">
        <v>3057</v>
      </c>
      <c r="G2263" s="738" t="s">
        <v>3320</v>
      </c>
      <c r="H2263" s="738" t="s">
        <v>608</v>
      </c>
      <c r="I2263" s="738" t="s">
        <v>1110</v>
      </c>
      <c r="J2263" s="738" t="s">
        <v>3323</v>
      </c>
      <c r="K2263" s="738" t="s">
        <v>3324</v>
      </c>
      <c r="L2263" s="739">
        <v>99.11</v>
      </c>
      <c r="M2263" s="739">
        <v>693.77</v>
      </c>
      <c r="N2263" s="738">
        <v>7</v>
      </c>
      <c r="O2263" s="821">
        <v>2</v>
      </c>
      <c r="P2263" s="739">
        <v>495.54999999999995</v>
      </c>
      <c r="Q2263" s="754">
        <v>0.71428571428571419</v>
      </c>
      <c r="R2263" s="738">
        <v>5</v>
      </c>
      <c r="S2263" s="754">
        <v>0.7142857142857143</v>
      </c>
      <c r="T2263" s="821">
        <v>1.5</v>
      </c>
      <c r="U2263" s="777">
        <v>0.75</v>
      </c>
    </row>
    <row r="2264" spans="1:21" ht="14.4" customHeight="1" x14ac:dyDescent="0.3">
      <c r="A2264" s="737">
        <v>10</v>
      </c>
      <c r="B2264" s="738" t="s">
        <v>2778</v>
      </c>
      <c r="C2264" s="738" t="s">
        <v>3080</v>
      </c>
      <c r="D2264" s="819" t="s">
        <v>5806</v>
      </c>
      <c r="E2264" s="820" t="s">
        <v>3099</v>
      </c>
      <c r="F2264" s="738" t="s">
        <v>3057</v>
      </c>
      <c r="G2264" s="738" t="s">
        <v>3325</v>
      </c>
      <c r="H2264" s="738" t="s">
        <v>608</v>
      </c>
      <c r="I2264" s="738" t="s">
        <v>3329</v>
      </c>
      <c r="J2264" s="738" t="s">
        <v>1188</v>
      </c>
      <c r="K2264" s="738" t="s">
        <v>3330</v>
      </c>
      <c r="L2264" s="739">
        <v>220.09</v>
      </c>
      <c r="M2264" s="739">
        <v>3301.3500000000004</v>
      </c>
      <c r="N2264" s="738">
        <v>15</v>
      </c>
      <c r="O2264" s="821">
        <v>6</v>
      </c>
      <c r="P2264" s="739">
        <v>1980.8100000000002</v>
      </c>
      <c r="Q2264" s="754">
        <v>0.6</v>
      </c>
      <c r="R2264" s="738">
        <v>9</v>
      </c>
      <c r="S2264" s="754">
        <v>0.6</v>
      </c>
      <c r="T2264" s="821">
        <v>2.5</v>
      </c>
      <c r="U2264" s="777">
        <v>0.41666666666666669</v>
      </c>
    </row>
    <row r="2265" spans="1:21" ht="14.4" customHeight="1" x14ac:dyDescent="0.3">
      <c r="A2265" s="737">
        <v>10</v>
      </c>
      <c r="B2265" s="738" t="s">
        <v>2778</v>
      </c>
      <c r="C2265" s="738" t="s">
        <v>3080</v>
      </c>
      <c r="D2265" s="819" t="s">
        <v>5806</v>
      </c>
      <c r="E2265" s="820" t="s">
        <v>3099</v>
      </c>
      <c r="F2265" s="738" t="s">
        <v>3057</v>
      </c>
      <c r="G2265" s="738" t="s">
        <v>3333</v>
      </c>
      <c r="H2265" s="738" t="s">
        <v>871</v>
      </c>
      <c r="I2265" s="738" t="s">
        <v>3334</v>
      </c>
      <c r="J2265" s="738" t="s">
        <v>2884</v>
      </c>
      <c r="K2265" s="738" t="s">
        <v>3335</v>
      </c>
      <c r="L2265" s="739">
        <v>10.41</v>
      </c>
      <c r="M2265" s="739">
        <v>52.05</v>
      </c>
      <c r="N2265" s="738">
        <v>5</v>
      </c>
      <c r="O2265" s="821">
        <v>1.5</v>
      </c>
      <c r="P2265" s="739"/>
      <c r="Q2265" s="754">
        <v>0</v>
      </c>
      <c r="R2265" s="738"/>
      <c r="S2265" s="754">
        <v>0</v>
      </c>
      <c r="T2265" s="821"/>
      <c r="U2265" s="777">
        <v>0</v>
      </c>
    </row>
    <row r="2266" spans="1:21" ht="14.4" customHeight="1" x14ac:dyDescent="0.3">
      <c r="A2266" s="737">
        <v>10</v>
      </c>
      <c r="B2266" s="738" t="s">
        <v>2778</v>
      </c>
      <c r="C2266" s="738" t="s">
        <v>3080</v>
      </c>
      <c r="D2266" s="819" t="s">
        <v>5806</v>
      </c>
      <c r="E2266" s="820" t="s">
        <v>3099</v>
      </c>
      <c r="F2266" s="738" t="s">
        <v>3057</v>
      </c>
      <c r="G2266" s="738" t="s">
        <v>3333</v>
      </c>
      <c r="H2266" s="738" t="s">
        <v>871</v>
      </c>
      <c r="I2266" s="738" t="s">
        <v>3336</v>
      </c>
      <c r="J2266" s="738" t="s">
        <v>2884</v>
      </c>
      <c r="K2266" s="738" t="s">
        <v>3337</v>
      </c>
      <c r="L2266" s="739">
        <v>0</v>
      </c>
      <c r="M2266" s="739">
        <v>0</v>
      </c>
      <c r="N2266" s="738">
        <v>5</v>
      </c>
      <c r="O2266" s="821">
        <v>1.5</v>
      </c>
      <c r="P2266" s="739"/>
      <c r="Q2266" s="754"/>
      <c r="R2266" s="738"/>
      <c r="S2266" s="754">
        <v>0</v>
      </c>
      <c r="T2266" s="821"/>
      <c r="U2266" s="777">
        <v>0</v>
      </c>
    </row>
    <row r="2267" spans="1:21" ht="14.4" customHeight="1" x14ac:dyDescent="0.3">
      <c r="A2267" s="737">
        <v>10</v>
      </c>
      <c r="B2267" s="738" t="s">
        <v>2778</v>
      </c>
      <c r="C2267" s="738" t="s">
        <v>3080</v>
      </c>
      <c r="D2267" s="819" t="s">
        <v>5806</v>
      </c>
      <c r="E2267" s="820" t="s">
        <v>3099</v>
      </c>
      <c r="F2267" s="738" t="s">
        <v>3057</v>
      </c>
      <c r="G2267" s="738" t="s">
        <v>3333</v>
      </c>
      <c r="H2267" s="738" t="s">
        <v>871</v>
      </c>
      <c r="I2267" s="738" t="s">
        <v>1231</v>
      </c>
      <c r="J2267" s="738" t="s">
        <v>2884</v>
      </c>
      <c r="K2267" s="738" t="s">
        <v>2885</v>
      </c>
      <c r="L2267" s="739">
        <v>16.09</v>
      </c>
      <c r="M2267" s="739">
        <v>16.09</v>
      </c>
      <c r="N2267" s="738">
        <v>1</v>
      </c>
      <c r="O2267" s="821">
        <v>0.5</v>
      </c>
      <c r="P2267" s="739">
        <v>16.09</v>
      </c>
      <c r="Q2267" s="754">
        <v>1</v>
      </c>
      <c r="R2267" s="738">
        <v>1</v>
      </c>
      <c r="S2267" s="754">
        <v>1</v>
      </c>
      <c r="T2267" s="821">
        <v>0.5</v>
      </c>
      <c r="U2267" s="777">
        <v>1</v>
      </c>
    </row>
    <row r="2268" spans="1:21" ht="14.4" customHeight="1" x14ac:dyDescent="0.3">
      <c r="A2268" s="737">
        <v>10</v>
      </c>
      <c r="B2268" s="738" t="s">
        <v>2778</v>
      </c>
      <c r="C2268" s="738" t="s">
        <v>3080</v>
      </c>
      <c r="D2268" s="819" t="s">
        <v>5806</v>
      </c>
      <c r="E2268" s="820" t="s">
        <v>3099</v>
      </c>
      <c r="F2268" s="738" t="s">
        <v>3057</v>
      </c>
      <c r="G2268" s="738" t="s">
        <v>3333</v>
      </c>
      <c r="H2268" s="738" t="s">
        <v>608</v>
      </c>
      <c r="I2268" s="738" t="s">
        <v>5410</v>
      </c>
      <c r="J2268" s="738" t="s">
        <v>5411</v>
      </c>
      <c r="K2268" s="738" t="s">
        <v>3345</v>
      </c>
      <c r="L2268" s="739">
        <v>0</v>
      </c>
      <c r="M2268" s="739">
        <v>0</v>
      </c>
      <c r="N2268" s="738">
        <v>2</v>
      </c>
      <c r="O2268" s="821"/>
      <c r="P2268" s="739"/>
      <c r="Q2268" s="754"/>
      <c r="R2268" s="738"/>
      <c r="S2268" s="754">
        <v>0</v>
      </c>
      <c r="T2268" s="821"/>
      <c r="U2268" s="777"/>
    </row>
    <row r="2269" spans="1:21" ht="14.4" customHeight="1" x14ac:dyDescent="0.3">
      <c r="A2269" s="737">
        <v>10</v>
      </c>
      <c r="B2269" s="738" t="s">
        <v>2778</v>
      </c>
      <c r="C2269" s="738" t="s">
        <v>3080</v>
      </c>
      <c r="D2269" s="819" t="s">
        <v>5806</v>
      </c>
      <c r="E2269" s="820" t="s">
        <v>3099</v>
      </c>
      <c r="F2269" s="738" t="s">
        <v>3057</v>
      </c>
      <c r="G2269" s="738" t="s">
        <v>3333</v>
      </c>
      <c r="H2269" s="738" t="s">
        <v>608</v>
      </c>
      <c r="I2269" s="738" t="s">
        <v>3343</v>
      </c>
      <c r="J2269" s="738" t="s">
        <v>3344</v>
      </c>
      <c r="K2269" s="738" t="s">
        <v>3345</v>
      </c>
      <c r="L2269" s="739">
        <v>46.84</v>
      </c>
      <c r="M2269" s="739">
        <v>46.84</v>
      </c>
      <c r="N2269" s="738">
        <v>1</v>
      </c>
      <c r="O2269" s="821">
        <v>1</v>
      </c>
      <c r="P2269" s="739"/>
      <c r="Q2269" s="754">
        <v>0</v>
      </c>
      <c r="R2269" s="738"/>
      <c r="S2269" s="754">
        <v>0</v>
      </c>
      <c r="T2269" s="821"/>
      <c r="U2269" s="777">
        <v>0</v>
      </c>
    </row>
    <row r="2270" spans="1:21" ht="14.4" customHeight="1" x14ac:dyDescent="0.3">
      <c r="A2270" s="737">
        <v>10</v>
      </c>
      <c r="B2270" s="738" t="s">
        <v>2778</v>
      </c>
      <c r="C2270" s="738" t="s">
        <v>3080</v>
      </c>
      <c r="D2270" s="819" t="s">
        <v>5806</v>
      </c>
      <c r="E2270" s="820" t="s">
        <v>3099</v>
      </c>
      <c r="F2270" s="738" t="s">
        <v>3057</v>
      </c>
      <c r="G2270" s="738" t="s">
        <v>3359</v>
      </c>
      <c r="H2270" s="738" t="s">
        <v>608</v>
      </c>
      <c r="I2270" s="738" t="s">
        <v>3360</v>
      </c>
      <c r="J2270" s="738" t="s">
        <v>3361</v>
      </c>
      <c r="K2270" s="738" t="s">
        <v>3362</v>
      </c>
      <c r="L2270" s="739">
        <v>1773.12</v>
      </c>
      <c r="M2270" s="739">
        <v>1773.12</v>
      </c>
      <c r="N2270" s="738">
        <v>1</v>
      </c>
      <c r="O2270" s="821">
        <v>1</v>
      </c>
      <c r="P2270" s="739">
        <v>1773.12</v>
      </c>
      <c r="Q2270" s="754">
        <v>1</v>
      </c>
      <c r="R2270" s="738">
        <v>1</v>
      </c>
      <c r="S2270" s="754">
        <v>1</v>
      </c>
      <c r="T2270" s="821">
        <v>1</v>
      </c>
      <c r="U2270" s="777">
        <v>1</v>
      </c>
    </row>
    <row r="2271" spans="1:21" ht="14.4" customHeight="1" x14ac:dyDescent="0.3">
      <c r="A2271" s="737">
        <v>10</v>
      </c>
      <c r="B2271" s="738" t="s">
        <v>2778</v>
      </c>
      <c r="C2271" s="738" t="s">
        <v>3080</v>
      </c>
      <c r="D2271" s="819" t="s">
        <v>5806</v>
      </c>
      <c r="E2271" s="820" t="s">
        <v>3099</v>
      </c>
      <c r="F2271" s="738" t="s">
        <v>3057</v>
      </c>
      <c r="G2271" s="738" t="s">
        <v>5412</v>
      </c>
      <c r="H2271" s="738" t="s">
        <v>608</v>
      </c>
      <c r="I2271" s="738" t="s">
        <v>5413</v>
      </c>
      <c r="J2271" s="738" t="s">
        <v>5414</v>
      </c>
      <c r="K2271" s="738" t="s">
        <v>3207</v>
      </c>
      <c r="L2271" s="739">
        <v>1030.97</v>
      </c>
      <c r="M2271" s="739">
        <v>4123.88</v>
      </c>
      <c r="N2271" s="738">
        <v>4</v>
      </c>
      <c r="O2271" s="821">
        <v>1</v>
      </c>
      <c r="P2271" s="739">
        <v>4123.88</v>
      </c>
      <c r="Q2271" s="754">
        <v>1</v>
      </c>
      <c r="R2271" s="738">
        <v>4</v>
      </c>
      <c r="S2271" s="754">
        <v>1</v>
      </c>
      <c r="T2271" s="821">
        <v>1</v>
      </c>
      <c r="U2271" s="777">
        <v>1</v>
      </c>
    </row>
    <row r="2272" spans="1:21" ht="14.4" customHeight="1" x14ac:dyDescent="0.3">
      <c r="A2272" s="737">
        <v>10</v>
      </c>
      <c r="B2272" s="738" t="s">
        <v>2778</v>
      </c>
      <c r="C2272" s="738" t="s">
        <v>3080</v>
      </c>
      <c r="D2272" s="819" t="s">
        <v>5806</v>
      </c>
      <c r="E2272" s="820" t="s">
        <v>3099</v>
      </c>
      <c r="F2272" s="738" t="s">
        <v>3057</v>
      </c>
      <c r="G2272" s="738" t="s">
        <v>5412</v>
      </c>
      <c r="H2272" s="738" t="s">
        <v>871</v>
      </c>
      <c r="I2272" s="738" t="s">
        <v>5415</v>
      </c>
      <c r="J2272" s="738" t="s">
        <v>5416</v>
      </c>
      <c r="K2272" s="738" t="s">
        <v>3207</v>
      </c>
      <c r="L2272" s="739">
        <v>1030.97</v>
      </c>
      <c r="M2272" s="739">
        <v>7216.79</v>
      </c>
      <c r="N2272" s="738">
        <v>7</v>
      </c>
      <c r="O2272" s="821">
        <v>1</v>
      </c>
      <c r="P2272" s="739">
        <v>7216.79</v>
      </c>
      <c r="Q2272" s="754">
        <v>1</v>
      </c>
      <c r="R2272" s="738">
        <v>7</v>
      </c>
      <c r="S2272" s="754">
        <v>1</v>
      </c>
      <c r="T2272" s="821">
        <v>1</v>
      </c>
      <c r="U2272" s="777">
        <v>1</v>
      </c>
    </row>
    <row r="2273" spans="1:21" ht="14.4" customHeight="1" x14ac:dyDescent="0.3">
      <c r="A2273" s="737">
        <v>10</v>
      </c>
      <c r="B2273" s="738" t="s">
        <v>2778</v>
      </c>
      <c r="C2273" s="738" t="s">
        <v>3080</v>
      </c>
      <c r="D2273" s="819" t="s">
        <v>5806</v>
      </c>
      <c r="E2273" s="820" t="s">
        <v>3099</v>
      </c>
      <c r="F2273" s="738" t="s">
        <v>3057</v>
      </c>
      <c r="G2273" s="738" t="s">
        <v>3370</v>
      </c>
      <c r="H2273" s="738" t="s">
        <v>608</v>
      </c>
      <c r="I2273" s="738" t="s">
        <v>2432</v>
      </c>
      <c r="J2273" s="738" t="s">
        <v>2433</v>
      </c>
      <c r="K2273" s="738" t="s">
        <v>3371</v>
      </c>
      <c r="L2273" s="739">
        <v>0</v>
      </c>
      <c r="M2273" s="739">
        <v>0</v>
      </c>
      <c r="N2273" s="738">
        <v>2</v>
      </c>
      <c r="O2273" s="821">
        <v>0.5</v>
      </c>
      <c r="P2273" s="739"/>
      <c r="Q2273" s="754"/>
      <c r="R2273" s="738"/>
      <c r="S2273" s="754">
        <v>0</v>
      </c>
      <c r="T2273" s="821"/>
      <c r="U2273" s="777">
        <v>0</v>
      </c>
    </row>
    <row r="2274" spans="1:21" ht="14.4" customHeight="1" x14ac:dyDescent="0.3">
      <c r="A2274" s="737">
        <v>10</v>
      </c>
      <c r="B2274" s="738" t="s">
        <v>2778</v>
      </c>
      <c r="C2274" s="738" t="s">
        <v>3080</v>
      </c>
      <c r="D2274" s="819" t="s">
        <v>5806</v>
      </c>
      <c r="E2274" s="820" t="s">
        <v>3099</v>
      </c>
      <c r="F2274" s="738" t="s">
        <v>3058</v>
      </c>
      <c r="G2274" s="738" t="s">
        <v>3161</v>
      </c>
      <c r="H2274" s="738" t="s">
        <v>608</v>
      </c>
      <c r="I2274" s="738" t="s">
        <v>5389</v>
      </c>
      <c r="J2274" s="738" t="s">
        <v>3107</v>
      </c>
      <c r="K2274" s="738"/>
      <c r="L2274" s="739">
        <v>0</v>
      </c>
      <c r="M2274" s="739">
        <v>0</v>
      </c>
      <c r="N2274" s="738">
        <v>5</v>
      </c>
      <c r="O2274" s="821">
        <v>4.5</v>
      </c>
      <c r="P2274" s="739">
        <v>0</v>
      </c>
      <c r="Q2274" s="754"/>
      <c r="R2274" s="738">
        <v>3</v>
      </c>
      <c r="S2274" s="754">
        <v>0.6</v>
      </c>
      <c r="T2274" s="821">
        <v>2.5</v>
      </c>
      <c r="U2274" s="777">
        <v>0.55555555555555558</v>
      </c>
    </row>
    <row r="2275" spans="1:21" ht="14.4" customHeight="1" x14ac:dyDescent="0.3">
      <c r="A2275" s="737">
        <v>10</v>
      </c>
      <c r="B2275" s="738" t="s">
        <v>2778</v>
      </c>
      <c r="C2275" s="738" t="s">
        <v>3080</v>
      </c>
      <c r="D2275" s="819" t="s">
        <v>5806</v>
      </c>
      <c r="E2275" s="820" t="s">
        <v>3099</v>
      </c>
      <c r="F2275" s="738" t="s">
        <v>3058</v>
      </c>
      <c r="G2275" s="738" t="s">
        <v>3161</v>
      </c>
      <c r="H2275" s="738" t="s">
        <v>608</v>
      </c>
      <c r="I2275" s="738" t="s">
        <v>3375</v>
      </c>
      <c r="J2275" s="738" t="s">
        <v>3107</v>
      </c>
      <c r="K2275" s="738"/>
      <c r="L2275" s="739">
        <v>0</v>
      </c>
      <c r="M2275" s="739">
        <v>0</v>
      </c>
      <c r="N2275" s="738">
        <v>2</v>
      </c>
      <c r="O2275" s="821">
        <v>1.5</v>
      </c>
      <c r="P2275" s="739">
        <v>0</v>
      </c>
      <c r="Q2275" s="754"/>
      <c r="R2275" s="738">
        <v>2</v>
      </c>
      <c r="S2275" s="754">
        <v>1</v>
      </c>
      <c r="T2275" s="821">
        <v>1.5</v>
      </c>
      <c r="U2275" s="777">
        <v>1</v>
      </c>
    </row>
    <row r="2276" spans="1:21" ht="14.4" customHeight="1" x14ac:dyDescent="0.3">
      <c r="A2276" s="737">
        <v>10</v>
      </c>
      <c r="B2276" s="738" t="s">
        <v>2778</v>
      </c>
      <c r="C2276" s="738" t="s">
        <v>3080</v>
      </c>
      <c r="D2276" s="819" t="s">
        <v>5806</v>
      </c>
      <c r="E2276" s="820" t="s">
        <v>3099</v>
      </c>
      <c r="F2276" s="738" t="s">
        <v>3058</v>
      </c>
      <c r="G2276" s="738" t="s">
        <v>3161</v>
      </c>
      <c r="H2276" s="738" t="s">
        <v>608</v>
      </c>
      <c r="I2276" s="738" t="s">
        <v>3376</v>
      </c>
      <c r="J2276" s="738" t="s">
        <v>3107</v>
      </c>
      <c r="K2276" s="738"/>
      <c r="L2276" s="739">
        <v>0</v>
      </c>
      <c r="M2276" s="739">
        <v>0</v>
      </c>
      <c r="N2276" s="738">
        <v>4</v>
      </c>
      <c r="O2276" s="821">
        <v>3.5</v>
      </c>
      <c r="P2276" s="739">
        <v>0</v>
      </c>
      <c r="Q2276" s="754"/>
      <c r="R2276" s="738">
        <v>1</v>
      </c>
      <c r="S2276" s="754">
        <v>0.25</v>
      </c>
      <c r="T2276" s="821">
        <v>1</v>
      </c>
      <c r="U2276" s="777">
        <v>0.2857142857142857</v>
      </c>
    </row>
    <row r="2277" spans="1:21" ht="14.4" customHeight="1" x14ac:dyDescent="0.3">
      <c r="A2277" s="737">
        <v>10</v>
      </c>
      <c r="B2277" s="738" t="s">
        <v>2778</v>
      </c>
      <c r="C2277" s="738" t="s">
        <v>3080</v>
      </c>
      <c r="D2277" s="819" t="s">
        <v>5806</v>
      </c>
      <c r="E2277" s="820" t="s">
        <v>3099</v>
      </c>
      <c r="F2277" s="738" t="s">
        <v>3058</v>
      </c>
      <c r="G2277" s="738" t="s">
        <v>3161</v>
      </c>
      <c r="H2277" s="738" t="s">
        <v>608</v>
      </c>
      <c r="I2277" s="738" t="s">
        <v>4065</v>
      </c>
      <c r="J2277" s="738" t="s">
        <v>3107</v>
      </c>
      <c r="K2277" s="738"/>
      <c r="L2277" s="739">
        <v>0</v>
      </c>
      <c r="M2277" s="739">
        <v>0</v>
      </c>
      <c r="N2277" s="738">
        <v>1</v>
      </c>
      <c r="O2277" s="821">
        <v>0.5</v>
      </c>
      <c r="P2277" s="739">
        <v>0</v>
      </c>
      <c r="Q2277" s="754"/>
      <c r="R2277" s="738">
        <v>1</v>
      </c>
      <c r="S2277" s="754">
        <v>1</v>
      </c>
      <c r="T2277" s="821">
        <v>0.5</v>
      </c>
      <c r="U2277" s="777">
        <v>1</v>
      </c>
    </row>
    <row r="2278" spans="1:21" ht="14.4" customHeight="1" x14ac:dyDescent="0.3">
      <c r="A2278" s="737">
        <v>10</v>
      </c>
      <c r="B2278" s="738" t="s">
        <v>2778</v>
      </c>
      <c r="C2278" s="738" t="s">
        <v>3080</v>
      </c>
      <c r="D2278" s="819" t="s">
        <v>5806</v>
      </c>
      <c r="E2278" s="820" t="s">
        <v>3099</v>
      </c>
      <c r="F2278" s="738" t="s">
        <v>3058</v>
      </c>
      <c r="G2278" s="738" t="s">
        <v>3161</v>
      </c>
      <c r="H2278" s="738" t="s">
        <v>608</v>
      </c>
      <c r="I2278" s="738" t="s">
        <v>3675</v>
      </c>
      <c r="J2278" s="738" t="s">
        <v>3107</v>
      </c>
      <c r="K2278" s="738"/>
      <c r="L2278" s="739">
        <v>0</v>
      </c>
      <c r="M2278" s="739">
        <v>0</v>
      </c>
      <c r="N2278" s="738">
        <v>1</v>
      </c>
      <c r="O2278" s="821">
        <v>1</v>
      </c>
      <c r="P2278" s="739"/>
      <c r="Q2278" s="754"/>
      <c r="R2278" s="738"/>
      <c r="S2278" s="754">
        <v>0</v>
      </c>
      <c r="T2278" s="821"/>
      <c r="U2278" s="777">
        <v>0</v>
      </c>
    </row>
    <row r="2279" spans="1:21" ht="14.4" customHeight="1" x14ac:dyDescent="0.3">
      <c r="A2279" s="737">
        <v>10</v>
      </c>
      <c r="B2279" s="738" t="s">
        <v>2778</v>
      </c>
      <c r="C2279" s="738" t="s">
        <v>3080</v>
      </c>
      <c r="D2279" s="819" t="s">
        <v>5806</v>
      </c>
      <c r="E2279" s="820" t="s">
        <v>3099</v>
      </c>
      <c r="F2279" s="738" t="s">
        <v>3059</v>
      </c>
      <c r="G2279" s="738" t="s">
        <v>4513</v>
      </c>
      <c r="H2279" s="738" t="s">
        <v>608</v>
      </c>
      <c r="I2279" s="738" t="s">
        <v>5417</v>
      </c>
      <c r="J2279" s="738" t="s">
        <v>5418</v>
      </c>
      <c r="K2279" s="738" t="s">
        <v>5419</v>
      </c>
      <c r="L2279" s="739">
        <v>6.84</v>
      </c>
      <c r="M2279" s="739">
        <v>3078</v>
      </c>
      <c r="N2279" s="738">
        <v>450</v>
      </c>
      <c r="O2279" s="821">
        <v>1</v>
      </c>
      <c r="P2279" s="739"/>
      <c r="Q2279" s="754">
        <v>0</v>
      </c>
      <c r="R2279" s="738"/>
      <c r="S2279" s="754">
        <v>0</v>
      </c>
      <c r="T2279" s="821"/>
      <c r="U2279" s="777">
        <v>0</v>
      </c>
    </row>
    <row r="2280" spans="1:21" ht="14.4" customHeight="1" x14ac:dyDescent="0.3">
      <c r="A2280" s="737">
        <v>10</v>
      </c>
      <c r="B2280" s="738" t="s">
        <v>2778</v>
      </c>
      <c r="C2280" s="738" t="s">
        <v>3080</v>
      </c>
      <c r="D2280" s="819" t="s">
        <v>5806</v>
      </c>
      <c r="E2280" s="820" t="s">
        <v>3099</v>
      </c>
      <c r="F2280" s="738" t="s">
        <v>3059</v>
      </c>
      <c r="G2280" s="738" t="s">
        <v>4513</v>
      </c>
      <c r="H2280" s="738" t="s">
        <v>608</v>
      </c>
      <c r="I2280" s="738" t="s">
        <v>5420</v>
      </c>
      <c r="J2280" s="738" t="s">
        <v>5421</v>
      </c>
      <c r="K2280" s="738" t="s">
        <v>5422</v>
      </c>
      <c r="L2280" s="739">
        <v>1500</v>
      </c>
      <c r="M2280" s="739">
        <v>15000</v>
      </c>
      <c r="N2280" s="738">
        <v>10</v>
      </c>
      <c r="O2280" s="821">
        <v>1</v>
      </c>
      <c r="P2280" s="739"/>
      <c r="Q2280" s="754">
        <v>0</v>
      </c>
      <c r="R2280" s="738"/>
      <c r="S2280" s="754">
        <v>0</v>
      </c>
      <c r="T2280" s="821"/>
      <c r="U2280" s="777">
        <v>0</v>
      </c>
    </row>
    <row r="2281" spans="1:21" ht="14.4" customHeight="1" x14ac:dyDescent="0.3">
      <c r="A2281" s="737">
        <v>10</v>
      </c>
      <c r="B2281" s="738" t="s">
        <v>2778</v>
      </c>
      <c r="C2281" s="738" t="s">
        <v>3080</v>
      </c>
      <c r="D2281" s="819" t="s">
        <v>5806</v>
      </c>
      <c r="E2281" s="820" t="s">
        <v>3149</v>
      </c>
      <c r="F2281" s="738" t="s">
        <v>3057</v>
      </c>
      <c r="G2281" s="738" t="s">
        <v>3150</v>
      </c>
      <c r="H2281" s="738" t="s">
        <v>608</v>
      </c>
      <c r="I2281" s="738" t="s">
        <v>3232</v>
      </c>
      <c r="J2281" s="738" t="s">
        <v>3152</v>
      </c>
      <c r="K2281" s="738" t="s">
        <v>3233</v>
      </c>
      <c r="L2281" s="739">
        <v>0</v>
      </c>
      <c r="M2281" s="739">
        <v>0</v>
      </c>
      <c r="N2281" s="738">
        <v>2</v>
      </c>
      <c r="O2281" s="821">
        <v>0.5</v>
      </c>
      <c r="P2281" s="739"/>
      <c r="Q2281" s="754"/>
      <c r="R2281" s="738"/>
      <c r="S2281" s="754">
        <v>0</v>
      </c>
      <c r="T2281" s="821"/>
      <c r="U2281" s="777">
        <v>0</v>
      </c>
    </row>
    <row r="2282" spans="1:21" ht="14.4" customHeight="1" x14ac:dyDescent="0.3">
      <c r="A2282" s="737">
        <v>10</v>
      </c>
      <c r="B2282" s="738" t="s">
        <v>2778</v>
      </c>
      <c r="C2282" s="738" t="s">
        <v>3080</v>
      </c>
      <c r="D2282" s="819" t="s">
        <v>5806</v>
      </c>
      <c r="E2282" s="820" t="s">
        <v>3149</v>
      </c>
      <c r="F2282" s="738" t="s">
        <v>3057</v>
      </c>
      <c r="G2282" s="738" t="s">
        <v>3150</v>
      </c>
      <c r="H2282" s="738" t="s">
        <v>608</v>
      </c>
      <c r="I2282" s="738" t="s">
        <v>3151</v>
      </c>
      <c r="J2282" s="738" t="s">
        <v>3152</v>
      </c>
      <c r="K2282" s="738" t="s">
        <v>3153</v>
      </c>
      <c r="L2282" s="739">
        <v>103.64</v>
      </c>
      <c r="M2282" s="739">
        <v>103.64</v>
      </c>
      <c r="N2282" s="738">
        <v>1</v>
      </c>
      <c r="O2282" s="821"/>
      <c r="P2282" s="739">
        <v>103.64</v>
      </c>
      <c r="Q2282" s="754">
        <v>1</v>
      </c>
      <c r="R2282" s="738">
        <v>1</v>
      </c>
      <c r="S2282" s="754">
        <v>1</v>
      </c>
      <c r="T2282" s="821"/>
      <c r="U2282" s="777"/>
    </row>
    <row r="2283" spans="1:21" ht="14.4" customHeight="1" x14ac:dyDescent="0.3">
      <c r="A2283" s="737">
        <v>10</v>
      </c>
      <c r="B2283" s="738" t="s">
        <v>2778</v>
      </c>
      <c r="C2283" s="738" t="s">
        <v>3080</v>
      </c>
      <c r="D2283" s="819" t="s">
        <v>5806</v>
      </c>
      <c r="E2283" s="820" t="s">
        <v>3149</v>
      </c>
      <c r="F2283" s="738" t="s">
        <v>3057</v>
      </c>
      <c r="G2283" s="738" t="s">
        <v>4128</v>
      </c>
      <c r="H2283" s="738" t="s">
        <v>608</v>
      </c>
      <c r="I2283" s="738" t="s">
        <v>4129</v>
      </c>
      <c r="J2283" s="738" t="s">
        <v>4130</v>
      </c>
      <c r="K2283" s="738" t="s">
        <v>4131</v>
      </c>
      <c r="L2283" s="739">
        <v>102.31</v>
      </c>
      <c r="M2283" s="739">
        <v>102.31</v>
      </c>
      <c r="N2283" s="738">
        <v>1</v>
      </c>
      <c r="O2283" s="821">
        <v>1</v>
      </c>
      <c r="P2283" s="739">
        <v>102.31</v>
      </c>
      <c r="Q2283" s="754">
        <v>1</v>
      </c>
      <c r="R2283" s="738">
        <v>1</v>
      </c>
      <c r="S2283" s="754">
        <v>1</v>
      </c>
      <c r="T2283" s="821">
        <v>1</v>
      </c>
      <c r="U2283" s="777">
        <v>1</v>
      </c>
    </row>
    <row r="2284" spans="1:21" ht="14.4" customHeight="1" x14ac:dyDescent="0.3">
      <c r="A2284" s="737">
        <v>10</v>
      </c>
      <c r="B2284" s="738" t="s">
        <v>2778</v>
      </c>
      <c r="C2284" s="738" t="s">
        <v>3080</v>
      </c>
      <c r="D2284" s="819" t="s">
        <v>5806</v>
      </c>
      <c r="E2284" s="820" t="s">
        <v>3149</v>
      </c>
      <c r="F2284" s="738" t="s">
        <v>3057</v>
      </c>
      <c r="G2284" s="738" t="s">
        <v>3267</v>
      </c>
      <c r="H2284" s="738" t="s">
        <v>608</v>
      </c>
      <c r="I2284" s="738" t="s">
        <v>3268</v>
      </c>
      <c r="J2284" s="738" t="s">
        <v>3269</v>
      </c>
      <c r="K2284" s="738" t="s">
        <v>3270</v>
      </c>
      <c r="L2284" s="739">
        <v>1154.81</v>
      </c>
      <c r="M2284" s="739">
        <v>10393.289999999999</v>
      </c>
      <c r="N2284" s="738">
        <v>9</v>
      </c>
      <c r="O2284" s="821">
        <v>1</v>
      </c>
      <c r="P2284" s="739">
        <v>3464.43</v>
      </c>
      <c r="Q2284" s="754">
        <v>0.33333333333333337</v>
      </c>
      <c r="R2284" s="738">
        <v>3</v>
      </c>
      <c r="S2284" s="754">
        <v>0.33333333333333331</v>
      </c>
      <c r="T2284" s="821">
        <v>0.5</v>
      </c>
      <c r="U2284" s="777">
        <v>0.5</v>
      </c>
    </row>
    <row r="2285" spans="1:21" ht="14.4" customHeight="1" x14ac:dyDescent="0.3">
      <c r="A2285" s="737">
        <v>10</v>
      </c>
      <c r="B2285" s="738" t="s">
        <v>2778</v>
      </c>
      <c r="C2285" s="738" t="s">
        <v>3080</v>
      </c>
      <c r="D2285" s="819" t="s">
        <v>5806</v>
      </c>
      <c r="E2285" s="820" t="s">
        <v>3149</v>
      </c>
      <c r="F2285" s="738" t="s">
        <v>3057</v>
      </c>
      <c r="G2285" s="738" t="s">
        <v>3267</v>
      </c>
      <c r="H2285" s="738" t="s">
        <v>608</v>
      </c>
      <c r="I2285" s="738" t="s">
        <v>5423</v>
      </c>
      <c r="J2285" s="738" t="s">
        <v>3269</v>
      </c>
      <c r="K2285" s="738" t="s">
        <v>5424</v>
      </c>
      <c r="L2285" s="739">
        <v>0</v>
      </c>
      <c r="M2285" s="739">
        <v>0</v>
      </c>
      <c r="N2285" s="738">
        <v>1</v>
      </c>
      <c r="O2285" s="821">
        <v>0.5</v>
      </c>
      <c r="P2285" s="739">
        <v>0</v>
      </c>
      <c r="Q2285" s="754"/>
      <c r="R2285" s="738">
        <v>1</v>
      </c>
      <c r="S2285" s="754">
        <v>1</v>
      </c>
      <c r="T2285" s="821">
        <v>0.5</v>
      </c>
      <c r="U2285" s="777">
        <v>1</v>
      </c>
    </row>
    <row r="2286" spans="1:21" ht="14.4" customHeight="1" x14ac:dyDescent="0.3">
      <c r="A2286" s="737">
        <v>10</v>
      </c>
      <c r="B2286" s="738" t="s">
        <v>2778</v>
      </c>
      <c r="C2286" s="738" t="s">
        <v>3080</v>
      </c>
      <c r="D2286" s="819" t="s">
        <v>5806</v>
      </c>
      <c r="E2286" s="820" t="s">
        <v>3149</v>
      </c>
      <c r="F2286" s="738" t="s">
        <v>3057</v>
      </c>
      <c r="G2286" s="738" t="s">
        <v>3275</v>
      </c>
      <c r="H2286" s="738" t="s">
        <v>608</v>
      </c>
      <c r="I2286" s="738" t="s">
        <v>2181</v>
      </c>
      <c r="J2286" s="738" t="s">
        <v>3276</v>
      </c>
      <c r="K2286" s="738" t="s">
        <v>3153</v>
      </c>
      <c r="L2286" s="739">
        <v>15.46</v>
      </c>
      <c r="M2286" s="739">
        <v>15.46</v>
      </c>
      <c r="N2286" s="738">
        <v>1</v>
      </c>
      <c r="O2286" s="821">
        <v>1</v>
      </c>
      <c r="P2286" s="739"/>
      <c r="Q2286" s="754">
        <v>0</v>
      </c>
      <c r="R2286" s="738"/>
      <c r="S2286" s="754">
        <v>0</v>
      </c>
      <c r="T2286" s="821"/>
      <c r="U2286" s="777">
        <v>0</v>
      </c>
    </row>
    <row r="2287" spans="1:21" ht="14.4" customHeight="1" x14ac:dyDescent="0.3">
      <c r="A2287" s="737">
        <v>10</v>
      </c>
      <c r="B2287" s="738" t="s">
        <v>2778</v>
      </c>
      <c r="C2287" s="738" t="s">
        <v>3080</v>
      </c>
      <c r="D2287" s="819" t="s">
        <v>5806</v>
      </c>
      <c r="E2287" s="820" t="s">
        <v>3149</v>
      </c>
      <c r="F2287" s="738" t="s">
        <v>3057</v>
      </c>
      <c r="G2287" s="738" t="s">
        <v>3275</v>
      </c>
      <c r="H2287" s="738" t="s">
        <v>608</v>
      </c>
      <c r="I2287" s="738" t="s">
        <v>1201</v>
      </c>
      <c r="J2287" s="738" t="s">
        <v>3276</v>
      </c>
      <c r="K2287" s="738" t="s">
        <v>3277</v>
      </c>
      <c r="L2287" s="739">
        <v>3.01</v>
      </c>
      <c r="M2287" s="739">
        <v>18.059999999999999</v>
      </c>
      <c r="N2287" s="738">
        <v>6</v>
      </c>
      <c r="O2287" s="821">
        <v>2</v>
      </c>
      <c r="P2287" s="739">
        <v>9.0299999999999994</v>
      </c>
      <c r="Q2287" s="754">
        <v>0.5</v>
      </c>
      <c r="R2287" s="738">
        <v>3</v>
      </c>
      <c r="S2287" s="754">
        <v>0.5</v>
      </c>
      <c r="T2287" s="821">
        <v>1</v>
      </c>
      <c r="U2287" s="777">
        <v>0.5</v>
      </c>
    </row>
    <row r="2288" spans="1:21" ht="14.4" customHeight="1" x14ac:dyDescent="0.3">
      <c r="A2288" s="737">
        <v>10</v>
      </c>
      <c r="B2288" s="738" t="s">
        <v>2778</v>
      </c>
      <c r="C2288" s="738" t="s">
        <v>3080</v>
      </c>
      <c r="D2288" s="819" t="s">
        <v>5806</v>
      </c>
      <c r="E2288" s="820" t="s">
        <v>3149</v>
      </c>
      <c r="F2288" s="738" t="s">
        <v>3057</v>
      </c>
      <c r="G2288" s="738" t="s">
        <v>3275</v>
      </c>
      <c r="H2288" s="738" t="s">
        <v>608</v>
      </c>
      <c r="I2288" s="738" t="s">
        <v>3278</v>
      </c>
      <c r="J2288" s="738" t="s">
        <v>3276</v>
      </c>
      <c r="K2288" s="738" t="s">
        <v>3279</v>
      </c>
      <c r="L2288" s="739">
        <v>0</v>
      </c>
      <c r="M2288" s="739">
        <v>0</v>
      </c>
      <c r="N2288" s="738">
        <v>3</v>
      </c>
      <c r="O2288" s="821">
        <v>2</v>
      </c>
      <c r="P2288" s="739">
        <v>0</v>
      </c>
      <c r="Q2288" s="754"/>
      <c r="R2288" s="738">
        <v>1</v>
      </c>
      <c r="S2288" s="754">
        <v>0.33333333333333331</v>
      </c>
      <c r="T2288" s="821">
        <v>0.5</v>
      </c>
      <c r="U2288" s="777">
        <v>0.25</v>
      </c>
    </row>
    <row r="2289" spans="1:21" ht="14.4" customHeight="1" x14ac:dyDescent="0.3">
      <c r="A2289" s="737">
        <v>10</v>
      </c>
      <c r="B2289" s="738" t="s">
        <v>2778</v>
      </c>
      <c r="C2289" s="738" t="s">
        <v>3080</v>
      </c>
      <c r="D2289" s="819" t="s">
        <v>5806</v>
      </c>
      <c r="E2289" s="820" t="s">
        <v>3149</v>
      </c>
      <c r="F2289" s="738" t="s">
        <v>3057</v>
      </c>
      <c r="G2289" s="738" t="s">
        <v>3481</v>
      </c>
      <c r="H2289" s="738" t="s">
        <v>608</v>
      </c>
      <c r="I2289" s="738" t="s">
        <v>1039</v>
      </c>
      <c r="J2289" s="738" t="s">
        <v>1040</v>
      </c>
      <c r="K2289" s="738" t="s">
        <v>3482</v>
      </c>
      <c r="L2289" s="739">
        <v>55.01</v>
      </c>
      <c r="M2289" s="739">
        <v>165.03</v>
      </c>
      <c r="N2289" s="738">
        <v>3</v>
      </c>
      <c r="O2289" s="821">
        <v>0.5</v>
      </c>
      <c r="P2289" s="739">
        <v>165.03</v>
      </c>
      <c r="Q2289" s="754">
        <v>1</v>
      </c>
      <c r="R2289" s="738">
        <v>3</v>
      </c>
      <c r="S2289" s="754">
        <v>1</v>
      </c>
      <c r="T2289" s="821">
        <v>0.5</v>
      </c>
      <c r="U2289" s="777">
        <v>1</v>
      </c>
    </row>
    <row r="2290" spans="1:21" ht="14.4" customHeight="1" x14ac:dyDescent="0.3">
      <c r="A2290" s="737">
        <v>10</v>
      </c>
      <c r="B2290" s="738" t="s">
        <v>2778</v>
      </c>
      <c r="C2290" s="738" t="s">
        <v>3080</v>
      </c>
      <c r="D2290" s="819" t="s">
        <v>5806</v>
      </c>
      <c r="E2290" s="820" t="s">
        <v>3149</v>
      </c>
      <c r="F2290" s="738" t="s">
        <v>3057</v>
      </c>
      <c r="G2290" s="738" t="s">
        <v>3158</v>
      </c>
      <c r="H2290" s="738" t="s">
        <v>608</v>
      </c>
      <c r="I2290" s="738" t="s">
        <v>777</v>
      </c>
      <c r="J2290" s="738" t="s">
        <v>778</v>
      </c>
      <c r="K2290" s="738" t="s">
        <v>3159</v>
      </c>
      <c r="L2290" s="739">
        <v>34.15</v>
      </c>
      <c r="M2290" s="739">
        <v>34.15</v>
      </c>
      <c r="N2290" s="738">
        <v>1</v>
      </c>
      <c r="O2290" s="821">
        <v>1</v>
      </c>
      <c r="P2290" s="739"/>
      <c r="Q2290" s="754">
        <v>0</v>
      </c>
      <c r="R2290" s="738"/>
      <c r="S2290" s="754">
        <v>0</v>
      </c>
      <c r="T2290" s="821"/>
      <c r="U2290" s="777">
        <v>0</v>
      </c>
    </row>
    <row r="2291" spans="1:21" ht="14.4" customHeight="1" x14ac:dyDescent="0.3">
      <c r="A2291" s="737">
        <v>10</v>
      </c>
      <c r="B2291" s="738" t="s">
        <v>2778</v>
      </c>
      <c r="C2291" s="738" t="s">
        <v>3080</v>
      </c>
      <c r="D2291" s="819" t="s">
        <v>5806</v>
      </c>
      <c r="E2291" s="820" t="s">
        <v>3149</v>
      </c>
      <c r="F2291" s="738" t="s">
        <v>3057</v>
      </c>
      <c r="G2291" s="738" t="s">
        <v>3298</v>
      </c>
      <c r="H2291" s="738" t="s">
        <v>608</v>
      </c>
      <c r="I2291" s="738" t="s">
        <v>4269</v>
      </c>
      <c r="J2291" s="738" t="s">
        <v>3300</v>
      </c>
      <c r="K2291" s="738" t="s">
        <v>4270</v>
      </c>
      <c r="L2291" s="739">
        <v>0</v>
      </c>
      <c r="M2291" s="739">
        <v>0</v>
      </c>
      <c r="N2291" s="738">
        <v>1</v>
      </c>
      <c r="O2291" s="821">
        <v>1</v>
      </c>
      <c r="P2291" s="739"/>
      <c r="Q2291" s="754"/>
      <c r="R2291" s="738"/>
      <c r="S2291" s="754">
        <v>0</v>
      </c>
      <c r="T2291" s="821"/>
      <c r="U2291" s="777">
        <v>0</v>
      </c>
    </row>
    <row r="2292" spans="1:21" ht="14.4" customHeight="1" x14ac:dyDescent="0.3">
      <c r="A2292" s="737">
        <v>10</v>
      </c>
      <c r="B2292" s="738" t="s">
        <v>2778</v>
      </c>
      <c r="C2292" s="738" t="s">
        <v>3080</v>
      </c>
      <c r="D2292" s="819" t="s">
        <v>5806</v>
      </c>
      <c r="E2292" s="820" t="s">
        <v>3149</v>
      </c>
      <c r="F2292" s="738" t="s">
        <v>3057</v>
      </c>
      <c r="G2292" s="738" t="s">
        <v>3552</v>
      </c>
      <c r="H2292" s="738" t="s">
        <v>608</v>
      </c>
      <c r="I2292" s="738" t="s">
        <v>3553</v>
      </c>
      <c r="J2292" s="738" t="s">
        <v>3554</v>
      </c>
      <c r="K2292" s="738" t="s">
        <v>3000</v>
      </c>
      <c r="L2292" s="739">
        <v>88.1</v>
      </c>
      <c r="M2292" s="739">
        <v>264.29999999999995</v>
      </c>
      <c r="N2292" s="738">
        <v>3</v>
      </c>
      <c r="O2292" s="821">
        <v>1</v>
      </c>
      <c r="P2292" s="739"/>
      <c r="Q2292" s="754">
        <v>0</v>
      </c>
      <c r="R2292" s="738"/>
      <c r="S2292" s="754">
        <v>0</v>
      </c>
      <c r="T2292" s="821"/>
      <c r="U2292" s="777">
        <v>0</v>
      </c>
    </row>
    <row r="2293" spans="1:21" ht="14.4" customHeight="1" x14ac:dyDescent="0.3">
      <c r="A2293" s="737">
        <v>10</v>
      </c>
      <c r="B2293" s="738" t="s">
        <v>2778</v>
      </c>
      <c r="C2293" s="738" t="s">
        <v>3080</v>
      </c>
      <c r="D2293" s="819" t="s">
        <v>5806</v>
      </c>
      <c r="E2293" s="820" t="s">
        <v>3149</v>
      </c>
      <c r="F2293" s="738" t="s">
        <v>3057</v>
      </c>
      <c r="G2293" s="738" t="s">
        <v>3188</v>
      </c>
      <c r="H2293" s="738" t="s">
        <v>608</v>
      </c>
      <c r="I2293" s="738" t="s">
        <v>4252</v>
      </c>
      <c r="J2293" s="738" t="s">
        <v>3312</v>
      </c>
      <c r="K2293" s="738" t="s">
        <v>3307</v>
      </c>
      <c r="L2293" s="739">
        <v>0</v>
      </c>
      <c r="M2293" s="739">
        <v>0</v>
      </c>
      <c r="N2293" s="738">
        <v>2</v>
      </c>
      <c r="O2293" s="821">
        <v>1</v>
      </c>
      <c r="P2293" s="739"/>
      <c r="Q2293" s="754"/>
      <c r="R2293" s="738"/>
      <c r="S2293" s="754">
        <v>0</v>
      </c>
      <c r="T2293" s="821"/>
      <c r="U2293" s="777">
        <v>0</v>
      </c>
    </row>
    <row r="2294" spans="1:21" ht="14.4" customHeight="1" x14ac:dyDescent="0.3">
      <c r="A2294" s="737">
        <v>10</v>
      </c>
      <c r="B2294" s="738" t="s">
        <v>2778</v>
      </c>
      <c r="C2294" s="738" t="s">
        <v>3080</v>
      </c>
      <c r="D2294" s="819" t="s">
        <v>5806</v>
      </c>
      <c r="E2294" s="820" t="s">
        <v>3149</v>
      </c>
      <c r="F2294" s="738" t="s">
        <v>3057</v>
      </c>
      <c r="G2294" s="738" t="s">
        <v>3313</v>
      </c>
      <c r="H2294" s="738" t="s">
        <v>608</v>
      </c>
      <c r="I2294" s="738" t="s">
        <v>3314</v>
      </c>
      <c r="J2294" s="738" t="s">
        <v>3315</v>
      </c>
      <c r="K2294" s="738" t="s">
        <v>3231</v>
      </c>
      <c r="L2294" s="739">
        <v>69.44</v>
      </c>
      <c r="M2294" s="739">
        <v>69.44</v>
      </c>
      <c r="N2294" s="738">
        <v>1</v>
      </c>
      <c r="O2294" s="821">
        <v>0.5</v>
      </c>
      <c r="P2294" s="739"/>
      <c r="Q2294" s="754">
        <v>0</v>
      </c>
      <c r="R2294" s="738"/>
      <c r="S2294" s="754">
        <v>0</v>
      </c>
      <c r="T2294" s="821"/>
      <c r="U2294" s="777">
        <v>0</v>
      </c>
    </row>
    <row r="2295" spans="1:21" ht="14.4" customHeight="1" x14ac:dyDescent="0.3">
      <c r="A2295" s="737">
        <v>10</v>
      </c>
      <c r="B2295" s="738" t="s">
        <v>2778</v>
      </c>
      <c r="C2295" s="738" t="s">
        <v>3080</v>
      </c>
      <c r="D2295" s="819" t="s">
        <v>5806</v>
      </c>
      <c r="E2295" s="820" t="s">
        <v>3149</v>
      </c>
      <c r="F2295" s="738" t="s">
        <v>3057</v>
      </c>
      <c r="G2295" s="738" t="s">
        <v>3320</v>
      </c>
      <c r="H2295" s="738" t="s">
        <v>608</v>
      </c>
      <c r="I2295" s="738" t="s">
        <v>667</v>
      </c>
      <c r="J2295" s="738" t="s">
        <v>3321</v>
      </c>
      <c r="K2295" s="738" t="s">
        <v>3322</v>
      </c>
      <c r="L2295" s="739">
        <v>24.78</v>
      </c>
      <c r="M2295" s="739">
        <v>148.68</v>
      </c>
      <c r="N2295" s="738">
        <v>6</v>
      </c>
      <c r="O2295" s="821">
        <v>0.5</v>
      </c>
      <c r="P2295" s="739"/>
      <c r="Q2295" s="754">
        <v>0</v>
      </c>
      <c r="R2295" s="738"/>
      <c r="S2295" s="754">
        <v>0</v>
      </c>
      <c r="T2295" s="821"/>
      <c r="U2295" s="777">
        <v>0</v>
      </c>
    </row>
    <row r="2296" spans="1:21" ht="14.4" customHeight="1" x14ac:dyDescent="0.3">
      <c r="A2296" s="737">
        <v>10</v>
      </c>
      <c r="B2296" s="738" t="s">
        <v>2778</v>
      </c>
      <c r="C2296" s="738" t="s">
        <v>3080</v>
      </c>
      <c r="D2296" s="819" t="s">
        <v>5806</v>
      </c>
      <c r="E2296" s="820" t="s">
        <v>3149</v>
      </c>
      <c r="F2296" s="738" t="s">
        <v>3057</v>
      </c>
      <c r="G2296" s="738" t="s">
        <v>3320</v>
      </c>
      <c r="H2296" s="738" t="s">
        <v>608</v>
      </c>
      <c r="I2296" s="738" t="s">
        <v>1110</v>
      </c>
      <c r="J2296" s="738" t="s">
        <v>3323</v>
      </c>
      <c r="K2296" s="738" t="s">
        <v>3324</v>
      </c>
      <c r="L2296" s="739">
        <v>99.11</v>
      </c>
      <c r="M2296" s="739">
        <v>297.33</v>
      </c>
      <c r="N2296" s="738">
        <v>3</v>
      </c>
      <c r="O2296" s="821">
        <v>1</v>
      </c>
      <c r="P2296" s="739"/>
      <c r="Q2296" s="754">
        <v>0</v>
      </c>
      <c r="R2296" s="738"/>
      <c r="S2296" s="754">
        <v>0</v>
      </c>
      <c r="T2296" s="821"/>
      <c r="U2296" s="777">
        <v>0</v>
      </c>
    </row>
    <row r="2297" spans="1:21" ht="14.4" customHeight="1" x14ac:dyDescent="0.3">
      <c r="A2297" s="737">
        <v>10</v>
      </c>
      <c r="B2297" s="738" t="s">
        <v>2778</v>
      </c>
      <c r="C2297" s="738" t="s">
        <v>3080</v>
      </c>
      <c r="D2297" s="819" t="s">
        <v>5806</v>
      </c>
      <c r="E2297" s="820" t="s">
        <v>3149</v>
      </c>
      <c r="F2297" s="738" t="s">
        <v>3057</v>
      </c>
      <c r="G2297" s="738" t="s">
        <v>3325</v>
      </c>
      <c r="H2297" s="738" t="s">
        <v>608</v>
      </c>
      <c r="I2297" s="738" t="s">
        <v>3329</v>
      </c>
      <c r="J2297" s="738" t="s">
        <v>1188</v>
      </c>
      <c r="K2297" s="738" t="s">
        <v>3330</v>
      </c>
      <c r="L2297" s="739">
        <v>220.09</v>
      </c>
      <c r="M2297" s="739">
        <v>9023.6899999999987</v>
      </c>
      <c r="N2297" s="738">
        <v>41</v>
      </c>
      <c r="O2297" s="821">
        <v>12</v>
      </c>
      <c r="P2297" s="739">
        <v>2641.08</v>
      </c>
      <c r="Q2297" s="754">
        <v>0.29268292682926833</v>
      </c>
      <c r="R2297" s="738">
        <v>12</v>
      </c>
      <c r="S2297" s="754">
        <v>0.29268292682926828</v>
      </c>
      <c r="T2297" s="821">
        <v>4</v>
      </c>
      <c r="U2297" s="777">
        <v>0.33333333333333331</v>
      </c>
    </row>
    <row r="2298" spans="1:21" ht="14.4" customHeight="1" x14ac:dyDescent="0.3">
      <c r="A2298" s="737">
        <v>10</v>
      </c>
      <c r="B2298" s="738" t="s">
        <v>2778</v>
      </c>
      <c r="C2298" s="738" t="s">
        <v>3080</v>
      </c>
      <c r="D2298" s="819" t="s">
        <v>5806</v>
      </c>
      <c r="E2298" s="820" t="s">
        <v>3149</v>
      </c>
      <c r="F2298" s="738" t="s">
        <v>3057</v>
      </c>
      <c r="G2298" s="738" t="s">
        <v>3325</v>
      </c>
      <c r="H2298" s="738" t="s">
        <v>608</v>
      </c>
      <c r="I2298" s="738" t="s">
        <v>4321</v>
      </c>
      <c r="J2298" s="738" t="s">
        <v>3327</v>
      </c>
      <c r="K2298" s="738" t="s">
        <v>4322</v>
      </c>
      <c r="L2298" s="739">
        <v>104.17</v>
      </c>
      <c r="M2298" s="739">
        <v>625.02</v>
      </c>
      <c r="N2298" s="738">
        <v>6</v>
      </c>
      <c r="O2298" s="821">
        <v>1</v>
      </c>
      <c r="P2298" s="739"/>
      <c r="Q2298" s="754">
        <v>0</v>
      </c>
      <c r="R2298" s="738"/>
      <c r="S2298" s="754">
        <v>0</v>
      </c>
      <c r="T2298" s="821"/>
      <c r="U2298" s="777">
        <v>0</v>
      </c>
    </row>
    <row r="2299" spans="1:21" ht="14.4" customHeight="1" x14ac:dyDescent="0.3">
      <c r="A2299" s="737">
        <v>10</v>
      </c>
      <c r="B2299" s="738" t="s">
        <v>2778</v>
      </c>
      <c r="C2299" s="738" t="s">
        <v>3080</v>
      </c>
      <c r="D2299" s="819" t="s">
        <v>5806</v>
      </c>
      <c r="E2299" s="820" t="s">
        <v>3149</v>
      </c>
      <c r="F2299" s="738" t="s">
        <v>3057</v>
      </c>
      <c r="G2299" s="738" t="s">
        <v>3331</v>
      </c>
      <c r="H2299" s="738" t="s">
        <v>608</v>
      </c>
      <c r="I2299" s="738" t="s">
        <v>1069</v>
      </c>
      <c r="J2299" s="738" t="s">
        <v>3332</v>
      </c>
      <c r="K2299" s="738" t="s">
        <v>3324</v>
      </c>
      <c r="L2299" s="739">
        <v>0</v>
      </c>
      <c r="M2299" s="739">
        <v>0</v>
      </c>
      <c r="N2299" s="738">
        <v>11</v>
      </c>
      <c r="O2299" s="821">
        <v>3</v>
      </c>
      <c r="P2299" s="739"/>
      <c r="Q2299" s="754"/>
      <c r="R2299" s="738"/>
      <c r="S2299" s="754">
        <v>0</v>
      </c>
      <c r="T2299" s="821"/>
      <c r="U2299" s="777">
        <v>0</v>
      </c>
    </row>
    <row r="2300" spans="1:21" ht="14.4" customHeight="1" x14ac:dyDescent="0.3">
      <c r="A2300" s="737">
        <v>10</v>
      </c>
      <c r="B2300" s="738" t="s">
        <v>2778</v>
      </c>
      <c r="C2300" s="738" t="s">
        <v>3080</v>
      </c>
      <c r="D2300" s="819" t="s">
        <v>5806</v>
      </c>
      <c r="E2300" s="820" t="s">
        <v>3149</v>
      </c>
      <c r="F2300" s="738" t="s">
        <v>3057</v>
      </c>
      <c r="G2300" s="738" t="s">
        <v>3333</v>
      </c>
      <c r="H2300" s="738" t="s">
        <v>871</v>
      </c>
      <c r="I2300" s="738" t="s">
        <v>5425</v>
      </c>
      <c r="J2300" s="738" t="s">
        <v>2884</v>
      </c>
      <c r="K2300" s="738" t="s">
        <v>3236</v>
      </c>
      <c r="L2300" s="739">
        <v>96.53</v>
      </c>
      <c r="M2300" s="739">
        <v>289.59000000000003</v>
      </c>
      <c r="N2300" s="738">
        <v>3</v>
      </c>
      <c r="O2300" s="821">
        <v>0.5</v>
      </c>
      <c r="P2300" s="739"/>
      <c r="Q2300" s="754">
        <v>0</v>
      </c>
      <c r="R2300" s="738"/>
      <c r="S2300" s="754">
        <v>0</v>
      </c>
      <c r="T2300" s="821"/>
      <c r="U2300" s="777">
        <v>0</v>
      </c>
    </row>
    <row r="2301" spans="1:21" ht="14.4" customHeight="1" x14ac:dyDescent="0.3">
      <c r="A2301" s="737">
        <v>10</v>
      </c>
      <c r="B2301" s="738" t="s">
        <v>2778</v>
      </c>
      <c r="C2301" s="738" t="s">
        <v>3080</v>
      </c>
      <c r="D2301" s="819" t="s">
        <v>5806</v>
      </c>
      <c r="E2301" s="820" t="s">
        <v>3149</v>
      </c>
      <c r="F2301" s="738" t="s">
        <v>3057</v>
      </c>
      <c r="G2301" s="738" t="s">
        <v>3333</v>
      </c>
      <c r="H2301" s="738" t="s">
        <v>871</v>
      </c>
      <c r="I2301" s="738" t="s">
        <v>3341</v>
      </c>
      <c r="J2301" s="738" t="s">
        <v>2884</v>
      </c>
      <c r="K2301" s="738" t="s">
        <v>3342</v>
      </c>
      <c r="L2301" s="739">
        <v>0</v>
      </c>
      <c r="M2301" s="739">
        <v>0</v>
      </c>
      <c r="N2301" s="738">
        <v>3</v>
      </c>
      <c r="O2301" s="821">
        <v>1</v>
      </c>
      <c r="P2301" s="739"/>
      <c r="Q2301" s="754"/>
      <c r="R2301" s="738"/>
      <c r="S2301" s="754">
        <v>0</v>
      </c>
      <c r="T2301" s="821"/>
      <c r="U2301" s="777">
        <v>0</v>
      </c>
    </row>
    <row r="2302" spans="1:21" ht="14.4" customHeight="1" x14ac:dyDescent="0.3">
      <c r="A2302" s="737">
        <v>10</v>
      </c>
      <c r="B2302" s="738" t="s">
        <v>2778</v>
      </c>
      <c r="C2302" s="738" t="s">
        <v>3080</v>
      </c>
      <c r="D2302" s="819" t="s">
        <v>5806</v>
      </c>
      <c r="E2302" s="820" t="s">
        <v>3149</v>
      </c>
      <c r="F2302" s="738" t="s">
        <v>3057</v>
      </c>
      <c r="G2302" s="738" t="s">
        <v>3355</v>
      </c>
      <c r="H2302" s="738" t="s">
        <v>608</v>
      </c>
      <c r="I2302" s="738" t="s">
        <v>3356</v>
      </c>
      <c r="J2302" s="738" t="s">
        <v>1226</v>
      </c>
      <c r="K2302" s="738" t="s">
        <v>3357</v>
      </c>
      <c r="L2302" s="739">
        <v>42.54</v>
      </c>
      <c r="M2302" s="739">
        <v>42.54</v>
      </c>
      <c r="N2302" s="738">
        <v>1</v>
      </c>
      <c r="O2302" s="821">
        <v>1</v>
      </c>
      <c r="P2302" s="739"/>
      <c r="Q2302" s="754">
        <v>0</v>
      </c>
      <c r="R2302" s="738"/>
      <c r="S2302" s="754">
        <v>0</v>
      </c>
      <c r="T2302" s="821"/>
      <c r="U2302" s="777">
        <v>0</v>
      </c>
    </row>
    <row r="2303" spans="1:21" ht="14.4" customHeight="1" x14ac:dyDescent="0.3">
      <c r="A2303" s="737">
        <v>10</v>
      </c>
      <c r="B2303" s="738" t="s">
        <v>2778</v>
      </c>
      <c r="C2303" s="738" t="s">
        <v>3080</v>
      </c>
      <c r="D2303" s="819" t="s">
        <v>5806</v>
      </c>
      <c r="E2303" s="820" t="s">
        <v>3149</v>
      </c>
      <c r="F2303" s="738" t="s">
        <v>3057</v>
      </c>
      <c r="G2303" s="738" t="s">
        <v>3355</v>
      </c>
      <c r="H2303" s="738" t="s">
        <v>608</v>
      </c>
      <c r="I2303" s="738" t="s">
        <v>2329</v>
      </c>
      <c r="J2303" s="738" t="s">
        <v>1283</v>
      </c>
      <c r="K2303" s="738" t="s">
        <v>3358</v>
      </c>
      <c r="L2303" s="739">
        <v>60.28</v>
      </c>
      <c r="M2303" s="739">
        <v>241.12</v>
      </c>
      <c r="N2303" s="738">
        <v>4</v>
      </c>
      <c r="O2303" s="821">
        <v>3</v>
      </c>
      <c r="P2303" s="739">
        <v>120.56</v>
      </c>
      <c r="Q2303" s="754">
        <v>0.5</v>
      </c>
      <c r="R2303" s="738">
        <v>2</v>
      </c>
      <c r="S2303" s="754">
        <v>0.5</v>
      </c>
      <c r="T2303" s="821">
        <v>1</v>
      </c>
      <c r="U2303" s="777">
        <v>0.33333333333333331</v>
      </c>
    </row>
    <row r="2304" spans="1:21" ht="14.4" customHeight="1" x14ac:dyDescent="0.3">
      <c r="A2304" s="737">
        <v>10</v>
      </c>
      <c r="B2304" s="738" t="s">
        <v>2778</v>
      </c>
      <c r="C2304" s="738" t="s">
        <v>3080</v>
      </c>
      <c r="D2304" s="819" t="s">
        <v>5806</v>
      </c>
      <c r="E2304" s="820" t="s">
        <v>3149</v>
      </c>
      <c r="F2304" s="738" t="s">
        <v>3057</v>
      </c>
      <c r="G2304" s="738" t="s">
        <v>4150</v>
      </c>
      <c r="H2304" s="738" t="s">
        <v>608</v>
      </c>
      <c r="I2304" s="738" t="s">
        <v>4151</v>
      </c>
      <c r="J2304" s="738" t="s">
        <v>4152</v>
      </c>
      <c r="K2304" s="738" t="s">
        <v>4153</v>
      </c>
      <c r="L2304" s="739">
        <v>53.38</v>
      </c>
      <c r="M2304" s="739">
        <v>160.14000000000001</v>
      </c>
      <c r="N2304" s="738">
        <v>3</v>
      </c>
      <c r="O2304" s="821">
        <v>1</v>
      </c>
      <c r="P2304" s="739">
        <v>160.14000000000001</v>
      </c>
      <c r="Q2304" s="754">
        <v>1</v>
      </c>
      <c r="R2304" s="738">
        <v>3</v>
      </c>
      <c r="S2304" s="754">
        <v>1</v>
      </c>
      <c r="T2304" s="821">
        <v>1</v>
      </c>
      <c r="U2304" s="777">
        <v>1</v>
      </c>
    </row>
    <row r="2305" spans="1:21" ht="14.4" customHeight="1" x14ac:dyDescent="0.3">
      <c r="A2305" s="737">
        <v>10</v>
      </c>
      <c r="B2305" s="738" t="s">
        <v>2778</v>
      </c>
      <c r="C2305" s="738" t="s">
        <v>3080</v>
      </c>
      <c r="D2305" s="819" t="s">
        <v>5806</v>
      </c>
      <c r="E2305" s="820" t="s">
        <v>3149</v>
      </c>
      <c r="F2305" s="738" t="s">
        <v>3057</v>
      </c>
      <c r="G2305" s="738" t="s">
        <v>3197</v>
      </c>
      <c r="H2305" s="738" t="s">
        <v>608</v>
      </c>
      <c r="I2305" s="738" t="s">
        <v>4062</v>
      </c>
      <c r="J2305" s="738" t="s">
        <v>4063</v>
      </c>
      <c r="K2305" s="738" t="s">
        <v>4064</v>
      </c>
      <c r="L2305" s="739">
        <v>25.12</v>
      </c>
      <c r="M2305" s="739">
        <v>25.12</v>
      </c>
      <c r="N2305" s="738">
        <v>1</v>
      </c>
      <c r="O2305" s="821">
        <v>1</v>
      </c>
      <c r="P2305" s="739">
        <v>25.12</v>
      </c>
      <c r="Q2305" s="754">
        <v>1</v>
      </c>
      <c r="R2305" s="738">
        <v>1</v>
      </c>
      <c r="S2305" s="754">
        <v>1</v>
      </c>
      <c r="T2305" s="821">
        <v>1</v>
      </c>
      <c r="U2305" s="777">
        <v>1</v>
      </c>
    </row>
    <row r="2306" spans="1:21" ht="14.4" customHeight="1" x14ac:dyDescent="0.3">
      <c r="A2306" s="737">
        <v>10</v>
      </c>
      <c r="B2306" s="738" t="s">
        <v>2778</v>
      </c>
      <c r="C2306" s="738" t="s">
        <v>3080</v>
      </c>
      <c r="D2306" s="819" t="s">
        <v>5806</v>
      </c>
      <c r="E2306" s="820" t="s">
        <v>3149</v>
      </c>
      <c r="F2306" s="738" t="s">
        <v>3057</v>
      </c>
      <c r="G2306" s="738" t="s">
        <v>4161</v>
      </c>
      <c r="H2306" s="738" t="s">
        <v>608</v>
      </c>
      <c r="I2306" s="738" t="s">
        <v>4162</v>
      </c>
      <c r="J2306" s="738" t="s">
        <v>4163</v>
      </c>
      <c r="K2306" s="738" t="s">
        <v>4164</v>
      </c>
      <c r="L2306" s="739">
        <v>52.47</v>
      </c>
      <c r="M2306" s="739">
        <v>209.88</v>
      </c>
      <c r="N2306" s="738">
        <v>4</v>
      </c>
      <c r="O2306" s="821">
        <v>4</v>
      </c>
      <c r="P2306" s="739"/>
      <c r="Q2306" s="754">
        <v>0</v>
      </c>
      <c r="R2306" s="738"/>
      <c r="S2306" s="754">
        <v>0</v>
      </c>
      <c r="T2306" s="821"/>
      <c r="U2306" s="777">
        <v>0</v>
      </c>
    </row>
    <row r="2307" spans="1:21" ht="14.4" customHeight="1" x14ac:dyDescent="0.3">
      <c r="A2307" s="737">
        <v>10</v>
      </c>
      <c r="B2307" s="738" t="s">
        <v>2778</v>
      </c>
      <c r="C2307" s="738" t="s">
        <v>3080</v>
      </c>
      <c r="D2307" s="819" t="s">
        <v>5806</v>
      </c>
      <c r="E2307" s="820" t="s">
        <v>3149</v>
      </c>
      <c r="F2307" s="738" t="s">
        <v>3057</v>
      </c>
      <c r="G2307" s="738" t="s">
        <v>3365</v>
      </c>
      <c r="H2307" s="738" t="s">
        <v>608</v>
      </c>
      <c r="I2307" s="738" t="s">
        <v>3493</v>
      </c>
      <c r="J2307" s="738" t="s">
        <v>3494</v>
      </c>
      <c r="K2307" s="738" t="s">
        <v>3495</v>
      </c>
      <c r="L2307" s="739">
        <v>0</v>
      </c>
      <c r="M2307" s="739">
        <v>0</v>
      </c>
      <c r="N2307" s="738">
        <v>1</v>
      </c>
      <c r="O2307" s="821">
        <v>1</v>
      </c>
      <c r="P2307" s="739"/>
      <c r="Q2307" s="754"/>
      <c r="R2307" s="738"/>
      <c r="S2307" s="754">
        <v>0</v>
      </c>
      <c r="T2307" s="821"/>
      <c r="U2307" s="777">
        <v>0</v>
      </c>
    </row>
    <row r="2308" spans="1:21" ht="14.4" customHeight="1" x14ac:dyDescent="0.3">
      <c r="A2308" s="737">
        <v>10</v>
      </c>
      <c r="B2308" s="738" t="s">
        <v>2778</v>
      </c>
      <c r="C2308" s="738" t="s">
        <v>3080</v>
      </c>
      <c r="D2308" s="819" t="s">
        <v>5806</v>
      </c>
      <c r="E2308" s="820" t="s">
        <v>3149</v>
      </c>
      <c r="F2308" s="738" t="s">
        <v>3058</v>
      </c>
      <c r="G2308" s="738" t="s">
        <v>3161</v>
      </c>
      <c r="H2308" s="738" t="s">
        <v>608</v>
      </c>
      <c r="I2308" s="738" t="s">
        <v>714</v>
      </c>
      <c r="J2308" s="738" t="s">
        <v>3107</v>
      </c>
      <c r="K2308" s="738"/>
      <c r="L2308" s="739">
        <v>0</v>
      </c>
      <c r="M2308" s="739">
        <v>0</v>
      </c>
      <c r="N2308" s="738">
        <v>6</v>
      </c>
      <c r="O2308" s="821">
        <v>6</v>
      </c>
      <c r="P2308" s="739">
        <v>0</v>
      </c>
      <c r="Q2308" s="754"/>
      <c r="R2308" s="738">
        <v>5</v>
      </c>
      <c r="S2308" s="754">
        <v>0.83333333333333337</v>
      </c>
      <c r="T2308" s="821">
        <v>5</v>
      </c>
      <c r="U2308" s="777">
        <v>0.83333333333333337</v>
      </c>
    </row>
    <row r="2309" spans="1:21" ht="14.4" customHeight="1" x14ac:dyDescent="0.3">
      <c r="A2309" s="737">
        <v>10</v>
      </c>
      <c r="B2309" s="738" t="s">
        <v>2778</v>
      </c>
      <c r="C2309" s="738" t="s">
        <v>3080</v>
      </c>
      <c r="D2309" s="819" t="s">
        <v>5806</v>
      </c>
      <c r="E2309" s="820" t="s">
        <v>3149</v>
      </c>
      <c r="F2309" s="738" t="s">
        <v>3058</v>
      </c>
      <c r="G2309" s="738" t="s">
        <v>3161</v>
      </c>
      <c r="H2309" s="738" t="s">
        <v>608</v>
      </c>
      <c r="I2309" s="738" t="s">
        <v>679</v>
      </c>
      <c r="J2309" s="738" t="s">
        <v>3107</v>
      </c>
      <c r="K2309" s="738"/>
      <c r="L2309" s="739">
        <v>0</v>
      </c>
      <c r="M2309" s="739">
        <v>0</v>
      </c>
      <c r="N2309" s="738">
        <v>2</v>
      </c>
      <c r="O2309" s="821">
        <v>2</v>
      </c>
      <c r="P2309" s="739">
        <v>0</v>
      </c>
      <c r="Q2309" s="754"/>
      <c r="R2309" s="738">
        <v>1</v>
      </c>
      <c r="S2309" s="754">
        <v>0.5</v>
      </c>
      <c r="T2309" s="821">
        <v>1</v>
      </c>
      <c r="U2309" s="777">
        <v>0.5</v>
      </c>
    </row>
    <row r="2310" spans="1:21" ht="14.4" customHeight="1" x14ac:dyDescent="0.3">
      <c r="A2310" s="737">
        <v>10</v>
      </c>
      <c r="B2310" s="738" t="s">
        <v>2778</v>
      </c>
      <c r="C2310" s="738" t="s">
        <v>3080</v>
      </c>
      <c r="D2310" s="819" t="s">
        <v>5806</v>
      </c>
      <c r="E2310" s="820" t="s">
        <v>3149</v>
      </c>
      <c r="F2310" s="738" t="s">
        <v>3058</v>
      </c>
      <c r="G2310" s="738" t="s">
        <v>3161</v>
      </c>
      <c r="H2310" s="738" t="s">
        <v>608</v>
      </c>
      <c r="I2310" s="738" t="s">
        <v>616</v>
      </c>
      <c r="J2310" s="738" t="s">
        <v>3107</v>
      </c>
      <c r="K2310" s="738"/>
      <c r="L2310" s="739">
        <v>0</v>
      </c>
      <c r="M2310" s="739">
        <v>0</v>
      </c>
      <c r="N2310" s="738">
        <v>6</v>
      </c>
      <c r="O2310" s="821">
        <v>6</v>
      </c>
      <c r="P2310" s="739">
        <v>0</v>
      </c>
      <c r="Q2310" s="754"/>
      <c r="R2310" s="738">
        <v>2</v>
      </c>
      <c r="S2310" s="754">
        <v>0.33333333333333331</v>
      </c>
      <c r="T2310" s="821">
        <v>2</v>
      </c>
      <c r="U2310" s="777">
        <v>0.33333333333333331</v>
      </c>
    </row>
    <row r="2311" spans="1:21" ht="14.4" customHeight="1" x14ac:dyDescent="0.3">
      <c r="A2311" s="737">
        <v>10</v>
      </c>
      <c r="B2311" s="738" t="s">
        <v>2778</v>
      </c>
      <c r="C2311" s="738" t="s">
        <v>3082</v>
      </c>
      <c r="D2311" s="819" t="s">
        <v>5807</v>
      </c>
      <c r="E2311" s="820" t="s">
        <v>3098</v>
      </c>
      <c r="F2311" s="738" t="s">
        <v>3057</v>
      </c>
      <c r="G2311" s="738" t="s">
        <v>3240</v>
      </c>
      <c r="H2311" s="738" t="s">
        <v>871</v>
      </c>
      <c r="I2311" s="738" t="s">
        <v>1011</v>
      </c>
      <c r="J2311" s="738" t="s">
        <v>2854</v>
      </c>
      <c r="K2311" s="738" t="s">
        <v>2855</v>
      </c>
      <c r="L2311" s="739">
        <v>66.08</v>
      </c>
      <c r="M2311" s="739">
        <v>66.08</v>
      </c>
      <c r="N2311" s="738">
        <v>1</v>
      </c>
      <c r="O2311" s="821">
        <v>1</v>
      </c>
      <c r="P2311" s="739"/>
      <c r="Q2311" s="754">
        <v>0</v>
      </c>
      <c r="R2311" s="738"/>
      <c r="S2311" s="754">
        <v>0</v>
      </c>
      <c r="T2311" s="821"/>
      <c r="U2311" s="777">
        <v>0</v>
      </c>
    </row>
    <row r="2312" spans="1:21" ht="14.4" customHeight="1" x14ac:dyDescent="0.3">
      <c r="A2312" s="737">
        <v>10</v>
      </c>
      <c r="B2312" s="738" t="s">
        <v>2778</v>
      </c>
      <c r="C2312" s="738" t="s">
        <v>3082</v>
      </c>
      <c r="D2312" s="819" t="s">
        <v>5807</v>
      </c>
      <c r="E2312" s="820" t="s">
        <v>3098</v>
      </c>
      <c r="F2312" s="738" t="s">
        <v>3057</v>
      </c>
      <c r="G2312" s="738" t="s">
        <v>4166</v>
      </c>
      <c r="H2312" s="738" t="s">
        <v>608</v>
      </c>
      <c r="I2312" s="738" t="s">
        <v>1292</v>
      </c>
      <c r="J2312" s="738" t="s">
        <v>4167</v>
      </c>
      <c r="K2312" s="738" t="s">
        <v>3289</v>
      </c>
      <c r="L2312" s="739">
        <v>80.23</v>
      </c>
      <c r="M2312" s="739">
        <v>80.23</v>
      </c>
      <c r="N2312" s="738">
        <v>1</v>
      </c>
      <c r="O2312" s="821">
        <v>1</v>
      </c>
      <c r="P2312" s="739">
        <v>80.23</v>
      </c>
      <c r="Q2312" s="754">
        <v>1</v>
      </c>
      <c r="R2312" s="738">
        <v>1</v>
      </c>
      <c r="S2312" s="754">
        <v>1</v>
      </c>
      <c r="T2312" s="821">
        <v>1</v>
      </c>
      <c r="U2312" s="777">
        <v>1</v>
      </c>
    </row>
    <row r="2313" spans="1:21" ht="14.4" customHeight="1" x14ac:dyDescent="0.3">
      <c r="A2313" s="737">
        <v>10</v>
      </c>
      <c r="B2313" s="738" t="s">
        <v>2778</v>
      </c>
      <c r="C2313" s="738" t="s">
        <v>3082</v>
      </c>
      <c r="D2313" s="819" t="s">
        <v>5807</v>
      </c>
      <c r="E2313" s="820" t="s">
        <v>3098</v>
      </c>
      <c r="F2313" s="738" t="s">
        <v>3057</v>
      </c>
      <c r="G2313" s="738" t="s">
        <v>4845</v>
      </c>
      <c r="H2313" s="738" t="s">
        <v>608</v>
      </c>
      <c r="I2313" s="738" t="s">
        <v>5426</v>
      </c>
      <c r="J2313" s="738" t="s">
        <v>5427</v>
      </c>
      <c r="K2313" s="738" t="s">
        <v>3236</v>
      </c>
      <c r="L2313" s="739">
        <v>69.16</v>
      </c>
      <c r="M2313" s="739">
        <v>138.32</v>
      </c>
      <c r="N2313" s="738">
        <v>2</v>
      </c>
      <c r="O2313" s="821">
        <v>2</v>
      </c>
      <c r="P2313" s="739"/>
      <c r="Q2313" s="754">
        <v>0</v>
      </c>
      <c r="R2313" s="738"/>
      <c r="S2313" s="754">
        <v>0</v>
      </c>
      <c r="T2313" s="821"/>
      <c r="U2313" s="777">
        <v>0</v>
      </c>
    </row>
    <row r="2314" spans="1:21" ht="14.4" customHeight="1" x14ac:dyDescent="0.3">
      <c r="A2314" s="737">
        <v>10</v>
      </c>
      <c r="B2314" s="738" t="s">
        <v>2778</v>
      </c>
      <c r="C2314" s="738" t="s">
        <v>3082</v>
      </c>
      <c r="D2314" s="819" t="s">
        <v>5807</v>
      </c>
      <c r="E2314" s="820" t="s">
        <v>3124</v>
      </c>
      <c r="F2314" s="738" t="s">
        <v>3057</v>
      </c>
      <c r="G2314" s="738" t="s">
        <v>3246</v>
      </c>
      <c r="H2314" s="738" t="s">
        <v>608</v>
      </c>
      <c r="I2314" s="738" t="s">
        <v>4132</v>
      </c>
      <c r="J2314" s="738" t="s">
        <v>3247</v>
      </c>
      <c r="K2314" s="738" t="s">
        <v>4133</v>
      </c>
      <c r="L2314" s="739">
        <v>0</v>
      </c>
      <c r="M2314" s="739">
        <v>0</v>
      </c>
      <c r="N2314" s="738">
        <v>1</v>
      </c>
      <c r="O2314" s="821">
        <v>1</v>
      </c>
      <c r="P2314" s="739">
        <v>0</v>
      </c>
      <c r="Q2314" s="754"/>
      <c r="R2314" s="738">
        <v>1</v>
      </c>
      <c r="S2314" s="754">
        <v>1</v>
      </c>
      <c r="T2314" s="821">
        <v>1</v>
      </c>
      <c r="U2314" s="777">
        <v>1</v>
      </c>
    </row>
    <row r="2315" spans="1:21" ht="14.4" customHeight="1" x14ac:dyDescent="0.3">
      <c r="A2315" s="737">
        <v>10</v>
      </c>
      <c r="B2315" s="738" t="s">
        <v>2778</v>
      </c>
      <c r="C2315" s="738" t="s">
        <v>3082</v>
      </c>
      <c r="D2315" s="819" t="s">
        <v>5807</v>
      </c>
      <c r="E2315" s="820" t="s">
        <v>3129</v>
      </c>
      <c r="F2315" s="738" t="s">
        <v>3057</v>
      </c>
      <c r="G2315" s="738" t="s">
        <v>3218</v>
      </c>
      <c r="H2315" s="738" t="s">
        <v>608</v>
      </c>
      <c r="I2315" s="738" t="s">
        <v>3758</v>
      </c>
      <c r="J2315" s="738" t="s">
        <v>3759</v>
      </c>
      <c r="K2315" s="738" t="s">
        <v>3760</v>
      </c>
      <c r="L2315" s="739">
        <v>275.58999999999997</v>
      </c>
      <c r="M2315" s="739">
        <v>275.58999999999997</v>
      </c>
      <c r="N2315" s="738">
        <v>1</v>
      </c>
      <c r="O2315" s="821">
        <v>1</v>
      </c>
      <c r="P2315" s="739"/>
      <c r="Q2315" s="754">
        <v>0</v>
      </c>
      <c r="R2315" s="738"/>
      <c r="S2315" s="754">
        <v>0</v>
      </c>
      <c r="T2315" s="821"/>
      <c r="U2315" s="777">
        <v>0</v>
      </c>
    </row>
    <row r="2316" spans="1:21" ht="14.4" customHeight="1" x14ac:dyDescent="0.3">
      <c r="A2316" s="737">
        <v>10</v>
      </c>
      <c r="B2316" s="738" t="s">
        <v>2778</v>
      </c>
      <c r="C2316" s="738" t="s">
        <v>3082</v>
      </c>
      <c r="D2316" s="819" t="s">
        <v>5807</v>
      </c>
      <c r="E2316" s="820" t="s">
        <v>3129</v>
      </c>
      <c r="F2316" s="738" t="s">
        <v>3057</v>
      </c>
      <c r="G2316" s="738" t="s">
        <v>3240</v>
      </c>
      <c r="H2316" s="738" t="s">
        <v>608</v>
      </c>
      <c r="I2316" s="738" t="s">
        <v>5428</v>
      </c>
      <c r="J2316" s="738" t="s">
        <v>2333</v>
      </c>
      <c r="K2316" s="738" t="s">
        <v>4105</v>
      </c>
      <c r="L2316" s="739">
        <v>0</v>
      </c>
      <c r="M2316" s="739">
        <v>0</v>
      </c>
      <c r="N2316" s="738">
        <v>1</v>
      </c>
      <c r="O2316" s="821">
        <v>1</v>
      </c>
      <c r="P2316" s="739"/>
      <c r="Q2316" s="754"/>
      <c r="R2316" s="738"/>
      <c r="S2316" s="754">
        <v>0</v>
      </c>
      <c r="T2316" s="821"/>
      <c r="U2316" s="777">
        <v>0</v>
      </c>
    </row>
    <row r="2317" spans="1:21" ht="14.4" customHeight="1" x14ac:dyDescent="0.3">
      <c r="A2317" s="737">
        <v>10</v>
      </c>
      <c r="B2317" s="738" t="s">
        <v>2778</v>
      </c>
      <c r="C2317" s="738" t="s">
        <v>3082</v>
      </c>
      <c r="D2317" s="819" t="s">
        <v>5807</v>
      </c>
      <c r="E2317" s="820" t="s">
        <v>3129</v>
      </c>
      <c r="F2317" s="738" t="s">
        <v>3057</v>
      </c>
      <c r="G2317" s="738" t="s">
        <v>3603</v>
      </c>
      <c r="H2317" s="738" t="s">
        <v>608</v>
      </c>
      <c r="I2317" s="738" t="s">
        <v>977</v>
      </c>
      <c r="J2317" s="738" t="s">
        <v>3604</v>
      </c>
      <c r="K2317" s="738" t="s">
        <v>3605</v>
      </c>
      <c r="L2317" s="739">
        <v>36.76</v>
      </c>
      <c r="M2317" s="739">
        <v>36.76</v>
      </c>
      <c r="N2317" s="738">
        <v>1</v>
      </c>
      <c r="O2317" s="821">
        <v>1</v>
      </c>
      <c r="P2317" s="739"/>
      <c r="Q2317" s="754">
        <v>0</v>
      </c>
      <c r="R2317" s="738"/>
      <c r="S2317" s="754">
        <v>0</v>
      </c>
      <c r="T2317" s="821"/>
      <c r="U2317" s="777">
        <v>0</v>
      </c>
    </row>
    <row r="2318" spans="1:21" ht="14.4" customHeight="1" x14ac:dyDescent="0.3">
      <c r="A2318" s="737">
        <v>10</v>
      </c>
      <c r="B2318" s="738" t="s">
        <v>2778</v>
      </c>
      <c r="C2318" s="738" t="s">
        <v>3082</v>
      </c>
      <c r="D2318" s="819" t="s">
        <v>5807</v>
      </c>
      <c r="E2318" s="820" t="s">
        <v>3129</v>
      </c>
      <c r="F2318" s="738" t="s">
        <v>3057</v>
      </c>
      <c r="G2318" s="738" t="s">
        <v>3246</v>
      </c>
      <c r="H2318" s="738" t="s">
        <v>608</v>
      </c>
      <c r="I2318" s="738" t="s">
        <v>973</v>
      </c>
      <c r="J2318" s="738" t="s">
        <v>3247</v>
      </c>
      <c r="K2318" s="738" t="s">
        <v>3248</v>
      </c>
      <c r="L2318" s="739">
        <v>42.63</v>
      </c>
      <c r="M2318" s="739">
        <v>85.26</v>
      </c>
      <c r="N2318" s="738">
        <v>2</v>
      </c>
      <c r="O2318" s="821">
        <v>1</v>
      </c>
      <c r="P2318" s="739"/>
      <c r="Q2318" s="754">
        <v>0</v>
      </c>
      <c r="R2318" s="738"/>
      <c r="S2318" s="754">
        <v>0</v>
      </c>
      <c r="T2318" s="821"/>
      <c r="U2318" s="777">
        <v>0</v>
      </c>
    </row>
    <row r="2319" spans="1:21" ht="14.4" customHeight="1" x14ac:dyDescent="0.3">
      <c r="A2319" s="737">
        <v>10</v>
      </c>
      <c r="B2319" s="738" t="s">
        <v>2778</v>
      </c>
      <c r="C2319" s="738" t="s">
        <v>3082</v>
      </c>
      <c r="D2319" s="819" t="s">
        <v>5807</v>
      </c>
      <c r="E2319" s="820" t="s">
        <v>3129</v>
      </c>
      <c r="F2319" s="738" t="s">
        <v>3057</v>
      </c>
      <c r="G2319" s="738" t="s">
        <v>3246</v>
      </c>
      <c r="H2319" s="738" t="s">
        <v>608</v>
      </c>
      <c r="I2319" s="738" t="s">
        <v>3249</v>
      </c>
      <c r="J2319" s="738" t="s">
        <v>3247</v>
      </c>
      <c r="K2319" s="738" t="s">
        <v>3250</v>
      </c>
      <c r="L2319" s="739">
        <v>0</v>
      </c>
      <c r="M2319" s="739">
        <v>0</v>
      </c>
      <c r="N2319" s="738">
        <v>1</v>
      </c>
      <c r="O2319" s="821">
        <v>1</v>
      </c>
      <c r="P2319" s="739"/>
      <c r="Q2319" s="754"/>
      <c r="R2319" s="738"/>
      <c r="S2319" s="754">
        <v>0</v>
      </c>
      <c r="T2319" s="821"/>
      <c r="U2319" s="777">
        <v>0</v>
      </c>
    </row>
    <row r="2320" spans="1:21" ht="14.4" customHeight="1" x14ac:dyDescent="0.3">
      <c r="A2320" s="737">
        <v>10</v>
      </c>
      <c r="B2320" s="738" t="s">
        <v>2778</v>
      </c>
      <c r="C2320" s="738" t="s">
        <v>3082</v>
      </c>
      <c r="D2320" s="819" t="s">
        <v>5807</v>
      </c>
      <c r="E2320" s="820" t="s">
        <v>3129</v>
      </c>
      <c r="F2320" s="738" t="s">
        <v>3057</v>
      </c>
      <c r="G2320" s="738" t="s">
        <v>3733</v>
      </c>
      <c r="H2320" s="738" t="s">
        <v>608</v>
      </c>
      <c r="I2320" s="738" t="s">
        <v>1488</v>
      </c>
      <c r="J2320" s="738" t="s">
        <v>1489</v>
      </c>
      <c r="K2320" s="738" t="s">
        <v>3734</v>
      </c>
      <c r="L2320" s="739">
        <v>344</v>
      </c>
      <c r="M2320" s="739">
        <v>344</v>
      </c>
      <c r="N2320" s="738">
        <v>1</v>
      </c>
      <c r="O2320" s="821">
        <v>0.5</v>
      </c>
      <c r="P2320" s="739"/>
      <c r="Q2320" s="754">
        <v>0</v>
      </c>
      <c r="R2320" s="738"/>
      <c r="S2320" s="754">
        <v>0</v>
      </c>
      <c r="T2320" s="821"/>
      <c r="U2320" s="777">
        <v>0</v>
      </c>
    </row>
    <row r="2321" spans="1:21" ht="14.4" customHeight="1" x14ac:dyDescent="0.3">
      <c r="A2321" s="737">
        <v>10</v>
      </c>
      <c r="B2321" s="738" t="s">
        <v>2778</v>
      </c>
      <c r="C2321" s="738" t="s">
        <v>3082</v>
      </c>
      <c r="D2321" s="819" t="s">
        <v>5807</v>
      </c>
      <c r="E2321" s="820" t="s">
        <v>3129</v>
      </c>
      <c r="F2321" s="738" t="s">
        <v>3057</v>
      </c>
      <c r="G2321" s="738" t="s">
        <v>3161</v>
      </c>
      <c r="H2321" s="738" t="s">
        <v>608</v>
      </c>
      <c r="I2321" s="738" t="s">
        <v>3764</v>
      </c>
      <c r="J2321" s="738" t="s">
        <v>3107</v>
      </c>
      <c r="K2321" s="738"/>
      <c r="L2321" s="739">
        <v>0</v>
      </c>
      <c r="M2321" s="739">
        <v>0</v>
      </c>
      <c r="N2321" s="738">
        <v>1</v>
      </c>
      <c r="O2321" s="821">
        <v>1</v>
      </c>
      <c r="P2321" s="739"/>
      <c r="Q2321" s="754"/>
      <c r="R2321" s="738"/>
      <c r="S2321" s="754">
        <v>0</v>
      </c>
      <c r="T2321" s="821"/>
      <c r="U2321" s="777">
        <v>0</v>
      </c>
    </row>
    <row r="2322" spans="1:21" ht="14.4" customHeight="1" x14ac:dyDescent="0.3">
      <c r="A2322" s="737">
        <v>10</v>
      </c>
      <c r="B2322" s="738" t="s">
        <v>2778</v>
      </c>
      <c r="C2322" s="738" t="s">
        <v>3082</v>
      </c>
      <c r="D2322" s="819" t="s">
        <v>5807</v>
      </c>
      <c r="E2322" s="820" t="s">
        <v>3129</v>
      </c>
      <c r="F2322" s="738" t="s">
        <v>3057</v>
      </c>
      <c r="G2322" s="738" t="s">
        <v>3535</v>
      </c>
      <c r="H2322" s="738" t="s">
        <v>608</v>
      </c>
      <c r="I2322" s="738" t="s">
        <v>1028</v>
      </c>
      <c r="J2322" s="738" t="s">
        <v>1029</v>
      </c>
      <c r="K2322" s="738" t="s">
        <v>3536</v>
      </c>
      <c r="L2322" s="739">
        <v>27.28</v>
      </c>
      <c r="M2322" s="739">
        <v>27.28</v>
      </c>
      <c r="N2322" s="738">
        <v>1</v>
      </c>
      <c r="O2322" s="821">
        <v>0.5</v>
      </c>
      <c r="P2322" s="739"/>
      <c r="Q2322" s="754">
        <v>0</v>
      </c>
      <c r="R2322" s="738"/>
      <c r="S2322" s="754">
        <v>0</v>
      </c>
      <c r="T2322" s="821"/>
      <c r="U2322" s="777">
        <v>0</v>
      </c>
    </row>
    <row r="2323" spans="1:21" ht="14.4" customHeight="1" x14ac:dyDescent="0.3">
      <c r="A2323" s="737">
        <v>10</v>
      </c>
      <c r="B2323" s="738" t="s">
        <v>2778</v>
      </c>
      <c r="C2323" s="738" t="s">
        <v>3082</v>
      </c>
      <c r="D2323" s="819" t="s">
        <v>5807</v>
      </c>
      <c r="E2323" s="820" t="s">
        <v>3129</v>
      </c>
      <c r="F2323" s="738" t="s">
        <v>3057</v>
      </c>
      <c r="G2323" s="738" t="s">
        <v>3287</v>
      </c>
      <c r="H2323" s="738" t="s">
        <v>608</v>
      </c>
      <c r="I2323" s="738" t="s">
        <v>3767</v>
      </c>
      <c r="J2323" s="738" t="s">
        <v>982</v>
      </c>
      <c r="K2323" s="738" t="s">
        <v>983</v>
      </c>
      <c r="L2323" s="739">
        <v>38.81</v>
      </c>
      <c r="M2323" s="739">
        <v>38.81</v>
      </c>
      <c r="N2323" s="738">
        <v>1</v>
      </c>
      <c r="O2323" s="821">
        <v>1</v>
      </c>
      <c r="P2323" s="739"/>
      <c r="Q2323" s="754">
        <v>0</v>
      </c>
      <c r="R2323" s="738"/>
      <c r="S2323" s="754">
        <v>0</v>
      </c>
      <c r="T2323" s="821"/>
      <c r="U2323" s="777">
        <v>0</v>
      </c>
    </row>
    <row r="2324" spans="1:21" ht="14.4" customHeight="1" x14ac:dyDescent="0.3">
      <c r="A2324" s="737">
        <v>10</v>
      </c>
      <c r="B2324" s="738" t="s">
        <v>2778</v>
      </c>
      <c r="C2324" s="738" t="s">
        <v>3082</v>
      </c>
      <c r="D2324" s="819" t="s">
        <v>5807</v>
      </c>
      <c r="E2324" s="820" t="s">
        <v>3129</v>
      </c>
      <c r="F2324" s="738" t="s">
        <v>3057</v>
      </c>
      <c r="G2324" s="738" t="s">
        <v>3287</v>
      </c>
      <c r="H2324" s="738" t="s">
        <v>608</v>
      </c>
      <c r="I2324" s="738" t="s">
        <v>3383</v>
      </c>
      <c r="J2324" s="738" t="s">
        <v>982</v>
      </c>
      <c r="K2324" s="738" t="s">
        <v>3384</v>
      </c>
      <c r="L2324" s="739">
        <v>38.81</v>
      </c>
      <c r="M2324" s="739">
        <v>38.81</v>
      </c>
      <c r="N2324" s="738">
        <v>1</v>
      </c>
      <c r="O2324" s="821">
        <v>1</v>
      </c>
      <c r="P2324" s="739"/>
      <c r="Q2324" s="754">
        <v>0</v>
      </c>
      <c r="R2324" s="738"/>
      <c r="S2324" s="754">
        <v>0</v>
      </c>
      <c r="T2324" s="821"/>
      <c r="U2324" s="777">
        <v>0</v>
      </c>
    </row>
    <row r="2325" spans="1:21" ht="14.4" customHeight="1" x14ac:dyDescent="0.3">
      <c r="A2325" s="737">
        <v>10</v>
      </c>
      <c r="B2325" s="738" t="s">
        <v>2778</v>
      </c>
      <c r="C2325" s="738" t="s">
        <v>3082</v>
      </c>
      <c r="D2325" s="819" t="s">
        <v>5807</v>
      </c>
      <c r="E2325" s="820" t="s">
        <v>3129</v>
      </c>
      <c r="F2325" s="738" t="s">
        <v>3057</v>
      </c>
      <c r="G2325" s="738" t="s">
        <v>3622</v>
      </c>
      <c r="H2325" s="738" t="s">
        <v>608</v>
      </c>
      <c r="I2325" s="738" t="s">
        <v>3623</v>
      </c>
      <c r="J2325" s="738" t="s">
        <v>3624</v>
      </c>
      <c r="K2325" s="738" t="s">
        <v>3625</v>
      </c>
      <c r="L2325" s="739">
        <v>0</v>
      </c>
      <c r="M2325" s="739">
        <v>0</v>
      </c>
      <c r="N2325" s="738">
        <v>1</v>
      </c>
      <c r="O2325" s="821">
        <v>1</v>
      </c>
      <c r="P2325" s="739"/>
      <c r="Q2325" s="754"/>
      <c r="R2325" s="738"/>
      <c r="S2325" s="754">
        <v>0</v>
      </c>
      <c r="T2325" s="821"/>
      <c r="U2325" s="777">
        <v>0</v>
      </c>
    </row>
    <row r="2326" spans="1:21" ht="14.4" customHeight="1" x14ac:dyDescent="0.3">
      <c r="A2326" s="737">
        <v>10</v>
      </c>
      <c r="B2326" s="738" t="s">
        <v>2778</v>
      </c>
      <c r="C2326" s="738" t="s">
        <v>3082</v>
      </c>
      <c r="D2326" s="819" t="s">
        <v>5807</v>
      </c>
      <c r="E2326" s="820" t="s">
        <v>3129</v>
      </c>
      <c r="F2326" s="738" t="s">
        <v>3057</v>
      </c>
      <c r="G2326" s="738" t="s">
        <v>3355</v>
      </c>
      <c r="H2326" s="738" t="s">
        <v>608</v>
      </c>
      <c r="I2326" s="738" t="s">
        <v>2329</v>
      </c>
      <c r="J2326" s="738" t="s">
        <v>1283</v>
      </c>
      <c r="K2326" s="738" t="s">
        <v>3358</v>
      </c>
      <c r="L2326" s="739">
        <v>60.28</v>
      </c>
      <c r="M2326" s="739">
        <v>60.28</v>
      </c>
      <c r="N2326" s="738">
        <v>1</v>
      </c>
      <c r="O2326" s="821">
        <v>1</v>
      </c>
      <c r="P2326" s="739"/>
      <c r="Q2326" s="754">
        <v>0</v>
      </c>
      <c r="R2326" s="738"/>
      <c r="S2326" s="754">
        <v>0</v>
      </c>
      <c r="T2326" s="821"/>
      <c r="U2326" s="777">
        <v>0</v>
      </c>
    </row>
    <row r="2327" spans="1:21" ht="14.4" customHeight="1" x14ac:dyDescent="0.3">
      <c r="A2327" s="737">
        <v>10</v>
      </c>
      <c r="B2327" s="738" t="s">
        <v>2778</v>
      </c>
      <c r="C2327" s="738" t="s">
        <v>3082</v>
      </c>
      <c r="D2327" s="819" t="s">
        <v>5807</v>
      </c>
      <c r="E2327" s="820" t="s">
        <v>3131</v>
      </c>
      <c r="F2327" s="738" t="s">
        <v>3057</v>
      </c>
      <c r="G2327" s="738" t="s">
        <v>4128</v>
      </c>
      <c r="H2327" s="738" t="s">
        <v>608</v>
      </c>
      <c r="I2327" s="738" t="s">
        <v>4129</v>
      </c>
      <c r="J2327" s="738" t="s">
        <v>4130</v>
      </c>
      <c r="K2327" s="738" t="s">
        <v>4131</v>
      </c>
      <c r="L2327" s="739">
        <v>102.31</v>
      </c>
      <c r="M2327" s="739">
        <v>102.31</v>
      </c>
      <c r="N2327" s="738">
        <v>1</v>
      </c>
      <c r="O2327" s="821">
        <v>1</v>
      </c>
      <c r="P2327" s="739"/>
      <c r="Q2327" s="754">
        <v>0</v>
      </c>
      <c r="R2327" s="738"/>
      <c r="S2327" s="754">
        <v>0</v>
      </c>
      <c r="T2327" s="821"/>
      <c r="U2327" s="777">
        <v>0</v>
      </c>
    </row>
    <row r="2328" spans="1:21" ht="14.4" customHeight="1" x14ac:dyDescent="0.3">
      <c r="A2328" s="737">
        <v>10</v>
      </c>
      <c r="B2328" s="738" t="s">
        <v>2778</v>
      </c>
      <c r="C2328" s="738" t="s">
        <v>3082</v>
      </c>
      <c r="D2328" s="819" t="s">
        <v>5807</v>
      </c>
      <c r="E2328" s="820" t="s">
        <v>3131</v>
      </c>
      <c r="F2328" s="738" t="s">
        <v>3057</v>
      </c>
      <c r="G2328" s="738" t="s">
        <v>3251</v>
      </c>
      <c r="H2328" s="738" t="s">
        <v>871</v>
      </c>
      <c r="I2328" s="738" t="s">
        <v>4213</v>
      </c>
      <c r="J2328" s="738" t="s">
        <v>1632</v>
      </c>
      <c r="K2328" s="738" t="s">
        <v>4214</v>
      </c>
      <c r="L2328" s="739">
        <v>0</v>
      </c>
      <c r="M2328" s="739">
        <v>0</v>
      </c>
      <c r="N2328" s="738">
        <v>1</v>
      </c>
      <c r="O2328" s="821">
        <v>0.5</v>
      </c>
      <c r="P2328" s="739"/>
      <c r="Q2328" s="754"/>
      <c r="R2328" s="738"/>
      <c r="S2328" s="754">
        <v>0</v>
      </c>
      <c r="T2328" s="821"/>
      <c r="U2328" s="777">
        <v>0</v>
      </c>
    </row>
    <row r="2329" spans="1:21" ht="14.4" customHeight="1" x14ac:dyDescent="0.3">
      <c r="A2329" s="737">
        <v>10</v>
      </c>
      <c r="B2329" s="738" t="s">
        <v>2778</v>
      </c>
      <c r="C2329" s="738" t="s">
        <v>3082</v>
      </c>
      <c r="D2329" s="819" t="s">
        <v>5807</v>
      </c>
      <c r="E2329" s="820" t="s">
        <v>3131</v>
      </c>
      <c r="F2329" s="738" t="s">
        <v>3057</v>
      </c>
      <c r="G2329" s="738" t="s">
        <v>3676</v>
      </c>
      <c r="H2329" s="738" t="s">
        <v>608</v>
      </c>
      <c r="I2329" s="738" t="s">
        <v>1857</v>
      </c>
      <c r="J2329" s="738" t="s">
        <v>1858</v>
      </c>
      <c r="K2329" s="738" t="s">
        <v>3678</v>
      </c>
      <c r="L2329" s="739">
        <v>161.52000000000001</v>
      </c>
      <c r="M2329" s="739">
        <v>323.04000000000002</v>
      </c>
      <c r="N2329" s="738">
        <v>2</v>
      </c>
      <c r="O2329" s="821">
        <v>1</v>
      </c>
      <c r="P2329" s="739"/>
      <c r="Q2329" s="754">
        <v>0</v>
      </c>
      <c r="R2329" s="738"/>
      <c r="S2329" s="754">
        <v>0</v>
      </c>
      <c r="T2329" s="821"/>
      <c r="U2329" s="777">
        <v>0</v>
      </c>
    </row>
    <row r="2330" spans="1:21" ht="14.4" customHeight="1" x14ac:dyDescent="0.3">
      <c r="A2330" s="737">
        <v>10</v>
      </c>
      <c r="B2330" s="738" t="s">
        <v>2778</v>
      </c>
      <c r="C2330" s="738" t="s">
        <v>3082</v>
      </c>
      <c r="D2330" s="819" t="s">
        <v>5807</v>
      </c>
      <c r="E2330" s="820" t="s">
        <v>3131</v>
      </c>
      <c r="F2330" s="738" t="s">
        <v>3057</v>
      </c>
      <c r="G2330" s="738" t="s">
        <v>3280</v>
      </c>
      <c r="H2330" s="738" t="s">
        <v>608</v>
      </c>
      <c r="I2330" s="738" t="s">
        <v>1739</v>
      </c>
      <c r="J2330" s="738" t="s">
        <v>1740</v>
      </c>
      <c r="K2330" s="738" t="s">
        <v>3735</v>
      </c>
      <c r="L2330" s="739">
        <v>93.98</v>
      </c>
      <c r="M2330" s="739">
        <v>93.98</v>
      </c>
      <c r="N2330" s="738">
        <v>1</v>
      </c>
      <c r="O2330" s="821">
        <v>1</v>
      </c>
      <c r="P2330" s="739"/>
      <c r="Q2330" s="754">
        <v>0</v>
      </c>
      <c r="R2330" s="738"/>
      <c r="S2330" s="754">
        <v>0</v>
      </c>
      <c r="T2330" s="821"/>
      <c r="U2330" s="777">
        <v>0</v>
      </c>
    </row>
    <row r="2331" spans="1:21" ht="14.4" customHeight="1" x14ac:dyDescent="0.3">
      <c r="A2331" s="737">
        <v>10</v>
      </c>
      <c r="B2331" s="738" t="s">
        <v>2778</v>
      </c>
      <c r="C2331" s="738" t="s">
        <v>3082</v>
      </c>
      <c r="D2331" s="819" t="s">
        <v>5807</v>
      </c>
      <c r="E2331" s="820" t="s">
        <v>3131</v>
      </c>
      <c r="F2331" s="738" t="s">
        <v>3057</v>
      </c>
      <c r="G2331" s="738" t="s">
        <v>3379</v>
      </c>
      <c r="H2331" s="738" t="s">
        <v>608</v>
      </c>
      <c r="I2331" s="738" t="s">
        <v>1274</v>
      </c>
      <c r="J2331" s="738" t="s">
        <v>1275</v>
      </c>
      <c r="K2331" s="738" t="s">
        <v>3534</v>
      </c>
      <c r="L2331" s="739">
        <v>48.09</v>
      </c>
      <c r="M2331" s="739">
        <v>48.09</v>
      </c>
      <c r="N2331" s="738">
        <v>1</v>
      </c>
      <c r="O2331" s="821">
        <v>1</v>
      </c>
      <c r="P2331" s="739">
        <v>48.09</v>
      </c>
      <c r="Q2331" s="754">
        <v>1</v>
      </c>
      <c r="R2331" s="738">
        <v>1</v>
      </c>
      <c r="S2331" s="754">
        <v>1</v>
      </c>
      <c r="T2331" s="821">
        <v>1</v>
      </c>
      <c r="U2331" s="777">
        <v>1</v>
      </c>
    </row>
    <row r="2332" spans="1:21" ht="14.4" customHeight="1" x14ac:dyDescent="0.3">
      <c r="A2332" s="737">
        <v>10</v>
      </c>
      <c r="B2332" s="738" t="s">
        <v>2778</v>
      </c>
      <c r="C2332" s="738" t="s">
        <v>3082</v>
      </c>
      <c r="D2332" s="819" t="s">
        <v>5807</v>
      </c>
      <c r="E2332" s="820" t="s">
        <v>3131</v>
      </c>
      <c r="F2332" s="738" t="s">
        <v>3057</v>
      </c>
      <c r="G2332" s="738" t="s">
        <v>3379</v>
      </c>
      <c r="H2332" s="738" t="s">
        <v>608</v>
      </c>
      <c r="I2332" s="738" t="s">
        <v>994</v>
      </c>
      <c r="J2332" s="738" t="s">
        <v>995</v>
      </c>
      <c r="K2332" s="738" t="s">
        <v>3380</v>
      </c>
      <c r="L2332" s="739">
        <v>89.91</v>
      </c>
      <c r="M2332" s="739">
        <v>89.91</v>
      </c>
      <c r="N2332" s="738">
        <v>1</v>
      </c>
      <c r="O2332" s="821">
        <v>1</v>
      </c>
      <c r="P2332" s="739"/>
      <c r="Q2332" s="754">
        <v>0</v>
      </c>
      <c r="R2332" s="738"/>
      <c r="S2332" s="754">
        <v>0</v>
      </c>
      <c r="T2332" s="821"/>
      <c r="U2332" s="777">
        <v>0</v>
      </c>
    </row>
    <row r="2333" spans="1:21" ht="14.4" customHeight="1" x14ac:dyDescent="0.3">
      <c r="A2333" s="737">
        <v>10</v>
      </c>
      <c r="B2333" s="738" t="s">
        <v>2778</v>
      </c>
      <c r="C2333" s="738" t="s">
        <v>3082</v>
      </c>
      <c r="D2333" s="819" t="s">
        <v>5807</v>
      </c>
      <c r="E2333" s="820" t="s">
        <v>3131</v>
      </c>
      <c r="F2333" s="738" t="s">
        <v>3057</v>
      </c>
      <c r="G2333" s="738" t="s">
        <v>3537</v>
      </c>
      <c r="H2333" s="738" t="s">
        <v>608</v>
      </c>
      <c r="I2333" s="738" t="s">
        <v>717</v>
      </c>
      <c r="J2333" s="738" t="s">
        <v>718</v>
      </c>
      <c r="K2333" s="738" t="s">
        <v>3538</v>
      </c>
      <c r="L2333" s="739">
        <v>0</v>
      </c>
      <c r="M2333" s="739">
        <v>0</v>
      </c>
      <c r="N2333" s="738">
        <v>2</v>
      </c>
      <c r="O2333" s="821">
        <v>1.5</v>
      </c>
      <c r="P2333" s="739"/>
      <c r="Q2333" s="754"/>
      <c r="R2333" s="738"/>
      <c r="S2333" s="754">
        <v>0</v>
      </c>
      <c r="T2333" s="821"/>
      <c r="U2333" s="777">
        <v>0</v>
      </c>
    </row>
    <row r="2334" spans="1:21" ht="14.4" customHeight="1" x14ac:dyDescent="0.3">
      <c r="A2334" s="737">
        <v>10</v>
      </c>
      <c r="B2334" s="738" t="s">
        <v>2778</v>
      </c>
      <c r="C2334" s="738" t="s">
        <v>3082</v>
      </c>
      <c r="D2334" s="819" t="s">
        <v>5807</v>
      </c>
      <c r="E2334" s="820" t="s">
        <v>3133</v>
      </c>
      <c r="F2334" s="738" t="s">
        <v>3057</v>
      </c>
      <c r="G2334" s="738" t="s">
        <v>3246</v>
      </c>
      <c r="H2334" s="738" t="s">
        <v>608</v>
      </c>
      <c r="I2334" s="738" t="s">
        <v>4132</v>
      </c>
      <c r="J2334" s="738" t="s">
        <v>3247</v>
      </c>
      <c r="K2334" s="738" t="s">
        <v>4133</v>
      </c>
      <c r="L2334" s="739">
        <v>0</v>
      </c>
      <c r="M2334" s="739">
        <v>0</v>
      </c>
      <c r="N2334" s="738">
        <v>1</v>
      </c>
      <c r="O2334" s="821">
        <v>0.5</v>
      </c>
      <c r="P2334" s="739"/>
      <c r="Q2334" s="754"/>
      <c r="R2334" s="738"/>
      <c r="S2334" s="754">
        <v>0</v>
      </c>
      <c r="T2334" s="821"/>
      <c r="U2334" s="777">
        <v>0</v>
      </c>
    </row>
    <row r="2335" spans="1:21" ht="14.4" customHeight="1" x14ac:dyDescent="0.3">
      <c r="A2335" s="737">
        <v>10</v>
      </c>
      <c r="B2335" s="738" t="s">
        <v>2778</v>
      </c>
      <c r="C2335" s="738" t="s">
        <v>3082</v>
      </c>
      <c r="D2335" s="819" t="s">
        <v>5807</v>
      </c>
      <c r="E2335" s="820" t="s">
        <v>3133</v>
      </c>
      <c r="F2335" s="738" t="s">
        <v>3057</v>
      </c>
      <c r="G2335" s="738" t="s">
        <v>3154</v>
      </c>
      <c r="H2335" s="738" t="s">
        <v>608</v>
      </c>
      <c r="I2335" s="738" t="s">
        <v>801</v>
      </c>
      <c r="J2335" s="738" t="s">
        <v>3450</v>
      </c>
      <c r="K2335" s="738" t="s">
        <v>3505</v>
      </c>
      <c r="L2335" s="739">
        <v>13.83</v>
      </c>
      <c r="M2335" s="739">
        <v>13.83</v>
      </c>
      <c r="N2335" s="738">
        <v>1</v>
      </c>
      <c r="O2335" s="821">
        <v>1</v>
      </c>
      <c r="P2335" s="739"/>
      <c r="Q2335" s="754">
        <v>0</v>
      </c>
      <c r="R2335" s="738"/>
      <c r="S2335" s="754">
        <v>0</v>
      </c>
      <c r="T2335" s="821"/>
      <c r="U2335" s="777">
        <v>0</v>
      </c>
    </row>
    <row r="2336" spans="1:21" ht="14.4" customHeight="1" x14ac:dyDescent="0.3">
      <c r="A2336" s="737">
        <v>10</v>
      </c>
      <c r="B2336" s="738" t="s">
        <v>2778</v>
      </c>
      <c r="C2336" s="738" t="s">
        <v>3082</v>
      </c>
      <c r="D2336" s="819" t="s">
        <v>5807</v>
      </c>
      <c r="E2336" s="820" t="s">
        <v>3133</v>
      </c>
      <c r="F2336" s="738" t="s">
        <v>3057</v>
      </c>
      <c r="G2336" s="738" t="s">
        <v>3506</v>
      </c>
      <c r="H2336" s="738" t="s">
        <v>608</v>
      </c>
      <c r="I2336" s="738" t="s">
        <v>797</v>
      </c>
      <c r="J2336" s="738" t="s">
        <v>798</v>
      </c>
      <c r="K2336" s="738" t="s">
        <v>3507</v>
      </c>
      <c r="L2336" s="739">
        <v>0</v>
      </c>
      <c r="M2336" s="739">
        <v>0</v>
      </c>
      <c r="N2336" s="738">
        <v>2</v>
      </c>
      <c r="O2336" s="821">
        <v>1.5</v>
      </c>
      <c r="P2336" s="739"/>
      <c r="Q2336" s="754"/>
      <c r="R2336" s="738"/>
      <c r="S2336" s="754">
        <v>0</v>
      </c>
      <c r="T2336" s="821"/>
      <c r="U2336" s="777">
        <v>0</v>
      </c>
    </row>
    <row r="2337" spans="1:21" ht="14.4" customHeight="1" x14ac:dyDescent="0.3">
      <c r="A2337" s="737">
        <v>10</v>
      </c>
      <c r="B2337" s="738" t="s">
        <v>2778</v>
      </c>
      <c r="C2337" s="738" t="s">
        <v>3082</v>
      </c>
      <c r="D2337" s="819" t="s">
        <v>5807</v>
      </c>
      <c r="E2337" s="820" t="s">
        <v>3133</v>
      </c>
      <c r="F2337" s="738" t="s">
        <v>3057</v>
      </c>
      <c r="G2337" s="738" t="s">
        <v>3537</v>
      </c>
      <c r="H2337" s="738" t="s">
        <v>608</v>
      </c>
      <c r="I2337" s="738" t="s">
        <v>717</v>
      </c>
      <c r="J2337" s="738" t="s">
        <v>718</v>
      </c>
      <c r="K2337" s="738" t="s">
        <v>3538</v>
      </c>
      <c r="L2337" s="739">
        <v>0</v>
      </c>
      <c r="M2337" s="739">
        <v>0</v>
      </c>
      <c r="N2337" s="738">
        <v>1</v>
      </c>
      <c r="O2337" s="821">
        <v>0.5</v>
      </c>
      <c r="P2337" s="739"/>
      <c r="Q2337" s="754"/>
      <c r="R2337" s="738"/>
      <c r="S2337" s="754">
        <v>0</v>
      </c>
      <c r="T2337" s="821"/>
      <c r="U2337" s="777">
        <v>0</v>
      </c>
    </row>
    <row r="2338" spans="1:21" ht="14.4" customHeight="1" x14ac:dyDescent="0.3">
      <c r="A2338" s="737">
        <v>10</v>
      </c>
      <c r="B2338" s="738" t="s">
        <v>2778</v>
      </c>
      <c r="C2338" s="738" t="s">
        <v>3082</v>
      </c>
      <c r="D2338" s="819" t="s">
        <v>5807</v>
      </c>
      <c r="E2338" s="820" t="s">
        <v>3133</v>
      </c>
      <c r="F2338" s="738" t="s">
        <v>3057</v>
      </c>
      <c r="G2338" s="738" t="s">
        <v>3542</v>
      </c>
      <c r="H2338" s="738" t="s">
        <v>608</v>
      </c>
      <c r="I2338" s="738" t="s">
        <v>1016</v>
      </c>
      <c r="J2338" s="738" t="s">
        <v>1017</v>
      </c>
      <c r="K2338" s="738" t="s">
        <v>3543</v>
      </c>
      <c r="L2338" s="739">
        <v>0</v>
      </c>
      <c r="M2338" s="739">
        <v>0</v>
      </c>
      <c r="N2338" s="738">
        <v>1</v>
      </c>
      <c r="O2338" s="821">
        <v>1</v>
      </c>
      <c r="P2338" s="739"/>
      <c r="Q2338" s="754"/>
      <c r="R2338" s="738"/>
      <c r="S2338" s="754">
        <v>0</v>
      </c>
      <c r="T2338" s="821"/>
      <c r="U2338" s="777">
        <v>0</v>
      </c>
    </row>
    <row r="2339" spans="1:21" ht="14.4" customHeight="1" x14ac:dyDescent="0.3">
      <c r="A2339" s="737">
        <v>10</v>
      </c>
      <c r="B2339" s="738" t="s">
        <v>2778</v>
      </c>
      <c r="C2339" s="738" t="s">
        <v>3082</v>
      </c>
      <c r="D2339" s="819" t="s">
        <v>5807</v>
      </c>
      <c r="E2339" s="820" t="s">
        <v>3133</v>
      </c>
      <c r="F2339" s="738" t="s">
        <v>3057</v>
      </c>
      <c r="G2339" s="738" t="s">
        <v>3208</v>
      </c>
      <c r="H2339" s="738" t="s">
        <v>608</v>
      </c>
      <c r="I2339" s="738" t="s">
        <v>702</v>
      </c>
      <c r="J2339" s="738" t="s">
        <v>703</v>
      </c>
      <c r="K2339" s="738" t="s">
        <v>3209</v>
      </c>
      <c r="L2339" s="739">
        <v>126.59</v>
      </c>
      <c r="M2339" s="739">
        <v>126.59</v>
      </c>
      <c r="N2339" s="738">
        <v>1</v>
      </c>
      <c r="O2339" s="821">
        <v>0.5</v>
      </c>
      <c r="P2339" s="739"/>
      <c r="Q2339" s="754">
        <v>0</v>
      </c>
      <c r="R2339" s="738"/>
      <c r="S2339" s="754">
        <v>0</v>
      </c>
      <c r="T2339" s="821"/>
      <c r="U2339" s="777">
        <v>0</v>
      </c>
    </row>
    <row r="2340" spans="1:21" ht="14.4" customHeight="1" x14ac:dyDescent="0.3">
      <c r="A2340" s="737">
        <v>10</v>
      </c>
      <c r="B2340" s="738" t="s">
        <v>2778</v>
      </c>
      <c r="C2340" s="738" t="s">
        <v>3082</v>
      </c>
      <c r="D2340" s="819" t="s">
        <v>5807</v>
      </c>
      <c r="E2340" s="820" t="s">
        <v>3109</v>
      </c>
      <c r="F2340" s="738" t="s">
        <v>3057</v>
      </c>
      <c r="G2340" s="738" t="s">
        <v>5429</v>
      </c>
      <c r="H2340" s="738" t="s">
        <v>608</v>
      </c>
      <c r="I2340" s="738" t="s">
        <v>1470</v>
      </c>
      <c r="J2340" s="738" t="s">
        <v>1471</v>
      </c>
      <c r="K2340" s="738" t="s">
        <v>5430</v>
      </c>
      <c r="L2340" s="739">
        <v>0</v>
      </c>
      <c r="M2340" s="739">
        <v>0</v>
      </c>
      <c r="N2340" s="738">
        <v>1</v>
      </c>
      <c r="O2340" s="821">
        <v>1</v>
      </c>
      <c r="P2340" s="739">
        <v>0</v>
      </c>
      <c r="Q2340" s="754"/>
      <c r="R2340" s="738">
        <v>1</v>
      </c>
      <c r="S2340" s="754">
        <v>1</v>
      </c>
      <c r="T2340" s="821">
        <v>1</v>
      </c>
      <c r="U2340" s="777">
        <v>1</v>
      </c>
    </row>
    <row r="2341" spans="1:21" ht="14.4" customHeight="1" x14ac:dyDescent="0.3">
      <c r="A2341" s="737">
        <v>10</v>
      </c>
      <c r="B2341" s="738" t="s">
        <v>2778</v>
      </c>
      <c r="C2341" s="738" t="s">
        <v>3082</v>
      </c>
      <c r="D2341" s="819" t="s">
        <v>5807</v>
      </c>
      <c r="E2341" s="820" t="s">
        <v>3109</v>
      </c>
      <c r="F2341" s="738" t="s">
        <v>3057</v>
      </c>
      <c r="G2341" s="738" t="s">
        <v>3154</v>
      </c>
      <c r="H2341" s="738" t="s">
        <v>608</v>
      </c>
      <c r="I2341" s="738" t="s">
        <v>801</v>
      </c>
      <c r="J2341" s="738" t="s">
        <v>3450</v>
      </c>
      <c r="K2341" s="738" t="s">
        <v>3505</v>
      </c>
      <c r="L2341" s="739">
        <v>13.83</v>
      </c>
      <c r="M2341" s="739">
        <v>13.83</v>
      </c>
      <c r="N2341" s="738">
        <v>1</v>
      </c>
      <c r="O2341" s="821">
        <v>1</v>
      </c>
      <c r="P2341" s="739"/>
      <c r="Q2341" s="754">
        <v>0</v>
      </c>
      <c r="R2341" s="738"/>
      <c r="S2341" s="754">
        <v>0</v>
      </c>
      <c r="T2341" s="821"/>
      <c r="U2341" s="777">
        <v>0</v>
      </c>
    </row>
    <row r="2342" spans="1:21" ht="14.4" customHeight="1" x14ac:dyDescent="0.3">
      <c r="A2342" s="737">
        <v>10</v>
      </c>
      <c r="B2342" s="738" t="s">
        <v>2778</v>
      </c>
      <c r="C2342" s="738" t="s">
        <v>3082</v>
      </c>
      <c r="D2342" s="819" t="s">
        <v>5807</v>
      </c>
      <c r="E2342" s="820" t="s">
        <v>3109</v>
      </c>
      <c r="F2342" s="738" t="s">
        <v>3057</v>
      </c>
      <c r="G2342" s="738" t="s">
        <v>3287</v>
      </c>
      <c r="H2342" s="738" t="s">
        <v>608</v>
      </c>
      <c r="I2342" s="738" t="s">
        <v>2345</v>
      </c>
      <c r="J2342" s="738" t="s">
        <v>982</v>
      </c>
      <c r="K2342" s="738" t="s">
        <v>3509</v>
      </c>
      <c r="L2342" s="739">
        <v>23.27</v>
      </c>
      <c r="M2342" s="739">
        <v>23.27</v>
      </c>
      <c r="N2342" s="738">
        <v>1</v>
      </c>
      <c r="O2342" s="821">
        <v>0.5</v>
      </c>
      <c r="P2342" s="739"/>
      <c r="Q2342" s="754">
        <v>0</v>
      </c>
      <c r="R2342" s="738"/>
      <c r="S2342" s="754">
        <v>0</v>
      </c>
      <c r="T2342" s="821"/>
      <c r="U2342" s="777">
        <v>0</v>
      </c>
    </row>
    <row r="2343" spans="1:21" ht="14.4" customHeight="1" x14ac:dyDescent="0.3">
      <c r="A2343" s="737">
        <v>10</v>
      </c>
      <c r="B2343" s="738" t="s">
        <v>2778</v>
      </c>
      <c r="C2343" s="738" t="s">
        <v>3082</v>
      </c>
      <c r="D2343" s="819" t="s">
        <v>5807</v>
      </c>
      <c r="E2343" s="820" t="s">
        <v>3109</v>
      </c>
      <c r="F2343" s="738" t="s">
        <v>3057</v>
      </c>
      <c r="G2343" s="738" t="s">
        <v>3622</v>
      </c>
      <c r="H2343" s="738" t="s">
        <v>608</v>
      </c>
      <c r="I2343" s="738" t="s">
        <v>3623</v>
      </c>
      <c r="J2343" s="738" t="s">
        <v>3624</v>
      </c>
      <c r="K2343" s="738" t="s">
        <v>3625</v>
      </c>
      <c r="L2343" s="739">
        <v>0</v>
      </c>
      <c r="M2343" s="739">
        <v>0</v>
      </c>
      <c r="N2343" s="738">
        <v>2</v>
      </c>
      <c r="O2343" s="821">
        <v>1.5</v>
      </c>
      <c r="P2343" s="739"/>
      <c r="Q2343" s="754"/>
      <c r="R2343" s="738"/>
      <c r="S2343" s="754">
        <v>0</v>
      </c>
      <c r="T2343" s="821"/>
      <c r="U2343" s="777">
        <v>0</v>
      </c>
    </row>
    <row r="2344" spans="1:21" ht="14.4" customHeight="1" x14ac:dyDescent="0.3">
      <c r="A2344" s="737">
        <v>10</v>
      </c>
      <c r="B2344" s="738" t="s">
        <v>2778</v>
      </c>
      <c r="C2344" s="738" t="s">
        <v>3082</v>
      </c>
      <c r="D2344" s="819" t="s">
        <v>5807</v>
      </c>
      <c r="E2344" s="820" t="s">
        <v>3109</v>
      </c>
      <c r="F2344" s="738" t="s">
        <v>3057</v>
      </c>
      <c r="G2344" s="738" t="s">
        <v>3477</v>
      </c>
      <c r="H2344" s="738" t="s">
        <v>608</v>
      </c>
      <c r="I2344" s="738" t="s">
        <v>1589</v>
      </c>
      <c r="J2344" s="738" t="s">
        <v>1590</v>
      </c>
      <c r="K2344" s="738" t="s">
        <v>3478</v>
      </c>
      <c r="L2344" s="739">
        <v>90.95</v>
      </c>
      <c r="M2344" s="739">
        <v>90.95</v>
      </c>
      <c r="N2344" s="738">
        <v>1</v>
      </c>
      <c r="O2344" s="821">
        <v>1</v>
      </c>
      <c r="P2344" s="739"/>
      <c r="Q2344" s="754">
        <v>0</v>
      </c>
      <c r="R2344" s="738"/>
      <c r="S2344" s="754">
        <v>0</v>
      </c>
      <c r="T2344" s="821"/>
      <c r="U2344" s="777">
        <v>0</v>
      </c>
    </row>
    <row r="2345" spans="1:21" ht="14.4" customHeight="1" x14ac:dyDescent="0.3">
      <c r="A2345" s="737">
        <v>10</v>
      </c>
      <c r="B2345" s="738" t="s">
        <v>2778</v>
      </c>
      <c r="C2345" s="738" t="s">
        <v>3082</v>
      </c>
      <c r="D2345" s="819" t="s">
        <v>5807</v>
      </c>
      <c r="E2345" s="820" t="s">
        <v>3149</v>
      </c>
      <c r="F2345" s="738" t="s">
        <v>3057</v>
      </c>
      <c r="G2345" s="738" t="s">
        <v>3240</v>
      </c>
      <c r="H2345" s="738" t="s">
        <v>871</v>
      </c>
      <c r="I2345" s="738" t="s">
        <v>1007</v>
      </c>
      <c r="J2345" s="738" t="s">
        <v>1008</v>
      </c>
      <c r="K2345" s="738" t="s">
        <v>3241</v>
      </c>
      <c r="L2345" s="739">
        <v>75.73</v>
      </c>
      <c r="M2345" s="739">
        <v>75.73</v>
      </c>
      <c r="N2345" s="738">
        <v>1</v>
      </c>
      <c r="O2345" s="821">
        <v>1</v>
      </c>
      <c r="P2345" s="739"/>
      <c r="Q2345" s="754">
        <v>0</v>
      </c>
      <c r="R2345" s="738"/>
      <c r="S2345" s="754">
        <v>0</v>
      </c>
      <c r="T2345" s="821"/>
      <c r="U2345" s="777">
        <v>0</v>
      </c>
    </row>
    <row r="2346" spans="1:21" ht="14.4" customHeight="1" x14ac:dyDescent="0.3">
      <c r="A2346" s="737">
        <v>10</v>
      </c>
      <c r="B2346" s="738" t="s">
        <v>2778</v>
      </c>
      <c r="C2346" s="738" t="s">
        <v>3082</v>
      </c>
      <c r="D2346" s="819" t="s">
        <v>5807</v>
      </c>
      <c r="E2346" s="820" t="s">
        <v>3119</v>
      </c>
      <c r="F2346" s="738" t="s">
        <v>3057</v>
      </c>
      <c r="G2346" s="738" t="s">
        <v>3461</v>
      </c>
      <c r="H2346" s="738" t="s">
        <v>608</v>
      </c>
      <c r="I2346" s="738" t="s">
        <v>5431</v>
      </c>
      <c r="J2346" s="738" t="s">
        <v>5432</v>
      </c>
      <c r="K2346" s="738" t="s">
        <v>5433</v>
      </c>
      <c r="L2346" s="739">
        <v>0</v>
      </c>
      <c r="M2346" s="739">
        <v>0</v>
      </c>
      <c r="N2346" s="738">
        <v>1</v>
      </c>
      <c r="O2346" s="821">
        <v>0.5</v>
      </c>
      <c r="P2346" s="739"/>
      <c r="Q2346" s="754"/>
      <c r="R2346" s="738"/>
      <c r="S2346" s="754">
        <v>0</v>
      </c>
      <c r="T2346" s="821"/>
      <c r="U2346" s="777">
        <v>0</v>
      </c>
    </row>
    <row r="2347" spans="1:21" ht="14.4" customHeight="1" x14ac:dyDescent="0.3">
      <c r="A2347" s="737">
        <v>10</v>
      </c>
      <c r="B2347" s="738" t="s">
        <v>2778</v>
      </c>
      <c r="C2347" s="738" t="s">
        <v>3082</v>
      </c>
      <c r="D2347" s="819" t="s">
        <v>5807</v>
      </c>
      <c r="E2347" s="820" t="s">
        <v>3119</v>
      </c>
      <c r="F2347" s="738" t="s">
        <v>3057</v>
      </c>
      <c r="G2347" s="738" t="s">
        <v>3240</v>
      </c>
      <c r="H2347" s="738" t="s">
        <v>871</v>
      </c>
      <c r="I2347" s="738" t="s">
        <v>1007</v>
      </c>
      <c r="J2347" s="738" t="s">
        <v>1008</v>
      </c>
      <c r="K2347" s="738" t="s">
        <v>3241</v>
      </c>
      <c r="L2347" s="739">
        <v>75.73</v>
      </c>
      <c r="M2347" s="739">
        <v>302.92</v>
      </c>
      <c r="N2347" s="738">
        <v>4</v>
      </c>
      <c r="O2347" s="821">
        <v>3.5</v>
      </c>
      <c r="P2347" s="739">
        <v>151.46</v>
      </c>
      <c r="Q2347" s="754">
        <v>0.5</v>
      </c>
      <c r="R2347" s="738">
        <v>2</v>
      </c>
      <c r="S2347" s="754">
        <v>0.5</v>
      </c>
      <c r="T2347" s="821">
        <v>2</v>
      </c>
      <c r="U2347" s="777">
        <v>0.5714285714285714</v>
      </c>
    </row>
    <row r="2348" spans="1:21" ht="14.4" customHeight="1" x14ac:dyDescent="0.3">
      <c r="A2348" s="737">
        <v>10</v>
      </c>
      <c r="B2348" s="738" t="s">
        <v>2778</v>
      </c>
      <c r="C2348" s="738" t="s">
        <v>3082</v>
      </c>
      <c r="D2348" s="819" t="s">
        <v>5807</v>
      </c>
      <c r="E2348" s="820" t="s">
        <v>3119</v>
      </c>
      <c r="F2348" s="738" t="s">
        <v>3057</v>
      </c>
      <c r="G2348" s="738" t="s">
        <v>3240</v>
      </c>
      <c r="H2348" s="738" t="s">
        <v>871</v>
      </c>
      <c r="I2348" s="738" t="s">
        <v>2298</v>
      </c>
      <c r="J2348" s="738" t="s">
        <v>2299</v>
      </c>
      <c r="K2348" s="738" t="s">
        <v>2971</v>
      </c>
      <c r="L2348" s="739">
        <v>225.06</v>
      </c>
      <c r="M2348" s="739">
        <v>225.06</v>
      </c>
      <c r="N2348" s="738">
        <v>1</v>
      </c>
      <c r="O2348" s="821">
        <v>0.5</v>
      </c>
      <c r="P2348" s="739"/>
      <c r="Q2348" s="754">
        <v>0</v>
      </c>
      <c r="R2348" s="738"/>
      <c r="S2348" s="754">
        <v>0</v>
      </c>
      <c r="T2348" s="821"/>
      <c r="U2348" s="777">
        <v>0</v>
      </c>
    </row>
    <row r="2349" spans="1:21" ht="14.4" customHeight="1" x14ac:dyDescent="0.3">
      <c r="A2349" s="737">
        <v>10</v>
      </c>
      <c r="B2349" s="738" t="s">
        <v>2778</v>
      </c>
      <c r="C2349" s="738" t="s">
        <v>3082</v>
      </c>
      <c r="D2349" s="819" t="s">
        <v>5807</v>
      </c>
      <c r="E2349" s="820" t="s">
        <v>3119</v>
      </c>
      <c r="F2349" s="738" t="s">
        <v>3057</v>
      </c>
      <c r="G2349" s="738" t="s">
        <v>3246</v>
      </c>
      <c r="H2349" s="738" t="s">
        <v>608</v>
      </c>
      <c r="I2349" s="738" t="s">
        <v>1708</v>
      </c>
      <c r="J2349" s="738" t="s">
        <v>3247</v>
      </c>
      <c r="K2349" s="738" t="s">
        <v>3504</v>
      </c>
      <c r="L2349" s="739">
        <v>170.52</v>
      </c>
      <c r="M2349" s="739">
        <v>341.04</v>
      </c>
      <c r="N2349" s="738">
        <v>2</v>
      </c>
      <c r="O2349" s="821">
        <v>1</v>
      </c>
      <c r="P2349" s="739"/>
      <c r="Q2349" s="754">
        <v>0</v>
      </c>
      <c r="R2349" s="738"/>
      <c r="S2349" s="754">
        <v>0</v>
      </c>
      <c r="T2349" s="821"/>
      <c r="U2349" s="777">
        <v>0</v>
      </c>
    </row>
    <row r="2350" spans="1:21" ht="14.4" customHeight="1" x14ac:dyDescent="0.3">
      <c r="A2350" s="737">
        <v>10</v>
      </c>
      <c r="B2350" s="738" t="s">
        <v>2778</v>
      </c>
      <c r="C2350" s="738" t="s">
        <v>3082</v>
      </c>
      <c r="D2350" s="819" t="s">
        <v>5807</v>
      </c>
      <c r="E2350" s="820" t="s">
        <v>3119</v>
      </c>
      <c r="F2350" s="738" t="s">
        <v>3057</v>
      </c>
      <c r="G2350" s="738" t="s">
        <v>5434</v>
      </c>
      <c r="H2350" s="738" t="s">
        <v>608</v>
      </c>
      <c r="I2350" s="738" t="s">
        <v>1581</v>
      </c>
      <c r="J2350" s="738" t="s">
        <v>1577</v>
      </c>
      <c r="K2350" s="738" t="s">
        <v>5435</v>
      </c>
      <c r="L2350" s="739">
        <v>0</v>
      </c>
      <c r="M2350" s="739">
        <v>0</v>
      </c>
      <c r="N2350" s="738">
        <v>1</v>
      </c>
      <c r="O2350" s="821">
        <v>0.5</v>
      </c>
      <c r="P2350" s="739"/>
      <c r="Q2350" s="754"/>
      <c r="R2350" s="738"/>
      <c r="S2350" s="754">
        <v>0</v>
      </c>
      <c r="T2350" s="821"/>
      <c r="U2350" s="777">
        <v>0</v>
      </c>
    </row>
    <row r="2351" spans="1:21" ht="14.4" customHeight="1" x14ac:dyDescent="0.3">
      <c r="A2351" s="737">
        <v>10</v>
      </c>
      <c r="B2351" s="738" t="s">
        <v>2778</v>
      </c>
      <c r="C2351" s="738" t="s">
        <v>3082</v>
      </c>
      <c r="D2351" s="819" t="s">
        <v>5807</v>
      </c>
      <c r="E2351" s="820" t="s">
        <v>3119</v>
      </c>
      <c r="F2351" s="738" t="s">
        <v>3057</v>
      </c>
      <c r="G2351" s="738" t="s">
        <v>3282</v>
      </c>
      <c r="H2351" s="738" t="s">
        <v>608</v>
      </c>
      <c r="I2351" s="738" t="s">
        <v>3718</v>
      </c>
      <c r="J2351" s="738" t="s">
        <v>2429</v>
      </c>
      <c r="K2351" s="738" t="s">
        <v>3283</v>
      </c>
      <c r="L2351" s="739">
        <v>107.27</v>
      </c>
      <c r="M2351" s="739">
        <v>107.27</v>
      </c>
      <c r="N2351" s="738">
        <v>1</v>
      </c>
      <c r="O2351" s="821">
        <v>1</v>
      </c>
      <c r="P2351" s="739"/>
      <c r="Q2351" s="754">
        <v>0</v>
      </c>
      <c r="R2351" s="738"/>
      <c r="S2351" s="754">
        <v>0</v>
      </c>
      <c r="T2351" s="821"/>
      <c r="U2351" s="777">
        <v>0</v>
      </c>
    </row>
    <row r="2352" spans="1:21" ht="14.4" customHeight="1" x14ac:dyDescent="0.3">
      <c r="A2352" s="737">
        <v>10</v>
      </c>
      <c r="B2352" s="738" t="s">
        <v>2778</v>
      </c>
      <c r="C2352" s="738" t="s">
        <v>3082</v>
      </c>
      <c r="D2352" s="819" t="s">
        <v>5807</v>
      </c>
      <c r="E2352" s="820" t="s">
        <v>3119</v>
      </c>
      <c r="F2352" s="738" t="s">
        <v>3057</v>
      </c>
      <c r="G2352" s="738" t="s">
        <v>3379</v>
      </c>
      <c r="H2352" s="738" t="s">
        <v>608</v>
      </c>
      <c r="I2352" s="738" t="s">
        <v>994</v>
      </c>
      <c r="J2352" s="738" t="s">
        <v>995</v>
      </c>
      <c r="K2352" s="738" t="s">
        <v>3380</v>
      </c>
      <c r="L2352" s="739">
        <v>89.91</v>
      </c>
      <c r="M2352" s="739">
        <v>89.91</v>
      </c>
      <c r="N2352" s="738">
        <v>1</v>
      </c>
      <c r="O2352" s="821">
        <v>0.5</v>
      </c>
      <c r="P2352" s="739"/>
      <c r="Q2352" s="754">
        <v>0</v>
      </c>
      <c r="R2352" s="738"/>
      <c r="S2352" s="754">
        <v>0</v>
      </c>
      <c r="T2352" s="821"/>
      <c r="U2352" s="777">
        <v>0</v>
      </c>
    </row>
    <row r="2353" spans="1:21" ht="14.4" customHeight="1" x14ac:dyDescent="0.3">
      <c r="A2353" s="737">
        <v>10</v>
      </c>
      <c r="B2353" s="738" t="s">
        <v>2778</v>
      </c>
      <c r="C2353" s="738" t="s">
        <v>3082</v>
      </c>
      <c r="D2353" s="819" t="s">
        <v>5807</v>
      </c>
      <c r="E2353" s="820" t="s">
        <v>3119</v>
      </c>
      <c r="F2353" s="738" t="s">
        <v>3057</v>
      </c>
      <c r="G2353" s="738" t="s">
        <v>3535</v>
      </c>
      <c r="H2353" s="738" t="s">
        <v>608</v>
      </c>
      <c r="I2353" s="738" t="s">
        <v>1028</v>
      </c>
      <c r="J2353" s="738" t="s">
        <v>1029</v>
      </c>
      <c r="K2353" s="738" t="s">
        <v>3536</v>
      </c>
      <c r="L2353" s="739">
        <v>27.28</v>
      </c>
      <c r="M2353" s="739">
        <v>27.28</v>
      </c>
      <c r="N2353" s="738">
        <v>1</v>
      </c>
      <c r="O2353" s="821">
        <v>1</v>
      </c>
      <c r="P2353" s="739"/>
      <c r="Q2353" s="754">
        <v>0</v>
      </c>
      <c r="R2353" s="738"/>
      <c r="S2353" s="754">
        <v>0</v>
      </c>
      <c r="T2353" s="821"/>
      <c r="U2353" s="777">
        <v>0</v>
      </c>
    </row>
    <row r="2354" spans="1:21" ht="14.4" customHeight="1" x14ac:dyDescent="0.3">
      <c r="A2354" s="737">
        <v>10</v>
      </c>
      <c r="B2354" s="738" t="s">
        <v>2778</v>
      </c>
      <c r="C2354" s="738" t="s">
        <v>3082</v>
      </c>
      <c r="D2354" s="819" t="s">
        <v>5807</v>
      </c>
      <c r="E2354" s="820" t="s">
        <v>3119</v>
      </c>
      <c r="F2354" s="738" t="s">
        <v>3057</v>
      </c>
      <c r="G2354" s="738" t="s">
        <v>3736</v>
      </c>
      <c r="H2354" s="738" t="s">
        <v>608</v>
      </c>
      <c r="I2354" s="738" t="s">
        <v>694</v>
      </c>
      <c r="J2354" s="738" t="s">
        <v>3737</v>
      </c>
      <c r="K2354" s="738" t="s">
        <v>4293</v>
      </c>
      <c r="L2354" s="739">
        <v>38.5</v>
      </c>
      <c r="M2354" s="739">
        <v>38.5</v>
      </c>
      <c r="N2354" s="738">
        <v>1</v>
      </c>
      <c r="O2354" s="821">
        <v>1</v>
      </c>
      <c r="P2354" s="739"/>
      <c r="Q2354" s="754">
        <v>0</v>
      </c>
      <c r="R2354" s="738"/>
      <c r="S2354" s="754">
        <v>0</v>
      </c>
      <c r="T2354" s="821"/>
      <c r="U2354" s="777">
        <v>0</v>
      </c>
    </row>
    <row r="2355" spans="1:21" ht="14.4" customHeight="1" x14ac:dyDescent="0.3">
      <c r="A2355" s="737">
        <v>10</v>
      </c>
      <c r="B2355" s="738" t="s">
        <v>2778</v>
      </c>
      <c r="C2355" s="738" t="s">
        <v>3082</v>
      </c>
      <c r="D2355" s="819" t="s">
        <v>5807</v>
      </c>
      <c r="E2355" s="820" t="s">
        <v>3119</v>
      </c>
      <c r="F2355" s="738" t="s">
        <v>3057</v>
      </c>
      <c r="G2355" s="738" t="s">
        <v>3208</v>
      </c>
      <c r="H2355" s="738" t="s">
        <v>608</v>
      </c>
      <c r="I2355" s="738" t="s">
        <v>702</v>
      </c>
      <c r="J2355" s="738" t="s">
        <v>703</v>
      </c>
      <c r="K2355" s="738" t="s">
        <v>3209</v>
      </c>
      <c r="L2355" s="739">
        <v>126.59</v>
      </c>
      <c r="M2355" s="739">
        <v>126.59</v>
      </c>
      <c r="N2355" s="738">
        <v>1</v>
      </c>
      <c r="O2355" s="821">
        <v>1</v>
      </c>
      <c r="P2355" s="739">
        <v>126.59</v>
      </c>
      <c r="Q2355" s="754">
        <v>1</v>
      </c>
      <c r="R2355" s="738">
        <v>1</v>
      </c>
      <c r="S2355" s="754">
        <v>1</v>
      </c>
      <c r="T2355" s="821">
        <v>1</v>
      </c>
      <c r="U2355" s="777">
        <v>1</v>
      </c>
    </row>
    <row r="2356" spans="1:21" ht="14.4" customHeight="1" x14ac:dyDescent="0.3">
      <c r="A2356" s="737">
        <v>10</v>
      </c>
      <c r="B2356" s="738" t="s">
        <v>2778</v>
      </c>
      <c r="C2356" s="738" t="s">
        <v>3082</v>
      </c>
      <c r="D2356" s="819" t="s">
        <v>5807</v>
      </c>
      <c r="E2356" s="820" t="s">
        <v>3119</v>
      </c>
      <c r="F2356" s="738" t="s">
        <v>3057</v>
      </c>
      <c r="G2356" s="738" t="s">
        <v>3390</v>
      </c>
      <c r="H2356" s="738" t="s">
        <v>608</v>
      </c>
      <c r="I2356" s="738" t="s">
        <v>3391</v>
      </c>
      <c r="J2356" s="738" t="s">
        <v>3392</v>
      </c>
      <c r="K2356" s="738" t="s">
        <v>3393</v>
      </c>
      <c r="L2356" s="739">
        <v>0</v>
      </c>
      <c r="M2356" s="739">
        <v>0</v>
      </c>
      <c r="N2356" s="738">
        <v>1</v>
      </c>
      <c r="O2356" s="821">
        <v>0.5</v>
      </c>
      <c r="P2356" s="739">
        <v>0</v>
      </c>
      <c r="Q2356" s="754"/>
      <c r="R2356" s="738">
        <v>1</v>
      </c>
      <c r="S2356" s="754">
        <v>1</v>
      </c>
      <c r="T2356" s="821">
        <v>0.5</v>
      </c>
      <c r="U2356" s="777">
        <v>1</v>
      </c>
    </row>
    <row r="2357" spans="1:21" ht="14.4" customHeight="1" x14ac:dyDescent="0.3">
      <c r="A2357" s="737">
        <v>10</v>
      </c>
      <c r="B2357" s="738" t="s">
        <v>2778</v>
      </c>
      <c r="C2357" s="738" t="s">
        <v>3082</v>
      </c>
      <c r="D2357" s="819" t="s">
        <v>5807</v>
      </c>
      <c r="E2357" s="820" t="s">
        <v>3119</v>
      </c>
      <c r="F2357" s="738" t="s">
        <v>3057</v>
      </c>
      <c r="G2357" s="738" t="s">
        <v>3667</v>
      </c>
      <c r="H2357" s="738" t="s">
        <v>608</v>
      </c>
      <c r="I2357" s="738" t="s">
        <v>5436</v>
      </c>
      <c r="J2357" s="738" t="s">
        <v>1104</v>
      </c>
      <c r="K2357" s="738" t="s">
        <v>5437</v>
      </c>
      <c r="L2357" s="739">
        <v>0</v>
      </c>
      <c r="M2357" s="739">
        <v>0</v>
      </c>
      <c r="N2357" s="738">
        <v>1</v>
      </c>
      <c r="O2357" s="821">
        <v>0.5</v>
      </c>
      <c r="P2357" s="739"/>
      <c r="Q2357" s="754"/>
      <c r="R2357" s="738"/>
      <c r="S2357" s="754">
        <v>0</v>
      </c>
      <c r="T2357" s="821"/>
      <c r="U2357" s="777">
        <v>0</v>
      </c>
    </row>
    <row r="2358" spans="1:21" ht="14.4" customHeight="1" x14ac:dyDescent="0.3">
      <c r="A2358" s="737">
        <v>10</v>
      </c>
      <c r="B2358" s="738" t="s">
        <v>2778</v>
      </c>
      <c r="C2358" s="738" t="s">
        <v>3082</v>
      </c>
      <c r="D2358" s="819" t="s">
        <v>5807</v>
      </c>
      <c r="E2358" s="820" t="s">
        <v>3119</v>
      </c>
      <c r="F2358" s="738" t="s">
        <v>3057</v>
      </c>
      <c r="G2358" s="738" t="s">
        <v>3316</v>
      </c>
      <c r="H2358" s="738" t="s">
        <v>608</v>
      </c>
      <c r="I2358" s="738" t="s">
        <v>1594</v>
      </c>
      <c r="J2358" s="738" t="s">
        <v>1595</v>
      </c>
      <c r="K2358" s="738" t="s">
        <v>3318</v>
      </c>
      <c r="L2358" s="739">
        <v>108.44</v>
      </c>
      <c r="M2358" s="739">
        <v>108.44</v>
      </c>
      <c r="N2358" s="738">
        <v>1</v>
      </c>
      <c r="O2358" s="821">
        <v>1</v>
      </c>
      <c r="P2358" s="739"/>
      <c r="Q2358" s="754">
        <v>0</v>
      </c>
      <c r="R2358" s="738"/>
      <c r="S2358" s="754">
        <v>0</v>
      </c>
      <c r="T2358" s="821"/>
      <c r="U2358" s="777">
        <v>0</v>
      </c>
    </row>
    <row r="2359" spans="1:21" ht="14.4" customHeight="1" x14ac:dyDescent="0.3">
      <c r="A2359" s="737">
        <v>10</v>
      </c>
      <c r="B2359" s="738" t="s">
        <v>2778</v>
      </c>
      <c r="C2359" s="738" t="s">
        <v>3082</v>
      </c>
      <c r="D2359" s="819" t="s">
        <v>5807</v>
      </c>
      <c r="E2359" s="820" t="s">
        <v>3119</v>
      </c>
      <c r="F2359" s="738" t="s">
        <v>3057</v>
      </c>
      <c r="G2359" s="738" t="s">
        <v>3559</v>
      </c>
      <c r="H2359" s="738" t="s">
        <v>608</v>
      </c>
      <c r="I2359" s="738" t="s">
        <v>866</v>
      </c>
      <c r="J2359" s="738" t="s">
        <v>867</v>
      </c>
      <c r="K2359" s="738" t="s">
        <v>3560</v>
      </c>
      <c r="L2359" s="739">
        <v>54.55</v>
      </c>
      <c r="M2359" s="739">
        <v>54.55</v>
      </c>
      <c r="N2359" s="738">
        <v>1</v>
      </c>
      <c r="O2359" s="821">
        <v>0.5</v>
      </c>
      <c r="P2359" s="739">
        <v>54.55</v>
      </c>
      <c r="Q2359" s="754">
        <v>1</v>
      </c>
      <c r="R2359" s="738">
        <v>1</v>
      </c>
      <c r="S2359" s="754">
        <v>1</v>
      </c>
      <c r="T2359" s="821">
        <v>0.5</v>
      </c>
      <c r="U2359" s="777">
        <v>1</v>
      </c>
    </row>
    <row r="2360" spans="1:21" ht="14.4" customHeight="1" x14ac:dyDescent="0.3">
      <c r="A2360" s="737">
        <v>10</v>
      </c>
      <c r="B2360" s="738" t="s">
        <v>2778</v>
      </c>
      <c r="C2360" s="738" t="s">
        <v>3082</v>
      </c>
      <c r="D2360" s="819" t="s">
        <v>5807</v>
      </c>
      <c r="E2360" s="820" t="s">
        <v>3119</v>
      </c>
      <c r="F2360" s="738" t="s">
        <v>3057</v>
      </c>
      <c r="G2360" s="738" t="s">
        <v>3399</v>
      </c>
      <c r="H2360" s="738" t="s">
        <v>871</v>
      </c>
      <c r="I2360" s="738" t="s">
        <v>885</v>
      </c>
      <c r="J2360" s="738" t="s">
        <v>886</v>
      </c>
      <c r="K2360" s="738" t="s">
        <v>2864</v>
      </c>
      <c r="L2360" s="739">
        <v>63.75</v>
      </c>
      <c r="M2360" s="739">
        <v>63.75</v>
      </c>
      <c r="N2360" s="738">
        <v>1</v>
      </c>
      <c r="O2360" s="821">
        <v>1</v>
      </c>
      <c r="P2360" s="739"/>
      <c r="Q2360" s="754">
        <v>0</v>
      </c>
      <c r="R2360" s="738"/>
      <c r="S2360" s="754">
        <v>0</v>
      </c>
      <c r="T2360" s="821"/>
      <c r="U2360" s="777">
        <v>0</v>
      </c>
    </row>
    <row r="2361" spans="1:21" ht="14.4" customHeight="1" x14ac:dyDescent="0.3">
      <c r="A2361" s="737">
        <v>10</v>
      </c>
      <c r="B2361" s="738" t="s">
        <v>2778</v>
      </c>
      <c r="C2361" s="738" t="s">
        <v>3082</v>
      </c>
      <c r="D2361" s="819" t="s">
        <v>5807</v>
      </c>
      <c r="E2361" s="820" t="s">
        <v>3123</v>
      </c>
      <c r="F2361" s="738" t="s">
        <v>3057</v>
      </c>
      <c r="G2361" s="738" t="s">
        <v>3622</v>
      </c>
      <c r="H2361" s="738" t="s">
        <v>608</v>
      </c>
      <c r="I2361" s="738" t="s">
        <v>3623</v>
      </c>
      <c r="J2361" s="738" t="s">
        <v>3624</v>
      </c>
      <c r="K2361" s="738" t="s">
        <v>3625</v>
      </c>
      <c r="L2361" s="739">
        <v>0</v>
      </c>
      <c r="M2361" s="739">
        <v>0</v>
      </c>
      <c r="N2361" s="738">
        <v>1</v>
      </c>
      <c r="O2361" s="821">
        <v>1</v>
      </c>
      <c r="P2361" s="739"/>
      <c r="Q2361" s="754"/>
      <c r="R2361" s="738"/>
      <c r="S2361" s="754">
        <v>0</v>
      </c>
      <c r="T2361" s="821"/>
      <c r="U2361" s="777">
        <v>0</v>
      </c>
    </row>
    <row r="2362" spans="1:21" ht="14.4" customHeight="1" x14ac:dyDescent="0.3">
      <c r="A2362" s="737">
        <v>10</v>
      </c>
      <c r="B2362" s="738" t="s">
        <v>2778</v>
      </c>
      <c r="C2362" s="738" t="s">
        <v>3082</v>
      </c>
      <c r="D2362" s="819" t="s">
        <v>5807</v>
      </c>
      <c r="E2362" s="820" t="s">
        <v>3123</v>
      </c>
      <c r="F2362" s="738" t="s">
        <v>3057</v>
      </c>
      <c r="G2362" s="738" t="s">
        <v>3320</v>
      </c>
      <c r="H2362" s="738" t="s">
        <v>608</v>
      </c>
      <c r="I2362" s="738" t="s">
        <v>667</v>
      </c>
      <c r="J2362" s="738" t="s">
        <v>3321</v>
      </c>
      <c r="K2362" s="738" t="s">
        <v>3322</v>
      </c>
      <c r="L2362" s="739">
        <v>24.78</v>
      </c>
      <c r="M2362" s="739">
        <v>24.78</v>
      </c>
      <c r="N2362" s="738">
        <v>1</v>
      </c>
      <c r="O2362" s="821">
        <v>1</v>
      </c>
      <c r="P2362" s="739"/>
      <c r="Q2362" s="754">
        <v>0</v>
      </c>
      <c r="R2362" s="738"/>
      <c r="S2362" s="754">
        <v>0</v>
      </c>
      <c r="T2362" s="821"/>
      <c r="U2362" s="777">
        <v>0</v>
      </c>
    </row>
    <row r="2363" spans="1:21" ht="14.4" customHeight="1" x14ac:dyDescent="0.3">
      <c r="A2363" s="737">
        <v>10</v>
      </c>
      <c r="B2363" s="738" t="s">
        <v>2778</v>
      </c>
      <c r="C2363" s="738" t="s">
        <v>3082</v>
      </c>
      <c r="D2363" s="819" t="s">
        <v>5807</v>
      </c>
      <c r="E2363" s="820" t="s">
        <v>3136</v>
      </c>
      <c r="F2363" s="738" t="s">
        <v>3057</v>
      </c>
      <c r="G2363" s="738" t="s">
        <v>3246</v>
      </c>
      <c r="H2363" s="738" t="s">
        <v>608</v>
      </c>
      <c r="I2363" s="738" t="s">
        <v>958</v>
      </c>
      <c r="J2363" s="738" t="s">
        <v>3247</v>
      </c>
      <c r="K2363" s="738" t="s">
        <v>3254</v>
      </c>
      <c r="L2363" s="739">
        <v>85.27</v>
      </c>
      <c r="M2363" s="739">
        <v>85.27</v>
      </c>
      <c r="N2363" s="738">
        <v>1</v>
      </c>
      <c r="O2363" s="821">
        <v>1</v>
      </c>
      <c r="P2363" s="739"/>
      <c r="Q2363" s="754">
        <v>0</v>
      </c>
      <c r="R2363" s="738"/>
      <c r="S2363" s="754">
        <v>0</v>
      </c>
      <c r="T2363" s="821"/>
      <c r="U2363" s="777">
        <v>0</v>
      </c>
    </row>
    <row r="2364" spans="1:21" ht="14.4" customHeight="1" x14ac:dyDescent="0.3">
      <c r="A2364" s="737">
        <v>10</v>
      </c>
      <c r="B2364" s="738" t="s">
        <v>2778</v>
      </c>
      <c r="C2364" s="738" t="s">
        <v>3082</v>
      </c>
      <c r="D2364" s="819" t="s">
        <v>5807</v>
      </c>
      <c r="E2364" s="820" t="s">
        <v>3136</v>
      </c>
      <c r="F2364" s="738" t="s">
        <v>3057</v>
      </c>
      <c r="G2364" s="738" t="s">
        <v>3154</v>
      </c>
      <c r="H2364" s="738" t="s">
        <v>608</v>
      </c>
      <c r="I2364" s="738" t="s">
        <v>1145</v>
      </c>
      <c r="J2364" s="738" t="s">
        <v>3450</v>
      </c>
      <c r="K2364" s="738" t="s">
        <v>5438</v>
      </c>
      <c r="L2364" s="739">
        <v>34.57</v>
      </c>
      <c r="M2364" s="739">
        <v>34.57</v>
      </c>
      <c r="N2364" s="738">
        <v>1</v>
      </c>
      <c r="O2364" s="821">
        <v>1</v>
      </c>
      <c r="P2364" s="739"/>
      <c r="Q2364" s="754">
        <v>0</v>
      </c>
      <c r="R2364" s="738"/>
      <c r="S2364" s="754">
        <v>0</v>
      </c>
      <c r="T2364" s="821"/>
      <c r="U2364" s="777">
        <v>0</v>
      </c>
    </row>
    <row r="2365" spans="1:21" ht="14.4" customHeight="1" x14ac:dyDescent="0.3">
      <c r="A2365" s="737">
        <v>10</v>
      </c>
      <c r="B2365" s="738" t="s">
        <v>2778</v>
      </c>
      <c r="C2365" s="738" t="s">
        <v>3082</v>
      </c>
      <c r="D2365" s="819" t="s">
        <v>5807</v>
      </c>
      <c r="E2365" s="820" t="s">
        <v>3136</v>
      </c>
      <c r="F2365" s="738" t="s">
        <v>3057</v>
      </c>
      <c r="G2365" s="738" t="s">
        <v>3154</v>
      </c>
      <c r="H2365" s="738" t="s">
        <v>608</v>
      </c>
      <c r="I2365" s="738" t="s">
        <v>801</v>
      </c>
      <c r="J2365" s="738" t="s">
        <v>3450</v>
      </c>
      <c r="K2365" s="738" t="s">
        <v>3505</v>
      </c>
      <c r="L2365" s="739">
        <v>13.83</v>
      </c>
      <c r="M2365" s="739">
        <v>82.98</v>
      </c>
      <c r="N2365" s="738">
        <v>6</v>
      </c>
      <c r="O2365" s="821">
        <v>6</v>
      </c>
      <c r="P2365" s="739"/>
      <c r="Q2365" s="754">
        <v>0</v>
      </c>
      <c r="R2365" s="738"/>
      <c r="S2365" s="754">
        <v>0</v>
      </c>
      <c r="T2365" s="821"/>
      <c r="U2365" s="777">
        <v>0</v>
      </c>
    </row>
    <row r="2366" spans="1:21" ht="14.4" customHeight="1" x14ac:dyDescent="0.3">
      <c r="A2366" s="737">
        <v>10</v>
      </c>
      <c r="B2366" s="738" t="s">
        <v>2778</v>
      </c>
      <c r="C2366" s="738" t="s">
        <v>3082</v>
      </c>
      <c r="D2366" s="819" t="s">
        <v>5807</v>
      </c>
      <c r="E2366" s="820" t="s">
        <v>3136</v>
      </c>
      <c r="F2366" s="738" t="s">
        <v>3057</v>
      </c>
      <c r="G2366" s="738" t="s">
        <v>3733</v>
      </c>
      <c r="H2366" s="738" t="s">
        <v>608</v>
      </c>
      <c r="I2366" s="738" t="s">
        <v>1488</v>
      </c>
      <c r="J2366" s="738" t="s">
        <v>1489</v>
      </c>
      <c r="K2366" s="738" t="s">
        <v>3734</v>
      </c>
      <c r="L2366" s="739">
        <v>344</v>
      </c>
      <c r="M2366" s="739">
        <v>344</v>
      </c>
      <c r="N2366" s="738">
        <v>1</v>
      </c>
      <c r="O2366" s="821">
        <v>1</v>
      </c>
      <c r="P2366" s="739"/>
      <c r="Q2366" s="754">
        <v>0</v>
      </c>
      <c r="R2366" s="738"/>
      <c r="S2366" s="754">
        <v>0</v>
      </c>
      <c r="T2366" s="821"/>
      <c r="U2366" s="777">
        <v>0</v>
      </c>
    </row>
    <row r="2367" spans="1:21" ht="14.4" customHeight="1" x14ac:dyDescent="0.3">
      <c r="A2367" s="737">
        <v>10</v>
      </c>
      <c r="B2367" s="738" t="s">
        <v>2778</v>
      </c>
      <c r="C2367" s="738" t="s">
        <v>3082</v>
      </c>
      <c r="D2367" s="819" t="s">
        <v>5807</v>
      </c>
      <c r="E2367" s="820" t="s">
        <v>3136</v>
      </c>
      <c r="F2367" s="738" t="s">
        <v>3057</v>
      </c>
      <c r="G2367" s="738" t="s">
        <v>3535</v>
      </c>
      <c r="H2367" s="738" t="s">
        <v>608</v>
      </c>
      <c r="I2367" s="738" t="s">
        <v>1028</v>
      </c>
      <c r="J2367" s="738" t="s">
        <v>1029</v>
      </c>
      <c r="K2367" s="738" t="s">
        <v>3536</v>
      </c>
      <c r="L2367" s="739">
        <v>27.28</v>
      </c>
      <c r="M2367" s="739">
        <v>54.56</v>
      </c>
      <c r="N2367" s="738">
        <v>2</v>
      </c>
      <c r="O2367" s="821">
        <v>2</v>
      </c>
      <c r="P2367" s="739"/>
      <c r="Q2367" s="754">
        <v>0</v>
      </c>
      <c r="R2367" s="738"/>
      <c r="S2367" s="754">
        <v>0</v>
      </c>
      <c r="T2367" s="821"/>
      <c r="U2367" s="777">
        <v>0</v>
      </c>
    </row>
    <row r="2368" spans="1:21" ht="14.4" customHeight="1" x14ac:dyDescent="0.3">
      <c r="A2368" s="737">
        <v>10</v>
      </c>
      <c r="B2368" s="738" t="s">
        <v>2778</v>
      </c>
      <c r="C2368" s="738" t="s">
        <v>3082</v>
      </c>
      <c r="D2368" s="819" t="s">
        <v>5807</v>
      </c>
      <c r="E2368" s="820" t="s">
        <v>3136</v>
      </c>
      <c r="F2368" s="738" t="s">
        <v>3057</v>
      </c>
      <c r="G2368" s="738" t="s">
        <v>3287</v>
      </c>
      <c r="H2368" s="738" t="s">
        <v>608</v>
      </c>
      <c r="I2368" s="738" t="s">
        <v>2345</v>
      </c>
      <c r="J2368" s="738" t="s">
        <v>982</v>
      </c>
      <c r="K2368" s="738" t="s">
        <v>3509</v>
      </c>
      <c r="L2368" s="739">
        <v>23.27</v>
      </c>
      <c r="M2368" s="739">
        <v>23.27</v>
      </c>
      <c r="N2368" s="738">
        <v>1</v>
      </c>
      <c r="O2368" s="821">
        <v>1</v>
      </c>
      <c r="P2368" s="739">
        <v>23.27</v>
      </c>
      <c r="Q2368" s="754">
        <v>1</v>
      </c>
      <c r="R2368" s="738">
        <v>1</v>
      </c>
      <c r="S2368" s="754">
        <v>1</v>
      </c>
      <c r="T2368" s="821">
        <v>1</v>
      </c>
      <c r="U2368" s="777">
        <v>1</v>
      </c>
    </row>
    <row r="2369" spans="1:21" ht="14.4" customHeight="1" x14ac:dyDescent="0.3">
      <c r="A2369" s="737">
        <v>10</v>
      </c>
      <c r="B2369" s="738" t="s">
        <v>2778</v>
      </c>
      <c r="C2369" s="738" t="s">
        <v>3082</v>
      </c>
      <c r="D2369" s="819" t="s">
        <v>5807</v>
      </c>
      <c r="E2369" s="820" t="s">
        <v>3136</v>
      </c>
      <c r="F2369" s="738" t="s">
        <v>3057</v>
      </c>
      <c r="G2369" s="738" t="s">
        <v>3355</v>
      </c>
      <c r="H2369" s="738" t="s">
        <v>608</v>
      </c>
      <c r="I2369" s="738" t="s">
        <v>3356</v>
      </c>
      <c r="J2369" s="738" t="s">
        <v>1226</v>
      </c>
      <c r="K2369" s="738" t="s">
        <v>3357</v>
      </c>
      <c r="L2369" s="739">
        <v>42.54</v>
      </c>
      <c r="M2369" s="739">
        <v>42.54</v>
      </c>
      <c r="N2369" s="738">
        <v>1</v>
      </c>
      <c r="O2369" s="821">
        <v>1</v>
      </c>
      <c r="P2369" s="739"/>
      <c r="Q2369" s="754">
        <v>0</v>
      </c>
      <c r="R2369" s="738"/>
      <c r="S2369" s="754">
        <v>0</v>
      </c>
      <c r="T2369" s="821"/>
      <c r="U2369" s="777">
        <v>0</v>
      </c>
    </row>
    <row r="2370" spans="1:21" ht="14.4" customHeight="1" x14ac:dyDescent="0.3">
      <c r="A2370" s="737">
        <v>10</v>
      </c>
      <c r="B2370" s="738" t="s">
        <v>2778</v>
      </c>
      <c r="C2370" s="738" t="s">
        <v>3082</v>
      </c>
      <c r="D2370" s="819" t="s">
        <v>5807</v>
      </c>
      <c r="E2370" s="820" t="s">
        <v>3126</v>
      </c>
      <c r="F2370" s="738" t="s">
        <v>3057</v>
      </c>
      <c r="G2370" s="738" t="s">
        <v>3750</v>
      </c>
      <c r="H2370" s="738" t="s">
        <v>608</v>
      </c>
      <c r="I2370" s="738" t="s">
        <v>3751</v>
      </c>
      <c r="J2370" s="738" t="s">
        <v>3752</v>
      </c>
      <c r="K2370" s="738" t="s">
        <v>3753</v>
      </c>
      <c r="L2370" s="739">
        <v>126.57</v>
      </c>
      <c r="M2370" s="739">
        <v>885.99</v>
      </c>
      <c r="N2370" s="738">
        <v>7</v>
      </c>
      <c r="O2370" s="821">
        <v>1</v>
      </c>
      <c r="P2370" s="739">
        <v>885.99</v>
      </c>
      <c r="Q2370" s="754">
        <v>1</v>
      </c>
      <c r="R2370" s="738">
        <v>7</v>
      </c>
      <c r="S2370" s="754">
        <v>1</v>
      </c>
      <c r="T2370" s="821">
        <v>1</v>
      </c>
      <c r="U2370" s="777">
        <v>1</v>
      </c>
    </row>
    <row r="2371" spans="1:21" ht="14.4" customHeight="1" x14ac:dyDescent="0.3">
      <c r="A2371" s="737">
        <v>10</v>
      </c>
      <c r="B2371" s="738" t="s">
        <v>2778</v>
      </c>
      <c r="C2371" s="738" t="s">
        <v>3082</v>
      </c>
      <c r="D2371" s="819" t="s">
        <v>5807</v>
      </c>
      <c r="E2371" s="820" t="s">
        <v>3126</v>
      </c>
      <c r="F2371" s="738" t="s">
        <v>3057</v>
      </c>
      <c r="G2371" s="738" t="s">
        <v>3246</v>
      </c>
      <c r="H2371" s="738" t="s">
        <v>608</v>
      </c>
      <c r="I2371" s="738" t="s">
        <v>958</v>
      </c>
      <c r="J2371" s="738" t="s">
        <v>3247</v>
      </c>
      <c r="K2371" s="738" t="s">
        <v>3254</v>
      </c>
      <c r="L2371" s="739">
        <v>85.27</v>
      </c>
      <c r="M2371" s="739">
        <v>255.81</v>
      </c>
      <c r="N2371" s="738">
        <v>3</v>
      </c>
      <c r="O2371" s="821">
        <v>1</v>
      </c>
      <c r="P2371" s="739"/>
      <c r="Q2371" s="754">
        <v>0</v>
      </c>
      <c r="R2371" s="738"/>
      <c r="S2371" s="754">
        <v>0</v>
      </c>
      <c r="T2371" s="821"/>
      <c r="U2371" s="777">
        <v>0</v>
      </c>
    </row>
    <row r="2372" spans="1:21" ht="14.4" customHeight="1" x14ac:dyDescent="0.3">
      <c r="A2372" s="737">
        <v>10</v>
      </c>
      <c r="B2372" s="738" t="s">
        <v>2778</v>
      </c>
      <c r="C2372" s="738" t="s">
        <v>3082</v>
      </c>
      <c r="D2372" s="819" t="s">
        <v>5807</v>
      </c>
      <c r="E2372" s="820" t="s">
        <v>3126</v>
      </c>
      <c r="F2372" s="738" t="s">
        <v>3057</v>
      </c>
      <c r="G2372" s="738" t="s">
        <v>3154</v>
      </c>
      <c r="H2372" s="738" t="s">
        <v>871</v>
      </c>
      <c r="I2372" s="738" t="s">
        <v>3731</v>
      </c>
      <c r="J2372" s="738" t="s">
        <v>3156</v>
      </c>
      <c r="K2372" s="738" t="s">
        <v>3732</v>
      </c>
      <c r="L2372" s="739">
        <v>23.06</v>
      </c>
      <c r="M2372" s="739">
        <v>23.06</v>
      </c>
      <c r="N2372" s="738">
        <v>1</v>
      </c>
      <c r="O2372" s="821">
        <v>1</v>
      </c>
      <c r="P2372" s="739"/>
      <c r="Q2372" s="754">
        <v>0</v>
      </c>
      <c r="R2372" s="738"/>
      <c r="S2372" s="754">
        <v>0</v>
      </c>
      <c r="T2372" s="821"/>
      <c r="U2372" s="777">
        <v>0</v>
      </c>
    </row>
    <row r="2373" spans="1:21" ht="14.4" customHeight="1" x14ac:dyDescent="0.3">
      <c r="A2373" s="737">
        <v>10</v>
      </c>
      <c r="B2373" s="738" t="s">
        <v>2778</v>
      </c>
      <c r="C2373" s="738" t="s">
        <v>3082</v>
      </c>
      <c r="D2373" s="819" t="s">
        <v>5807</v>
      </c>
      <c r="E2373" s="820" t="s">
        <v>3126</v>
      </c>
      <c r="F2373" s="738" t="s">
        <v>3057</v>
      </c>
      <c r="G2373" s="738" t="s">
        <v>3154</v>
      </c>
      <c r="H2373" s="738" t="s">
        <v>871</v>
      </c>
      <c r="I2373" s="738" t="s">
        <v>3155</v>
      </c>
      <c r="J2373" s="738" t="s">
        <v>3156</v>
      </c>
      <c r="K2373" s="738" t="s">
        <v>3157</v>
      </c>
      <c r="L2373" s="739">
        <v>207.45</v>
      </c>
      <c r="M2373" s="739">
        <v>207.45</v>
      </c>
      <c r="N2373" s="738">
        <v>1</v>
      </c>
      <c r="O2373" s="821">
        <v>0.5</v>
      </c>
      <c r="P2373" s="739">
        <v>207.45</v>
      </c>
      <c r="Q2373" s="754">
        <v>1</v>
      </c>
      <c r="R2373" s="738">
        <v>1</v>
      </c>
      <c r="S2373" s="754">
        <v>1</v>
      </c>
      <c r="T2373" s="821">
        <v>0.5</v>
      </c>
      <c r="U2373" s="777">
        <v>1</v>
      </c>
    </row>
    <row r="2374" spans="1:21" ht="14.4" customHeight="1" x14ac:dyDescent="0.3">
      <c r="A2374" s="737">
        <v>10</v>
      </c>
      <c r="B2374" s="738" t="s">
        <v>2778</v>
      </c>
      <c r="C2374" s="738" t="s">
        <v>3082</v>
      </c>
      <c r="D2374" s="819" t="s">
        <v>5807</v>
      </c>
      <c r="E2374" s="820" t="s">
        <v>3126</v>
      </c>
      <c r="F2374" s="738" t="s">
        <v>3057</v>
      </c>
      <c r="G2374" s="738" t="s">
        <v>3379</v>
      </c>
      <c r="H2374" s="738" t="s">
        <v>608</v>
      </c>
      <c r="I2374" s="738" t="s">
        <v>994</v>
      </c>
      <c r="J2374" s="738" t="s">
        <v>995</v>
      </c>
      <c r="K2374" s="738" t="s">
        <v>3380</v>
      </c>
      <c r="L2374" s="739">
        <v>89.91</v>
      </c>
      <c r="M2374" s="739">
        <v>89.91</v>
      </c>
      <c r="N2374" s="738">
        <v>1</v>
      </c>
      <c r="O2374" s="821">
        <v>1</v>
      </c>
      <c r="P2374" s="739"/>
      <c r="Q2374" s="754">
        <v>0</v>
      </c>
      <c r="R2374" s="738"/>
      <c r="S2374" s="754">
        <v>0</v>
      </c>
      <c r="T2374" s="821"/>
      <c r="U2374" s="777">
        <v>0</v>
      </c>
    </row>
    <row r="2375" spans="1:21" ht="14.4" customHeight="1" x14ac:dyDescent="0.3">
      <c r="A2375" s="737">
        <v>10</v>
      </c>
      <c r="B2375" s="738" t="s">
        <v>2778</v>
      </c>
      <c r="C2375" s="738" t="s">
        <v>3082</v>
      </c>
      <c r="D2375" s="819" t="s">
        <v>5807</v>
      </c>
      <c r="E2375" s="820" t="s">
        <v>3126</v>
      </c>
      <c r="F2375" s="738" t="s">
        <v>3057</v>
      </c>
      <c r="G2375" s="738" t="s">
        <v>3754</v>
      </c>
      <c r="H2375" s="738" t="s">
        <v>608</v>
      </c>
      <c r="I2375" s="738" t="s">
        <v>3755</v>
      </c>
      <c r="J2375" s="738" t="s">
        <v>3756</v>
      </c>
      <c r="K2375" s="738" t="s">
        <v>3757</v>
      </c>
      <c r="L2375" s="739">
        <v>47.41</v>
      </c>
      <c r="M2375" s="739">
        <v>189.64</v>
      </c>
      <c r="N2375" s="738">
        <v>4</v>
      </c>
      <c r="O2375" s="821">
        <v>0.5</v>
      </c>
      <c r="P2375" s="739">
        <v>189.64</v>
      </c>
      <c r="Q2375" s="754">
        <v>1</v>
      </c>
      <c r="R2375" s="738">
        <v>4</v>
      </c>
      <c r="S2375" s="754">
        <v>1</v>
      </c>
      <c r="T2375" s="821">
        <v>0.5</v>
      </c>
      <c r="U2375" s="777">
        <v>1</v>
      </c>
    </row>
    <row r="2376" spans="1:21" ht="14.4" customHeight="1" x14ac:dyDescent="0.3">
      <c r="A2376" s="737">
        <v>10</v>
      </c>
      <c r="B2376" s="738" t="s">
        <v>2778</v>
      </c>
      <c r="C2376" s="738" t="s">
        <v>3082</v>
      </c>
      <c r="D2376" s="819" t="s">
        <v>5807</v>
      </c>
      <c r="E2376" s="820" t="s">
        <v>3126</v>
      </c>
      <c r="F2376" s="738" t="s">
        <v>3057</v>
      </c>
      <c r="G2376" s="738" t="s">
        <v>3316</v>
      </c>
      <c r="H2376" s="738" t="s">
        <v>608</v>
      </c>
      <c r="I2376" s="738" t="s">
        <v>1594</v>
      </c>
      <c r="J2376" s="738" t="s">
        <v>1595</v>
      </c>
      <c r="K2376" s="738" t="s">
        <v>3318</v>
      </c>
      <c r="L2376" s="739">
        <v>108.44</v>
      </c>
      <c r="M2376" s="739">
        <v>108.44</v>
      </c>
      <c r="N2376" s="738">
        <v>1</v>
      </c>
      <c r="O2376" s="821">
        <v>0.5</v>
      </c>
      <c r="P2376" s="739">
        <v>108.44</v>
      </c>
      <c r="Q2376" s="754">
        <v>1</v>
      </c>
      <c r="R2376" s="738">
        <v>1</v>
      </c>
      <c r="S2376" s="754">
        <v>1</v>
      </c>
      <c r="T2376" s="821">
        <v>0.5</v>
      </c>
      <c r="U2376" s="777">
        <v>1</v>
      </c>
    </row>
    <row r="2377" spans="1:21" ht="14.4" customHeight="1" x14ac:dyDescent="0.3">
      <c r="A2377" s="737">
        <v>10</v>
      </c>
      <c r="B2377" s="738" t="s">
        <v>2778</v>
      </c>
      <c r="C2377" s="738" t="s">
        <v>3082</v>
      </c>
      <c r="D2377" s="819" t="s">
        <v>5807</v>
      </c>
      <c r="E2377" s="820" t="s">
        <v>3126</v>
      </c>
      <c r="F2377" s="738" t="s">
        <v>3057</v>
      </c>
      <c r="G2377" s="738" t="s">
        <v>3769</v>
      </c>
      <c r="H2377" s="738" t="s">
        <v>871</v>
      </c>
      <c r="I2377" s="738" t="s">
        <v>5439</v>
      </c>
      <c r="J2377" s="738" t="s">
        <v>5440</v>
      </c>
      <c r="K2377" s="738" t="s">
        <v>3772</v>
      </c>
      <c r="L2377" s="739">
        <v>0</v>
      </c>
      <c r="M2377" s="739">
        <v>0</v>
      </c>
      <c r="N2377" s="738">
        <v>1</v>
      </c>
      <c r="O2377" s="821">
        <v>0.5</v>
      </c>
      <c r="P2377" s="739">
        <v>0</v>
      </c>
      <c r="Q2377" s="754"/>
      <c r="R2377" s="738">
        <v>1</v>
      </c>
      <c r="S2377" s="754">
        <v>1</v>
      </c>
      <c r="T2377" s="821">
        <v>0.5</v>
      </c>
      <c r="U2377" s="777">
        <v>1</v>
      </c>
    </row>
    <row r="2378" spans="1:21" ht="14.4" customHeight="1" x14ac:dyDescent="0.3">
      <c r="A2378" s="737">
        <v>10</v>
      </c>
      <c r="B2378" s="738" t="s">
        <v>2778</v>
      </c>
      <c r="C2378" s="738" t="s">
        <v>3082</v>
      </c>
      <c r="D2378" s="819" t="s">
        <v>5807</v>
      </c>
      <c r="E2378" s="820" t="s">
        <v>3117</v>
      </c>
      <c r="F2378" s="738" t="s">
        <v>3057</v>
      </c>
      <c r="G2378" s="738" t="s">
        <v>3535</v>
      </c>
      <c r="H2378" s="738" t="s">
        <v>608</v>
      </c>
      <c r="I2378" s="738" t="s">
        <v>1028</v>
      </c>
      <c r="J2378" s="738" t="s">
        <v>1029</v>
      </c>
      <c r="K2378" s="738" t="s">
        <v>3536</v>
      </c>
      <c r="L2378" s="739">
        <v>27.28</v>
      </c>
      <c r="M2378" s="739">
        <v>27.28</v>
      </c>
      <c r="N2378" s="738">
        <v>1</v>
      </c>
      <c r="O2378" s="821">
        <v>1</v>
      </c>
      <c r="P2378" s="739"/>
      <c r="Q2378" s="754">
        <v>0</v>
      </c>
      <c r="R2378" s="738"/>
      <c r="S2378" s="754">
        <v>0</v>
      </c>
      <c r="T2378" s="821"/>
      <c r="U2378" s="777">
        <v>0</v>
      </c>
    </row>
    <row r="2379" spans="1:21" ht="14.4" customHeight="1" x14ac:dyDescent="0.3">
      <c r="A2379" s="737">
        <v>10</v>
      </c>
      <c r="B2379" s="738" t="s">
        <v>2778</v>
      </c>
      <c r="C2379" s="738" t="s">
        <v>3082</v>
      </c>
      <c r="D2379" s="819" t="s">
        <v>5807</v>
      </c>
      <c r="E2379" s="820" t="s">
        <v>3117</v>
      </c>
      <c r="F2379" s="738" t="s">
        <v>3057</v>
      </c>
      <c r="G2379" s="738" t="s">
        <v>3188</v>
      </c>
      <c r="H2379" s="738" t="s">
        <v>608</v>
      </c>
      <c r="I2379" s="738" t="s">
        <v>3741</v>
      </c>
      <c r="J2379" s="738" t="s">
        <v>1623</v>
      </c>
      <c r="K2379" s="738" t="s">
        <v>3742</v>
      </c>
      <c r="L2379" s="739">
        <v>46.85</v>
      </c>
      <c r="M2379" s="739">
        <v>46.85</v>
      </c>
      <c r="N2379" s="738">
        <v>1</v>
      </c>
      <c r="O2379" s="821">
        <v>1</v>
      </c>
      <c r="P2379" s="739"/>
      <c r="Q2379" s="754">
        <v>0</v>
      </c>
      <c r="R2379" s="738"/>
      <c r="S2379" s="754">
        <v>0</v>
      </c>
      <c r="T2379" s="821"/>
      <c r="U2379" s="777">
        <v>0</v>
      </c>
    </row>
    <row r="2380" spans="1:21" ht="14.4" customHeight="1" x14ac:dyDescent="0.3">
      <c r="A2380" s="737">
        <v>10</v>
      </c>
      <c r="B2380" s="738" t="s">
        <v>2778</v>
      </c>
      <c r="C2380" s="738" t="s">
        <v>3082</v>
      </c>
      <c r="D2380" s="819" t="s">
        <v>5807</v>
      </c>
      <c r="E2380" s="820" t="s">
        <v>3102</v>
      </c>
      <c r="F2380" s="738" t="s">
        <v>3057</v>
      </c>
      <c r="G2380" s="738" t="s">
        <v>3240</v>
      </c>
      <c r="H2380" s="738" t="s">
        <v>871</v>
      </c>
      <c r="I2380" s="738" t="s">
        <v>1007</v>
      </c>
      <c r="J2380" s="738" t="s">
        <v>1008</v>
      </c>
      <c r="K2380" s="738" t="s">
        <v>3241</v>
      </c>
      <c r="L2380" s="739">
        <v>75.73</v>
      </c>
      <c r="M2380" s="739">
        <v>75.73</v>
      </c>
      <c r="N2380" s="738">
        <v>1</v>
      </c>
      <c r="O2380" s="821">
        <v>1</v>
      </c>
      <c r="P2380" s="739"/>
      <c r="Q2380" s="754">
        <v>0</v>
      </c>
      <c r="R2380" s="738"/>
      <c r="S2380" s="754">
        <v>0</v>
      </c>
      <c r="T2380" s="821"/>
      <c r="U2380" s="777">
        <v>0</v>
      </c>
    </row>
    <row r="2381" spans="1:21" ht="14.4" customHeight="1" x14ac:dyDescent="0.3">
      <c r="A2381" s="737">
        <v>10</v>
      </c>
      <c r="B2381" s="738" t="s">
        <v>2778</v>
      </c>
      <c r="C2381" s="738" t="s">
        <v>3082</v>
      </c>
      <c r="D2381" s="819" t="s">
        <v>5807</v>
      </c>
      <c r="E2381" s="820" t="s">
        <v>3102</v>
      </c>
      <c r="F2381" s="738" t="s">
        <v>3057</v>
      </c>
      <c r="G2381" s="738" t="s">
        <v>3676</v>
      </c>
      <c r="H2381" s="738" t="s">
        <v>608</v>
      </c>
      <c r="I2381" s="738" t="s">
        <v>4066</v>
      </c>
      <c r="J2381" s="738" t="s">
        <v>1858</v>
      </c>
      <c r="K2381" s="738" t="s">
        <v>4067</v>
      </c>
      <c r="L2381" s="739">
        <v>80.760000000000005</v>
      </c>
      <c r="M2381" s="739">
        <v>80.760000000000005</v>
      </c>
      <c r="N2381" s="738">
        <v>1</v>
      </c>
      <c r="O2381" s="821">
        <v>1</v>
      </c>
      <c r="P2381" s="739"/>
      <c r="Q2381" s="754">
        <v>0</v>
      </c>
      <c r="R2381" s="738"/>
      <c r="S2381" s="754">
        <v>0</v>
      </c>
      <c r="T2381" s="821"/>
      <c r="U2381" s="777">
        <v>0</v>
      </c>
    </row>
    <row r="2382" spans="1:21" ht="14.4" customHeight="1" x14ac:dyDescent="0.3">
      <c r="A2382" s="737">
        <v>10</v>
      </c>
      <c r="B2382" s="738" t="s">
        <v>2778</v>
      </c>
      <c r="C2382" s="738" t="s">
        <v>3082</v>
      </c>
      <c r="D2382" s="819" t="s">
        <v>5807</v>
      </c>
      <c r="E2382" s="820" t="s">
        <v>3102</v>
      </c>
      <c r="F2382" s="738" t="s">
        <v>3057</v>
      </c>
      <c r="G2382" s="738" t="s">
        <v>3287</v>
      </c>
      <c r="H2382" s="738" t="s">
        <v>608</v>
      </c>
      <c r="I2382" s="738" t="s">
        <v>3540</v>
      </c>
      <c r="J2382" s="738" t="s">
        <v>998</v>
      </c>
      <c r="K2382" s="738" t="s">
        <v>3541</v>
      </c>
      <c r="L2382" s="739">
        <v>77.599999999999994</v>
      </c>
      <c r="M2382" s="739">
        <v>77.599999999999994</v>
      </c>
      <c r="N2382" s="738">
        <v>1</v>
      </c>
      <c r="O2382" s="821">
        <v>1</v>
      </c>
      <c r="P2382" s="739"/>
      <c r="Q2382" s="754">
        <v>0</v>
      </c>
      <c r="R2382" s="738"/>
      <c r="S2382" s="754">
        <v>0</v>
      </c>
      <c r="T2382" s="821"/>
      <c r="U2382" s="777">
        <v>0</v>
      </c>
    </row>
    <row r="2383" spans="1:21" ht="14.4" customHeight="1" x14ac:dyDescent="0.3">
      <c r="A2383" s="737">
        <v>10</v>
      </c>
      <c r="B2383" s="738" t="s">
        <v>2778</v>
      </c>
      <c r="C2383" s="738" t="s">
        <v>3082</v>
      </c>
      <c r="D2383" s="819" t="s">
        <v>5807</v>
      </c>
      <c r="E2383" s="820" t="s">
        <v>3102</v>
      </c>
      <c r="F2383" s="738" t="s">
        <v>3057</v>
      </c>
      <c r="G2383" s="738" t="s">
        <v>3287</v>
      </c>
      <c r="H2383" s="738" t="s">
        <v>608</v>
      </c>
      <c r="I2383" s="738" t="s">
        <v>997</v>
      </c>
      <c r="J2383" s="738" t="s">
        <v>998</v>
      </c>
      <c r="K2383" s="738" t="s">
        <v>3541</v>
      </c>
      <c r="L2383" s="739">
        <v>77.599999999999994</v>
      </c>
      <c r="M2383" s="739">
        <v>155.19999999999999</v>
      </c>
      <c r="N2383" s="738">
        <v>2</v>
      </c>
      <c r="O2383" s="821">
        <v>2</v>
      </c>
      <c r="P2383" s="739"/>
      <c r="Q2383" s="754">
        <v>0</v>
      </c>
      <c r="R2383" s="738"/>
      <c r="S2383" s="754">
        <v>0</v>
      </c>
      <c r="T2383" s="821"/>
      <c r="U2383" s="777">
        <v>0</v>
      </c>
    </row>
    <row r="2384" spans="1:21" ht="14.4" customHeight="1" x14ac:dyDescent="0.3">
      <c r="A2384" s="737">
        <v>10</v>
      </c>
      <c r="B2384" s="738" t="s">
        <v>2778</v>
      </c>
      <c r="C2384" s="738" t="s">
        <v>3084</v>
      </c>
      <c r="D2384" s="819" t="s">
        <v>5808</v>
      </c>
      <c r="E2384" s="820" t="s">
        <v>3138</v>
      </c>
      <c r="F2384" s="738" t="s">
        <v>3057</v>
      </c>
      <c r="G2384" s="738" t="s">
        <v>3282</v>
      </c>
      <c r="H2384" s="738" t="s">
        <v>608</v>
      </c>
      <c r="I2384" s="738" t="s">
        <v>2428</v>
      </c>
      <c r="J2384" s="738" t="s">
        <v>2429</v>
      </c>
      <c r="K2384" s="738" t="s">
        <v>3283</v>
      </c>
      <c r="L2384" s="739">
        <v>107.27</v>
      </c>
      <c r="M2384" s="739">
        <v>321.81</v>
      </c>
      <c r="N2384" s="738">
        <v>3</v>
      </c>
      <c r="O2384" s="821">
        <v>0.5</v>
      </c>
      <c r="P2384" s="739"/>
      <c r="Q2384" s="754">
        <v>0</v>
      </c>
      <c r="R2384" s="738"/>
      <c r="S2384" s="754">
        <v>0</v>
      </c>
      <c r="T2384" s="821"/>
      <c r="U2384" s="777">
        <v>0</v>
      </c>
    </row>
    <row r="2385" spans="1:21" ht="14.4" customHeight="1" x14ac:dyDescent="0.3">
      <c r="A2385" s="737">
        <v>10</v>
      </c>
      <c r="B2385" s="738" t="s">
        <v>2778</v>
      </c>
      <c r="C2385" s="738" t="s">
        <v>3084</v>
      </c>
      <c r="D2385" s="819" t="s">
        <v>5808</v>
      </c>
      <c r="E2385" s="820" t="s">
        <v>3138</v>
      </c>
      <c r="F2385" s="738" t="s">
        <v>3057</v>
      </c>
      <c r="G2385" s="738" t="s">
        <v>3816</v>
      </c>
      <c r="H2385" s="738" t="s">
        <v>871</v>
      </c>
      <c r="I2385" s="738" t="s">
        <v>3817</v>
      </c>
      <c r="J2385" s="738" t="s">
        <v>3818</v>
      </c>
      <c r="K2385" s="738" t="s">
        <v>3819</v>
      </c>
      <c r="L2385" s="739">
        <v>529.88</v>
      </c>
      <c r="M2385" s="739">
        <v>6888.4400000000005</v>
      </c>
      <c r="N2385" s="738">
        <v>13</v>
      </c>
      <c r="O2385" s="821">
        <v>2</v>
      </c>
      <c r="P2385" s="739">
        <v>2649.4</v>
      </c>
      <c r="Q2385" s="754">
        <v>0.38461538461538458</v>
      </c>
      <c r="R2385" s="738">
        <v>5</v>
      </c>
      <c r="S2385" s="754">
        <v>0.38461538461538464</v>
      </c>
      <c r="T2385" s="821">
        <v>1</v>
      </c>
      <c r="U2385" s="777">
        <v>0.5</v>
      </c>
    </row>
    <row r="2386" spans="1:21" ht="14.4" customHeight="1" x14ac:dyDescent="0.3">
      <c r="A2386" s="737">
        <v>10</v>
      </c>
      <c r="B2386" s="738" t="s">
        <v>2778</v>
      </c>
      <c r="C2386" s="738" t="s">
        <v>3084</v>
      </c>
      <c r="D2386" s="819" t="s">
        <v>5808</v>
      </c>
      <c r="E2386" s="820" t="s">
        <v>3138</v>
      </c>
      <c r="F2386" s="738" t="s">
        <v>3057</v>
      </c>
      <c r="G2386" s="738" t="s">
        <v>3584</v>
      </c>
      <c r="H2386" s="738" t="s">
        <v>871</v>
      </c>
      <c r="I2386" s="738" t="s">
        <v>4008</v>
      </c>
      <c r="J2386" s="738" t="s">
        <v>4009</v>
      </c>
      <c r="K2386" s="738" t="s">
        <v>4010</v>
      </c>
      <c r="L2386" s="739">
        <v>59.27</v>
      </c>
      <c r="M2386" s="739">
        <v>118.54</v>
      </c>
      <c r="N2386" s="738">
        <v>2</v>
      </c>
      <c r="O2386" s="821">
        <v>1.5</v>
      </c>
      <c r="P2386" s="739"/>
      <c r="Q2386" s="754">
        <v>0</v>
      </c>
      <c r="R2386" s="738"/>
      <c r="S2386" s="754">
        <v>0</v>
      </c>
      <c r="T2386" s="821"/>
      <c r="U2386" s="777">
        <v>0</v>
      </c>
    </row>
    <row r="2387" spans="1:21" ht="14.4" customHeight="1" x14ac:dyDescent="0.3">
      <c r="A2387" s="737">
        <v>10</v>
      </c>
      <c r="B2387" s="738" t="s">
        <v>2778</v>
      </c>
      <c r="C2387" s="738" t="s">
        <v>3084</v>
      </c>
      <c r="D2387" s="819" t="s">
        <v>5808</v>
      </c>
      <c r="E2387" s="820" t="s">
        <v>3138</v>
      </c>
      <c r="F2387" s="738" t="s">
        <v>3057</v>
      </c>
      <c r="G2387" s="738" t="s">
        <v>3584</v>
      </c>
      <c r="H2387" s="738" t="s">
        <v>871</v>
      </c>
      <c r="I2387" s="738" t="s">
        <v>5441</v>
      </c>
      <c r="J2387" s="738" t="s">
        <v>5442</v>
      </c>
      <c r="K2387" s="738" t="s">
        <v>5443</v>
      </c>
      <c r="L2387" s="739">
        <v>79.03</v>
      </c>
      <c r="M2387" s="739">
        <v>79.03</v>
      </c>
      <c r="N2387" s="738">
        <v>1</v>
      </c>
      <c r="O2387" s="821">
        <v>1</v>
      </c>
      <c r="P2387" s="739"/>
      <c r="Q2387" s="754">
        <v>0</v>
      </c>
      <c r="R2387" s="738"/>
      <c r="S2387" s="754">
        <v>0</v>
      </c>
      <c r="T2387" s="821"/>
      <c r="U2387" s="777">
        <v>0</v>
      </c>
    </row>
    <row r="2388" spans="1:21" ht="14.4" customHeight="1" x14ac:dyDescent="0.3">
      <c r="A2388" s="737">
        <v>10</v>
      </c>
      <c r="B2388" s="738" t="s">
        <v>2778</v>
      </c>
      <c r="C2388" s="738" t="s">
        <v>3084</v>
      </c>
      <c r="D2388" s="819" t="s">
        <v>5808</v>
      </c>
      <c r="E2388" s="820" t="s">
        <v>3138</v>
      </c>
      <c r="F2388" s="738" t="s">
        <v>3057</v>
      </c>
      <c r="G2388" s="738" t="s">
        <v>3584</v>
      </c>
      <c r="H2388" s="738" t="s">
        <v>871</v>
      </c>
      <c r="I2388" s="738" t="s">
        <v>5444</v>
      </c>
      <c r="J2388" s="738" t="s">
        <v>2887</v>
      </c>
      <c r="K2388" s="738" t="s">
        <v>5445</v>
      </c>
      <c r="L2388" s="739">
        <v>59.27</v>
      </c>
      <c r="M2388" s="739">
        <v>59.27</v>
      </c>
      <c r="N2388" s="738">
        <v>1</v>
      </c>
      <c r="O2388" s="821">
        <v>1</v>
      </c>
      <c r="P2388" s="739"/>
      <c r="Q2388" s="754">
        <v>0</v>
      </c>
      <c r="R2388" s="738"/>
      <c r="S2388" s="754">
        <v>0</v>
      </c>
      <c r="T2388" s="821"/>
      <c r="U2388" s="777">
        <v>0</v>
      </c>
    </row>
    <row r="2389" spans="1:21" ht="14.4" customHeight="1" x14ac:dyDescent="0.3">
      <c r="A2389" s="737">
        <v>10</v>
      </c>
      <c r="B2389" s="738" t="s">
        <v>2778</v>
      </c>
      <c r="C2389" s="738" t="s">
        <v>3084</v>
      </c>
      <c r="D2389" s="819" t="s">
        <v>5808</v>
      </c>
      <c r="E2389" s="820" t="s">
        <v>3138</v>
      </c>
      <c r="F2389" s="738" t="s">
        <v>3057</v>
      </c>
      <c r="G2389" s="738" t="s">
        <v>3584</v>
      </c>
      <c r="H2389" s="738" t="s">
        <v>871</v>
      </c>
      <c r="I2389" s="738" t="s">
        <v>1250</v>
      </c>
      <c r="J2389" s="738" t="s">
        <v>2887</v>
      </c>
      <c r="K2389" s="738" t="s">
        <v>2888</v>
      </c>
      <c r="L2389" s="739">
        <v>46.07</v>
      </c>
      <c r="M2389" s="739">
        <v>322.49</v>
      </c>
      <c r="N2389" s="738">
        <v>7</v>
      </c>
      <c r="O2389" s="821">
        <v>7</v>
      </c>
      <c r="P2389" s="739">
        <v>184.28</v>
      </c>
      <c r="Q2389" s="754">
        <v>0.5714285714285714</v>
      </c>
      <c r="R2389" s="738">
        <v>4</v>
      </c>
      <c r="S2389" s="754">
        <v>0.5714285714285714</v>
      </c>
      <c r="T2389" s="821">
        <v>4</v>
      </c>
      <c r="U2389" s="777">
        <v>0.5714285714285714</v>
      </c>
    </row>
    <row r="2390" spans="1:21" ht="14.4" customHeight="1" x14ac:dyDescent="0.3">
      <c r="A2390" s="737">
        <v>10</v>
      </c>
      <c r="B2390" s="738" t="s">
        <v>2778</v>
      </c>
      <c r="C2390" s="738" t="s">
        <v>3084</v>
      </c>
      <c r="D2390" s="819" t="s">
        <v>5808</v>
      </c>
      <c r="E2390" s="820" t="s">
        <v>3138</v>
      </c>
      <c r="F2390" s="738" t="s">
        <v>3057</v>
      </c>
      <c r="G2390" s="738" t="s">
        <v>3584</v>
      </c>
      <c r="H2390" s="738" t="s">
        <v>871</v>
      </c>
      <c r="I2390" s="738" t="s">
        <v>5446</v>
      </c>
      <c r="J2390" s="738" t="s">
        <v>2887</v>
      </c>
      <c r="K2390" s="738" t="s">
        <v>5447</v>
      </c>
      <c r="L2390" s="739">
        <v>118.54</v>
      </c>
      <c r="M2390" s="739">
        <v>118.54</v>
      </c>
      <c r="N2390" s="738">
        <v>1</v>
      </c>
      <c r="O2390" s="821">
        <v>1</v>
      </c>
      <c r="P2390" s="739"/>
      <c r="Q2390" s="754">
        <v>0</v>
      </c>
      <c r="R2390" s="738"/>
      <c r="S2390" s="754">
        <v>0</v>
      </c>
      <c r="T2390" s="821"/>
      <c r="U2390" s="777">
        <v>0</v>
      </c>
    </row>
    <row r="2391" spans="1:21" ht="14.4" customHeight="1" x14ac:dyDescent="0.3">
      <c r="A2391" s="737">
        <v>10</v>
      </c>
      <c r="B2391" s="738" t="s">
        <v>2778</v>
      </c>
      <c r="C2391" s="738" t="s">
        <v>3084</v>
      </c>
      <c r="D2391" s="819" t="s">
        <v>5808</v>
      </c>
      <c r="E2391" s="820" t="s">
        <v>3138</v>
      </c>
      <c r="F2391" s="738" t="s">
        <v>3057</v>
      </c>
      <c r="G2391" s="738" t="s">
        <v>3584</v>
      </c>
      <c r="H2391" s="738" t="s">
        <v>871</v>
      </c>
      <c r="I2391" s="738" t="s">
        <v>3844</v>
      </c>
      <c r="J2391" s="738" t="s">
        <v>3845</v>
      </c>
      <c r="K2391" s="738" t="s">
        <v>3846</v>
      </c>
      <c r="L2391" s="739">
        <v>46.07</v>
      </c>
      <c r="M2391" s="739">
        <v>414.63</v>
      </c>
      <c r="N2391" s="738">
        <v>9</v>
      </c>
      <c r="O2391" s="821">
        <v>8</v>
      </c>
      <c r="P2391" s="739">
        <v>46.07</v>
      </c>
      <c r="Q2391" s="754">
        <v>0.11111111111111112</v>
      </c>
      <c r="R2391" s="738">
        <v>1</v>
      </c>
      <c r="S2391" s="754">
        <v>0.1111111111111111</v>
      </c>
      <c r="T2391" s="821">
        <v>1</v>
      </c>
      <c r="U2391" s="777">
        <v>0.125</v>
      </c>
    </row>
    <row r="2392" spans="1:21" ht="14.4" customHeight="1" x14ac:dyDescent="0.3">
      <c r="A2392" s="737">
        <v>10</v>
      </c>
      <c r="B2392" s="738" t="s">
        <v>2778</v>
      </c>
      <c r="C2392" s="738" t="s">
        <v>3084</v>
      </c>
      <c r="D2392" s="819" t="s">
        <v>5808</v>
      </c>
      <c r="E2392" s="820" t="s">
        <v>3138</v>
      </c>
      <c r="F2392" s="738" t="s">
        <v>3057</v>
      </c>
      <c r="G2392" s="738" t="s">
        <v>4295</v>
      </c>
      <c r="H2392" s="738" t="s">
        <v>608</v>
      </c>
      <c r="I2392" s="738" t="s">
        <v>1606</v>
      </c>
      <c r="J2392" s="738" t="s">
        <v>1607</v>
      </c>
      <c r="K2392" s="738" t="s">
        <v>4308</v>
      </c>
      <c r="L2392" s="739">
        <v>374.79</v>
      </c>
      <c r="M2392" s="739">
        <v>749.58</v>
      </c>
      <c r="N2392" s="738">
        <v>2</v>
      </c>
      <c r="O2392" s="821">
        <v>1</v>
      </c>
      <c r="P2392" s="739">
        <v>749.58</v>
      </c>
      <c r="Q2392" s="754">
        <v>1</v>
      </c>
      <c r="R2392" s="738">
        <v>2</v>
      </c>
      <c r="S2392" s="754">
        <v>1</v>
      </c>
      <c r="T2392" s="821">
        <v>1</v>
      </c>
      <c r="U2392" s="777">
        <v>1</v>
      </c>
    </row>
    <row r="2393" spans="1:21" ht="14.4" customHeight="1" x14ac:dyDescent="0.3">
      <c r="A2393" s="737">
        <v>10</v>
      </c>
      <c r="B2393" s="738" t="s">
        <v>2778</v>
      </c>
      <c r="C2393" s="738" t="s">
        <v>3084</v>
      </c>
      <c r="D2393" s="819" t="s">
        <v>5808</v>
      </c>
      <c r="E2393" s="820" t="s">
        <v>3138</v>
      </c>
      <c r="F2393" s="738" t="s">
        <v>3057</v>
      </c>
      <c r="G2393" s="738" t="s">
        <v>3210</v>
      </c>
      <c r="H2393" s="738" t="s">
        <v>608</v>
      </c>
      <c r="I2393" s="738" t="s">
        <v>3211</v>
      </c>
      <c r="J2393" s="738" t="s">
        <v>3212</v>
      </c>
      <c r="K2393" s="738" t="s">
        <v>3213</v>
      </c>
      <c r="L2393" s="739">
        <v>77.14</v>
      </c>
      <c r="M2393" s="739">
        <v>231.42000000000002</v>
      </c>
      <c r="N2393" s="738">
        <v>3</v>
      </c>
      <c r="O2393" s="821">
        <v>1</v>
      </c>
      <c r="P2393" s="739">
        <v>231.42000000000002</v>
      </c>
      <c r="Q2393" s="754">
        <v>1</v>
      </c>
      <c r="R2393" s="738">
        <v>3</v>
      </c>
      <c r="S2393" s="754">
        <v>1</v>
      </c>
      <c r="T2393" s="821">
        <v>1</v>
      </c>
      <c r="U2393" s="777">
        <v>1</v>
      </c>
    </row>
    <row r="2394" spans="1:21" ht="14.4" customHeight="1" x14ac:dyDescent="0.3">
      <c r="A2394" s="737">
        <v>10</v>
      </c>
      <c r="B2394" s="738" t="s">
        <v>2778</v>
      </c>
      <c r="C2394" s="738" t="s">
        <v>3084</v>
      </c>
      <c r="D2394" s="819" t="s">
        <v>5808</v>
      </c>
      <c r="E2394" s="820" t="s">
        <v>3138</v>
      </c>
      <c r="F2394" s="738" t="s">
        <v>3059</v>
      </c>
      <c r="G2394" s="738" t="s">
        <v>3855</v>
      </c>
      <c r="H2394" s="738" t="s">
        <v>608</v>
      </c>
      <c r="I2394" s="738" t="s">
        <v>3856</v>
      </c>
      <c r="J2394" s="738" t="s">
        <v>3857</v>
      </c>
      <c r="K2394" s="738" t="s">
        <v>3858</v>
      </c>
      <c r="L2394" s="739">
        <v>400</v>
      </c>
      <c r="M2394" s="739">
        <v>9600</v>
      </c>
      <c r="N2394" s="738">
        <v>24</v>
      </c>
      <c r="O2394" s="821">
        <v>3</v>
      </c>
      <c r="P2394" s="739">
        <v>9600</v>
      </c>
      <c r="Q2394" s="754">
        <v>1</v>
      </c>
      <c r="R2394" s="738">
        <v>24</v>
      </c>
      <c r="S2394" s="754">
        <v>1</v>
      </c>
      <c r="T2394" s="821">
        <v>3</v>
      </c>
      <c r="U2394" s="777">
        <v>1</v>
      </c>
    </row>
    <row r="2395" spans="1:21" ht="14.4" customHeight="1" x14ac:dyDescent="0.3">
      <c r="A2395" s="737">
        <v>10</v>
      </c>
      <c r="B2395" s="738" t="s">
        <v>2778</v>
      </c>
      <c r="C2395" s="738" t="s">
        <v>3084</v>
      </c>
      <c r="D2395" s="819" t="s">
        <v>5808</v>
      </c>
      <c r="E2395" s="820" t="s">
        <v>3138</v>
      </c>
      <c r="F2395" s="738" t="s">
        <v>3059</v>
      </c>
      <c r="G2395" s="738" t="s">
        <v>3855</v>
      </c>
      <c r="H2395" s="738" t="s">
        <v>608</v>
      </c>
      <c r="I2395" s="738" t="s">
        <v>3888</v>
      </c>
      <c r="J2395" s="738" t="s">
        <v>3889</v>
      </c>
      <c r="K2395" s="738" t="s">
        <v>3890</v>
      </c>
      <c r="L2395" s="739">
        <v>800</v>
      </c>
      <c r="M2395" s="739">
        <v>6400</v>
      </c>
      <c r="N2395" s="738">
        <v>8</v>
      </c>
      <c r="O2395" s="821">
        <v>2</v>
      </c>
      <c r="P2395" s="739">
        <v>6400</v>
      </c>
      <c r="Q2395" s="754">
        <v>1</v>
      </c>
      <c r="R2395" s="738">
        <v>8</v>
      </c>
      <c r="S2395" s="754">
        <v>1</v>
      </c>
      <c r="T2395" s="821">
        <v>2</v>
      </c>
      <c r="U2395" s="777">
        <v>1</v>
      </c>
    </row>
    <row r="2396" spans="1:21" ht="14.4" customHeight="1" x14ac:dyDescent="0.3">
      <c r="A2396" s="737">
        <v>10</v>
      </c>
      <c r="B2396" s="738" t="s">
        <v>2778</v>
      </c>
      <c r="C2396" s="738" t="s">
        <v>3084</v>
      </c>
      <c r="D2396" s="819" t="s">
        <v>5808</v>
      </c>
      <c r="E2396" s="820" t="s">
        <v>3138</v>
      </c>
      <c r="F2396" s="738" t="s">
        <v>3059</v>
      </c>
      <c r="G2396" s="738" t="s">
        <v>3855</v>
      </c>
      <c r="H2396" s="738" t="s">
        <v>608</v>
      </c>
      <c r="I2396" s="738" t="s">
        <v>3895</v>
      </c>
      <c r="J2396" s="738" t="s">
        <v>3896</v>
      </c>
      <c r="K2396" s="738" t="s">
        <v>3897</v>
      </c>
      <c r="L2396" s="739">
        <v>900.75</v>
      </c>
      <c r="M2396" s="739">
        <v>3603</v>
      </c>
      <c r="N2396" s="738">
        <v>4</v>
      </c>
      <c r="O2396" s="821">
        <v>1</v>
      </c>
      <c r="P2396" s="739"/>
      <c r="Q2396" s="754">
        <v>0</v>
      </c>
      <c r="R2396" s="738"/>
      <c r="S2396" s="754">
        <v>0</v>
      </c>
      <c r="T2396" s="821"/>
      <c r="U2396" s="777">
        <v>0</v>
      </c>
    </row>
    <row r="2397" spans="1:21" ht="14.4" customHeight="1" x14ac:dyDescent="0.3">
      <c r="A2397" s="737">
        <v>10</v>
      </c>
      <c r="B2397" s="738" t="s">
        <v>2778</v>
      </c>
      <c r="C2397" s="738" t="s">
        <v>3084</v>
      </c>
      <c r="D2397" s="819" t="s">
        <v>5808</v>
      </c>
      <c r="E2397" s="820" t="s">
        <v>3138</v>
      </c>
      <c r="F2397" s="738" t="s">
        <v>3059</v>
      </c>
      <c r="G2397" s="738" t="s">
        <v>3855</v>
      </c>
      <c r="H2397" s="738" t="s">
        <v>608</v>
      </c>
      <c r="I2397" s="738" t="s">
        <v>3928</v>
      </c>
      <c r="J2397" s="738" t="s">
        <v>3929</v>
      </c>
      <c r="K2397" s="738" t="s">
        <v>3920</v>
      </c>
      <c r="L2397" s="739">
        <v>10422</v>
      </c>
      <c r="M2397" s="739">
        <v>10422</v>
      </c>
      <c r="N2397" s="738">
        <v>1</v>
      </c>
      <c r="O2397" s="821">
        <v>1</v>
      </c>
      <c r="P2397" s="739"/>
      <c r="Q2397" s="754">
        <v>0</v>
      </c>
      <c r="R2397" s="738"/>
      <c r="S2397" s="754">
        <v>0</v>
      </c>
      <c r="T2397" s="821"/>
      <c r="U2397" s="777">
        <v>0</v>
      </c>
    </row>
    <row r="2398" spans="1:21" ht="14.4" customHeight="1" x14ac:dyDescent="0.3">
      <c r="A2398" s="737">
        <v>10</v>
      </c>
      <c r="B2398" s="738" t="s">
        <v>2778</v>
      </c>
      <c r="C2398" s="738" t="s">
        <v>3084</v>
      </c>
      <c r="D2398" s="819" t="s">
        <v>5808</v>
      </c>
      <c r="E2398" s="820" t="s">
        <v>3138</v>
      </c>
      <c r="F2398" s="738" t="s">
        <v>3059</v>
      </c>
      <c r="G2398" s="738" t="s">
        <v>3855</v>
      </c>
      <c r="H2398" s="738" t="s">
        <v>608</v>
      </c>
      <c r="I2398" s="738" t="s">
        <v>3930</v>
      </c>
      <c r="J2398" s="738" t="s">
        <v>3931</v>
      </c>
      <c r="K2398" s="738" t="s">
        <v>3923</v>
      </c>
      <c r="L2398" s="739">
        <v>7816.5</v>
      </c>
      <c r="M2398" s="739">
        <v>7816.5</v>
      </c>
      <c r="N2398" s="738">
        <v>1</v>
      </c>
      <c r="O2398" s="821">
        <v>1</v>
      </c>
      <c r="P2398" s="739"/>
      <c r="Q2398" s="754">
        <v>0</v>
      </c>
      <c r="R2398" s="738"/>
      <c r="S2398" s="754">
        <v>0</v>
      </c>
      <c r="T2398" s="821"/>
      <c r="U2398" s="777">
        <v>0</v>
      </c>
    </row>
    <row r="2399" spans="1:21" ht="14.4" customHeight="1" x14ac:dyDescent="0.3">
      <c r="A2399" s="737">
        <v>10</v>
      </c>
      <c r="B2399" s="738" t="s">
        <v>2778</v>
      </c>
      <c r="C2399" s="738" t="s">
        <v>3084</v>
      </c>
      <c r="D2399" s="819" t="s">
        <v>5808</v>
      </c>
      <c r="E2399" s="820" t="s">
        <v>3138</v>
      </c>
      <c r="F2399" s="738" t="s">
        <v>3056</v>
      </c>
      <c r="G2399" s="738" t="s">
        <v>3855</v>
      </c>
      <c r="H2399" s="738" t="s">
        <v>608</v>
      </c>
      <c r="I2399" s="738" t="s">
        <v>3952</v>
      </c>
      <c r="J2399" s="738" t="s">
        <v>3948</v>
      </c>
      <c r="K2399" s="738" t="s">
        <v>3953</v>
      </c>
      <c r="L2399" s="739">
        <v>136.02000000000001</v>
      </c>
      <c r="M2399" s="739">
        <v>272.04000000000002</v>
      </c>
      <c r="N2399" s="738">
        <v>2</v>
      </c>
      <c r="O2399" s="821">
        <v>1</v>
      </c>
      <c r="P2399" s="739"/>
      <c r="Q2399" s="754">
        <v>0</v>
      </c>
      <c r="R2399" s="738"/>
      <c r="S2399" s="754">
        <v>0</v>
      </c>
      <c r="T2399" s="821"/>
      <c r="U2399" s="777">
        <v>0</v>
      </c>
    </row>
    <row r="2400" spans="1:21" ht="14.4" customHeight="1" x14ac:dyDescent="0.3">
      <c r="A2400" s="737">
        <v>10</v>
      </c>
      <c r="B2400" s="738" t="s">
        <v>2778</v>
      </c>
      <c r="C2400" s="738" t="s">
        <v>3084</v>
      </c>
      <c r="D2400" s="819" t="s">
        <v>5808</v>
      </c>
      <c r="E2400" s="820" t="s">
        <v>3138</v>
      </c>
      <c r="F2400" s="738" t="s">
        <v>3056</v>
      </c>
      <c r="G2400" s="738" t="s">
        <v>3855</v>
      </c>
      <c r="H2400" s="738" t="s">
        <v>608</v>
      </c>
      <c r="I2400" s="738" t="s">
        <v>3974</v>
      </c>
      <c r="J2400" s="738" t="s">
        <v>3975</v>
      </c>
      <c r="K2400" s="738" t="s">
        <v>3976</v>
      </c>
      <c r="L2400" s="739">
        <v>504.45</v>
      </c>
      <c r="M2400" s="739">
        <v>3026.7</v>
      </c>
      <c r="N2400" s="738">
        <v>6</v>
      </c>
      <c r="O2400" s="821">
        <v>1</v>
      </c>
      <c r="P2400" s="739"/>
      <c r="Q2400" s="754">
        <v>0</v>
      </c>
      <c r="R2400" s="738"/>
      <c r="S2400" s="754">
        <v>0</v>
      </c>
      <c r="T2400" s="821"/>
      <c r="U2400" s="777">
        <v>0</v>
      </c>
    </row>
    <row r="2401" spans="1:21" ht="14.4" customHeight="1" x14ac:dyDescent="0.3">
      <c r="A2401" s="737">
        <v>10</v>
      </c>
      <c r="B2401" s="738" t="s">
        <v>2778</v>
      </c>
      <c r="C2401" s="738" t="s">
        <v>3084</v>
      </c>
      <c r="D2401" s="819" t="s">
        <v>5808</v>
      </c>
      <c r="E2401" s="820" t="s">
        <v>3138</v>
      </c>
      <c r="F2401" s="738" t="s">
        <v>3056</v>
      </c>
      <c r="G2401" s="738" t="s">
        <v>3855</v>
      </c>
      <c r="H2401" s="738" t="s">
        <v>608</v>
      </c>
      <c r="I2401" s="738" t="s">
        <v>4042</v>
      </c>
      <c r="J2401" s="738" t="s">
        <v>3945</v>
      </c>
      <c r="K2401" s="738" t="s">
        <v>4043</v>
      </c>
      <c r="L2401" s="739">
        <v>3000</v>
      </c>
      <c r="M2401" s="739">
        <v>18000</v>
      </c>
      <c r="N2401" s="738">
        <v>6</v>
      </c>
      <c r="O2401" s="821">
        <v>1</v>
      </c>
      <c r="P2401" s="739"/>
      <c r="Q2401" s="754">
        <v>0</v>
      </c>
      <c r="R2401" s="738"/>
      <c r="S2401" s="754">
        <v>0</v>
      </c>
      <c r="T2401" s="821"/>
      <c r="U2401" s="777">
        <v>0</v>
      </c>
    </row>
    <row r="2402" spans="1:21" ht="14.4" customHeight="1" x14ac:dyDescent="0.3">
      <c r="A2402" s="737">
        <v>10</v>
      </c>
      <c r="B2402" s="738" t="s">
        <v>2778</v>
      </c>
      <c r="C2402" s="738" t="s">
        <v>3084</v>
      </c>
      <c r="D2402" s="819" t="s">
        <v>5808</v>
      </c>
      <c r="E2402" s="820" t="s">
        <v>3138</v>
      </c>
      <c r="F2402" s="738" t="s">
        <v>3056</v>
      </c>
      <c r="G2402" s="738" t="s">
        <v>3855</v>
      </c>
      <c r="H2402" s="738" t="s">
        <v>608</v>
      </c>
      <c r="I2402" s="738" t="s">
        <v>3990</v>
      </c>
      <c r="J2402" s="738" t="s">
        <v>3991</v>
      </c>
      <c r="K2402" s="738" t="s">
        <v>3992</v>
      </c>
      <c r="L2402" s="739">
        <v>94940</v>
      </c>
      <c r="M2402" s="739">
        <v>94940</v>
      </c>
      <c r="N2402" s="738">
        <v>1</v>
      </c>
      <c r="O2402" s="821">
        <v>1</v>
      </c>
      <c r="P2402" s="739"/>
      <c r="Q2402" s="754">
        <v>0</v>
      </c>
      <c r="R2402" s="738"/>
      <c r="S2402" s="754">
        <v>0</v>
      </c>
      <c r="T2402" s="821"/>
      <c r="U2402" s="777">
        <v>0</v>
      </c>
    </row>
    <row r="2403" spans="1:21" ht="14.4" customHeight="1" x14ac:dyDescent="0.3">
      <c r="A2403" s="737">
        <v>10</v>
      </c>
      <c r="B2403" s="738" t="s">
        <v>2778</v>
      </c>
      <c r="C2403" s="738" t="s">
        <v>3084</v>
      </c>
      <c r="D2403" s="819" t="s">
        <v>5808</v>
      </c>
      <c r="E2403" s="820" t="s">
        <v>3139</v>
      </c>
      <c r="F2403" s="738" t="s">
        <v>3057</v>
      </c>
      <c r="G2403" s="738" t="s">
        <v>3240</v>
      </c>
      <c r="H2403" s="738" t="s">
        <v>871</v>
      </c>
      <c r="I2403" s="738" t="s">
        <v>1321</v>
      </c>
      <c r="J2403" s="738" t="s">
        <v>2299</v>
      </c>
      <c r="K2403" s="738" t="s">
        <v>2892</v>
      </c>
      <c r="L2403" s="739">
        <v>154.36000000000001</v>
      </c>
      <c r="M2403" s="739">
        <v>308.72000000000003</v>
      </c>
      <c r="N2403" s="738">
        <v>2</v>
      </c>
      <c r="O2403" s="821">
        <v>1</v>
      </c>
      <c r="P2403" s="739">
        <v>308.72000000000003</v>
      </c>
      <c r="Q2403" s="754">
        <v>1</v>
      </c>
      <c r="R2403" s="738">
        <v>2</v>
      </c>
      <c r="S2403" s="754">
        <v>1</v>
      </c>
      <c r="T2403" s="821">
        <v>1</v>
      </c>
      <c r="U2403" s="777">
        <v>1</v>
      </c>
    </row>
    <row r="2404" spans="1:21" ht="14.4" customHeight="1" x14ac:dyDescent="0.3">
      <c r="A2404" s="737">
        <v>10</v>
      </c>
      <c r="B2404" s="738" t="s">
        <v>2778</v>
      </c>
      <c r="C2404" s="738" t="s">
        <v>3084</v>
      </c>
      <c r="D2404" s="819" t="s">
        <v>5808</v>
      </c>
      <c r="E2404" s="820" t="s">
        <v>3139</v>
      </c>
      <c r="F2404" s="738" t="s">
        <v>3057</v>
      </c>
      <c r="G2404" s="738" t="s">
        <v>3282</v>
      </c>
      <c r="H2404" s="738" t="s">
        <v>608</v>
      </c>
      <c r="I2404" s="738" t="s">
        <v>2428</v>
      </c>
      <c r="J2404" s="738" t="s">
        <v>2429</v>
      </c>
      <c r="K2404" s="738" t="s">
        <v>3283</v>
      </c>
      <c r="L2404" s="739">
        <v>107.27</v>
      </c>
      <c r="M2404" s="739">
        <v>321.81</v>
      </c>
      <c r="N2404" s="738">
        <v>3</v>
      </c>
      <c r="O2404" s="821">
        <v>1</v>
      </c>
      <c r="P2404" s="739">
        <v>321.81</v>
      </c>
      <c r="Q2404" s="754">
        <v>1</v>
      </c>
      <c r="R2404" s="738">
        <v>3</v>
      </c>
      <c r="S2404" s="754">
        <v>1</v>
      </c>
      <c r="T2404" s="821">
        <v>1</v>
      </c>
      <c r="U2404" s="777">
        <v>1</v>
      </c>
    </row>
    <row r="2405" spans="1:21" ht="14.4" customHeight="1" x14ac:dyDescent="0.3">
      <c r="A2405" s="737">
        <v>10</v>
      </c>
      <c r="B2405" s="738" t="s">
        <v>2778</v>
      </c>
      <c r="C2405" s="738" t="s">
        <v>3084</v>
      </c>
      <c r="D2405" s="819" t="s">
        <v>5808</v>
      </c>
      <c r="E2405" s="820" t="s">
        <v>3139</v>
      </c>
      <c r="F2405" s="738" t="s">
        <v>3057</v>
      </c>
      <c r="G2405" s="738" t="s">
        <v>3158</v>
      </c>
      <c r="H2405" s="738" t="s">
        <v>608</v>
      </c>
      <c r="I2405" s="738" t="s">
        <v>777</v>
      </c>
      <c r="J2405" s="738" t="s">
        <v>778</v>
      </c>
      <c r="K2405" s="738" t="s">
        <v>3159</v>
      </c>
      <c r="L2405" s="739">
        <v>34.15</v>
      </c>
      <c r="M2405" s="739">
        <v>136.6</v>
      </c>
      <c r="N2405" s="738">
        <v>4</v>
      </c>
      <c r="O2405" s="821">
        <v>2</v>
      </c>
      <c r="P2405" s="739"/>
      <c r="Q2405" s="754">
        <v>0</v>
      </c>
      <c r="R2405" s="738"/>
      <c r="S2405" s="754">
        <v>0</v>
      </c>
      <c r="T2405" s="821"/>
      <c r="U2405" s="777">
        <v>0</v>
      </c>
    </row>
    <row r="2406" spans="1:21" ht="14.4" customHeight="1" x14ac:dyDescent="0.3">
      <c r="A2406" s="737">
        <v>10</v>
      </c>
      <c r="B2406" s="738" t="s">
        <v>2778</v>
      </c>
      <c r="C2406" s="738" t="s">
        <v>3084</v>
      </c>
      <c r="D2406" s="819" t="s">
        <v>5808</v>
      </c>
      <c r="E2406" s="820" t="s">
        <v>3139</v>
      </c>
      <c r="F2406" s="738" t="s">
        <v>3057</v>
      </c>
      <c r="G2406" s="738" t="s">
        <v>3542</v>
      </c>
      <c r="H2406" s="738" t="s">
        <v>608</v>
      </c>
      <c r="I2406" s="738" t="s">
        <v>2679</v>
      </c>
      <c r="J2406" s="738" t="s">
        <v>5448</v>
      </c>
      <c r="K2406" s="738" t="s">
        <v>5449</v>
      </c>
      <c r="L2406" s="739">
        <v>0</v>
      </c>
      <c r="M2406" s="739">
        <v>0</v>
      </c>
      <c r="N2406" s="738">
        <v>3</v>
      </c>
      <c r="O2406" s="821">
        <v>1</v>
      </c>
      <c r="P2406" s="739"/>
      <c r="Q2406" s="754"/>
      <c r="R2406" s="738"/>
      <c r="S2406" s="754">
        <v>0</v>
      </c>
      <c r="T2406" s="821"/>
      <c r="U2406" s="777">
        <v>0</v>
      </c>
    </row>
    <row r="2407" spans="1:21" ht="14.4" customHeight="1" x14ac:dyDescent="0.3">
      <c r="A2407" s="737">
        <v>10</v>
      </c>
      <c r="B2407" s="738" t="s">
        <v>2778</v>
      </c>
      <c r="C2407" s="738" t="s">
        <v>3084</v>
      </c>
      <c r="D2407" s="819" t="s">
        <v>5808</v>
      </c>
      <c r="E2407" s="820" t="s">
        <v>3139</v>
      </c>
      <c r="F2407" s="738" t="s">
        <v>3057</v>
      </c>
      <c r="G2407" s="738" t="s">
        <v>3584</v>
      </c>
      <c r="H2407" s="738" t="s">
        <v>871</v>
      </c>
      <c r="I2407" s="738" t="s">
        <v>5450</v>
      </c>
      <c r="J2407" s="738" t="s">
        <v>5451</v>
      </c>
      <c r="K2407" s="738" t="s">
        <v>5452</v>
      </c>
      <c r="L2407" s="739">
        <v>98.78</v>
      </c>
      <c r="M2407" s="739">
        <v>98.78</v>
      </c>
      <c r="N2407" s="738">
        <v>1</v>
      </c>
      <c r="O2407" s="821">
        <v>1</v>
      </c>
      <c r="P2407" s="739"/>
      <c r="Q2407" s="754">
        <v>0</v>
      </c>
      <c r="R2407" s="738"/>
      <c r="S2407" s="754">
        <v>0</v>
      </c>
      <c r="T2407" s="821"/>
      <c r="U2407" s="777">
        <v>0</v>
      </c>
    </row>
    <row r="2408" spans="1:21" ht="14.4" customHeight="1" x14ac:dyDescent="0.3">
      <c r="A2408" s="737">
        <v>10</v>
      </c>
      <c r="B2408" s="738" t="s">
        <v>2778</v>
      </c>
      <c r="C2408" s="738" t="s">
        <v>3084</v>
      </c>
      <c r="D2408" s="819" t="s">
        <v>5808</v>
      </c>
      <c r="E2408" s="820" t="s">
        <v>3139</v>
      </c>
      <c r="F2408" s="738" t="s">
        <v>3057</v>
      </c>
      <c r="G2408" s="738" t="s">
        <v>3584</v>
      </c>
      <c r="H2408" s="738" t="s">
        <v>871</v>
      </c>
      <c r="I2408" s="738" t="s">
        <v>1250</v>
      </c>
      <c r="J2408" s="738" t="s">
        <v>2887</v>
      </c>
      <c r="K2408" s="738" t="s">
        <v>2888</v>
      </c>
      <c r="L2408" s="739">
        <v>46.07</v>
      </c>
      <c r="M2408" s="739">
        <v>460.7</v>
      </c>
      <c r="N2408" s="738">
        <v>10</v>
      </c>
      <c r="O2408" s="821">
        <v>9</v>
      </c>
      <c r="P2408" s="739">
        <v>46.07</v>
      </c>
      <c r="Q2408" s="754">
        <v>0.1</v>
      </c>
      <c r="R2408" s="738">
        <v>1</v>
      </c>
      <c r="S2408" s="754">
        <v>0.1</v>
      </c>
      <c r="T2408" s="821">
        <v>1</v>
      </c>
      <c r="U2408" s="777">
        <v>0.1111111111111111</v>
      </c>
    </row>
    <row r="2409" spans="1:21" ht="14.4" customHeight="1" x14ac:dyDescent="0.3">
      <c r="A2409" s="737">
        <v>10</v>
      </c>
      <c r="B2409" s="738" t="s">
        <v>2778</v>
      </c>
      <c r="C2409" s="738" t="s">
        <v>3084</v>
      </c>
      <c r="D2409" s="819" t="s">
        <v>5808</v>
      </c>
      <c r="E2409" s="820" t="s">
        <v>3139</v>
      </c>
      <c r="F2409" s="738" t="s">
        <v>3057</v>
      </c>
      <c r="G2409" s="738" t="s">
        <v>3584</v>
      </c>
      <c r="H2409" s="738" t="s">
        <v>871</v>
      </c>
      <c r="I2409" s="738" t="s">
        <v>5446</v>
      </c>
      <c r="J2409" s="738" t="s">
        <v>2887</v>
      </c>
      <c r="K2409" s="738" t="s">
        <v>5447</v>
      </c>
      <c r="L2409" s="739">
        <v>118.54</v>
      </c>
      <c r="M2409" s="739">
        <v>118.54</v>
      </c>
      <c r="N2409" s="738">
        <v>1</v>
      </c>
      <c r="O2409" s="821">
        <v>0.5</v>
      </c>
      <c r="P2409" s="739"/>
      <c r="Q2409" s="754">
        <v>0</v>
      </c>
      <c r="R2409" s="738"/>
      <c r="S2409" s="754">
        <v>0</v>
      </c>
      <c r="T2409" s="821"/>
      <c r="U2409" s="777">
        <v>0</v>
      </c>
    </row>
    <row r="2410" spans="1:21" ht="14.4" customHeight="1" x14ac:dyDescent="0.3">
      <c r="A2410" s="737">
        <v>10</v>
      </c>
      <c r="B2410" s="738" t="s">
        <v>2778</v>
      </c>
      <c r="C2410" s="738" t="s">
        <v>3084</v>
      </c>
      <c r="D2410" s="819" t="s">
        <v>5808</v>
      </c>
      <c r="E2410" s="820" t="s">
        <v>3139</v>
      </c>
      <c r="F2410" s="738" t="s">
        <v>3057</v>
      </c>
      <c r="G2410" s="738" t="s">
        <v>3584</v>
      </c>
      <c r="H2410" s="738" t="s">
        <v>871</v>
      </c>
      <c r="I2410" s="738" t="s">
        <v>3844</v>
      </c>
      <c r="J2410" s="738" t="s">
        <v>3845</v>
      </c>
      <c r="K2410" s="738" t="s">
        <v>3846</v>
      </c>
      <c r="L2410" s="739">
        <v>46.07</v>
      </c>
      <c r="M2410" s="739">
        <v>230.35</v>
      </c>
      <c r="N2410" s="738">
        <v>5</v>
      </c>
      <c r="O2410" s="821">
        <v>5</v>
      </c>
      <c r="P2410" s="739">
        <v>46.07</v>
      </c>
      <c r="Q2410" s="754">
        <v>0.2</v>
      </c>
      <c r="R2410" s="738">
        <v>1</v>
      </c>
      <c r="S2410" s="754">
        <v>0.2</v>
      </c>
      <c r="T2410" s="821">
        <v>1</v>
      </c>
      <c r="U2410" s="777">
        <v>0.2</v>
      </c>
    </row>
    <row r="2411" spans="1:21" ht="14.4" customHeight="1" x14ac:dyDescent="0.3">
      <c r="A2411" s="737">
        <v>10</v>
      </c>
      <c r="B2411" s="738" t="s">
        <v>2778</v>
      </c>
      <c r="C2411" s="738" t="s">
        <v>3084</v>
      </c>
      <c r="D2411" s="819" t="s">
        <v>5808</v>
      </c>
      <c r="E2411" s="820" t="s">
        <v>3139</v>
      </c>
      <c r="F2411" s="738" t="s">
        <v>3057</v>
      </c>
      <c r="G2411" s="738" t="s">
        <v>3298</v>
      </c>
      <c r="H2411" s="738" t="s">
        <v>608</v>
      </c>
      <c r="I2411" s="738" t="s">
        <v>3544</v>
      </c>
      <c r="J2411" s="738" t="s">
        <v>3300</v>
      </c>
      <c r="K2411" s="738" t="s">
        <v>3545</v>
      </c>
      <c r="L2411" s="739">
        <v>0</v>
      </c>
      <c r="M2411" s="739">
        <v>0</v>
      </c>
      <c r="N2411" s="738">
        <v>1</v>
      </c>
      <c r="O2411" s="821">
        <v>0.5</v>
      </c>
      <c r="P2411" s="739"/>
      <c r="Q2411" s="754"/>
      <c r="R2411" s="738"/>
      <c r="S2411" s="754">
        <v>0</v>
      </c>
      <c r="T2411" s="821"/>
      <c r="U2411" s="777">
        <v>0</v>
      </c>
    </row>
    <row r="2412" spans="1:21" ht="14.4" customHeight="1" x14ac:dyDescent="0.3">
      <c r="A2412" s="737">
        <v>10</v>
      </c>
      <c r="B2412" s="738" t="s">
        <v>2778</v>
      </c>
      <c r="C2412" s="738" t="s">
        <v>3084</v>
      </c>
      <c r="D2412" s="819" t="s">
        <v>5808</v>
      </c>
      <c r="E2412" s="820" t="s">
        <v>3139</v>
      </c>
      <c r="F2412" s="738" t="s">
        <v>3057</v>
      </c>
      <c r="G2412" s="738" t="s">
        <v>3319</v>
      </c>
      <c r="H2412" s="738" t="s">
        <v>871</v>
      </c>
      <c r="I2412" s="738" t="s">
        <v>2315</v>
      </c>
      <c r="J2412" s="738" t="s">
        <v>2316</v>
      </c>
      <c r="K2412" s="738" t="s">
        <v>2965</v>
      </c>
      <c r="L2412" s="739">
        <v>84.89</v>
      </c>
      <c r="M2412" s="739">
        <v>679.12</v>
      </c>
      <c r="N2412" s="738">
        <v>8</v>
      </c>
      <c r="O2412" s="821">
        <v>1</v>
      </c>
      <c r="P2412" s="739"/>
      <c r="Q2412" s="754">
        <v>0</v>
      </c>
      <c r="R2412" s="738"/>
      <c r="S2412" s="754">
        <v>0</v>
      </c>
      <c r="T2412" s="821"/>
      <c r="U2412" s="777">
        <v>0</v>
      </c>
    </row>
    <row r="2413" spans="1:21" ht="14.4" customHeight="1" x14ac:dyDescent="0.3">
      <c r="A2413" s="737">
        <v>10</v>
      </c>
      <c r="B2413" s="738" t="s">
        <v>2778</v>
      </c>
      <c r="C2413" s="738" t="s">
        <v>3084</v>
      </c>
      <c r="D2413" s="819" t="s">
        <v>5808</v>
      </c>
      <c r="E2413" s="820" t="s">
        <v>3139</v>
      </c>
      <c r="F2413" s="738" t="s">
        <v>3057</v>
      </c>
      <c r="G2413" s="738" t="s">
        <v>3319</v>
      </c>
      <c r="H2413" s="738" t="s">
        <v>871</v>
      </c>
      <c r="I2413" s="738" t="s">
        <v>2656</v>
      </c>
      <c r="J2413" s="738" t="s">
        <v>2657</v>
      </c>
      <c r="K2413" s="738" t="s">
        <v>1676</v>
      </c>
      <c r="L2413" s="739">
        <v>72.27</v>
      </c>
      <c r="M2413" s="739">
        <v>722.69999999999993</v>
      </c>
      <c r="N2413" s="738">
        <v>10</v>
      </c>
      <c r="O2413" s="821">
        <v>0.5</v>
      </c>
      <c r="P2413" s="739">
        <v>722.69999999999993</v>
      </c>
      <c r="Q2413" s="754">
        <v>1</v>
      </c>
      <c r="R2413" s="738">
        <v>10</v>
      </c>
      <c r="S2413" s="754">
        <v>1</v>
      </c>
      <c r="T2413" s="821">
        <v>0.5</v>
      </c>
      <c r="U2413" s="777">
        <v>1</v>
      </c>
    </row>
    <row r="2414" spans="1:21" ht="14.4" customHeight="1" x14ac:dyDescent="0.3">
      <c r="A2414" s="737">
        <v>10</v>
      </c>
      <c r="B2414" s="738" t="s">
        <v>2778</v>
      </c>
      <c r="C2414" s="738" t="s">
        <v>3084</v>
      </c>
      <c r="D2414" s="819" t="s">
        <v>5808</v>
      </c>
      <c r="E2414" s="820" t="s">
        <v>3139</v>
      </c>
      <c r="F2414" s="738" t="s">
        <v>3057</v>
      </c>
      <c r="G2414" s="738" t="s">
        <v>3319</v>
      </c>
      <c r="H2414" s="738" t="s">
        <v>871</v>
      </c>
      <c r="I2414" s="738" t="s">
        <v>4209</v>
      </c>
      <c r="J2414" s="738" t="s">
        <v>4210</v>
      </c>
      <c r="K2414" s="738" t="s">
        <v>1676</v>
      </c>
      <c r="L2414" s="739">
        <v>72.27</v>
      </c>
      <c r="M2414" s="739">
        <v>722.69999999999993</v>
      </c>
      <c r="N2414" s="738">
        <v>10</v>
      </c>
      <c r="O2414" s="821">
        <v>0.5</v>
      </c>
      <c r="P2414" s="739">
        <v>722.69999999999993</v>
      </c>
      <c r="Q2414" s="754">
        <v>1</v>
      </c>
      <c r="R2414" s="738">
        <v>10</v>
      </c>
      <c r="S2414" s="754">
        <v>1</v>
      </c>
      <c r="T2414" s="821">
        <v>0.5</v>
      </c>
      <c r="U2414" s="777">
        <v>1</v>
      </c>
    </row>
    <row r="2415" spans="1:21" ht="14.4" customHeight="1" x14ac:dyDescent="0.3">
      <c r="A2415" s="737">
        <v>10</v>
      </c>
      <c r="B2415" s="738" t="s">
        <v>2778</v>
      </c>
      <c r="C2415" s="738" t="s">
        <v>3084</v>
      </c>
      <c r="D2415" s="819" t="s">
        <v>5808</v>
      </c>
      <c r="E2415" s="820" t="s">
        <v>3139</v>
      </c>
      <c r="F2415" s="738" t="s">
        <v>3057</v>
      </c>
      <c r="G2415" s="738" t="s">
        <v>5453</v>
      </c>
      <c r="H2415" s="738" t="s">
        <v>871</v>
      </c>
      <c r="I2415" s="738" t="s">
        <v>5454</v>
      </c>
      <c r="J2415" s="738" t="s">
        <v>5455</v>
      </c>
      <c r="K2415" s="738" t="s">
        <v>5456</v>
      </c>
      <c r="L2415" s="739">
        <v>7352.33</v>
      </c>
      <c r="M2415" s="739">
        <v>51466.31</v>
      </c>
      <c r="N2415" s="738">
        <v>7</v>
      </c>
      <c r="O2415" s="821">
        <v>1</v>
      </c>
      <c r="P2415" s="739">
        <v>51466.31</v>
      </c>
      <c r="Q2415" s="754">
        <v>1</v>
      </c>
      <c r="R2415" s="738">
        <v>7</v>
      </c>
      <c r="S2415" s="754">
        <v>1</v>
      </c>
      <c r="T2415" s="821">
        <v>1</v>
      </c>
      <c r="U2415" s="777">
        <v>1</v>
      </c>
    </row>
    <row r="2416" spans="1:21" ht="14.4" customHeight="1" x14ac:dyDescent="0.3">
      <c r="A2416" s="737">
        <v>10</v>
      </c>
      <c r="B2416" s="738" t="s">
        <v>2778</v>
      </c>
      <c r="C2416" s="738" t="s">
        <v>3084</v>
      </c>
      <c r="D2416" s="819" t="s">
        <v>5808</v>
      </c>
      <c r="E2416" s="820" t="s">
        <v>3139</v>
      </c>
      <c r="F2416" s="738" t="s">
        <v>3057</v>
      </c>
      <c r="G2416" s="738" t="s">
        <v>5453</v>
      </c>
      <c r="H2416" s="738" t="s">
        <v>608</v>
      </c>
      <c r="I2416" s="738" t="s">
        <v>5457</v>
      </c>
      <c r="J2416" s="738" t="s">
        <v>5458</v>
      </c>
      <c r="K2416" s="738" t="s">
        <v>5459</v>
      </c>
      <c r="L2416" s="739">
        <v>5881.87</v>
      </c>
      <c r="M2416" s="739">
        <v>70582.44</v>
      </c>
      <c r="N2416" s="738">
        <v>12</v>
      </c>
      <c r="O2416" s="821">
        <v>1</v>
      </c>
      <c r="P2416" s="739">
        <v>70582.44</v>
      </c>
      <c r="Q2416" s="754">
        <v>1</v>
      </c>
      <c r="R2416" s="738">
        <v>12</v>
      </c>
      <c r="S2416" s="754">
        <v>1</v>
      </c>
      <c r="T2416" s="821">
        <v>1</v>
      </c>
      <c r="U2416" s="777">
        <v>1</v>
      </c>
    </row>
    <row r="2417" spans="1:21" ht="14.4" customHeight="1" x14ac:dyDescent="0.3">
      <c r="A2417" s="737">
        <v>10</v>
      </c>
      <c r="B2417" s="738" t="s">
        <v>2778</v>
      </c>
      <c r="C2417" s="738" t="s">
        <v>3084</v>
      </c>
      <c r="D2417" s="819" t="s">
        <v>5808</v>
      </c>
      <c r="E2417" s="820" t="s">
        <v>3139</v>
      </c>
      <c r="F2417" s="738" t="s">
        <v>3057</v>
      </c>
      <c r="G2417" s="738" t="s">
        <v>5453</v>
      </c>
      <c r="H2417" s="738" t="s">
        <v>608</v>
      </c>
      <c r="I2417" s="738" t="s">
        <v>5460</v>
      </c>
      <c r="J2417" s="738" t="s">
        <v>5461</v>
      </c>
      <c r="K2417" s="738" t="s">
        <v>5462</v>
      </c>
      <c r="L2417" s="739">
        <v>15626.51</v>
      </c>
      <c r="M2417" s="739">
        <v>93759.06</v>
      </c>
      <c r="N2417" s="738">
        <v>6</v>
      </c>
      <c r="O2417" s="821">
        <v>2</v>
      </c>
      <c r="P2417" s="739">
        <v>93759.06</v>
      </c>
      <c r="Q2417" s="754">
        <v>1</v>
      </c>
      <c r="R2417" s="738">
        <v>6</v>
      </c>
      <c r="S2417" s="754">
        <v>1</v>
      </c>
      <c r="T2417" s="821">
        <v>2</v>
      </c>
      <c r="U2417" s="777">
        <v>1</v>
      </c>
    </row>
    <row r="2418" spans="1:21" ht="14.4" customHeight="1" x14ac:dyDescent="0.3">
      <c r="A2418" s="737">
        <v>10</v>
      </c>
      <c r="B2418" s="738" t="s">
        <v>2778</v>
      </c>
      <c r="C2418" s="738" t="s">
        <v>3084</v>
      </c>
      <c r="D2418" s="819" t="s">
        <v>5808</v>
      </c>
      <c r="E2418" s="820" t="s">
        <v>3139</v>
      </c>
      <c r="F2418" s="738" t="s">
        <v>3057</v>
      </c>
      <c r="G2418" s="738" t="s">
        <v>5453</v>
      </c>
      <c r="H2418" s="738" t="s">
        <v>608</v>
      </c>
      <c r="I2418" s="738" t="s">
        <v>5463</v>
      </c>
      <c r="J2418" s="738" t="s">
        <v>5464</v>
      </c>
      <c r="K2418" s="738" t="s">
        <v>5465</v>
      </c>
      <c r="L2418" s="739">
        <v>7352.33</v>
      </c>
      <c r="M2418" s="739">
        <v>95580.29</v>
      </c>
      <c r="N2418" s="738">
        <v>13</v>
      </c>
      <c r="O2418" s="821">
        <v>2</v>
      </c>
      <c r="P2418" s="739">
        <v>95580.29</v>
      </c>
      <c r="Q2418" s="754">
        <v>1</v>
      </c>
      <c r="R2418" s="738">
        <v>13</v>
      </c>
      <c r="S2418" s="754">
        <v>1</v>
      </c>
      <c r="T2418" s="821">
        <v>2</v>
      </c>
      <c r="U2418" s="777">
        <v>1</v>
      </c>
    </row>
    <row r="2419" spans="1:21" ht="14.4" customHeight="1" x14ac:dyDescent="0.3">
      <c r="A2419" s="737">
        <v>10</v>
      </c>
      <c r="B2419" s="738" t="s">
        <v>2778</v>
      </c>
      <c r="C2419" s="738" t="s">
        <v>3084</v>
      </c>
      <c r="D2419" s="819" t="s">
        <v>5808</v>
      </c>
      <c r="E2419" s="820" t="s">
        <v>3139</v>
      </c>
      <c r="F2419" s="738" t="s">
        <v>3057</v>
      </c>
      <c r="G2419" s="738" t="s">
        <v>5453</v>
      </c>
      <c r="H2419" s="738" t="s">
        <v>608</v>
      </c>
      <c r="I2419" s="738" t="s">
        <v>5466</v>
      </c>
      <c r="J2419" s="738" t="s">
        <v>5467</v>
      </c>
      <c r="K2419" s="738" t="s">
        <v>5468</v>
      </c>
      <c r="L2419" s="739">
        <v>11719.88</v>
      </c>
      <c r="M2419" s="739">
        <v>128918.68</v>
      </c>
      <c r="N2419" s="738">
        <v>11</v>
      </c>
      <c r="O2419" s="821">
        <v>3</v>
      </c>
      <c r="P2419" s="739">
        <v>128918.68</v>
      </c>
      <c r="Q2419" s="754">
        <v>1</v>
      </c>
      <c r="R2419" s="738">
        <v>11</v>
      </c>
      <c r="S2419" s="754">
        <v>1</v>
      </c>
      <c r="T2419" s="821">
        <v>3</v>
      </c>
      <c r="U2419" s="777">
        <v>1</v>
      </c>
    </row>
    <row r="2420" spans="1:21" ht="14.4" customHeight="1" x14ac:dyDescent="0.3">
      <c r="A2420" s="737">
        <v>10</v>
      </c>
      <c r="B2420" s="738" t="s">
        <v>2778</v>
      </c>
      <c r="C2420" s="738" t="s">
        <v>3084</v>
      </c>
      <c r="D2420" s="819" t="s">
        <v>5808</v>
      </c>
      <c r="E2420" s="820" t="s">
        <v>3139</v>
      </c>
      <c r="F2420" s="738" t="s">
        <v>3057</v>
      </c>
      <c r="G2420" s="738" t="s">
        <v>5469</v>
      </c>
      <c r="H2420" s="738" t="s">
        <v>871</v>
      </c>
      <c r="I2420" s="738" t="s">
        <v>5470</v>
      </c>
      <c r="J2420" s="738" t="s">
        <v>5471</v>
      </c>
      <c r="K2420" s="738" t="s">
        <v>5228</v>
      </c>
      <c r="L2420" s="739">
        <v>251.16</v>
      </c>
      <c r="M2420" s="739">
        <v>1255.8</v>
      </c>
      <c r="N2420" s="738">
        <v>5</v>
      </c>
      <c r="O2420" s="821">
        <v>2</v>
      </c>
      <c r="P2420" s="739">
        <v>251.16</v>
      </c>
      <c r="Q2420" s="754">
        <v>0.2</v>
      </c>
      <c r="R2420" s="738">
        <v>1</v>
      </c>
      <c r="S2420" s="754">
        <v>0.2</v>
      </c>
      <c r="T2420" s="821">
        <v>1</v>
      </c>
      <c r="U2420" s="777">
        <v>0.5</v>
      </c>
    </row>
    <row r="2421" spans="1:21" ht="14.4" customHeight="1" x14ac:dyDescent="0.3">
      <c r="A2421" s="737">
        <v>10</v>
      </c>
      <c r="B2421" s="738" t="s">
        <v>2778</v>
      </c>
      <c r="C2421" s="738" t="s">
        <v>3084</v>
      </c>
      <c r="D2421" s="819" t="s">
        <v>5808</v>
      </c>
      <c r="E2421" s="820" t="s">
        <v>3139</v>
      </c>
      <c r="F2421" s="738" t="s">
        <v>3057</v>
      </c>
      <c r="G2421" s="738" t="s">
        <v>4011</v>
      </c>
      <c r="H2421" s="738" t="s">
        <v>608</v>
      </c>
      <c r="I2421" s="738" t="s">
        <v>5472</v>
      </c>
      <c r="J2421" s="738" t="s">
        <v>4013</v>
      </c>
      <c r="K2421" s="738" t="s">
        <v>4014</v>
      </c>
      <c r="L2421" s="739">
        <v>120.74</v>
      </c>
      <c r="M2421" s="739">
        <v>362.21999999999997</v>
      </c>
      <c r="N2421" s="738">
        <v>3</v>
      </c>
      <c r="O2421" s="821">
        <v>1</v>
      </c>
      <c r="P2421" s="739">
        <v>362.21999999999997</v>
      </c>
      <c r="Q2421" s="754">
        <v>1</v>
      </c>
      <c r="R2421" s="738">
        <v>3</v>
      </c>
      <c r="S2421" s="754">
        <v>1</v>
      </c>
      <c r="T2421" s="821">
        <v>1</v>
      </c>
      <c r="U2421" s="777">
        <v>1</v>
      </c>
    </row>
    <row r="2422" spans="1:21" ht="14.4" customHeight="1" x14ac:dyDescent="0.3">
      <c r="A2422" s="737">
        <v>10</v>
      </c>
      <c r="B2422" s="738" t="s">
        <v>2778</v>
      </c>
      <c r="C2422" s="738" t="s">
        <v>3084</v>
      </c>
      <c r="D2422" s="819" t="s">
        <v>5808</v>
      </c>
      <c r="E2422" s="820" t="s">
        <v>3139</v>
      </c>
      <c r="F2422" s="738" t="s">
        <v>3057</v>
      </c>
      <c r="G2422" s="738" t="s">
        <v>3597</v>
      </c>
      <c r="H2422" s="738" t="s">
        <v>608</v>
      </c>
      <c r="I2422" s="738" t="s">
        <v>4299</v>
      </c>
      <c r="J2422" s="738" t="s">
        <v>4300</v>
      </c>
      <c r="K2422" s="738" t="s">
        <v>4301</v>
      </c>
      <c r="L2422" s="739">
        <v>192.28</v>
      </c>
      <c r="M2422" s="739">
        <v>384.56</v>
      </c>
      <c r="N2422" s="738">
        <v>2</v>
      </c>
      <c r="O2422" s="821">
        <v>1</v>
      </c>
      <c r="P2422" s="739"/>
      <c r="Q2422" s="754">
        <v>0</v>
      </c>
      <c r="R2422" s="738"/>
      <c r="S2422" s="754">
        <v>0</v>
      </c>
      <c r="T2422" s="821"/>
      <c r="U2422" s="777">
        <v>0</v>
      </c>
    </row>
    <row r="2423" spans="1:21" ht="14.4" customHeight="1" x14ac:dyDescent="0.3">
      <c r="A2423" s="737">
        <v>10</v>
      </c>
      <c r="B2423" s="738" t="s">
        <v>2778</v>
      </c>
      <c r="C2423" s="738" t="s">
        <v>3084</v>
      </c>
      <c r="D2423" s="819" t="s">
        <v>5808</v>
      </c>
      <c r="E2423" s="820" t="s">
        <v>3139</v>
      </c>
      <c r="F2423" s="738" t="s">
        <v>3057</v>
      </c>
      <c r="G2423" s="738" t="s">
        <v>3597</v>
      </c>
      <c r="H2423" s="738" t="s">
        <v>608</v>
      </c>
      <c r="I2423" s="738" t="s">
        <v>5473</v>
      </c>
      <c r="J2423" s="738" t="s">
        <v>4300</v>
      </c>
      <c r="K2423" s="738" t="s">
        <v>4435</v>
      </c>
      <c r="L2423" s="739">
        <v>0</v>
      </c>
      <c r="M2423" s="739">
        <v>0</v>
      </c>
      <c r="N2423" s="738">
        <v>1</v>
      </c>
      <c r="O2423" s="821">
        <v>1</v>
      </c>
      <c r="P2423" s="739"/>
      <c r="Q2423" s="754"/>
      <c r="R2423" s="738"/>
      <c r="S2423" s="754">
        <v>0</v>
      </c>
      <c r="T2423" s="821"/>
      <c r="U2423" s="777">
        <v>0</v>
      </c>
    </row>
    <row r="2424" spans="1:21" ht="14.4" customHeight="1" x14ac:dyDescent="0.3">
      <c r="A2424" s="737">
        <v>10</v>
      </c>
      <c r="B2424" s="738" t="s">
        <v>2778</v>
      </c>
      <c r="C2424" s="738" t="s">
        <v>3084</v>
      </c>
      <c r="D2424" s="819" t="s">
        <v>5808</v>
      </c>
      <c r="E2424" s="820" t="s">
        <v>3139</v>
      </c>
      <c r="F2424" s="738" t="s">
        <v>3057</v>
      </c>
      <c r="G2424" s="738" t="s">
        <v>5328</v>
      </c>
      <c r="H2424" s="738" t="s">
        <v>608</v>
      </c>
      <c r="I2424" s="738" t="s">
        <v>5329</v>
      </c>
      <c r="J2424" s="738" t="s">
        <v>5330</v>
      </c>
      <c r="K2424" s="738" t="s">
        <v>5331</v>
      </c>
      <c r="L2424" s="739">
        <v>151.62</v>
      </c>
      <c r="M2424" s="739">
        <v>303.24</v>
      </c>
      <c r="N2424" s="738">
        <v>2</v>
      </c>
      <c r="O2424" s="821">
        <v>0.5</v>
      </c>
      <c r="P2424" s="739">
        <v>303.24</v>
      </c>
      <c r="Q2424" s="754">
        <v>1</v>
      </c>
      <c r="R2424" s="738">
        <v>2</v>
      </c>
      <c r="S2424" s="754">
        <v>1</v>
      </c>
      <c r="T2424" s="821">
        <v>0.5</v>
      </c>
      <c r="U2424" s="777">
        <v>1</v>
      </c>
    </row>
    <row r="2425" spans="1:21" ht="14.4" customHeight="1" x14ac:dyDescent="0.3">
      <c r="A2425" s="737">
        <v>10</v>
      </c>
      <c r="B2425" s="738" t="s">
        <v>2778</v>
      </c>
      <c r="C2425" s="738" t="s">
        <v>3084</v>
      </c>
      <c r="D2425" s="819" t="s">
        <v>5808</v>
      </c>
      <c r="E2425" s="820" t="s">
        <v>3139</v>
      </c>
      <c r="F2425" s="738" t="s">
        <v>3057</v>
      </c>
      <c r="G2425" s="738" t="s">
        <v>5328</v>
      </c>
      <c r="H2425" s="738" t="s">
        <v>608</v>
      </c>
      <c r="I2425" s="738" t="s">
        <v>5335</v>
      </c>
      <c r="J2425" s="738" t="s">
        <v>5336</v>
      </c>
      <c r="K2425" s="738" t="s">
        <v>5331</v>
      </c>
      <c r="L2425" s="739">
        <v>151.62</v>
      </c>
      <c r="M2425" s="739">
        <v>151.62</v>
      </c>
      <c r="N2425" s="738">
        <v>1</v>
      </c>
      <c r="O2425" s="821">
        <v>0.5</v>
      </c>
      <c r="P2425" s="739">
        <v>151.62</v>
      </c>
      <c r="Q2425" s="754">
        <v>1</v>
      </c>
      <c r="R2425" s="738">
        <v>1</v>
      </c>
      <c r="S2425" s="754">
        <v>1</v>
      </c>
      <c r="T2425" s="821">
        <v>0.5</v>
      </c>
      <c r="U2425" s="777">
        <v>1</v>
      </c>
    </row>
    <row r="2426" spans="1:21" ht="14.4" customHeight="1" x14ac:dyDescent="0.3">
      <c r="A2426" s="737">
        <v>10</v>
      </c>
      <c r="B2426" s="738" t="s">
        <v>2778</v>
      </c>
      <c r="C2426" s="738" t="s">
        <v>3084</v>
      </c>
      <c r="D2426" s="819" t="s">
        <v>5808</v>
      </c>
      <c r="E2426" s="820" t="s">
        <v>3139</v>
      </c>
      <c r="F2426" s="738" t="s">
        <v>3057</v>
      </c>
      <c r="G2426" s="738" t="s">
        <v>5474</v>
      </c>
      <c r="H2426" s="738" t="s">
        <v>608</v>
      </c>
      <c r="I2426" s="738" t="s">
        <v>5475</v>
      </c>
      <c r="J2426" s="738" t="s">
        <v>5476</v>
      </c>
      <c r="K2426" s="738" t="s">
        <v>3279</v>
      </c>
      <c r="L2426" s="739">
        <v>0</v>
      </c>
      <c r="M2426" s="739">
        <v>0</v>
      </c>
      <c r="N2426" s="738">
        <v>1</v>
      </c>
      <c r="O2426" s="821">
        <v>1</v>
      </c>
      <c r="P2426" s="739"/>
      <c r="Q2426" s="754"/>
      <c r="R2426" s="738"/>
      <c r="S2426" s="754">
        <v>0</v>
      </c>
      <c r="T2426" s="821"/>
      <c r="U2426" s="777">
        <v>0</v>
      </c>
    </row>
    <row r="2427" spans="1:21" ht="14.4" customHeight="1" x14ac:dyDescent="0.3">
      <c r="A2427" s="737">
        <v>10</v>
      </c>
      <c r="B2427" s="738" t="s">
        <v>2778</v>
      </c>
      <c r="C2427" s="738" t="s">
        <v>3084</v>
      </c>
      <c r="D2427" s="819" t="s">
        <v>5808</v>
      </c>
      <c r="E2427" s="820" t="s">
        <v>3139</v>
      </c>
      <c r="F2427" s="738" t="s">
        <v>3058</v>
      </c>
      <c r="G2427" s="738" t="s">
        <v>3161</v>
      </c>
      <c r="H2427" s="738" t="s">
        <v>608</v>
      </c>
      <c r="I2427" s="738" t="s">
        <v>3372</v>
      </c>
      <c r="J2427" s="738" t="s">
        <v>3107</v>
      </c>
      <c r="K2427" s="738"/>
      <c r="L2427" s="739">
        <v>0</v>
      </c>
      <c r="M2427" s="739">
        <v>0</v>
      </c>
      <c r="N2427" s="738">
        <v>1</v>
      </c>
      <c r="O2427" s="821">
        <v>1</v>
      </c>
      <c r="P2427" s="739"/>
      <c r="Q2427" s="754"/>
      <c r="R2427" s="738"/>
      <c r="S2427" s="754">
        <v>0</v>
      </c>
      <c r="T2427" s="821"/>
      <c r="U2427" s="777">
        <v>0</v>
      </c>
    </row>
    <row r="2428" spans="1:21" ht="14.4" customHeight="1" x14ac:dyDescent="0.3">
      <c r="A2428" s="737">
        <v>10</v>
      </c>
      <c r="B2428" s="738" t="s">
        <v>2778</v>
      </c>
      <c r="C2428" s="738" t="s">
        <v>3084</v>
      </c>
      <c r="D2428" s="819" t="s">
        <v>5808</v>
      </c>
      <c r="E2428" s="820" t="s">
        <v>3139</v>
      </c>
      <c r="F2428" s="738" t="s">
        <v>3058</v>
      </c>
      <c r="G2428" s="738" t="s">
        <v>3161</v>
      </c>
      <c r="H2428" s="738" t="s">
        <v>608</v>
      </c>
      <c r="I2428" s="738" t="s">
        <v>4065</v>
      </c>
      <c r="J2428" s="738" t="s">
        <v>3107</v>
      </c>
      <c r="K2428" s="738"/>
      <c r="L2428" s="739">
        <v>0</v>
      </c>
      <c r="M2428" s="739">
        <v>0</v>
      </c>
      <c r="N2428" s="738">
        <v>2</v>
      </c>
      <c r="O2428" s="821">
        <v>2</v>
      </c>
      <c r="P2428" s="739">
        <v>0</v>
      </c>
      <c r="Q2428" s="754"/>
      <c r="R2428" s="738">
        <v>2</v>
      </c>
      <c r="S2428" s="754">
        <v>1</v>
      </c>
      <c r="T2428" s="821">
        <v>2</v>
      </c>
      <c r="U2428" s="777">
        <v>1</v>
      </c>
    </row>
    <row r="2429" spans="1:21" ht="14.4" customHeight="1" x14ac:dyDescent="0.3">
      <c r="A2429" s="737">
        <v>10</v>
      </c>
      <c r="B2429" s="738" t="s">
        <v>2778</v>
      </c>
      <c r="C2429" s="738" t="s">
        <v>3084</v>
      </c>
      <c r="D2429" s="819" t="s">
        <v>5808</v>
      </c>
      <c r="E2429" s="820" t="s">
        <v>3139</v>
      </c>
      <c r="F2429" s="738" t="s">
        <v>3059</v>
      </c>
      <c r="G2429" s="738" t="s">
        <v>3855</v>
      </c>
      <c r="H2429" s="738" t="s">
        <v>608</v>
      </c>
      <c r="I2429" s="738" t="s">
        <v>3883</v>
      </c>
      <c r="J2429" s="738" t="s">
        <v>3884</v>
      </c>
      <c r="K2429" s="738" t="s">
        <v>3858</v>
      </c>
      <c r="L2429" s="739">
        <v>400</v>
      </c>
      <c r="M2429" s="739">
        <v>400</v>
      </c>
      <c r="N2429" s="738">
        <v>1</v>
      </c>
      <c r="O2429" s="821">
        <v>1</v>
      </c>
      <c r="P2429" s="739"/>
      <c r="Q2429" s="754">
        <v>0</v>
      </c>
      <c r="R2429" s="738"/>
      <c r="S2429" s="754">
        <v>0</v>
      </c>
      <c r="T2429" s="821"/>
      <c r="U2429" s="777">
        <v>0</v>
      </c>
    </row>
    <row r="2430" spans="1:21" ht="14.4" customHeight="1" x14ac:dyDescent="0.3">
      <c r="A2430" s="737">
        <v>10</v>
      </c>
      <c r="B2430" s="738" t="s">
        <v>2778</v>
      </c>
      <c r="C2430" s="738" t="s">
        <v>3084</v>
      </c>
      <c r="D2430" s="819" t="s">
        <v>5808</v>
      </c>
      <c r="E2430" s="820" t="s">
        <v>3140</v>
      </c>
      <c r="F2430" s="738" t="s">
        <v>3057</v>
      </c>
      <c r="G2430" s="738" t="s">
        <v>5477</v>
      </c>
      <c r="H2430" s="738" t="s">
        <v>608</v>
      </c>
      <c r="I2430" s="738" t="s">
        <v>5478</v>
      </c>
      <c r="J2430" s="738" t="s">
        <v>5479</v>
      </c>
      <c r="K2430" s="738" t="s">
        <v>5480</v>
      </c>
      <c r="L2430" s="739">
        <v>4253.3599999999997</v>
      </c>
      <c r="M2430" s="739">
        <v>34026.879999999997</v>
      </c>
      <c r="N2430" s="738">
        <v>8</v>
      </c>
      <c r="O2430" s="821">
        <v>3</v>
      </c>
      <c r="P2430" s="739">
        <v>34026.879999999997</v>
      </c>
      <c r="Q2430" s="754">
        <v>1</v>
      </c>
      <c r="R2430" s="738">
        <v>8</v>
      </c>
      <c r="S2430" s="754">
        <v>1</v>
      </c>
      <c r="T2430" s="821">
        <v>3</v>
      </c>
      <c r="U2430" s="777">
        <v>1</v>
      </c>
    </row>
    <row r="2431" spans="1:21" ht="14.4" customHeight="1" x14ac:dyDescent="0.3">
      <c r="A2431" s="737">
        <v>10</v>
      </c>
      <c r="B2431" s="738" t="s">
        <v>2778</v>
      </c>
      <c r="C2431" s="738" t="s">
        <v>3084</v>
      </c>
      <c r="D2431" s="819" t="s">
        <v>5808</v>
      </c>
      <c r="E2431" s="820" t="s">
        <v>3140</v>
      </c>
      <c r="F2431" s="738" t="s">
        <v>3057</v>
      </c>
      <c r="G2431" s="738" t="s">
        <v>5481</v>
      </c>
      <c r="H2431" s="738" t="s">
        <v>608</v>
      </c>
      <c r="I2431" s="738" t="s">
        <v>5482</v>
      </c>
      <c r="J2431" s="738" t="s">
        <v>5483</v>
      </c>
      <c r="K2431" s="738" t="s">
        <v>3726</v>
      </c>
      <c r="L2431" s="739">
        <v>70.84</v>
      </c>
      <c r="M2431" s="739">
        <v>283.36</v>
      </c>
      <c r="N2431" s="738">
        <v>4</v>
      </c>
      <c r="O2431" s="821">
        <v>2</v>
      </c>
      <c r="P2431" s="739"/>
      <c r="Q2431" s="754">
        <v>0</v>
      </c>
      <c r="R2431" s="738"/>
      <c r="S2431" s="754">
        <v>0</v>
      </c>
      <c r="T2431" s="821"/>
      <c r="U2431" s="777">
        <v>0</v>
      </c>
    </row>
    <row r="2432" spans="1:21" ht="14.4" customHeight="1" x14ac:dyDescent="0.3">
      <c r="A2432" s="737">
        <v>10</v>
      </c>
      <c r="B2432" s="738" t="s">
        <v>2778</v>
      </c>
      <c r="C2432" s="738" t="s">
        <v>3084</v>
      </c>
      <c r="D2432" s="819" t="s">
        <v>5808</v>
      </c>
      <c r="E2432" s="820" t="s">
        <v>3140</v>
      </c>
      <c r="F2432" s="738" t="s">
        <v>3057</v>
      </c>
      <c r="G2432" s="738" t="s">
        <v>5481</v>
      </c>
      <c r="H2432" s="738" t="s">
        <v>608</v>
      </c>
      <c r="I2432" s="738" t="s">
        <v>5482</v>
      </c>
      <c r="J2432" s="738" t="s">
        <v>5483</v>
      </c>
      <c r="K2432" s="738" t="s">
        <v>3726</v>
      </c>
      <c r="L2432" s="739">
        <v>72.47</v>
      </c>
      <c r="M2432" s="739">
        <v>289.88</v>
      </c>
      <c r="N2432" s="738">
        <v>4</v>
      </c>
      <c r="O2432" s="821">
        <v>3</v>
      </c>
      <c r="P2432" s="739">
        <v>72.47</v>
      </c>
      <c r="Q2432" s="754">
        <v>0.25</v>
      </c>
      <c r="R2432" s="738">
        <v>1</v>
      </c>
      <c r="S2432" s="754">
        <v>0.25</v>
      </c>
      <c r="T2432" s="821">
        <v>1</v>
      </c>
      <c r="U2432" s="777">
        <v>0.33333333333333331</v>
      </c>
    </row>
    <row r="2433" spans="1:21" ht="14.4" customHeight="1" x14ac:dyDescent="0.3">
      <c r="A2433" s="737">
        <v>10</v>
      </c>
      <c r="B2433" s="738" t="s">
        <v>2778</v>
      </c>
      <c r="C2433" s="738" t="s">
        <v>3084</v>
      </c>
      <c r="D2433" s="819" t="s">
        <v>5808</v>
      </c>
      <c r="E2433" s="820" t="s">
        <v>3140</v>
      </c>
      <c r="F2433" s="738" t="s">
        <v>3057</v>
      </c>
      <c r="G2433" s="738" t="s">
        <v>3584</v>
      </c>
      <c r="H2433" s="738" t="s">
        <v>871</v>
      </c>
      <c r="I2433" s="738" t="s">
        <v>3841</v>
      </c>
      <c r="J2433" s="738" t="s">
        <v>3842</v>
      </c>
      <c r="K2433" s="738" t="s">
        <v>3843</v>
      </c>
      <c r="L2433" s="739">
        <v>118.54</v>
      </c>
      <c r="M2433" s="739">
        <v>237.08</v>
      </c>
      <c r="N2433" s="738">
        <v>2</v>
      </c>
      <c r="O2433" s="821">
        <v>1</v>
      </c>
      <c r="P2433" s="739"/>
      <c r="Q2433" s="754">
        <v>0</v>
      </c>
      <c r="R2433" s="738"/>
      <c r="S2433" s="754">
        <v>0</v>
      </c>
      <c r="T2433" s="821"/>
      <c r="U2433" s="777">
        <v>0</v>
      </c>
    </row>
    <row r="2434" spans="1:21" ht="14.4" customHeight="1" x14ac:dyDescent="0.3">
      <c r="A2434" s="737">
        <v>10</v>
      </c>
      <c r="B2434" s="738" t="s">
        <v>2778</v>
      </c>
      <c r="C2434" s="738" t="s">
        <v>3084</v>
      </c>
      <c r="D2434" s="819" t="s">
        <v>5808</v>
      </c>
      <c r="E2434" s="820" t="s">
        <v>3140</v>
      </c>
      <c r="F2434" s="738" t="s">
        <v>3057</v>
      </c>
      <c r="G2434" s="738" t="s">
        <v>3584</v>
      </c>
      <c r="H2434" s="738" t="s">
        <v>871</v>
      </c>
      <c r="I2434" s="738" t="s">
        <v>5444</v>
      </c>
      <c r="J2434" s="738" t="s">
        <v>2887</v>
      </c>
      <c r="K2434" s="738" t="s">
        <v>5445</v>
      </c>
      <c r="L2434" s="739">
        <v>59.27</v>
      </c>
      <c r="M2434" s="739">
        <v>118.54</v>
      </c>
      <c r="N2434" s="738">
        <v>2</v>
      </c>
      <c r="O2434" s="821">
        <v>1</v>
      </c>
      <c r="P2434" s="739"/>
      <c r="Q2434" s="754">
        <v>0</v>
      </c>
      <c r="R2434" s="738"/>
      <c r="S2434" s="754">
        <v>0</v>
      </c>
      <c r="T2434" s="821"/>
      <c r="U2434" s="777">
        <v>0</v>
      </c>
    </row>
    <row r="2435" spans="1:21" ht="14.4" customHeight="1" x14ac:dyDescent="0.3">
      <c r="A2435" s="737">
        <v>10</v>
      </c>
      <c r="B2435" s="738" t="s">
        <v>2778</v>
      </c>
      <c r="C2435" s="738" t="s">
        <v>3084</v>
      </c>
      <c r="D2435" s="819" t="s">
        <v>5808</v>
      </c>
      <c r="E2435" s="820" t="s">
        <v>3140</v>
      </c>
      <c r="F2435" s="738" t="s">
        <v>3057</v>
      </c>
      <c r="G2435" s="738" t="s">
        <v>3584</v>
      </c>
      <c r="H2435" s="738" t="s">
        <v>608</v>
      </c>
      <c r="I2435" s="738" t="s">
        <v>5484</v>
      </c>
      <c r="J2435" s="738" t="s">
        <v>2887</v>
      </c>
      <c r="K2435" s="738" t="s">
        <v>5485</v>
      </c>
      <c r="L2435" s="739">
        <v>98.78</v>
      </c>
      <c r="M2435" s="739">
        <v>197.56</v>
      </c>
      <c r="N2435" s="738">
        <v>2</v>
      </c>
      <c r="O2435" s="821">
        <v>1</v>
      </c>
      <c r="P2435" s="739"/>
      <c r="Q2435" s="754">
        <v>0</v>
      </c>
      <c r="R2435" s="738"/>
      <c r="S2435" s="754">
        <v>0</v>
      </c>
      <c r="T2435" s="821"/>
      <c r="U2435" s="777">
        <v>0</v>
      </c>
    </row>
    <row r="2436" spans="1:21" ht="14.4" customHeight="1" x14ac:dyDescent="0.3">
      <c r="A2436" s="737">
        <v>10</v>
      </c>
      <c r="B2436" s="738" t="s">
        <v>2778</v>
      </c>
      <c r="C2436" s="738" t="s">
        <v>3084</v>
      </c>
      <c r="D2436" s="819" t="s">
        <v>5808</v>
      </c>
      <c r="E2436" s="820" t="s">
        <v>3140</v>
      </c>
      <c r="F2436" s="738" t="s">
        <v>3057</v>
      </c>
      <c r="G2436" s="738" t="s">
        <v>3584</v>
      </c>
      <c r="H2436" s="738" t="s">
        <v>871</v>
      </c>
      <c r="I2436" s="738" t="s">
        <v>1250</v>
      </c>
      <c r="J2436" s="738" t="s">
        <v>2887</v>
      </c>
      <c r="K2436" s="738" t="s">
        <v>2888</v>
      </c>
      <c r="L2436" s="739">
        <v>46.07</v>
      </c>
      <c r="M2436" s="739">
        <v>184.28</v>
      </c>
      <c r="N2436" s="738">
        <v>4</v>
      </c>
      <c r="O2436" s="821">
        <v>3</v>
      </c>
      <c r="P2436" s="739"/>
      <c r="Q2436" s="754">
        <v>0</v>
      </c>
      <c r="R2436" s="738"/>
      <c r="S2436" s="754">
        <v>0</v>
      </c>
      <c r="T2436" s="821"/>
      <c r="U2436" s="777">
        <v>0</v>
      </c>
    </row>
    <row r="2437" spans="1:21" ht="14.4" customHeight="1" x14ac:dyDescent="0.3">
      <c r="A2437" s="737">
        <v>10</v>
      </c>
      <c r="B2437" s="738" t="s">
        <v>2778</v>
      </c>
      <c r="C2437" s="738" t="s">
        <v>3084</v>
      </c>
      <c r="D2437" s="819" t="s">
        <v>5808</v>
      </c>
      <c r="E2437" s="820" t="s">
        <v>3140</v>
      </c>
      <c r="F2437" s="738" t="s">
        <v>3057</v>
      </c>
      <c r="G2437" s="738" t="s">
        <v>3584</v>
      </c>
      <c r="H2437" s="738" t="s">
        <v>871</v>
      </c>
      <c r="I2437" s="738" t="s">
        <v>3844</v>
      </c>
      <c r="J2437" s="738" t="s">
        <v>3845</v>
      </c>
      <c r="K2437" s="738" t="s">
        <v>3846</v>
      </c>
      <c r="L2437" s="739">
        <v>46.07</v>
      </c>
      <c r="M2437" s="739">
        <v>46.07</v>
      </c>
      <c r="N2437" s="738">
        <v>1</v>
      </c>
      <c r="O2437" s="821">
        <v>1</v>
      </c>
      <c r="P2437" s="739">
        <v>46.07</v>
      </c>
      <c r="Q2437" s="754">
        <v>1</v>
      </c>
      <c r="R2437" s="738">
        <v>1</v>
      </c>
      <c r="S2437" s="754">
        <v>1</v>
      </c>
      <c r="T2437" s="821">
        <v>1</v>
      </c>
      <c r="U2437" s="777">
        <v>1</v>
      </c>
    </row>
    <row r="2438" spans="1:21" ht="14.4" customHeight="1" x14ac:dyDescent="0.3">
      <c r="A2438" s="737">
        <v>10</v>
      </c>
      <c r="B2438" s="738" t="s">
        <v>2778</v>
      </c>
      <c r="C2438" s="738" t="s">
        <v>3084</v>
      </c>
      <c r="D2438" s="819" t="s">
        <v>5808</v>
      </c>
      <c r="E2438" s="820" t="s">
        <v>3140</v>
      </c>
      <c r="F2438" s="738" t="s">
        <v>3057</v>
      </c>
      <c r="G2438" s="738" t="s">
        <v>4011</v>
      </c>
      <c r="H2438" s="738" t="s">
        <v>608</v>
      </c>
      <c r="I2438" s="738" t="s">
        <v>4012</v>
      </c>
      <c r="J2438" s="738" t="s">
        <v>4013</v>
      </c>
      <c r="K2438" s="738" t="s">
        <v>4014</v>
      </c>
      <c r="L2438" s="739">
        <v>120.74</v>
      </c>
      <c r="M2438" s="739">
        <v>845.18</v>
      </c>
      <c r="N2438" s="738">
        <v>7</v>
      </c>
      <c r="O2438" s="821">
        <v>1</v>
      </c>
      <c r="P2438" s="739">
        <v>845.18</v>
      </c>
      <c r="Q2438" s="754">
        <v>1</v>
      </c>
      <c r="R2438" s="738">
        <v>7</v>
      </c>
      <c r="S2438" s="754">
        <v>1</v>
      </c>
      <c r="T2438" s="821">
        <v>1</v>
      </c>
      <c r="U2438" s="777">
        <v>1</v>
      </c>
    </row>
    <row r="2439" spans="1:21" ht="14.4" customHeight="1" x14ac:dyDescent="0.3">
      <c r="A2439" s="737">
        <v>10</v>
      </c>
      <c r="B2439" s="738" t="s">
        <v>2778</v>
      </c>
      <c r="C2439" s="738" t="s">
        <v>3084</v>
      </c>
      <c r="D2439" s="819" t="s">
        <v>5808</v>
      </c>
      <c r="E2439" s="820" t="s">
        <v>3140</v>
      </c>
      <c r="F2439" s="738" t="s">
        <v>3059</v>
      </c>
      <c r="G2439" s="738" t="s">
        <v>3855</v>
      </c>
      <c r="H2439" s="738" t="s">
        <v>608</v>
      </c>
      <c r="I2439" s="738" t="s">
        <v>3911</v>
      </c>
      <c r="J2439" s="738" t="s">
        <v>3912</v>
      </c>
      <c r="K2439" s="738" t="s">
        <v>3858</v>
      </c>
      <c r="L2439" s="739">
        <v>400</v>
      </c>
      <c r="M2439" s="739">
        <v>800</v>
      </c>
      <c r="N2439" s="738">
        <v>2</v>
      </c>
      <c r="O2439" s="821">
        <v>1</v>
      </c>
      <c r="P2439" s="739"/>
      <c r="Q2439" s="754">
        <v>0</v>
      </c>
      <c r="R2439" s="738"/>
      <c r="S2439" s="754">
        <v>0</v>
      </c>
      <c r="T2439" s="821"/>
      <c r="U2439" s="777">
        <v>0</v>
      </c>
    </row>
    <row r="2440" spans="1:21" ht="14.4" customHeight="1" x14ac:dyDescent="0.3">
      <c r="A2440" s="737">
        <v>10</v>
      </c>
      <c r="B2440" s="738" t="s">
        <v>2778</v>
      </c>
      <c r="C2440" s="738" t="s">
        <v>3084</v>
      </c>
      <c r="D2440" s="819" t="s">
        <v>5808</v>
      </c>
      <c r="E2440" s="820" t="s">
        <v>3148</v>
      </c>
      <c r="F2440" s="738" t="s">
        <v>3057</v>
      </c>
      <c r="G2440" s="738" t="s">
        <v>3240</v>
      </c>
      <c r="H2440" s="738" t="s">
        <v>608</v>
      </c>
      <c r="I2440" s="738" t="s">
        <v>5486</v>
      </c>
      <c r="J2440" s="738" t="s">
        <v>2333</v>
      </c>
      <c r="K2440" s="738" t="s">
        <v>4105</v>
      </c>
      <c r="L2440" s="739">
        <v>0</v>
      </c>
      <c r="M2440" s="739">
        <v>0</v>
      </c>
      <c r="N2440" s="738">
        <v>1</v>
      </c>
      <c r="O2440" s="821">
        <v>1</v>
      </c>
      <c r="P2440" s="739">
        <v>0</v>
      </c>
      <c r="Q2440" s="754"/>
      <c r="R2440" s="738">
        <v>1</v>
      </c>
      <c r="S2440" s="754">
        <v>1</v>
      </c>
      <c r="T2440" s="821">
        <v>1</v>
      </c>
      <c r="U2440" s="777">
        <v>1</v>
      </c>
    </row>
    <row r="2441" spans="1:21" ht="14.4" customHeight="1" x14ac:dyDescent="0.3">
      <c r="A2441" s="737">
        <v>10</v>
      </c>
      <c r="B2441" s="738" t="s">
        <v>2778</v>
      </c>
      <c r="C2441" s="738" t="s">
        <v>3084</v>
      </c>
      <c r="D2441" s="819" t="s">
        <v>5808</v>
      </c>
      <c r="E2441" s="820" t="s">
        <v>3148</v>
      </c>
      <c r="F2441" s="738" t="s">
        <v>3057</v>
      </c>
      <c r="G2441" s="738" t="s">
        <v>5487</v>
      </c>
      <c r="H2441" s="738" t="s">
        <v>608</v>
      </c>
      <c r="I2441" s="738" t="s">
        <v>5488</v>
      </c>
      <c r="J2441" s="738" t="s">
        <v>5489</v>
      </c>
      <c r="K2441" s="738" t="s">
        <v>5490</v>
      </c>
      <c r="L2441" s="739">
        <v>694.46</v>
      </c>
      <c r="M2441" s="739">
        <v>694.46</v>
      </c>
      <c r="N2441" s="738">
        <v>1</v>
      </c>
      <c r="O2441" s="821">
        <v>1</v>
      </c>
      <c r="P2441" s="739">
        <v>694.46</v>
      </c>
      <c r="Q2441" s="754">
        <v>1</v>
      </c>
      <c r="R2441" s="738">
        <v>1</v>
      </c>
      <c r="S2441" s="754">
        <v>1</v>
      </c>
      <c r="T2441" s="821">
        <v>1</v>
      </c>
      <c r="U2441" s="777">
        <v>1</v>
      </c>
    </row>
    <row r="2442" spans="1:21" ht="14.4" customHeight="1" x14ac:dyDescent="0.3">
      <c r="A2442" s="737">
        <v>10</v>
      </c>
      <c r="B2442" s="738" t="s">
        <v>2778</v>
      </c>
      <c r="C2442" s="738" t="s">
        <v>3084</v>
      </c>
      <c r="D2442" s="819" t="s">
        <v>5808</v>
      </c>
      <c r="E2442" s="820" t="s">
        <v>3148</v>
      </c>
      <c r="F2442" s="738" t="s">
        <v>3057</v>
      </c>
      <c r="G2442" s="738" t="s">
        <v>3267</v>
      </c>
      <c r="H2442" s="738" t="s">
        <v>608</v>
      </c>
      <c r="I2442" s="738" t="s">
        <v>5491</v>
      </c>
      <c r="J2442" s="738" t="s">
        <v>3269</v>
      </c>
      <c r="K2442" s="738" t="s">
        <v>5492</v>
      </c>
      <c r="L2442" s="739">
        <v>741.88</v>
      </c>
      <c r="M2442" s="739">
        <v>5193.16</v>
      </c>
      <c r="N2442" s="738">
        <v>7</v>
      </c>
      <c r="O2442" s="821">
        <v>1.5</v>
      </c>
      <c r="P2442" s="739">
        <v>5193.16</v>
      </c>
      <c r="Q2442" s="754">
        <v>1</v>
      </c>
      <c r="R2442" s="738">
        <v>7</v>
      </c>
      <c r="S2442" s="754">
        <v>1</v>
      </c>
      <c r="T2442" s="821">
        <v>1.5</v>
      </c>
      <c r="U2442" s="777">
        <v>1</v>
      </c>
    </row>
    <row r="2443" spans="1:21" ht="14.4" customHeight="1" x14ac:dyDescent="0.3">
      <c r="A2443" s="737">
        <v>10</v>
      </c>
      <c r="B2443" s="738" t="s">
        <v>2778</v>
      </c>
      <c r="C2443" s="738" t="s">
        <v>3084</v>
      </c>
      <c r="D2443" s="819" t="s">
        <v>5808</v>
      </c>
      <c r="E2443" s="820" t="s">
        <v>3148</v>
      </c>
      <c r="F2443" s="738" t="s">
        <v>3057</v>
      </c>
      <c r="G2443" s="738" t="s">
        <v>3267</v>
      </c>
      <c r="H2443" s="738" t="s">
        <v>608</v>
      </c>
      <c r="I2443" s="738" t="s">
        <v>3268</v>
      </c>
      <c r="J2443" s="738" t="s">
        <v>3269</v>
      </c>
      <c r="K2443" s="738" t="s">
        <v>3270</v>
      </c>
      <c r="L2443" s="739">
        <v>1154.81</v>
      </c>
      <c r="M2443" s="739">
        <v>25405.82</v>
      </c>
      <c r="N2443" s="738">
        <v>22</v>
      </c>
      <c r="O2443" s="821">
        <v>1</v>
      </c>
      <c r="P2443" s="739">
        <v>25405.82</v>
      </c>
      <c r="Q2443" s="754">
        <v>1</v>
      </c>
      <c r="R2443" s="738">
        <v>22</v>
      </c>
      <c r="S2443" s="754">
        <v>1</v>
      </c>
      <c r="T2443" s="821">
        <v>1</v>
      </c>
      <c r="U2443" s="777">
        <v>1</v>
      </c>
    </row>
    <row r="2444" spans="1:21" ht="14.4" customHeight="1" x14ac:dyDescent="0.3">
      <c r="A2444" s="737">
        <v>10</v>
      </c>
      <c r="B2444" s="738" t="s">
        <v>2778</v>
      </c>
      <c r="C2444" s="738" t="s">
        <v>3084</v>
      </c>
      <c r="D2444" s="819" t="s">
        <v>5808</v>
      </c>
      <c r="E2444" s="820" t="s">
        <v>3148</v>
      </c>
      <c r="F2444" s="738" t="s">
        <v>3057</v>
      </c>
      <c r="G2444" s="738" t="s">
        <v>5493</v>
      </c>
      <c r="H2444" s="738" t="s">
        <v>608</v>
      </c>
      <c r="I2444" s="738" t="s">
        <v>5494</v>
      </c>
      <c r="J2444" s="738" t="s">
        <v>5495</v>
      </c>
      <c r="K2444" s="738" t="s">
        <v>5496</v>
      </c>
      <c r="L2444" s="739">
        <v>182.22</v>
      </c>
      <c r="M2444" s="739">
        <v>182.22</v>
      </c>
      <c r="N2444" s="738">
        <v>1</v>
      </c>
      <c r="O2444" s="821">
        <v>0.5</v>
      </c>
      <c r="P2444" s="739">
        <v>182.22</v>
      </c>
      <c r="Q2444" s="754">
        <v>1</v>
      </c>
      <c r="R2444" s="738">
        <v>1</v>
      </c>
      <c r="S2444" s="754">
        <v>1</v>
      </c>
      <c r="T2444" s="821">
        <v>0.5</v>
      </c>
      <c r="U2444" s="777">
        <v>1</v>
      </c>
    </row>
    <row r="2445" spans="1:21" ht="14.4" customHeight="1" x14ac:dyDescent="0.3">
      <c r="A2445" s="737">
        <v>10</v>
      </c>
      <c r="B2445" s="738" t="s">
        <v>2778</v>
      </c>
      <c r="C2445" s="738" t="s">
        <v>3084</v>
      </c>
      <c r="D2445" s="819" t="s">
        <v>5808</v>
      </c>
      <c r="E2445" s="820" t="s">
        <v>3148</v>
      </c>
      <c r="F2445" s="738" t="s">
        <v>3057</v>
      </c>
      <c r="G2445" s="738" t="s">
        <v>3275</v>
      </c>
      <c r="H2445" s="738" t="s">
        <v>608</v>
      </c>
      <c r="I2445" s="738" t="s">
        <v>2181</v>
      </c>
      <c r="J2445" s="738" t="s">
        <v>3276</v>
      </c>
      <c r="K2445" s="738" t="s">
        <v>3153</v>
      </c>
      <c r="L2445" s="739">
        <v>15.46</v>
      </c>
      <c r="M2445" s="739">
        <v>30.92</v>
      </c>
      <c r="N2445" s="738">
        <v>2</v>
      </c>
      <c r="O2445" s="821">
        <v>1</v>
      </c>
      <c r="P2445" s="739"/>
      <c r="Q2445" s="754">
        <v>0</v>
      </c>
      <c r="R2445" s="738"/>
      <c r="S2445" s="754">
        <v>0</v>
      </c>
      <c r="T2445" s="821"/>
      <c r="U2445" s="777">
        <v>0</v>
      </c>
    </row>
    <row r="2446" spans="1:21" ht="14.4" customHeight="1" x14ac:dyDescent="0.3">
      <c r="A2446" s="737">
        <v>10</v>
      </c>
      <c r="B2446" s="738" t="s">
        <v>2778</v>
      </c>
      <c r="C2446" s="738" t="s">
        <v>3084</v>
      </c>
      <c r="D2446" s="819" t="s">
        <v>5808</v>
      </c>
      <c r="E2446" s="820" t="s">
        <v>3148</v>
      </c>
      <c r="F2446" s="738" t="s">
        <v>3057</v>
      </c>
      <c r="G2446" s="738" t="s">
        <v>3530</v>
      </c>
      <c r="H2446" s="738" t="s">
        <v>608</v>
      </c>
      <c r="I2446" s="738" t="s">
        <v>2002</v>
      </c>
      <c r="J2446" s="738" t="s">
        <v>1405</v>
      </c>
      <c r="K2446" s="738" t="s">
        <v>4287</v>
      </c>
      <c r="L2446" s="739">
        <v>159.16999999999999</v>
      </c>
      <c r="M2446" s="739">
        <v>159.16999999999999</v>
      </c>
      <c r="N2446" s="738">
        <v>1</v>
      </c>
      <c r="O2446" s="821">
        <v>0.5</v>
      </c>
      <c r="P2446" s="739"/>
      <c r="Q2446" s="754">
        <v>0</v>
      </c>
      <c r="R2446" s="738"/>
      <c r="S2446" s="754">
        <v>0</v>
      </c>
      <c r="T2446" s="821"/>
      <c r="U2446" s="777">
        <v>0</v>
      </c>
    </row>
    <row r="2447" spans="1:21" ht="14.4" customHeight="1" x14ac:dyDescent="0.3">
      <c r="A2447" s="737">
        <v>10</v>
      </c>
      <c r="B2447" s="738" t="s">
        <v>2778</v>
      </c>
      <c r="C2447" s="738" t="s">
        <v>3084</v>
      </c>
      <c r="D2447" s="819" t="s">
        <v>5808</v>
      </c>
      <c r="E2447" s="820" t="s">
        <v>3148</v>
      </c>
      <c r="F2447" s="738" t="s">
        <v>3057</v>
      </c>
      <c r="G2447" s="738" t="s">
        <v>5126</v>
      </c>
      <c r="H2447" s="738" t="s">
        <v>608</v>
      </c>
      <c r="I2447" s="738" t="s">
        <v>5497</v>
      </c>
      <c r="J2447" s="738" t="s">
        <v>5498</v>
      </c>
      <c r="K2447" s="738" t="s">
        <v>5499</v>
      </c>
      <c r="L2447" s="739">
        <v>246.39</v>
      </c>
      <c r="M2447" s="739">
        <v>492.78</v>
      </c>
      <c r="N2447" s="738">
        <v>2</v>
      </c>
      <c r="O2447" s="821">
        <v>1</v>
      </c>
      <c r="P2447" s="739">
        <v>492.78</v>
      </c>
      <c r="Q2447" s="754">
        <v>1</v>
      </c>
      <c r="R2447" s="738">
        <v>2</v>
      </c>
      <c r="S2447" s="754">
        <v>1</v>
      </c>
      <c r="T2447" s="821">
        <v>1</v>
      </c>
      <c r="U2447" s="777">
        <v>1</v>
      </c>
    </row>
    <row r="2448" spans="1:21" ht="14.4" customHeight="1" x14ac:dyDescent="0.3">
      <c r="A2448" s="737">
        <v>10</v>
      </c>
      <c r="B2448" s="738" t="s">
        <v>2778</v>
      </c>
      <c r="C2448" s="738" t="s">
        <v>3084</v>
      </c>
      <c r="D2448" s="819" t="s">
        <v>5808</v>
      </c>
      <c r="E2448" s="820" t="s">
        <v>3148</v>
      </c>
      <c r="F2448" s="738" t="s">
        <v>3057</v>
      </c>
      <c r="G2448" s="738" t="s">
        <v>3456</v>
      </c>
      <c r="H2448" s="738" t="s">
        <v>608</v>
      </c>
      <c r="I2448" s="738" t="s">
        <v>5500</v>
      </c>
      <c r="J2448" s="738" t="s">
        <v>3458</v>
      </c>
      <c r="K2448" s="738" t="s">
        <v>5501</v>
      </c>
      <c r="L2448" s="739">
        <v>113.81</v>
      </c>
      <c r="M2448" s="739">
        <v>569.04999999999995</v>
      </c>
      <c r="N2448" s="738">
        <v>5</v>
      </c>
      <c r="O2448" s="821">
        <v>1.5</v>
      </c>
      <c r="P2448" s="739">
        <v>569.04999999999995</v>
      </c>
      <c r="Q2448" s="754">
        <v>1</v>
      </c>
      <c r="R2448" s="738">
        <v>5</v>
      </c>
      <c r="S2448" s="754">
        <v>1</v>
      </c>
      <c r="T2448" s="821">
        <v>1.5</v>
      </c>
      <c r="U2448" s="777">
        <v>1</v>
      </c>
    </row>
    <row r="2449" spans="1:21" ht="14.4" customHeight="1" x14ac:dyDescent="0.3">
      <c r="A2449" s="737">
        <v>10</v>
      </c>
      <c r="B2449" s="738" t="s">
        <v>2778</v>
      </c>
      <c r="C2449" s="738" t="s">
        <v>3084</v>
      </c>
      <c r="D2449" s="819" t="s">
        <v>5808</v>
      </c>
      <c r="E2449" s="820" t="s">
        <v>3148</v>
      </c>
      <c r="F2449" s="738" t="s">
        <v>3057</v>
      </c>
      <c r="G2449" s="738" t="s">
        <v>3777</v>
      </c>
      <c r="H2449" s="738" t="s">
        <v>608</v>
      </c>
      <c r="I2449" s="738" t="s">
        <v>4142</v>
      </c>
      <c r="J2449" s="738" t="s">
        <v>2552</v>
      </c>
      <c r="K2449" s="738" t="s">
        <v>4143</v>
      </c>
      <c r="L2449" s="739">
        <v>19.89</v>
      </c>
      <c r="M2449" s="739">
        <v>39.78</v>
      </c>
      <c r="N2449" s="738">
        <v>2</v>
      </c>
      <c r="O2449" s="821">
        <v>1</v>
      </c>
      <c r="P2449" s="739">
        <v>39.78</v>
      </c>
      <c r="Q2449" s="754">
        <v>1</v>
      </c>
      <c r="R2449" s="738">
        <v>2</v>
      </c>
      <c r="S2449" s="754">
        <v>1</v>
      </c>
      <c r="T2449" s="821">
        <v>1</v>
      </c>
      <c r="U2449" s="777">
        <v>1</v>
      </c>
    </row>
    <row r="2450" spans="1:21" ht="14.4" customHeight="1" x14ac:dyDescent="0.3">
      <c r="A2450" s="737">
        <v>10</v>
      </c>
      <c r="B2450" s="738" t="s">
        <v>2778</v>
      </c>
      <c r="C2450" s="738" t="s">
        <v>3084</v>
      </c>
      <c r="D2450" s="819" t="s">
        <v>5808</v>
      </c>
      <c r="E2450" s="820" t="s">
        <v>3148</v>
      </c>
      <c r="F2450" s="738" t="s">
        <v>3057</v>
      </c>
      <c r="G2450" s="738" t="s">
        <v>5502</v>
      </c>
      <c r="H2450" s="738" t="s">
        <v>608</v>
      </c>
      <c r="I2450" s="738" t="s">
        <v>5503</v>
      </c>
      <c r="J2450" s="738" t="s">
        <v>5504</v>
      </c>
      <c r="K2450" s="738" t="s">
        <v>5505</v>
      </c>
      <c r="L2450" s="739">
        <v>229.72</v>
      </c>
      <c r="M2450" s="739">
        <v>689.16</v>
      </c>
      <c r="N2450" s="738">
        <v>3</v>
      </c>
      <c r="O2450" s="821">
        <v>1</v>
      </c>
      <c r="P2450" s="739">
        <v>229.72</v>
      </c>
      <c r="Q2450" s="754">
        <v>0.33333333333333337</v>
      </c>
      <c r="R2450" s="738">
        <v>1</v>
      </c>
      <c r="S2450" s="754">
        <v>0.33333333333333331</v>
      </c>
      <c r="T2450" s="821">
        <v>0.5</v>
      </c>
      <c r="U2450" s="777">
        <v>0.5</v>
      </c>
    </row>
    <row r="2451" spans="1:21" ht="14.4" customHeight="1" x14ac:dyDescent="0.3">
      <c r="A2451" s="737">
        <v>10</v>
      </c>
      <c r="B2451" s="738" t="s">
        <v>2778</v>
      </c>
      <c r="C2451" s="738" t="s">
        <v>3084</v>
      </c>
      <c r="D2451" s="819" t="s">
        <v>5808</v>
      </c>
      <c r="E2451" s="820" t="s">
        <v>3148</v>
      </c>
      <c r="F2451" s="738" t="s">
        <v>3057</v>
      </c>
      <c r="G2451" s="738" t="s">
        <v>4626</v>
      </c>
      <c r="H2451" s="738" t="s">
        <v>608</v>
      </c>
      <c r="I2451" s="738" t="s">
        <v>1065</v>
      </c>
      <c r="J2451" s="738" t="s">
        <v>1066</v>
      </c>
      <c r="K2451" s="738" t="s">
        <v>4627</v>
      </c>
      <c r="L2451" s="739">
        <v>42.51</v>
      </c>
      <c r="M2451" s="739">
        <v>85.02</v>
      </c>
      <c r="N2451" s="738">
        <v>2</v>
      </c>
      <c r="O2451" s="821">
        <v>2</v>
      </c>
      <c r="P2451" s="739"/>
      <c r="Q2451" s="754">
        <v>0</v>
      </c>
      <c r="R2451" s="738"/>
      <c r="S2451" s="754">
        <v>0</v>
      </c>
      <c r="T2451" s="821"/>
      <c r="U2451" s="777">
        <v>0</v>
      </c>
    </row>
    <row r="2452" spans="1:21" ht="14.4" customHeight="1" x14ac:dyDescent="0.3">
      <c r="A2452" s="737">
        <v>10</v>
      </c>
      <c r="B2452" s="738" t="s">
        <v>2778</v>
      </c>
      <c r="C2452" s="738" t="s">
        <v>3084</v>
      </c>
      <c r="D2452" s="819" t="s">
        <v>5808</v>
      </c>
      <c r="E2452" s="820" t="s">
        <v>3148</v>
      </c>
      <c r="F2452" s="738" t="s">
        <v>3057</v>
      </c>
      <c r="G2452" s="738" t="s">
        <v>4266</v>
      </c>
      <c r="H2452" s="738" t="s">
        <v>608</v>
      </c>
      <c r="I2452" s="738" t="s">
        <v>1124</v>
      </c>
      <c r="J2452" s="738" t="s">
        <v>4268</v>
      </c>
      <c r="K2452" s="738" t="s">
        <v>4357</v>
      </c>
      <c r="L2452" s="739">
        <v>140.72</v>
      </c>
      <c r="M2452" s="739">
        <v>7036.0000000000009</v>
      </c>
      <c r="N2452" s="738">
        <v>50</v>
      </c>
      <c r="O2452" s="821">
        <v>4</v>
      </c>
      <c r="P2452" s="739">
        <v>2110.8000000000002</v>
      </c>
      <c r="Q2452" s="754">
        <v>0.3</v>
      </c>
      <c r="R2452" s="738">
        <v>15</v>
      </c>
      <c r="S2452" s="754">
        <v>0.3</v>
      </c>
      <c r="T2452" s="821">
        <v>0.5</v>
      </c>
      <c r="U2452" s="777">
        <v>0.125</v>
      </c>
    </row>
    <row r="2453" spans="1:21" ht="14.4" customHeight="1" x14ac:dyDescent="0.3">
      <c r="A2453" s="737">
        <v>10</v>
      </c>
      <c r="B2453" s="738" t="s">
        <v>2778</v>
      </c>
      <c r="C2453" s="738" t="s">
        <v>3084</v>
      </c>
      <c r="D2453" s="819" t="s">
        <v>5808</v>
      </c>
      <c r="E2453" s="820" t="s">
        <v>3148</v>
      </c>
      <c r="F2453" s="738" t="s">
        <v>3057</v>
      </c>
      <c r="G2453" s="738" t="s">
        <v>4266</v>
      </c>
      <c r="H2453" s="738" t="s">
        <v>608</v>
      </c>
      <c r="I2453" s="738" t="s">
        <v>4267</v>
      </c>
      <c r="J2453" s="738" t="s">
        <v>4268</v>
      </c>
      <c r="K2453" s="738" t="s">
        <v>3167</v>
      </c>
      <c r="L2453" s="739">
        <v>0</v>
      </c>
      <c r="M2453" s="739">
        <v>0</v>
      </c>
      <c r="N2453" s="738">
        <v>5</v>
      </c>
      <c r="O2453" s="821">
        <v>1</v>
      </c>
      <c r="P2453" s="739">
        <v>0</v>
      </c>
      <c r="Q2453" s="754"/>
      <c r="R2453" s="738">
        <v>5</v>
      </c>
      <c r="S2453" s="754">
        <v>1</v>
      </c>
      <c r="T2453" s="821">
        <v>1</v>
      </c>
      <c r="U2453" s="777">
        <v>1</v>
      </c>
    </row>
    <row r="2454" spans="1:21" ht="14.4" customHeight="1" x14ac:dyDescent="0.3">
      <c r="A2454" s="737">
        <v>10</v>
      </c>
      <c r="B2454" s="738" t="s">
        <v>2778</v>
      </c>
      <c r="C2454" s="738" t="s">
        <v>3084</v>
      </c>
      <c r="D2454" s="819" t="s">
        <v>5808</v>
      </c>
      <c r="E2454" s="820" t="s">
        <v>3148</v>
      </c>
      <c r="F2454" s="738" t="s">
        <v>3057</v>
      </c>
      <c r="G2454" s="738" t="s">
        <v>4266</v>
      </c>
      <c r="H2454" s="738" t="s">
        <v>608</v>
      </c>
      <c r="I2454" s="738" t="s">
        <v>5506</v>
      </c>
      <c r="J2454" s="738" t="s">
        <v>5507</v>
      </c>
      <c r="K2454" s="738" t="s">
        <v>5508</v>
      </c>
      <c r="L2454" s="739">
        <v>487.36</v>
      </c>
      <c r="M2454" s="739">
        <v>487.36</v>
      </c>
      <c r="N2454" s="738">
        <v>1</v>
      </c>
      <c r="O2454" s="821">
        <v>0.5</v>
      </c>
      <c r="P2454" s="739"/>
      <c r="Q2454" s="754">
        <v>0</v>
      </c>
      <c r="R2454" s="738"/>
      <c r="S2454" s="754">
        <v>0</v>
      </c>
      <c r="T2454" s="821"/>
      <c r="U2454" s="777">
        <v>0</v>
      </c>
    </row>
    <row r="2455" spans="1:21" ht="14.4" customHeight="1" x14ac:dyDescent="0.3">
      <c r="A2455" s="737">
        <v>10</v>
      </c>
      <c r="B2455" s="738" t="s">
        <v>2778</v>
      </c>
      <c r="C2455" s="738" t="s">
        <v>3084</v>
      </c>
      <c r="D2455" s="819" t="s">
        <v>5808</v>
      </c>
      <c r="E2455" s="820" t="s">
        <v>3148</v>
      </c>
      <c r="F2455" s="738" t="s">
        <v>3057</v>
      </c>
      <c r="G2455" s="738" t="s">
        <v>5163</v>
      </c>
      <c r="H2455" s="738" t="s">
        <v>608</v>
      </c>
      <c r="I2455" s="738" t="s">
        <v>5509</v>
      </c>
      <c r="J2455" s="738" t="s">
        <v>5165</v>
      </c>
      <c r="K2455" s="738" t="s">
        <v>5510</v>
      </c>
      <c r="L2455" s="739">
        <v>0</v>
      </c>
      <c r="M2455" s="739">
        <v>0</v>
      </c>
      <c r="N2455" s="738">
        <v>1</v>
      </c>
      <c r="O2455" s="821">
        <v>0.5</v>
      </c>
      <c r="P2455" s="739"/>
      <c r="Q2455" s="754"/>
      <c r="R2455" s="738"/>
      <c r="S2455" s="754">
        <v>0</v>
      </c>
      <c r="T2455" s="821"/>
      <c r="U2455" s="777">
        <v>0</v>
      </c>
    </row>
    <row r="2456" spans="1:21" ht="14.4" customHeight="1" x14ac:dyDescent="0.3">
      <c r="A2456" s="737">
        <v>10</v>
      </c>
      <c r="B2456" s="738" t="s">
        <v>2778</v>
      </c>
      <c r="C2456" s="738" t="s">
        <v>3084</v>
      </c>
      <c r="D2456" s="819" t="s">
        <v>5808</v>
      </c>
      <c r="E2456" s="820" t="s">
        <v>3148</v>
      </c>
      <c r="F2456" s="738" t="s">
        <v>3057</v>
      </c>
      <c r="G2456" s="738" t="s">
        <v>3158</v>
      </c>
      <c r="H2456" s="738" t="s">
        <v>608</v>
      </c>
      <c r="I2456" s="738" t="s">
        <v>777</v>
      </c>
      <c r="J2456" s="738" t="s">
        <v>778</v>
      </c>
      <c r="K2456" s="738" t="s">
        <v>3159</v>
      </c>
      <c r="L2456" s="739">
        <v>34.15</v>
      </c>
      <c r="M2456" s="739">
        <v>102.44999999999999</v>
      </c>
      <c r="N2456" s="738">
        <v>3</v>
      </c>
      <c r="O2456" s="821">
        <v>3</v>
      </c>
      <c r="P2456" s="739">
        <v>34.15</v>
      </c>
      <c r="Q2456" s="754">
        <v>0.33333333333333337</v>
      </c>
      <c r="R2456" s="738">
        <v>1</v>
      </c>
      <c r="S2456" s="754">
        <v>0.33333333333333331</v>
      </c>
      <c r="T2456" s="821">
        <v>1</v>
      </c>
      <c r="U2456" s="777">
        <v>0.33333333333333331</v>
      </c>
    </row>
    <row r="2457" spans="1:21" ht="14.4" customHeight="1" x14ac:dyDescent="0.3">
      <c r="A2457" s="737">
        <v>10</v>
      </c>
      <c r="B2457" s="738" t="s">
        <v>2778</v>
      </c>
      <c r="C2457" s="738" t="s">
        <v>3084</v>
      </c>
      <c r="D2457" s="819" t="s">
        <v>5808</v>
      </c>
      <c r="E2457" s="820" t="s">
        <v>3148</v>
      </c>
      <c r="F2457" s="738" t="s">
        <v>3057</v>
      </c>
      <c r="G2457" s="738" t="s">
        <v>3158</v>
      </c>
      <c r="H2457" s="738" t="s">
        <v>608</v>
      </c>
      <c r="I2457" s="738" t="s">
        <v>3160</v>
      </c>
      <c r="J2457" s="738" t="s">
        <v>778</v>
      </c>
      <c r="K2457" s="738" t="s">
        <v>3159</v>
      </c>
      <c r="L2457" s="739">
        <v>34.15</v>
      </c>
      <c r="M2457" s="739">
        <v>34.15</v>
      </c>
      <c r="N2457" s="738">
        <v>1</v>
      </c>
      <c r="O2457" s="821">
        <v>1</v>
      </c>
      <c r="P2457" s="739"/>
      <c r="Q2457" s="754">
        <v>0</v>
      </c>
      <c r="R2457" s="738"/>
      <c r="S2457" s="754">
        <v>0</v>
      </c>
      <c r="T2457" s="821"/>
      <c r="U2457" s="777">
        <v>0</v>
      </c>
    </row>
    <row r="2458" spans="1:21" ht="14.4" customHeight="1" x14ac:dyDescent="0.3">
      <c r="A2458" s="737">
        <v>10</v>
      </c>
      <c r="B2458" s="738" t="s">
        <v>2778</v>
      </c>
      <c r="C2458" s="738" t="s">
        <v>3084</v>
      </c>
      <c r="D2458" s="819" t="s">
        <v>5808</v>
      </c>
      <c r="E2458" s="820" t="s">
        <v>3148</v>
      </c>
      <c r="F2458" s="738" t="s">
        <v>3057</v>
      </c>
      <c r="G2458" s="738" t="s">
        <v>3719</v>
      </c>
      <c r="H2458" s="738" t="s">
        <v>871</v>
      </c>
      <c r="I2458" s="738" t="s">
        <v>5511</v>
      </c>
      <c r="J2458" s="738" t="s">
        <v>3721</v>
      </c>
      <c r="K2458" s="738" t="s">
        <v>4149</v>
      </c>
      <c r="L2458" s="739">
        <v>434.19</v>
      </c>
      <c r="M2458" s="739">
        <v>434.19</v>
      </c>
      <c r="N2458" s="738">
        <v>1</v>
      </c>
      <c r="O2458" s="821">
        <v>1</v>
      </c>
      <c r="P2458" s="739">
        <v>434.19</v>
      </c>
      <c r="Q2458" s="754">
        <v>1</v>
      </c>
      <c r="R2458" s="738">
        <v>1</v>
      </c>
      <c r="S2458" s="754">
        <v>1</v>
      </c>
      <c r="T2458" s="821">
        <v>1</v>
      </c>
      <c r="U2458" s="777">
        <v>1</v>
      </c>
    </row>
    <row r="2459" spans="1:21" ht="14.4" customHeight="1" x14ac:dyDescent="0.3">
      <c r="A2459" s="737">
        <v>10</v>
      </c>
      <c r="B2459" s="738" t="s">
        <v>2778</v>
      </c>
      <c r="C2459" s="738" t="s">
        <v>3084</v>
      </c>
      <c r="D2459" s="819" t="s">
        <v>5808</v>
      </c>
      <c r="E2459" s="820" t="s">
        <v>3148</v>
      </c>
      <c r="F2459" s="738" t="s">
        <v>3057</v>
      </c>
      <c r="G2459" s="738" t="s">
        <v>3584</v>
      </c>
      <c r="H2459" s="738" t="s">
        <v>871</v>
      </c>
      <c r="I2459" s="738" t="s">
        <v>5512</v>
      </c>
      <c r="J2459" s="738" t="s">
        <v>2887</v>
      </c>
      <c r="K2459" s="738" t="s">
        <v>5513</v>
      </c>
      <c r="L2459" s="739">
        <v>69.55</v>
      </c>
      <c r="M2459" s="739">
        <v>139.1</v>
      </c>
      <c r="N2459" s="738">
        <v>2</v>
      </c>
      <c r="O2459" s="821">
        <v>1.5</v>
      </c>
      <c r="P2459" s="739"/>
      <c r="Q2459" s="754">
        <v>0</v>
      </c>
      <c r="R2459" s="738"/>
      <c r="S2459" s="754">
        <v>0</v>
      </c>
      <c r="T2459" s="821"/>
      <c r="U2459" s="777">
        <v>0</v>
      </c>
    </row>
    <row r="2460" spans="1:21" ht="14.4" customHeight="1" x14ac:dyDescent="0.3">
      <c r="A2460" s="737">
        <v>10</v>
      </c>
      <c r="B2460" s="738" t="s">
        <v>2778</v>
      </c>
      <c r="C2460" s="738" t="s">
        <v>3084</v>
      </c>
      <c r="D2460" s="819" t="s">
        <v>5808</v>
      </c>
      <c r="E2460" s="820" t="s">
        <v>3148</v>
      </c>
      <c r="F2460" s="738" t="s">
        <v>3057</v>
      </c>
      <c r="G2460" s="738" t="s">
        <v>3584</v>
      </c>
      <c r="H2460" s="738" t="s">
        <v>871</v>
      </c>
      <c r="I2460" s="738" t="s">
        <v>3794</v>
      </c>
      <c r="J2460" s="738" t="s">
        <v>2887</v>
      </c>
      <c r="K2460" s="738" t="s">
        <v>3795</v>
      </c>
      <c r="L2460" s="739">
        <v>88.51</v>
      </c>
      <c r="M2460" s="739">
        <v>265.53000000000003</v>
      </c>
      <c r="N2460" s="738">
        <v>3</v>
      </c>
      <c r="O2460" s="821">
        <v>2</v>
      </c>
      <c r="P2460" s="739">
        <v>88.51</v>
      </c>
      <c r="Q2460" s="754">
        <v>0.33333333333333331</v>
      </c>
      <c r="R2460" s="738">
        <v>1</v>
      </c>
      <c r="S2460" s="754">
        <v>0.33333333333333331</v>
      </c>
      <c r="T2460" s="821">
        <v>0.5</v>
      </c>
      <c r="U2460" s="777">
        <v>0.25</v>
      </c>
    </row>
    <row r="2461" spans="1:21" ht="14.4" customHeight="1" x14ac:dyDescent="0.3">
      <c r="A2461" s="737">
        <v>10</v>
      </c>
      <c r="B2461" s="738" t="s">
        <v>2778</v>
      </c>
      <c r="C2461" s="738" t="s">
        <v>3084</v>
      </c>
      <c r="D2461" s="819" t="s">
        <v>5808</v>
      </c>
      <c r="E2461" s="820" t="s">
        <v>3148</v>
      </c>
      <c r="F2461" s="738" t="s">
        <v>3057</v>
      </c>
      <c r="G2461" s="738" t="s">
        <v>3584</v>
      </c>
      <c r="H2461" s="738" t="s">
        <v>871</v>
      </c>
      <c r="I2461" s="738" t="s">
        <v>5450</v>
      </c>
      <c r="J2461" s="738" t="s">
        <v>5451</v>
      </c>
      <c r="K2461" s="738" t="s">
        <v>5452</v>
      </c>
      <c r="L2461" s="739">
        <v>98.78</v>
      </c>
      <c r="M2461" s="739">
        <v>296.34000000000003</v>
      </c>
      <c r="N2461" s="738">
        <v>3</v>
      </c>
      <c r="O2461" s="821">
        <v>2.5</v>
      </c>
      <c r="P2461" s="739"/>
      <c r="Q2461" s="754">
        <v>0</v>
      </c>
      <c r="R2461" s="738"/>
      <c r="S2461" s="754">
        <v>0</v>
      </c>
      <c r="T2461" s="821"/>
      <c r="U2461" s="777">
        <v>0</v>
      </c>
    </row>
    <row r="2462" spans="1:21" ht="14.4" customHeight="1" x14ac:dyDescent="0.3">
      <c r="A2462" s="737">
        <v>10</v>
      </c>
      <c r="B2462" s="738" t="s">
        <v>2778</v>
      </c>
      <c r="C2462" s="738" t="s">
        <v>3084</v>
      </c>
      <c r="D2462" s="819" t="s">
        <v>5808</v>
      </c>
      <c r="E2462" s="820" t="s">
        <v>3148</v>
      </c>
      <c r="F2462" s="738" t="s">
        <v>3057</v>
      </c>
      <c r="G2462" s="738" t="s">
        <v>3584</v>
      </c>
      <c r="H2462" s="738" t="s">
        <v>871</v>
      </c>
      <c r="I2462" s="738" t="s">
        <v>1250</v>
      </c>
      <c r="J2462" s="738" t="s">
        <v>2887</v>
      </c>
      <c r="K2462" s="738" t="s">
        <v>2888</v>
      </c>
      <c r="L2462" s="739">
        <v>46.07</v>
      </c>
      <c r="M2462" s="739">
        <v>368.56</v>
      </c>
      <c r="N2462" s="738">
        <v>8</v>
      </c>
      <c r="O2462" s="821">
        <v>7</v>
      </c>
      <c r="P2462" s="739">
        <v>230.35</v>
      </c>
      <c r="Q2462" s="754">
        <v>0.625</v>
      </c>
      <c r="R2462" s="738">
        <v>5</v>
      </c>
      <c r="S2462" s="754">
        <v>0.625</v>
      </c>
      <c r="T2462" s="821">
        <v>4</v>
      </c>
      <c r="U2462" s="777">
        <v>0.5714285714285714</v>
      </c>
    </row>
    <row r="2463" spans="1:21" ht="14.4" customHeight="1" x14ac:dyDescent="0.3">
      <c r="A2463" s="737">
        <v>10</v>
      </c>
      <c r="B2463" s="738" t="s">
        <v>2778</v>
      </c>
      <c r="C2463" s="738" t="s">
        <v>3084</v>
      </c>
      <c r="D2463" s="819" t="s">
        <v>5808</v>
      </c>
      <c r="E2463" s="820" t="s">
        <v>3148</v>
      </c>
      <c r="F2463" s="738" t="s">
        <v>3057</v>
      </c>
      <c r="G2463" s="738" t="s">
        <v>3584</v>
      </c>
      <c r="H2463" s="738" t="s">
        <v>608</v>
      </c>
      <c r="I2463" s="738" t="s">
        <v>3725</v>
      </c>
      <c r="J2463" s="738" t="s">
        <v>2887</v>
      </c>
      <c r="K2463" s="738" t="s">
        <v>3726</v>
      </c>
      <c r="L2463" s="739">
        <v>79.03</v>
      </c>
      <c r="M2463" s="739">
        <v>158.06</v>
      </c>
      <c r="N2463" s="738">
        <v>2</v>
      </c>
      <c r="O2463" s="821">
        <v>2</v>
      </c>
      <c r="P2463" s="739"/>
      <c r="Q2463" s="754">
        <v>0</v>
      </c>
      <c r="R2463" s="738"/>
      <c r="S2463" s="754">
        <v>0</v>
      </c>
      <c r="T2463" s="821"/>
      <c r="U2463" s="777">
        <v>0</v>
      </c>
    </row>
    <row r="2464" spans="1:21" ht="14.4" customHeight="1" x14ac:dyDescent="0.3">
      <c r="A2464" s="737">
        <v>10</v>
      </c>
      <c r="B2464" s="738" t="s">
        <v>2778</v>
      </c>
      <c r="C2464" s="738" t="s">
        <v>3084</v>
      </c>
      <c r="D2464" s="819" t="s">
        <v>5808</v>
      </c>
      <c r="E2464" s="820" t="s">
        <v>3148</v>
      </c>
      <c r="F2464" s="738" t="s">
        <v>3057</v>
      </c>
      <c r="G2464" s="738" t="s">
        <v>4077</v>
      </c>
      <c r="H2464" s="738" t="s">
        <v>608</v>
      </c>
      <c r="I2464" s="738" t="s">
        <v>1454</v>
      </c>
      <c r="J2464" s="738" t="s">
        <v>1455</v>
      </c>
      <c r="K2464" s="738" t="s">
        <v>3482</v>
      </c>
      <c r="L2464" s="739">
        <v>729.38</v>
      </c>
      <c r="M2464" s="739">
        <v>2917.52</v>
      </c>
      <c r="N2464" s="738">
        <v>4</v>
      </c>
      <c r="O2464" s="821">
        <v>0.5</v>
      </c>
      <c r="P2464" s="739"/>
      <c r="Q2464" s="754">
        <v>0</v>
      </c>
      <c r="R2464" s="738"/>
      <c r="S2464" s="754">
        <v>0</v>
      </c>
      <c r="T2464" s="821"/>
      <c r="U2464" s="777">
        <v>0</v>
      </c>
    </row>
    <row r="2465" spans="1:21" ht="14.4" customHeight="1" x14ac:dyDescent="0.3">
      <c r="A2465" s="737">
        <v>10</v>
      </c>
      <c r="B2465" s="738" t="s">
        <v>2778</v>
      </c>
      <c r="C2465" s="738" t="s">
        <v>3084</v>
      </c>
      <c r="D2465" s="819" t="s">
        <v>5808</v>
      </c>
      <c r="E2465" s="820" t="s">
        <v>3148</v>
      </c>
      <c r="F2465" s="738" t="s">
        <v>3057</v>
      </c>
      <c r="G2465" s="738" t="s">
        <v>4674</v>
      </c>
      <c r="H2465" s="738" t="s">
        <v>608</v>
      </c>
      <c r="I2465" s="738" t="s">
        <v>5514</v>
      </c>
      <c r="J2465" s="738" t="s">
        <v>5515</v>
      </c>
      <c r="K2465" s="738" t="s">
        <v>5516</v>
      </c>
      <c r="L2465" s="739">
        <v>80.53</v>
      </c>
      <c r="M2465" s="739">
        <v>241.59</v>
      </c>
      <c r="N2465" s="738">
        <v>3</v>
      </c>
      <c r="O2465" s="821">
        <v>0.5</v>
      </c>
      <c r="P2465" s="739"/>
      <c r="Q2465" s="754">
        <v>0</v>
      </c>
      <c r="R2465" s="738"/>
      <c r="S2465" s="754">
        <v>0</v>
      </c>
      <c r="T2465" s="821"/>
      <c r="U2465" s="777">
        <v>0</v>
      </c>
    </row>
    <row r="2466" spans="1:21" ht="14.4" customHeight="1" x14ac:dyDescent="0.3">
      <c r="A2466" s="737">
        <v>10</v>
      </c>
      <c r="B2466" s="738" t="s">
        <v>2778</v>
      </c>
      <c r="C2466" s="738" t="s">
        <v>3084</v>
      </c>
      <c r="D2466" s="819" t="s">
        <v>5808</v>
      </c>
      <c r="E2466" s="820" t="s">
        <v>3148</v>
      </c>
      <c r="F2466" s="738" t="s">
        <v>3057</v>
      </c>
      <c r="G2466" s="738" t="s">
        <v>3186</v>
      </c>
      <c r="H2466" s="738" t="s">
        <v>871</v>
      </c>
      <c r="I2466" s="738" t="s">
        <v>3187</v>
      </c>
      <c r="J2466" s="738" t="s">
        <v>1247</v>
      </c>
      <c r="K2466" s="738" t="s">
        <v>3000</v>
      </c>
      <c r="L2466" s="739">
        <v>48.42</v>
      </c>
      <c r="M2466" s="739">
        <v>48.42</v>
      </c>
      <c r="N2466" s="738">
        <v>1</v>
      </c>
      <c r="O2466" s="821">
        <v>0.5</v>
      </c>
      <c r="P2466" s="739"/>
      <c r="Q2466" s="754">
        <v>0</v>
      </c>
      <c r="R2466" s="738"/>
      <c r="S2466" s="754">
        <v>0</v>
      </c>
      <c r="T2466" s="821"/>
      <c r="U2466" s="777">
        <v>0</v>
      </c>
    </row>
    <row r="2467" spans="1:21" ht="14.4" customHeight="1" x14ac:dyDescent="0.3">
      <c r="A2467" s="737">
        <v>10</v>
      </c>
      <c r="B2467" s="738" t="s">
        <v>2778</v>
      </c>
      <c r="C2467" s="738" t="s">
        <v>3084</v>
      </c>
      <c r="D2467" s="819" t="s">
        <v>5808</v>
      </c>
      <c r="E2467" s="820" t="s">
        <v>3148</v>
      </c>
      <c r="F2467" s="738" t="s">
        <v>3057</v>
      </c>
      <c r="G2467" s="738" t="s">
        <v>4682</v>
      </c>
      <c r="H2467" s="738" t="s">
        <v>608</v>
      </c>
      <c r="I2467" s="738" t="s">
        <v>4683</v>
      </c>
      <c r="J2467" s="738" t="s">
        <v>4684</v>
      </c>
      <c r="K2467" s="738" t="s">
        <v>4685</v>
      </c>
      <c r="L2467" s="739">
        <v>195.19</v>
      </c>
      <c r="M2467" s="739">
        <v>195.19</v>
      </c>
      <c r="N2467" s="738">
        <v>1</v>
      </c>
      <c r="O2467" s="821">
        <v>1</v>
      </c>
      <c r="P2467" s="739"/>
      <c r="Q2467" s="754">
        <v>0</v>
      </c>
      <c r="R2467" s="738"/>
      <c r="S2467" s="754">
        <v>0</v>
      </c>
      <c r="T2467" s="821"/>
      <c r="U2467" s="777">
        <v>0</v>
      </c>
    </row>
    <row r="2468" spans="1:21" ht="14.4" customHeight="1" x14ac:dyDescent="0.3">
      <c r="A2468" s="737">
        <v>10</v>
      </c>
      <c r="B2468" s="738" t="s">
        <v>2778</v>
      </c>
      <c r="C2468" s="738" t="s">
        <v>3084</v>
      </c>
      <c r="D2468" s="819" t="s">
        <v>5808</v>
      </c>
      <c r="E2468" s="820" t="s">
        <v>3148</v>
      </c>
      <c r="F2468" s="738" t="s">
        <v>3057</v>
      </c>
      <c r="G2468" s="738" t="s">
        <v>3188</v>
      </c>
      <c r="H2468" s="738" t="s">
        <v>608</v>
      </c>
      <c r="I2468" s="738" t="s">
        <v>3489</v>
      </c>
      <c r="J2468" s="738" t="s">
        <v>1623</v>
      </c>
      <c r="K2468" s="738" t="s">
        <v>3190</v>
      </c>
      <c r="L2468" s="739">
        <v>185.26</v>
      </c>
      <c r="M2468" s="739">
        <v>555.78</v>
      </c>
      <c r="N2468" s="738">
        <v>3</v>
      </c>
      <c r="O2468" s="821">
        <v>1</v>
      </c>
      <c r="P2468" s="739"/>
      <c r="Q2468" s="754">
        <v>0</v>
      </c>
      <c r="R2468" s="738"/>
      <c r="S2468" s="754">
        <v>0</v>
      </c>
      <c r="T2468" s="821"/>
      <c r="U2468" s="777">
        <v>0</v>
      </c>
    </row>
    <row r="2469" spans="1:21" ht="14.4" customHeight="1" x14ac:dyDescent="0.3">
      <c r="A2469" s="737">
        <v>10</v>
      </c>
      <c r="B2469" s="738" t="s">
        <v>2778</v>
      </c>
      <c r="C2469" s="738" t="s">
        <v>3084</v>
      </c>
      <c r="D2469" s="819" t="s">
        <v>5808</v>
      </c>
      <c r="E2469" s="820" t="s">
        <v>3148</v>
      </c>
      <c r="F2469" s="738" t="s">
        <v>3057</v>
      </c>
      <c r="G2469" s="738" t="s">
        <v>5453</v>
      </c>
      <c r="H2469" s="738" t="s">
        <v>871</v>
      </c>
      <c r="I2469" s="738" t="s">
        <v>5454</v>
      </c>
      <c r="J2469" s="738" t="s">
        <v>5455</v>
      </c>
      <c r="K2469" s="738" t="s">
        <v>5456</v>
      </c>
      <c r="L2469" s="739">
        <v>7352.33</v>
      </c>
      <c r="M2469" s="739">
        <v>1602807.94</v>
      </c>
      <c r="N2469" s="738">
        <v>218</v>
      </c>
      <c r="O2469" s="821">
        <v>23</v>
      </c>
      <c r="P2469" s="739">
        <v>1411647.3599999999</v>
      </c>
      <c r="Q2469" s="754">
        <v>0.88073394495412838</v>
      </c>
      <c r="R2469" s="738">
        <v>192</v>
      </c>
      <c r="S2469" s="754">
        <v>0.88073394495412849</v>
      </c>
      <c r="T2469" s="821">
        <v>20</v>
      </c>
      <c r="U2469" s="777">
        <v>0.86956521739130432</v>
      </c>
    </row>
    <row r="2470" spans="1:21" ht="14.4" customHeight="1" x14ac:dyDescent="0.3">
      <c r="A2470" s="737">
        <v>10</v>
      </c>
      <c r="B2470" s="738" t="s">
        <v>2778</v>
      </c>
      <c r="C2470" s="738" t="s">
        <v>3084</v>
      </c>
      <c r="D2470" s="819" t="s">
        <v>5808</v>
      </c>
      <c r="E2470" s="820" t="s">
        <v>3148</v>
      </c>
      <c r="F2470" s="738" t="s">
        <v>3057</v>
      </c>
      <c r="G2470" s="738" t="s">
        <v>5453</v>
      </c>
      <c r="H2470" s="738" t="s">
        <v>871</v>
      </c>
      <c r="I2470" s="738" t="s">
        <v>5517</v>
      </c>
      <c r="J2470" s="738" t="s">
        <v>5518</v>
      </c>
      <c r="K2470" s="738" t="s">
        <v>5519</v>
      </c>
      <c r="L2470" s="739">
        <v>4901.5600000000004</v>
      </c>
      <c r="M2470" s="739">
        <v>593088.75999999989</v>
      </c>
      <c r="N2470" s="738">
        <v>121</v>
      </c>
      <c r="O2470" s="821">
        <v>16</v>
      </c>
      <c r="P2470" s="739">
        <v>593088.75999999989</v>
      </c>
      <c r="Q2470" s="754">
        <v>1</v>
      </c>
      <c r="R2470" s="738">
        <v>121</v>
      </c>
      <c r="S2470" s="754">
        <v>1</v>
      </c>
      <c r="T2470" s="821">
        <v>16</v>
      </c>
      <c r="U2470" s="777">
        <v>1</v>
      </c>
    </row>
    <row r="2471" spans="1:21" ht="14.4" customHeight="1" x14ac:dyDescent="0.3">
      <c r="A2471" s="737">
        <v>10</v>
      </c>
      <c r="B2471" s="738" t="s">
        <v>2778</v>
      </c>
      <c r="C2471" s="738" t="s">
        <v>3084</v>
      </c>
      <c r="D2471" s="819" t="s">
        <v>5808</v>
      </c>
      <c r="E2471" s="820" t="s">
        <v>3148</v>
      </c>
      <c r="F2471" s="738" t="s">
        <v>3057</v>
      </c>
      <c r="G2471" s="738" t="s">
        <v>5453</v>
      </c>
      <c r="H2471" s="738" t="s">
        <v>871</v>
      </c>
      <c r="I2471" s="738" t="s">
        <v>5520</v>
      </c>
      <c r="J2471" s="738" t="s">
        <v>5521</v>
      </c>
      <c r="K2471" s="738" t="s">
        <v>5522</v>
      </c>
      <c r="L2471" s="739">
        <v>2450.7800000000002</v>
      </c>
      <c r="M2471" s="739">
        <v>156849.92000000001</v>
      </c>
      <c r="N2471" s="738">
        <v>64</v>
      </c>
      <c r="O2471" s="821">
        <v>7</v>
      </c>
      <c r="P2471" s="739">
        <v>156849.92000000001</v>
      </c>
      <c r="Q2471" s="754">
        <v>1</v>
      </c>
      <c r="R2471" s="738">
        <v>64</v>
      </c>
      <c r="S2471" s="754">
        <v>1</v>
      </c>
      <c r="T2471" s="821">
        <v>7</v>
      </c>
      <c r="U2471" s="777">
        <v>1</v>
      </c>
    </row>
    <row r="2472" spans="1:21" ht="14.4" customHeight="1" x14ac:dyDescent="0.3">
      <c r="A2472" s="737">
        <v>10</v>
      </c>
      <c r="B2472" s="738" t="s">
        <v>2778</v>
      </c>
      <c r="C2472" s="738" t="s">
        <v>3084</v>
      </c>
      <c r="D2472" s="819" t="s">
        <v>5808</v>
      </c>
      <c r="E2472" s="820" t="s">
        <v>3148</v>
      </c>
      <c r="F2472" s="738" t="s">
        <v>3057</v>
      </c>
      <c r="G2472" s="738" t="s">
        <v>5453</v>
      </c>
      <c r="H2472" s="738" t="s">
        <v>608</v>
      </c>
      <c r="I2472" s="738" t="s">
        <v>5523</v>
      </c>
      <c r="J2472" s="738" t="s">
        <v>5524</v>
      </c>
      <c r="K2472" s="738" t="s">
        <v>5525</v>
      </c>
      <c r="L2472" s="739">
        <v>5881.87</v>
      </c>
      <c r="M2472" s="739">
        <v>358794.07</v>
      </c>
      <c r="N2472" s="738">
        <v>61</v>
      </c>
      <c r="O2472" s="821">
        <v>7</v>
      </c>
      <c r="P2472" s="739">
        <v>358794.07</v>
      </c>
      <c r="Q2472" s="754">
        <v>1</v>
      </c>
      <c r="R2472" s="738">
        <v>61</v>
      </c>
      <c r="S2472" s="754">
        <v>1</v>
      </c>
      <c r="T2472" s="821">
        <v>7</v>
      </c>
      <c r="U2472" s="777">
        <v>1</v>
      </c>
    </row>
    <row r="2473" spans="1:21" ht="14.4" customHeight="1" x14ac:dyDescent="0.3">
      <c r="A2473" s="737">
        <v>10</v>
      </c>
      <c r="B2473" s="738" t="s">
        <v>2778</v>
      </c>
      <c r="C2473" s="738" t="s">
        <v>3084</v>
      </c>
      <c r="D2473" s="819" t="s">
        <v>5808</v>
      </c>
      <c r="E2473" s="820" t="s">
        <v>3148</v>
      </c>
      <c r="F2473" s="738" t="s">
        <v>3057</v>
      </c>
      <c r="G2473" s="738" t="s">
        <v>5453</v>
      </c>
      <c r="H2473" s="738" t="s">
        <v>608</v>
      </c>
      <c r="I2473" s="738" t="s">
        <v>5526</v>
      </c>
      <c r="J2473" s="738" t="s">
        <v>5461</v>
      </c>
      <c r="K2473" s="738" t="s">
        <v>5462</v>
      </c>
      <c r="L2473" s="739">
        <v>15626.51</v>
      </c>
      <c r="M2473" s="739">
        <v>78132.55</v>
      </c>
      <c r="N2473" s="738">
        <v>5</v>
      </c>
      <c r="O2473" s="821">
        <v>2</v>
      </c>
      <c r="P2473" s="739">
        <v>78132.55</v>
      </c>
      <c r="Q2473" s="754">
        <v>1</v>
      </c>
      <c r="R2473" s="738">
        <v>5</v>
      </c>
      <c r="S2473" s="754">
        <v>1</v>
      </c>
      <c r="T2473" s="821">
        <v>2</v>
      </c>
      <c r="U2473" s="777">
        <v>1</v>
      </c>
    </row>
    <row r="2474" spans="1:21" ht="14.4" customHeight="1" x14ac:dyDescent="0.3">
      <c r="A2474" s="737">
        <v>10</v>
      </c>
      <c r="B2474" s="738" t="s">
        <v>2778</v>
      </c>
      <c r="C2474" s="738" t="s">
        <v>3084</v>
      </c>
      <c r="D2474" s="819" t="s">
        <v>5808</v>
      </c>
      <c r="E2474" s="820" t="s">
        <v>3148</v>
      </c>
      <c r="F2474" s="738" t="s">
        <v>3057</v>
      </c>
      <c r="G2474" s="738" t="s">
        <v>5453</v>
      </c>
      <c r="H2474" s="738" t="s">
        <v>608</v>
      </c>
      <c r="I2474" s="738" t="s">
        <v>5527</v>
      </c>
      <c r="J2474" s="738" t="s">
        <v>5528</v>
      </c>
      <c r="K2474" s="738" t="s">
        <v>5529</v>
      </c>
      <c r="L2474" s="739">
        <v>14704.67</v>
      </c>
      <c r="M2474" s="739">
        <v>499958.78</v>
      </c>
      <c r="N2474" s="738">
        <v>34</v>
      </c>
      <c r="O2474" s="821">
        <v>10</v>
      </c>
      <c r="P2474" s="739">
        <v>499958.78</v>
      </c>
      <c r="Q2474" s="754">
        <v>1</v>
      </c>
      <c r="R2474" s="738">
        <v>34</v>
      </c>
      <c r="S2474" s="754">
        <v>1</v>
      </c>
      <c r="T2474" s="821">
        <v>10</v>
      </c>
      <c r="U2474" s="777">
        <v>1</v>
      </c>
    </row>
    <row r="2475" spans="1:21" ht="14.4" customHeight="1" x14ac:dyDescent="0.3">
      <c r="A2475" s="737">
        <v>10</v>
      </c>
      <c r="B2475" s="738" t="s">
        <v>2778</v>
      </c>
      <c r="C2475" s="738" t="s">
        <v>3084</v>
      </c>
      <c r="D2475" s="819" t="s">
        <v>5808</v>
      </c>
      <c r="E2475" s="820" t="s">
        <v>3148</v>
      </c>
      <c r="F2475" s="738" t="s">
        <v>3057</v>
      </c>
      <c r="G2475" s="738" t="s">
        <v>5453</v>
      </c>
      <c r="H2475" s="738" t="s">
        <v>608</v>
      </c>
      <c r="I2475" s="738" t="s">
        <v>5457</v>
      </c>
      <c r="J2475" s="738" t="s">
        <v>5458</v>
      </c>
      <c r="K2475" s="738" t="s">
        <v>5459</v>
      </c>
      <c r="L2475" s="739">
        <v>5881.87</v>
      </c>
      <c r="M2475" s="739">
        <v>1082264.08</v>
      </c>
      <c r="N2475" s="738">
        <v>184</v>
      </c>
      <c r="O2475" s="821">
        <v>16</v>
      </c>
      <c r="P2475" s="739">
        <v>823461.79999999993</v>
      </c>
      <c r="Q2475" s="754">
        <v>0.76086956521739124</v>
      </c>
      <c r="R2475" s="738">
        <v>140</v>
      </c>
      <c r="S2475" s="754">
        <v>0.76086956521739135</v>
      </c>
      <c r="T2475" s="821">
        <v>12</v>
      </c>
      <c r="U2475" s="777">
        <v>0.75</v>
      </c>
    </row>
    <row r="2476" spans="1:21" ht="14.4" customHeight="1" x14ac:dyDescent="0.3">
      <c r="A2476" s="737">
        <v>10</v>
      </c>
      <c r="B2476" s="738" t="s">
        <v>2778</v>
      </c>
      <c r="C2476" s="738" t="s">
        <v>3084</v>
      </c>
      <c r="D2476" s="819" t="s">
        <v>5808</v>
      </c>
      <c r="E2476" s="820" t="s">
        <v>3148</v>
      </c>
      <c r="F2476" s="738" t="s">
        <v>3057</v>
      </c>
      <c r="G2476" s="738" t="s">
        <v>5453</v>
      </c>
      <c r="H2476" s="738" t="s">
        <v>608</v>
      </c>
      <c r="I2476" s="738" t="s">
        <v>5460</v>
      </c>
      <c r="J2476" s="738" t="s">
        <v>5461</v>
      </c>
      <c r="K2476" s="738" t="s">
        <v>5462</v>
      </c>
      <c r="L2476" s="739">
        <v>15626.51</v>
      </c>
      <c r="M2476" s="739">
        <v>218771.13999999998</v>
      </c>
      <c r="N2476" s="738">
        <v>14</v>
      </c>
      <c r="O2476" s="821">
        <v>8</v>
      </c>
      <c r="P2476" s="739">
        <v>218771.13999999998</v>
      </c>
      <c r="Q2476" s="754">
        <v>1</v>
      </c>
      <c r="R2476" s="738">
        <v>14</v>
      </c>
      <c r="S2476" s="754">
        <v>1</v>
      </c>
      <c r="T2476" s="821">
        <v>8</v>
      </c>
      <c r="U2476" s="777">
        <v>1</v>
      </c>
    </row>
    <row r="2477" spans="1:21" ht="14.4" customHeight="1" x14ac:dyDescent="0.3">
      <c r="A2477" s="737">
        <v>10</v>
      </c>
      <c r="B2477" s="738" t="s">
        <v>2778</v>
      </c>
      <c r="C2477" s="738" t="s">
        <v>3084</v>
      </c>
      <c r="D2477" s="819" t="s">
        <v>5808</v>
      </c>
      <c r="E2477" s="820" t="s">
        <v>3148</v>
      </c>
      <c r="F2477" s="738" t="s">
        <v>3057</v>
      </c>
      <c r="G2477" s="738" t="s">
        <v>5453</v>
      </c>
      <c r="H2477" s="738" t="s">
        <v>608</v>
      </c>
      <c r="I2477" s="738" t="s">
        <v>5530</v>
      </c>
      <c r="J2477" s="738" t="s">
        <v>5461</v>
      </c>
      <c r="K2477" s="738" t="s">
        <v>5531</v>
      </c>
      <c r="L2477" s="739">
        <v>35159.65</v>
      </c>
      <c r="M2477" s="739">
        <v>1336066.7000000002</v>
      </c>
      <c r="N2477" s="738">
        <v>38</v>
      </c>
      <c r="O2477" s="821">
        <v>16</v>
      </c>
      <c r="P2477" s="739">
        <v>1336066.7000000002</v>
      </c>
      <c r="Q2477" s="754">
        <v>1</v>
      </c>
      <c r="R2477" s="738">
        <v>38</v>
      </c>
      <c r="S2477" s="754">
        <v>1</v>
      </c>
      <c r="T2477" s="821">
        <v>16</v>
      </c>
      <c r="U2477" s="777">
        <v>1</v>
      </c>
    </row>
    <row r="2478" spans="1:21" ht="14.4" customHeight="1" x14ac:dyDescent="0.3">
      <c r="A2478" s="737">
        <v>10</v>
      </c>
      <c r="B2478" s="738" t="s">
        <v>2778</v>
      </c>
      <c r="C2478" s="738" t="s">
        <v>3084</v>
      </c>
      <c r="D2478" s="819" t="s">
        <v>5808</v>
      </c>
      <c r="E2478" s="820" t="s">
        <v>3148</v>
      </c>
      <c r="F2478" s="738" t="s">
        <v>3057</v>
      </c>
      <c r="G2478" s="738" t="s">
        <v>5453</v>
      </c>
      <c r="H2478" s="738" t="s">
        <v>608</v>
      </c>
      <c r="I2478" s="738" t="s">
        <v>5532</v>
      </c>
      <c r="J2478" s="738" t="s">
        <v>5524</v>
      </c>
      <c r="K2478" s="738" t="s">
        <v>5533</v>
      </c>
      <c r="L2478" s="739">
        <v>2940.93</v>
      </c>
      <c r="M2478" s="739">
        <v>132341.84999999998</v>
      </c>
      <c r="N2478" s="738">
        <v>45</v>
      </c>
      <c r="O2478" s="821">
        <v>5</v>
      </c>
      <c r="P2478" s="739">
        <v>132341.84999999998</v>
      </c>
      <c r="Q2478" s="754">
        <v>1</v>
      </c>
      <c r="R2478" s="738">
        <v>45</v>
      </c>
      <c r="S2478" s="754">
        <v>1</v>
      </c>
      <c r="T2478" s="821">
        <v>5</v>
      </c>
      <c r="U2478" s="777">
        <v>1</v>
      </c>
    </row>
    <row r="2479" spans="1:21" ht="14.4" customHeight="1" x14ac:dyDescent="0.3">
      <c r="A2479" s="737">
        <v>10</v>
      </c>
      <c r="B2479" s="738" t="s">
        <v>2778</v>
      </c>
      <c r="C2479" s="738" t="s">
        <v>3084</v>
      </c>
      <c r="D2479" s="819" t="s">
        <v>5808</v>
      </c>
      <c r="E2479" s="820" t="s">
        <v>3148</v>
      </c>
      <c r="F2479" s="738" t="s">
        <v>3057</v>
      </c>
      <c r="G2479" s="738" t="s">
        <v>5453</v>
      </c>
      <c r="H2479" s="738" t="s">
        <v>608</v>
      </c>
      <c r="I2479" s="738" t="s">
        <v>5463</v>
      </c>
      <c r="J2479" s="738" t="s">
        <v>5464</v>
      </c>
      <c r="K2479" s="738" t="s">
        <v>5465</v>
      </c>
      <c r="L2479" s="739">
        <v>7352.33</v>
      </c>
      <c r="M2479" s="739">
        <v>1205782.1199999999</v>
      </c>
      <c r="N2479" s="738">
        <v>164</v>
      </c>
      <c r="O2479" s="821">
        <v>22</v>
      </c>
      <c r="P2479" s="739">
        <v>1205782.1199999999</v>
      </c>
      <c r="Q2479" s="754">
        <v>1</v>
      </c>
      <c r="R2479" s="738">
        <v>164</v>
      </c>
      <c r="S2479" s="754">
        <v>1</v>
      </c>
      <c r="T2479" s="821">
        <v>22</v>
      </c>
      <c r="U2479" s="777">
        <v>1</v>
      </c>
    </row>
    <row r="2480" spans="1:21" ht="14.4" customHeight="1" x14ac:dyDescent="0.3">
      <c r="A2480" s="737">
        <v>10</v>
      </c>
      <c r="B2480" s="738" t="s">
        <v>2778</v>
      </c>
      <c r="C2480" s="738" t="s">
        <v>3084</v>
      </c>
      <c r="D2480" s="819" t="s">
        <v>5808</v>
      </c>
      <c r="E2480" s="820" t="s">
        <v>3148</v>
      </c>
      <c r="F2480" s="738" t="s">
        <v>3057</v>
      </c>
      <c r="G2480" s="738" t="s">
        <v>5453</v>
      </c>
      <c r="H2480" s="738" t="s">
        <v>608</v>
      </c>
      <c r="I2480" s="738" t="s">
        <v>5534</v>
      </c>
      <c r="J2480" s="738" t="s">
        <v>5524</v>
      </c>
      <c r="K2480" s="738" t="s">
        <v>5535</v>
      </c>
      <c r="L2480" s="739">
        <v>9803.11</v>
      </c>
      <c r="M2480" s="739">
        <v>107834.21</v>
      </c>
      <c r="N2480" s="738">
        <v>11</v>
      </c>
      <c r="O2480" s="821">
        <v>1</v>
      </c>
      <c r="P2480" s="739">
        <v>107834.21</v>
      </c>
      <c r="Q2480" s="754">
        <v>1</v>
      </c>
      <c r="R2480" s="738">
        <v>11</v>
      </c>
      <c r="S2480" s="754">
        <v>1</v>
      </c>
      <c r="T2480" s="821">
        <v>1</v>
      </c>
      <c r="U2480" s="777">
        <v>1</v>
      </c>
    </row>
    <row r="2481" spans="1:21" ht="14.4" customHeight="1" x14ac:dyDescent="0.3">
      <c r="A2481" s="737">
        <v>10</v>
      </c>
      <c r="B2481" s="738" t="s">
        <v>2778</v>
      </c>
      <c r="C2481" s="738" t="s">
        <v>3084</v>
      </c>
      <c r="D2481" s="819" t="s">
        <v>5808</v>
      </c>
      <c r="E2481" s="820" t="s">
        <v>3148</v>
      </c>
      <c r="F2481" s="738" t="s">
        <v>3057</v>
      </c>
      <c r="G2481" s="738" t="s">
        <v>5453</v>
      </c>
      <c r="H2481" s="738" t="s">
        <v>608</v>
      </c>
      <c r="I2481" s="738" t="s">
        <v>5466</v>
      </c>
      <c r="J2481" s="738" t="s">
        <v>5467</v>
      </c>
      <c r="K2481" s="738" t="s">
        <v>5468</v>
      </c>
      <c r="L2481" s="739">
        <v>11719.88</v>
      </c>
      <c r="M2481" s="739">
        <v>386756.04</v>
      </c>
      <c r="N2481" s="738">
        <v>33</v>
      </c>
      <c r="O2481" s="821">
        <v>7</v>
      </c>
      <c r="P2481" s="739">
        <v>187518.07999999999</v>
      </c>
      <c r="Q2481" s="754">
        <v>0.48484848484848486</v>
      </c>
      <c r="R2481" s="738">
        <v>16</v>
      </c>
      <c r="S2481" s="754">
        <v>0.48484848484848486</v>
      </c>
      <c r="T2481" s="821">
        <v>3</v>
      </c>
      <c r="U2481" s="777">
        <v>0.42857142857142855</v>
      </c>
    </row>
    <row r="2482" spans="1:21" ht="14.4" customHeight="1" x14ac:dyDescent="0.3">
      <c r="A2482" s="737">
        <v>10</v>
      </c>
      <c r="B2482" s="738" t="s">
        <v>2778</v>
      </c>
      <c r="C2482" s="738" t="s">
        <v>3084</v>
      </c>
      <c r="D2482" s="819" t="s">
        <v>5808</v>
      </c>
      <c r="E2482" s="820" t="s">
        <v>3148</v>
      </c>
      <c r="F2482" s="738" t="s">
        <v>3057</v>
      </c>
      <c r="G2482" s="738" t="s">
        <v>5453</v>
      </c>
      <c r="H2482" s="738" t="s">
        <v>871</v>
      </c>
      <c r="I2482" s="738" t="s">
        <v>5536</v>
      </c>
      <c r="J2482" s="738" t="s">
        <v>5464</v>
      </c>
      <c r="K2482" s="738" t="s">
        <v>5537</v>
      </c>
      <c r="L2482" s="739">
        <v>4901.5600000000004</v>
      </c>
      <c r="M2482" s="739">
        <v>24507.800000000003</v>
      </c>
      <c r="N2482" s="738">
        <v>5</v>
      </c>
      <c r="O2482" s="821">
        <v>1</v>
      </c>
      <c r="P2482" s="739">
        <v>24507.800000000003</v>
      </c>
      <c r="Q2482" s="754">
        <v>1</v>
      </c>
      <c r="R2482" s="738">
        <v>5</v>
      </c>
      <c r="S2482" s="754">
        <v>1</v>
      </c>
      <c r="T2482" s="821">
        <v>1</v>
      </c>
      <c r="U2482" s="777">
        <v>1</v>
      </c>
    </row>
    <row r="2483" spans="1:21" ht="14.4" customHeight="1" x14ac:dyDescent="0.3">
      <c r="A2483" s="737">
        <v>10</v>
      </c>
      <c r="B2483" s="738" t="s">
        <v>2778</v>
      </c>
      <c r="C2483" s="738" t="s">
        <v>3084</v>
      </c>
      <c r="D2483" s="819" t="s">
        <v>5808</v>
      </c>
      <c r="E2483" s="820" t="s">
        <v>3148</v>
      </c>
      <c r="F2483" s="738" t="s">
        <v>3057</v>
      </c>
      <c r="G2483" s="738" t="s">
        <v>5453</v>
      </c>
      <c r="H2483" s="738" t="s">
        <v>608</v>
      </c>
      <c r="I2483" s="738" t="s">
        <v>5538</v>
      </c>
      <c r="J2483" s="738" t="s">
        <v>5467</v>
      </c>
      <c r="K2483" s="738" t="s">
        <v>5539</v>
      </c>
      <c r="L2483" s="739">
        <v>5859.94</v>
      </c>
      <c r="M2483" s="739">
        <v>791091.89999999991</v>
      </c>
      <c r="N2483" s="738">
        <v>135</v>
      </c>
      <c r="O2483" s="821">
        <v>8</v>
      </c>
      <c r="P2483" s="739">
        <v>791091.89999999991</v>
      </c>
      <c r="Q2483" s="754">
        <v>1</v>
      </c>
      <c r="R2483" s="738">
        <v>135</v>
      </c>
      <c r="S2483" s="754">
        <v>1</v>
      </c>
      <c r="T2483" s="821">
        <v>8</v>
      </c>
      <c r="U2483" s="777">
        <v>1</v>
      </c>
    </row>
    <row r="2484" spans="1:21" ht="14.4" customHeight="1" x14ac:dyDescent="0.3">
      <c r="A2484" s="737">
        <v>10</v>
      </c>
      <c r="B2484" s="738" t="s">
        <v>2778</v>
      </c>
      <c r="C2484" s="738" t="s">
        <v>3084</v>
      </c>
      <c r="D2484" s="819" t="s">
        <v>5808</v>
      </c>
      <c r="E2484" s="820" t="s">
        <v>3148</v>
      </c>
      <c r="F2484" s="738" t="s">
        <v>3057</v>
      </c>
      <c r="G2484" s="738" t="s">
        <v>5453</v>
      </c>
      <c r="H2484" s="738" t="s">
        <v>608</v>
      </c>
      <c r="I2484" s="738" t="s">
        <v>5540</v>
      </c>
      <c r="J2484" s="738" t="s">
        <v>5461</v>
      </c>
      <c r="K2484" s="738" t="s">
        <v>5531</v>
      </c>
      <c r="L2484" s="739">
        <v>35159.65</v>
      </c>
      <c r="M2484" s="739">
        <v>1230587.75</v>
      </c>
      <c r="N2484" s="738">
        <v>35</v>
      </c>
      <c r="O2484" s="821">
        <v>15</v>
      </c>
      <c r="P2484" s="739">
        <v>914150.89999999991</v>
      </c>
      <c r="Q2484" s="754">
        <v>0.74285714285714277</v>
      </c>
      <c r="R2484" s="738">
        <v>26</v>
      </c>
      <c r="S2484" s="754">
        <v>0.74285714285714288</v>
      </c>
      <c r="T2484" s="821">
        <v>11</v>
      </c>
      <c r="U2484" s="777">
        <v>0.73333333333333328</v>
      </c>
    </row>
    <row r="2485" spans="1:21" ht="14.4" customHeight="1" x14ac:dyDescent="0.3">
      <c r="A2485" s="737">
        <v>10</v>
      </c>
      <c r="B2485" s="738" t="s">
        <v>2778</v>
      </c>
      <c r="C2485" s="738" t="s">
        <v>3084</v>
      </c>
      <c r="D2485" s="819" t="s">
        <v>5808</v>
      </c>
      <c r="E2485" s="820" t="s">
        <v>3148</v>
      </c>
      <c r="F2485" s="738" t="s">
        <v>3057</v>
      </c>
      <c r="G2485" s="738" t="s">
        <v>3650</v>
      </c>
      <c r="H2485" s="738" t="s">
        <v>608</v>
      </c>
      <c r="I2485" s="738" t="s">
        <v>3651</v>
      </c>
      <c r="J2485" s="738" t="s">
        <v>3652</v>
      </c>
      <c r="K2485" s="738" t="s">
        <v>3653</v>
      </c>
      <c r="L2485" s="739">
        <v>301.26</v>
      </c>
      <c r="M2485" s="739">
        <v>903.78</v>
      </c>
      <c r="N2485" s="738">
        <v>3</v>
      </c>
      <c r="O2485" s="821">
        <v>0.5</v>
      </c>
      <c r="P2485" s="739">
        <v>903.78</v>
      </c>
      <c r="Q2485" s="754">
        <v>1</v>
      </c>
      <c r="R2485" s="738">
        <v>3</v>
      </c>
      <c r="S2485" s="754">
        <v>1</v>
      </c>
      <c r="T2485" s="821">
        <v>0.5</v>
      </c>
      <c r="U2485" s="777">
        <v>1</v>
      </c>
    </row>
    <row r="2486" spans="1:21" ht="14.4" customHeight="1" x14ac:dyDescent="0.3">
      <c r="A2486" s="737">
        <v>10</v>
      </c>
      <c r="B2486" s="738" t="s">
        <v>2778</v>
      </c>
      <c r="C2486" s="738" t="s">
        <v>3084</v>
      </c>
      <c r="D2486" s="819" t="s">
        <v>5808</v>
      </c>
      <c r="E2486" s="820" t="s">
        <v>3148</v>
      </c>
      <c r="F2486" s="738" t="s">
        <v>3057</v>
      </c>
      <c r="G2486" s="738" t="s">
        <v>4011</v>
      </c>
      <c r="H2486" s="738" t="s">
        <v>608</v>
      </c>
      <c r="I2486" s="738" t="s">
        <v>5472</v>
      </c>
      <c r="J2486" s="738" t="s">
        <v>4013</v>
      </c>
      <c r="K2486" s="738" t="s">
        <v>4014</v>
      </c>
      <c r="L2486" s="739">
        <v>120.74</v>
      </c>
      <c r="M2486" s="739">
        <v>1448.8799999999999</v>
      </c>
      <c r="N2486" s="738">
        <v>12</v>
      </c>
      <c r="O2486" s="821">
        <v>2.5</v>
      </c>
      <c r="P2486" s="739">
        <v>1448.8799999999999</v>
      </c>
      <c r="Q2486" s="754">
        <v>1</v>
      </c>
      <c r="R2486" s="738">
        <v>12</v>
      </c>
      <c r="S2486" s="754">
        <v>1</v>
      </c>
      <c r="T2486" s="821">
        <v>2.5</v>
      </c>
      <c r="U2486" s="777">
        <v>1</v>
      </c>
    </row>
    <row r="2487" spans="1:21" ht="14.4" customHeight="1" x14ac:dyDescent="0.3">
      <c r="A2487" s="737">
        <v>10</v>
      </c>
      <c r="B2487" s="738" t="s">
        <v>2778</v>
      </c>
      <c r="C2487" s="738" t="s">
        <v>3084</v>
      </c>
      <c r="D2487" s="819" t="s">
        <v>5808</v>
      </c>
      <c r="E2487" s="820" t="s">
        <v>3148</v>
      </c>
      <c r="F2487" s="738" t="s">
        <v>3057</v>
      </c>
      <c r="G2487" s="738" t="s">
        <v>4011</v>
      </c>
      <c r="H2487" s="738" t="s">
        <v>608</v>
      </c>
      <c r="I2487" s="738" t="s">
        <v>4012</v>
      </c>
      <c r="J2487" s="738" t="s">
        <v>4013</v>
      </c>
      <c r="K2487" s="738" t="s">
        <v>4014</v>
      </c>
      <c r="L2487" s="739">
        <v>120.74</v>
      </c>
      <c r="M2487" s="739">
        <v>3018.4999999999995</v>
      </c>
      <c r="N2487" s="738">
        <v>25</v>
      </c>
      <c r="O2487" s="821">
        <v>4.5</v>
      </c>
      <c r="P2487" s="739">
        <v>2414.7999999999997</v>
      </c>
      <c r="Q2487" s="754">
        <v>0.8</v>
      </c>
      <c r="R2487" s="738">
        <v>20</v>
      </c>
      <c r="S2487" s="754">
        <v>0.8</v>
      </c>
      <c r="T2487" s="821">
        <v>4</v>
      </c>
      <c r="U2487" s="777">
        <v>0.88888888888888884</v>
      </c>
    </row>
    <row r="2488" spans="1:21" ht="14.4" customHeight="1" x14ac:dyDescent="0.3">
      <c r="A2488" s="737">
        <v>10</v>
      </c>
      <c r="B2488" s="738" t="s">
        <v>2778</v>
      </c>
      <c r="C2488" s="738" t="s">
        <v>3084</v>
      </c>
      <c r="D2488" s="819" t="s">
        <v>5808</v>
      </c>
      <c r="E2488" s="820" t="s">
        <v>3148</v>
      </c>
      <c r="F2488" s="738" t="s">
        <v>3057</v>
      </c>
      <c r="G2488" s="738" t="s">
        <v>4011</v>
      </c>
      <c r="H2488" s="738" t="s">
        <v>608</v>
      </c>
      <c r="I2488" s="738" t="s">
        <v>5541</v>
      </c>
      <c r="J2488" s="738" t="s">
        <v>5542</v>
      </c>
      <c r="K2488" s="738" t="s">
        <v>5543</v>
      </c>
      <c r="L2488" s="739">
        <v>482.61</v>
      </c>
      <c r="M2488" s="739">
        <v>1447.83</v>
      </c>
      <c r="N2488" s="738">
        <v>3</v>
      </c>
      <c r="O2488" s="821">
        <v>1</v>
      </c>
      <c r="P2488" s="739">
        <v>1447.83</v>
      </c>
      <c r="Q2488" s="754">
        <v>1</v>
      </c>
      <c r="R2488" s="738">
        <v>3</v>
      </c>
      <c r="S2488" s="754">
        <v>1</v>
      </c>
      <c r="T2488" s="821">
        <v>1</v>
      </c>
      <c r="U2488" s="777">
        <v>1</v>
      </c>
    </row>
    <row r="2489" spans="1:21" ht="14.4" customHeight="1" x14ac:dyDescent="0.3">
      <c r="A2489" s="737">
        <v>10</v>
      </c>
      <c r="B2489" s="738" t="s">
        <v>2778</v>
      </c>
      <c r="C2489" s="738" t="s">
        <v>3084</v>
      </c>
      <c r="D2489" s="819" t="s">
        <v>5808</v>
      </c>
      <c r="E2489" s="820" t="s">
        <v>3148</v>
      </c>
      <c r="F2489" s="738" t="s">
        <v>3057</v>
      </c>
      <c r="G2489" s="738" t="s">
        <v>3597</v>
      </c>
      <c r="H2489" s="738" t="s">
        <v>608</v>
      </c>
      <c r="I2489" s="738" t="s">
        <v>4299</v>
      </c>
      <c r="J2489" s="738" t="s">
        <v>4300</v>
      </c>
      <c r="K2489" s="738" t="s">
        <v>4301</v>
      </c>
      <c r="L2489" s="739">
        <v>192.28</v>
      </c>
      <c r="M2489" s="739">
        <v>192.28</v>
      </c>
      <c r="N2489" s="738">
        <v>1</v>
      </c>
      <c r="O2489" s="821">
        <v>0.5</v>
      </c>
      <c r="P2489" s="739">
        <v>192.28</v>
      </c>
      <c r="Q2489" s="754">
        <v>1</v>
      </c>
      <c r="R2489" s="738">
        <v>1</v>
      </c>
      <c r="S2489" s="754">
        <v>1</v>
      </c>
      <c r="T2489" s="821">
        <v>0.5</v>
      </c>
      <c r="U2489" s="777">
        <v>1</v>
      </c>
    </row>
    <row r="2490" spans="1:21" ht="14.4" customHeight="1" x14ac:dyDescent="0.3">
      <c r="A2490" s="737">
        <v>10</v>
      </c>
      <c r="B2490" s="738" t="s">
        <v>2778</v>
      </c>
      <c r="C2490" s="738" t="s">
        <v>3084</v>
      </c>
      <c r="D2490" s="819" t="s">
        <v>5808</v>
      </c>
      <c r="E2490" s="820" t="s">
        <v>3148</v>
      </c>
      <c r="F2490" s="738" t="s">
        <v>3057</v>
      </c>
      <c r="G2490" s="738" t="s">
        <v>3597</v>
      </c>
      <c r="H2490" s="738" t="s">
        <v>608</v>
      </c>
      <c r="I2490" s="738" t="s">
        <v>5473</v>
      </c>
      <c r="J2490" s="738" t="s">
        <v>4300</v>
      </c>
      <c r="K2490" s="738" t="s">
        <v>4435</v>
      </c>
      <c r="L2490" s="739">
        <v>0</v>
      </c>
      <c r="M2490" s="739">
        <v>0</v>
      </c>
      <c r="N2490" s="738">
        <v>1</v>
      </c>
      <c r="O2490" s="821">
        <v>1</v>
      </c>
      <c r="P2490" s="739"/>
      <c r="Q2490" s="754"/>
      <c r="R2490" s="738"/>
      <c r="S2490" s="754">
        <v>0</v>
      </c>
      <c r="T2490" s="821"/>
      <c r="U2490" s="777">
        <v>0</v>
      </c>
    </row>
    <row r="2491" spans="1:21" ht="14.4" customHeight="1" x14ac:dyDescent="0.3">
      <c r="A2491" s="737">
        <v>10</v>
      </c>
      <c r="B2491" s="738" t="s">
        <v>2778</v>
      </c>
      <c r="C2491" s="738" t="s">
        <v>3084</v>
      </c>
      <c r="D2491" s="819" t="s">
        <v>5808</v>
      </c>
      <c r="E2491" s="820" t="s">
        <v>3148</v>
      </c>
      <c r="F2491" s="738" t="s">
        <v>3057</v>
      </c>
      <c r="G2491" s="738" t="s">
        <v>3597</v>
      </c>
      <c r="H2491" s="738" t="s">
        <v>608</v>
      </c>
      <c r="I2491" s="738" t="s">
        <v>3598</v>
      </c>
      <c r="J2491" s="738" t="s">
        <v>3599</v>
      </c>
      <c r="K2491" s="738" t="s">
        <v>3600</v>
      </c>
      <c r="L2491" s="739">
        <v>0</v>
      </c>
      <c r="M2491" s="739">
        <v>0</v>
      </c>
      <c r="N2491" s="738">
        <v>1</v>
      </c>
      <c r="O2491" s="821">
        <v>1</v>
      </c>
      <c r="P2491" s="739">
        <v>0</v>
      </c>
      <c r="Q2491" s="754"/>
      <c r="R2491" s="738">
        <v>1</v>
      </c>
      <c r="S2491" s="754">
        <v>1</v>
      </c>
      <c r="T2491" s="821">
        <v>1</v>
      </c>
      <c r="U2491" s="777">
        <v>1</v>
      </c>
    </row>
    <row r="2492" spans="1:21" ht="14.4" customHeight="1" x14ac:dyDescent="0.3">
      <c r="A2492" s="737">
        <v>10</v>
      </c>
      <c r="B2492" s="738" t="s">
        <v>2778</v>
      </c>
      <c r="C2492" s="738" t="s">
        <v>3084</v>
      </c>
      <c r="D2492" s="819" t="s">
        <v>5808</v>
      </c>
      <c r="E2492" s="820" t="s">
        <v>3148</v>
      </c>
      <c r="F2492" s="738" t="s">
        <v>3057</v>
      </c>
      <c r="G2492" s="738" t="s">
        <v>5055</v>
      </c>
      <c r="H2492" s="738" t="s">
        <v>608</v>
      </c>
      <c r="I2492" s="738" t="s">
        <v>1995</v>
      </c>
      <c r="J2492" s="738" t="s">
        <v>1996</v>
      </c>
      <c r="K2492" s="738" t="s">
        <v>5056</v>
      </c>
      <c r="L2492" s="739">
        <v>79.069999999999993</v>
      </c>
      <c r="M2492" s="739">
        <v>79.069999999999993</v>
      </c>
      <c r="N2492" s="738">
        <v>1</v>
      </c>
      <c r="O2492" s="821">
        <v>1</v>
      </c>
      <c r="P2492" s="739">
        <v>79.069999999999993</v>
      </c>
      <c r="Q2492" s="754">
        <v>1</v>
      </c>
      <c r="R2492" s="738">
        <v>1</v>
      </c>
      <c r="S2492" s="754">
        <v>1</v>
      </c>
      <c r="T2492" s="821">
        <v>1</v>
      </c>
      <c r="U2492" s="777">
        <v>1</v>
      </c>
    </row>
    <row r="2493" spans="1:21" ht="14.4" customHeight="1" x14ac:dyDescent="0.3">
      <c r="A2493" s="737">
        <v>10</v>
      </c>
      <c r="B2493" s="738" t="s">
        <v>2778</v>
      </c>
      <c r="C2493" s="738" t="s">
        <v>3084</v>
      </c>
      <c r="D2493" s="819" t="s">
        <v>5808</v>
      </c>
      <c r="E2493" s="820" t="s">
        <v>3148</v>
      </c>
      <c r="F2493" s="738" t="s">
        <v>3057</v>
      </c>
      <c r="G2493" s="738" t="s">
        <v>3370</v>
      </c>
      <c r="H2493" s="738" t="s">
        <v>608</v>
      </c>
      <c r="I2493" s="738" t="s">
        <v>2432</v>
      </c>
      <c r="J2493" s="738" t="s">
        <v>2433</v>
      </c>
      <c r="K2493" s="738" t="s">
        <v>3371</v>
      </c>
      <c r="L2493" s="739">
        <v>0</v>
      </c>
      <c r="M2493" s="739">
        <v>0</v>
      </c>
      <c r="N2493" s="738">
        <v>1</v>
      </c>
      <c r="O2493" s="821">
        <v>0.5</v>
      </c>
      <c r="P2493" s="739">
        <v>0</v>
      </c>
      <c r="Q2493" s="754"/>
      <c r="R2493" s="738">
        <v>1</v>
      </c>
      <c r="S2493" s="754">
        <v>1</v>
      </c>
      <c r="T2493" s="821">
        <v>0.5</v>
      </c>
      <c r="U2493" s="777">
        <v>1</v>
      </c>
    </row>
    <row r="2494" spans="1:21" ht="14.4" customHeight="1" x14ac:dyDescent="0.3">
      <c r="A2494" s="737">
        <v>10</v>
      </c>
      <c r="B2494" s="738" t="s">
        <v>2778</v>
      </c>
      <c r="C2494" s="738" t="s">
        <v>3084</v>
      </c>
      <c r="D2494" s="819" t="s">
        <v>5808</v>
      </c>
      <c r="E2494" s="820" t="s">
        <v>3148</v>
      </c>
      <c r="F2494" s="738" t="s">
        <v>3058</v>
      </c>
      <c r="G2494" s="738" t="s">
        <v>3161</v>
      </c>
      <c r="H2494" s="738" t="s">
        <v>608</v>
      </c>
      <c r="I2494" s="738" t="s">
        <v>4065</v>
      </c>
      <c r="J2494" s="738" t="s">
        <v>3107</v>
      </c>
      <c r="K2494" s="738"/>
      <c r="L2494" s="739">
        <v>0</v>
      </c>
      <c r="M2494" s="739">
        <v>0</v>
      </c>
      <c r="N2494" s="738">
        <v>1</v>
      </c>
      <c r="O2494" s="821">
        <v>1</v>
      </c>
      <c r="P2494" s="739"/>
      <c r="Q2494" s="754"/>
      <c r="R2494" s="738"/>
      <c r="S2494" s="754">
        <v>0</v>
      </c>
      <c r="T2494" s="821"/>
      <c r="U2494" s="777">
        <v>0</v>
      </c>
    </row>
    <row r="2495" spans="1:21" ht="14.4" customHeight="1" x14ac:dyDescent="0.3">
      <c r="A2495" s="737">
        <v>10</v>
      </c>
      <c r="B2495" s="738" t="s">
        <v>2778</v>
      </c>
      <c r="C2495" s="738" t="s">
        <v>3084</v>
      </c>
      <c r="D2495" s="819" t="s">
        <v>5808</v>
      </c>
      <c r="E2495" s="820" t="s">
        <v>3148</v>
      </c>
      <c r="F2495" s="738" t="s">
        <v>3058</v>
      </c>
      <c r="G2495" s="738" t="s">
        <v>3161</v>
      </c>
      <c r="H2495" s="738" t="s">
        <v>608</v>
      </c>
      <c r="I2495" s="738" t="s">
        <v>3854</v>
      </c>
      <c r="J2495" s="738" t="s">
        <v>3107</v>
      </c>
      <c r="K2495" s="738"/>
      <c r="L2495" s="739">
        <v>0</v>
      </c>
      <c r="M2495" s="739">
        <v>0</v>
      </c>
      <c r="N2495" s="738">
        <v>2</v>
      </c>
      <c r="O2495" s="821">
        <v>2</v>
      </c>
      <c r="P2495" s="739"/>
      <c r="Q2495" s="754"/>
      <c r="R2495" s="738"/>
      <c r="S2495" s="754">
        <v>0</v>
      </c>
      <c r="T2495" s="821"/>
      <c r="U2495" s="777">
        <v>0</v>
      </c>
    </row>
    <row r="2496" spans="1:21" ht="14.4" customHeight="1" x14ac:dyDescent="0.3">
      <c r="A2496" s="737">
        <v>10</v>
      </c>
      <c r="B2496" s="738" t="s">
        <v>2778</v>
      </c>
      <c r="C2496" s="738" t="s">
        <v>3084</v>
      </c>
      <c r="D2496" s="819" t="s">
        <v>5808</v>
      </c>
      <c r="E2496" s="820" t="s">
        <v>3148</v>
      </c>
      <c r="F2496" s="738" t="s">
        <v>3058</v>
      </c>
      <c r="G2496" s="738" t="s">
        <v>3161</v>
      </c>
      <c r="H2496" s="738" t="s">
        <v>608</v>
      </c>
      <c r="I2496" s="738" t="s">
        <v>616</v>
      </c>
      <c r="J2496" s="738" t="s">
        <v>3107</v>
      </c>
      <c r="K2496" s="738"/>
      <c r="L2496" s="739">
        <v>0</v>
      </c>
      <c r="M2496" s="739">
        <v>0</v>
      </c>
      <c r="N2496" s="738">
        <v>1</v>
      </c>
      <c r="O2496" s="821">
        <v>1</v>
      </c>
      <c r="P2496" s="739">
        <v>0</v>
      </c>
      <c r="Q2496" s="754"/>
      <c r="R2496" s="738">
        <v>1</v>
      </c>
      <c r="S2496" s="754">
        <v>1</v>
      </c>
      <c r="T2496" s="821">
        <v>1</v>
      </c>
      <c r="U2496" s="777">
        <v>1</v>
      </c>
    </row>
    <row r="2497" spans="1:21" ht="14.4" customHeight="1" x14ac:dyDescent="0.3">
      <c r="A2497" s="737">
        <v>10</v>
      </c>
      <c r="B2497" s="738" t="s">
        <v>2778</v>
      </c>
      <c r="C2497" s="738" t="s">
        <v>3084</v>
      </c>
      <c r="D2497" s="819" t="s">
        <v>5808</v>
      </c>
      <c r="E2497" s="820" t="s">
        <v>3148</v>
      </c>
      <c r="F2497" s="738" t="s">
        <v>3058</v>
      </c>
      <c r="G2497" s="738" t="s">
        <v>3161</v>
      </c>
      <c r="H2497" s="738" t="s">
        <v>608</v>
      </c>
      <c r="I2497" s="738" t="s">
        <v>5544</v>
      </c>
      <c r="J2497" s="738" t="s">
        <v>3107</v>
      </c>
      <c r="K2497" s="738"/>
      <c r="L2497" s="739">
        <v>0</v>
      </c>
      <c r="M2497" s="739">
        <v>0</v>
      </c>
      <c r="N2497" s="738">
        <v>2</v>
      </c>
      <c r="O2497" s="821">
        <v>2</v>
      </c>
      <c r="P2497" s="739"/>
      <c r="Q2497" s="754"/>
      <c r="R2497" s="738"/>
      <c r="S2497" s="754">
        <v>0</v>
      </c>
      <c r="T2497" s="821"/>
      <c r="U2497" s="777">
        <v>0</v>
      </c>
    </row>
    <row r="2498" spans="1:21" ht="14.4" customHeight="1" x14ac:dyDescent="0.3">
      <c r="A2498" s="737">
        <v>10</v>
      </c>
      <c r="B2498" s="738" t="s">
        <v>2778</v>
      </c>
      <c r="C2498" s="738" t="s">
        <v>3084</v>
      </c>
      <c r="D2498" s="819" t="s">
        <v>5808</v>
      </c>
      <c r="E2498" s="820" t="s">
        <v>3148</v>
      </c>
      <c r="F2498" s="738" t="s">
        <v>3059</v>
      </c>
      <c r="G2498" s="738" t="s">
        <v>3855</v>
      </c>
      <c r="H2498" s="738" t="s">
        <v>608</v>
      </c>
      <c r="I2498" s="738" t="s">
        <v>3883</v>
      </c>
      <c r="J2498" s="738" t="s">
        <v>3884</v>
      </c>
      <c r="K2498" s="738" t="s">
        <v>3858</v>
      </c>
      <c r="L2498" s="739">
        <v>400</v>
      </c>
      <c r="M2498" s="739">
        <v>4400</v>
      </c>
      <c r="N2498" s="738">
        <v>11</v>
      </c>
      <c r="O2498" s="821">
        <v>2</v>
      </c>
      <c r="P2498" s="739">
        <v>3200</v>
      </c>
      <c r="Q2498" s="754">
        <v>0.72727272727272729</v>
      </c>
      <c r="R2498" s="738">
        <v>8</v>
      </c>
      <c r="S2498" s="754">
        <v>0.72727272727272729</v>
      </c>
      <c r="T2498" s="821">
        <v>1</v>
      </c>
      <c r="U2498" s="777">
        <v>0.5</v>
      </c>
    </row>
    <row r="2499" spans="1:21" ht="14.4" customHeight="1" x14ac:dyDescent="0.3">
      <c r="A2499" s="737">
        <v>10</v>
      </c>
      <c r="B2499" s="738" t="s">
        <v>2778</v>
      </c>
      <c r="C2499" s="738" t="s">
        <v>3084</v>
      </c>
      <c r="D2499" s="819" t="s">
        <v>5808</v>
      </c>
      <c r="E2499" s="820" t="s">
        <v>3148</v>
      </c>
      <c r="F2499" s="738" t="s">
        <v>3059</v>
      </c>
      <c r="G2499" s="738" t="s">
        <v>3940</v>
      </c>
      <c r="H2499" s="738" t="s">
        <v>608</v>
      </c>
      <c r="I2499" s="738" t="s">
        <v>3941</v>
      </c>
      <c r="J2499" s="738" t="s">
        <v>3942</v>
      </c>
      <c r="K2499" s="738" t="s">
        <v>3943</v>
      </c>
      <c r="L2499" s="739">
        <v>56.2</v>
      </c>
      <c r="M2499" s="739">
        <v>56.2</v>
      </c>
      <c r="N2499" s="738">
        <v>1</v>
      </c>
      <c r="O2499" s="821">
        <v>1</v>
      </c>
      <c r="P2499" s="739"/>
      <c r="Q2499" s="754">
        <v>0</v>
      </c>
      <c r="R2499" s="738"/>
      <c r="S2499" s="754">
        <v>0</v>
      </c>
      <c r="T2499" s="821"/>
      <c r="U2499" s="777">
        <v>0</v>
      </c>
    </row>
    <row r="2500" spans="1:21" ht="14.4" customHeight="1" x14ac:dyDescent="0.3">
      <c r="A2500" s="737">
        <v>10</v>
      </c>
      <c r="B2500" s="738" t="s">
        <v>2778</v>
      </c>
      <c r="C2500" s="738" t="s">
        <v>3086</v>
      </c>
      <c r="D2500" s="819" t="s">
        <v>5809</v>
      </c>
      <c r="E2500" s="820" t="s">
        <v>3104</v>
      </c>
      <c r="F2500" s="738" t="s">
        <v>3057</v>
      </c>
      <c r="G2500" s="738" t="s">
        <v>3240</v>
      </c>
      <c r="H2500" s="738" t="s">
        <v>608</v>
      </c>
      <c r="I2500" s="738" t="s">
        <v>2332</v>
      </c>
      <c r="J2500" s="738" t="s">
        <v>2333</v>
      </c>
      <c r="K2500" s="738" t="s">
        <v>4105</v>
      </c>
      <c r="L2500" s="739">
        <v>75.73</v>
      </c>
      <c r="M2500" s="739">
        <v>75.73</v>
      </c>
      <c r="N2500" s="738">
        <v>1</v>
      </c>
      <c r="O2500" s="821">
        <v>1</v>
      </c>
      <c r="P2500" s="739"/>
      <c r="Q2500" s="754">
        <v>0</v>
      </c>
      <c r="R2500" s="738"/>
      <c r="S2500" s="754">
        <v>0</v>
      </c>
      <c r="T2500" s="821"/>
      <c r="U2500" s="777">
        <v>0</v>
      </c>
    </row>
    <row r="2501" spans="1:21" ht="14.4" customHeight="1" x14ac:dyDescent="0.3">
      <c r="A2501" s="737">
        <v>10</v>
      </c>
      <c r="B2501" s="738" t="s">
        <v>2778</v>
      </c>
      <c r="C2501" s="738" t="s">
        <v>3086</v>
      </c>
      <c r="D2501" s="819" t="s">
        <v>5809</v>
      </c>
      <c r="E2501" s="820" t="s">
        <v>3104</v>
      </c>
      <c r="F2501" s="738" t="s">
        <v>3057</v>
      </c>
      <c r="G2501" s="738" t="s">
        <v>3240</v>
      </c>
      <c r="H2501" s="738" t="s">
        <v>871</v>
      </c>
      <c r="I2501" s="738" t="s">
        <v>1760</v>
      </c>
      <c r="J2501" s="738" t="s">
        <v>1761</v>
      </c>
      <c r="K2501" s="738" t="s">
        <v>2929</v>
      </c>
      <c r="L2501" s="739">
        <v>80.28</v>
      </c>
      <c r="M2501" s="739">
        <v>80.28</v>
      </c>
      <c r="N2501" s="738">
        <v>1</v>
      </c>
      <c r="O2501" s="821">
        <v>1</v>
      </c>
      <c r="P2501" s="739"/>
      <c r="Q2501" s="754">
        <v>0</v>
      </c>
      <c r="R2501" s="738"/>
      <c r="S2501" s="754">
        <v>0</v>
      </c>
      <c r="T2501" s="821"/>
      <c r="U2501" s="777">
        <v>0</v>
      </c>
    </row>
    <row r="2502" spans="1:21" ht="14.4" customHeight="1" x14ac:dyDescent="0.3">
      <c r="A2502" s="737">
        <v>10</v>
      </c>
      <c r="B2502" s="738" t="s">
        <v>2778</v>
      </c>
      <c r="C2502" s="738" t="s">
        <v>3086</v>
      </c>
      <c r="D2502" s="819" t="s">
        <v>5809</v>
      </c>
      <c r="E2502" s="820" t="s">
        <v>3104</v>
      </c>
      <c r="F2502" s="738" t="s">
        <v>3057</v>
      </c>
      <c r="G2502" s="738" t="s">
        <v>3240</v>
      </c>
      <c r="H2502" s="738" t="s">
        <v>608</v>
      </c>
      <c r="I2502" s="738" t="s">
        <v>5545</v>
      </c>
      <c r="J2502" s="738" t="s">
        <v>2333</v>
      </c>
      <c r="K2502" s="738" t="s">
        <v>4105</v>
      </c>
      <c r="L2502" s="739">
        <v>0</v>
      </c>
      <c r="M2502" s="739">
        <v>0</v>
      </c>
      <c r="N2502" s="738">
        <v>1</v>
      </c>
      <c r="O2502" s="821">
        <v>1</v>
      </c>
      <c r="P2502" s="739"/>
      <c r="Q2502" s="754"/>
      <c r="R2502" s="738"/>
      <c r="S2502" s="754">
        <v>0</v>
      </c>
      <c r="T2502" s="821"/>
      <c r="U2502" s="777">
        <v>0</v>
      </c>
    </row>
    <row r="2503" spans="1:21" ht="14.4" customHeight="1" x14ac:dyDescent="0.3">
      <c r="A2503" s="737">
        <v>10</v>
      </c>
      <c r="B2503" s="738" t="s">
        <v>2778</v>
      </c>
      <c r="C2503" s="738" t="s">
        <v>3086</v>
      </c>
      <c r="D2503" s="819" t="s">
        <v>5809</v>
      </c>
      <c r="E2503" s="820" t="s">
        <v>3104</v>
      </c>
      <c r="F2503" s="738" t="s">
        <v>3057</v>
      </c>
      <c r="G2503" s="738" t="s">
        <v>3603</v>
      </c>
      <c r="H2503" s="738" t="s">
        <v>608</v>
      </c>
      <c r="I2503" s="738" t="s">
        <v>977</v>
      </c>
      <c r="J2503" s="738" t="s">
        <v>3604</v>
      </c>
      <c r="K2503" s="738" t="s">
        <v>3605</v>
      </c>
      <c r="L2503" s="739">
        <v>36.76</v>
      </c>
      <c r="M2503" s="739">
        <v>73.52</v>
      </c>
      <c r="N2503" s="738">
        <v>2</v>
      </c>
      <c r="O2503" s="821">
        <v>2</v>
      </c>
      <c r="P2503" s="739">
        <v>36.76</v>
      </c>
      <c r="Q2503" s="754">
        <v>0.5</v>
      </c>
      <c r="R2503" s="738">
        <v>1</v>
      </c>
      <c r="S2503" s="754">
        <v>0.5</v>
      </c>
      <c r="T2503" s="821">
        <v>1</v>
      </c>
      <c r="U2503" s="777">
        <v>0.5</v>
      </c>
    </row>
    <row r="2504" spans="1:21" ht="14.4" customHeight="1" x14ac:dyDescent="0.3">
      <c r="A2504" s="737">
        <v>10</v>
      </c>
      <c r="B2504" s="738" t="s">
        <v>2778</v>
      </c>
      <c r="C2504" s="738" t="s">
        <v>3086</v>
      </c>
      <c r="D2504" s="819" t="s">
        <v>5809</v>
      </c>
      <c r="E2504" s="820" t="s">
        <v>3104</v>
      </c>
      <c r="F2504" s="738" t="s">
        <v>3057</v>
      </c>
      <c r="G2504" s="738" t="s">
        <v>4128</v>
      </c>
      <c r="H2504" s="738" t="s">
        <v>608</v>
      </c>
      <c r="I2504" s="738" t="s">
        <v>4129</v>
      </c>
      <c r="J2504" s="738" t="s">
        <v>4130</v>
      </c>
      <c r="K2504" s="738" t="s">
        <v>4131</v>
      </c>
      <c r="L2504" s="739">
        <v>102.31</v>
      </c>
      <c r="M2504" s="739">
        <v>102.31</v>
      </c>
      <c r="N2504" s="738">
        <v>1</v>
      </c>
      <c r="O2504" s="821">
        <v>1</v>
      </c>
      <c r="P2504" s="739"/>
      <c r="Q2504" s="754">
        <v>0</v>
      </c>
      <c r="R2504" s="738"/>
      <c r="S2504" s="754">
        <v>0</v>
      </c>
      <c r="T2504" s="821"/>
      <c r="U2504" s="777">
        <v>0</v>
      </c>
    </row>
    <row r="2505" spans="1:21" ht="14.4" customHeight="1" x14ac:dyDescent="0.3">
      <c r="A2505" s="737">
        <v>10</v>
      </c>
      <c r="B2505" s="738" t="s">
        <v>2778</v>
      </c>
      <c r="C2505" s="738" t="s">
        <v>3086</v>
      </c>
      <c r="D2505" s="819" t="s">
        <v>5809</v>
      </c>
      <c r="E2505" s="820" t="s">
        <v>3104</v>
      </c>
      <c r="F2505" s="738" t="s">
        <v>3057</v>
      </c>
      <c r="G2505" s="738" t="s">
        <v>4128</v>
      </c>
      <c r="H2505" s="738" t="s">
        <v>608</v>
      </c>
      <c r="I2505" s="738" t="s">
        <v>5546</v>
      </c>
      <c r="J2505" s="738" t="s">
        <v>5093</v>
      </c>
      <c r="K2505" s="738" t="s">
        <v>5547</v>
      </c>
      <c r="L2505" s="739">
        <v>0</v>
      </c>
      <c r="M2505" s="739">
        <v>0</v>
      </c>
      <c r="N2505" s="738">
        <v>1</v>
      </c>
      <c r="O2505" s="821">
        <v>1</v>
      </c>
      <c r="P2505" s="739">
        <v>0</v>
      </c>
      <c r="Q2505" s="754"/>
      <c r="R2505" s="738">
        <v>1</v>
      </c>
      <c r="S2505" s="754">
        <v>1</v>
      </c>
      <c r="T2505" s="821">
        <v>1</v>
      </c>
      <c r="U2505" s="777">
        <v>1</v>
      </c>
    </row>
    <row r="2506" spans="1:21" ht="14.4" customHeight="1" x14ac:dyDescent="0.3">
      <c r="A2506" s="737">
        <v>10</v>
      </c>
      <c r="B2506" s="738" t="s">
        <v>2778</v>
      </c>
      <c r="C2506" s="738" t="s">
        <v>3086</v>
      </c>
      <c r="D2506" s="819" t="s">
        <v>5809</v>
      </c>
      <c r="E2506" s="820" t="s">
        <v>3104</v>
      </c>
      <c r="F2506" s="738" t="s">
        <v>3057</v>
      </c>
      <c r="G2506" s="738" t="s">
        <v>5548</v>
      </c>
      <c r="H2506" s="738" t="s">
        <v>608</v>
      </c>
      <c r="I2506" s="738" t="s">
        <v>5549</v>
      </c>
      <c r="J2506" s="738" t="s">
        <v>5550</v>
      </c>
      <c r="K2506" s="738" t="s">
        <v>5551</v>
      </c>
      <c r="L2506" s="739">
        <v>0</v>
      </c>
      <c r="M2506" s="739">
        <v>0</v>
      </c>
      <c r="N2506" s="738">
        <v>2</v>
      </c>
      <c r="O2506" s="821">
        <v>1</v>
      </c>
      <c r="P2506" s="739"/>
      <c r="Q2506" s="754"/>
      <c r="R2506" s="738"/>
      <c r="S2506" s="754">
        <v>0</v>
      </c>
      <c r="T2506" s="821"/>
      <c r="U2506" s="777">
        <v>0</v>
      </c>
    </row>
    <row r="2507" spans="1:21" ht="14.4" customHeight="1" x14ac:dyDescent="0.3">
      <c r="A2507" s="737">
        <v>10</v>
      </c>
      <c r="B2507" s="738" t="s">
        <v>2778</v>
      </c>
      <c r="C2507" s="738" t="s">
        <v>3086</v>
      </c>
      <c r="D2507" s="819" t="s">
        <v>5809</v>
      </c>
      <c r="E2507" s="820" t="s">
        <v>3104</v>
      </c>
      <c r="F2507" s="738" t="s">
        <v>3057</v>
      </c>
      <c r="G2507" s="738" t="s">
        <v>3154</v>
      </c>
      <c r="H2507" s="738" t="s">
        <v>608</v>
      </c>
      <c r="I2507" s="738" t="s">
        <v>4775</v>
      </c>
      <c r="J2507" s="738" t="s">
        <v>3450</v>
      </c>
      <c r="K2507" s="738" t="s">
        <v>3451</v>
      </c>
      <c r="L2507" s="739">
        <v>27.67</v>
      </c>
      <c r="M2507" s="739">
        <v>27.67</v>
      </c>
      <c r="N2507" s="738">
        <v>1</v>
      </c>
      <c r="O2507" s="821">
        <v>0.5</v>
      </c>
      <c r="P2507" s="739"/>
      <c r="Q2507" s="754">
        <v>0</v>
      </c>
      <c r="R2507" s="738"/>
      <c r="S2507" s="754">
        <v>0</v>
      </c>
      <c r="T2507" s="821"/>
      <c r="U2507" s="777">
        <v>0</v>
      </c>
    </row>
    <row r="2508" spans="1:21" ht="14.4" customHeight="1" x14ac:dyDescent="0.3">
      <c r="A2508" s="737">
        <v>10</v>
      </c>
      <c r="B2508" s="738" t="s">
        <v>2778</v>
      </c>
      <c r="C2508" s="738" t="s">
        <v>3086</v>
      </c>
      <c r="D2508" s="819" t="s">
        <v>5809</v>
      </c>
      <c r="E2508" s="820" t="s">
        <v>3104</v>
      </c>
      <c r="F2508" s="738" t="s">
        <v>3057</v>
      </c>
      <c r="G2508" s="738" t="s">
        <v>3280</v>
      </c>
      <c r="H2508" s="738" t="s">
        <v>608</v>
      </c>
      <c r="I2508" s="738" t="s">
        <v>1731</v>
      </c>
      <c r="J2508" s="738" t="s">
        <v>1732</v>
      </c>
      <c r="K2508" s="738" t="s">
        <v>3281</v>
      </c>
      <c r="L2508" s="739">
        <v>46.99</v>
      </c>
      <c r="M2508" s="739">
        <v>93.98</v>
      </c>
      <c r="N2508" s="738">
        <v>2</v>
      </c>
      <c r="O2508" s="821">
        <v>2</v>
      </c>
      <c r="P2508" s="739">
        <v>93.98</v>
      </c>
      <c r="Q2508" s="754">
        <v>1</v>
      </c>
      <c r="R2508" s="738">
        <v>2</v>
      </c>
      <c r="S2508" s="754">
        <v>1</v>
      </c>
      <c r="T2508" s="821">
        <v>2</v>
      </c>
      <c r="U2508" s="777">
        <v>1</v>
      </c>
    </row>
    <row r="2509" spans="1:21" ht="14.4" customHeight="1" x14ac:dyDescent="0.3">
      <c r="A2509" s="737">
        <v>10</v>
      </c>
      <c r="B2509" s="738" t="s">
        <v>2778</v>
      </c>
      <c r="C2509" s="738" t="s">
        <v>3086</v>
      </c>
      <c r="D2509" s="819" t="s">
        <v>5809</v>
      </c>
      <c r="E2509" s="820" t="s">
        <v>3104</v>
      </c>
      <c r="F2509" s="738" t="s">
        <v>3057</v>
      </c>
      <c r="G2509" s="738" t="s">
        <v>3280</v>
      </c>
      <c r="H2509" s="738" t="s">
        <v>608</v>
      </c>
      <c r="I2509" s="738" t="s">
        <v>1739</v>
      </c>
      <c r="J2509" s="738" t="s">
        <v>1740</v>
      </c>
      <c r="K2509" s="738" t="s">
        <v>3735</v>
      </c>
      <c r="L2509" s="739">
        <v>93.98</v>
      </c>
      <c r="M2509" s="739">
        <v>187.96</v>
      </c>
      <c r="N2509" s="738">
        <v>2</v>
      </c>
      <c r="O2509" s="821">
        <v>2</v>
      </c>
      <c r="P2509" s="739"/>
      <c r="Q2509" s="754">
        <v>0</v>
      </c>
      <c r="R2509" s="738"/>
      <c r="S2509" s="754">
        <v>0</v>
      </c>
      <c r="T2509" s="821"/>
      <c r="U2509" s="777">
        <v>0</v>
      </c>
    </row>
    <row r="2510" spans="1:21" ht="14.4" customHeight="1" x14ac:dyDescent="0.3">
      <c r="A2510" s="737">
        <v>10</v>
      </c>
      <c r="B2510" s="738" t="s">
        <v>2778</v>
      </c>
      <c r="C2510" s="738" t="s">
        <v>3086</v>
      </c>
      <c r="D2510" s="819" t="s">
        <v>5809</v>
      </c>
      <c r="E2510" s="820" t="s">
        <v>3104</v>
      </c>
      <c r="F2510" s="738" t="s">
        <v>3057</v>
      </c>
      <c r="G2510" s="738" t="s">
        <v>3379</v>
      </c>
      <c r="H2510" s="738" t="s">
        <v>608</v>
      </c>
      <c r="I2510" s="738" t="s">
        <v>1274</v>
      </c>
      <c r="J2510" s="738" t="s">
        <v>1275</v>
      </c>
      <c r="K2510" s="738" t="s">
        <v>3534</v>
      </c>
      <c r="L2510" s="739">
        <v>48.09</v>
      </c>
      <c r="M2510" s="739">
        <v>48.09</v>
      </c>
      <c r="N2510" s="738">
        <v>1</v>
      </c>
      <c r="O2510" s="821">
        <v>1</v>
      </c>
      <c r="P2510" s="739">
        <v>48.09</v>
      </c>
      <c r="Q2510" s="754">
        <v>1</v>
      </c>
      <c r="R2510" s="738">
        <v>1</v>
      </c>
      <c r="S2510" s="754">
        <v>1</v>
      </c>
      <c r="T2510" s="821">
        <v>1</v>
      </c>
      <c r="U2510" s="777">
        <v>1</v>
      </c>
    </row>
    <row r="2511" spans="1:21" ht="14.4" customHeight="1" x14ac:dyDescent="0.3">
      <c r="A2511" s="737">
        <v>10</v>
      </c>
      <c r="B2511" s="738" t="s">
        <v>2778</v>
      </c>
      <c r="C2511" s="738" t="s">
        <v>3086</v>
      </c>
      <c r="D2511" s="819" t="s">
        <v>5809</v>
      </c>
      <c r="E2511" s="820" t="s">
        <v>3104</v>
      </c>
      <c r="F2511" s="738" t="s">
        <v>3057</v>
      </c>
      <c r="G2511" s="738" t="s">
        <v>3379</v>
      </c>
      <c r="H2511" s="738" t="s">
        <v>608</v>
      </c>
      <c r="I2511" s="738" t="s">
        <v>994</v>
      </c>
      <c r="J2511" s="738" t="s">
        <v>995</v>
      </c>
      <c r="K2511" s="738" t="s">
        <v>3380</v>
      </c>
      <c r="L2511" s="739">
        <v>89.91</v>
      </c>
      <c r="M2511" s="739">
        <v>89.91</v>
      </c>
      <c r="N2511" s="738">
        <v>1</v>
      </c>
      <c r="O2511" s="821">
        <v>1</v>
      </c>
      <c r="P2511" s="739"/>
      <c r="Q2511" s="754">
        <v>0</v>
      </c>
      <c r="R2511" s="738"/>
      <c r="S2511" s="754">
        <v>0</v>
      </c>
      <c r="T2511" s="821"/>
      <c r="U2511" s="777">
        <v>0</v>
      </c>
    </row>
    <row r="2512" spans="1:21" ht="14.4" customHeight="1" x14ac:dyDescent="0.3">
      <c r="A2512" s="737">
        <v>10</v>
      </c>
      <c r="B2512" s="738" t="s">
        <v>2778</v>
      </c>
      <c r="C2512" s="738" t="s">
        <v>3086</v>
      </c>
      <c r="D2512" s="819" t="s">
        <v>5809</v>
      </c>
      <c r="E2512" s="820" t="s">
        <v>3104</v>
      </c>
      <c r="F2512" s="738" t="s">
        <v>3057</v>
      </c>
      <c r="G2512" s="738" t="s">
        <v>3287</v>
      </c>
      <c r="H2512" s="738" t="s">
        <v>608</v>
      </c>
      <c r="I2512" s="738" t="s">
        <v>3383</v>
      </c>
      <c r="J2512" s="738" t="s">
        <v>982</v>
      </c>
      <c r="K2512" s="738" t="s">
        <v>3384</v>
      </c>
      <c r="L2512" s="739">
        <v>38.81</v>
      </c>
      <c r="M2512" s="739">
        <v>77.62</v>
      </c>
      <c r="N2512" s="738">
        <v>2</v>
      </c>
      <c r="O2512" s="821">
        <v>2</v>
      </c>
      <c r="P2512" s="739"/>
      <c r="Q2512" s="754">
        <v>0</v>
      </c>
      <c r="R2512" s="738"/>
      <c r="S2512" s="754">
        <v>0</v>
      </c>
      <c r="T2512" s="821"/>
      <c r="U2512" s="777">
        <v>0</v>
      </c>
    </row>
    <row r="2513" spans="1:21" ht="14.4" customHeight="1" x14ac:dyDescent="0.3">
      <c r="A2513" s="737">
        <v>10</v>
      </c>
      <c r="B2513" s="738" t="s">
        <v>2778</v>
      </c>
      <c r="C2513" s="738" t="s">
        <v>3086</v>
      </c>
      <c r="D2513" s="819" t="s">
        <v>5809</v>
      </c>
      <c r="E2513" s="820" t="s">
        <v>3104</v>
      </c>
      <c r="F2513" s="738" t="s">
        <v>3057</v>
      </c>
      <c r="G2513" s="738" t="s">
        <v>3511</v>
      </c>
      <c r="H2513" s="738" t="s">
        <v>608</v>
      </c>
      <c r="I2513" s="738" t="s">
        <v>4198</v>
      </c>
      <c r="J2513" s="738" t="s">
        <v>4199</v>
      </c>
      <c r="K2513" s="738" t="s">
        <v>3573</v>
      </c>
      <c r="L2513" s="739">
        <v>1472.61</v>
      </c>
      <c r="M2513" s="739">
        <v>2945.22</v>
      </c>
      <c r="N2513" s="738">
        <v>2</v>
      </c>
      <c r="O2513" s="821">
        <v>2</v>
      </c>
      <c r="P2513" s="739"/>
      <c r="Q2513" s="754">
        <v>0</v>
      </c>
      <c r="R2513" s="738"/>
      <c r="S2513" s="754">
        <v>0</v>
      </c>
      <c r="T2513" s="821"/>
      <c r="U2513" s="777">
        <v>0</v>
      </c>
    </row>
    <row r="2514" spans="1:21" ht="14.4" customHeight="1" x14ac:dyDescent="0.3">
      <c r="A2514" s="737">
        <v>10</v>
      </c>
      <c r="B2514" s="738" t="s">
        <v>2778</v>
      </c>
      <c r="C2514" s="738" t="s">
        <v>3086</v>
      </c>
      <c r="D2514" s="819" t="s">
        <v>5809</v>
      </c>
      <c r="E2514" s="820" t="s">
        <v>3104</v>
      </c>
      <c r="F2514" s="738" t="s">
        <v>3057</v>
      </c>
      <c r="G2514" s="738" t="s">
        <v>3399</v>
      </c>
      <c r="H2514" s="738" t="s">
        <v>871</v>
      </c>
      <c r="I2514" s="738" t="s">
        <v>2641</v>
      </c>
      <c r="J2514" s="738" t="s">
        <v>2642</v>
      </c>
      <c r="K2514" s="738" t="s">
        <v>3033</v>
      </c>
      <c r="L2514" s="739">
        <v>26.3</v>
      </c>
      <c r="M2514" s="739">
        <v>26.3</v>
      </c>
      <c r="N2514" s="738">
        <v>1</v>
      </c>
      <c r="O2514" s="821">
        <v>0.5</v>
      </c>
      <c r="P2514" s="739"/>
      <c r="Q2514" s="754">
        <v>0</v>
      </c>
      <c r="R2514" s="738"/>
      <c r="S2514" s="754">
        <v>0</v>
      </c>
      <c r="T2514" s="821"/>
      <c r="U2514" s="777">
        <v>0</v>
      </c>
    </row>
    <row r="2515" spans="1:21" ht="14.4" customHeight="1" x14ac:dyDescent="0.3">
      <c r="A2515" s="737">
        <v>10</v>
      </c>
      <c r="B2515" s="738" t="s">
        <v>2778</v>
      </c>
      <c r="C2515" s="738" t="s">
        <v>3086</v>
      </c>
      <c r="D2515" s="819" t="s">
        <v>5809</v>
      </c>
      <c r="E2515" s="820" t="s">
        <v>3104</v>
      </c>
      <c r="F2515" s="738" t="s">
        <v>3057</v>
      </c>
      <c r="G2515" s="738" t="s">
        <v>3399</v>
      </c>
      <c r="H2515" s="738" t="s">
        <v>871</v>
      </c>
      <c r="I2515" s="738" t="s">
        <v>885</v>
      </c>
      <c r="J2515" s="738" t="s">
        <v>886</v>
      </c>
      <c r="K2515" s="738" t="s">
        <v>2864</v>
      </c>
      <c r="L2515" s="739">
        <v>63.75</v>
      </c>
      <c r="M2515" s="739">
        <v>63.75</v>
      </c>
      <c r="N2515" s="738">
        <v>1</v>
      </c>
      <c r="O2515" s="821">
        <v>1</v>
      </c>
      <c r="P2515" s="739">
        <v>63.75</v>
      </c>
      <c r="Q2515" s="754">
        <v>1</v>
      </c>
      <c r="R2515" s="738">
        <v>1</v>
      </c>
      <c r="S2515" s="754">
        <v>1</v>
      </c>
      <c r="T2515" s="821">
        <v>1</v>
      </c>
      <c r="U2515" s="777">
        <v>1</v>
      </c>
    </row>
    <row r="2516" spans="1:21" ht="14.4" customHeight="1" x14ac:dyDescent="0.3">
      <c r="A2516" s="737">
        <v>10</v>
      </c>
      <c r="B2516" s="738" t="s">
        <v>2778</v>
      </c>
      <c r="C2516" s="738" t="s">
        <v>3086</v>
      </c>
      <c r="D2516" s="819" t="s">
        <v>5809</v>
      </c>
      <c r="E2516" s="820" t="s">
        <v>3104</v>
      </c>
      <c r="F2516" s="738" t="s">
        <v>3057</v>
      </c>
      <c r="G2516" s="738" t="s">
        <v>3355</v>
      </c>
      <c r="H2516" s="738" t="s">
        <v>608</v>
      </c>
      <c r="I2516" s="738" t="s">
        <v>2329</v>
      </c>
      <c r="J2516" s="738" t="s">
        <v>1283</v>
      </c>
      <c r="K2516" s="738" t="s">
        <v>3358</v>
      </c>
      <c r="L2516" s="739">
        <v>60.28</v>
      </c>
      <c r="M2516" s="739">
        <v>60.28</v>
      </c>
      <c r="N2516" s="738">
        <v>1</v>
      </c>
      <c r="O2516" s="821">
        <v>1</v>
      </c>
      <c r="P2516" s="739"/>
      <c r="Q2516" s="754">
        <v>0</v>
      </c>
      <c r="R2516" s="738"/>
      <c r="S2516" s="754">
        <v>0</v>
      </c>
      <c r="T2516" s="821"/>
      <c r="U2516" s="777">
        <v>0</v>
      </c>
    </row>
    <row r="2517" spans="1:21" ht="14.4" customHeight="1" x14ac:dyDescent="0.3">
      <c r="A2517" s="737">
        <v>10</v>
      </c>
      <c r="B2517" s="738" t="s">
        <v>2778</v>
      </c>
      <c r="C2517" s="738" t="s">
        <v>3086</v>
      </c>
      <c r="D2517" s="819" t="s">
        <v>5809</v>
      </c>
      <c r="E2517" s="820" t="s">
        <v>3104</v>
      </c>
      <c r="F2517" s="738" t="s">
        <v>3057</v>
      </c>
      <c r="G2517" s="738" t="s">
        <v>3355</v>
      </c>
      <c r="H2517" s="738" t="s">
        <v>608</v>
      </c>
      <c r="I2517" s="738" t="s">
        <v>1225</v>
      </c>
      <c r="J2517" s="738" t="s">
        <v>1226</v>
      </c>
      <c r="K2517" s="738" t="s">
        <v>3565</v>
      </c>
      <c r="L2517" s="739">
        <v>59.56</v>
      </c>
      <c r="M2517" s="739">
        <v>59.56</v>
      </c>
      <c r="N2517" s="738">
        <v>1</v>
      </c>
      <c r="O2517" s="821">
        <v>1</v>
      </c>
      <c r="P2517" s="739"/>
      <c r="Q2517" s="754">
        <v>0</v>
      </c>
      <c r="R2517" s="738"/>
      <c r="S2517" s="754">
        <v>0</v>
      </c>
      <c r="T2517" s="821"/>
      <c r="U2517" s="777">
        <v>0</v>
      </c>
    </row>
    <row r="2518" spans="1:21" ht="14.4" customHeight="1" x14ac:dyDescent="0.3">
      <c r="A2518" s="737">
        <v>10</v>
      </c>
      <c r="B2518" s="738" t="s">
        <v>2778</v>
      </c>
      <c r="C2518" s="738" t="s">
        <v>3086</v>
      </c>
      <c r="D2518" s="819" t="s">
        <v>5809</v>
      </c>
      <c r="E2518" s="820" t="s">
        <v>3104</v>
      </c>
      <c r="F2518" s="738" t="s">
        <v>3057</v>
      </c>
      <c r="G2518" s="738" t="s">
        <v>3359</v>
      </c>
      <c r="H2518" s="738" t="s">
        <v>608</v>
      </c>
      <c r="I2518" s="738" t="s">
        <v>5552</v>
      </c>
      <c r="J2518" s="738" t="s">
        <v>5553</v>
      </c>
      <c r="K2518" s="738" t="s">
        <v>5554</v>
      </c>
      <c r="L2518" s="739">
        <v>0</v>
      </c>
      <c r="M2518" s="739">
        <v>0</v>
      </c>
      <c r="N2518" s="738">
        <v>2</v>
      </c>
      <c r="O2518" s="821">
        <v>1</v>
      </c>
      <c r="P2518" s="739"/>
      <c r="Q2518" s="754"/>
      <c r="R2518" s="738"/>
      <c r="S2518" s="754">
        <v>0</v>
      </c>
      <c r="T2518" s="821"/>
      <c r="U2518" s="777">
        <v>0</v>
      </c>
    </row>
    <row r="2519" spans="1:21" ht="14.4" customHeight="1" x14ac:dyDescent="0.3">
      <c r="A2519" s="737">
        <v>10</v>
      </c>
      <c r="B2519" s="738" t="s">
        <v>2778</v>
      </c>
      <c r="C2519" s="738" t="s">
        <v>3086</v>
      </c>
      <c r="D2519" s="819" t="s">
        <v>5809</v>
      </c>
      <c r="E2519" s="820" t="s">
        <v>3104</v>
      </c>
      <c r="F2519" s="738" t="s">
        <v>3057</v>
      </c>
      <c r="G2519" s="738" t="s">
        <v>3479</v>
      </c>
      <c r="H2519" s="738" t="s">
        <v>608</v>
      </c>
      <c r="I2519" s="738" t="s">
        <v>969</v>
      </c>
      <c r="J2519" s="738" t="s">
        <v>970</v>
      </c>
      <c r="K2519" s="738" t="s">
        <v>3480</v>
      </c>
      <c r="L2519" s="739">
        <v>61.97</v>
      </c>
      <c r="M2519" s="739">
        <v>371.82000000000005</v>
      </c>
      <c r="N2519" s="738">
        <v>6</v>
      </c>
      <c r="O2519" s="821">
        <v>6</v>
      </c>
      <c r="P2519" s="739"/>
      <c r="Q2519" s="754">
        <v>0</v>
      </c>
      <c r="R2519" s="738"/>
      <c r="S2519" s="754">
        <v>0</v>
      </c>
      <c r="T2519" s="821"/>
      <c r="U2519" s="777">
        <v>0</v>
      </c>
    </row>
    <row r="2520" spans="1:21" ht="14.4" customHeight="1" x14ac:dyDescent="0.3">
      <c r="A2520" s="737">
        <v>10</v>
      </c>
      <c r="B2520" s="738" t="s">
        <v>2778</v>
      </c>
      <c r="C2520" s="738" t="s">
        <v>3086</v>
      </c>
      <c r="D2520" s="819" t="s">
        <v>5809</v>
      </c>
      <c r="E2520" s="820" t="s">
        <v>3105</v>
      </c>
      <c r="F2520" s="738" t="s">
        <v>3057</v>
      </c>
      <c r="G2520" s="738" t="s">
        <v>3240</v>
      </c>
      <c r="H2520" s="738" t="s">
        <v>871</v>
      </c>
      <c r="I2520" s="738" t="s">
        <v>1325</v>
      </c>
      <c r="J2520" s="738" t="s">
        <v>2895</v>
      </c>
      <c r="K2520" s="738" t="s">
        <v>2896</v>
      </c>
      <c r="L2520" s="739">
        <v>149.52000000000001</v>
      </c>
      <c r="M2520" s="739">
        <v>149.52000000000001</v>
      </c>
      <c r="N2520" s="738">
        <v>1</v>
      </c>
      <c r="O2520" s="821">
        <v>1</v>
      </c>
      <c r="P2520" s="739"/>
      <c r="Q2520" s="754">
        <v>0</v>
      </c>
      <c r="R2520" s="738"/>
      <c r="S2520" s="754">
        <v>0</v>
      </c>
      <c r="T2520" s="821"/>
      <c r="U2520" s="777">
        <v>0</v>
      </c>
    </row>
    <row r="2521" spans="1:21" ht="14.4" customHeight="1" x14ac:dyDescent="0.3">
      <c r="A2521" s="737">
        <v>10</v>
      </c>
      <c r="B2521" s="738" t="s">
        <v>2778</v>
      </c>
      <c r="C2521" s="738" t="s">
        <v>3086</v>
      </c>
      <c r="D2521" s="819" t="s">
        <v>5809</v>
      </c>
      <c r="E2521" s="820" t="s">
        <v>3105</v>
      </c>
      <c r="F2521" s="738" t="s">
        <v>3057</v>
      </c>
      <c r="G2521" s="738" t="s">
        <v>3379</v>
      </c>
      <c r="H2521" s="738" t="s">
        <v>608</v>
      </c>
      <c r="I2521" s="738" t="s">
        <v>994</v>
      </c>
      <c r="J2521" s="738" t="s">
        <v>995</v>
      </c>
      <c r="K2521" s="738" t="s">
        <v>3380</v>
      </c>
      <c r="L2521" s="739">
        <v>89.91</v>
      </c>
      <c r="M2521" s="739">
        <v>179.82</v>
      </c>
      <c r="N2521" s="738">
        <v>2</v>
      </c>
      <c r="O2521" s="821">
        <v>2</v>
      </c>
      <c r="P2521" s="739"/>
      <c r="Q2521" s="754">
        <v>0</v>
      </c>
      <c r="R2521" s="738"/>
      <c r="S2521" s="754">
        <v>0</v>
      </c>
      <c r="T2521" s="821"/>
      <c r="U2521" s="777">
        <v>0</v>
      </c>
    </row>
    <row r="2522" spans="1:21" ht="14.4" customHeight="1" x14ac:dyDescent="0.3">
      <c r="A2522" s="737">
        <v>10</v>
      </c>
      <c r="B2522" s="738" t="s">
        <v>2778</v>
      </c>
      <c r="C2522" s="738" t="s">
        <v>3086</v>
      </c>
      <c r="D2522" s="819" t="s">
        <v>5809</v>
      </c>
      <c r="E2522" s="820" t="s">
        <v>3105</v>
      </c>
      <c r="F2522" s="738" t="s">
        <v>3057</v>
      </c>
      <c r="G2522" s="738" t="s">
        <v>3535</v>
      </c>
      <c r="H2522" s="738" t="s">
        <v>608</v>
      </c>
      <c r="I2522" s="738" t="s">
        <v>1028</v>
      </c>
      <c r="J2522" s="738" t="s">
        <v>1029</v>
      </c>
      <c r="K2522" s="738" t="s">
        <v>3536</v>
      </c>
      <c r="L2522" s="739">
        <v>27.28</v>
      </c>
      <c r="M2522" s="739">
        <v>81.84</v>
      </c>
      <c r="N2522" s="738">
        <v>3</v>
      </c>
      <c r="O2522" s="821">
        <v>2.5</v>
      </c>
      <c r="P2522" s="739"/>
      <c r="Q2522" s="754">
        <v>0</v>
      </c>
      <c r="R2522" s="738"/>
      <c r="S2522" s="754">
        <v>0</v>
      </c>
      <c r="T2522" s="821"/>
      <c r="U2522" s="777">
        <v>0</v>
      </c>
    </row>
    <row r="2523" spans="1:21" ht="14.4" customHeight="1" x14ac:dyDescent="0.3">
      <c r="A2523" s="737">
        <v>10</v>
      </c>
      <c r="B2523" s="738" t="s">
        <v>2778</v>
      </c>
      <c r="C2523" s="738" t="s">
        <v>3086</v>
      </c>
      <c r="D2523" s="819" t="s">
        <v>5809</v>
      </c>
      <c r="E2523" s="820" t="s">
        <v>3105</v>
      </c>
      <c r="F2523" s="738" t="s">
        <v>3057</v>
      </c>
      <c r="G2523" s="738" t="s">
        <v>3287</v>
      </c>
      <c r="H2523" s="738" t="s">
        <v>608</v>
      </c>
      <c r="I2523" s="738" t="s">
        <v>3383</v>
      </c>
      <c r="J2523" s="738" t="s">
        <v>982</v>
      </c>
      <c r="K2523" s="738" t="s">
        <v>3384</v>
      </c>
      <c r="L2523" s="739">
        <v>38.81</v>
      </c>
      <c r="M2523" s="739">
        <v>38.81</v>
      </c>
      <c r="N2523" s="738">
        <v>1</v>
      </c>
      <c r="O2523" s="821">
        <v>1</v>
      </c>
      <c r="P2523" s="739">
        <v>38.81</v>
      </c>
      <c r="Q2523" s="754">
        <v>1</v>
      </c>
      <c r="R2523" s="738">
        <v>1</v>
      </c>
      <c r="S2523" s="754">
        <v>1</v>
      </c>
      <c r="T2523" s="821">
        <v>1</v>
      </c>
      <c r="U2523" s="777">
        <v>1</v>
      </c>
    </row>
    <row r="2524" spans="1:21" ht="14.4" customHeight="1" x14ac:dyDescent="0.3">
      <c r="A2524" s="737">
        <v>10</v>
      </c>
      <c r="B2524" s="738" t="s">
        <v>2778</v>
      </c>
      <c r="C2524" s="738" t="s">
        <v>3086</v>
      </c>
      <c r="D2524" s="819" t="s">
        <v>5809</v>
      </c>
      <c r="E2524" s="820" t="s">
        <v>3105</v>
      </c>
      <c r="F2524" s="738" t="s">
        <v>3057</v>
      </c>
      <c r="G2524" s="738" t="s">
        <v>3622</v>
      </c>
      <c r="H2524" s="738" t="s">
        <v>608</v>
      </c>
      <c r="I2524" s="738" t="s">
        <v>3623</v>
      </c>
      <c r="J2524" s="738" t="s">
        <v>3624</v>
      </c>
      <c r="K2524" s="738" t="s">
        <v>3625</v>
      </c>
      <c r="L2524" s="739">
        <v>0</v>
      </c>
      <c r="M2524" s="739">
        <v>0</v>
      </c>
      <c r="N2524" s="738">
        <v>1</v>
      </c>
      <c r="O2524" s="821">
        <v>1</v>
      </c>
      <c r="P2524" s="739"/>
      <c r="Q2524" s="754"/>
      <c r="R2524" s="738"/>
      <c r="S2524" s="754">
        <v>0</v>
      </c>
      <c r="T2524" s="821"/>
      <c r="U2524" s="777">
        <v>0</v>
      </c>
    </row>
    <row r="2525" spans="1:21" ht="14.4" customHeight="1" x14ac:dyDescent="0.3">
      <c r="A2525" s="737">
        <v>10</v>
      </c>
      <c r="B2525" s="738" t="s">
        <v>2778</v>
      </c>
      <c r="C2525" s="738" t="s">
        <v>3086</v>
      </c>
      <c r="D2525" s="819" t="s">
        <v>5809</v>
      </c>
      <c r="E2525" s="820" t="s">
        <v>3105</v>
      </c>
      <c r="F2525" s="738" t="s">
        <v>3057</v>
      </c>
      <c r="G2525" s="738" t="s">
        <v>3385</v>
      </c>
      <c r="H2525" s="738" t="s">
        <v>871</v>
      </c>
      <c r="I2525" s="738" t="s">
        <v>3386</v>
      </c>
      <c r="J2525" s="738" t="s">
        <v>2911</v>
      </c>
      <c r="K2525" s="738" t="s">
        <v>3387</v>
      </c>
      <c r="L2525" s="739">
        <v>207.45</v>
      </c>
      <c r="M2525" s="739">
        <v>414.9</v>
      </c>
      <c r="N2525" s="738">
        <v>2</v>
      </c>
      <c r="O2525" s="821">
        <v>1.5</v>
      </c>
      <c r="P2525" s="739"/>
      <c r="Q2525" s="754">
        <v>0</v>
      </c>
      <c r="R2525" s="738"/>
      <c r="S2525" s="754">
        <v>0</v>
      </c>
      <c r="T2525" s="821"/>
      <c r="U2525" s="777">
        <v>0</v>
      </c>
    </row>
    <row r="2526" spans="1:21" ht="14.4" customHeight="1" x14ac:dyDescent="0.3">
      <c r="A2526" s="737">
        <v>10</v>
      </c>
      <c r="B2526" s="738" t="s">
        <v>2778</v>
      </c>
      <c r="C2526" s="738" t="s">
        <v>3086</v>
      </c>
      <c r="D2526" s="819" t="s">
        <v>5809</v>
      </c>
      <c r="E2526" s="820" t="s">
        <v>3105</v>
      </c>
      <c r="F2526" s="738" t="s">
        <v>3057</v>
      </c>
      <c r="G2526" s="738" t="s">
        <v>3385</v>
      </c>
      <c r="H2526" s="738" t="s">
        <v>608</v>
      </c>
      <c r="I2526" s="738" t="s">
        <v>4839</v>
      </c>
      <c r="J2526" s="738" t="s">
        <v>4837</v>
      </c>
      <c r="K2526" s="738" t="s">
        <v>3157</v>
      </c>
      <c r="L2526" s="739">
        <v>207.45</v>
      </c>
      <c r="M2526" s="739">
        <v>207.45</v>
      </c>
      <c r="N2526" s="738">
        <v>1</v>
      </c>
      <c r="O2526" s="821">
        <v>1</v>
      </c>
      <c r="P2526" s="739"/>
      <c r="Q2526" s="754">
        <v>0</v>
      </c>
      <c r="R2526" s="738"/>
      <c r="S2526" s="754">
        <v>0</v>
      </c>
      <c r="T2526" s="821"/>
      <c r="U2526" s="777">
        <v>0</v>
      </c>
    </row>
    <row r="2527" spans="1:21" ht="14.4" customHeight="1" x14ac:dyDescent="0.3">
      <c r="A2527" s="737">
        <v>10</v>
      </c>
      <c r="B2527" s="738" t="s">
        <v>2778</v>
      </c>
      <c r="C2527" s="738" t="s">
        <v>3086</v>
      </c>
      <c r="D2527" s="819" t="s">
        <v>5809</v>
      </c>
      <c r="E2527" s="820" t="s">
        <v>3105</v>
      </c>
      <c r="F2527" s="738" t="s">
        <v>3057</v>
      </c>
      <c r="G2527" s="738" t="s">
        <v>3390</v>
      </c>
      <c r="H2527" s="738" t="s">
        <v>608</v>
      </c>
      <c r="I2527" s="738" t="s">
        <v>3696</v>
      </c>
      <c r="J2527" s="738" t="s">
        <v>3392</v>
      </c>
      <c r="K2527" s="738" t="s">
        <v>3697</v>
      </c>
      <c r="L2527" s="739">
        <v>0</v>
      </c>
      <c r="M2527" s="739">
        <v>0</v>
      </c>
      <c r="N2527" s="738">
        <v>1</v>
      </c>
      <c r="O2527" s="821">
        <v>0.5</v>
      </c>
      <c r="P2527" s="739"/>
      <c r="Q2527" s="754"/>
      <c r="R2527" s="738"/>
      <c r="S2527" s="754">
        <v>0</v>
      </c>
      <c r="T2527" s="821"/>
      <c r="U2527" s="777">
        <v>0</v>
      </c>
    </row>
    <row r="2528" spans="1:21" ht="14.4" customHeight="1" x14ac:dyDescent="0.3">
      <c r="A2528" s="737">
        <v>10</v>
      </c>
      <c r="B2528" s="738" t="s">
        <v>2778</v>
      </c>
      <c r="C2528" s="738" t="s">
        <v>3086</v>
      </c>
      <c r="D2528" s="819" t="s">
        <v>5809</v>
      </c>
      <c r="E2528" s="820" t="s">
        <v>3105</v>
      </c>
      <c r="F2528" s="738" t="s">
        <v>3057</v>
      </c>
      <c r="G2528" s="738" t="s">
        <v>3188</v>
      </c>
      <c r="H2528" s="738" t="s">
        <v>608</v>
      </c>
      <c r="I2528" s="738" t="s">
        <v>3189</v>
      </c>
      <c r="J2528" s="738" t="s">
        <v>1623</v>
      </c>
      <c r="K2528" s="738" t="s">
        <v>3190</v>
      </c>
      <c r="L2528" s="739">
        <v>301.2</v>
      </c>
      <c r="M2528" s="739">
        <v>301.2</v>
      </c>
      <c r="N2528" s="738">
        <v>1</v>
      </c>
      <c r="O2528" s="821">
        <v>0.5</v>
      </c>
      <c r="P2528" s="739"/>
      <c r="Q2528" s="754">
        <v>0</v>
      </c>
      <c r="R2528" s="738"/>
      <c r="S2528" s="754">
        <v>0</v>
      </c>
      <c r="T2528" s="821"/>
      <c r="U2528" s="777">
        <v>0</v>
      </c>
    </row>
    <row r="2529" spans="1:21" ht="14.4" customHeight="1" x14ac:dyDescent="0.3">
      <c r="A2529" s="737">
        <v>10</v>
      </c>
      <c r="B2529" s="738" t="s">
        <v>2778</v>
      </c>
      <c r="C2529" s="738" t="s">
        <v>3086</v>
      </c>
      <c r="D2529" s="819" t="s">
        <v>5809</v>
      </c>
      <c r="E2529" s="820" t="s">
        <v>3105</v>
      </c>
      <c r="F2529" s="738" t="s">
        <v>3057</v>
      </c>
      <c r="G2529" s="738" t="s">
        <v>3399</v>
      </c>
      <c r="H2529" s="738" t="s">
        <v>871</v>
      </c>
      <c r="I2529" s="738" t="s">
        <v>885</v>
      </c>
      <c r="J2529" s="738" t="s">
        <v>886</v>
      </c>
      <c r="K2529" s="738" t="s">
        <v>2864</v>
      </c>
      <c r="L2529" s="739">
        <v>63.75</v>
      </c>
      <c r="M2529" s="739">
        <v>63.75</v>
      </c>
      <c r="N2529" s="738">
        <v>1</v>
      </c>
      <c r="O2529" s="821">
        <v>1</v>
      </c>
      <c r="P2529" s="739"/>
      <c r="Q2529" s="754">
        <v>0</v>
      </c>
      <c r="R2529" s="738"/>
      <c r="S2529" s="754">
        <v>0</v>
      </c>
      <c r="T2529" s="821"/>
      <c r="U2529" s="777">
        <v>0</v>
      </c>
    </row>
    <row r="2530" spans="1:21" ht="14.4" customHeight="1" x14ac:dyDescent="0.3">
      <c r="A2530" s="737">
        <v>10</v>
      </c>
      <c r="B2530" s="738" t="s">
        <v>2778</v>
      </c>
      <c r="C2530" s="738" t="s">
        <v>3086</v>
      </c>
      <c r="D2530" s="819" t="s">
        <v>5809</v>
      </c>
      <c r="E2530" s="820" t="s">
        <v>3105</v>
      </c>
      <c r="F2530" s="738" t="s">
        <v>3059</v>
      </c>
      <c r="G2530" s="738" t="s">
        <v>3566</v>
      </c>
      <c r="H2530" s="738" t="s">
        <v>608</v>
      </c>
      <c r="I2530" s="738" t="s">
        <v>3567</v>
      </c>
      <c r="J2530" s="738" t="s">
        <v>3568</v>
      </c>
      <c r="K2530" s="738" t="s">
        <v>3569</v>
      </c>
      <c r="L2530" s="739">
        <v>500</v>
      </c>
      <c r="M2530" s="739">
        <v>500</v>
      </c>
      <c r="N2530" s="738">
        <v>1</v>
      </c>
      <c r="O2530" s="821">
        <v>1</v>
      </c>
      <c r="P2530" s="739"/>
      <c r="Q2530" s="754">
        <v>0</v>
      </c>
      <c r="R2530" s="738"/>
      <c r="S2530" s="754">
        <v>0</v>
      </c>
      <c r="T2530" s="821"/>
      <c r="U2530" s="777">
        <v>0</v>
      </c>
    </row>
    <row r="2531" spans="1:21" ht="14.4" customHeight="1" x14ac:dyDescent="0.3">
      <c r="A2531" s="737">
        <v>10</v>
      </c>
      <c r="B2531" s="738" t="s">
        <v>2778</v>
      </c>
      <c r="C2531" s="738" t="s">
        <v>3086</v>
      </c>
      <c r="D2531" s="819" t="s">
        <v>5809</v>
      </c>
      <c r="E2531" s="820" t="s">
        <v>3106</v>
      </c>
      <c r="F2531" s="738" t="s">
        <v>3057</v>
      </c>
      <c r="G2531" s="738" t="s">
        <v>3218</v>
      </c>
      <c r="H2531" s="738" t="s">
        <v>608</v>
      </c>
      <c r="I2531" s="738" t="s">
        <v>1509</v>
      </c>
      <c r="J2531" s="738" t="s">
        <v>1510</v>
      </c>
      <c r="K2531" s="738" t="s">
        <v>3219</v>
      </c>
      <c r="L2531" s="739">
        <v>263.26</v>
      </c>
      <c r="M2531" s="739">
        <v>263.26</v>
      </c>
      <c r="N2531" s="738">
        <v>1</v>
      </c>
      <c r="O2531" s="821">
        <v>1</v>
      </c>
      <c r="P2531" s="739"/>
      <c r="Q2531" s="754">
        <v>0</v>
      </c>
      <c r="R2531" s="738"/>
      <c r="S2531" s="754">
        <v>0</v>
      </c>
      <c r="T2531" s="821"/>
      <c r="U2531" s="777">
        <v>0</v>
      </c>
    </row>
    <row r="2532" spans="1:21" ht="14.4" customHeight="1" x14ac:dyDescent="0.3">
      <c r="A2532" s="737">
        <v>10</v>
      </c>
      <c r="B2532" s="738" t="s">
        <v>2778</v>
      </c>
      <c r="C2532" s="738" t="s">
        <v>3086</v>
      </c>
      <c r="D2532" s="819" t="s">
        <v>5809</v>
      </c>
      <c r="E2532" s="820" t="s">
        <v>3106</v>
      </c>
      <c r="F2532" s="738" t="s">
        <v>3057</v>
      </c>
      <c r="G2532" s="738" t="s">
        <v>3240</v>
      </c>
      <c r="H2532" s="738" t="s">
        <v>608</v>
      </c>
      <c r="I2532" s="738" t="s">
        <v>2332</v>
      </c>
      <c r="J2532" s="738" t="s">
        <v>2333</v>
      </c>
      <c r="K2532" s="738" t="s">
        <v>4105</v>
      </c>
      <c r="L2532" s="739">
        <v>75.73</v>
      </c>
      <c r="M2532" s="739">
        <v>227.19</v>
      </c>
      <c r="N2532" s="738">
        <v>3</v>
      </c>
      <c r="O2532" s="821">
        <v>3</v>
      </c>
      <c r="P2532" s="739"/>
      <c r="Q2532" s="754">
        <v>0</v>
      </c>
      <c r="R2532" s="738"/>
      <c r="S2532" s="754">
        <v>0</v>
      </c>
      <c r="T2532" s="821"/>
      <c r="U2532" s="777">
        <v>0</v>
      </c>
    </row>
    <row r="2533" spans="1:21" ht="14.4" customHeight="1" x14ac:dyDescent="0.3">
      <c r="A2533" s="737">
        <v>10</v>
      </c>
      <c r="B2533" s="738" t="s">
        <v>2778</v>
      </c>
      <c r="C2533" s="738" t="s">
        <v>3086</v>
      </c>
      <c r="D2533" s="819" t="s">
        <v>5809</v>
      </c>
      <c r="E2533" s="820" t="s">
        <v>3106</v>
      </c>
      <c r="F2533" s="738" t="s">
        <v>3057</v>
      </c>
      <c r="G2533" s="738" t="s">
        <v>3240</v>
      </c>
      <c r="H2533" s="738" t="s">
        <v>871</v>
      </c>
      <c r="I2533" s="738" t="s">
        <v>1007</v>
      </c>
      <c r="J2533" s="738" t="s">
        <v>1008</v>
      </c>
      <c r="K2533" s="738" t="s">
        <v>3241</v>
      </c>
      <c r="L2533" s="739">
        <v>75.73</v>
      </c>
      <c r="M2533" s="739">
        <v>75.73</v>
      </c>
      <c r="N2533" s="738">
        <v>1</v>
      </c>
      <c r="O2533" s="821">
        <v>1</v>
      </c>
      <c r="P2533" s="739"/>
      <c r="Q2533" s="754">
        <v>0</v>
      </c>
      <c r="R2533" s="738"/>
      <c r="S2533" s="754">
        <v>0</v>
      </c>
      <c r="T2533" s="821"/>
      <c r="U2533" s="777">
        <v>0</v>
      </c>
    </row>
    <row r="2534" spans="1:21" ht="14.4" customHeight="1" x14ac:dyDescent="0.3">
      <c r="A2534" s="737">
        <v>10</v>
      </c>
      <c r="B2534" s="738" t="s">
        <v>2778</v>
      </c>
      <c r="C2534" s="738" t="s">
        <v>3086</v>
      </c>
      <c r="D2534" s="819" t="s">
        <v>5809</v>
      </c>
      <c r="E2534" s="820" t="s">
        <v>3106</v>
      </c>
      <c r="F2534" s="738" t="s">
        <v>3057</v>
      </c>
      <c r="G2534" s="738" t="s">
        <v>3603</v>
      </c>
      <c r="H2534" s="738" t="s">
        <v>608</v>
      </c>
      <c r="I2534" s="738" t="s">
        <v>977</v>
      </c>
      <c r="J2534" s="738" t="s">
        <v>3604</v>
      </c>
      <c r="K2534" s="738" t="s">
        <v>3605</v>
      </c>
      <c r="L2534" s="739">
        <v>36.76</v>
      </c>
      <c r="M2534" s="739">
        <v>36.76</v>
      </c>
      <c r="N2534" s="738">
        <v>1</v>
      </c>
      <c r="O2534" s="821">
        <v>1</v>
      </c>
      <c r="P2534" s="739"/>
      <c r="Q2534" s="754">
        <v>0</v>
      </c>
      <c r="R2534" s="738"/>
      <c r="S2534" s="754">
        <v>0</v>
      </c>
      <c r="T2534" s="821"/>
      <c r="U2534" s="777">
        <v>0</v>
      </c>
    </row>
    <row r="2535" spans="1:21" ht="14.4" customHeight="1" x14ac:dyDescent="0.3">
      <c r="A2535" s="737">
        <v>10</v>
      </c>
      <c r="B2535" s="738" t="s">
        <v>2778</v>
      </c>
      <c r="C2535" s="738" t="s">
        <v>3086</v>
      </c>
      <c r="D2535" s="819" t="s">
        <v>5809</v>
      </c>
      <c r="E2535" s="820" t="s">
        <v>3106</v>
      </c>
      <c r="F2535" s="738" t="s">
        <v>3057</v>
      </c>
      <c r="G2535" s="738" t="s">
        <v>3603</v>
      </c>
      <c r="H2535" s="738" t="s">
        <v>608</v>
      </c>
      <c r="I2535" s="738" t="s">
        <v>5555</v>
      </c>
      <c r="J2535" s="738" t="s">
        <v>5556</v>
      </c>
      <c r="K2535" s="738" t="s">
        <v>4127</v>
      </c>
      <c r="L2535" s="739">
        <v>25.06</v>
      </c>
      <c r="M2535" s="739">
        <v>75.179999999999993</v>
      </c>
      <c r="N2535" s="738">
        <v>3</v>
      </c>
      <c r="O2535" s="821">
        <v>2</v>
      </c>
      <c r="P2535" s="739"/>
      <c r="Q2535" s="754">
        <v>0</v>
      </c>
      <c r="R2535" s="738"/>
      <c r="S2535" s="754">
        <v>0</v>
      </c>
      <c r="T2535" s="821"/>
      <c r="U2535" s="777">
        <v>0</v>
      </c>
    </row>
    <row r="2536" spans="1:21" ht="14.4" customHeight="1" x14ac:dyDescent="0.3">
      <c r="A2536" s="737">
        <v>10</v>
      </c>
      <c r="B2536" s="738" t="s">
        <v>2778</v>
      </c>
      <c r="C2536" s="738" t="s">
        <v>3086</v>
      </c>
      <c r="D2536" s="819" t="s">
        <v>5809</v>
      </c>
      <c r="E2536" s="820" t="s">
        <v>3106</v>
      </c>
      <c r="F2536" s="738" t="s">
        <v>3057</v>
      </c>
      <c r="G2536" s="738" t="s">
        <v>3379</v>
      </c>
      <c r="H2536" s="738" t="s">
        <v>608</v>
      </c>
      <c r="I2536" s="738" t="s">
        <v>1274</v>
      </c>
      <c r="J2536" s="738" t="s">
        <v>1275</v>
      </c>
      <c r="K2536" s="738" t="s">
        <v>3534</v>
      </c>
      <c r="L2536" s="739">
        <v>48.09</v>
      </c>
      <c r="M2536" s="739">
        <v>48.09</v>
      </c>
      <c r="N2536" s="738">
        <v>1</v>
      </c>
      <c r="O2536" s="821">
        <v>1</v>
      </c>
      <c r="P2536" s="739"/>
      <c r="Q2536" s="754">
        <v>0</v>
      </c>
      <c r="R2536" s="738"/>
      <c r="S2536" s="754">
        <v>0</v>
      </c>
      <c r="T2536" s="821"/>
      <c r="U2536" s="777">
        <v>0</v>
      </c>
    </row>
    <row r="2537" spans="1:21" ht="14.4" customHeight="1" x14ac:dyDescent="0.3">
      <c r="A2537" s="737">
        <v>10</v>
      </c>
      <c r="B2537" s="738" t="s">
        <v>2778</v>
      </c>
      <c r="C2537" s="738" t="s">
        <v>3086</v>
      </c>
      <c r="D2537" s="819" t="s">
        <v>5809</v>
      </c>
      <c r="E2537" s="820" t="s">
        <v>3106</v>
      </c>
      <c r="F2537" s="738" t="s">
        <v>3057</v>
      </c>
      <c r="G2537" s="738" t="s">
        <v>3379</v>
      </c>
      <c r="H2537" s="738" t="s">
        <v>608</v>
      </c>
      <c r="I2537" s="738" t="s">
        <v>994</v>
      </c>
      <c r="J2537" s="738" t="s">
        <v>995</v>
      </c>
      <c r="K2537" s="738" t="s">
        <v>3380</v>
      </c>
      <c r="L2537" s="739">
        <v>89.91</v>
      </c>
      <c r="M2537" s="739">
        <v>89.91</v>
      </c>
      <c r="N2537" s="738">
        <v>1</v>
      </c>
      <c r="O2537" s="821">
        <v>1</v>
      </c>
      <c r="P2537" s="739"/>
      <c r="Q2537" s="754">
        <v>0</v>
      </c>
      <c r="R2537" s="738"/>
      <c r="S2537" s="754">
        <v>0</v>
      </c>
      <c r="T2537" s="821"/>
      <c r="U2537" s="777">
        <v>0</v>
      </c>
    </row>
    <row r="2538" spans="1:21" ht="14.4" customHeight="1" x14ac:dyDescent="0.3">
      <c r="A2538" s="737">
        <v>10</v>
      </c>
      <c r="B2538" s="738" t="s">
        <v>2778</v>
      </c>
      <c r="C2538" s="738" t="s">
        <v>3086</v>
      </c>
      <c r="D2538" s="819" t="s">
        <v>5809</v>
      </c>
      <c r="E2538" s="820" t="s">
        <v>3106</v>
      </c>
      <c r="F2538" s="738" t="s">
        <v>3057</v>
      </c>
      <c r="G2538" s="738" t="s">
        <v>3535</v>
      </c>
      <c r="H2538" s="738" t="s">
        <v>608</v>
      </c>
      <c r="I2538" s="738" t="s">
        <v>1028</v>
      </c>
      <c r="J2538" s="738" t="s">
        <v>1029</v>
      </c>
      <c r="K2538" s="738" t="s">
        <v>3536</v>
      </c>
      <c r="L2538" s="739">
        <v>27.28</v>
      </c>
      <c r="M2538" s="739">
        <v>27.28</v>
      </c>
      <c r="N2538" s="738">
        <v>1</v>
      </c>
      <c r="O2538" s="821">
        <v>1</v>
      </c>
      <c r="P2538" s="739"/>
      <c r="Q2538" s="754">
        <v>0</v>
      </c>
      <c r="R2538" s="738"/>
      <c r="S2538" s="754">
        <v>0</v>
      </c>
      <c r="T2538" s="821"/>
      <c r="U2538" s="777">
        <v>0</v>
      </c>
    </row>
    <row r="2539" spans="1:21" ht="14.4" customHeight="1" x14ac:dyDescent="0.3">
      <c r="A2539" s="737">
        <v>10</v>
      </c>
      <c r="B2539" s="738" t="s">
        <v>2778</v>
      </c>
      <c r="C2539" s="738" t="s">
        <v>3086</v>
      </c>
      <c r="D2539" s="819" t="s">
        <v>5809</v>
      </c>
      <c r="E2539" s="820" t="s">
        <v>3106</v>
      </c>
      <c r="F2539" s="738" t="s">
        <v>3057</v>
      </c>
      <c r="G2539" s="738" t="s">
        <v>3287</v>
      </c>
      <c r="H2539" s="738" t="s">
        <v>608</v>
      </c>
      <c r="I2539" s="738" t="s">
        <v>5557</v>
      </c>
      <c r="J2539" s="738" t="s">
        <v>2764</v>
      </c>
      <c r="K2539" s="738" t="s">
        <v>3254</v>
      </c>
      <c r="L2539" s="739">
        <v>35.28</v>
      </c>
      <c r="M2539" s="739">
        <v>70.56</v>
      </c>
      <c r="N2539" s="738">
        <v>2</v>
      </c>
      <c r="O2539" s="821">
        <v>1</v>
      </c>
      <c r="P2539" s="739"/>
      <c r="Q2539" s="754">
        <v>0</v>
      </c>
      <c r="R2539" s="738"/>
      <c r="S2539" s="754">
        <v>0</v>
      </c>
      <c r="T2539" s="821"/>
      <c r="U2539" s="777">
        <v>0</v>
      </c>
    </row>
    <row r="2540" spans="1:21" ht="14.4" customHeight="1" x14ac:dyDescent="0.3">
      <c r="A2540" s="737">
        <v>10</v>
      </c>
      <c r="B2540" s="738" t="s">
        <v>2778</v>
      </c>
      <c r="C2540" s="738" t="s">
        <v>3086</v>
      </c>
      <c r="D2540" s="819" t="s">
        <v>5809</v>
      </c>
      <c r="E2540" s="820" t="s">
        <v>3106</v>
      </c>
      <c r="F2540" s="738" t="s">
        <v>3057</v>
      </c>
      <c r="G2540" s="738" t="s">
        <v>3622</v>
      </c>
      <c r="H2540" s="738" t="s">
        <v>608</v>
      </c>
      <c r="I2540" s="738" t="s">
        <v>3623</v>
      </c>
      <c r="J2540" s="738" t="s">
        <v>3624</v>
      </c>
      <c r="K2540" s="738" t="s">
        <v>3625</v>
      </c>
      <c r="L2540" s="739">
        <v>0</v>
      </c>
      <c r="M2540" s="739">
        <v>0</v>
      </c>
      <c r="N2540" s="738">
        <v>3</v>
      </c>
      <c r="O2540" s="821">
        <v>3</v>
      </c>
      <c r="P2540" s="739"/>
      <c r="Q2540" s="754"/>
      <c r="R2540" s="738"/>
      <c r="S2540" s="754">
        <v>0</v>
      </c>
      <c r="T2540" s="821"/>
      <c r="U2540" s="777">
        <v>0</v>
      </c>
    </row>
    <row r="2541" spans="1:21" ht="14.4" customHeight="1" x14ac:dyDescent="0.3">
      <c r="A2541" s="737">
        <v>10</v>
      </c>
      <c r="B2541" s="738" t="s">
        <v>2778</v>
      </c>
      <c r="C2541" s="738" t="s">
        <v>3086</v>
      </c>
      <c r="D2541" s="819" t="s">
        <v>5809</v>
      </c>
      <c r="E2541" s="820" t="s">
        <v>3106</v>
      </c>
      <c r="F2541" s="738" t="s">
        <v>3057</v>
      </c>
      <c r="G2541" s="738" t="s">
        <v>3542</v>
      </c>
      <c r="H2541" s="738" t="s">
        <v>608</v>
      </c>
      <c r="I2541" s="738" t="s">
        <v>1016</v>
      </c>
      <c r="J2541" s="738" t="s">
        <v>1017</v>
      </c>
      <c r="K2541" s="738" t="s">
        <v>3543</v>
      </c>
      <c r="L2541" s="739">
        <v>0</v>
      </c>
      <c r="M2541" s="739">
        <v>0</v>
      </c>
      <c r="N2541" s="738">
        <v>1</v>
      </c>
      <c r="O2541" s="821">
        <v>1</v>
      </c>
      <c r="P2541" s="739"/>
      <c r="Q2541" s="754"/>
      <c r="R2541" s="738"/>
      <c r="S2541" s="754">
        <v>0</v>
      </c>
      <c r="T2541" s="821"/>
      <c r="U2541" s="777">
        <v>0</v>
      </c>
    </row>
    <row r="2542" spans="1:21" ht="14.4" customHeight="1" x14ac:dyDescent="0.3">
      <c r="A2542" s="737">
        <v>10</v>
      </c>
      <c r="B2542" s="738" t="s">
        <v>2778</v>
      </c>
      <c r="C2542" s="738" t="s">
        <v>3086</v>
      </c>
      <c r="D2542" s="819" t="s">
        <v>5809</v>
      </c>
      <c r="E2542" s="820" t="s">
        <v>3106</v>
      </c>
      <c r="F2542" s="738" t="s">
        <v>3057</v>
      </c>
      <c r="G2542" s="738" t="s">
        <v>3477</v>
      </c>
      <c r="H2542" s="738" t="s">
        <v>608</v>
      </c>
      <c r="I2542" s="738" t="s">
        <v>1589</v>
      </c>
      <c r="J2542" s="738" t="s">
        <v>1590</v>
      </c>
      <c r="K2542" s="738" t="s">
        <v>3478</v>
      </c>
      <c r="L2542" s="739">
        <v>90.95</v>
      </c>
      <c r="M2542" s="739">
        <v>90.95</v>
      </c>
      <c r="N2542" s="738">
        <v>1</v>
      </c>
      <c r="O2542" s="821">
        <v>1</v>
      </c>
      <c r="P2542" s="739"/>
      <c r="Q2542" s="754">
        <v>0</v>
      </c>
      <c r="R2542" s="738"/>
      <c r="S2542" s="754">
        <v>0</v>
      </c>
      <c r="T2542" s="821"/>
      <c r="U2542" s="777">
        <v>0</v>
      </c>
    </row>
    <row r="2543" spans="1:21" ht="14.4" customHeight="1" x14ac:dyDescent="0.3">
      <c r="A2543" s="737">
        <v>10</v>
      </c>
      <c r="B2543" s="738" t="s">
        <v>2778</v>
      </c>
      <c r="C2543" s="738" t="s">
        <v>3086</v>
      </c>
      <c r="D2543" s="819" t="s">
        <v>5809</v>
      </c>
      <c r="E2543" s="820" t="s">
        <v>3106</v>
      </c>
      <c r="F2543" s="738" t="s">
        <v>3057</v>
      </c>
      <c r="G2543" s="738" t="s">
        <v>3559</v>
      </c>
      <c r="H2543" s="738" t="s">
        <v>608</v>
      </c>
      <c r="I2543" s="738" t="s">
        <v>866</v>
      </c>
      <c r="J2543" s="738" t="s">
        <v>867</v>
      </c>
      <c r="K2543" s="738" t="s">
        <v>3560</v>
      </c>
      <c r="L2543" s="739">
        <v>54.55</v>
      </c>
      <c r="M2543" s="739">
        <v>54.55</v>
      </c>
      <c r="N2543" s="738">
        <v>1</v>
      </c>
      <c r="O2543" s="821">
        <v>1</v>
      </c>
      <c r="P2543" s="739"/>
      <c r="Q2543" s="754">
        <v>0</v>
      </c>
      <c r="R2543" s="738"/>
      <c r="S2543" s="754">
        <v>0</v>
      </c>
      <c r="T2543" s="821"/>
      <c r="U2543" s="777">
        <v>0</v>
      </c>
    </row>
    <row r="2544" spans="1:21" ht="14.4" customHeight="1" x14ac:dyDescent="0.3">
      <c r="A2544" s="737">
        <v>10</v>
      </c>
      <c r="B2544" s="738" t="s">
        <v>2778</v>
      </c>
      <c r="C2544" s="738" t="s">
        <v>3086</v>
      </c>
      <c r="D2544" s="819" t="s">
        <v>5809</v>
      </c>
      <c r="E2544" s="820" t="s">
        <v>3106</v>
      </c>
      <c r="F2544" s="738" t="s">
        <v>3057</v>
      </c>
      <c r="G2544" s="738" t="s">
        <v>3399</v>
      </c>
      <c r="H2544" s="738" t="s">
        <v>871</v>
      </c>
      <c r="I2544" s="738" t="s">
        <v>2641</v>
      </c>
      <c r="J2544" s="738" t="s">
        <v>2642</v>
      </c>
      <c r="K2544" s="738" t="s">
        <v>3033</v>
      </c>
      <c r="L2544" s="739">
        <v>26.3</v>
      </c>
      <c r="M2544" s="739">
        <v>78.900000000000006</v>
      </c>
      <c r="N2544" s="738">
        <v>3</v>
      </c>
      <c r="O2544" s="821">
        <v>3</v>
      </c>
      <c r="P2544" s="739"/>
      <c r="Q2544" s="754">
        <v>0</v>
      </c>
      <c r="R2544" s="738"/>
      <c r="S2544" s="754">
        <v>0</v>
      </c>
      <c r="T2544" s="821"/>
      <c r="U2544" s="777">
        <v>0</v>
      </c>
    </row>
    <row r="2545" spans="1:21" ht="14.4" customHeight="1" x14ac:dyDescent="0.3">
      <c r="A2545" s="737">
        <v>10</v>
      </c>
      <c r="B2545" s="738" t="s">
        <v>2778</v>
      </c>
      <c r="C2545" s="738" t="s">
        <v>3086</v>
      </c>
      <c r="D2545" s="819" t="s">
        <v>5809</v>
      </c>
      <c r="E2545" s="820" t="s">
        <v>3106</v>
      </c>
      <c r="F2545" s="738" t="s">
        <v>3057</v>
      </c>
      <c r="G2545" s="738" t="s">
        <v>3479</v>
      </c>
      <c r="H2545" s="738" t="s">
        <v>608</v>
      </c>
      <c r="I2545" s="738" t="s">
        <v>969</v>
      </c>
      <c r="J2545" s="738" t="s">
        <v>970</v>
      </c>
      <c r="K2545" s="738" t="s">
        <v>3480</v>
      </c>
      <c r="L2545" s="739">
        <v>61.97</v>
      </c>
      <c r="M2545" s="739">
        <v>123.94</v>
      </c>
      <c r="N2545" s="738">
        <v>2</v>
      </c>
      <c r="O2545" s="821">
        <v>2</v>
      </c>
      <c r="P2545" s="739"/>
      <c r="Q2545" s="754">
        <v>0</v>
      </c>
      <c r="R2545" s="738"/>
      <c r="S2545" s="754">
        <v>0</v>
      </c>
      <c r="T2545" s="821"/>
      <c r="U2545" s="777">
        <v>0</v>
      </c>
    </row>
    <row r="2546" spans="1:21" ht="14.4" customHeight="1" x14ac:dyDescent="0.3">
      <c r="A2546" s="737">
        <v>10</v>
      </c>
      <c r="B2546" s="738" t="s">
        <v>2778</v>
      </c>
      <c r="C2546" s="738" t="s">
        <v>3086</v>
      </c>
      <c r="D2546" s="819" t="s">
        <v>5809</v>
      </c>
      <c r="E2546" s="820" t="s">
        <v>3128</v>
      </c>
      <c r="F2546" s="738" t="s">
        <v>3057</v>
      </c>
      <c r="G2546" s="738" t="s">
        <v>3240</v>
      </c>
      <c r="H2546" s="738" t="s">
        <v>608</v>
      </c>
      <c r="I2546" s="738" t="s">
        <v>2332</v>
      </c>
      <c r="J2546" s="738" t="s">
        <v>2333</v>
      </c>
      <c r="K2546" s="738" t="s">
        <v>4105</v>
      </c>
      <c r="L2546" s="739">
        <v>75.73</v>
      </c>
      <c r="M2546" s="739">
        <v>227.19</v>
      </c>
      <c r="N2546" s="738">
        <v>3</v>
      </c>
      <c r="O2546" s="821">
        <v>3</v>
      </c>
      <c r="P2546" s="739"/>
      <c r="Q2546" s="754">
        <v>0</v>
      </c>
      <c r="R2546" s="738"/>
      <c r="S2546" s="754">
        <v>0</v>
      </c>
      <c r="T2546" s="821"/>
      <c r="U2546" s="777">
        <v>0</v>
      </c>
    </row>
    <row r="2547" spans="1:21" ht="14.4" customHeight="1" x14ac:dyDescent="0.3">
      <c r="A2547" s="737">
        <v>10</v>
      </c>
      <c r="B2547" s="738" t="s">
        <v>2778</v>
      </c>
      <c r="C2547" s="738" t="s">
        <v>3086</v>
      </c>
      <c r="D2547" s="819" t="s">
        <v>5809</v>
      </c>
      <c r="E2547" s="820" t="s">
        <v>3128</v>
      </c>
      <c r="F2547" s="738" t="s">
        <v>3057</v>
      </c>
      <c r="G2547" s="738" t="s">
        <v>3154</v>
      </c>
      <c r="H2547" s="738" t="s">
        <v>608</v>
      </c>
      <c r="I2547" s="738" t="s">
        <v>3449</v>
      </c>
      <c r="J2547" s="738" t="s">
        <v>3450</v>
      </c>
      <c r="K2547" s="738" t="s">
        <v>3451</v>
      </c>
      <c r="L2547" s="739">
        <v>27.67</v>
      </c>
      <c r="M2547" s="739">
        <v>27.67</v>
      </c>
      <c r="N2547" s="738">
        <v>1</v>
      </c>
      <c r="O2547" s="821">
        <v>0.5</v>
      </c>
      <c r="P2547" s="739"/>
      <c r="Q2547" s="754">
        <v>0</v>
      </c>
      <c r="R2547" s="738"/>
      <c r="S2547" s="754">
        <v>0</v>
      </c>
      <c r="T2547" s="821"/>
      <c r="U2547" s="777">
        <v>0</v>
      </c>
    </row>
    <row r="2548" spans="1:21" ht="14.4" customHeight="1" x14ac:dyDescent="0.3">
      <c r="A2548" s="737">
        <v>10</v>
      </c>
      <c r="B2548" s="738" t="s">
        <v>2778</v>
      </c>
      <c r="C2548" s="738" t="s">
        <v>3086</v>
      </c>
      <c r="D2548" s="819" t="s">
        <v>5809</v>
      </c>
      <c r="E2548" s="820" t="s">
        <v>3128</v>
      </c>
      <c r="F2548" s="738" t="s">
        <v>3057</v>
      </c>
      <c r="G2548" s="738" t="s">
        <v>3530</v>
      </c>
      <c r="H2548" s="738" t="s">
        <v>608</v>
      </c>
      <c r="I2548" s="738" t="s">
        <v>1486</v>
      </c>
      <c r="J2548" s="738" t="s">
        <v>1405</v>
      </c>
      <c r="K2548" s="738" t="s">
        <v>3531</v>
      </c>
      <c r="L2548" s="739">
        <v>92.85</v>
      </c>
      <c r="M2548" s="739">
        <v>92.85</v>
      </c>
      <c r="N2548" s="738">
        <v>1</v>
      </c>
      <c r="O2548" s="821">
        <v>0.5</v>
      </c>
      <c r="P2548" s="739"/>
      <c r="Q2548" s="754">
        <v>0</v>
      </c>
      <c r="R2548" s="738"/>
      <c r="S2548" s="754">
        <v>0</v>
      </c>
      <c r="T2548" s="821"/>
      <c r="U2548" s="777">
        <v>0</v>
      </c>
    </row>
    <row r="2549" spans="1:21" ht="14.4" customHeight="1" x14ac:dyDescent="0.3">
      <c r="A2549" s="737">
        <v>10</v>
      </c>
      <c r="B2549" s="738" t="s">
        <v>2778</v>
      </c>
      <c r="C2549" s="738" t="s">
        <v>3086</v>
      </c>
      <c r="D2549" s="819" t="s">
        <v>5809</v>
      </c>
      <c r="E2549" s="820" t="s">
        <v>3128</v>
      </c>
      <c r="F2549" s="738" t="s">
        <v>3057</v>
      </c>
      <c r="G2549" s="738" t="s">
        <v>3530</v>
      </c>
      <c r="H2549" s="738" t="s">
        <v>608</v>
      </c>
      <c r="I2549" s="738" t="s">
        <v>2002</v>
      </c>
      <c r="J2549" s="738" t="s">
        <v>1405</v>
      </c>
      <c r="K2549" s="738" t="s">
        <v>4287</v>
      </c>
      <c r="L2549" s="739">
        <v>159.16999999999999</v>
      </c>
      <c r="M2549" s="739">
        <v>159.16999999999999</v>
      </c>
      <c r="N2549" s="738">
        <v>1</v>
      </c>
      <c r="O2549" s="821">
        <v>1</v>
      </c>
      <c r="P2549" s="739"/>
      <c r="Q2549" s="754">
        <v>0</v>
      </c>
      <c r="R2549" s="738"/>
      <c r="S2549" s="754">
        <v>0</v>
      </c>
      <c r="T2549" s="821"/>
      <c r="U2549" s="777">
        <v>0</v>
      </c>
    </row>
    <row r="2550" spans="1:21" ht="14.4" customHeight="1" x14ac:dyDescent="0.3">
      <c r="A2550" s="737">
        <v>10</v>
      </c>
      <c r="B2550" s="738" t="s">
        <v>2778</v>
      </c>
      <c r="C2550" s="738" t="s">
        <v>3086</v>
      </c>
      <c r="D2550" s="819" t="s">
        <v>5809</v>
      </c>
      <c r="E2550" s="820" t="s">
        <v>3128</v>
      </c>
      <c r="F2550" s="738" t="s">
        <v>3057</v>
      </c>
      <c r="G2550" s="738" t="s">
        <v>3379</v>
      </c>
      <c r="H2550" s="738" t="s">
        <v>608</v>
      </c>
      <c r="I2550" s="738" t="s">
        <v>994</v>
      </c>
      <c r="J2550" s="738" t="s">
        <v>995</v>
      </c>
      <c r="K2550" s="738" t="s">
        <v>3380</v>
      </c>
      <c r="L2550" s="739">
        <v>89.91</v>
      </c>
      <c r="M2550" s="739">
        <v>89.91</v>
      </c>
      <c r="N2550" s="738">
        <v>1</v>
      </c>
      <c r="O2550" s="821">
        <v>1</v>
      </c>
      <c r="P2550" s="739"/>
      <c r="Q2550" s="754">
        <v>0</v>
      </c>
      <c r="R2550" s="738"/>
      <c r="S2550" s="754">
        <v>0</v>
      </c>
      <c r="T2550" s="821"/>
      <c r="U2550" s="777">
        <v>0</v>
      </c>
    </row>
    <row r="2551" spans="1:21" ht="14.4" customHeight="1" x14ac:dyDescent="0.3">
      <c r="A2551" s="737">
        <v>10</v>
      </c>
      <c r="B2551" s="738" t="s">
        <v>2778</v>
      </c>
      <c r="C2551" s="738" t="s">
        <v>3086</v>
      </c>
      <c r="D2551" s="819" t="s">
        <v>5809</v>
      </c>
      <c r="E2551" s="820" t="s">
        <v>3128</v>
      </c>
      <c r="F2551" s="738" t="s">
        <v>3057</v>
      </c>
      <c r="G2551" s="738" t="s">
        <v>3287</v>
      </c>
      <c r="H2551" s="738" t="s">
        <v>608</v>
      </c>
      <c r="I2551" s="738" t="s">
        <v>2763</v>
      </c>
      <c r="J2551" s="738" t="s">
        <v>2764</v>
      </c>
      <c r="K2551" s="738" t="s">
        <v>3250</v>
      </c>
      <c r="L2551" s="739">
        <v>49.38</v>
      </c>
      <c r="M2551" s="739">
        <v>49.38</v>
      </c>
      <c r="N2551" s="738">
        <v>1</v>
      </c>
      <c r="O2551" s="821">
        <v>0.5</v>
      </c>
      <c r="P2551" s="739"/>
      <c r="Q2551" s="754">
        <v>0</v>
      </c>
      <c r="R2551" s="738"/>
      <c r="S2551" s="754">
        <v>0</v>
      </c>
      <c r="T2551" s="821"/>
      <c r="U2551" s="777">
        <v>0</v>
      </c>
    </row>
    <row r="2552" spans="1:21" ht="14.4" customHeight="1" x14ac:dyDescent="0.3">
      <c r="A2552" s="737">
        <v>10</v>
      </c>
      <c r="B2552" s="738" t="s">
        <v>2778</v>
      </c>
      <c r="C2552" s="738" t="s">
        <v>3086</v>
      </c>
      <c r="D2552" s="819" t="s">
        <v>5809</v>
      </c>
      <c r="E2552" s="820" t="s">
        <v>3128</v>
      </c>
      <c r="F2552" s="738" t="s">
        <v>3057</v>
      </c>
      <c r="G2552" s="738" t="s">
        <v>3622</v>
      </c>
      <c r="H2552" s="738" t="s">
        <v>608</v>
      </c>
      <c r="I2552" s="738" t="s">
        <v>3623</v>
      </c>
      <c r="J2552" s="738" t="s">
        <v>3624</v>
      </c>
      <c r="K2552" s="738" t="s">
        <v>3625</v>
      </c>
      <c r="L2552" s="739">
        <v>0</v>
      </c>
      <c r="M2552" s="739">
        <v>0</v>
      </c>
      <c r="N2552" s="738">
        <v>1</v>
      </c>
      <c r="O2552" s="821">
        <v>0.5</v>
      </c>
      <c r="P2552" s="739"/>
      <c r="Q2552" s="754"/>
      <c r="R2552" s="738"/>
      <c r="S2552" s="754">
        <v>0</v>
      </c>
      <c r="T2552" s="821"/>
      <c r="U2552" s="777">
        <v>0</v>
      </c>
    </row>
    <row r="2553" spans="1:21" ht="14.4" customHeight="1" x14ac:dyDescent="0.3">
      <c r="A2553" s="737">
        <v>10</v>
      </c>
      <c r="B2553" s="738" t="s">
        <v>2778</v>
      </c>
      <c r="C2553" s="738" t="s">
        <v>3086</v>
      </c>
      <c r="D2553" s="819" t="s">
        <v>5809</v>
      </c>
      <c r="E2553" s="820" t="s">
        <v>3128</v>
      </c>
      <c r="F2553" s="738" t="s">
        <v>3057</v>
      </c>
      <c r="G2553" s="738" t="s">
        <v>5023</v>
      </c>
      <c r="H2553" s="738" t="s">
        <v>608</v>
      </c>
      <c r="I2553" s="738" t="s">
        <v>5024</v>
      </c>
      <c r="J2553" s="738" t="s">
        <v>5025</v>
      </c>
      <c r="K2553" s="738" t="s">
        <v>5026</v>
      </c>
      <c r="L2553" s="739">
        <v>59.78</v>
      </c>
      <c r="M2553" s="739">
        <v>59.78</v>
      </c>
      <c r="N2553" s="738">
        <v>1</v>
      </c>
      <c r="O2553" s="821">
        <v>1</v>
      </c>
      <c r="P2553" s="739">
        <v>59.78</v>
      </c>
      <c r="Q2553" s="754">
        <v>1</v>
      </c>
      <c r="R2553" s="738">
        <v>1</v>
      </c>
      <c r="S2553" s="754">
        <v>1</v>
      </c>
      <c r="T2553" s="821">
        <v>1</v>
      </c>
      <c r="U2553" s="777">
        <v>1</v>
      </c>
    </row>
    <row r="2554" spans="1:21" ht="14.4" customHeight="1" x14ac:dyDescent="0.3">
      <c r="A2554" s="737">
        <v>10</v>
      </c>
      <c r="B2554" s="738" t="s">
        <v>2778</v>
      </c>
      <c r="C2554" s="738" t="s">
        <v>3086</v>
      </c>
      <c r="D2554" s="819" t="s">
        <v>5809</v>
      </c>
      <c r="E2554" s="820" t="s">
        <v>3128</v>
      </c>
      <c r="F2554" s="738" t="s">
        <v>3057</v>
      </c>
      <c r="G2554" s="738" t="s">
        <v>4161</v>
      </c>
      <c r="H2554" s="738" t="s">
        <v>608</v>
      </c>
      <c r="I2554" s="738" t="s">
        <v>4162</v>
      </c>
      <c r="J2554" s="738" t="s">
        <v>4163</v>
      </c>
      <c r="K2554" s="738" t="s">
        <v>4164</v>
      </c>
      <c r="L2554" s="739">
        <v>52.47</v>
      </c>
      <c r="M2554" s="739">
        <v>52.47</v>
      </c>
      <c r="N2554" s="738">
        <v>1</v>
      </c>
      <c r="O2554" s="821">
        <v>1</v>
      </c>
      <c r="P2554" s="739"/>
      <c r="Q2554" s="754">
        <v>0</v>
      </c>
      <c r="R2554" s="738"/>
      <c r="S2554" s="754">
        <v>0</v>
      </c>
      <c r="T2554" s="821"/>
      <c r="U2554" s="777">
        <v>0</v>
      </c>
    </row>
    <row r="2555" spans="1:21" ht="14.4" customHeight="1" x14ac:dyDescent="0.3">
      <c r="A2555" s="737">
        <v>10</v>
      </c>
      <c r="B2555" s="738" t="s">
        <v>2778</v>
      </c>
      <c r="C2555" s="738" t="s">
        <v>3086</v>
      </c>
      <c r="D2555" s="819" t="s">
        <v>5809</v>
      </c>
      <c r="E2555" s="820" t="s">
        <v>3131</v>
      </c>
      <c r="F2555" s="738" t="s">
        <v>3057</v>
      </c>
      <c r="G2555" s="738" t="s">
        <v>4193</v>
      </c>
      <c r="H2555" s="738" t="s">
        <v>608</v>
      </c>
      <c r="I2555" s="738" t="s">
        <v>5558</v>
      </c>
      <c r="J2555" s="738" t="s">
        <v>1728</v>
      </c>
      <c r="K2555" s="738" t="s">
        <v>5559</v>
      </c>
      <c r="L2555" s="739">
        <v>69.59</v>
      </c>
      <c r="M2555" s="739">
        <v>69.59</v>
      </c>
      <c r="N2555" s="738">
        <v>1</v>
      </c>
      <c r="O2555" s="821">
        <v>1</v>
      </c>
      <c r="P2555" s="739"/>
      <c r="Q2555" s="754">
        <v>0</v>
      </c>
      <c r="R2555" s="738"/>
      <c r="S2555" s="754">
        <v>0</v>
      </c>
      <c r="T2555" s="821"/>
      <c r="U2555" s="777">
        <v>0</v>
      </c>
    </row>
    <row r="2556" spans="1:21" ht="14.4" customHeight="1" x14ac:dyDescent="0.3">
      <c r="A2556" s="737">
        <v>10</v>
      </c>
      <c r="B2556" s="738" t="s">
        <v>2778</v>
      </c>
      <c r="C2556" s="738" t="s">
        <v>3086</v>
      </c>
      <c r="D2556" s="819" t="s">
        <v>5809</v>
      </c>
      <c r="E2556" s="820" t="s">
        <v>3131</v>
      </c>
      <c r="F2556" s="738" t="s">
        <v>3057</v>
      </c>
      <c r="G2556" s="738" t="s">
        <v>3325</v>
      </c>
      <c r="H2556" s="738" t="s">
        <v>608</v>
      </c>
      <c r="I2556" s="738" t="s">
        <v>4179</v>
      </c>
      <c r="J2556" s="738" t="s">
        <v>1188</v>
      </c>
      <c r="K2556" s="738" t="s">
        <v>4180</v>
      </c>
      <c r="L2556" s="739">
        <v>66.03</v>
      </c>
      <c r="M2556" s="739">
        <v>66.03</v>
      </c>
      <c r="N2556" s="738">
        <v>1</v>
      </c>
      <c r="O2556" s="821">
        <v>1</v>
      </c>
      <c r="P2556" s="739">
        <v>66.03</v>
      </c>
      <c r="Q2556" s="754">
        <v>1</v>
      </c>
      <c r="R2556" s="738">
        <v>1</v>
      </c>
      <c r="S2556" s="754">
        <v>1</v>
      </c>
      <c r="T2556" s="821">
        <v>1</v>
      </c>
      <c r="U2556" s="777">
        <v>1</v>
      </c>
    </row>
    <row r="2557" spans="1:21" ht="14.4" customHeight="1" x14ac:dyDescent="0.3">
      <c r="A2557" s="737">
        <v>10</v>
      </c>
      <c r="B2557" s="738" t="s">
        <v>2778</v>
      </c>
      <c r="C2557" s="738" t="s">
        <v>3086</v>
      </c>
      <c r="D2557" s="819" t="s">
        <v>5809</v>
      </c>
      <c r="E2557" s="820" t="s">
        <v>3133</v>
      </c>
      <c r="F2557" s="738" t="s">
        <v>3057</v>
      </c>
      <c r="G2557" s="738" t="s">
        <v>3240</v>
      </c>
      <c r="H2557" s="738" t="s">
        <v>871</v>
      </c>
      <c r="I2557" s="738" t="s">
        <v>1007</v>
      </c>
      <c r="J2557" s="738" t="s">
        <v>1008</v>
      </c>
      <c r="K2557" s="738" t="s">
        <v>3241</v>
      </c>
      <c r="L2557" s="739">
        <v>75.73</v>
      </c>
      <c r="M2557" s="739">
        <v>75.73</v>
      </c>
      <c r="N2557" s="738">
        <v>1</v>
      </c>
      <c r="O2557" s="821">
        <v>1</v>
      </c>
      <c r="P2557" s="739"/>
      <c r="Q2557" s="754">
        <v>0</v>
      </c>
      <c r="R2557" s="738"/>
      <c r="S2557" s="754">
        <v>0</v>
      </c>
      <c r="T2557" s="821"/>
      <c r="U2557" s="777">
        <v>0</v>
      </c>
    </row>
    <row r="2558" spans="1:21" ht="14.4" customHeight="1" x14ac:dyDescent="0.3">
      <c r="A2558" s="737">
        <v>10</v>
      </c>
      <c r="B2558" s="738" t="s">
        <v>2778</v>
      </c>
      <c r="C2558" s="738" t="s">
        <v>3086</v>
      </c>
      <c r="D2558" s="819" t="s">
        <v>5809</v>
      </c>
      <c r="E2558" s="820" t="s">
        <v>3133</v>
      </c>
      <c r="F2558" s="738" t="s">
        <v>3057</v>
      </c>
      <c r="G2558" s="738" t="s">
        <v>3154</v>
      </c>
      <c r="H2558" s="738" t="s">
        <v>608</v>
      </c>
      <c r="I2558" s="738" t="s">
        <v>801</v>
      </c>
      <c r="J2558" s="738" t="s">
        <v>3450</v>
      </c>
      <c r="K2558" s="738" t="s">
        <v>3505</v>
      </c>
      <c r="L2558" s="739">
        <v>13.83</v>
      </c>
      <c r="M2558" s="739">
        <v>82.98</v>
      </c>
      <c r="N2558" s="738">
        <v>6</v>
      </c>
      <c r="O2558" s="821">
        <v>3</v>
      </c>
      <c r="P2558" s="739"/>
      <c r="Q2558" s="754">
        <v>0</v>
      </c>
      <c r="R2558" s="738"/>
      <c r="S2558" s="754">
        <v>0</v>
      </c>
      <c r="T2558" s="821"/>
      <c r="U2558" s="777">
        <v>0</v>
      </c>
    </row>
    <row r="2559" spans="1:21" ht="14.4" customHeight="1" x14ac:dyDescent="0.3">
      <c r="A2559" s="737">
        <v>10</v>
      </c>
      <c r="B2559" s="738" t="s">
        <v>2778</v>
      </c>
      <c r="C2559" s="738" t="s">
        <v>3086</v>
      </c>
      <c r="D2559" s="819" t="s">
        <v>5809</v>
      </c>
      <c r="E2559" s="820" t="s">
        <v>3133</v>
      </c>
      <c r="F2559" s="738" t="s">
        <v>3057</v>
      </c>
      <c r="G2559" s="738" t="s">
        <v>3154</v>
      </c>
      <c r="H2559" s="738" t="s">
        <v>608</v>
      </c>
      <c r="I2559" s="738" t="s">
        <v>3449</v>
      </c>
      <c r="J2559" s="738" t="s">
        <v>3450</v>
      </c>
      <c r="K2559" s="738" t="s">
        <v>3451</v>
      </c>
      <c r="L2559" s="739">
        <v>27.67</v>
      </c>
      <c r="M2559" s="739">
        <v>27.67</v>
      </c>
      <c r="N2559" s="738">
        <v>1</v>
      </c>
      <c r="O2559" s="821">
        <v>0.5</v>
      </c>
      <c r="P2559" s="739"/>
      <c r="Q2559" s="754">
        <v>0</v>
      </c>
      <c r="R2559" s="738"/>
      <c r="S2559" s="754">
        <v>0</v>
      </c>
      <c r="T2559" s="821"/>
      <c r="U2559" s="777">
        <v>0</v>
      </c>
    </row>
    <row r="2560" spans="1:21" ht="14.4" customHeight="1" x14ac:dyDescent="0.3">
      <c r="A2560" s="737">
        <v>10</v>
      </c>
      <c r="B2560" s="738" t="s">
        <v>2778</v>
      </c>
      <c r="C2560" s="738" t="s">
        <v>3086</v>
      </c>
      <c r="D2560" s="819" t="s">
        <v>5809</v>
      </c>
      <c r="E2560" s="820" t="s">
        <v>3133</v>
      </c>
      <c r="F2560" s="738" t="s">
        <v>3057</v>
      </c>
      <c r="G2560" s="738" t="s">
        <v>3506</v>
      </c>
      <c r="H2560" s="738" t="s">
        <v>608</v>
      </c>
      <c r="I2560" s="738" t="s">
        <v>797</v>
      </c>
      <c r="J2560" s="738" t="s">
        <v>798</v>
      </c>
      <c r="K2560" s="738" t="s">
        <v>3507</v>
      </c>
      <c r="L2560" s="739">
        <v>0</v>
      </c>
      <c r="M2560" s="739">
        <v>0</v>
      </c>
      <c r="N2560" s="738">
        <v>3</v>
      </c>
      <c r="O2560" s="821">
        <v>1.5</v>
      </c>
      <c r="P2560" s="739">
        <v>0</v>
      </c>
      <c r="Q2560" s="754"/>
      <c r="R2560" s="738">
        <v>1</v>
      </c>
      <c r="S2560" s="754">
        <v>0.33333333333333331</v>
      </c>
      <c r="T2560" s="821">
        <v>0.5</v>
      </c>
      <c r="U2560" s="777">
        <v>0.33333333333333331</v>
      </c>
    </row>
    <row r="2561" spans="1:21" ht="14.4" customHeight="1" x14ac:dyDescent="0.3">
      <c r="A2561" s="737">
        <v>10</v>
      </c>
      <c r="B2561" s="738" t="s">
        <v>2778</v>
      </c>
      <c r="C2561" s="738" t="s">
        <v>3086</v>
      </c>
      <c r="D2561" s="819" t="s">
        <v>5809</v>
      </c>
      <c r="E2561" s="820" t="s">
        <v>3133</v>
      </c>
      <c r="F2561" s="738" t="s">
        <v>3057</v>
      </c>
      <c r="G2561" s="738" t="s">
        <v>3530</v>
      </c>
      <c r="H2561" s="738" t="s">
        <v>608</v>
      </c>
      <c r="I2561" s="738" t="s">
        <v>1486</v>
      </c>
      <c r="J2561" s="738" t="s">
        <v>1405</v>
      </c>
      <c r="K2561" s="738" t="s">
        <v>3531</v>
      </c>
      <c r="L2561" s="739">
        <v>92.85</v>
      </c>
      <c r="M2561" s="739">
        <v>92.85</v>
      </c>
      <c r="N2561" s="738">
        <v>1</v>
      </c>
      <c r="O2561" s="821">
        <v>1</v>
      </c>
      <c r="P2561" s="739"/>
      <c r="Q2561" s="754">
        <v>0</v>
      </c>
      <c r="R2561" s="738"/>
      <c r="S2561" s="754">
        <v>0</v>
      </c>
      <c r="T2561" s="821"/>
      <c r="U2561" s="777">
        <v>0</v>
      </c>
    </row>
    <row r="2562" spans="1:21" ht="14.4" customHeight="1" x14ac:dyDescent="0.3">
      <c r="A2562" s="737">
        <v>10</v>
      </c>
      <c r="B2562" s="738" t="s">
        <v>2778</v>
      </c>
      <c r="C2562" s="738" t="s">
        <v>3086</v>
      </c>
      <c r="D2562" s="819" t="s">
        <v>5809</v>
      </c>
      <c r="E2562" s="820" t="s">
        <v>3133</v>
      </c>
      <c r="F2562" s="738" t="s">
        <v>3057</v>
      </c>
      <c r="G2562" s="738" t="s">
        <v>3379</v>
      </c>
      <c r="H2562" s="738" t="s">
        <v>608</v>
      </c>
      <c r="I2562" s="738" t="s">
        <v>994</v>
      </c>
      <c r="J2562" s="738" t="s">
        <v>995</v>
      </c>
      <c r="K2562" s="738" t="s">
        <v>3380</v>
      </c>
      <c r="L2562" s="739">
        <v>89.91</v>
      </c>
      <c r="M2562" s="739">
        <v>179.82</v>
      </c>
      <c r="N2562" s="738">
        <v>2</v>
      </c>
      <c r="O2562" s="821">
        <v>1</v>
      </c>
      <c r="P2562" s="739"/>
      <c r="Q2562" s="754">
        <v>0</v>
      </c>
      <c r="R2562" s="738"/>
      <c r="S2562" s="754">
        <v>0</v>
      </c>
      <c r="T2562" s="821"/>
      <c r="U2562" s="777">
        <v>0</v>
      </c>
    </row>
    <row r="2563" spans="1:21" ht="14.4" customHeight="1" x14ac:dyDescent="0.3">
      <c r="A2563" s="737">
        <v>10</v>
      </c>
      <c r="B2563" s="738" t="s">
        <v>2778</v>
      </c>
      <c r="C2563" s="738" t="s">
        <v>3086</v>
      </c>
      <c r="D2563" s="819" t="s">
        <v>5809</v>
      </c>
      <c r="E2563" s="820" t="s">
        <v>3133</v>
      </c>
      <c r="F2563" s="738" t="s">
        <v>3057</v>
      </c>
      <c r="G2563" s="738" t="s">
        <v>3535</v>
      </c>
      <c r="H2563" s="738" t="s">
        <v>608</v>
      </c>
      <c r="I2563" s="738" t="s">
        <v>1028</v>
      </c>
      <c r="J2563" s="738" t="s">
        <v>1029</v>
      </c>
      <c r="K2563" s="738" t="s">
        <v>3536</v>
      </c>
      <c r="L2563" s="739">
        <v>27.28</v>
      </c>
      <c r="M2563" s="739">
        <v>81.84</v>
      </c>
      <c r="N2563" s="738">
        <v>3</v>
      </c>
      <c r="O2563" s="821">
        <v>2</v>
      </c>
      <c r="P2563" s="739"/>
      <c r="Q2563" s="754">
        <v>0</v>
      </c>
      <c r="R2563" s="738"/>
      <c r="S2563" s="754">
        <v>0</v>
      </c>
      <c r="T2563" s="821"/>
      <c r="U2563" s="777">
        <v>0</v>
      </c>
    </row>
    <row r="2564" spans="1:21" ht="14.4" customHeight="1" x14ac:dyDescent="0.3">
      <c r="A2564" s="737">
        <v>10</v>
      </c>
      <c r="B2564" s="738" t="s">
        <v>2778</v>
      </c>
      <c r="C2564" s="738" t="s">
        <v>3086</v>
      </c>
      <c r="D2564" s="819" t="s">
        <v>5809</v>
      </c>
      <c r="E2564" s="820" t="s">
        <v>3133</v>
      </c>
      <c r="F2564" s="738" t="s">
        <v>3057</v>
      </c>
      <c r="G2564" s="738" t="s">
        <v>3537</v>
      </c>
      <c r="H2564" s="738" t="s">
        <v>608</v>
      </c>
      <c r="I2564" s="738" t="s">
        <v>717</v>
      </c>
      <c r="J2564" s="738" t="s">
        <v>718</v>
      </c>
      <c r="K2564" s="738" t="s">
        <v>3538</v>
      </c>
      <c r="L2564" s="739">
        <v>0</v>
      </c>
      <c r="M2564" s="739">
        <v>0</v>
      </c>
      <c r="N2564" s="738">
        <v>2</v>
      </c>
      <c r="O2564" s="821">
        <v>1.5</v>
      </c>
      <c r="P2564" s="739"/>
      <c r="Q2564" s="754"/>
      <c r="R2564" s="738"/>
      <c r="S2564" s="754">
        <v>0</v>
      </c>
      <c r="T2564" s="821"/>
      <c r="U2564" s="777">
        <v>0</v>
      </c>
    </row>
    <row r="2565" spans="1:21" ht="14.4" customHeight="1" x14ac:dyDescent="0.3">
      <c r="A2565" s="737">
        <v>10</v>
      </c>
      <c r="B2565" s="738" t="s">
        <v>2778</v>
      </c>
      <c r="C2565" s="738" t="s">
        <v>3086</v>
      </c>
      <c r="D2565" s="819" t="s">
        <v>5809</v>
      </c>
      <c r="E2565" s="820" t="s">
        <v>3133</v>
      </c>
      <c r="F2565" s="738" t="s">
        <v>3057</v>
      </c>
      <c r="G2565" s="738" t="s">
        <v>3287</v>
      </c>
      <c r="H2565" s="738" t="s">
        <v>608</v>
      </c>
      <c r="I2565" s="738" t="s">
        <v>3540</v>
      </c>
      <c r="J2565" s="738" t="s">
        <v>998</v>
      </c>
      <c r="K2565" s="738" t="s">
        <v>3541</v>
      </c>
      <c r="L2565" s="739">
        <v>77.599999999999994</v>
      </c>
      <c r="M2565" s="739">
        <v>77.599999999999994</v>
      </c>
      <c r="N2565" s="738">
        <v>1</v>
      </c>
      <c r="O2565" s="821">
        <v>0.5</v>
      </c>
      <c r="P2565" s="739"/>
      <c r="Q2565" s="754">
        <v>0</v>
      </c>
      <c r="R2565" s="738"/>
      <c r="S2565" s="754">
        <v>0</v>
      </c>
      <c r="T2565" s="821"/>
      <c r="U2565" s="777">
        <v>0</v>
      </c>
    </row>
    <row r="2566" spans="1:21" ht="14.4" customHeight="1" x14ac:dyDescent="0.3">
      <c r="A2566" s="737">
        <v>10</v>
      </c>
      <c r="B2566" s="738" t="s">
        <v>2778</v>
      </c>
      <c r="C2566" s="738" t="s">
        <v>3086</v>
      </c>
      <c r="D2566" s="819" t="s">
        <v>5809</v>
      </c>
      <c r="E2566" s="820" t="s">
        <v>3133</v>
      </c>
      <c r="F2566" s="738" t="s">
        <v>3057</v>
      </c>
      <c r="G2566" s="738" t="s">
        <v>3287</v>
      </c>
      <c r="H2566" s="738" t="s">
        <v>608</v>
      </c>
      <c r="I2566" s="738" t="s">
        <v>981</v>
      </c>
      <c r="J2566" s="738" t="s">
        <v>982</v>
      </c>
      <c r="K2566" s="738" t="s">
        <v>3384</v>
      </c>
      <c r="L2566" s="739">
        <v>38.81</v>
      </c>
      <c r="M2566" s="739">
        <v>38.81</v>
      </c>
      <c r="N2566" s="738">
        <v>1</v>
      </c>
      <c r="O2566" s="821">
        <v>1</v>
      </c>
      <c r="P2566" s="739"/>
      <c r="Q2566" s="754">
        <v>0</v>
      </c>
      <c r="R2566" s="738"/>
      <c r="S2566" s="754">
        <v>0</v>
      </c>
      <c r="T2566" s="821"/>
      <c r="U2566" s="777">
        <v>0</v>
      </c>
    </row>
    <row r="2567" spans="1:21" ht="14.4" customHeight="1" x14ac:dyDescent="0.3">
      <c r="A2567" s="737">
        <v>10</v>
      </c>
      <c r="B2567" s="738" t="s">
        <v>2778</v>
      </c>
      <c r="C2567" s="738" t="s">
        <v>3086</v>
      </c>
      <c r="D2567" s="819" t="s">
        <v>5809</v>
      </c>
      <c r="E2567" s="820" t="s">
        <v>3133</v>
      </c>
      <c r="F2567" s="738" t="s">
        <v>3057</v>
      </c>
      <c r="G2567" s="738" t="s">
        <v>3622</v>
      </c>
      <c r="H2567" s="738" t="s">
        <v>608</v>
      </c>
      <c r="I2567" s="738" t="s">
        <v>3623</v>
      </c>
      <c r="J2567" s="738" t="s">
        <v>3624</v>
      </c>
      <c r="K2567" s="738" t="s">
        <v>3625</v>
      </c>
      <c r="L2567" s="739">
        <v>0</v>
      </c>
      <c r="M2567" s="739">
        <v>0</v>
      </c>
      <c r="N2567" s="738">
        <v>2</v>
      </c>
      <c r="O2567" s="821">
        <v>1</v>
      </c>
      <c r="P2567" s="739">
        <v>0</v>
      </c>
      <c r="Q2567" s="754"/>
      <c r="R2567" s="738">
        <v>1</v>
      </c>
      <c r="S2567" s="754">
        <v>0.5</v>
      </c>
      <c r="T2567" s="821">
        <v>0.5</v>
      </c>
      <c r="U2567" s="777">
        <v>0.5</v>
      </c>
    </row>
    <row r="2568" spans="1:21" ht="14.4" customHeight="1" x14ac:dyDescent="0.3">
      <c r="A2568" s="737">
        <v>10</v>
      </c>
      <c r="B2568" s="738" t="s">
        <v>2778</v>
      </c>
      <c r="C2568" s="738" t="s">
        <v>3086</v>
      </c>
      <c r="D2568" s="819" t="s">
        <v>5809</v>
      </c>
      <c r="E2568" s="820" t="s">
        <v>3133</v>
      </c>
      <c r="F2568" s="738" t="s">
        <v>3057</v>
      </c>
      <c r="G2568" s="738" t="s">
        <v>3316</v>
      </c>
      <c r="H2568" s="738" t="s">
        <v>608</v>
      </c>
      <c r="I2568" s="738" t="s">
        <v>1594</v>
      </c>
      <c r="J2568" s="738" t="s">
        <v>1595</v>
      </c>
      <c r="K2568" s="738" t="s">
        <v>3318</v>
      </c>
      <c r="L2568" s="739">
        <v>108.44</v>
      </c>
      <c r="M2568" s="739">
        <v>108.44</v>
      </c>
      <c r="N2568" s="738">
        <v>1</v>
      </c>
      <c r="O2568" s="821">
        <v>1</v>
      </c>
      <c r="P2568" s="739"/>
      <c r="Q2568" s="754">
        <v>0</v>
      </c>
      <c r="R2568" s="738"/>
      <c r="S2568" s="754">
        <v>0</v>
      </c>
      <c r="T2568" s="821"/>
      <c r="U2568" s="777">
        <v>0</v>
      </c>
    </row>
    <row r="2569" spans="1:21" ht="14.4" customHeight="1" x14ac:dyDescent="0.3">
      <c r="A2569" s="737">
        <v>10</v>
      </c>
      <c r="B2569" s="738" t="s">
        <v>2778</v>
      </c>
      <c r="C2569" s="738" t="s">
        <v>3086</v>
      </c>
      <c r="D2569" s="819" t="s">
        <v>5809</v>
      </c>
      <c r="E2569" s="820" t="s">
        <v>3133</v>
      </c>
      <c r="F2569" s="738" t="s">
        <v>3057</v>
      </c>
      <c r="G2569" s="738" t="s">
        <v>3559</v>
      </c>
      <c r="H2569" s="738" t="s">
        <v>608</v>
      </c>
      <c r="I2569" s="738" t="s">
        <v>866</v>
      </c>
      <c r="J2569" s="738" t="s">
        <v>867</v>
      </c>
      <c r="K2569" s="738" t="s">
        <v>3560</v>
      </c>
      <c r="L2569" s="739">
        <v>54.55</v>
      </c>
      <c r="M2569" s="739">
        <v>163.64999999999998</v>
      </c>
      <c r="N2569" s="738">
        <v>3</v>
      </c>
      <c r="O2569" s="821">
        <v>2</v>
      </c>
      <c r="P2569" s="739"/>
      <c r="Q2569" s="754">
        <v>0</v>
      </c>
      <c r="R2569" s="738"/>
      <c r="S2569" s="754">
        <v>0</v>
      </c>
      <c r="T2569" s="821"/>
      <c r="U2569" s="777">
        <v>0</v>
      </c>
    </row>
    <row r="2570" spans="1:21" ht="14.4" customHeight="1" x14ac:dyDescent="0.3">
      <c r="A2570" s="737">
        <v>10</v>
      </c>
      <c r="B2570" s="738" t="s">
        <v>2778</v>
      </c>
      <c r="C2570" s="738" t="s">
        <v>3086</v>
      </c>
      <c r="D2570" s="819" t="s">
        <v>5809</v>
      </c>
      <c r="E2570" s="820" t="s">
        <v>3133</v>
      </c>
      <c r="F2570" s="738" t="s">
        <v>3057</v>
      </c>
      <c r="G2570" s="738" t="s">
        <v>3355</v>
      </c>
      <c r="H2570" s="738" t="s">
        <v>608</v>
      </c>
      <c r="I2570" s="738" t="s">
        <v>2329</v>
      </c>
      <c r="J2570" s="738" t="s">
        <v>1283</v>
      </c>
      <c r="K2570" s="738" t="s">
        <v>3358</v>
      </c>
      <c r="L2570" s="739">
        <v>60.28</v>
      </c>
      <c r="M2570" s="739">
        <v>60.28</v>
      </c>
      <c r="N2570" s="738">
        <v>1</v>
      </c>
      <c r="O2570" s="821">
        <v>1</v>
      </c>
      <c r="P2570" s="739"/>
      <c r="Q2570" s="754">
        <v>0</v>
      </c>
      <c r="R2570" s="738"/>
      <c r="S2570" s="754">
        <v>0</v>
      </c>
      <c r="T2570" s="821"/>
      <c r="U2570" s="777">
        <v>0</v>
      </c>
    </row>
    <row r="2571" spans="1:21" ht="14.4" customHeight="1" x14ac:dyDescent="0.3">
      <c r="A2571" s="737">
        <v>10</v>
      </c>
      <c r="B2571" s="738" t="s">
        <v>2778</v>
      </c>
      <c r="C2571" s="738" t="s">
        <v>3086</v>
      </c>
      <c r="D2571" s="819" t="s">
        <v>5809</v>
      </c>
      <c r="E2571" s="820" t="s">
        <v>3140</v>
      </c>
      <c r="F2571" s="738" t="s">
        <v>3057</v>
      </c>
      <c r="G2571" s="738" t="s">
        <v>3240</v>
      </c>
      <c r="H2571" s="738" t="s">
        <v>608</v>
      </c>
      <c r="I2571" s="738" t="s">
        <v>2332</v>
      </c>
      <c r="J2571" s="738" t="s">
        <v>2333</v>
      </c>
      <c r="K2571" s="738" t="s">
        <v>4105</v>
      </c>
      <c r="L2571" s="739">
        <v>75.73</v>
      </c>
      <c r="M2571" s="739">
        <v>75.73</v>
      </c>
      <c r="N2571" s="738">
        <v>1</v>
      </c>
      <c r="O2571" s="821">
        <v>1</v>
      </c>
      <c r="P2571" s="739"/>
      <c r="Q2571" s="754">
        <v>0</v>
      </c>
      <c r="R2571" s="738"/>
      <c r="S2571" s="754">
        <v>0</v>
      </c>
      <c r="T2571" s="821"/>
      <c r="U2571" s="777">
        <v>0</v>
      </c>
    </row>
    <row r="2572" spans="1:21" ht="14.4" customHeight="1" x14ac:dyDescent="0.3">
      <c r="A2572" s="737">
        <v>10</v>
      </c>
      <c r="B2572" s="738" t="s">
        <v>2778</v>
      </c>
      <c r="C2572" s="738" t="s">
        <v>3086</v>
      </c>
      <c r="D2572" s="819" t="s">
        <v>5809</v>
      </c>
      <c r="E2572" s="820" t="s">
        <v>3140</v>
      </c>
      <c r="F2572" s="738" t="s">
        <v>3057</v>
      </c>
      <c r="G2572" s="738" t="s">
        <v>3240</v>
      </c>
      <c r="H2572" s="738" t="s">
        <v>871</v>
      </c>
      <c r="I2572" s="738" t="s">
        <v>1329</v>
      </c>
      <c r="J2572" s="738" t="s">
        <v>2893</v>
      </c>
      <c r="K2572" s="738" t="s">
        <v>2894</v>
      </c>
      <c r="L2572" s="739">
        <v>111.22</v>
      </c>
      <c r="M2572" s="739">
        <v>111.22</v>
      </c>
      <c r="N2572" s="738">
        <v>1</v>
      </c>
      <c r="O2572" s="821">
        <v>1</v>
      </c>
      <c r="P2572" s="739"/>
      <c r="Q2572" s="754">
        <v>0</v>
      </c>
      <c r="R2572" s="738"/>
      <c r="S2572" s="754">
        <v>0</v>
      </c>
      <c r="T2572" s="821"/>
      <c r="U2572" s="777">
        <v>0</v>
      </c>
    </row>
    <row r="2573" spans="1:21" ht="14.4" customHeight="1" x14ac:dyDescent="0.3">
      <c r="A2573" s="737">
        <v>10</v>
      </c>
      <c r="B2573" s="738" t="s">
        <v>2778</v>
      </c>
      <c r="C2573" s="738" t="s">
        <v>3086</v>
      </c>
      <c r="D2573" s="819" t="s">
        <v>5809</v>
      </c>
      <c r="E2573" s="820" t="s">
        <v>3140</v>
      </c>
      <c r="F2573" s="738" t="s">
        <v>3057</v>
      </c>
      <c r="G2573" s="738" t="s">
        <v>3603</v>
      </c>
      <c r="H2573" s="738" t="s">
        <v>608</v>
      </c>
      <c r="I2573" s="738" t="s">
        <v>977</v>
      </c>
      <c r="J2573" s="738" t="s">
        <v>3604</v>
      </c>
      <c r="K2573" s="738" t="s">
        <v>3605</v>
      </c>
      <c r="L2573" s="739">
        <v>36.76</v>
      </c>
      <c r="M2573" s="739">
        <v>36.76</v>
      </c>
      <c r="N2573" s="738">
        <v>1</v>
      </c>
      <c r="O2573" s="821">
        <v>1</v>
      </c>
      <c r="P2573" s="739"/>
      <c r="Q2573" s="754">
        <v>0</v>
      </c>
      <c r="R2573" s="738"/>
      <c r="S2573" s="754">
        <v>0</v>
      </c>
      <c r="T2573" s="821"/>
      <c r="U2573" s="777">
        <v>0</v>
      </c>
    </row>
    <row r="2574" spans="1:21" ht="14.4" customHeight="1" x14ac:dyDescent="0.3">
      <c r="A2574" s="737">
        <v>10</v>
      </c>
      <c r="B2574" s="738" t="s">
        <v>2778</v>
      </c>
      <c r="C2574" s="738" t="s">
        <v>3086</v>
      </c>
      <c r="D2574" s="819" t="s">
        <v>5809</v>
      </c>
      <c r="E2574" s="820" t="s">
        <v>3140</v>
      </c>
      <c r="F2574" s="738" t="s">
        <v>3057</v>
      </c>
      <c r="G2574" s="738" t="s">
        <v>3280</v>
      </c>
      <c r="H2574" s="738" t="s">
        <v>608</v>
      </c>
      <c r="I2574" s="738" t="s">
        <v>1739</v>
      </c>
      <c r="J2574" s="738" t="s">
        <v>1740</v>
      </c>
      <c r="K2574" s="738" t="s">
        <v>3735</v>
      </c>
      <c r="L2574" s="739">
        <v>93.98</v>
      </c>
      <c r="M2574" s="739">
        <v>93.98</v>
      </c>
      <c r="N2574" s="738">
        <v>1</v>
      </c>
      <c r="O2574" s="821">
        <v>1</v>
      </c>
      <c r="P2574" s="739"/>
      <c r="Q2574" s="754">
        <v>0</v>
      </c>
      <c r="R2574" s="738"/>
      <c r="S2574" s="754">
        <v>0</v>
      </c>
      <c r="T2574" s="821"/>
      <c r="U2574" s="777">
        <v>0</v>
      </c>
    </row>
    <row r="2575" spans="1:21" ht="14.4" customHeight="1" x14ac:dyDescent="0.3">
      <c r="A2575" s="737">
        <v>10</v>
      </c>
      <c r="B2575" s="738" t="s">
        <v>2778</v>
      </c>
      <c r="C2575" s="738" t="s">
        <v>3086</v>
      </c>
      <c r="D2575" s="819" t="s">
        <v>5809</v>
      </c>
      <c r="E2575" s="820" t="s">
        <v>3140</v>
      </c>
      <c r="F2575" s="738" t="s">
        <v>3057</v>
      </c>
      <c r="G2575" s="738" t="s">
        <v>3535</v>
      </c>
      <c r="H2575" s="738" t="s">
        <v>608</v>
      </c>
      <c r="I2575" s="738" t="s">
        <v>1028</v>
      </c>
      <c r="J2575" s="738" t="s">
        <v>1029</v>
      </c>
      <c r="K2575" s="738" t="s">
        <v>3536</v>
      </c>
      <c r="L2575" s="739">
        <v>27.28</v>
      </c>
      <c r="M2575" s="739">
        <v>27.28</v>
      </c>
      <c r="N2575" s="738">
        <v>1</v>
      </c>
      <c r="O2575" s="821">
        <v>1</v>
      </c>
      <c r="P2575" s="739">
        <v>27.28</v>
      </c>
      <c r="Q2575" s="754">
        <v>1</v>
      </c>
      <c r="R2575" s="738">
        <v>1</v>
      </c>
      <c r="S2575" s="754">
        <v>1</v>
      </c>
      <c r="T2575" s="821">
        <v>1</v>
      </c>
      <c r="U2575" s="777">
        <v>1</v>
      </c>
    </row>
    <row r="2576" spans="1:21" ht="14.4" customHeight="1" x14ac:dyDescent="0.3">
      <c r="A2576" s="737">
        <v>10</v>
      </c>
      <c r="B2576" s="738" t="s">
        <v>2778</v>
      </c>
      <c r="C2576" s="738" t="s">
        <v>3086</v>
      </c>
      <c r="D2576" s="819" t="s">
        <v>5809</v>
      </c>
      <c r="E2576" s="820" t="s">
        <v>3140</v>
      </c>
      <c r="F2576" s="738" t="s">
        <v>3057</v>
      </c>
      <c r="G2576" s="738" t="s">
        <v>3287</v>
      </c>
      <c r="H2576" s="738" t="s">
        <v>608</v>
      </c>
      <c r="I2576" s="738" t="s">
        <v>5560</v>
      </c>
      <c r="J2576" s="738" t="s">
        <v>998</v>
      </c>
      <c r="K2576" s="738" t="s">
        <v>4276</v>
      </c>
      <c r="L2576" s="739">
        <v>46.57</v>
      </c>
      <c r="M2576" s="739">
        <v>46.57</v>
      </c>
      <c r="N2576" s="738">
        <v>1</v>
      </c>
      <c r="O2576" s="821">
        <v>1</v>
      </c>
      <c r="P2576" s="739"/>
      <c r="Q2576" s="754">
        <v>0</v>
      </c>
      <c r="R2576" s="738"/>
      <c r="S2576" s="754">
        <v>0</v>
      </c>
      <c r="T2576" s="821"/>
      <c r="U2576" s="777">
        <v>0</v>
      </c>
    </row>
    <row r="2577" spans="1:21" ht="14.4" customHeight="1" x14ac:dyDescent="0.3">
      <c r="A2577" s="737">
        <v>10</v>
      </c>
      <c r="B2577" s="738" t="s">
        <v>2778</v>
      </c>
      <c r="C2577" s="738" t="s">
        <v>3086</v>
      </c>
      <c r="D2577" s="819" t="s">
        <v>5809</v>
      </c>
      <c r="E2577" s="820" t="s">
        <v>3140</v>
      </c>
      <c r="F2577" s="738" t="s">
        <v>3057</v>
      </c>
      <c r="G2577" s="738" t="s">
        <v>3355</v>
      </c>
      <c r="H2577" s="738" t="s">
        <v>608</v>
      </c>
      <c r="I2577" s="738" t="s">
        <v>2329</v>
      </c>
      <c r="J2577" s="738" t="s">
        <v>1283</v>
      </c>
      <c r="K2577" s="738" t="s">
        <v>3358</v>
      </c>
      <c r="L2577" s="739">
        <v>60.28</v>
      </c>
      <c r="M2577" s="739">
        <v>60.28</v>
      </c>
      <c r="N2577" s="738">
        <v>1</v>
      </c>
      <c r="O2577" s="821">
        <v>1</v>
      </c>
      <c r="P2577" s="739"/>
      <c r="Q2577" s="754">
        <v>0</v>
      </c>
      <c r="R2577" s="738"/>
      <c r="S2577" s="754">
        <v>0</v>
      </c>
      <c r="T2577" s="821"/>
      <c r="U2577" s="777">
        <v>0</v>
      </c>
    </row>
    <row r="2578" spans="1:21" ht="14.4" customHeight="1" x14ac:dyDescent="0.3">
      <c r="A2578" s="737">
        <v>10</v>
      </c>
      <c r="B2578" s="738" t="s">
        <v>2778</v>
      </c>
      <c r="C2578" s="738" t="s">
        <v>3086</v>
      </c>
      <c r="D2578" s="819" t="s">
        <v>5809</v>
      </c>
      <c r="E2578" s="820" t="s">
        <v>3142</v>
      </c>
      <c r="F2578" s="738" t="s">
        <v>3057</v>
      </c>
      <c r="G2578" s="738" t="s">
        <v>3603</v>
      </c>
      <c r="H2578" s="738" t="s">
        <v>608</v>
      </c>
      <c r="I2578" s="738" t="s">
        <v>977</v>
      </c>
      <c r="J2578" s="738" t="s">
        <v>3604</v>
      </c>
      <c r="K2578" s="738" t="s">
        <v>3605</v>
      </c>
      <c r="L2578" s="739">
        <v>36.76</v>
      </c>
      <c r="M2578" s="739">
        <v>147.04</v>
      </c>
      <c r="N2578" s="738">
        <v>4</v>
      </c>
      <c r="O2578" s="821">
        <v>4</v>
      </c>
      <c r="P2578" s="739">
        <v>73.52</v>
      </c>
      <c r="Q2578" s="754">
        <v>0.5</v>
      </c>
      <c r="R2578" s="738">
        <v>2</v>
      </c>
      <c r="S2578" s="754">
        <v>0.5</v>
      </c>
      <c r="T2578" s="821">
        <v>2</v>
      </c>
      <c r="U2578" s="777">
        <v>0.5</v>
      </c>
    </row>
    <row r="2579" spans="1:21" ht="14.4" customHeight="1" x14ac:dyDescent="0.3">
      <c r="A2579" s="737">
        <v>10</v>
      </c>
      <c r="B2579" s="738" t="s">
        <v>2778</v>
      </c>
      <c r="C2579" s="738" t="s">
        <v>3086</v>
      </c>
      <c r="D2579" s="819" t="s">
        <v>5809</v>
      </c>
      <c r="E2579" s="820" t="s">
        <v>3142</v>
      </c>
      <c r="F2579" s="738" t="s">
        <v>3057</v>
      </c>
      <c r="G2579" s="738" t="s">
        <v>3280</v>
      </c>
      <c r="H2579" s="738" t="s">
        <v>608</v>
      </c>
      <c r="I2579" s="738" t="s">
        <v>1731</v>
      </c>
      <c r="J2579" s="738" t="s">
        <v>1732</v>
      </c>
      <c r="K2579" s="738" t="s">
        <v>3281</v>
      </c>
      <c r="L2579" s="739">
        <v>46.99</v>
      </c>
      <c r="M2579" s="739">
        <v>187.96</v>
      </c>
      <c r="N2579" s="738">
        <v>4</v>
      </c>
      <c r="O2579" s="821">
        <v>4</v>
      </c>
      <c r="P2579" s="739">
        <v>140.97</v>
      </c>
      <c r="Q2579" s="754">
        <v>0.75</v>
      </c>
      <c r="R2579" s="738">
        <v>3</v>
      </c>
      <c r="S2579" s="754">
        <v>0.75</v>
      </c>
      <c r="T2579" s="821">
        <v>3</v>
      </c>
      <c r="U2579" s="777">
        <v>0.75</v>
      </c>
    </row>
    <row r="2580" spans="1:21" ht="14.4" customHeight="1" x14ac:dyDescent="0.3">
      <c r="A2580" s="737">
        <v>10</v>
      </c>
      <c r="B2580" s="738" t="s">
        <v>2778</v>
      </c>
      <c r="C2580" s="738" t="s">
        <v>3086</v>
      </c>
      <c r="D2580" s="819" t="s">
        <v>5809</v>
      </c>
      <c r="E2580" s="820" t="s">
        <v>3142</v>
      </c>
      <c r="F2580" s="738" t="s">
        <v>3057</v>
      </c>
      <c r="G2580" s="738" t="s">
        <v>3280</v>
      </c>
      <c r="H2580" s="738" t="s">
        <v>608</v>
      </c>
      <c r="I2580" s="738" t="s">
        <v>1739</v>
      </c>
      <c r="J2580" s="738" t="s">
        <v>1740</v>
      </c>
      <c r="K2580" s="738" t="s">
        <v>3735</v>
      </c>
      <c r="L2580" s="739">
        <v>93.98</v>
      </c>
      <c r="M2580" s="739">
        <v>93.98</v>
      </c>
      <c r="N2580" s="738">
        <v>1</v>
      </c>
      <c r="O2580" s="821">
        <v>1</v>
      </c>
      <c r="P2580" s="739"/>
      <c r="Q2580" s="754">
        <v>0</v>
      </c>
      <c r="R2580" s="738"/>
      <c r="S2580" s="754">
        <v>0</v>
      </c>
      <c r="T2580" s="821"/>
      <c r="U2580" s="777">
        <v>0</v>
      </c>
    </row>
    <row r="2581" spans="1:21" ht="14.4" customHeight="1" x14ac:dyDescent="0.3">
      <c r="A2581" s="737">
        <v>10</v>
      </c>
      <c r="B2581" s="738" t="s">
        <v>2778</v>
      </c>
      <c r="C2581" s="738" t="s">
        <v>3086</v>
      </c>
      <c r="D2581" s="819" t="s">
        <v>5809</v>
      </c>
      <c r="E2581" s="820" t="s">
        <v>3142</v>
      </c>
      <c r="F2581" s="738" t="s">
        <v>3057</v>
      </c>
      <c r="G2581" s="738" t="s">
        <v>3622</v>
      </c>
      <c r="H2581" s="738" t="s">
        <v>608</v>
      </c>
      <c r="I2581" s="738" t="s">
        <v>3623</v>
      </c>
      <c r="J2581" s="738" t="s">
        <v>3624</v>
      </c>
      <c r="K2581" s="738" t="s">
        <v>3625</v>
      </c>
      <c r="L2581" s="739">
        <v>0</v>
      </c>
      <c r="M2581" s="739">
        <v>0</v>
      </c>
      <c r="N2581" s="738">
        <v>1</v>
      </c>
      <c r="O2581" s="821">
        <v>1</v>
      </c>
      <c r="P2581" s="739"/>
      <c r="Q2581" s="754"/>
      <c r="R2581" s="738"/>
      <c r="S2581" s="754">
        <v>0</v>
      </c>
      <c r="T2581" s="821"/>
      <c r="U2581" s="777">
        <v>0</v>
      </c>
    </row>
    <row r="2582" spans="1:21" ht="14.4" customHeight="1" x14ac:dyDescent="0.3">
      <c r="A2582" s="737">
        <v>10</v>
      </c>
      <c r="B2582" s="738" t="s">
        <v>2778</v>
      </c>
      <c r="C2582" s="738" t="s">
        <v>3086</v>
      </c>
      <c r="D2582" s="819" t="s">
        <v>5809</v>
      </c>
      <c r="E2582" s="820" t="s">
        <v>3142</v>
      </c>
      <c r="F2582" s="738" t="s">
        <v>3057</v>
      </c>
      <c r="G2582" s="738" t="s">
        <v>3188</v>
      </c>
      <c r="H2582" s="738" t="s">
        <v>608</v>
      </c>
      <c r="I2582" s="738" t="s">
        <v>3310</v>
      </c>
      <c r="J2582" s="738" t="s">
        <v>1623</v>
      </c>
      <c r="K2582" s="738" t="s">
        <v>3303</v>
      </c>
      <c r="L2582" s="739">
        <v>57.64</v>
      </c>
      <c r="M2582" s="739">
        <v>57.64</v>
      </c>
      <c r="N2582" s="738">
        <v>1</v>
      </c>
      <c r="O2582" s="821">
        <v>1</v>
      </c>
      <c r="P2582" s="739"/>
      <c r="Q2582" s="754">
        <v>0</v>
      </c>
      <c r="R2582" s="738"/>
      <c r="S2582" s="754">
        <v>0</v>
      </c>
      <c r="T2582" s="821"/>
      <c r="U2582" s="777">
        <v>0</v>
      </c>
    </row>
    <row r="2583" spans="1:21" ht="14.4" customHeight="1" x14ac:dyDescent="0.3">
      <c r="A2583" s="737">
        <v>10</v>
      </c>
      <c r="B2583" s="738" t="s">
        <v>2778</v>
      </c>
      <c r="C2583" s="738" t="s">
        <v>3086</v>
      </c>
      <c r="D2583" s="819" t="s">
        <v>5809</v>
      </c>
      <c r="E2583" s="820" t="s">
        <v>3145</v>
      </c>
      <c r="F2583" s="738" t="s">
        <v>3057</v>
      </c>
      <c r="G2583" s="738" t="s">
        <v>3240</v>
      </c>
      <c r="H2583" s="738" t="s">
        <v>871</v>
      </c>
      <c r="I2583" s="738" t="s">
        <v>1321</v>
      </c>
      <c r="J2583" s="738" t="s">
        <v>2299</v>
      </c>
      <c r="K2583" s="738" t="s">
        <v>2892</v>
      </c>
      <c r="L2583" s="739">
        <v>154.36000000000001</v>
      </c>
      <c r="M2583" s="739">
        <v>154.36000000000001</v>
      </c>
      <c r="N2583" s="738">
        <v>1</v>
      </c>
      <c r="O2583" s="821">
        <v>1</v>
      </c>
      <c r="P2583" s="739"/>
      <c r="Q2583" s="754">
        <v>0</v>
      </c>
      <c r="R2583" s="738"/>
      <c r="S2583" s="754">
        <v>0</v>
      </c>
      <c r="T2583" s="821"/>
      <c r="U2583" s="777">
        <v>0</v>
      </c>
    </row>
    <row r="2584" spans="1:21" ht="14.4" customHeight="1" x14ac:dyDescent="0.3">
      <c r="A2584" s="737">
        <v>10</v>
      </c>
      <c r="B2584" s="738" t="s">
        <v>2778</v>
      </c>
      <c r="C2584" s="738" t="s">
        <v>3086</v>
      </c>
      <c r="D2584" s="819" t="s">
        <v>5809</v>
      </c>
      <c r="E2584" s="820" t="s">
        <v>3145</v>
      </c>
      <c r="F2584" s="738" t="s">
        <v>3057</v>
      </c>
      <c r="G2584" s="738" t="s">
        <v>3240</v>
      </c>
      <c r="H2584" s="738" t="s">
        <v>871</v>
      </c>
      <c r="I2584" s="738" t="s">
        <v>1760</v>
      </c>
      <c r="J2584" s="738" t="s">
        <v>1761</v>
      </c>
      <c r="K2584" s="738" t="s">
        <v>2929</v>
      </c>
      <c r="L2584" s="739">
        <v>80.28</v>
      </c>
      <c r="M2584" s="739">
        <v>80.28</v>
      </c>
      <c r="N2584" s="738">
        <v>1</v>
      </c>
      <c r="O2584" s="821">
        <v>1</v>
      </c>
      <c r="P2584" s="739"/>
      <c r="Q2584" s="754">
        <v>0</v>
      </c>
      <c r="R2584" s="738"/>
      <c r="S2584" s="754">
        <v>0</v>
      </c>
      <c r="T2584" s="821"/>
      <c r="U2584" s="777">
        <v>0</v>
      </c>
    </row>
    <row r="2585" spans="1:21" ht="14.4" customHeight="1" x14ac:dyDescent="0.3">
      <c r="A2585" s="737">
        <v>10</v>
      </c>
      <c r="B2585" s="738" t="s">
        <v>2778</v>
      </c>
      <c r="C2585" s="738" t="s">
        <v>3086</v>
      </c>
      <c r="D2585" s="819" t="s">
        <v>5809</v>
      </c>
      <c r="E2585" s="820" t="s">
        <v>3145</v>
      </c>
      <c r="F2585" s="738" t="s">
        <v>3057</v>
      </c>
      <c r="G2585" s="738" t="s">
        <v>3240</v>
      </c>
      <c r="H2585" s="738" t="s">
        <v>871</v>
      </c>
      <c r="I2585" s="738" t="s">
        <v>1007</v>
      </c>
      <c r="J2585" s="738" t="s">
        <v>1008</v>
      </c>
      <c r="K2585" s="738" t="s">
        <v>3241</v>
      </c>
      <c r="L2585" s="739">
        <v>75.73</v>
      </c>
      <c r="M2585" s="739">
        <v>151.46</v>
      </c>
      <c r="N2585" s="738">
        <v>2</v>
      </c>
      <c r="O2585" s="821">
        <v>2</v>
      </c>
      <c r="P2585" s="739">
        <v>75.73</v>
      </c>
      <c r="Q2585" s="754">
        <v>0.5</v>
      </c>
      <c r="R2585" s="738">
        <v>1</v>
      </c>
      <c r="S2585" s="754">
        <v>0.5</v>
      </c>
      <c r="T2585" s="821">
        <v>1</v>
      </c>
      <c r="U2585" s="777">
        <v>0.5</v>
      </c>
    </row>
    <row r="2586" spans="1:21" ht="14.4" customHeight="1" x14ac:dyDescent="0.3">
      <c r="A2586" s="737">
        <v>10</v>
      </c>
      <c r="B2586" s="738" t="s">
        <v>2778</v>
      </c>
      <c r="C2586" s="738" t="s">
        <v>3086</v>
      </c>
      <c r="D2586" s="819" t="s">
        <v>5809</v>
      </c>
      <c r="E2586" s="820" t="s">
        <v>3145</v>
      </c>
      <c r="F2586" s="738" t="s">
        <v>3057</v>
      </c>
      <c r="G2586" s="738" t="s">
        <v>4154</v>
      </c>
      <c r="H2586" s="738" t="s">
        <v>608</v>
      </c>
      <c r="I2586" s="738" t="s">
        <v>787</v>
      </c>
      <c r="J2586" s="738" t="s">
        <v>788</v>
      </c>
      <c r="K2586" s="738" t="s">
        <v>4155</v>
      </c>
      <c r="L2586" s="739">
        <v>57.76</v>
      </c>
      <c r="M2586" s="739">
        <v>288.8</v>
      </c>
      <c r="N2586" s="738">
        <v>5</v>
      </c>
      <c r="O2586" s="821">
        <v>4</v>
      </c>
      <c r="P2586" s="739">
        <v>57.76</v>
      </c>
      <c r="Q2586" s="754">
        <v>0.19999999999999998</v>
      </c>
      <c r="R2586" s="738">
        <v>1</v>
      </c>
      <c r="S2586" s="754">
        <v>0.2</v>
      </c>
      <c r="T2586" s="821">
        <v>1</v>
      </c>
      <c r="U2586" s="777">
        <v>0.25</v>
      </c>
    </row>
    <row r="2587" spans="1:21" ht="14.4" customHeight="1" x14ac:dyDescent="0.3">
      <c r="A2587" s="737">
        <v>10</v>
      </c>
      <c r="B2587" s="738" t="s">
        <v>2778</v>
      </c>
      <c r="C2587" s="738" t="s">
        <v>3086</v>
      </c>
      <c r="D2587" s="819" t="s">
        <v>5809</v>
      </c>
      <c r="E2587" s="820" t="s">
        <v>3145</v>
      </c>
      <c r="F2587" s="738" t="s">
        <v>3057</v>
      </c>
      <c r="G2587" s="738" t="s">
        <v>3728</v>
      </c>
      <c r="H2587" s="738" t="s">
        <v>608</v>
      </c>
      <c r="I2587" s="738" t="s">
        <v>5061</v>
      </c>
      <c r="J2587" s="738" t="s">
        <v>5062</v>
      </c>
      <c r="K2587" s="738" t="s">
        <v>5063</v>
      </c>
      <c r="L2587" s="739">
        <v>56.44</v>
      </c>
      <c r="M2587" s="739">
        <v>56.44</v>
      </c>
      <c r="N2587" s="738">
        <v>1</v>
      </c>
      <c r="O2587" s="821">
        <v>1</v>
      </c>
      <c r="P2587" s="739"/>
      <c r="Q2587" s="754">
        <v>0</v>
      </c>
      <c r="R2587" s="738"/>
      <c r="S2587" s="754">
        <v>0</v>
      </c>
      <c r="T2587" s="821"/>
      <c r="U2587" s="777">
        <v>0</v>
      </c>
    </row>
    <row r="2588" spans="1:21" ht="14.4" customHeight="1" x14ac:dyDescent="0.3">
      <c r="A2588" s="737">
        <v>10</v>
      </c>
      <c r="B2588" s="738" t="s">
        <v>2778</v>
      </c>
      <c r="C2588" s="738" t="s">
        <v>3086</v>
      </c>
      <c r="D2588" s="819" t="s">
        <v>5809</v>
      </c>
      <c r="E2588" s="820" t="s">
        <v>3145</v>
      </c>
      <c r="F2588" s="738" t="s">
        <v>3057</v>
      </c>
      <c r="G2588" s="738" t="s">
        <v>3603</v>
      </c>
      <c r="H2588" s="738" t="s">
        <v>608</v>
      </c>
      <c r="I2588" s="738" t="s">
        <v>977</v>
      </c>
      <c r="J2588" s="738" t="s">
        <v>3604</v>
      </c>
      <c r="K2588" s="738" t="s">
        <v>3605</v>
      </c>
      <c r="L2588" s="739">
        <v>36.76</v>
      </c>
      <c r="M2588" s="739">
        <v>183.79999999999998</v>
      </c>
      <c r="N2588" s="738">
        <v>5</v>
      </c>
      <c r="O2588" s="821">
        <v>5</v>
      </c>
      <c r="P2588" s="739">
        <v>36.76</v>
      </c>
      <c r="Q2588" s="754">
        <v>0.2</v>
      </c>
      <c r="R2588" s="738">
        <v>1</v>
      </c>
      <c r="S2588" s="754">
        <v>0.2</v>
      </c>
      <c r="T2588" s="821">
        <v>1</v>
      </c>
      <c r="U2588" s="777">
        <v>0.2</v>
      </c>
    </row>
    <row r="2589" spans="1:21" ht="14.4" customHeight="1" x14ac:dyDescent="0.3">
      <c r="A2589" s="737">
        <v>10</v>
      </c>
      <c r="B2589" s="738" t="s">
        <v>2778</v>
      </c>
      <c r="C2589" s="738" t="s">
        <v>3086</v>
      </c>
      <c r="D2589" s="819" t="s">
        <v>5809</v>
      </c>
      <c r="E2589" s="820" t="s">
        <v>3145</v>
      </c>
      <c r="F2589" s="738" t="s">
        <v>3057</v>
      </c>
      <c r="G2589" s="738" t="s">
        <v>3603</v>
      </c>
      <c r="H2589" s="738" t="s">
        <v>608</v>
      </c>
      <c r="I2589" s="738" t="s">
        <v>4125</v>
      </c>
      <c r="J2589" s="738" t="s">
        <v>4126</v>
      </c>
      <c r="K2589" s="738" t="s">
        <v>4127</v>
      </c>
      <c r="L2589" s="739">
        <v>25.06</v>
      </c>
      <c r="M2589" s="739">
        <v>25.06</v>
      </c>
      <c r="N2589" s="738">
        <v>1</v>
      </c>
      <c r="O2589" s="821">
        <v>1</v>
      </c>
      <c r="P2589" s="739"/>
      <c r="Q2589" s="754">
        <v>0</v>
      </c>
      <c r="R2589" s="738"/>
      <c r="S2589" s="754">
        <v>0</v>
      </c>
      <c r="T2589" s="821"/>
      <c r="U2589" s="777">
        <v>0</v>
      </c>
    </row>
    <row r="2590" spans="1:21" ht="14.4" customHeight="1" x14ac:dyDescent="0.3">
      <c r="A2590" s="737">
        <v>10</v>
      </c>
      <c r="B2590" s="738" t="s">
        <v>2778</v>
      </c>
      <c r="C2590" s="738" t="s">
        <v>3086</v>
      </c>
      <c r="D2590" s="819" t="s">
        <v>5809</v>
      </c>
      <c r="E2590" s="820" t="s">
        <v>3145</v>
      </c>
      <c r="F2590" s="738" t="s">
        <v>3057</v>
      </c>
      <c r="G2590" s="738" t="s">
        <v>4128</v>
      </c>
      <c r="H2590" s="738" t="s">
        <v>608</v>
      </c>
      <c r="I2590" s="738" t="s">
        <v>4129</v>
      </c>
      <c r="J2590" s="738" t="s">
        <v>4130</v>
      </c>
      <c r="K2590" s="738" t="s">
        <v>4131</v>
      </c>
      <c r="L2590" s="739">
        <v>102.31</v>
      </c>
      <c r="M2590" s="739">
        <v>306.93</v>
      </c>
      <c r="N2590" s="738">
        <v>3</v>
      </c>
      <c r="O2590" s="821">
        <v>2.5</v>
      </c>
      <c r="P2590" s="739">
        <v>102.31</v>
      </c>
      <c r="Q2590" s="754">
        <v>0.33333333333333331</v>
      </c>
      <c r="R2590" s="738">
        <v>1</v>
      </c>
      <c r="S2590" s="754">
        <v>0.33333333333333331</v>
      </c>
      <c r="T2590" s="821">
        <v>0.5</v>
      </c>
      <c r="U2590" s="777">
        <v>0.2</v>
      </c>
    </row>
    <row r="2591" spans="1:21" ht="14.4" customHeight="1" x14ac:dyDescent="0.3">
      <c r="A2591" s="737">
        <v>10</v>
      </c>
      <c r="B2591" s="738" t="s">
        <v>2778</v>
      </c>
      <c r="C2591" s="738" t="s">
        <v>3086</v>
      </c>
      <c r="D2591" s="819" t="s">
        <v>5809</v>
      </c>
      <c r="E2591" s="820" t="s">
        <v>3145</v>
      </c>
      <c r="F2591" s="738" t="s">
        <v>3057</v>
      </c>
      <c r="G2591" s="738" t="s">
        <v>3246</v>
      </c>
      <c r="H2591" s="738" t="s">
        <v>608</v>
      </c>
      <c r="I2591" s="738" t="s">
        <v>973</v>
      </c>
      <c r="J2591" s="738" t="s">
        <v>3247</v>
      </c>
      <c r="K2591" s="738" t="s">
        <v>3248</v>
      </c>
      <c r="L2591" s="739">
        <v>42.63</v>
      </c>
      <c r="M2591" s="739">
        <v>127.89000000000001</v>
      </c>
      <c r="N2591" s="738">
        <v>3</v>
      </c>
      <c r="O2591" s="821">
        <v>2.5</v>
      </c>
      <c r="P2591" s="739"/>
      <c r="Q2591" s="754">
        <v>0</v>
      </c>
      <c r="R2591" s="738"/>
      <c r="S2591" s="754">
        <v>0</v>
      </c>
      <c r="T2591" s="821"/>
      <c r="U2591" s="777">
        <v>0</v>
      </c>
    </row>
    <row r="2592" spans="1:21" ht="14.4" customHeight="1" x14ac:dyDescent="0.3">
      <c r="A2592" s="737">
        <v>10</v>
      </c>
      <c r="B2592" s="738" t="s">
        <v>2778</v>
      </c>
      <c r="C2592" s="738" t="s">
        <v>3086</v>
      </c>
      <c r="D2592" s="819" t="s">
        <v>5809</v>
      </c>
      <c r="E2592" s="820" t="s">
        <v>3145</v>
      </c>
      <c r="F2592" s="738" t="s">
        <v>3057</v>
      </c>
      <c r="G2592" s="738" t="s">
        <v>3246</v>
      </c>
      <c r="H2592" s="738" t="s">
        <v>608</v>
      </c>
      <c r="I2592" s="738" t="s">
        <v>958</v>
      </c>
      <c r="J2592" s="738" t="s">
        <v>3247</v>
      </c>
      <c r="K2592" s="738" t="s">
        <v>3254</v>
      </c>
      <c r="L2592" s="739">
        <v>85.27</v>
      </c>
      <c r="M2592" s="739">
        <v>85.27</v>
      </c>
      <c r="N2592" s="738">
        <v>1</v>
      </c>
      <c r="O2592" s="821">
        <v>1</v>
      </c>
      <c r="P2592" s="739"/>
      <c r="Q2592" s="754">
        <v>0</v>
      </c>
      <c r="R2592" s="738"/>
      <c r="S2592" s="754">
        <v>0</v>
      </c>
      <c r="T2592" s="821"/>
      <c r="U2592" s="777">
        <v>0</v>
      </c>
    </row>
    <row r="2593" spans="1:21" ht="14.4" customHeight="1" x14ac:dyDescent="0.3">
      <c r="A2593" s="737">
        <v>10</v>
      </c>
      <c r="B2593" s="738" t="s">
        <v>2778</v>
      </c>
      <c r="C2593" s="738" t="s">
        <v>3086</v>
      </c>
      <c r="D2593" s="819" t="s">
        <v>5809</v>
      </c>
      <c r="E2593" s="820" t="s">
        <v>3145</v>
      </c>
      <c r="F2593" s="738" t="s">
        <v>3057</v>
      </c>
      <c r="G2593" s="738" t="s">
        <v>3246</v>
      </c>
      <c r="H2593" s="738" t="s">
        <v>608</v>
      </c>
      <c r="I2593" s="738" t="s">
        <v>985</v>
      </c>
      <c r="J2593" s="738" t="s">
        <v>3247</v>
      </c>
      <c r="K2593" s="738" t="s">
        <v>3527</v>
      </c>
      <c r="L2593" s="739">
        <v>55.41</v>
      </c>
      <c r="M2593" s="739">
        <v>55.41</v>
      </c>
      <c r="N2593" s="738">
        <v>1</v>
      </c>
      <c r="O2593" s="821">
        <v>1</v>
      </c>
      <c r="P2593" s="739"/>
      <c r="Q2593" s="754">
        <v>0</v>
      </c>
      <c r="R2593" s="738"/>
      <c r="S2593" s="754">
        <v>0</v>
      </c>
      <c r="T2593" s="821"/>
      <c r="U2593" s="777">
        <v>0</v>
      </c>
    </row>
    <row r="2594" spans="1:21" ht="14.4" customHeight="1" x14ac:dyDescent="0.3">
      <c r="A2594" s="737">
        <v>10</v>
      </c>
      <c r="B2594" s="738" t="s">
        <v>2778</v>
      </c>
      <c r="C2594" s="738" t="s">
        <v>3086</v>
      </c>
      <c r="D2594" s="819" t="s">
        <v>5809</v>
      </c>
      <c r="E2594" s="820" t="s">
        <v>3145</v>
      </c>
      <c r="F2594" s="738" t="s">
        <v>3057</v>
      </c>
      <c r="G2594" s="738" t="s">
        <v>3154</v>
      </c>
      <c r="H2594" s="738" t="s">
        <v>608</v>
      </c>
      <c r="I2594" s="738" t="s">
        <v>5561</v>
      </c>
      <c r="J2594" s="738" t="s">
        <v>3450</v>
      </c>
      <c r="K2594" s="738" t="s">
        <v>5562</v>
      </c>
      <c r="L2594" s="739">
        <v>0</v>
      </c>
      <c r="M2594" s="739">
        <v>0</v>
      </c>
      <c r="N2594" s="738">
        <v>1</v>
      </c>
      <c r="O2594" s="821">
        <v>1</v>
      </c>
      <c r="P2594" s="739"/>
      <c r="Q2594" s="754"/>
      <c r="R2594" s="738"/>
      <c r="S2594" s="754">
        <v>0</v>
      </c>
      <c r="T2594" s="821"/>
      <c r="U2594" s="777">
        <v>0</v>
      </c>
    </row>
    <row r="2595" spans="1:21" ht="14.4" customHeight="1" x14ac:dyDescent="0.3">
      <c r="A2595" s="737">
        <v>10</v>
      </c>
      <c r="B2595" s="738" t="s">
        <v>2778</v>
      </c>
      <c r="C2595" s="738" t="s">
        <v>3086</v>
      </c>
      <c r="D2595" s="819" t="s">
        <v>5809</v>
      </c>
      <c r="E2595" s="820" t="s">
        <v>3145</v>
      </c>
      <c r="F2595" s="738" t="s">
        <v>3057</v>
      </c>
      <c r="G2595" s="738" t="s">
        <v>3154</v>
      </c>
      <c r="H2595" s="738" t="s">
        <v>608</v>
      </c>
      <c r="I2595" s="738" t="s">
        <v>5563</v>
      </c>
      <c r="J2595" s="738" t="s">
        <v>3450</v>
      </c>
      <c r="K2595" s="738" t="s">
        <v>3204</v>
      </c>
      <c r="L2595" s="739">
        <v>69.16</v>
      </c>
      <c r="M2595" s="739">
        <v>69.16</v>
      </c>
      <c r="N2595" s="738">
        <v>1</v>
      </c>
      <c r="O2595" s="821">
        <v>1</v>
      </c>
      <c r="P2595" s="739"/>
      <c r="Q2595" s="754">
        <v>0</v>
      </c>
      <c r="R2595" s="738"/>
      <c r="S2595" s="754">
        <v>0</v>
      </c>
      <c r="T2595" s="821"/>
      <c r="U2595" s="777">
        <v>0</v>
      </c>
    </row>
    <row r="2596" spans="1:21" ht="14.4" customHeight="1" x14ac:dyDescent="0.3">
      <c r="A2596" s="737">
        <v>10</v>
      </c>
      <c r="B2596" s="738" t="s">
        <v>2778</v>
      </c>
      <c r="C2596" s="738" t="s">
        <v>3086</v>
      </c>
      <c r="D2596" s="819" t="s">
        <v>5809</v>
      </c>
      <c r="E2596" s="820" t="s">
        <v>3145</v>
      </c>
      <c r="F2596" s="738" t="s">
        <v>3057</v>
      </c>
      <c r="G2596" s="738" t="s">
        <v>3154</v>
      </c>
      <c r="H2596" s="738" t="s">
        <v>608</v>
      </c>
      <c r="I2596" s="738" t="s">
        <v>801</v>
      </c>
      <c r="J2596" s="738" t="s">
        <v>3450</v>
      </c>
      <c r="K2596" s="738" t="s">
        <v>3505</v>
      </c>
      <c r="L2596" s="739">
        <v>13.83</v>
      </c>
      <c r="M2596" s="739">
        <v>13.83</v>
      </c>
      <c r="N2596" s="738">
        <v>1</v>
      </c>
      <c r="O2596" s="821">
        <v>1</v>
      </c>
      <c r="P2596" s="739"/>
      <c r="Q2596" s="754">
        <v>0</v>
      </c>
      <c r="R2596" s="738"/>
      <c r="S2596" s="754">
        <v>0</v>
      </c>
      <c r="T2596" s="821"/>
      <c r="U2596" s="777">
        <v>0</v>
      </c>
    </row>
    <row r="2597" spans="1:21" ht="14.4" customHeight="1" x14ac:dyDescent="0.3">
      <c r="A2597" s="737">
        <v>10</v>
      </c>
      <c r="B2597" s="738" t="s">
        <v>2778</v>
      </c>
      <c r="C2597" s="738" t="s">
        <v>3086</v>
      </c>
      <c r="D2597" s="819" t="s">
        <v>5809</v>
      </c>
      <c r="E2597" s="820" t="s">
        <v>3145</v>
      </c>
      <c r="F2597" s="738" t="s">
        <v>3057</v>
      </c>
      <c r="G2597" s="738" t="s">
        <v>3610</v>
      </c>
      <c r="H2597" s="738" t="s">
        <v>608</v>
      </c>
      <c r="I2597" s="738" t="s">
        <v>2446</v>
      </c>
      <c r="J2597" s="738" t="s">
        <v>1523</v>
      </c>
      <c r="K2597" s="738" t="s">
        <v>5564</v>
      </c>
      <c r="L2597" s="739">
        <v>42.05</v>
      </c>
      <c r="M2597" s="739">
        <v>42.05</v>
      </c>
      <c r="N2597" s="738">
        <v>1</v>
      </c>
      <c r="O2597" s="821">
        <v>1</v>
      </c>
      <c r="P2597" s="739">
        <v>42.05</v>
      </c>
      <c r="Q2597" s="754">
        <v>1</v>
      </c>
      <c r="R2597" s="738">
        <v>1</v>
      </c>
      <c r="S2597" s="754">
        <v>1</v>
      </c>
      <c r="T2597" s="821">
        <v>1</v>
      </c>
      <c r="U2597" s="777">
        <v>1</v>
      </c>
    </row>
    <row r="2598" spans="1:21" ht="14.4" customHeight="1" x14ac:dyDescent="0.3">
      <c r="A2598" s="737">
        <v>10</v>
      </c>
      <c r="B2598" s="738" t="s">
        <v>2778</v>
      </c>
      <c r="C2598" s="738" t="s">
        <v>3086</v>
      </c>
      <c r="D2598" s="819" t="s">
        <v>5809</v>
      </c>
      <c r="E2598" s="820" t="s">
        <v>3145</v>
      </c>
      <c r="F2598" s="738" t="s">
        <v>3057</v>
      </c>
      <c r="G2598" s="738" t="s">
        <v>3530</v>
      </c>
      <c r="H2598" s="738" t="s">
        <v>608</v>
      </c>
      <c r="I2598" s="738" t="s">
        <v>1486</v>
      </c>
      <c r="J2598" s="738" t="s">
        <v>1405</v>
      </c>
      <c r="K2598" s="738" t="s">
        <v>3531</v>
      </c>
      <c r="L2598" s="739">
        <v>92.85</v>
      </c>
      <c r="M2598" s="739">
        <v>371.4</v>
      </c>
      <c r="N2598" s="738">
        <v>4</v>
      </c>
      <c r="O2598" s="821">
        <v>2</v>
      </c>
      <c r="P2598" s="739">
        <v>185.7</v>
      </c>
      <c r="Q2598" s="754">
        <v>0.5</v>
      </c>
      <c r="R2598" s="738">
        <v>2</v>
      </c>
      <c r="S2598" s="754">
        <v>0.5</v>
      </c>
      <c r="T2598" s="821">
        <v>1</v>
      </c>
      <c r="U2598" s="777">
        <v>0.5</v>
      </c>
    </row>
    <row r="2599" spans="1:21" ht="14.4" customHeight="1" x14ac:dyDescent="0.3">
      <c r="A2599" s="737">
        <v>10</v>
      </c>
      <c r="B2599" s="738" t="s">
        <v>2778</v>
      </c>
      <c r="C2599" s="738" t="s">
        <v>3086</v>
      </c>
      <c r="D2599" s="819" t="s">
        <v>5809</v>
      </c>
      <c r="E2599" s="820" t="s">
        <v>3145</v>
      </c>
      <c r="F2599" s="738" t="s">
        <v>3057</v>
      </c>
      <c r="G2599" s="738" t="s">
        <v>3280</v>
      </c>
      <c r="H2599" s="738" t="s">
        <v>608</v>
      </c>
      <c r="I2599" s="738" t="s">
        <v>1731</v>
      </c>
      <c r="J2599" s="738" t="s">
        <v>1732</v>
      </c>
      <c r="K2599" s="738" t="s">
        <v>3281</v>
      </c>
      <c r="L2599" s="739">
        <v>46.99</v>
      </c>
      <c r="M2599" s="739">
        <v>234.95000000000002</v>
      </c>
      <c r="N2599" s="738">
        <v>5</v>
      </c>
      <c r="O2599" s="821">
        <v>5</v>
      </c>
      <c r="P2599" s="739">
        <v>46.99</v>
      </c>
      <c r="Q2599" s="754">
        <v>0.19999999999999998</v>
      </c>
      <c r="R2599" s="738">
        <v>1</v>
      </c>
      <c r="S2599" s="754">
        <v>0.2</v>
      </c>
      <c r="T2599" s="821">
        <v>1</v>
      </c>
      <c r="U2599" s="777">
        <v>0.2</v>
      </c>
    </row>
    <row r="2600" spans="1:21" ht="14.4" customHeight="1" x14ac:dyDescent="0.3">
      <c r="A2600" s="737">
        <v>10</v>
      </c>
      <c r="B2600" s="738" t="s">
        <v>2778</v>
      </c>
      <c r="C2600" s="738" t="s">
        <v>3086</v>
      </c>
      <c r="D2600" s="819" t="s">
        <v>5809</v>
      </c>
      <c r="E2600" s="820" t="s">
        <v>3145</v>
      </c>
      <c r="F2600" s="738" t="s">
        <v>3057</v>
      </c>
      <c r="G2600" s="738" t="s">
        <v>3280</v>
      </c>
      <c r="H2600" s="738" t="s">
        <v>608</v>
      </c>
      <c r="I2600" s="738" t="s">
        <v>1739</v>
      </c>
      <c r="J2600" s="738" t="s">
        <v>1740</v>
      </c>
      <c r="K2600" s="738" t="s">
        <v>3735</v>
      </c>
      <c r="L2600" s="739">
        <v>93.98</v>
      </c>
      <c r="M2600" s="739">
        <v>281.94</v>
      </c>
      <c r="N2600" s="738">
        <v>3</v>
      </c>
      <c r="O2600" s="821">
        <v>3</v>
      </c>
      <c r="P2600" s="739"/>
      <c r="Q2600" s="754">
        <v>0</v>
      </c>
      <c r="R2600" s="738"/>
      <c r="S2600" s="754">
        <v>0</v>
      </c>
      <c r="T2600" s="821"/>
      <c r="U2600" s="777">
        <v>0</v>
      </c>
    </row>
    <row r="2601" spans="1:21" ht="14.4" customHeight="1" x14ac:dyDescent="0.3">
      <c r="A2601" s="737">
        <v>10</v>
      </c>
      <c r="B2601" s="738" t="s">
        <v>2778</v>
      </c>
      <c r="C2601" s="738" t="s">
        <v>3086</v>
      </c>
      <c r="D2601" s="819" t="s">
        <v>5809</v>
      </c>
      <c r="E2601" s="820" t="s">
        <v>3145</v>
      </c>
      <c r="F2601" s="738" t="s">
        <v>3057</v>
      </c>
      <c r="G2601" s="738" t="s">
        <v>3280</v>
      </c>
      <c r="H2601" s="738" t="s">
        <v>608</v>
      </c>
      <c r="I2601" s="738" t="s">
        <v>5565</v>
      </c>
      <c r="J2601" s="738" t="s">
        <v>1736</v>
      </c>
      <c r="K2601" s="738" t="s">
        <v>5566</v>
      </c>
      <c r="L2601" s="739">
        <v>56.38</v>
      </c>
      <c r="M2601" s="739">
        <v>169.14000000000001</v>
      </c>
      <c r="N2601" s="738">
        <v>3</v>
      </c>
      <c r="O2601" s="821">
        <v>3</v>
      </c>
      <c r="P2601" s="739">
        <v>56.38</v>
      </c>
      <c r="Q2601" s="754">
        <v>0.33333333333333331</v>
      </c>
      <c r="R2601" s="738">
        <v>1</v>
      </c>
      <c r="S2601" s="754">
        <v>0.33333333333333331</v>
      </c>
      <c r="T2601" s="821">
        <v>1</v>
      </c>
      <c r="U2601" s="777">
        <v>0.33333333333333331</v>
      </c>
    </row>
    <row r="2602" spans="1:21" ht="14.4" customHeight="1" x14ac:dyDescent="0.3">
      <c r="A2602" s="737">
        <v>10</v>
      </c>
      <c r="B2602" s="738" t="s">
        <v>2778</v>
      </c>
      <c r="C2602" s="738" t="s">
        <v>3086</v>
      </c>
      <c r="D2602" s="819" t="s">
        <v>5809</v>
      </c>
      <c r="E2602" s="820" t="s">
        <v>3145</v>
      </c>
      <c r="F2602" s="738" t="s">
        <v>3057</v>
      </c>
      <c r="G2602" s="738" t="s">
        <v>3280</v>
      </c>
      <c r="H2602" s="738" t="s">
        <v>608</v>
      </c>
      <c r="I2602" s="738" t="s">
        <v>5567</v>
      </c>
      <c r="J2602" s="738" t="s">
        <v>1736</v>
      </c>
      <c r="K2602" s="738" t="s">
        <v>4224</v>
      </c>
      <c r="L2602" s="739">
        <v>140.96</v>
      </c>
      <c r="M2602" s="739">
        <v>140.96</v>
      </c>
      <c r="N2602" s="738">
        <v>1</v>
      </c>
      <c r="O2602" s="821">
        <v>1</v>
      </c>
      <c r="P2602" s="739"/>
      <c r="Q2602" s="754">
        <v>0</v>
      </c>
      <c r="R2602" s="738"/>
      <c r="S2602" s="754">
        <v>0</v>
      </c>
      <c r="T2602" s="821"/>
      <c r="U2602" s="777">
        <v>0</v>
      </c>
    </row>
    <row r="2603" spans="1:21" ht="14.4" customHeight="1" x14ac:dyDescent="0.3">
      <c r="A2603" s="737">
        <v>10</v>
      </c>
      <c r="B2603" s="738" t="s">
        <v>2778</v>
      </c>
      <c r="C2603" s="738" t="s">
        <v>3086</v>
      </c>
      <c r="D2603" s="819" t="s">
        <v>5809</v>
      </c>
      <c r="E2603" s="820" t="s">
        <v>3145</v>
      </c>
      <c r="F2603" s="738" t="s">
        <v>3057</v>
      </c>
      <c r="G2603" s="738" t="s">
        <v>3280</v>
      </c>
      <c r="H2603" s="738" t="s">
        <v>608</v>
      </c>
      <c r="I2603" s="738" t="s">
        <v>5568</v>
      </c>
      <c r="J2603" s="738" t="s">
        <v>5569</v>
      </c>
      <c r="K2603" s="738" t="s">
        <v>4224</v>
      </c>
      <c r="L2603" s="739">
        <v>0</v>
      </c>
      <c r="M2603" s="739">
        <v>0</v>
      </c>
      <c r="N2603" s="738">
        <v>1</v>
      </c>
      <c r="O2603" s="821">
        <v>1</v>
      </c>
      <c r="P2603" s="739"/>
      <c r="Q2603" s="754"/>
      <c r="R2603" s="738"/>
      <c r="S2603" s="754">
        <v>0</v>
      </c>
      <c r="T2603" s="821"/>
      <c r="U2603" s="777">
        <v>0</v>
      </c>
    </row>
    <row r="2604" spans="1:21" ht="14.4" customHeight="1" x14ac:dyDescent="0.3">
      <c r="A2604" s="737">
        <v>10</v>
      </c>
      <c r="B2604" s="738" t="s">
        <v>2778</v>
      </c>
      <c r="C2604" s="738" t="s">
        <v>3086</v>
      </c>
      <c r="D2604" s="819" t="s">
        <v>5809</v>
      </c>
      <c r="E2604" s="820" t="s">
        <v>3145</v>
      </c>
      <c r="F2604" s="738" t="s">
        <v>3057</v>
      </c>
      <c r="G2604" s="738" t="s">
        <v>3619</v>
      </c>
      <c r="H2604" s="738" t="s">
        <v>608</v>
      </c>
      <c r="I2604" s="738" t="s">
        <v>1369</v>
      </c>
      <c r="J2604" s="738" t="s">
        <v>3620</v>
      </c>
      <c r="K2604" s="738" t="s">
        <v>3621</v>
      </c>
      <c r="L2604" s="739">
        <v>0</v>
      </c>
      <c r="M2604" s="739">
        <v>0</v>
      </c>
      <c r="N2604" s="738">
        <v>1</v>
      </c>
      <c r="O2604" s="821">
        <v>0.5</v>
      </c>
      <c r="P2604" s="739">
        <v>0</v>
      </c>
      <c r="Q2604" s="754"/>
      <c r="R2604" s="738">
        <v>1</v>
      </c>
      <c r="S2604" s="754">
        <v>1</v>
      </c>
      <c r="T2604" s="821">
        <v>0.5</v>
      </c>
      <c r="U2604" s="777">
        <v>1</v>
      </c>
    </row>
    <row r="2605" spans="1:21" ht="14.4" customHeight="1" x14ac:dyDescent="0.3">
      <c r="A2605" s="737">
        <v>10</v>
      </c>
      <c r="B2605" s="738" t="s">
        <v>2778</v>
      </c>
      <c r="C2605" s="738" t="s">
        <v>3086</v>
      </c>
      <c r="D2605" s="819" t="s">
        <v>5809</v>
      </c>
      <c r="E2605" s="820" t="s">
        <v>3145</v>
      </c>
      <c r="F2605" s="738" t="s">
        <v>3057</v>
      </c>
      <c r="G2605" s="738" t="s">
        <v>3379</v>
      </c>
      <c r="H2605" s="738" t="s">
        <v>608</v>
      </c>
      <c r="I2605" s="738" t="s">
        <v>994</v>
      </c>
      <c r="J2605" s="738" t="s">
        <v>995</v>
      </c>
      <c r="K2605" s="738" t="s">
        <v>3380</v>
      </c>
      <c r="L2605" s="739">
        <v>89.91</v>
      </c>
      <c r="M2605" s="739">
        <v>359.64</v>
      </c>
      <c r="N2605" s="738">
        <v>4</v>
      </c>
      <c r="O2605" s="821">
        <v>2.5</v>
      </c>
      <c r="P2605" s="739">
        <v>89.91</v>
      </c>
      <c r="Q2605" s="754">
        <v>0.25</v>
      </c>
      <c r="R2605" s="738">
        <v>1</v>
      </c>
      <c r="S2605" s="754">
        <v>0.25</v>
      </c>
      <c r="T2605" s="821">
        <v>1</v>
      </c>
      <c r="U2605" s="777">
        <v>0.4</v>
      </c>
    </row>
    <row r="2606" spans="1:21" ht="14.4" customHeight="1" x14ac:dyDescent="0.3">
      <c r="A2606" s="737">
        <v>10</v>
      </c>
      <c r="B2606" s="738" t="s">
        <v>2778</v>
      </c>
      <c r="C2606" s="738" t="s">
        <v>3086</v>
      </c>
      <c r="D2606" s="819" t="s">
        <v>5809</v>
      </c>
      <c r="E2606" s="820" t="s">
        <v>3145</v>
      </c>
      <c r="F2606" s="738" t="s">
        <v>3057</v>
      </c>
      <c r="G2606" s="738" t="s">
        <v>3535</v>
      </c>
      <c r="H2606" s="738" t="s">
        <v>608</v>
      </c>
      <c r="I2606" s="738" t="s">
        <v>1028</v>
      </c>
      <c r="J2606" s="738" t="s">
        <v>1029</v>
      </c>
      <c r="K2606" s="738" t="s">
        <v>3536</v>
      </c>
      <c r="L2606" s="739">
        <v>27.28</v>
      </c>
      <c r="M2606" s="739">
        <v>436.48</v>
      </c>
      <c r="N2606" s="738">
        <v>16</v>
      </c>
      <c r="O2606" s="821">
        <v>11</v>
      </c>
      <c r="P2606" s="739">
        <v>81.84</v>
      </c>
      <c r="Q2606" s="754">
        <v>0.1875</v>
      </c>
      <c r="R2606" s="738">
        <v>3</v>
      </c>
      <c r="S2606" s="754">
        <v>0.1875</v>
      </c>
      <c r="T2606" s="821">
        <v>2</v>
      </c>
      <c r="U2606" s="777">
        <v>0.18181818181818182</v>
      </c>
    </row>
    <row r="2607" spans="1:21" ht="14.4" customHeight="1" x14ac:dyDescent="0.3">
      <c r="A2607" s="737">
        <v>10</v>
      </c>
      <c r="B2607" s="738" t="s">
        <v>2778</v>
      </c>
      <c r="C2607" s="738" t="s">
        <v>3086</v>
      </c>
      <c r="D2607" s="819" t="s">
        <v>5809</v>
      </c>
      <c r="E2607" s="820" t="s">
        <v>3145</v>
      </c>
      <c r="F2607" s="738" t="s">
        <v>3057</v>
      </c>
      <c r="G2607" s="738" t="s">
        <v>4171</v>
      </c>
      <c r="H2607" s="738" t="s">
        <v>608</v>
      </c>
      <c r="I2607" s="738" t="s">
        <v>5570</v>
      </c>
      <c r="J2607" s="738" t="s">
        <v>1971</v>
      </c>
      <c r="K2607" s="738" t="s">
        <v>5571</v>
      </c>
      <c r="L2607" s="739">
        <v>0</v>
      </c>
      <c r="M2607" s="739">
        <v>0</v>
      </c>
      <c r="N2607" s="738">
        <v>1</v>
      </c>
      <c r="O2607" s="821">
        <v>1</v>
      </c>
      <c r="P2607" s="739">
        <v>0</v>
      </c>
      <c r="Q2607" s="754"/>
      <c r="R2607" s="738">
        <v>1</v>
      </c>
      <c r="S2607" s="754">
        <v>1</v>
      </c>
      <c r="T2607" s="821">
        <v>1</v>
      </c>
      <c r="U2607" s="777">
        <v>1</v>
      </c>
    </row>
    <row r="2608" spans="1:21" ht="14.4" customHeight="1" x14ac:dyDescent="0.3">
      <c r="A2608" s="737">
        <v>10</v>
      </c>
      <c r="B2608" s="738" t="s">
        <v>2778</v>
      </c>
      <c r="C2608" s="738" t="s">
        <v>3086</v>
      </c>
      <c r="D2608" s="819" t="s">
        <v>5809</v>
      </c>
      <c r="E2608" s="820" t="s">
        <v>3145</v>
      </c>
      <c r="F2608" s="738" t="s">
        <v>3057</v>
      </c>
      <c r="G2608" s="738" t="s">
        <v>3287</v>
      </c>
      <c r="H2608" s="738" t="s">
        <v>608</v>
      </c>
      <c r="I2608" s="738" t="s">
        <v>5572</v>
      </c>
      <c r="J2608" s="738" t="s">
        <v>998</v>
      </c>
      <c r="K2608" s="738" t="s">
        <v>2674</v>
      </c>
      <c r="L2608" s="739">
        <v>46.57</v>
      </c>
      <c r="M2608" s="739">
        <v>46.57</v>
      </c>
      <c r="N2608" s="738">
        <v>1</v>
      </c>
      <c r="O2608" s="821">
        <v>0.5</v>
      </c>
      <c r="P2608" s="739">
        <v>46.57</v>
      </c>
      <c r="Q2608" s="754">
        <v>1</v>
      </c>
      <c r="R2608" s="738">
        <v>1</v>
      </c>
      <c r="S2608" s="754">
        <v>1</v>
      </c>
      <c r="T2608" s="821">
        <v>0.5</v>
      </c>
      <c r="U2608" s="777">
        <v>1</v>
      </c>
    </row>
    <row r="2609" spans="1:21" ht="14.4" customHeight="1" x14ac:dyDescent="0.3">
      <c r="A2609" s="737">
        <v>10</v>
      </c>
      <c r="B2609" s="738" t="s">
        <v>2778</v>
      </c>
      <c r="C2609" s="738" t="s">
        <v>3086</v>
      </c>
      <c r="D2609" s="819" t="s">
        <v>5809</v>
      </c>
      <c r="E2609" s="820" t="s">
        <v>3145</v>
      </c>
      <c r="F2609" s="738" t="s">
        <v>3057</v>
      </c>
      <c r="G2609" s="738" t="s">
        <v>3287</v>
      </c>
      <c r="H2609" s="738" t="s">
        <v>608</v>
      </c>
      <c r="I2609" s="738" t="s">
        <v>5573</v>
      </c>
      <c r="J2609" s="738" t="s">
        <v>998</v>
      </c>
      <c r="K2609" s="738" t="s">
        <v>5574</v>
      </c>
      <c r="L2609" s="739">
        <v>77.599999999999994</v>
      </c>
      <c r="M2609" s="739">
        <v>77.599999999999994</v>
      </c>
      <c r="N2609" s="738">
        <v>1</v>
      </c>
      <c r="O2609" s="821">
        <v>0.5</v>
      </c>
      <c r="P2609" s="739">
        <v>77.599999999999994</v>
      </c>
      <c r="Q2609" s="754">
        <v>1</v>
      </c>
      <c r="R2609" s="738">
        <v>1</v>
      </c>
      <c r="S2609" s="754">
        <v>1</v>
      </c>
      <c r="T2609" s="821">
        <v>0.5</v>
      </c>
      <c r="U2609" s="777">
        <v>1</v>
      </c>
    </row>
    <row r="2610" spans="1:21" ht="14.4" customHeight="1" x14ac:dyDescent="0.3">
      <c r="A2610" s="737">
        <v>10</v>
      </c>
      <c r="B2610" s="738" t="s">
        <v>2778</v>
      </c>
      <c r="C2610" s="738" t="s">
        <v>3086</v>
      </c>
      <c r="D2610" s="819" t="s">
        <v>5809</v>
      </c>
      <c r="E2610" s="820" t="s">
        <v>3145</v>
      </c>
      <c r="F2610" s="738" t="s">
        <v>3057</v>
      </c>
      <c r="G2610" s="738" t="s">
        <v>3287</v>
      </c>
      <c r="H2610" s="738" t="s">
        <v>608</v>
      </c>
      <c r="I2610" s="738" t="s">
        <v>4137</v>
      </c>
      <c r="J2610" s="738" t="s">
        <v>4138</v>
      </c>
      <c r="K2610" s="738" t="s">
        <v>4139</v>
      </c>
      <c r="L2610" s="739">
        <v>23.27</v>
      </c>
      <c r="M2610" s="739">
        <v>23.27</v>
      </c>
      <c r="N2610" s="738">
        <v>1</v>
      </c>
      <c r="O2610" s="821">
        <v>0.5</v>
      </c>
      <c r="P2610" s="739"/>
      <c r="Q2610" s="754">
        <v>0</v>
      </c>
      <c r="R2610" s="738"/>
      <c r="S2610" s="754">
        <v>0</v>
      </c>
      <c r="T2610" s="821"/>
      <c r="U2610" s="777">
        <v>0</v>
      </c>
    </row>
    <row r="2611" spans="1:21" ht="14.4" customHeight="1" x14ac:dyDescent="0.3">
      <c r="A2611" s="737">
        <v>10</v>
      </c>
      <c r="B2611" s="738" t="s">
        <v>2778</v>
      </c>
      <c r="C2611" s="738" t="s">
        <v>3086</v>
      </c>
      <c r="D2611" s="819" t="s">
        <v>5809</v>
      </c>
      <c r="E2611" s="820" t="s">
        <v>3145</v>
      </c>
      <c r="F2611" s="738" t="s">
        <v>3057</v>
      </c>
      <c r="G2611" s="738" t="s">
        <v>3287</v>
      </c>
      <c r="H2611" s="738" t="s">
        <v>608</v>
      </c>
      <c r="I2611" s="738" t="s">
        <v>3580</v>
      </c>
      <c r="J2611" s="738" t="s">
        <v>2764</v>
      </c>
      <c r="K2611" s="738" t="s">
        <v>3250</v>
      </c>
      <c r="L2611" s="739">
        <v>49.38</v>
      </c>
      <c r="M2611" s="739">
        <v>49.38</v>
      </c>
      <c r="N2611" s="738">
        <v>1</v>
      </c>
      <c r="O2611" s="821">
        <v>0.5</v>
      </c>
      <c r="P2611" s="739"/>
      <c r="Q2611" s="754">
        <v>0</v>
      </c>
      <c r="R2611" s="738"/>
      <c r="S2611" s="754">
        <v>0</v>
      </c>
      <c r="T2611" s="821"/>
      <c r="U2611" s="777">
        <v>0</v>
      </c>
    </row>
    <row r="2612" spans="1:21" ht="14.4" customHeight="1" x14ac:dyDescent="0.3">
      <c r="A2612" s="737">
        <v>10</v>
      </c>
      <c r="B2612" s="738" t="s">
        <v>2778</v>
      </c>
      <c r="C2612" s="738" t="s">
        <v>3086</v>
      </c>
      <c r="D2612" s="819" t="s">
        <v>5809</v>
      </c>
      <c r="E2612" s="820" t="s">
        <v>3145</v>
      </c>
      <c r="F2612" s="738" t="s">
        <v>3057</v>
      </c>
      <c r="G2612" s="738" t="s">
        <v>3287</v>
      </c>
      <c r="H2612" s="738" t="s">
        <v>608</v>
      </c>
      <c r="I2612" s="738" t="s">
        <v>3508</v>
      </c>
      <c r="J2612" s="738" t="s">
        <v>982</v>
      </c>
      <c r="K2612" s="738" t="s">
        <v>3509</v>
      </c>
      <c r="L2612" s="739">
        <v>23.27</v>
      </c>
      <c r="M2612" s="739">
        <v>69.81</v>
      </c>
      <c r="N2612" s="738">
        <v>3</v>
      </c>
      <c r="O2612" s="821">
        <v>3</v>
      </c>
      <c r="P2612" s="739"/>
      <c r="Q2612" s="754">
        <v>0</v>
      </c>
      <c r="R2612" s="738"/>
      <c r="S2612" s="754">
        <v>0</v>
      </c>
      <c r="T2612" s="821"/>
      <c r="U2612" s="777">
        <v>0</v>
      </c>
    </row>
    <row r="2613" spans="1:21" ht="14.4" customHeight="1" x14ac:dyDescent="0.3">
      <c r="A2613" s="737">
        <v>10</v>
      </c>
      <c r="B2613" s="738" t="s">
        <v>2778</v>
      </c>
      <c r="C2613" s="738" t="s">
        <v>3086</v>
      </c>
      <c r="D2613" s="819" t="s">
        <v>5809</v>
      </c>
      <c r="E2613" s="820" t="s">
        <v>3145</v>
      </c>
      <c r="F2613" s="738" t="s">
        <v>3057</v>
      </c>
      <c r="G2613" s="738" t="s">
        <v>3287</v>
      </c>
      <c r="H2613" s="738" t="s">
        <v>608</v>
      </c>
      <c r="I2613" s="738" t="s">
        <v>3540</v>
      </c>
      <c r="J2613" s="738" t="s">
        <v>998</v>
      </c>
      <c r="K2613" s="738" t="s">
        <v>3541</v>
      </c>
      <c r="L2613" s="739">
        <v>77.599999999999994</v>
      </c>
      <c r="M2613" s="739">
        <v>77.599999999999994</v>
      </c>
      <c r="N2613" s="738">
        <v>1</v>
      </c>
      <c r="O2613" s="821">
        <v>1</v>
      </c>
      <c r="P2613" s="739"/>
      <c r="Q2613" s="754">
        <v>0</v>
      </c>
      <c r="R2613" s="738"/>
      <c r="S2613" s="754">
        <v>0</v>
      </c>
      <c r="T2613" s="821"/>
      <c r="U2613" s="777">
        <v>0</v>
      </c>
    </row>
    <row r="2614" spans="1:21" ht="14.4" customHeight="1" x14ac:dyDescent="0.3">
      <c r="A2614" s="737">
        <v>10</v>
      </c>
      <c r="B2614" s="738" t="s">
        <v>2778</v>
      </c>
      <c r="C2614" s="738" t="s">
        <v>3086</v>
      </c>
      <c r="D2614" s="819" t="s">
        <v>5809</v>
      </c>
      <c r="E2614" s="820" t="s">
        <v>3145</v>
      </c>
      <c r="F2614" s="738" t="s">
        <v>3057</v>
      </c>
      <c r="G2614" s="738" t="s">
        <v>3287</v>
      </c>
      <c r="H2614" s="738" t="s">
        <v>608</v>
      </c>
      <c r="I2614" s="738" t="s">
        <v>2763</v>
      </c>
      <c r="J2614" s="738" t="s">
        <v>2764</v>
      </c>
      <c r="K2614" s="738" t="s">
        <v>3250</v>
      </c>
      <c r="L2614" s="739">
        <v>49.38</v>
      </c>
      <c r="M2614" s="739">
        <v>98.76</v>
      </c>
      <c r="N2614" s="738">
        <v>2</v>
      </c>
      <c r="O2614" s="821">
        <v>2</v>
      </c>
      <c r="P2614" s="739">
        <v>49.38</v>
      </c>
      <c r="Q2614" s="754">
        <v>0.5</v>
      </c>
      <c r="R2614" s="738">
        <v>1</v>
      </c>
      <c r="S2614" s="754">
        <v>0.5</v>
      </c>
      <c r="T2614" s="821">
        <v>1</v>
      </c>
      <c r="U2614" s="777">
        <v>0.5</v>
      </c>
    </row>
    <row r="2615" spans="1:21" ht="14.4" customHeight="1" x14ac:dyDescent="0.3">
      <c r="A2615" s="737">
        <v>10</v>
      </c>
      <c r="B2615" s="738" t="s">
        <v>2778</v>
      </c>
      <c r="C2615" s="738" t="s">
        <v>3086</v>
      </c>
      <c r="D2615" s="819" t="s">
        <v>5809</v>
      </c>
      <c r="E2615" s="820" t="s">
        <v>3145</v>
      </c>
      <c r="F2615" s="738" t="s">
        <v>3057</v>
      </c>
      <c r="G2615" s="738" t="s">
        <v>3287</v>
      </c>
      <c r="H2615" s="738" t="s">
        <v>608</v>
      </c>
      <c r="I2615" s="738" t="s">
        <v>2673</v>
      </c>
      <c r="J2615" s="738" t="s">
        <v>998</v>
      </c>
      <c r="K2615" s="738" t="s">
        <v>4276</v>
      </c>
      <c r="L2615" s="739">
        <v>46.57</v>
      </c>
      <c r="M2615" s="739">
        <v>139.71</v>
      </c>
      <c r="N2615" s="738">
        <v>3</v>
      </c>
      <c r="O2615" s="821">
        <v>2</v>
      </c>
      <c r="P2615" s="739"/>
      <c r="Q2615" s="754">
        <v>0</v>
      </c>
      <c r="R2615" s="738"/>
      <c r="S2615" s="754">
        <v>0</v>
      </c>
      <c r="T2615" s="821"/>
      <c r="U2615" s="777">
        <v>0</v>
      </c>
    </row>
    <row r="2616" spans="1:21" ht="14.4" customHeight="1" x14ac:dyDescent="0.3">
      <c r="A2616" s="737">
        <v>10</v>
      </c>
      <c r="B2616" s="738" t="s">
        <v>2778</v>
      </c>
      <c r="C2616" s="738" t="s">
        <v>3086</v>
      </c>
      <c r="D2616" s="819" t="s">
        <v>5809</v>
      </c>
      <c r="E2616" s="820" t="s">
        <v>3145</v>
      </c>
      <c r="F2616" s="738" t="s">
        <v>3057</v>
      </c>
      <c r="G2616" s="738" t="s">
        <v>3287</v>
      </c>
      <c r="H2616" s="738" t="s">
        <v>608</v>
      </c>
      <c r="I2616" s="738" t="s">
        <v>2345</v>
      </c>
      <c r="J2616" s="738" t="s">
        <v>982</v>
      </c>
      <c r="K2616" s="738" t="s">
        <v>3509</v>
      </c>
      <c r="L2616" s="739">
        <v>23.27</v>
      </c>
      <c r="M2616" s="739">
        <v>23.27</v>
      </c>
      <c r="N2616" s="738">
        <v>1</v>
      </c>
      <c r="O2616" s="821">
        <v>0.5</v>
      </c>
      <c r="P2616" s="739"/>
      <c r="Q2616" s="754">
        <v>0</v>
      </c>
      <c r="R2616" s="738"/>
      <c r="S2616" s="754">
        <v>0</v>
      </c>
      <c r="T2616" s="821"/>
      <c r="U2616" s="777">
        <v>0</v>
      </c>
    </row>
    <row r="2617" spans="1:21" ht="14.4" customHeight="1" x14ac:dyDescent="0.3">
      <c r="A2617" s="737">
        <v>10</v>
      </c>
      <c r="B2617" s="738" t="s">
        <v>2778</v>
      </c>
      <c r="C2617" s="738" t="s">
        <v>3086</v>
      </c>
      <c r="D2617" s="819" t="s">
        <v>5809</v>
      </c>
      <c r="E2617" s="820" t="s">
        <v>3145</v>
      </c>
      <c r="F2617" s="738" t="s">
        <v>3057</v>
      </c>
      <c r="G2617" s="738" t="s">
        <v>3287</v>
      </c>
      <c r="H2617" s="738" t="s">
        <v>608</v>
      </c>
      <c r="I2617" s="738" t="s">
        <v>997</v>
      </c>
      <c r="J2617" s="738" t="s">
        <v>998</v>
      </c>
      <c r="K2617" s="738" t="s">
        <v>3541</v>
      </c>
      <c r="L2617" s="739">
        <v>77.599999999999994</v>
      </c>
      <c r="M2617" s="739">
        <v>155.19999999999999</v>
      </c>
      <c r="N2617" s="738">
        <v>2</v>
      </c>
      <c r="O2617" s="821">
        <v>1</v>
      </c>
      <c r="P2617" s="739"/>
      <c r="Q2617" s="754">
        <v>0</v>
      </c>
      <c r="R2617" s="738"/>
      <c r="S2617" s="754">
        <v>0</v>
      </c>
      <c r="T2617" s="821"/>
      <c r="U2617" s="777">
        <v>0</v>
      </c>
    </row>
    <row r="2618" spans="1:21" ht="14.4" customHeight="1" x14ac:dyDescent="0.3">
      <c r="A2618" s="737">
        <v>10</v>
      </c>
      <c r="B2618" s="738" t="s">
        <v>2778</v>
      </c>
      <c r="C2618" s="738" t="s">
        <v>3086</v>
      </c>
      <c r="D2618" s="819" t="s">
        <v>5809</v>
      </c>
      <c r="E2618" s="820" t="s">
        <v>3145</v>
      </c>
      <c r="F2618" s="738" t="s">
        <v>3057</v>
      </c>
      <c r="G2618" s="738" t="s">
        <v>3287</v>
      </c>
      <c r="H2618" s="738" t="s">
        <v>608</v>
      </c>
      <c r="I2618" s="738" t="s">
        <v>5575</v>
      </c>
      <c r="J2618" s="738" t="s">
        <v>5576</v>
      </c>
      <c r="K2618" s="738" t="s">
        <v>3250</v>
      </c>
      <c r="L2618" s="739">
        <v>49.38</v>
      </c>
      <c r="M2618" s="739">
        <v>49.38</v>
      </c>
      <c r="N2618" s="738">
        <v>1</v>
      </c>
      <c r="O2618" s="821">
        <v>0.5</v>
      </c>
      <c r="P2618" s="739"/>
      <c r="Q2618" s="754">
        <v>0</v>
      </c>
      <c r="R2618" s="738"/>
      <c r="S2618" s="754">
        <v>0</v>
      </c>
      <c r="T2618" s="821"/>
      <c r="U2618" s="777">
        <v>0</v>
      </c>
    </row>
    <row r="2619" spans="1:21" ht="14.4" customHeight="1" x14ac:dyDescent="0.3">
      <c r="A2619" s="737">
        <v>10</v>
      </c>
      <c r="B2619" s="738" t="s">
        <v>2778</v>
      </c>
      <c r="C2619" s="738" t="s">
        <v>3086</v>
      </c>
      <c r="D2619" s="819" t="s">
        <v>5809</v>
      </c>
      <c r="E2619" s="820" t="s">
        <v>3145</v>
      </c>
      <c r="F2619" s="738" t="s">
        <v>3057</v>
      </c>
      <c r="G2619" s="738" t="s">
        <v>3287</v>
      </c>
      <c r="H2619" s="738" t="s">
        <v>608</v>
      </c>
      <c r="I2619" s="738" t="s">
        <v>5560</v>
      </c>
      <c r="J2619" s="738" t="s">
        <v>998</v>
      </c>
      <c r="K2619" s="738" t="s">
        <v>4276</v>
      </c>
      <c r="L2619" s="739">
        <v>46.57</v>
      </c>
      <c r="M2619" s="739">
        <v>46.57</v>
      </c>
      <c r="N2619" s="738">
        <v>1</v>
      </c>
      <c r="O2619" s="821">
        <v>0.5</v>
      </c>
      <c r="P2619" s="739"/>
      <c r="Q2619" s="754">
        <v>0</v>
      </c>
      <c r="R2619" s="738"/>
      <c r="S2619" s="754">
        <v>0</v>
      </c>
      <c r="T2619" s="821"/>
      <c r="U2619" s="777">
        <v>0</v>
      </c>
    </row>
    <row r="2620" spans="1:21" ht="14.4" customHeight="1" x14ac:dyDescent="0.3">
      <c r="A2620" s="737">
        <v>10</v>
      </c>
      <c r="B2620" s="738" t="s">
        <v>2778</v>
      </c>
      <c r="C2620" s="738" t="s">
        <v>3086</v>
      </c>
      <c r="D2620" s="819" t="s">
        <v>5809</v>
      </c>
      <c r="E2620" s="820" t="s">
        <v>3145</v>
      </c>
      <c r="F2620" s="738" t="s">
        <v>3057</v>
      </c>
      <c r="G2620" s="738" t="s">
        <v>3622</v>
      </c>
      <c r="H2620" s="738" t="s">
        <v>608</v>
      </c>
      <c r="I2620" s="738" t="s">
        <v>3623</v>
      </c>
      <c r="J2620" s="738" t="s">
        <v>3624</v>
      </c>
      <c r="K2620" s="738" t="s">
        <v>3625</v>
      </c>
      <c r="L2620" s="739">
        <v>0</v>
      </c>
      <c r="M2620" s="739">
        <v>0</v>
      </c>
      <c r="N2620" s="738">
        <v>7</v>
      </c>
      <c r="O2620" s="821">
        <v>5</v>
      </c>
      <c r="P2620" s="739">
        <v>0</v>
      </c>
      <c r="Q2620" s="754"/>
      <c r="R2620" s="738">
        <v>2</v>
      </c>
      <c r="S2620" s="754">
        <v>0.2857142857142857</v>
      </c>
      <c r="T2620" s="821">
        <v>1</v>
      </c>
      <c r="U2620" s="777">
        <v>0.2</v>
      </c>
    </row>
    <row r="2621" spans="1:21" ht="14.4" customHeight="1" x14ac:dyDescent="0.3">
      <c r="A2621" s="737">
        <v>10</v>
      </c>
      <c r="B2621" s="738" t="s">
        <v>2778</v>
      </c>
      <c r="C2621" s="738" t="s">
        <v>3086</v>
      </c>
      <c r="D2621" s="819" t="s">
        <v>5809</v>
      </c>
      <c r="E2621" s="820" t="s">
        <v>3145</v>
      </c>
      <c r="F2621" s="738" t="s">
        <v>3057</v>
      </c>
      <c r="G2621" s="738" t="s">
        <v>3542</v>
      </c>
      <c r="H2621" s="738" t="s">
        <v>608</v>
      </c>
      <c r="I2621" s="738" t="s">
        <v>5577</v>
      </c>
      <c r="J2621" s="738" t="s">
        <v>5578</v>
      </c>
      <c r="K2621" s="738" t="s">
        <v>5579</v>
      </c>
      <c r="L2621" s="739">
        <v>0</v>
      </c>
      <c r="M2621" s="739">
        <v>0</v>
      </c>
      <c r="N2621" s="738">
        <v>1</v>
      </c>
      <c r="O2621" s="821">
        <v>1</v>
      </c>
      <c r="P2621" s="739"/>
      <c r="Q2621" s="754"/>
      <c r="R2621" s="738"/>
      <c r="S2621" s="754">
        <v>0</v>
      </c>
      <c r="T2621" s="821"/>
      <c r="U2621" s="777">
        <v>0</v>
      </c>
    </row>
    <row r="2622" spans="1:21" ht="14.4" customHeight="1" x14ac:dyDescent="0.3">
      <c r="A2622" s="737">
        <v>10</v>
      </c>
      <c r="B2622" s="738" t="s">
        <v>2778</v>
      </c>
      <c r="C2622" s="738" t="s">
        <v>3086</v>
      </c>
      <c r="D2622" s="819" t="s">
        <v>5809</v>
      </c>
      <c r="E2622" s="820" t="s">
        <v>3145</v>
      </c>
      <c r="F2622" s="738" t="s">
        <v>3057</v>
      </c>
      <c r="G2622" s="738" t="s">
        <v>3208</v>
      </c>
      <c r="H2622" s="738" t="s">
        <v>608</v>
      </c>
      <c r="I2622" s="738" t="s">
        <v>702</v>
      </c>
      <c r="J2622" s="738" t="s">
        <v>703</v>
      </c>
      <c r="K2622" s="738" t="s">
        <v>3209</v>
      </c>
      <c r="L2622" s="739">
        <v>126.59</v>
      </c>
      <c r="M2622" s="739">
        <v>126.59</v>
      </c>
      <c r="N2622" s="738">
        <v>1</v>
      </c>
      <c r="O2622" s="821">
        <v>1</v>
      </c>
      <c r="P2622" s="739"/>
      <c r="Q2622" s="754">
        <v>0</v>
      </c>
      <c r="R2622" s="738"/>
      <c r="S2622" s="754">
        <v>0</v>
      </c>
      <c r="T2622" s="821"/>
      <c r="U2622" s="777">
        <v>0</v>
      </c>
    </row>
    <row r="2623" spans="1:21" ht="14.4" customHeight="1" x14ac:dyDescent="0.3">
      <c r="A2623" s="737">
        <v>10</v>
      </c>
      <c r="B2623" s="738" t="s">
        <v>2778</v>
      </c>
      <c r="C2623" s="738" t="s">
        <v>3086</v>
      </c>
      <c r="D2623" s="819" t="s">
        <v>5809</v>
      </c>
      <c r="E2623" s="820" t="s">
        <v>3145</v>
      </c>
      <c r="F2623" s="738" t="s">
        <v>3057</v>
      </c>
      <c r="G2623" s="738" t="s">
        <v>4193</v>
      </c>
      <c r="H2623" s="738" t="s">
        <v>608</v>
      </c>
      <c r="I2623" s="738" t="s">
        <v>5558</v>
      </c>
      <c r="J2623" s="738" t="s">
        <v>1728</v>
      </c>
      <c r="K2623" s="738" t="s">
        <v>5559</v>
      </c>
      <c r="L2623" s="739">
        <v>69.59</v>
      </c>
      <c r="M2623" s="739">
        <v>69.59</v>
      </c>
      <c r="N2623" s="738">
        <v>1</v>
      </c>
      <c r="O2623" s="821">
        <v>1</v>
      </c>
      <c r="P2623" s="739"/>
      <c r="Q2623" s="754">
        <v>0</v>
      </c>
      <c r="R2623" s="738"/>
      <c r="S2623" s="754">
        <v>0</v>
      </c>
      <c r="T2623" s="821"/>
      <c r="U2623" s="777">
        <v>0</v>
      </c>
    </row>
    <row r="2624" spans="1:21" ht="14.4" customHeight="1" x14ac:dyDescent="0.3">
      <c r="A2624" s="737">
        <v>10</v>
      </c>
      <c r="B2624" s="738" t="s">
        <v>2778</v>
      </c>
      <c r="C2624" s="738" t="s">
        <v>3086</v>
      </c>
      <c r="D2624" s="819" t="s">
        <v>5809</v>
      </c>
      <c r="E2624" s="820" t="s">
        <v>3145</v>
      </c>
      <c r="F2624" s="738" t="s">
        <v>3057</v>
      </c>
      <c r="G2624" s="738" t="s">
        <v>3487</v>
      </c>
      <c r="H2624" s="738" t="s">
        <v>608</v>
      </c>
      <c r="I2624" s="738" t="s">
        <v>2750</v>
      </c>
      <c r="J2624" s="738" t="s">
        <v>2751</v>
      </c>
      <c r="K2624" s="738" t="s">
        <v>3510</v>
      </c>
      <c r="L2624" s="739">
        <v>0</v>
      </c>
      <c r="M2624" s="739">
        <v>0</v>
      </c>
      <c r="N2624" s="738">
        <v>1</v>
      </c>
      <c r="O2624" s="821">
        <v>1</v>
      </c>
      <c r="P2624" s="739"/>
      <c r="Q2624" s="754"/>
      <c r="R2624" s="738"/>
      <c r="S2624" s="754">
        <v>0</v>
      </c>
      <c r="T2624" s="821"/>
      <c r="U2624" s="777">
        <v>0</v>
      </c>
    </row>
    <row r="2625" spans="1:21" ht="14.4" customHeight="1" x14ac:dyDescent="0.3">
      <c r="A2625" s="737">
        <v>10</v>
      </c>
      <c r="B2625" s="738" t="s">
        <v>2778</v>
      </c>
      <c r="C2625" s="738" t="s">
        <v>3086</v>
      </c>
      <c r="D2625" s="819" t="s">
        <v>5809</v>
      </c>
      <c r="E2625" s="820" t="s">
        <v>3145</v>
      </c>
      <c r="F2625" s="738" t="s">
        <v>3057</v>
      </c>
      <c r="G2625" s="738" t="s">
        <v>3298</v>
      </c>
      <c r="H2625" s="738" t="s">
        <v>608</v>
      </c>
      <c r="I2625" s="738" t="s">
        <v>3548</v>
      </c>
      <c r="J2625" s="738" t="s">
        <v>3300</v>
      </c>
      <c r="K2625" s="738" t="s">
        <v>3549</v>
      </c>
      <c r="L2625" s="739">
        <v>0</v>
      </c>
      <c r="M2625" s="739">
        <v>0</v>
      </c>
      <c r="N2625" s="738">
        <v>1</v>
      </c>
      <c r="O2625" s="821">
        <v>0.5</v>
      </c>
      <c r="P2625" s="739">
        <v>0</v>
      </c>
      <c r="Q2625" s="754"/>
      <c r="R2625" s="738">
        <v>1</v>
      </c>
      <c r="S2625" s="754">
        <v>1</v>
      </c>
      <c r="T2625" s="821">
        <v>0.5</v>
      </c>
      <c r="U2625" s="777">
        <v>1</v>
      </c>
    </row>
    <row r="2626" spans="1:21" ht="14.4" customHeight="1" x14ac:dyDescent="0.3">
      <c r="A2626" s="737">
        <v>10</v>
      </c>
      <c r="B2626" s="738" t="s">
        <v>2778</v>
      </c>
      <c r="C2626" s="738" t="s">
        <v>3086</v>
      </c>
      <c r="D2626" s="819" t="s">
        <v>5809</v>
      </c>
      <c r="E2626" s="820" t="s">
        <v>3145</v>
      </c>
      <c r="F2626" s="738" t="s">
        <v>3057</v>
      </c>
      <c r="G2626" s="738" t="s">
        <v>3739</v>
      </c>
      <c r="H2626" s="738" t="s">
        <v>608</v>
      </c>
      <c r="I2626" s="738" t="s">
        <v>1967</v>
      </c>
      <c r="J2626" s="738" t="s">
        <v>1968</v>
      </c>
      <c r="K2626" s="738" t="s">
        <v>3740</v>
      </c>
      <c r="L2626" s="739">
        <v>38.56</v>
      </c>
      <c r="M2626" s="739">
        <v>38.56</v>
      </c>
      <c r="N2626" s="738">
        <v>1</v>
      </c>
      <c r="O2626" s="821">
        <v>1</v>
      </c>
      <c r="P2626" s="739"/>
      <c r="Q2626" s="754">
        <v>0</v>
      </c>
      <c r="R2626" s="738"/>
      <c r="S2626" s="754">
        <v>0</v>
      </c>
      <c r="T2626" s="821"/>
      <c r="U2626" s="777">
        <v>0</v>
      </c>
    </row>
    <row r="2627" spans="1:21" ht="14.4" customHeight="1" x14ac:dyDescent="0.3">
      <c r="A2627" s="737">
        <v>10</v>
      </c>
      <c r="B2627" s="738" t="s">
        <v>2778</v>
      </c>
      <c r="C2627" s="738" t="s">
        <v>3086</v>
      </c>
      <c r="D2627" s="819" t="s">
        <v>5809</v>
      </c>
      <c r="E2627" s="820" t="s">
        <v>3145</v>
      </c>
      <c r="F2627" s="738" t="s">
        <v>3057</v>
      </c>
      <c r="G2627" s="738" t="s">
        <v>3188</v>
      </c>
      <c r="H2627" s="738" t="s">
        <v>608</v>
      </c>
      <c r="I2627" s="738" t="s">
        <v>3302</v>
      </c>
      <c r="J2627" s="738" t="s">
        <v>1623</v>
      </c>
      <c r="K2627" s="738" t="s">
        <v>3303</v>
      </c>
      <c r="L2627" s="739">
        <v>93.71</v>
      </c>
      <c r="M2627" s="739">
        <v>93.71</v>
      </c>
      <c r="N2627" s="738">
        <v>1</v>
      </c>
      <c r="O2627" s="821">
        <v>1</v>
      </c>
      <c r="P2627" s="739"/>
      <c r="Q2627" s="754">
        <v>0</v>
      </c>
      <c r="R2627" s="738"/>
      <c r="S2627" s="754">
        <v>0</v>
      </c>
      <c r="T2627" s="821"/>
      <c r="U2627" s="777">
        <v>0</v>
      </c>
    </row>
    <row r="2628" spans="1:21" ht="14.4" customHeight="1" x14ac:dyDescent="0.3">
      <c r="A2628" s="737">
        <v>10</v>
      </c>
      <c r="B2628" s="738" t="s">
        <v>2778</v>
      </c>
      <c r="C2628" s="738" t="s">
        <v>3086</v>
      </c>
      <c r="D2628" s="819" t="s">
        <v>5809</v>
      </c>
      <c r="E2628" s="820" t="s">
        <v>3145</v>
      </c>
      <c r="F2628" s="738" t="s">
        <v>3057</v>
      </c>
      <c r="G2628" s="738" t="s">
        <v>3559</v>
      </c>
      <c r="H2628" s="738" t="s">
        <v>608</v>
      </c>
      <c r="I2628" s="738" t="s">
        <v>866</v>
      </c>
      <c r="J2628" s="738" t="s">
        <v>867</v>
      </c>
      <c r="K2628" s="738" t="s">
        <v>3560</v>
      </c>
      <c r="L2628" s="739">
        <v>54.55</v>
      </c>
      <c r="M2628" s="739">
        <v>54.55</v>
      </c>
      <c r="N2628" s="738">
        <v>1</v>
      </c>
      <c r="O2628" s="821">
        <v>1</v>
      </c>
      <c r="P2628" s="739"/>
      <c r="Q2628" s="754">
        <v>0</v>
      </c>
      <c r="R2628" s="738"/>
      <c r="S2628" s="754">
        <v>0</v>
      </c>
      <c r="T2628" s="821"/>
      <c r="U2628" s="777">
        <v>0</v>
      </c>
    </row>
    <row r="2629" spans="1:21" ht="14.4" customHeight="1" x14ac:dyDescent="0.3">
      <c r="A2629" s="737">
        <v>10</v>
      </c>
      <c r="B2629" s="738" t="s">
        <v>2778</v>
      </c>
      <c r="C2629" s="738" t="s">
        <v>3086</v>
      </c>
      <c r="D2629" s="819" t="s">
        <v>5809</v>
      </c>
      <c r="E2629" s="820" t="s">
        <v>3145</v>
      </c>
      <c r="F2629" s="738" t="s">
        <v>3057</v>
      </c>
      <c r="G2629" s="738" t="s">
        <v>3399</v>
      </c>
      <c r="H2629" s="738" t="s">
        <v>871</v>
      </c>
      <c r="I2629" s="738" t="s">
        <v>2641</v>
      </c>
      <c r="J2629" s="738" t="s">
        <v>2642</v>
      </c>
      <c r="K2629" s="738" t="s">
        <v>3033</v>
      </c>
      <c r="L2629" s="739">
        <v>26.3</v>
      </c>
      <c r="M2629" s="739">
        <v>52.6</v>
      </c>
      <c r="N2629" s="738">
        <v>2</v>
      </c>
      <c r="O2629" s="821">
        <v>1.5</v>
      </c>
      <c r="P2629" s="739">
        <v>26.3</v>
      </c>
      <c r="Q2629" s="754">
        <v>0.5</v>
      </c>
      <c r="R2629" s="738">
        <v>1</v>
      </c>
      <c r="S2629" s="754">
        <v>0.5</v>
      </c>
      <c r="T2629" s="821">
        <v>0.5</v>
      </c>
      <c r="U2629" s="777">
        <v>0.33333333333333331</v>
      </c>
    </row>
    <row r="2630" spans="1:21" ht="14.4" customHeight="1" x14ac:dyDescent="0.3">
      <c r="A2630" s="737">
        <v>10</v>
      </c>
      <c r="B2630" s="738" t="s">
        <v>2778</v>
      </c>
      <c r="C2630" s="738" t="s">
        <v>3086</v>
      </c>
      <c r="D2630" s="819" t="s">
        <v>5809</v>
      </c>
      <c r="E2630" s="820" t="s">
        <v>3145</v>
      </c>
      <c r="F2630" s="738" t="s">
        <v>3057</v>
      </c>
      <c r="G2630" s="738" t="s">
        <v>3399</v>
      </c>
      <c r="H2630" s="738" t="s">
        <v>871</v>
      </c>
      <c r="I2630" s="738" t="s">
        <v>885</v>
      </c>
      <c r="J2630" s="738" t="s">
        <v>886</v>
      </c>
      <c r="K2630" s="738" t="s">
        <v>2864</v>
      </c>
      <c r="L2630" s="739">
        <v>63.75</v>
      </c>
      <c r="M2630" s="739">
        <v>191.25</v>
      </c>
      <c r="N2630" s="738">
        <v>3</v>
      </c>
      <c r="O2630" s="821">
        <v>2.5</v>
      </c>
      <c r="P2630" s="739">
        <v>63.75</v>
      </c>
      <c r="Q2630" s="754">
        <v>0.33333333333333331</v>
      </c>
      <c r="R2630" s="738">
        <v>1</v>
      </c>
      <c r="S2630" s="754">
        <v>0.33333333333333331</v>
      </c>
      <c r="T2630" s="821">
        <v>1</v>
      </c>
      <c r="U2630" s="777">
        <v>0.4</v>
      </c>
    </row>
    <row r="2631" spans="1:21" ht="14.4" customHeight="1" x14ac:dyDescent="0.3">
      <c r="A2631" s="737">
        <v>10</v>
      </c>
      <c r="B2631" s="738" t="s">
        <v>2778</v>
      </c>
      <c r="C2631" s="738" t="s">
        <v>3086</v>
      </c>
      <c r="D2631" s="819" t="s">
        <v>5809</v>
      </c>
      <c r="E2631" s="820" t="s">
        <v>3145</v>
      </c>
      <c r="F2631" s="738" t="s">
        <v>3057</v>
      </c>
      <c r="G2631" s="738" t="s">
        <v>3399</v>
      </c>
      <c r="H2631" s="738" t="s">
        <v>871</v>
      </c>
      <c r="I2631" s="738" t="s">
        <v>881</v>
      </c>
      <c r="J2631" s="738" t="s">
        <v>2642</v>
      </c>
      <c r="K2631" s="738" t="s">
        <v>2865</v>
      </c>
      <c r="L2631" s="739">
        <v>25.5</v>
      </c>
      <c r="M2631" s="739">
        <v>25.5</v>
      </c>
      <c r="N2631" s="738">
        <v>1</v>
      </c>
      <c r="O2631" s="821">
        <v>0.5</v>
      </c>
      <c r="P2631" s="739"/>
      <c r="Q2631" s="754">
        <v>0</v>
      </c>
      <c r="R2631" s="738"/>
      <c r="S2631" s="754">
        <v>0</v>
      </c>
      <c r="T2631" s="821"/>
      <c r="U2631" s="777">
        <v>0</v>
      </c>
    </row>
    <row r="2632" spans="1:21" ht="14.4" customHeight="1" x14ac:dyDescent="0.3">
      <c r="A2632" s="737">
        <v>10</v>
      </c>
      <c r="B2632" s="738" t="s">
        <v>2778</v>
      </c>
      <c r="C2632" s="738" t="s">
        <v>3086</v>
      </c>
      <c r="D2632" s="819" t="s">
        <v>5809</v>
      </c>
      <c r="E2632" s="820" t="s">
        <v>3145</v>
      </c>
      <c r="F2632" s="738" t="s">
        <v>3057</v>
      </c>
      <c r="G2632" s="738" t="s">
        <v>3399</v>
      </c>
      <c r="H2632" s="738" t="s">
        <v>608</v>
      </c>
      <c r="I2632" s="738" t="s">
        <v>5580</v>
      </c>
      <c r="J2632" s="738" t="s">
        <v>2642</v>
      </c>
      <c r="K2632" s="738" t="s">
        <v>5581</v>
      </c>
      <c r="L2632" s="739">
        <v>26.3</v>
      </c>
      <c r="M2632" s="739">
        <v>157.80000000000001</v>
      </c>
      <c r="N2632" s="738">
        <v>6</v>
      </c>
      <c r="O2632" s="821">
        <v>4</v>
      </c>
      <c r="P2632" s="739">
        <v>26.3</v>
      </c>
      <c r="Q2632" s="754">
        <v>0.16666666666666666</v>
      </c>
      <c r="R2632" s="738">
        <v>1</v>
      </c>
      <c r="S2632" s="754">
        <v>0.16666666666666666</v>
      </c>
      <c r="T2632" s="821">
        <v>1</v>
      </c>
      <c r="U2632" s="777">
        <v>0.25</v>
      </c>
    </row>
    <row r="2633" spans="1:21" ht="14.4" customHeight="1" x14ac:dyDescent="0.3">
      <c r="A2633" s="737">
        <v>10</v>
      </c>
      <c r="B2633" s="738" t="s">
        <v>2778</v>
      </c>
      <c r="C2633" s="738" t="s">
        <v>3086</v>
      </c>
      <c r="D2633" s="819" t="s">
        <v>5809</v>
      </c>
      <c r="E2633" s="820" t="s">
        <v>3145</v>
      </c>
      <c r="F2633" s="738" t="s">
        <v>3057</v>
      </c>
      <c r="G2633" s="738" t="s">
        <v>3479</v>
      </c>
      <c r="H2633" s="738" t="s">
        <v>608</v>
      </c>
      <c r="I2633" s="738" t="s">
        <v>969</v>
      </c>
      <c r="J2633" s="738" t="s">
        <v>970</v>
      </c>
      <c r="K2633" s="738" t="s">
        <v>3480</v>
      </c>
      <c r="L2633" s="739">
        <v>61.97</v>
      </c>
      <c r="M2633" s="739">
        <v>185.91</v>
      </c>
      <c r="N2633" s="738">
        <v>3</v>
      </c>
      <c r="O2633" s="821">
        <v>2.5</v>
      </c>
      <c r="P2633" s="739"/>
      <c r="Q2633" s="754">
        <v>0</v>
      </c>
      <c r="R2633" s="738"/>
      <c r="S2633" s="754">
        <v>0</v>
      </c>
      <c r="T2633" s="821"/>
      <c r="U2633" s="777">
        <v>0</v>
      </c>
    </row>
    <row r="2634" spans="1:21" ht="14.4" customHeight="1" x14ac:dyDescent="0.3">
      <c r="A2634" s="737">
        <v>10</v>
      </c>
      <c r="B2634" s="738" t="s">
        <v>2778</v>
      </c>
      <c r="C2634" s="738" t="s">
        <v>3086</v>
      </c>
      <c r="D2634" s="819" t="s">
        <v>5809</v>
      </c>
      <c r="E2634" s="820" t="s">
        <v>3145</v>
      </c>
      <c r="F2634" s="738" t="s">
        <v>3057</v>
      </c>
      <c r="G2634" s="738" t="s">
        <v>3197</v>
      </c>
      <c r="H2634" s="738" t="s">
        <v>608</v>
      </c>
      <c r="I2634" s="738" t="s">
        <v>4062</v>
      </c>
      <c r="J2634" s="738" t="s">
        <v>4063</v>
      </c>
      <c r="K2634" s="738" t="s">
        <v>4064</v>
      </c>
      <c r="L2634" s="739">
        <v>25.12</v>
      </c>
      <c r="M2634" s="739">
        <v>25.12</v>
      </c>
      <c r="N2634" s="738">
        <v>1</v>
      </c>
      <c r="O2634" s="821">
        <v>1</v>
      </c>
      <c r="P2634" s="739"/>
      <c r="Q2634" s="754">
        <v>0</v>
      </c>
      <c r="R2634" s="738"/>
      <c r="S2634" s="754">
        <v>0</v>
      </c>
      <c r="T2634" s="821"/>
      <c r="U2634" s="777">
        <v>0</v>
      </c>
    </row>
    <row r="2635" spans="1:21" ht="14.4" customHeight="1" x14ac:dyDescent="0.3">
      <c r="A2635" s="737">
        <v>10</v>
      </c>
      <c r="B2635" s="738" t="s">
        <v>2778</v>
      </c>
      <c r="C2635" s="738" t="s">
        <v>3086</v>
      </c>
      <c r="D2635" s="819" t="s">
        <v>5809</v>
      </c>
      <c r="E2635" s="820" t="s">
        <v>3145</v>
      </c>
      <c r="F2635" s="738" t="s">
        <v>3057</v>
      </c>
      <c r="G2635" s="738" t="s">
        <v>3806</v>
      </c>
      <c r="H2635" s="738" t="s">
        <v>608</v>
      </c>
      <c r="I2635" s="738" t="s">
        <v>5582</v>
      </c>
      <c r="J2635" s="738" t="s">
        <v>5583</v>
      </c>
      <c r="K2635" s="738" t="s">
        <v>5584</v>
      </c>
      <c r="L2635" s="739">
        <v>0</v>
      </c>
      <c r="M2635" s="739">
        <v>0</v>
      </c>
      <c r="N2635" s="738">
        <v>1</v>
      </c>
      <c r="O2635" s="821">
        <v>1</v>
      </c>
      <c r="P2635" s="739"/>
      <c r="Q2635" s="754"/>
      <c r="R2635" s="738"/>
      <c r="S2635" s="754">
        <v>0</v>
      </c>
      <c r="T2635" s="821"/>
      <c r="U2635" s="777">
        <v>0</v>
      </c>
    </row>
    <row r="2636" spans="1:21" ht="14.4" customHeight="1" x14ac:dyDescent="0.3">
      <c r="A2636" s="737">
        <v>10</v>
      </c>
      <c r="B2636" s="738" t="s">
        <v>2778</v>
      </c>
      <c r="C2636" s="738" t="s">
        <v>3086</v>
      </c>
      <c r="D2636" s="819" t="s">
        <v>5809</v>
      </c>
      <c r="E2636" s="820" t="s">
        <v>3146</v>
      </c>
      <c r="F2636" s="738" t="s">
        <v>3057</v>
      </c>
      <c r="G2636" s="738" t="s">
        <v>3461</v>
      </c>
      <c r="H2636" s="738" t="s">
        <v>608</v>
      </c>
      <c r="I2636" s="738" t="s">
        <v>5585</v>
      </c>
      <c r="J2636" s="738" t="s">
        <v>5586</v>
      </c>
      <c r="K2636" s="738" t="s">
        <v>5587</v>
      </c>
      <c r="L2636" s="739">
        <v>0</v>
      </c>
      <c r="M2636" s="739">
        <v>0</v>
      </c>
      <c r="N2636" s="738">
        <v>2</v>
      </c>
      <c r="O2636" s="821">
        <v>1.5</v>
      </c>
      <c r="P2636" s="739"/>
      <c r="Q2636" s="754"/>
      <c r="R2636" s="738"/>
      <c r="S2636" s="754">
        <v>0</v>
      </c>
      <c r="T2636" s="821"/>
      <c r="U2636" s="777">
        <v>0</v>
      </c>
    </row>
    <row r="2637" spans="1:21" ht="14.4" customHeight="1" x14ac:dyDescent="0.3">
      <c r="A2637" s="737">
        <v>10</v>
      </c>
      <c r="B2637" s="738" t="s">
        <v>2778</v>
      </c>
      <c r="C2637" s="738" t="s">
        <v>3086</v>
      </c>
      <c r="D2637" s="819" t="s">
        <v>5809</v>
      </c>
      <c r="E2637" s="820" t="s">
        <v>3146</v>
      </c>
      <c r="F2637" s="738" t="s">
        <v>3057</v>
      </c>
      <c r="G2637" s="738" t="s">
        <v>3218</v>
      </c>
      <c r="H2637" s="738" t="s">
        <v>608</v>
      </c>
      <c r="I2637" s="738" t="s">
        <v>1509</v>
      </c>
      <c r="J2637" s="738" t="s">
        <v>1510</v>
      </c>
      <c r="K2637" s="738" t="s">
        <v>3219</v>
      </c>
      <c r="L2637" s="739">
        <v>263.26</v>
      </c>
      <c r="M2637" s="739">
        <v>263.26</v>
      </c>
      <c r="N2637" s="738">
        <v>1</v>
      </c>
      <c r="O2637" s="821">
        <v>0.5</v>
      </c>
      <c r="P2637" s="739"/>
      <c r="Q2637" s="754">
        <v>0</v>
      </c>
      <c r="R2637" s="738"/>
      <c r="S2637" s="754">
        <v>0</v>
      </c>
      <c r="T2637" s="821"/>
      <c r="U2637" s="777">
        <v>0</v>
      </c>
    </row>
    <row r="2638" spans="1:21" ht="14.4" customHeight="1" x14ac:dyDescent="0.3">
      <c r="A2638" s="737">
        <v>10</v>
      </c>
      <c r="B2638" s="738" t="s">
        <v>2778</v>
      </c>
      <c r="C2638" s="738" t="s">
        <v>3086</v>
      </c>
      <c r="D2638" s="819" t="s">
        <v>5809</v>
      </c>
      <c r="E2638" s="820" t="s">
        <v>3146</v>
      </c>
      <c r="F2638" s="738" t="s">
        <v>3057</v>
      </c>
      <c r="G2638" s="738" t="s">
        <v>3663</v>
      </c>
      <c r="H2638" s="738" t="s">
        <v>608</v>
      </c>
      <c r="I2638" s="738" t="s">
        <v>5588</v>
      </c>
      <c r="J2638" s="738" t="s">
        <v>1353</v>
      </c>
      <c r="K2638" s="738" t="s">
        <v>5589</v>
      </c>
      <c r="L2638" s="739">
        <v>0</v>
      </c>
      <c r="M2638" s="739">
        <v>0</v>
      </c>
      <c r="N2638" s="738">
        <v>1</v>
      </c>
      <c r="O2638" s="821">
        <v>0.5</v>
      </c>
      <c r="P2638" s="739"/>
      <c r="Q2638" s="754"/>
      <c r="R2638" s="738"/>
      <c r="S2638" s="754">
        <v>0</v>
      </c>
      <c r="T2638" s="821"/>
      <c r="U2638" s="777">
        <v>0</v>
      </c>
    </row>
    <row r="2639" spans="1:21" ht="14.4" customHeight="1" x14ac:dyDescent="0.3">
      <c r="A2639" s="737">
        <v>10</v>
      </c>
      <c r="B2639" s="738" t="s">
        <v>2778</v>
      </c>
      <c r="C2639" s="738" t="s">
        <v>3086</v>
      </c>
      <c r="D2639" s="819" t="s">
        <v>5809</v>
      </c>
      <c r="E2639" s="820" t="s">
        <v>3146</v>
      </c>
      <c r="F2639" s="738" t="s">
        <v>3057</v>
      </c>
      <c r="G2639" s="738" t="s">
        <v>3237</v>
      </c>
      <c r="H2639" s="738" t="s">
        <v>608</v>
      </c>
      <c r="I2639" s="738" t="s">
        <v>1299</v>
      </c>
      <c r="J2639" s="738" t="s">
        <v>3238</v>
      </c>
      <c r="K2639" s="738" t="s">
        <v>3382</v>
      </c>
      <c r="L2639" s="739">
        <v>46.09</v>
      </c>
      <c r="M2639" s="739">
        <v>46.09</v>
      </c>
      <c r="N2639" s="738">
        <v>1</v>
      </c>
      <c r="O2639" s="821">
        <v>0.5</v>
      </c>
      <c r="P2639" s="739"/>
      <c r="Q2639" s="754">
        <v>0</v>
      </c>
      <c r="R2639" s="738"/>
      <c r="S2639" s="754">
        <v>0</v>
      </c>
      <c r="T2639" s="821"/>
      <c r="U2639" s="777">
        <v>0</v>
      </c>
    </row>
    <row r="2640" spans="1:21" ht="14.4" customHeight="1" x14ac:dyDescent="0.3">
      <c r="A2640" s="737">
        <v>10</v>
      </c>
      <c r="B2640" s="738" t="s">
        <v>2778</v>
      </c>
      <c r="C2640" s="738" t="s">
        <v>3086</v>
      </c>
      <c r="D2640" s="819" t="s">
        <v>5809</v>
      </c>
      <c r="E2640" s="820" t="s">
        <v>3146</v>
      </c>
      <c r="F2640" s="738" t="s">
        <v>3057</v>
      </c>
      <c r="G2640" s="738" t="s">
        <v>3237</v>
      </c>
      <c r="H2640" s="738" t="s">
        <v>608</v>
      </c>
      <c r="I2640" s="738" t="s">
        <v>5590</v>
      </c>
      <c r="J2640" s="738" t="s">
        <v>5591</v>
      </c>
      <c r="K2640" s="738" t="s">
        <v>5592</v>
      </c>
      <c r="L2640" s="739">
        <v>65.83</v>
      </c>
      <c r="M2640" s="739">
        <v>65.83</v>
      </c>
      <c r="N2640" s="738">
        <v>1</v>
      </c>
      <c r="O2640" s="821">
        <v>1</v>
      </c>
      <c r="P2640" s="739"/>
      <c r="Q2640" s="754">
        <v>0</v>
      </c>
      <c r="R2640" s="738"/>
      <c r="S2640" s="754">
        <v>0</v>
      </c>
      <c r="T2640" s="821"/>
      <c r="U2640" s="777">
        <v>0</v>
      </c>
    </row>
    <row r="2641" spans="1:21" ht="14.4" customHeight="1" x14ac:dyDescent="0.3">
      <c r="A2641" s="737">
        <v>10</v>
      </c>
      <c r="B2641" s="738" t="s">
        <v>2778</v>
      </c>
      <c r="C2641" s="738" t="s">
        <v>3086</v>
      </c>
      <c r="D2641" s="819" t="s">
        <v>5809</v>
      </c>
      <c r="E2641" s="820" t="s">
        <v>3146</v>
      </c>
      <c r="F2641" s="738" t="s">
        <v>3057</v>
      </c>
      <c r="G2641" s="738" t="s">
        <v>3237</v>
      </c>
      <c r="H2641" s="738" t="s">
        <v>608</v>
      </c>
      <c r="I2641" s="738" t="s">
        <v>1303</v>
      </c>
      <c r="J2641" s="738" t="s">
        <v>3238</v>
      </c>
      <c r="K2641" s="738" t="s">
        <v>3239</v>
      </c>
      <c r="L2641" s="739">
        <v>19.75</v>
      </c>
      <c r="M2641" s="739">
        <v>19.75</v>
      </c>
      <c r="N2641" s="738">
        <v>1</v>
      </c>
      <c r="O2641" s="821">
        <v>1</v>
      </c>
      <c r="P2641" s="739"/>
      <c r="Q2641" s="754">
        <v>0</v>
      </c>
      <c r="R2641" s="738"/>
      <c r="S2641" s="754">
        <v>0</v>
      </c>
      <c r="T2641" s="821"/>
      <c r="U2641" s="777">
        <v>0</v>
      </c>
    </row>
    <row r="2642" spans="1:21" ht="14.4" customHeight="1" x14ac:dyDescent="0.3">
      <c r="A2642" s="737">
        <v>10</v>
      </c>
      <c r="B2642" s="738" t="s">
        <v>2778</v>
      </c>
      <c r="C2642" s="738" t="s">
        <v>3086</v>
      </c>
      <c r="D2642" s="819" t="s">
        <v>5809</v>
      </c>
      <c r="E2642" s="820" t="s">
        <v>3146</v>
      </c>
      <c r="F2642" s="738" t="s">
        <v>3057</v>
      </c>
      <c r="G2642" s="738" t="s">
        <v>3237</v>
      </c>
      <c r="H2642" s="738" t="s">
        <v>608</v>
      </c>
      <c r="I2642" s="738" t="s">
        <v>5593</v>
      </c>
      <c r="J2642" s="738" t="s">
        <v>3238</v>
      </c>
      <c r="K2642" s="738" t="s">
        <v>5594</v>
      </c>
      <c r="L2642" s="739">
        <v>54.53</v>
      </c>
      <c r="M2642" s="739">
        <v>54.53</v>
      </c>
      <c r="N2642" s="738">
        <v>1</v>
      </c>
      <c r="O2642" s="821">
        <v>1</v>
      </c>
      <c r="P2642" s="739"/>
      <c r="Q2642" s="754">
        <v>0</v>
      </c>
      <c r="R2642" s="738"/>
      <c r="S2642" s="754">
        <v>0</v>
      </c>
      <c r="T2642" s="821"/>
      <c r="U2642" s="777">
        <v>0</v>
      </c>
    </row>
    <row r="2643" spans="1:21" ht="14.4" customHeight="1" x14ac:dyDescent="0.3">
      <c r="A2643" s="737">
        <v>10</v>
      </c>
      <c r="B2643" s="738" t="s">
        <v>2778</v>
      </c>
      <c r="C2643" s="738" t="s">
        <v>3086</v>
      </c>
      <c r="D2643" s="819" t="s">
        <v>5809</v>
      </c>
      <c r="E2643" s="820" t="s">
        <v>3146</v>
      </c>
      <c r="F2643" s="738" t="s">
        <v>3057</v>
      </c>
      <c r="G2643" s="738" t="s">
        <v>3240</v>
      </c>
      <c r="H2643" s="738" t="s">
        <v>608</v>
      </c>
      <c r="I2643" s="738" t="s">
        <v>2332</v>
      </c>
      <c r="J2643" s="738" t="s">
        <v>2333</v>
      </c>
      <c r="K2643" s="738" t="s">
        <v>4105</v>
      </c>
      <c r="L2643" s="739">
        <v>75.73</v>
      </c>
      <c r="M2643" s="739">
        <v>75.73</v>
      </c>
      <c r="N2643" s="738">
        <v>1</v>
      </c>
      <c r="O2643" s="821">
        <v>1</v>
      </c>
      <c r="P2643" s="739"/>
      <c r="Q2643" s="754">
        <v>0</v>
      </c>
      <c r="R2643" s="738"/>
      <c r="S2643" s="754">
        <v>0</v>
      </c>
      <c r="T2643" s="821"/>
      <c r="U2643" s="777">
        <v>0</v>
      </c>
    </row>
    <row r="2644" spans="1:21" ht="14.4" customHeight="1" x14ac:dyDescent="0.3">
      <c r="A2644" s="737">
        <v>10</v>
      </c>
      <c r="B2644" s="738" t="s">
        <v>2778</v>
      </c>
      <c r="C2644" s="738" t="s">
        <v>3086</v>
      </c>
      <c r="D2644" s="819" t="s">
        <v>5809</v>
      </c>
      <c r="E2644" s="820" t="s">
        <v>3146</v>
      </c>
      <c r="F2644" s="738" t="s">
        <v>3057</v>
      </c>
      <c r="G2644" s="738" t="s">
        <v>4154</v>
      </c>
      <c r="H2644" s="738" t="s">
        <v>608</v>
      </c>
      <c r="I2644" s="738" t="s">
        <v>787</v>
      </c>
      <c r="J2644" s="738" t="s">
        <v>788</v>
      </c>
      <c r="K2644" s="738" t="s">
        <v>4155</v>
      </c>
      <c r="L2644" s="739">
        <v>57.76</v>
      </c>
      <c r="M2644" s="739">
        <v>115.52</v>
      </c>
      <c r="N2644" s="738">
        <v>2</v>
      </c>
      <c r="O2644" s="821">
        <v>1.5</v>
      </c>
      <c r="P2644" s="739"/>
      <c r="Q2644" s="754">
        <v>0</v>
      </c>
      <c r="R2644" s="738"/>
      <c r="S2644" s="754">
        <v>0</v>
      </c>
      <c r="T2644" s="821"/>
      <c r="U2644" s="777">
        <v>0</v>
      </c>
    </row>
    <row r="2645" spans="1:21" ht="14.4" customHeight="1" x14ac:dyDescent="0.3">
      <c r="A2645" s="737">
        <v>10</v>
      </c>
      <c r="B2645" s="738" t="s">
        <v>2778</v>
      </c>
      <c r="C2645" s="738" t="s">
        <v>3086</v>
      </c>
      <c r="D2645" s="819" t="s">
        <v>5809</v>
      </c>
      <c r="E2645" s="820" t="s">
        <v>3146</v>
      </c>
      <c r="F2645" s="738" t="s">
        <v>3057</v>
      </c>
      <c r="G2645" s="738" t="s">
        <v>3603</v>
      </c>
      <c r="H2645" s="738" t="s">
        <v>608</v>
      </c>
      <c r="I2645" s="738" t="s">
        <v>4125</v>
      </c>
      <c r="J2645" s="738" t="s">
        <v>4126</v>
      </c>
      <c r="K2645" s="738" t="s">
        <v>4127</v>
      </c>
      <c r="L2645" s="739">
        <v>25.06</v>
      </c>
      <c r="M2645" s="739">
        <v>25.06</v>
      </c>
      <c r="N2645" s="738">
        <v>1</v>
      </c>
      <c r="O2645" s="821">
        <v>1</v>
      </c>
      <c r="P2645" s="739"/>
      <c r="Q2645" s="754">
        <v>0</v>
      </c>
      <c r="R2645" s="738"/>
      <c r="S2645" s="754">
        <v>0</v>
      </c>
      <c r="T2645" s="821"/>
      <c r="U2645" s="777">
        <v>0</v>
      </c>
    </row>
    <row r="2646" spans="1:21" ht="14.4" customHeight="1" x14ac:dyDescent="0.3">
      <c r="A2646" s="737">
        <v>10</v>
      </c>
      <c r="B2646" s="738" t="s">
        <v>2778</v>
      </c>
      <c r="C2646" s="738" t="s">
        <v>3086</v>
      </c>
      <c r="D2646" s="819" t="s">
        <v>5809</v>
      </c>
      <c r="E2646" s="820" t="s">
        <v>3146</v>
      </c>
      <c r="F2646" s="738" t="s">
        <v>3057</v>
      </c>
      <c r="G2646" s="738" t="s">
        <v>3251</v>
      </c>
      <c r="H2646" s="738" t="s">
        <v>871</v>
      </c>
      <c r="I2646" s="738" t="s">
        <v>893</v>
      </c>
      <c r="J2646" s="738" t="s">
        <v>894</v>
      </c>
      <c r="K2646" s="738" t="s">
        <v>2872</v>
      </c>
      <c r="L2646" s="739">
        <v>0</v>
      </c>
      <c r="M2646" s="739">
        <v>0</v>
      </c>
      <c r="N2646" s="738">
        <v>1</v>
      </c>
      <c r="O2646" s="821">
        <v>0.5</v>
      </c>
      <c r="P2646" s="739"/>
      <c r="Q2646" s="754"/>
      <c r="R2646" s="738"/>
      <c r="S2646" s="754">
        <v>0</v>
      </c>
      <c r="T2646" s="821"/>
      <c r="U2646" s="777">
        <v>0</v>
      </c>
    </row>
    <row r="2647" spans="1:21" ht="14.4" customHeight="1" x14ac:dyDescent="0.3">
      <c r="A2647" s="737">
        <v>10</v>
      </c>
      <c r="B2647" s="738" t="s">
        <v>2778</v>
      </c>
      <c r="C2647" s="738" t="s">
        <v>3086</v>
      </c>
      <c r="D2647" s="819" t="s">
        <v>5809</v>
      </c>
      <c r="E2647" s="820" t="s">
        <v>3146</v>
      </c>
      <c r="F2647" s="738" t="s">
        <v>3057</v>
      </c>
      <c r="G2647" s="738" t="s">
        <v>3506</v>
      </c>
      <c r="H2647" s="738" t="s">
        <v>608</v>
      </c>
      <c r="I2647" s="738" t="s">
        <v>797</v>
      </c>
      <c r="J2647" s="738" t="s">
        <v>798</v>
      </c>
      <c r="K2647" s="738" t="s">
        <v>3507</v>
      </c>
      <c r="L2647" s="739">
        <v>0</v>
      </c>
      <c r="M2647" s="739">
        <v>0</v>
      </c>
      <c r="N2647" s="738">
        <v>1</v>
      </c>
      <c r="O2647" s="821">
        <v>0.5</v>
      </c>
      <c r="P2647" s="739"/>
      <c r="Q2647" s="754"/>
      <c r="R2647" s="738"/>
      <c r="S2647" s="754">
        <v>0</v>
      </c>
      <c r="T2647" s="821"/>
      <c r="U2647" s="777">
        <v>0</v>
      </c>
    </row>
    <row r="2648" spans="1:21" ht="14.4" customHeight="1" x14ac:dyDescent="0.3">
      <c r="A2648" s="737">
        <v>10</v>
      </c>
      <c r="B2648" s="738" t="s">
        <v>2778</v>
      </c>
      <c r="C2648" s="738" t="s">
        <v>3086</v>
      </c>
      <c r="D2648" s="819" t="s">
        <v>5809</v>
      </c>
      <c r="E2648" s="820" t="s">
        <v>3146</v>
      </c>
      <c r="F2648" s="738" t="s">
        <v>3057</v>
      </c>
      <c r="G2648" s="738" t="s">
        <v>5434</v>
      </c>
      <c r="H2648" s="738" t="s">
        <v>608</v>
      </c>
      <c r="I2648" s="738" t="s">
        <v>1576</v>
      </c>
      <c r="J2648" s="738" t="s">
        <v>1577</v>
      </c>
      <c r="K2648" s="738" t="s">
        <v>5595</v>
      </c>
      <c r="L2648" s="739">
        <v>0</v>
      </c>
      <c r="M2648" s="739">
        <v>0</v>
      </c>
      <c r="N2648" s="738">
        <v>2</v>
      </c>
      <c r="O2648" s="821">
        <v>1</v>
      </c>
      <c r="P2648" s="739"/>
      <c r="Q2648" s="754"/>
      <c r="R2648" s="738"/>
      <c r="S2648" s="754">
        <v>0</v>
      </c>
      <c r="T2648" s="821"/>
      <c r="U2648" s="777">
        <v>0</v>
      </c>
    </row>
    <row r="2649" spans="1:21" ht="14.4" customHeight="1" x14ac:dyDescent="0.3">
      <c r="A2649" s="737">
        <v>10</v>
      </c>
      <c r="B2649" s="738" t="s">
        <v>2778</v>
      </c>
      <c r="C2649" s="738" t="s">
        <v>3086</v>
      </c>
      <c r="D2649" s="819" t="s">
        <v>5809</v>
      </c>
      <c r="E2649" s="820" t="s">
        <v>3146</v>
      </c>
      <c r="F2649" s="738" t="s">
        <v>3057</v>
      </c>
      <c r="G2649" s="738" t="s">
        <v>3530</v>
      </c>
      <c r="H2649" s="738" t="s">
        <v>608</v>
      </c>
      <c r="I2649" s="738" t="s">
        <v>1486</v>
      </c>
      <c r="J2649" s="738" t="s">
        <v>1405</v>
      </c>
      <c r="K2649" s="738" t="s">
        <v>3531</v>
      </c>
      <c r="L2649" s="739">
        <v>92.85</v>
      </c>
      <c r="M2649" s="739">
        <v>92.85</v>
      </c>
      <c r="N2649" s="738">
        <v>1</v>
      </c>
      <c r="O2649" s="821">
        <v>1</v>
      </c>
      <c r="P2649" s="739"/>
      <c r="Q2649" s="754">
        <v>0</v>
      </c>
      <c r="R2649" s="738"/>
      <c r="S2649" s="754">
        <v>0</v>
      </c>
      <c r="T2649" s="821"/>
      <c r="U2649" s="777">
        <v>0</v>
      </c>
    </row>
    <row r="2650" spans="1:21" ht="14.4" customHeight="1" x14ac:dyDescent="0.3">
      <c r="A2650" s="737">
        <v>10</v>
      </c>
      <c r="B2650" s="738" t="s">
        <v>2778</v>
      </c>
      <c r="C2650" s="738" t="s">
        <v>3086</v>
      </c>
      <c r="D2650" s="819" t="s">
        <v>5809</v>
      </c>
      <c r="E2650" s="820" t="s">
        <v>3146</v>
      </c>
      <c r="F2650" s="738" t="s">
        <v>3057</v>
      </c>
      <c r="G2650" s="738" t="s">
        <v>3280</v>
      </c>
      <c r="H2650" s="738" t="s">
        <v>608</v>
      </c>
      <c r="I2650" s="738" t="s">
        <v>5567</v>
      </c>
      <c r="J2650" s="738" t="s">
        <v>1736</v>
      </c>
      <c r="K2650" s="738" t="s">
        <v>4224</v>
      </c>
      <c r="L2650" s="739">
        <v>140.96</v>
      </c>
      <c r="M2650" s="739">
        <v>140.96</v>
      </c>
      <c r="N2650" s="738">
        <v>1</v>
      </c>
      <c r="O2650" s="821">
        <v>1</v>
      </c>
      <c r="P2650" s="739"/>
      <c r="Q2650" s="754">
        <v>0</v>
      </c>
      <c r="R2650" s="738"/>
      <c r="S2650" s="754">
        <v>0</v>
      </c>
      <c r="T2650" s="821"/>
      <c r="U2650" s="777">
        <v>0</v>
      </c>
    </row>
    <row r="2651" spans="1:21" ht="14.4" customHeight="1" x14ac:dyDescent="0.3">
      <c r="A2651" s="737">
        <v>10</v>
      </c>
      <c r="B2651" s="738" t="s">
        <v>2778</v>
      </c>
      <c r="C2651" s="738" t="s">
        <v>3086</v>
      </c>
      <c r="D2651" s="819" t="s">
        <v>5809</v>
      </c>
      <c r="E2651" s="820" t="s">
        <v>3146</v>
      </c>
      <c r="F2651" s="738" t="s">
        <v>3057</v>
      </c>
      <c r="G2651" s="738" t="s">
        <v>3671</v>
      </c>
      <c r="H2651" s="738" t="s">
        <v>608</v>
      </c>
      <c r="I2651" s="738" t="s">
        <v>3672</v>
      </c>
      <c r="J2651" s="738" t="s">
        <v>3673</v>
      </c>
      <c r="K2651" s="738" t="s">
        <v>3674</v>
      </c>
      <c r="L2651" s="739">
        <v>79.64</v>
      </c>
      <c r="M2651" s="739">
        <v>79.64</v>
      </c>
      <c r="N2651" s="738">
        <v>1</v>
      </c>
      <c r="O2651" s="821">
        <v>0.5</v>
      </c>
      <c r="P2651" s="739"/>
      <c r="Q2651" s="754">
        <v>0</v>
      </c>
      <c r="R2651" s="738"/>
      <c r="S2651" s="754">
        <v>0</v>
      </c>
      <c r="T2651" s="821"/>
      <c r="U2651" s="777">
        <v>0</v>
      </c>
    </row>
    <row r="2652" spans="1:21" ht="14.4" customHeight="1" x14ac:dyDescent="0.3">
      <c r="A2652" s="737">
        <v>10</v>
      </c>
      <c r="B2652" s="738" t="s">
        <v>2778</v>
      </c>
      <c r="C2652" s="738" t="s">
        <v>3086</v>
      </c>
      <c r="D2652" s="819" t="s">
        <v>5809</v>
      </c>
      <c r="E2652" s="820" t="s">
        <v>3146</v>
      </c>
      <c r="F2652" s="738" t="s">
        <v>3057</v>
      </c>
      <c r="G2652" s="738" t="s">
        <v>3379</v>
      </c>
      <c r="H2652" s="738" t="s">
        <v>608</v>
      </c>
      <c r="I2652" s="738" t="s">
        <v>1274</v>
      </c>
      <c r="J2652" s="738" t="s">
        <v>1275</v>
      </c>
      <c r="K2652" s="738" t="s">
        <v>3534</v>
      </c>
      <c r="L2652" s="739">
        <v>48.09</v>
      </c>
      <c r="M2652" s="739">
        <v>144.27000000000001</v>
      </c>
      <c r="N2652" s="738">
        <v>3</v>
      </c>
      <c r="O2652" s="821">
        <v>2.5</v>
      </c>
      <c r="P2652" s="739"/>
      <c r="Q2652" s="754">
        <v>0</v>
      </c>
      <c r="R2652" s="738"/>
      <c r="S2652" s="754">
        <v>0</v>
      </c>
      <c r="T2652" s="821"/>
      <c r="U2652" s="777">
        <v>0</v>
      </c>
    </row>
    <row r="2653" spans="1:21" ht="14.4" customHeight="1" x14ac:dyDescent="0.3">
      <c r="A2653" s="737">
        <v>10</v>
      </c>
      <c r="B2653" s="738" t="s">
        <v>2778</v>
      </c>
      <c r="C2653" s="738" t="s">
        <v>3086</v>
      </c>
      <c r="D2653" s="819" t="s">
        <v>5809</v>
      </c>
      <c r="E2653" s="820" t="s">
        <v>3146</v>
      </c>
      <c r="F2653" s="738" t="s">
        <v>3057</v>
      </c>
      <c r="G2653" s="738" t="s">
        <v>3535</v>
      </c>
      <c r="H2653" s="738" t="s">
        <v>608</v>
      </c>
      <c r="I2653" s="738" t="s">
        <v>1028</v>
      </c>
      <c r="J2653" s="738" t="s">
        <v>1029</v>
      </c>
      <c r="K2653" s="738" t="s">
        <v>3536</v>
      </c>
      <c r="L2653" s="739">
        <v>27.28</v>
      </c>
      <c r="M2653" s="739">
        <v>27.28</v>
      </c>
      <c r="N2653" s="738">
        <v>1</v>
      </c>
      <c r="O2653" s="821">
        <v>0.5</v>
      </c>
      <c r="P2653" s="739"/>
      <c r="Q2653" s="754">
        <v>0</v>
      </c>
      <c r="R2653" s="738"/>
      <c r="S2653" s="754">
        <v>0</v>
      </c>
      <c r="T2653" s="821"/>
      <c r="U2653" s="777">
        <v>0</v>
      </c>
    </row>
    <row r="2654" spans="1:21" ht="14.4" customHeight="1" x14ac:dyDescent="0.3">
      <c r="A2654" s="737">
        <v>10</v>
      </c>
      <c r="B2654" s="738" t="s">
        <v>2778</v>
      </c>
      <c r="C2654" s="738" t="s">
        <v>3086</v>
      </c>
      <c r="D2654" s="819" t="s">
        <v>5809</v>
      </c>
      <c r="E2654" s="820" t="s">
        <v>3146</v>
      </c>
      <c r="F2654" s="738" t="s">
        <v>3057</v>
      </c>
      <c r="G2654" s="738" t="s">
        <v>4171</v>
      </c>
      <c r="H2654" s="738" t="s">
        <v>608</v>
      </c>
      <c r="I2654" s="738" t="s">
        <v>5570</v>
      </c>
      <c r="J2654" s="738" t="s">
        <v>1971</v>
      </c>
      <c r="K2654" s="738" t="s">
        <v>5571</v>
      </c>
      <c r="L2654" s="739">
        <v>0</v>
      </c>
      <c r="M2654" s="739">
        <v>0</v>
      </c>
      <c r="N2654" s="738">
        <v>1</v>
      </c>
      <c r="O2654" s="821">
        <v>1</v>
      </c>
      <c r="P2654" s="739"/>
      <c r="Q2654" s="754"/>
      <c r="R2654" s="738"/>
      <c r="S2654" s="754">
        <v>0</v>
      </c>
      <c r="T2654" s="821"/>
      <c r="U2654" s="777">
        <v>0</v>
      </c>
    </row>
    <row r="2655" spans="1:21" ht="14.4" customHeight="1" x14ac:dyDescent="0.3">
      <c r="A2655" s="737">
        <v>10</v>
      </c>
      <c r="B2655" s="738" t="s">
        <v>2778</v>
      </c>
      <c r="C2655" s="738" t="s">
        <v>3086</v>
      </c>
      <c r="D2655" s="819" t="s">
        <v>5809</v>
      </c>
      <c r="E2655" s="820" t="s">
        <v>3146</v>
      </c>
      <c r="F2655" s="738" t="s">
        <v>3057</v>
      </c>
      <c r="G2655" s="738" t="s">
        <v>3287</v>
      </c>
      <c r="H2655" s="738" t="s">
        <v>608</v>
      </c>
      <c r="I2655" s="738" t="s">
        <v>3580</v>
      </c>
      <c r="J2655" s="738" t="s">
        <v>2764</v>
      </c>
      <c r="K2655" s="738" t="s">
        <v>3250</v>
      </c>
      <c r="L2655" s="739">
        <v>49.38</v>
      </c>
      <c r="M2655" s="739">
        <v>98.76</v>
      </c>
      <c r="N2655" s="738">
        <v>2</v>
      </c>
      <c r="O2655" s="821">
        <v>1.5</v>
      </c>
      <c r="P2655" s="739"/>
      <c r="Q2655" s="754">
        <v>0</v>
      </c>
      <c r="R2655" s="738"/>
      <c r="S2655" s="754">
        <v>0</v>
      </c>
      <c r="T2655" s="821"/>
      <c r="U2655" s="777">
        <v>0</v>
      </c>
    </row>
    <row r="2656" spans="1:21" ht="14.4" customHeight="1" x14ac:dyDescent="0.3">
      <c r="A2656" s="737">
        <v>10</v>
      </c>
      <c r="B2656" s="738" t="s">
        <v>2778</v>
      </c>
      <c r="C2656" s="738" t="s">
        <v>3086</v>
      </c>
      <c r="D2656" s="819" t="s">
        <v>5809</v>
      </c>
      <c r="E2656" s="820" t="s">
        <v>3146</v>
      </c>
      <c r="F2656" s="738" t="s">
        <v>3057</v>
      </c>
      <c r="G2656" s="738" t="s">
        <v>3287</v>
      </c>
      <c r="H2656" s="738" t="s">
        <v>608</v>
      </c>
      <c r="I2656" s="738" t="s">
        <v>3508</v>
      </c>
      <c r="J2656" s="738" t="s">
        <v>982</v>
      </c>
      <c r="K2656" s="738" t="s">
        <v>3509</v>
      </c>
      <c r="L2656" s="739">
        <v>23.27</v>
      </c>
      <c r="M2656" s="739">
        <v>69.81</v>
      </c>
      <c r="N2656" s="738">
        <v>3</v>
      </c>
      <c r="O2656" s="821">
        <v>3</v>
      </c>
      <c r="P2656" s="739"/>
      <c r="Q2656" s="754">
        <v>0</v>
      </c>
      <c r="R2656" s="738"/>
      <c r="S2656" s="754">
        <v>0</v>
      </c>
      <c r="T2656" s="821"/>
      <c r="U2656" s="777">
        <v>0</v>
      </c>
    </row>
    <row r="2657" spans="1:21" ht="14.4" customHeight="1" x14ac:dyDescent="0.3">
      <c r="A2657" s="737">
        <v>10</v>
      </c>
      <c r="B2657" s="738" t="s">
        <v>2778</v>
      </c>
      <c r="C2657" s="738" t="s">
        <v>3086</v>
      </c>
      <c r="D2657" s="819" t="s">
        <v>5809</v>
      </c>
      <c r="E2657" s="820" t="s">
        <v>3146</v>
      </c>
      <c r="F2657" s="738" t="s">
        <v>3057</v>
      </c>
      <c r="G2657" s="738" t="s">
        <v>3287</v>
      </c>
      <c r="H2657" s="738" t="s">
        <v>608</v>
      </c>
      <c r="I2657" s="738" t="s">
        <v>2345</v>
      </c>
      <c r="J2657" s="738" t="s">
        <v>982</v>
      </c>
      <c r="K2657" s="738" t="s">
        <v>3509</v>
      </c>
      <c r="L2657" s="739">
        <v>23.27</v>
      </c>
      <c r="M2657" s="739">
        <v>23.27</v>
      </c>
      <c r="N2657" s="738">
        <v>1</v>
      </c>
      <c r="O2657" s="821">
        <v>0.5</v>
      </c>
      <c r="P2657" s="739"/>
      <c r="Q2657" s="754">
        <v>0</v>
      </c>
      <c r="R2657" s="738"/>
      <c r="S2657" s="754">
        <v>0</v>
      </c>
      <c r="T2657" s="821"/>
      <c r="U2657" s="777">
        <v>0</v>
      </c>
    </row>
    <row r="2658" spans="1:21" ht="14.4" customHeight="1" x14ac:dyDescent="0.3">
      <c r="A2658" s="737">
        <v>10</v>
      </c>
      <c r="B2658" s="738" t="s">
        <v>2778</v>
      </c>
      <c r="C2658" s="738" t="s">
        <v>3086</v>
      </c>
      <c r="D2658" s="819" t="s">
        <v>5809</v>
      </c>
      <c r="E2658" s="820" t="s">
        <v>3146</v>
      </c>
      <c r="F2658" s="738" t="s">
        <v>3057</v>
      </c>
      <c r="G2658" s="738" t="s">
        <v>3188</v>
      </c>
      <c r="H2658" s="738" t="s">
        <v>608</v>
      </c>
      <c r="I2658" s="738" t="s">
        <v>5596</v>
      </c>
      <c r="J2658" s="738" t="s">
        <v>736</v>
      </c>
      <c r="K2658" s="738" t="s">
        <v>4242</v>
      </c>
      <c r="L2658" s="739">
        <v>0</v>
      </c>
      <c r="M2658" s="739">
        <v>0</v>
      </c>
      <c r="N2658" s="738">
        <v>1</v>
      </c>
      <c r="O2658" s="821">
        <v>1</v>
      </c>
      <c r="P2658" s="739"/>
      <c r="Q2658" s="754"/>
      <c r="R2658" s="738"/>
      <c r="S2658" s="754">
        <v>0</v>
      </c>
      <c r="T2658" s="821"/>
      <c r="U2658" s="777">
        <v>0</v>
      </c>
    </row>
    <row r="2659" spans="1:21" ht="14.4" customHeight="1" x14ac:dyDescent="0.3">
      <c r="A2659" s="737">
        <v>10</v>
      </c>
      <c r="B2659" s="738" t="s">
        <v>2778</v>
      </c>
      <c r="C2659" s="738" t="s">
        <v>3086</v>
      </c>
      <c r="D2659" s="819" t="s">
        <v>5809</v>
      </c>
      <c r="E2659" s="820" t="s">
        <v>3146</v>
      </c>
      <c r="F2659" s="738" t="s">
        <v>3057</v>
      </c>
      <c r="G2659" s="738" t="s">
        <v>3320</v>
      </c>
      <c r="H2659" s="738" t="s">
        <v>608</v>
      </c>
      <c r="I2659" s="738" t="s">
        <v>5044</v>
      </c>
      <c r="J2659" s="738" t="s">
        <v>5045</v>
      </c>
      <c r="K2659" s="738" t="s">
        <v>5046</v>
      </c>
      <c r="L2659" s="739">
        <v>218.41</v>
      </c>
      <c r="M2659" s="739">
        <v>218.41</v>
      </c>
      <c r="N2659" s="738">
        <v>1</v>
      </c>
      <c r="O2659" s="821">
        <v>1</v>
      </c>
      <c r="P2659" s="739">
        <v>218.41</v>
      </c>
      <c r="Q2659" s="754">
        <v>1</v>
      </c>
      <c r="R2659" s="738">
        <v>1</v>
      </c>
      <c r="S2659" s="754">
        <v>1</v>
      </c>
      <c r="T2659" s="821">
        <v>1</v>
      </c>
      <c r="U2659" s="777">
        <v>1</v>
      </c>
    </row>
    <row r="2660" spans="1:21" ht="14.4" customHeight="1" x14ac:dyDescent="0.3">
      <c r="A2660" s="737">
        <v>10</v>
      </c>
      <c r="B2660" s="738" t="s">
        <v>2778</v>
      </c>
      <c r="C2660" s="738" t="s">
        <v>3086</v>
      </c>
      <c r="D2660" s="819" t="s">
        <v>5809</v>
      </c>
      <c r="E2660" s="820" t="s">
        <v>3146</v>
      </c>
      <c r="F2660" s="738" t="s">
        <v>3057</v>
      </c>
      <c r="G2660" s="738" t="s">
        <v>3399</v>
      </c>
      <c r="H2660" s="738" t="s">
        <v>871</v>
      </c>
      <c r="I2660" s="738" t="s">
        <v>2641</v>
      </c>
      <c r="J2660" s="738" t="s">
        <v>2642</v>
      </c>
      <c r="K2660" s="738" t="s">
        <v>3033</v>
      </c>
      <c r="L2660" s="739">
        <v>26.3</v>
      </c>
      <c r="M2660" s="739">
        <v>26.3</v>
      </c>
      <c r="N2660" s="738">
        <v>1</v>
      </c>
      <c r="O2660" s="821">
        <v>1</v>
      </c>
      <c r="P2660" s="739"/>
      <c r="Q2660" s="754">
        <v>0</v>
      </c>
      <c r="R2660" s="738"/>
      <c r="S2660" s="754">
        <v>0</v>
      </c>
      <c r="T2660" s="821"/>
      <c r="U2660" s="777">
        <v>0</v>
      </c>
    </row>
    <row r="2661" spans="1:21" ht="14.4" customHeight="1" x14ac:dyDescent="0.3">
      <c r="A2661" s="737">
        <v>10</v>
      </c>
      <c r="B2661" s="738" t="s">
        <v>2778</v>
      </c>
      <c r="C2661" s="738" t="s">
        <v>3086</v>
      </c>
      <c r="D2661" s="819" t="s">
        <v>5809</v>
      </c>
      <c r="E2661" s="820" t="s">
        <v>3146</v>
      </c>
      <c r="F2661" s="738" t="s">
        <v>3057</v>
      </c>
      <c r="G2661" s="738" t="s">
        <v>3399</v>
      </c>
      <c r="H2661" s="738" t="s">
        <v>871</v>
      </c>
      <c r="I2661" s="738" t="s">
        <v>881</v>
      </c>
      <c r="J2661" s="738" t="s">
        <v>2642</v>
      </c>
      <c r="K2661" s="738" t="s">
        <v>2865</v>
      </c>
      <c r="L2661" s="739">
        <v>25.5</v>
      </c>
      <c r="M2661" s="739">
        <v>25.5</v>
      </c>
      <c r="N2661" s="738">
        <v>1</v>
      </c>
      <c r="O2661" s="821">
        <v>1</v>
      </c>
      <c r="P2661" s="739"/>
      <c r="Q2661" s="754">
        <v>0</v>
      </c>
      <c r="R2661" s="738"/>
      <c r="S2661" s="754">
        <v>0</v>
      </c>
      <c r="T2661" s="821"/>
      <c r="U2661" s="777">
        <v>0</v>
      </c>
    </row>
    <row r="2662" spans="1:21" ht="14.4" customHeight="1" x14ac:dyDescent="0.3">
      <c r="A2662" s="737">
        <v>10</v>
      </c>
      <c r="B2662" s="738" t="s">
        <v>2778</v>
      </c>
      <c r="C2662" s="738" t="s">
        <v>3086</v>
      </c>
      <c r="D2662" s="819" t="s">
        <v>5809</v>
      </c>
      <c r="E2662" s="820" t="s">
        <v>3146</v>
      </c>
      <c r="F2662" s="738" t="s">
        <v>3057</v>
      </c>
      <c r="G2662" s="738" t="s">
        <v>3479</v>
      </c>
      <c r="H2662" s="738" t="s">
        <v>608</v>
      </c>
      <c r="I2662" s="738" t="s">
        <v>969</v>
      </c>
      <c r="J2662" s="738" t="s">
        <v>970</v>
      </c>
      <c r="K2662" s="738" t="s">
        <v>3480</v>
      </c>
      <c r="L2662" s="739">
        <v>61.97</v>
      </c>
      <c r="M2662" s="739">
        <v>123.94</v>
      </c>
      <c r="N2662" s="738">
        <v>2</v>
      </c>
      <c r="O2662" s="821">
        <v>2</v>
      </c>
      <c r="P2662" s="739"/>
      <c r="Q2662" s="754">
        <v>0</v>
      </c>
      <c r="R2662" s="738"/>
      <c r="S2662" s="754">
        <v>0</v>
      </c>
      <c r="T2662" s="821"/>
      <c r="U2662" s="777">
        <v>0</v>
      </c>
    </row>
    <row r="2663" spans="1:21" ht="14.4" customHeight="1" x14ac:dyDescent="0.3">
      <c r="A2663" s="737">
        <v>10</v>
      </c>
      <c r="B2663" s="738" t="s">
        <v>2778</v>
      </c>
      <c r="C2663" s="738" t="s">
        <v>3086</v>
      </c>
      <c r="D2663" s="819" t="s">
        <v>5809</v>
      </c>
      <c r="E2663" s="820" t="s">
        <v>3148</v>
      </c>
      <c r="F2663" s="738" t="s">
        <v>3057</v>
      </c>
      <c r="G2663" s="738" t="s">
        <v>3461</v>
      </c>
      <c r="H2663" s="738" t="s">
        <v>871</v>
      </c>
      <c r="I2663" s="738" t="s">
        <v>899</v>
      </c>
      <c r="J2663" s="738" t="s">
        <v>2869</v>
      </c>
      <c r="K2663" s="738" t="s">
        <v>2870</v>
      </c>
      <c r="L2663" s="739">
        <v>0</v>
      </c>
      <c r="M2663" s="739">
        <v>0</v>
      </c>
      <c r="N2663" s="738">
        <v>9</v>
      </c>
      <c r="O2663" s="821">
        <v>6</v>
      </c>
      <c r="P2663" s="739"/>
      <c r="Q2663" s="754"/>
      <c r="R2663" s="738"/>
      <c r="S2663" s="754">
        <v>0</v>
      </c>
      <c r="T2663" s="821"/>
      <c r="U2663" s="777">
        <v>0</v>
      </c>
    </row>
    <row r="2664" spans="1:21" ht="14.4" customHeight="1" x14ac:dyDescent="0.3">
      <c r="A2664" s="737">
        <v>10</v>
      </c>
      <c r="B2664" s="738" t="s">
        <v>2778</v>
      </c>
      <c r="C2664" s="738" t="s">
        <v>3086</v>
      </c>
      <c r="D2664" s="819" t="s">
        <v>5809</v>
      </c>
      <c r="E2664" s="820" t="s">
        <v>3148</v>
      </c>
      <c r="F2664" s="738" t="s">
        <v>3057</v>
      </c>
      <c r="G2664" s="738" t="s">
        <v>3218</v>
      </c>
      <c r="H2664" s="738" t="s">
        <v>608</v>
      </c>
      <c r="I2664" s="738" t="s">
        <v>5597</v>
      </c>
      <c r="J2664" s="738" t="s">
        <v>3759</v>
      </c>
      <c r="K2664" s="738" t="s">
        <v>5598</v>
      </c>
      <c r="L2664" s="739">
        <v>0</v>
      </c>
      <c r="M2664" s="739">
        <v>0</v>
      </c>
      <c r="N2664" s="738">
        <v>1</v>
      </c>
      <c r="O2664" s="821">
        <v>1</v>
      </c>
      <c r="P2664" s="739"/>
      <c r="Q2664" s="754"/>
      <c r="R2664" s="738"/>
      <c r="S2664" s="754">
        <v>0</v>
      </c>
      <c r="T2664" s="821"/>
      <c r="U2664" s="777">
        <v>0</v>
      </c>
    </row>
    <row r="2665" spans="1:21" ht="14.4" customHeight="1" x14ac:dyDescent="0.3">
      <c r="A2665" s="737">
        <v>10</v>
      </c>
      <c r="B2665" s="738" t="s">
        <v>2778</v>
      </c>
      <c r="C2665" s="738" t="s">
        <v>3086</v>
      </c>
      <c r="D2665" s="819" t="s">
        <v>5809</v>
      </c>
      <c r="E2665" s="820" t="s">
        <v>3148</v>
      </c>
      <c r="F2665" s="738" t="s">
        <v>3057</v>
      </c>
      <c r="G2665" s="738" t="s">
        <v>3663</v>
      </c>
      <c r="H2665" s="738" t="s">
        <v>608</v>
      </c>
      <c r="I2665" s="738" t="s">
        <v>858</v>
      </c>
      <c r="J2665" s="738" t="s">
        <v>859</v>
      </c>
      <c r="K2665" s="738" t="s">
        <v>3664</v>
      </c>
      <c r="L2665" s="739">
        <v>0</v>
      </c>
      <c r="M2665" s="739">
        <v>0</v>
      </c>
      <c r="N2665" s="738">
        <v>11</v>
      </c>
      <c r="O2665" s="821">
        <v>6.5</v>
      </c>
      <c r="P2665" s="739"/>
      <c r="Q2665" s="754"/>
      <c r="R2665" s="738"/>
      <c r="S2665" s="754">
        <v>0</v>
      </c>
      <c r="T2665" s="821"/>
      <c r="U2665" s="777">
        <v>0</v>
      </c>
    </row>
    <row r="2666" spans="1:21" ht="14.4" customHeight="1" x14ac:dyDescent="0.3">
      <c r="A2666" s="737">
        <v>10</v>
      </c>
      <c r="B2666" s="738" t="s">
        <v>2778</v>
      </c>
      <c r="C2666" s="738" t="s">
        <v>3086</v>
      </c>
      <c r="D2666" s="819" t="s">
        <v>5809</v>
      </c>
      <c r="E2666" s="820" t="s">
        <v>3148</v>
      </c>
      <c r="F2666" s="738" t="s">
        <v>3057</v>
      </c>
      <c r="G2666" s="738" t="s">
        <v>3240</v>
      </c>
      <c r="H2666" s="738" t="s">
        <v>608</v>
      </c>
      <c r="I2666" s="738" t="s">
        <v>5247</v>
      </c>
      <c r="J2666" s="738" t="s">
        <v>2237</v>
      </c>
      <c r="K2666" s="738" t="s">
        <v>5248</v>
      </c>
      <c r="L2666" s="739">
        <v>154.36000000000001</v>
      </c>
      <c r="M2666" s="739">
        <v>308.72000000000003</v>
      </c>
      <c r="N2666" s="738">
        <v>2</v>
      </c>
      <c r="O2666" s="821">
        <v>1.5</v>
      </c>
      <c r="P2666" s="739"/>
      <c r="Q2666" s="754">
        <v>0</v>
      </c>
      <c r="R2666" s="738"/>
      <c r="S2666" s="754">
        <v>0</v>
      </c>
      <c r="T2666" s="821"/>
      <c r="U2666" s="777">
        <v>0</v>
      </c>
    </row>
    <row r="2667" spans="1:21" ht="14.4" customHeight="1" x14ac:dyDescent="0.3">
      <c r="A2667" s="737">
        <v>10</v>
      </c>
      <c r="B2667" s="738" t="s">
        <v>2778</v>
      </c>
      <c r="C2667" s="738" t="s">
        <v>3086</v>
      </c>
      <c r="D2667" s="819" t="s">
        <v>5809</v>
      </c>
      <c r="E2667" s="820" t="s">
        <v>3148</v>
      </c>
      <c r="F2667" s="738" t="s">
        <v>3057</v>
      </c>
      <c r="G2667" s="738" t="s">
        <v>3240</v>
      </c>
      <c r="H2667" s="738" t="s">
        <v>608</v>
      </c>
      <c r="I2667" s="738" t="s">
        <v>5428</v>
      </c>
      <c r="J2667" s="738" t="s">
        <v>2333</v>
      </c>
      <c r="K2667" s="738" t="s">
        <v>4105</v>
      </c>
      <c r="L2667" s="739">
        <v>0</v>
      </c>
      <c r="M2667" s="739">
        <v>0</v>
      </c>
      <c r="N2667" s="738">
        <v>3</v>
      </c>
      <c r="O2667" s="821">
        <v>2.5</v>
      </c>
      <c r="P2667" s="739"/>
      <c r="Q2667" s="754"/>
      <c r="R2667" s="738"/>
      <c r="S2667" s="754">
        <v>0</v>
      </c>
      <c r="T2667" s="821"/>
      <c r="U2667" s="777">
        <v>0</v>
      </c>
    </row>
    <row r="2668" spans="1:21" ht="14.4" customHeight="1" x14ac:dyDescent="0.3">
      <c r="A2668" s="737">
        <v>10</v>
      </c>
      <c r="B2668" s="738" t="s">
        <v>2778</v>
      </c>
      <c r="C2668" s="738" t="s">
        <v>3086</v>
      </c>
      <c r="D2668" s="819" t="s">
        <v>5809</v>
      </c>
      <c r="E2668" s="820" t="s">
        <v>3148</v>
      </c>
      <c r="F2668" s="738" t="s">
        <v>3057</v>
      </c>
      <c r="G2668" s="738" t="s">
        <v>4166</v>
      </c>
      <c r="H2668" s="738" t="s">
        <v>608</v>
      </c>
      <c r="I2668" s="738" t="s">
        <v>1292</v>
      </c>
      <c r="J2668" s="738" t="s">
        <v>4167</v>
      </c>
      <c r="K2668" s="738" t="s">
        <v>3289</v>
      </c>
      <c r="L2668" s="739">
        <v>80.23</v>
      </c>
      <c r="M2668" s="739">
        <v>80.23</v>
      </c>
      <c r="N2668" s="738">
        <v>1</v>
      </c>
      <c r="O2668" s="821">
        <v>1</v>
      </c>
      <c r="P2668" s="739"/>
      <c r="Q2668" s="754">
        <v>0</v>
      </c>
      <c r="R2668" s="738"/>
      <c r="S2668" s="754">
        <v>0</v>
      </c>
      <c r="T2668" s="821"/>
      <c r="U2668" s="777">
        <v>0</v>
      </c>
    </row>
    <row r="2669" spans="1:21" ht="14.4" customHeight="1" x14ac:dyDescent="0.3">
      <c r="A2669" s="737">
        <v>10</v>
      </c>
      <c r="B2669" s="738" t="s">
        <v>2778</v>
      </c>
      <c r="C2669" s="738" t="s">
        <v>3086</v>
      </c>
      <c r="D2669" s="819" t="s">
        <v>5809</v>
      </c>
      <c r="E2669" s="820" t="s">
        <v>3148</v>
      </c>
      <c r="F2669" s="738" t="s">
        <v>3057</v>
      </c>
      <c r="G2669" s="738" t="s">
        <v>3447</v>
      </c>
      <c r="H2669" s="738" t="s">
        <v>608</v>
      </c>
      <c r="I2669" s="738" t="s">
        <v>1538</v>
      </c>
      <c r="J2669" s="738" t="s">
        <v>740</v>
      </c>
      <c r="K2669" s="738" t="s">
        <v>3448</v>
      </c>
      <c r="L2669" s="739">
        <v>0</v>
      </c>
      <c r="M2669" s="739">
        <v>0</v>
      </c>
      <c r="N2669" s="738">
        <v>10</v>
      </c>
      <c r="O2669" s="821">
        <v>7</v>
      </c>
      <c r="P2669" s="739"/>
      <c r="Q2669" s="754"/>
      <c r="R2669" s="738"/>
      <c r="S2669" s="754">
        <v>0</v>
      </c>
      <c r="T2669" s="821"/>
      <c r="U2669" s="777">
        <v>0</v>
      </c>
    </row>
    <row r="2670" spans="1:21" ht="14.4" customHeight="1" x14ac:dyDescent="0.3">
      <c r="A2670" s="737">
        <v>10</v>
      </c>
      <c r="B2670" s="738" t="s">
        <v>2778</v>
      </c>
      <c r="C2670" s="738" t="s">
        <v>3086</v>
      </c>
      <c r="D2670" s="819" t="s">
        <v>5809</v>
      </c>
      <c r="E2670" s="820" t="s">
        <v>3148</v>
      </c>
      <c r="F2670" s="738" t="s">
        <v>3057</v>
      </c>
      <c r="G2670" s="738" t="s">
        <v>3447</v>
      </c>
      <c r="H2670" s="738" t="s">
        <v>608</v>
      </c>
      <c r="I2670" s="738" t="s">
        <v>1222</v>
      </c>
      <c r="J2670" s="738" t="s">
        <v>740</v>
      </c>
      <c r="K2670" s="738" t="s">
        <v>5599</v>
      </c>
      <c r="L2670" s="739">
        <v>0</v>
      </c>
      <c r="M2670" s="739">
        <v>0</v>
      </c>
      <c r="N2670" s="738">
        <v>1</v>
      </c>
      <c r="O2670" s="821">
        <v>1</v>
      </c>
      <c r="P2670" s="739"/>
      <c r="Q2670" s="754"/>
      <c r="R2670" s="738"/>
      <c r="S2670" s="754">
        <v>0</v>
      </c>
      <c r="T2670" s="821"/>
      <c r="U2670" s="777">
        <v>0</v>
      </c>
    </row>
    <row r="2671" spans="1:21" ht="14.4" customHeight="1" x14ac:dyDescent="0.3">
      <c r="A2671" s="737">
        <v>10</v>
      </c>
      <c r="B2671" s="738" t="s">
        <v>2778</v>
      </c>
      <c r="C2671" s="738" t="s">
        <v>3086</v>
      </c>
      <c r="D2671" s="819" t="s">
        <v>5809</v>
      </c>
      <c r="E2671" s="820" t="s">
        <v>3148</v>
      </c>
      <c r="F2671" s="738" t="s">
        <v>3057</v>
      </c>
      <c r="G2671" s="738" t="s">
        <v>3603</v>
      </c>
      <c r="H2671" s="738" t="s">
        <v>608</v>
      </c>
      <c r="I2671" s="738" t="s">
        <v>977</v>
      </c>
      <c r="J2671" s="738" t="s">
        <v>3604</v>
      </c>
      <c r="K2671" s="738" t="s">
        <v>3605</v>
      </c>
      <c r="L2671" s="739">
        <v>36.76</v>
      </c>
      <c r="M2671" s="739">
        <v>110.28</v>
      </c>
      <c r="N2671" s="738">
        <v>3</v>
      </c>
      <c r="O2671" s="821">
        <v>2.5</v>
      </c>
      <c r="P2671" s="739"/>
      <c r="Q2671" s="754">
        <v>0</v>
      </c>
      <c r="R2671" s="738"/>
      <c r="S2671" s="754">
        <v>0</v>
      </c>
      <c r="T2671" s="821"/>
      <c r="U2671" s="777">
        <v>0</v>
      </c>
    </row>
    <row r="2672" spans="1:21" ht="14.4" customHeight="1" x14ac:dyDescent="0.3">
      <c r="A2672" s="737">
        <v>10</v>
      </c>
      <c r="B2672" s="738" t="s">
        <v>2778</v>
      </c>
      <c r="C2672" s="738" t="s">
        <v>3086</v>
      </c>
      <c r="D2672" s="819" t="s">
        <v>5809</v>
      </c>
      <c r="E2672" s="820" t="s">
        <v>3148</v>
      </c>
      <c r="F2672" s="738" t="s">
        <v>3057</v>
      </c>
      <c r="G2672" s="738" t="s">
        <v>3603</v>
      </c>
      <c r="H2672" s="738" t="s">
        <v>608</v>
      </c>
      <c r="I2672" s="738" t="s">
        <v>5600</v>
      </c>
      <c r="J2672" s="738" t="s">
        <v>3604</v>
      </c>
      <c r="K2672" s="738" t="s">
        <v>5601</v>
      </c>
      <c r="L2672" s="739">
        <v>0</v>
      </c>
      <c r="M2672" s="739">
        <v>0</v>
      </c>
      <c r="N2672" s="738">
        <v>1</v>
      </c>
      <c r="O2672" s="821">
        <v>1</v>
      </c>
      <c r="P2672" s="739"/>
      <c r="Q2672" s="754"/>
      <c r="R2672" s="738"/>
      <c r="S2672" s="754">
        <v>0</v>
      </c>
      <c r="T2672" s="821"/>
      <c r="U2672" s="777">
        <v>0</v>
      </c>
    </row>
    <row r="2673" spans="1:21" ht="14.4" customHeight="1" x14ac:dyDescent="0.3">
      <c r="A2673" s="737">
        <v>10</v>
      </c>
      <c r="B2673" s="738" t="s">
        <v>2778</v>
      </c>
      <c r="C2673" s="738" t="s">
        <v>3086</v>
      </c>
      <c r="D2673" s="819" t="s">
        <v>5809</v>
      </c>
      <c r="E2673" s="820" t="s">
        <v>3148</v>
      </c>
      <c r="F2673" s="738" t="s">
        <v>3057</v>
      </c>
      <c r="G2673" s="738" t="s">
        <v>3603</v>
      </c>
      <c r="H2673" s="738" t="s">
        <v>608</v>
      </c>
      <c r="I2673" s="738" t="s">
        <v>5555</v>
      </c>
      <c r="J2673" s="738" t="s">
        <v>5556</v>
      </c>
      <c r="K2673" s="738" t="s">
        <v>4127</v>
      </c>
      <c r="L2673" s="739">
        <v>25.06</v>
      </c>
      <c r="M2673" s="739">
        <v>50.12</v>
      </c>
      <c r="N2673" s="738">
        <v>2</v>
      </c>
      <c r="O2673" s="821">
        <v>2</v>
      </c>
      <c r="P2673" s="739"/>
      <c r="Q2673" s="754">
        <v>0</v>
      </c>
      <c r="R2673" s="738"/>
      <c r="S2673" s="754">
        <v>0</v>
      </c>
      <c r="T2673" s="821"/>
      <c r="U2673" s="777">
        <v>0</v>
      </c>
    </row>
    <row r="2674" spans="1:21" ht="14.4" customHeight="1" x14ac:dyDescent="0.3">
      <c r="A2674" s="737">
        <v>10</v>
      </c>
      <c r="B2674" s="738" t="s">
        <v>2778</v>
      </c>
      <c r="C2674" s="738" t="s">
        <v>3086</v>
      </c>
      <c r="D2674" s="819" t="s">
        <v>5809</v>
      </c>
      <c r="E2674" s="820" t="s">
        <v>3148</v>
      </c>
      <c r="F2674" s="738" t="s">
        <v>3057</v>
      </c>
      <c r="G2674" s="738" t="s">
        <v>3246</v>
      </c>
      <c r="H2674" s="738" t="s">
        <v>608</v>
      </c>
      <c r="I2674" s="738" t="s">
        <v>973</v>
      </c>
      <c r="J2674" s="738" t="s">
        <v>3247</v>
      </c>
      <c r="K2674" s="738" t="s">
        <v>3248</v>
      </c>
      <c r="L2674" s="739">
        <v>42.63</v>
      </c>
      <c r="M2674" s="739">
        <v>42.63</v>
      </c>
      <c r="N2674" s="738">
        <v>1</v>
      </c>
      <c r="O2674" s="821">
        <v>1</v>
      </c>
      <c r="P2674" s="739"/>
      <c r="Q2674" s="754">
        <v>0</v>
      </c>
      <c r="R2674" s="738"/>
      <c r="S2674" s="754">
        <v>0</v>
      </c>
      <c r="T2674" s="821"/>
      <c r="U2674" s="777">
        <v>0</v>
      </c>
    </row>
    <row r="2675" spans="1:21" ht="14.4" customHeight="1" x14ac:dyDescent="0.3">
      <c r="A2675" s="737">
        <v>10</v>
      </c>
      <c r="B2675" s="738" t="s">
        <v>2778</v>
      </c>
      <c r="C2675" s="738" t="s">
        <v>3086</v>
      </c>
      <c r="D2675" s="819" t="s">
        <v>5809</v>
      </c>
      <c r="E2675" s="820" t="s">
        <v>3148</v>
      </c>
      <c r="F2675" s="738" t="s">
        <v>3057</v>
      </c>
      <c r="G2675" s="738" t="s">
        <v>3246</v>
      </c>
      <c r="H2675" s="738" t="s">
        <v>608</v>
      </c>
      <c r="I2675" s="738" t="s">
        <v>3249</v>
      </c>
      <c r="J2675" s="738" t="s">
        <v>3247</v>
      </c>
      <c r="K2675" s="738" t="s">
        <v>3250</v>
      </c>
      <c r="L2675" s="739">
        <v>0</v>
      </c>
      <c r="M2675" s="739">
        <v>0</v>
      </c>
      <c r="N2675" s="738">
        <v>1</v>
      </c>
      <c r="O2675" s="821">
        <v>1</v>
      </c>
      <c r="P2675" s="739"/>
      <c r="Q2675" s="754"/>
      <c r="R2675" s="738"/>
      <c r="S2675" s="754">
        <v>0</v>
      </c>
      <c r="T2675" s="821"/>
      <c r="U2675" s="777">
        <v>0</v>
      </c>
    </row>
    <row r="2676" spans="1:21" ht="14.4" customHeight="1" x14ac:dyDescent="0.3">
      <c r="A2676" s="737">
        <v>10</v>
      </c>
      <c r="B2676" s="738" t="s">
        <v>2778</v>
      </c>
      <c r="C2676" s="738" t="s">
        <v>3086</v>
      </c>
      <c r="D2676" s="819" t="s">
        <v>5809</v>
      </c>
      <c r="E2676" s="820" t="s">
        <v>3148</v>
      </c>
      <c r="F2676" s="738" t="s">
        <v>3057</v>
      </c>
      <c r="G2676" s="738" t="s">
        <v>3154</v>
      </c>
      <c r="H2676" s="738" t="s">
        <v>871</v>
      </c>
      <c r="I2676" s="738" t="s">
        <v>3266</v>
      </c>
      <c r="J2676" s="738" t="s">
        <v>3156</v>
      </c>
      <c r="K2676" s="738" t="s">
        <v>3204</v>
      </c>
      <c r="L2676" s="739">
        <v>69.16</v>
      </c>
      <c r="M2676" s="739">
        <v>69.16</v>
      </c>
      <c r="N2676" s="738">
        <v>1</v>
      </c>
      <c r="O2676" s="821">
        <v>1</v>
      </c>
      <c r="P2676" s="739"/>
      <c r="Q2676" s="754">
        <v>0</v>
      </c>
      <c r="R2676" s="738"/>
      <c r="S2676" s="754">
        <v>0</v>
      </c>
      <c r="T2676" s="821"/>
      <c r="U2676" s="777">
        <v>0</v>
      </c>
    </row>
    <row r="2677" spans="1:21" ht="14.4" customHeight="1" x14ac:dyDescent="0.3">
      <c r="A2677" s="737">
        <v>10</v>
      </c>
      <c r="B2677" s="738" t="s">
        <v>2778</v>
      </c>
      <c r="C2677" s="738" t="s">
        <v>3086</v>
      </c>
      <c r="D2677" s="819" t="s">
        <v>5809</v>
      </c>
      <c r="E2677" s="820" t="s">
        <v>3148</v>
      </c>
      <c r="F2677" s="738" t="s">
        <v>3057</v>
      </c>
      <c r="G2677" s="738" t="s">
        <v>3154</v>
      </c>
      <c r="H2677" s="738" t="s">
        <v>608</v>
      </c>
      <c r="I2677" s="738" t="s">
        <v>801</v>
      </c>
      <c r="J2677" s="738" t="s">
        <v>3450</v>
      </c>
      <c r="K2677" s="738" t="s">
        <v>3505</v>
      </c>
      <c r="L2677" s="739">
        <v>13.83</v>
      </c>
      <c r="M2677" s="739">
        <v>13.83</v>
      </c>
      <c r="N2677" s="738">
        <v>1</v>
      </c>
      <c r="O2677" s="821">
        <v>0.5</v>
      </c>
      <c r="P2677" s="739"/>
      <c r="Q2677" s="754">
        <v>0</v>
      </c>
      <c r="R2677" s="738"/>
      <c r="S2677" s="754">
        <v>0</v>
      </c>
      <c r="T2677" s="821"/>
      <c r="U2677" s="777">
        <v>0</v>
      </c>
    </row>
    <row r="2678" spans="1:21" ht="14.4" customHeight="1" x14ac:dyDescent="0.3">
      <c r="A2678" s="737">
        <v>10</v>
      </c>
      <c r="B2678" s="738" t="s">
        <v>2778</v>
      </c>
      <c r="C2678" s="738" t="s">
        <v>3086</v>
      </c>
      <c r="D2678" s="819" t="s">
        <v>5809</v>
      </c>
      <c r="E2678" s="820" t="s">
        <v>3148</v>
      </c>
      <c r="F2678" s="738" t="s">
        <v>3057</v>
      </c>
      <c r="G2678" s="738" t="s">
        <v>3733</v>
      </c>
      <c r="H2678" s="738" t="s">
        <v>608</v>
      </c>
      <c r="I2678" s="738" t="s">
        <v>1488</v>
      </c>
      <c r="J2678" s="738" t="s">
        <v>1489</v>
      </c>
      <c r="K2678" s="738" t="s">
        <v>3734</v>
      </c>
      <c r="L2678" s="739">
        <v>344</v>
      </c>
      <c r="M2678" s="739">
        <v>688</v>
      </c>
      <c r="N2678" s="738">
        <v>2</v>
      </c>
      <c r="O2678" s="821">
        <v>1</v>
      </c>
      <c r="P2678" s="739"/>
      <c r="Q2678" s="754">
        <v>0</v>
      </c>
      <c r="R2678" s="738"/>
      <c r="S2678" s="754">
        <v>0</v>
      </c>
      <c r="T2678" s="821"/>
      <c r="U2678" s="777">
        <v>0</v>
      </c>
    </row>
    <row r="2679" spans="1:21" ht="14.4" customHeight="1" x14ac:dyDescent="0.3">
      <c r="A2679" s="737">
        <v>10</v>
      </c>
      <c r="B2679" s="738" t="s">
        <v>2778</v>
      </c>
      <c r="C2679" s="738" t="s">
        <v>3086</v>
      </c>
      <c r="D2679" s="819" t="s">
        <v>5809</v>
      </c>
      <c r="E2679" s="820" t="s">
        <v>3148</v>
      </c>
      <c r="F2679" s="738" t="s">
        <v>3057</v>
      </c>
      <c r="G2679" s="738" t="s">
        <v>3506</v>
      </c>
      <c r="H2679" s="738" t="s">
        <v>608</v>
      </c>
      <c r="I2679" s="738" t="s">
        <v>5602</v>
      </c>
      <c r="J2679" s="738" t="s">
        <v>798</v>
      </c>
      <c r="K2679" s="738" t="s">
        <v>3507</v>
      </c>
      <c r="L2679" s="739">
        <v>0</v>
      </c>
      <c r="M2679" s="739">
        <v>0</v>
      </c>
      <c r="N2679" s="738">
        <v>1</v>
      </c>
      <c r="O2679" s="821">
        <v>1</v>
      </c>
      <c r="P2679" s="739"/>
      <c r="Q2679" s="754"/>
      <c r="R2679" s="738"/>
      <c r="S2679" s="754">
        <v>0</v>
      </c>
      <c r="T2679" s="821"/>
      <c r="U2679" s="777">
        <v>0</v>
      </c>
    </row>
    <row r="2680" spans="1:21" ht="14.4" customHeight="1" x14ac:dyDescent="0.3">
      <c r="A2680" s="737">
        <v>10</v>
      </c>
      <c r="B2680" s="738" t="s">
        <v>2778</v>
      </c>
      <c r="C2680" s="738" t="s">
        <v>3086</v>
      </c>
      <c r="D2680" s="819" t="s">
        <v>5809</v>
      </c>
      <c r="E2680" s="820" t="s">
        <v>3148</v>
      </c>
      <c r="F2680" s="738" t="s">
        <v>3057</v>
      </c>
      <c r="G2680" s="738" t="s">
        <v>5603</v>
      </c>
      <c r="H2680" s="738" t="s">
        <v>608</v>
      </c>
      <c r="I2680" s="738" t="s">
        <v>1450</v>
      </c>
      <c r="J2680" s="738" t="s">
        <v>1451</v>
      </c>
      <c r="K2680" s="738" t="s">
        <v>5604</v>
      </c>
      <c r="L2680" s="739">
        <v>0</v>
      </c>
      <c r="M2680" s="739">
        <v>0</v>
      </c>
      <c r="N2680" s="738">
        <v>1</v>
      </c>
      <c r="O2680" s="821">
        <v>1</v>
      </c>
      <c r="P2680" s="739"/>
      <c r="Q2680" s="754"/>
      <c r="R2680" s="738"/>
      <c r="S2680" s="754">
        <v>0</v>
      </c>
      <c r="T2680" s="821"/>
      <c r="U2680" s="777">
        <v>0</v>
      </c>
    </row>
    <row r="2681" spans="1:21" ht="14.4" customHeight="1" x14ac:dyDescent="0.3">
      <c r="A2681" s="737">
        <v>10</v>
      </c>
      <c r="B2681" s="738" t="s">
        <v>2778</v>
      </c>
      <c r="C2681" s="738" t="s">
        <v>3086</v>
      </c>
      <c r="D2681" s="819" t="s">
        <v>5809</v>
      </c>
      <c r="E2681" s="820" t="s">
        <v>3148</v>
      </c>
      <c r="F2681" s="738" t="s">
        <v>3057</v>
      </c>
      <c r="G2681" s="738" t="s">
        <v>4780</v>
      </c>
      <c r="H2681" s="738" t="s">
        <v>608</v>
      </c>
      <c r="I2681" s="738" t="s">
        <v>671</v>
      </c>
      <c r="J2681" s="738" t="s">
        <v>5605</v>
      </c>
      <c r="K2681" s="738" t="s">
        <v>5606</v>
      </c>
      <c r="L2681" s="739">
        <v>116.1</v>
      </c>
      <c r="M2681" s="739">
        <v>464.4</v>
      </c>
      <c r="N2681" s="738">
        <v>4</v>
      </c>
      <c r="O2681" s="821">
        <v>3</v>
      </c>
      <c r="P2681" s="739"/>
      <c r="Q2681" s="754">
        <v>0</v>
      </c>
      <c r="R2681" s="738"/>
      <c r="S2681" s="754">
        <v>0</v>
      </c>
      <c r="T2681" s="821"/>
      <c r="U2681" s="777">
        <v>0</v>
      </c>
    </row>
    <row r="2682" spans="1:21" ht="14.4" customHeight="1" x14ac:dyDescent="0.3">
      <c r="A2682" s="737">
        <v>10</v>
      </c>
      <c r="B2682" s="738" t="s">
        <v>2778</v>
      </c>
      <c r="C2682" s="738" t="s">
        <v>3086</v>
      </c>
      <c r="D2682" s="819" t="s">
        <v>5809</v>
      </c>
      <c r="E2682" s="820" t="s">
        <v>3148</v>
      </c>
      <c r="F2682" s="738" t="s">
        <v>3057</v>
      </c>
      <c r="G2682" s="738" t="s">
        <v>3530</v>
      </c>
      <c r="H2682" s="738" t="s">
        <v>608</v>
      </c>
      <c r="I2682" s="738" t="s">
        <v>2002</v>
      </c>
      <c r="J2682" s="738" t="s">
        <v>1405</v>
      </c>
      <c r="K2682" s="738" t="s">
        <v>4287</v>
      </c>
      <c r="L2682" s="739">
        <v>159.16999999999999</v>
      </c>
      <c r="M2682" s="739">
        <v>318.33999999999997</v>
      </c>
      <c r="N2682" s="738">
        <v>2</v>
      </c>
      <c r="O2682" s="821">
        <v>1</v>
      </c>
      <c r="P2682" s="739"/>
      <c r="Q2682" s="754">
        <v>0</v>
      </c>
      <c r="R2682" s="738"/>
      <c r="S2682" s="754">
        <v>0</v>
      </c>
      <c r="T2682" s="821"/>
      <c r="U2682" s="777">
        <v>0</v>
      </c>
    </row>
    <row r="2683" spans="1:21" ht="14.4" customHeight="1" x14ac:dyDescent="0.3">
      <c r="A2683" s="737">
        <v>10</v>
      </c>
      <c r="B2683" s="738" t="s">
        <v>2778</v>
      </c>
      <c r="C2683" s="738" t="s">
        <v>3086</v>
      </c>
      <c r="D2683" s="819" t="s">
        <v>5809</v>
      </c>
      <c r="E2683" s="820" t="s">
        <v>3148</v>
      </c>
      <c r="F2683" s="738" t="s">
        <v>3057</v>
      </c>
      <c r="G2683" s="738" t="s">
        <v>3665</v>
      </c>
      <c r="H2683" s="738" t="s">
        <v>608</v>
      </c>
      <c r="I2683" s="738" t="s">
        <v>813</v>
      </c>
      <c r="J2683" s="738" t="s">
        <v>5607</v>
      </c>
      <c r="K2683" s="738" t="s">
        <v>5608</v>
      </c>
      <c r="L2683" s="739">
        <v>0</v>
      </c>
      <c r="M2683" s="739">
        <v>0</v>
      </c>
      <c r="N2683" s="738">
        <v>1</v>
      </c>
      <c r="O2683" s="821">
        <v>0.5</v>
      </c>
      <c r="P2683" s="739"/>
      <c r="Q2683" s="754"/>
      <c r="R2683" s="738"/>
      <c r="S2683" s="754">
        <v>0</v>
      </c>
      <c r="T2683" s="821"/>
      <c r="U2683" s="777">
        <v>0</v>
      </c>
    </row>
    <row r="2684" spans="1:21" ht="14.4" customHeight="1" x14ac:dyDescent="0.3">
      <c r="A2684" s="737">
        <v>10</v>
      </c>
      <c r="B2684" s="738" t="s">
        <v>2778</v>
      </c>
      <c r="C2684" s="738" t="s">
        <v>3086</v>
      </c>
      <c r="D2684" s="819" t="s">
        <v>5809</v>
      </c>
      <c r="E2684" s="820" t="s">
        <v>3148</v>
      </c>
      <c r="F2684" s="738" t="s">
        <v>3057</v>
      </c>
      <c r="G2684" s="738" t="s">
        <v>3665</v>
      </c>
      <c r="H2684" s="738" t="s">
        <v>608</v>
      </c>
      <c r="I2684" s="738" t="s">
        <v>5609</v>
      </c>
      <c r="J2684" s="738" t="s">
        <v>5610</v>
      </c>
      <c r="K2684" s="738" t="s">
        <v>5611</v>
      </c>
      <c r="L2684" s="739">
        <v>0</v>
      </c>
      <c r="M2684" s="739">
        <v>0</v>
      </c>
      <c r="N2684" s="738">
        <v>1</v>
      </c>
      <c r="O2684" s="821">
        <v>0.5</v>
      </c>
      <c r="P2684" s="739"/>
      <c r="Q2684" s="754"/>
      <c r="R2684" s="738"/>
      <c r="S2684" s="754">
        <v>0</v>
      </c>
      <c r="T2684" s="821"/>
      <c r="U2684" s="777">
        <v>0</v>
      </c>
    </row>
    <row r="2685" spans="1:21" ht="14.4" customHeight="1" x14ac:dyDescent="0.3">
      <c r="A2685" s="737">
        <v>10</v>
      </c>
      <c r="B2685" s="738" t="s">
        <v>2778</v>
      </c>
      <c r="C2685" s="738" t="s">
        <v>3086</v>
      </c>
      <c r="D2685" s="819" t="s">
        <v>5809</v>
      </c>
      <c r="E2685" s="820" t="s">
        <v>3148</v>
      </c>
      <c r="F2685" s="738" t="s">
        <v>3057</v>
      </c>
      <c r="G2685" s="738" t="s">
        <v>3665</v>
      </c>
      <c r="H2685" s="738" t="s">
        <v>608</v>
      </c>
      <c r="I2685" s="738" t="s">
        <v>5612</v>
      </c>
      <c r="J2685" s="738" t="s">
        <v>5613</v>
      </c>
      <c r="K2685" s="738" t="s">
        <v>5614</v>
      </c>
      <c r="L2685" s="739">
        <v>0</v>
      </c>
      <c r="M2685" s="739">
        <v>0</v>
      </c>
      <c r="N2685" s="738">
        <v>1</v>
      </c>
      <c r="O2685" s="821">
        <v>0.5</v>
      </c>
      <c r="P2685" s="739"/>
      <c r="Q2685" s="754"/>
      <c r="R2685" s="738"/>
      <c r="S2685" s="754">
        <v>0</v>
      </c>
      <c r="T2685" s="821"/>
      <c r="U2685" s="777">
        <v>0</v>
      </c>
    </row>
    <row r="2686" spans="1:21" ht="14.4" customHeight="1" x14ac:dyDescent="0.3">
      <c r="A2686" s="737">
        <v>10</v>
      </c>
      <c r="B2686" s="738" t="s">
        <v>2778</v>
      </c>
      <c r="C2686" s="738" t="s">
        <v>3086</v>
      </c>
      <c r="D2686" s="819" t="s">
        <v>5809</v>
      </c>
      <c r="E2686" s="820" t="s">
        <v>3148</v>
      </c>
      <c r="F2686" s="738" t="s">
        <v>3057</v>
      </c>
      <c r="G2686" s="738" t="s">
        <v>3665</v>
      </c>
      <c r="H2686" s="738" t="s">
        <v>608</v>
      </c>
      <c r="I2686" s="738" t="s">
        <v>5615</v>
      </c>
      <c r="J2686" s="738" t="s">
        <v>5607</v>
      </c>
      <c r="K2686" s="738" t="s">
        <v>5616</v>
      </c>
      <c r="L2686" s="739">
        <v>0</v>
      </c>
      <c r="M2686" s="739">
        <v>0</v>
      </c>
      <c r="N2686" s="738">
        <v>1</v>
      </c>
      <c r="O2686" s="821">
        <v>0.5</v>
      </c>
      <c r="P2686" s="739"/>
      <c r="Q2686" s="754"/>
      <c r="R2686" s="738"/>
      <c r="S2686" s="754">
        <v>0</v>
      </c>
      <c r="T2686" s="821"/>
      <c r="U2686" s="777">
        <v>0</v>
      </c>
    </row>
    <row r="2687" spans="1:21" ht="14.4" customHeight="1" x14ac:dyDescent="0.3">
      <c r="A2687" s="737">
        <v>10</v>
      </c>
      <c r="B2687" s="738" t="s">
        <v>2778</v>
      </c>
      <c r="C2687" s="738" t="s">
        <v>3086</v>
      </c>
      <c r="D2687" s="819" t="s">
        <v>5809</v>
      </c>
      <c r="E2687" s="820" t="s">
        <v>3148</v>
      </c>
      <c r="F2687" s="738" t="s">
        <v>3057</v>
      </c>
      <c r="G2687" s="738" t="s">
        <v>3379</v>
      </c>
      <c r="H2687" s="738" t="s">
        <v>608</v>
      </c>
      <c r="I2687" s="738" t="s">
        <v>3765</v>
      </c>
      <c r="J2687" s="738" t="s">
        <v>995</v>
      </c>
      <c r="K2687" s="738" t="s">
        <v>3766</v>
      </c>
      <c r="L2687" s="739">
        <v>0</v>
      </c>
      <c r="M2687" s="739">
        <v>0</v>
      </c>
      <c r="N2687" s="738">
        <v>3</v>
      </c>
      <c r="O2687" s="821">
        <v>3</v>
      </c>
      <c r="P2687" s="739"/>
      <c r="Q2687" s="754"/>
      <c r="R2687" s="738"/>
      <c r="S2687" s="754">
        <v>0</v>
      </c>
      <c r="T2687" s="821"/>
      <c r="U2687" s="777">
        <v>0</v>
      </c>
    </row>
    <row r="2688" spans="1:21" ht="14.4" customHeight="1" x14ac:dyDescent="0.3">
      <c r="A2688" s="737">
        <v>10</v>
      </c>
      <c r="B2688" s="738" t="s">
        <v>2778</v>
      </c>
      <c r="C2688" s="738" t="s">
        <v>3086</v>
      </c>
      <c r="D2688" s="819" t="s">
        <v>5809</v>
      </c>
      <c r="E2688" s="820" t="s">
        <v>3148</v>
      </c>
      <c r="F2688" s="738" t="s">
        <v>3057</v>
      </c>
      <c r="G2688" s="738" t="s">
        <v>3379</v>
      </c>
      <c r="H2688" s="738" t="s">
        <v>608</v>
      </c>
      <c r="I2688" s="738" t="s">
        <v>994</v>
      </c>
      <c r="J2688" s="738" t="s">
        <v>995</v>
      </c>
      <c r="K2688" s="738" t="s">
        <v>3380</v>
      </c>
      <c r="L2688" s="739">
        <v>89.91</v>
      </c>
      <c r="M2688" s="739">
        <v>989.00999999999976</v>
      </c>
      <c r="N2688" s="738">
        <v>11</v>
      </c>
      <c r="O2688" s="821">
        <v>7.5</v>
      </c>
      <c r="P2688" s="739"/>
      <c r="Q2688" s="754">
        <v>0</v>
      </c>
      <c r="R2688" s="738"/>
      <c r="S2688" s="754">
        <v>0</v>
      </c>
      <c r="T2688" s="821"/>
      <c r="U2688" s="777">
        <v>0</v>
      </c>
    </row>
    <row r="2689" spans="1:21" ht="14.4" customHeight="1" x14ac:dyDescent="0.3">
      <c r="A2689" s="737">
        <v>10</v>
      </c>
      <c r="B2689" s="738" t="s">
        <v>2778</v>
      </c>
      <c r="C2689" s="738" t="s">
        <v>3086</v>
      </c>
      <c r="D2689" s="819" t="s">
        <v>5809</v>
      </c>
      <c r="E2689" s="820" t="s">
        <v>3148</v>
      </c>
      <c r="F2689" s="738" t="s">
        <v>3057</v>
      </c>
      <c r="G2689" s="738" t="s">
        <v>3535</v>
      </c>
      <c r="H2689" s="738" t="s">
        <v>608</v>
      </c>
      <c r="I2689" s="738" t="s">
        <v>1028</v>
      </c>
      <c r="J2689" s="738" t="s">
        <v>1029</v>
      </c>
      <c r="K2689" s="738" t="s">
        <v>3536</v>
      </c>
      <c r="L2689" s="739">
        <v>27.28</v>
      </c>
      <c r="M2689" s="739">
        <v>27.28</v>
      </c>
      <c r="N2689" s="738">
        <v>1</v>
      </c>
      <c r="O2689" s="821">
        <v>1</v>
      </c>
      <c r="P2689" s="739"/>
      <c r="Q2689" s="754">
        <v>0</v>
      </c>
      <c r="R2689" s="738"/>
      <c r="S2689" s="754">
        <v>0</v>
      </c>
      <c r="T2689" s="821"/>
      <c r="U2689" s="777">
        <v>0</v>
      </c>
    </row>
    <row r="2690" spans="1:21" ht="14.4" customHeight="1" x14ac:dyDescent="0.3">
      <c r="A2690" s="737">
        <v>10</v>
      </c>
      <c r="B2690" s="738" t="s">
        <v>2778</v>
      </c>
      <c r="C2690" s="738" t="s">
        <v>3086</v>
      </c>
      <c r="D2690" s="819" t="s">
        <v>5809</v>
      </c>
      <c r="E2690" s="820" t="s">
        <v>3148</v>
      </c>
      <c r="F2690" s="738" t="s">
        <v>3057</v>
      </c>
      <c r="G2690" s="738" t="s">
        <v>3537</v>
      </c>
      <c r="H2690" s="738" t="s">
        <v>608</v>
      </c>
      <c r="I2690" s="738" t="s">
        <v>717</v>
      </c>
      <c r="J2690" s="738" t="s">
        <v>718</v>
      </c>
      <c r="K2690" s="738" t="s">
        <v>3538</v>
      </c>
      <c r="L2690" s="739">
        <v>0</v>
      </c>
      <c r="M2690" s="739">
        <v>0</v>
      </c>
      <c r="N2690" s="738">
        <v>4</v>
      </c>
      <c r="O2690" s="821">
        <v>2.5</v>
      </c>
      <c r="P2690" s="739"/>
      <c r="Q2690" s="754"/>
      <c r="R2690" s="738"/>
      <c r="S2690" s="754">
        <v>0</v>
      </c>
      <c r="T2690" s="821"/>
      <c r="U2690" s="777">
        <v>0</v>
      </c>
    </row>
    <row r="2691" spans="1:21" ht="14.4" customHeight="1" x14ac:dyDescent="0.3">
      <c r="A2691" s="737">
        <v>10</v>
      </c>
      <c r="B2691" s="738" t="s">
        <v>2778</v>
      </c>
      <c r="C2691" s="738" t="s">
        <v>3086</v>
      </c>
      <c r="D2691" s="819" t="s">
        <v>5809</v>
      </c>
      <c r="E2691" s="820" t="s">
        <v>3148</v>
      </c>
      <c r="F2691" s="738" t="s">
        <v>3057</v>
      </c>
      <c r="G2691" s="738" t="s">
        <v>5617</v>
      </c>
      <c r="H2691" s="738" t="s">
        <v>608</v>
      </c>
      <c r="I2691" s="738" t="s">
        <v>5618</v>
      </c>
      <c r="J2691" s="738" t="s">
        <v>2425</v>
      </c>
      <c r="K2691" s="738" t="s">
        <v>5619</v>
      </c>
      <c r="L2691" s="739">
        <v>0</v>
      </c>
      <c r="M2691" s="739">
        <v>0</v>
      </c>
      <c r="N2691" s="738">
        <v>1</v>
      </c>
      <c r="O2691" s="821">
        <v>1</v>
      </c>
      <c r="P2691" s="739"/>
      <c r="Q2691" s="754"/>
      <c r="R2691" s="738"/>
      <c r="S2691" s="754">
        <v>0</v>
      </c>
      <c r="T2691" s="821"/>
      <c r="U2691" s="777">
        <v>0</v>
      </c>
    </row>
    <row r="2692" spans="1:21" ht="14.4" customHeight="1" x14ac:dyDescent="0.3">
      <c r="A2692" s="737">
        <v>10</v>
      </c>
      <c r="B2692" s="738" t="s">
        <v>2778</v>
      </c>
      <c r="C2692" s="738" t="s">
        <v>3086</v>
      </c>
      <c r="D2692" s="819" t="s">
        <v>5809</v>
      </c>
      <c r="E2692" s="820" t="s">
        <v>3148</v>
      </c>
      <c r="F2692" s="738" t="s">
        <v>3057</v>
      </c>
      <c r="G2692" s="738" t="s">
        <v>5620</v>
      </c>
      <c r="H2692" s="738" t="s">
        <v>608</v>
      </c>
      <c r="I2692" s="738" t="s">
        <v>2227</v>
      </c>
      <c r="J2692" s="738" t="s">
        <v>2228</v>
      </c>
      <c r="K2692" s="738" t="s">
        <v>5621</v>
      </c>
      <c r="L2692" s="739">
        <v>0</v>
      </c>
      <c r="M2692" s="739">
        <v>0</v>
      </c>
      <c r="N2692" s="738">
        <v>1</v>
      </c>
      <c r="O2692" s="821">
        <v>0.5</v>
      </c>
      <c r="P2692" s="739"/>
      <c r="Q2692" s="754"/>
      <c r="R2692" s="738"/>
      <c r="S2692" s="754">
        <v>0</v>
      </c>
      <c r="T2692" s="821"/>
      <c r="U2692" s="777">
        <v>0</v>
      </c>
    </row>
    <row r="2693" spans="1:21" ht="14.4" customHeight="1" x14ac:dyDescent="0.3">
      <c r="A2693" s="737">
        <v>10</v>
      </c>
      <c r="B2693" s="738" t="s">
        <v>2778</v>
      </c>
      <c r="C2693" s="738" t="s">
        <v>3086</v>
      </c>
      <c r="D2693" s="819" t="s">
        <v>5809</v>
      </c>
      <c r="E2693" s="820" t="s">
        <v>3148</v>
      </c>
      <c r="F2693" s="738" t="s">
        <v>3057</v>
      </c>
      <c r="G2693" s="738" t="s">
        <v>5620</v>
      </c>
      <c r="H2693" s="738" t="s">
        <v>608</v>
      </c>
      <c r="I2693" s="738" t="s">
        <v>5622</v>
      </c>
      <c r="J2693" s="738" t="s">
        <v>2228</v>
      </c>
      <c r="K2693" s="738" t="s">
        <v>5623</v>
      </c>
      <c r="L2693" s="739">
        <v>0</v>
      </c>
      <c r="M2693" s="739">
        <v>0</v>
      </c>
      <c r="N2693" s="738">
        <v>1</v>
      </c>
      <c r="O2693" s="821">
        <v>0.5</v>
      </c>
      <c r="P2693" s="739"/>
      <c r="Q2693" s="754"/>
      <c r="R2693" s="738"/>
      <c r="S2693" s="754">
        <v>0</v>
      </c>
      <c r="T2693" s="821"/>
      <c r="U2693" s="777">
        <v>0</v>
      </c>
    </row>
    <row r="2694" spans="1:21" ht="14.4" customHeight="1" x14ac:dyDescent="0.3">
      <c r="A2694" s="737">
        <v>10</v>
      </c>
      <c r="B2694" s="738" t="s">
        <v>2778</v>
      </c>
      <c r="C2694" s="738" t="s">
        <v>3086</v>
      </c>
      <c r="D2694" s="819" t="s">
        <v>5809</v>
      </c>
      <c r="E2694" s="820" t="s">
        <v>3148</v>
      </c>
      <c r="F2694" s="738" t="s">
        <v>3057</v>
      </c>
      <c r="G2694" s="738" t="s">
        <v>3287</v>
      </c>
      <c r="H2694" s="738" t="s">
        <v>608</v>
      </c>
      <c r="I2694" s="738" t="s">
        <v>3383</v>
      </c>
      <c r="J2694" s="738" t="s">
        <v>982</v>
      </c>
      <c r="K2694" s="738" t="s">
        <v>3384</v>
      </c>
      <c r="L2694" s="739">
        <v>38.81</v>
      </c>
      <c r="M2694" s="739">
        <v>38.81</v>
      </c>
      <c r="N2694" s="738">
        <v>1</v>
      </c>
      <c r="O2694" s="821">
        <v>0.5</v>
      </c>
      <c r="P2694" s="739"/>
      <c r="Q2694" s="754">
        <v>0</v>
      </c>
      <c r="R2694" s="738"/>
      <c r="S2694" s="754">
        <v>0</v>
      </c>
      <c r="T2694" s="821"/>
      <c r="U2694" s="777">
        <v>0</v>
      </c>
    </row>
    <row r="2695" spans="1:21" ht="14.4" customHeight="1" x14ac:dyDescent="0.3">
      <c r="A2695" s="737">
        <v>10</v>
      </c>
      <c r="B2695" s="738" t="s">
        <v>2778</v>
      </c>
      <c r="C2695" s="738" t="s">
        <v>3086</v>
      </c>
      <c r="D2695" s="819" t="s">
        <v>5809</v>
      </c>
      <c r="E2695" s="820" t="s">
        <v>3148</v>
      </c>
      <c r="F2695" s="738" t="s">
        <v>3057</v>
      </c>
      <c r="G2695" s="738" t="s">
        <v>3186</v>
      </c>
      <c r="H2695" s="738" t="s">
        <v>608</v>
      </c>
      <c r="I2695" s="738" t="s">
        <v>5624</v>
      </c>
      <c r="J2695" s="738" t="s">
        <v>5625</v>
      </c>
      <c r="K2695" s="738" t="s">
        <v>5626</v>
      </c>
      <c r="L2695" s="739">
        <v>48.42</v>
      </c>
      <c r="M2695" s="739">
        <v>48.42</v>
      </c>
      <c r="N2695" s="738">
        <v>1</v>
      </c>
      <c r="O2695" s="821">
        <v>1</v>
      </c>
      <c r="P2695" s="739"/>
      <c r="Q2695" s="754">
        <v>0</v>
      </c>
      <c r="R2695" s="738"/>
      <c r="S2695" s="754">
        <v>0</v>
      </c>
      <c r="T2695" s="821"/>
      <c r="U2695" s="777">
        <v>0</v>
      </c>
    </row>
    <row r="2696" spans="1:21" ht="14.4" customHeight="1" x14ac:dyDescent="0.3">
      <c r="A2696" s="737">
        <v>10</v>
      </c>
      <c r="B2696" s="738" t="s">
        <v>2778</v>
      </c>
      <c r="C2696" s="738" t="s">
        <v>3086</v>
      </c>
      <c r="D2696" s="819" t="s">
        <v>5809</v>
      </c>
      <c r="E2696" s="820" t="s">
        <v>3148</v>
      </c>
      <c r="F2696" s="738" t="s">
        <v>3057</v>
      </c>
      <c r="G2696" s="738" t="s">
        <v>3667</v>
      </c>
      <c r="H2696" s="738" t="s">
        <v>608</v>
      </c>
      <c r="I2696" s="738" t="s">
        <v>863</v>
      </c>
      <c r="J2696" s="738" t="s">
        <v>864</v>
      </c>
      <c r="K2696" s="738" t="s">
        <v>3668</v>
      </c>
      <c r="L2696" s="739">
        <v>0</v>
      </c>
      <c r="M2696" s="739">
        <v>0</v>
      </c>
      <c r="N2696" s="738">
        <v>2</v>
      </c>
      <c r="O2696" s="821">
        <v>1</v>
      </c>
      <c r="P2696" s="739"/>
      <c r="Q2696" s="754"/>
      <c r="R2696" s="738"/>
      <c r="S2696" s="754">
        <v>0</v>
      </c>
      <c r="T2696" s="821"/>
      <c r="U2696" s="777">
        <v>0</v>
      </c>
    </row>
    <row r="2697" spans="1:21" ht="14.4" customHeight="1" x14ac:dyDescent="0.3">
      <c r="A2697" s="737">
        <v>10</v>
      </c>
      <c r="B2697" s="738" t="s">
        <v>2778</v>
      </c>
      <c r="C2697" s="738" t="s">
        <v>3086</v>
      </c>
      <c r="D2697" s="819" t="s">
        <v>5809</v>
      </c>
      <c r="E2697" s="820" t="s">
        <v>3148</v>
      </c>
      <c r="F2697" s="738" t="s">
        <v>3057</v>
      </c>
      <c r="G2697" s="738" t="s">
        <v>3669</v>
      </c>
      <c r="H2697" s="738" t="s">
        <v>608</v>
      </c>
      <c r="I2697" s="738" t="s">
        <v>1032</v>
      </c>
      <c r="J2697" s="738" t="s">
        <v>5627</v>
      </c>
      <c r="K2697" s="738" t="s">
        <v>5628</v>
      </c>
      <c r="L2697" s="739">
        <v>0</v>
      </c>
      <c r="M2697" s="739">
        <v>0</v>
      </c>
      <c r="N2697" s="738">
        <v>3</v>
      </c>
      <c r="O2697" s="821">
        <v>1.5</v>
      </c>
      <c r="P2697" s="739"/>
      <c r="Q2697" s="754"/>
      <c r="R2697" s="738"/>
      <c r="S2697" s="754">
        <v>0</v>
      </c>
      <c r="T2697" s="821"/>
      <c r="U2697" s="777">
        <v>0</v>
      </c>
    </row>
    <row r="2698" spans="1:21" ht="14.4" customHeight="1" x14ac:dyDescent="0.3">
      <c r="A2698" s="737">
        <v>10</v>
      </c>
      <c r="B2698" s="738" t="s">
        <v>2778</v>
      </c>
      <c r="C2698" s="738" t="s">
        <v>3086</v>
      </c>
      <c r="D2698" s="819" t="s">
        <v>5809</v>
      </c>
      <c r="E2698" s="820" t="s">
        <v>3148</v>
      </c>
      <c r="F2698" s="738" t="s">
        <v>3057</v>
      </c>
      <c r="G2698" s="738" t="s">
        <v>3669</v>
      </c>
      <c r="H2698" s="738" t="s">
        <v>608</v>
      </c>
      <c r="I2698" s="738" t="s">
        <v>793</v>
      </c>
      <c r="J2698" s="738" t="s">
        <v>5629</v>
      </c>
      <c r="K2698" s="738" t="s">
        <v>5630</v>
      </c>
      <c r="L2698" s="739">
        <v>0</v>
      </c>
      <c r="M2698" s="739">
        <v>0</v>
      </c>
      <c r="N2698" s="738">
        <v>2</v>
      </c>
      <c r="O2698" s="821">
        <v>1</v>
      </c>
      <c r="P2698" s="739"/>
      <c r="Q2698" s="754"/>
      <c r="R2698" s="738"/>
      <c r="S2698" s="754">
        <v>0</v>
      </c>
      <c r="T2698" s="821"/>
      <c r="U2698" s="777">
        <v>0</v>
      </c>
    </row>
    <row r="2699" spans="1:21" ht="14.4" customHeight="1" x14ac:dyDescent="0.3">
      <c r="A2699" s="737">
        <v>10</v>
      </c>
      <c r="B2699" s="738" t="s">
        <v>2778</v>
      </c>
      <c r="C2699" s="738" t="s">
        <v>3086</v>
      </c>
      <c r="D2699" s="819" t="s">
        <v>5809</v>
      </c>
      <c r="E2699" s="820" t="s">
        <v>3148</v>
      </c>
      <c r="F2699" s="738" t="s">
        <v>3057</v>
      </c>
      <c r="G2699" s="738" t="s">
        <v>3669</v>
      </c>
      <c r="H2699" s="738" t="s">
        <v>608</v>
      </c>
      <c r="I2699" s="738" t="s">
        <v>1198</v>
      </c>
      <c r="J2699" s="738" t="s">
        <v>5631</v>
      </c>
      <c r="K2699" s="738" t="s">
        <v>5632</v>
      </c>
      <c r="L2699" s="739">
        <v>0</v>
      </c>
      <c r="M2699" s="739">
        <v>0</v>
      </c>
      <c r="N2699" s="738">
        <v>1</v>
      </c>
      <c r="O2699" s="821">
        <v>0.5</v>
      </c>
      <c r="P2699" s="739"/>
      <c r="Q2699" s="754"/>
      <c r="R2699" s="738"/>
      <c r="S2699" s="754">
        <v>0</v>
      </c>
      <c r="T2699" s="821"/>
      <c r="U2699" s="777">
        <v>0</v>
      </c>
    </row>
    <row r="2700" spans="1:21" ht="14.4" customHeight="1" x14ac:dyDescent="0.3">
      <c r="A2700" s="737">
        <v>10</v>
      </c>
      <c r="B2700" s="738" t="s">
        <v>2778</v>
      </c>
      <c r="C2700" s="738" t="s">
        <v>3086</v>
      </c>
      <c r="D2700" s="819" t="s">
        <v>5809</v>
      </c>
      <c r="E2700" s="820" t="s">
        <v>3148</v>
      </c>
      <c r="F2700" s="738" t="s">
        <v>3057</v>
      </c>
      <c r="G2700" s="738" t="s">
        <v>3669</v>
      </c>
      <c r="H2700" s="738" t="s">
        <v>608</v>
      </c>
      <c r="I2700" s="738" t="s">
        <v>5633</v>
      </c>
      <c r="J2700" s="738" t="s">
        <v>5634</v>
      </c>
      <c r="K2700" s="738" t="s">
        <v>5635</v>
      </c>
      <c r="L2700" s="739">
        <v>0</v>
      </c>
      <c r="M2700" s="739">
        <v>0</v>
      </c>
      <c r="N2700" s="738">
        <v>3</v>
      </c>
      <c r="O2700" s="821">
        <v>1</v>
      </c>
      <c r="P2700" s="739"/>
      <c r="Q2700" s="754"/>
      <c r="R2700" s="738"/>
      <c r="S2700" s="754">
        <v>0</v>
      </c>
      <c r="T2700" s="821"/>
      <c r="U2700" s="777">
        <v>0</v>
      </c>
    </row>
    <row r="2701" spans="1:21" ht="14.4" customHeight="1" x14ac:dyDescent="0.3">
      <c r="A2701" s="737">
        <v>10</v>
      </c>
      <c r="B2701" s="738" t="s">
        <v>2778</v>
      </c>
      <c r="C2701" s="738" t="s">
        <v>3086</v>
      </c>
      <c r="D2701" s="819" t="s">
        <v>5809</v>
      </c>
      <c r="E2701" s="820" t="s">
        <v>3148</v>
      </c>
      <c r="F2701" s="738" t="s">
        <v>3057</v>
      </c>
      <c r="G2701" s="738" t="s">
        <v>3559</v>
      </c>
      <c r="H2701" s="738" t="s">
        <v>608</v>
      </c>
      <c r="I2701" s="738" t="s">
        <v>866</v>
      </c>
      <c r="J2701" s="738" t="s">
        <v>867</v>
      </c>
      <c r="K2701" s="738" t="s">
        <v>3560</v>
      </c>
      <c r="L2701" s="739">
        <v>54.55</v>
      </c>
      <c r="M2701" s="739">
        <v>163.64999999999998</v>
      </c>
      <c r="N2701" s="738">
        <v>3</v>
      </c>
      <c r="O2701" s="821">
        <v>2</v>
      </c>
      <c r="P2701" s="739"/>
      <c r="Q2701" s="754">
        <v>0</v>
      </c>
      <c r="R2701" s="738"/>
      <c r="S2701" s="754">
        <v>0</v>
      </c>
      <c r="T2701" s="821"/>
      <c r="U2701" s="777">
        <v>0</v>
      </c>
    </row>
    <row r="2702" spans="1:21" ht="14.4" customHeight="1" x14ac:dyDescent="0.3">
      <c r="A2702" s="737">
        <v>10</v>
      </c>
      <c r="B2702" s="738" t="s">
        <v>2778</v>
      </c>
      <c r="C2702" s="738" t="s">
        <v>3086</v>
      </c>
      <c r="D2702" s="819" t="s">
        <v>5809</v>
      </c>
      <c r="E2702" s="820" t="s">
        <v>3148</v>
      </c>
      <c r="F2702" s="738" t="s">
        <v>3057</v>
      </c>
      <c r="G2702" s="738" t="s">
        <v>3399</v>
      </c>
      <c r="H2702" s="738" t="s">
        <v>871</v>
      </c>
      <c r="I2702" s="738" t="s">
        <v>2641</v>
      </c>
      <c r="J2702" s="738" t="s">
        <v>2642</v>
      </c>
      <c r="K2702" s="738" t="s">
        <v>3033</v>
      </c>
      <c r="L2702" s="739">
        <v>26.3</v>
      </c>
      <c r="M2702" s="739">
        <v>26.3</v>
      </c>
      <c r="N2702" s="738">
        <v>1</v>
      </c>
      <c r="O2702" s="821">
        <v>0.5</v>
      </c>
      <c r="P2702" s="739"/>
      <c r="Q2702" s="754">
        <v>0</v>
      </c>
      <c r="R2702" s="738"/>
      <c r="S2702" s="754">
        <v>0</v>
      </c>
      <c r="T2702" s="821"/>
      <c r="U2702" s="777">
        <v>0</v>
      </c>
    </row>
    <row r="2703" spans="1:21" ht="14.4" customHeight="1" x14ac:dyDescent="0.3">
      <c r="A2703" s="737">
        <v>10</v>
      </c>
      <c r="B2703" s="738" t="s">
        <v>2778</v>
      </c>
      <c r="C2703" s="738" t="s">
        <v>3086</v>
      </c>
      <c r="D2703" s="819" t="s">
        <v>5809</v>
      </c>
      <c r="E2703" s="820" t="s">
        <v>3148</v>
      </c>
      <c r="F2703" s="738" t="s">
        <v>3057</v>
      </c>
      <c r="G2703" s="738" t="s">
        <v>3644</v>
      </c>
      <c r="H2703" s="738" t="s">
        <v>608</v>
      </c>
      <c r="I2703" s="738" t="s">
        <v>5636</v>
      </c>
      <c r="J2703" s="738" t="s">
        <v>759</v>
      </c>
      <c r="K2703" s="738" t="s">
        <v>5637</v>
      </c>
      <c r="L2703" s="739">
        <v>0</v>
      </c>
      <c r="M2703" s="739">
        <v>0</v>
      </c>
      <c r="N2703" s="738">
        <v>1</v>
      </c>
      <c r="O2703" s="821">
        <v>1</v>
      </c>
      <c r="P2703" s="739"/>
      <c r="Q2703" s="754"/>
      <c r="R2703" s="738"/>
      <c r="S2703" s="754">
        <v>0</v>
      </c>
      <c r="T2703" s="821"/>
      <c r="U2703" s="777">
        <v>0</v>
      </c>
    </row>
    <row r="2704" spans="1:21" ht="14.4" customHeight="1" x14ac:dyDescent="0.3">
      <c r="A2704" s="737">
        <v>10</v>
      </c>
      <c r="B2704" s="738" t="s">
        <v>2778</v>
      </c>
      <c r="C2704" s="738" t="s">
        <v>3086</v>
      </c>
      <c r="D2704" s="819" t="s">
        <v>5809</v>
      </c>
      <c r="E2704" s="820" t="s">
        <v>3148</v>
      </c>
      <c r="F2704" s="738" t="s">
        <v>3057</v>
      </c>
      <c r="G2704" s="738" t="s">
        <v>3355</v>
      </c>
      <c r="H2704" s="738" t="s">
        <v>608</v>
      </c>
      <c r="I2704" s="738" t="s">
        <v>2329</v>
      </c>
      <c r="J2704" s="738" t="s">
        <v>1283</v>
      </c>
      <c r="K2704" s="738" t="s">
        <v>3358</v>
      </c>
      <c r="L2704" s="739">
        <v>60.28</v>
      </c>
      <c r="M2704" s="739">
        <v>60.28</v>
      </c>
      <c r="N2704" s="738">
        <v>1</v>
      </c>
      <c r="O2704" s="821">
        <v>1</v>
      </c>
      <c r="P2704" s="739"/>
      <c r="Q2704" s="754">
        <v>0</v>
      </c>
      <c r="R2704" s="738"/>
      <c r="S2704" s="754">
        <v>0</v>
      </c>
      <c r="T2704" s="821"/>
      <c r="U2704" s="777">
        <v>0</v>
      </c>
    </row>
    <row r="2705" spans="1:21" ht="14.4" customHeight="1" x14ac:dyDescent="0.3">
      <c r="A2705" s="737">
        <v>10</v>
      </c>
      <c r="B2705" s="738" t="s">
        <v>2778</v>
      </c>
      <c r="C2705" s="738" t="s">
        <v>3086</v>
      </c>
      <c r="D2705" s="819" t="s">
        <v>5809</v>
      </c>
      <c r="E2705" s="820" t="s">
        <v>3148</v>
      </c>
      <c r="F2705" s="738" t="s">
        <v>3057</v>
      </c>
      <c r="G2705" s="738" t="s">
        <v>3654</v>
      </c>
      <c r="H2705" s="738" t="s">
        <v>608</v>
      </c>
      <c r="I2705" s="738" t="s">
        <v>2497</v>
      </c>
      <c r="J2705" s="738" t="s">
        <v>3658</v>
      </c>
      <c r="K2705" s="738" t="s">
        <v>3659</v>
      </c>
      <c r="L2705" s="739">
        <v>72.86</v>
      </c>
      <c r="M2705" s="739">
        <v>72.86</v>
      </c>
      <c r="N2705" s="738">
        <v>1</v>
      </c>
      <c r="O2705" s="821">
        <v>1</v>
      </c>
      <c r="P2705" s="739"/>
      <c r="Q2705" s="754">
        <v>0</v>
      </c>
      <c r="R2705" s="738"/>
      <c r="S2705" s="754">
        <v>0</v>
      </c>
      <c r="T2705" s="821"/>
      <c r="U2705" s="777">
        <v>0</v>
      </c>
    </row>
    <row r="2706" spans="1:21" ht="14.4" customHeight="1" x14ac:dyDescent="0.3">
      <c r="A2706" s="737">
        <v>10</v>
      </c>
      <c r="B2706" s="738" t="s">
        <v>2778</v>
      </c>
      <c r="C2706" s="738" t="s">
        <v>3086</v>
      </c>
      <c r="D2706" s="819" t="s">
        <v>5809</v>
      </c>
      <c r="E2706" s="820" t="s">
        <v>3148</v>
      </c>
      <c r="F2706" s="738" t="s">
        <v>3057</v>
      </c>
      <c r="G2706" s="738" t="s">
        <v>3479</v>
      </c>
      <c r="H2706" s="738" t="s">
        <v>608</v>
      </c>
      <c r="I2706" s="738" t="s">
        <v>969</v>
      </c>
      <c r="J2706" s="738" t="s">
        <v>970</v>
      </c>
      <c r="K2706" s="738" t="s">
        <v>3480</v>
      </c>
      <c r="L2706" s="739">
        <v>61.97</v>
      </c>
      <c r="M2706" s="739">
        <v>61.97</v>
      </c>
      <c r="N2706" s="738">
        <v>1</v>
      </c>
      <c r="O2706" s="821">
        <v>0.5</v>
      </c>
      <c r="P2706" s="739"/>
      <c r="Q2706" s="754">
        <v>0</v>
      </c>
      <c r="R2706" s="738"/>
      <c r="S2706" s="754">
        <v>0</v>
      </c>
      <c r="T2706" s="821"/>
      <c r="U2706" s="777">
        <v>0</v>
      </c>
    </row>
    <row r="2707" spans="1:21" ht="14.4" customHeight="1" x14ac:dyDescent="0.3">
      <c r="A2707" s="737">
        <v>10</v>
      </c>
      <c r="B2707" s="738" t="s">
        <v>2778</v>
      </c>
      <c r="C2707" s="738" t="s">
        <v>3086</v>
      </c>
      <c r="D2707" s="819" t="s">
        <v>5809</v>
      </c>
      <c r="E2707" s="820" t="s">
        <v>3108</v>
      </c>
      <c r="F2707" s="738" t="s">
        <v>3057</v>
      </c>
      <c r="G2707" s="738" t="s">
        <v>3240</v>
      </c>
      <c r="H2707" s="738" t="s">
        <v>608</v>
      </c>
      <c r="I2707" s="738" t="s">
        <v>5247</v>
      </c>
      <c r="J2707" s="738" t="s">
        <v>2237</v>
      </c>
      <c r="K2707" s="738" t="s">
        <v>5248</v>
      </c>
      <c r="L2707" s="739">
        <v>154.36000000000001</v>
      </c>
      <c r="M2707" s="739">
        <v>154.36000000000001</v>
      </c>
      <c r="N2707" s="738">
        <v>1</v>
      </c>
      <c r="O2707" s="821">
        <v>1</v>
      </c>
      <c r="P2707" s="739">
        <v>154.36000000000001</v>
      </c>
      <c r="Q2707" s="754">
        <v>1</v>
      </c>
      <c r="R2707" s="738">
        <v>1</v>
      </c>
      <c r="S2707" s="754">
        <v>1</v>
      </c>
      <c r="T2707" s="821">
        <v>1</v>
      </c>
      <c r="U2707" s="777">
        <v>1</v>
      </c>
    </row>
    <row r="2708" spans="1:21" ht="14.4" customHeight="1" x14ac:dyDescent="0.3">
      <c r="A2708" s="737">
        <v>10</v>
      </c>
      <c r="B2708" s="738" t="s">
        <v>2778</v>
      </c>
      <c r="C2708" s="738" t="s">
        <v>3086</v>
      </c>
      <c r="D2708" s="819" t="s">
        <v>5809</v>
      </c>
      <c r="E2708" s="820" t="s">
        <v>3108</v>
      </c>
      <c r="F2708" s="738" t="s">
        <v>3057</v>
      </c>
      <c r="G2708" s="738" t="s">
        <v>3240</v>
      </c>
      <c r="H2708" s="738" t="s">
        <v>608</v>
      </c>
      <c r="I2708" s="738" t="s">
        <v>2332</v>
      </c>
      <c r="J2708" s="738" t="s">
        <v>2333</v>
      </c>
      <c r="K2708" s="738" t="s">
        <v>4105</v>
      </c>
      <c r="L2708" s="739">
        <v>75.73</v>
      </c>
      <c r="M2708" s="739">
        <v>75.73</v>
      </c>
      <c r="N2708" s="738">
        <v>1</v>
      </c>
      <c r="O2708" s="821">
        <v>0.5</v>
      </c>
      <c r="P2708" s="739"/>
      <c r="Q2708" s="754">
        <v>0</v>
      </c>
      <c r="R2708" s="738"/>
      <c r="S2708" s="754">
        <v>0</v>
      </c>
      <c r="T2708" s="821"/>
      <c r="U2708" s="777">
        <v>0</v>
      </c>
    </row>
    <row r="2709" spans="1:21" ht="14.4" customHeight="1" x14ac:dyDescent="0.3">
      <c r="A2709" s="737">
        <v>10</v>
      </c>
      <c r="B2709" s="738" t="s">
        <v>2778</v>
      </c>
      <c r="C2709" s="738" t="s">
        <v>3086</v>
      </c>
      <c r="D2709" s="819" t="s">
        <v>5809</v>
      </c>
      <c r="E2709" s="820" t="s">
        <v>3108</v>
      </c>
      <c r="F2709" s="738" t="s">
        <v>3057</v>
      </c>
      <c r="G2709" s="738" t="s">
        <v>3240</v>
      </c>
      <c r="H2709" s="738" t="s">
        <v>871</v>
      </c>
      <c r="I2709" s="738" t="s">
        <v>1007</v>
      </c>
      <c r="J2709" s="738" t="s">
        <v>1008</v>
      </c>
      <c r="K2709" s="738" t="s">
        <v>3241</v>
      </c>
      <c r="L2709" s="739">
        <v>75.73</v>
      </c>
      <c r="M2709" s="739">
        <v>75.73</v>
      </c>
      <c r="N2709" s="738">
        <v>1</v>
      </c>
      <c r="O2709" s="821">
        <v>1</v>
      </c>
      <c r="P2709" s="739"/>
      <c r="Q2709" s="754">
        <v>0</v>
      </c>
      <c r="R2709" s="738"/>
      <c r="S2709" s="754">
        <v>0</v>
      </c>
      <c r="T2709" s="821"/>
      <c r="U2709" s="777">
        <v>0</v>
      </c>
    </row>
    <row r="2710" spans="1:21" ht="14.4" customHeight="1" x14ac:dyDescent="0.3">
      <c r="A2710" s="737">
        <v>10</v>
      </c>
      <c r="B2710" s="738" t="s">
        <v>2778</v>
      </c>
      <c r="C2710" s="738" t="s">
        <v>3086</v>
      </c>
      <c r="D2710" s="819" t="s">
        <v>5809</v>
      </c>
      <c r="E2710" s="820" t="s">
        <v>3108</v>
      </c>
      <c r="F2710" s="738" t="s">
        <v>3057</v>
      </c>
      <c r="G2710" s="738" t="s">
        <v>3240</v>
      </c>
      <c r="H2710" s="738" t="s">
        <v>608</v>
      </c>
      <c r="I2710" s="738" t="s">
        <v>5638</v>
      </c>
      <c r="J2710" s="738" t="s">
        <v>5639</v>
      </c>
      <c r="K2710" s="738" t="s">
        <v>5640</v>
      </c>
      <c r="L2710" s="739">
        <v>0</v>
      </c>
      <c r="M2710" s="739">
        <v>0</v>
      </c>
      <c r="N2710" s="738">
        <v>1</v>
      </c>
      <c r="O2710" s="821">
        <v>0.5</v>
      </c>
      <c r="P2710" s="739"/>
      <c r="Q2710" s="754"/>
      <c r="R2710" s="738"/>
      <c r="S2710" s="754">
        <v>0</v>
      </c>
      <c r="T2710" s="821"/>
      <c r="U2710" s="777">
        <v>0</v>
      </c>
    </row>
    <row r="2711" spans="1:21" ht="14.4" customHeight="1" x14ac:dyDescent="0.3">
      <c r="A2711" s="737">
        <v>10</v>
      </c>
      <c r="B2711" s="738" t="s">
        <v>2778</v>
      </c>
      <c r="C2711" s="738" t="s">
        <v>3086</v>
      </c>
      <c r="D2711" s="819" t="s">
        <v>5809</v>
      </c>
      <c r="E2711" s="820" t="s">
        <v>3108</v>
      </c>
      <c r="F2711" s="738" t="s">
        <v>3057</v>
      </c>
      <c r="G2711" s="738" t="s">
        <v>4154</v>
      </c>
      <c r="H2711" s="738" t="s">
        <v>608</v>
      </c>
      <c r="I2711" s="738" t="s">
        <v>787</v>
      </c>
      <c r="J2711" s="738" t="s">
        <v>788</v>
      </c>
      <c r="K2711" s="738" t="s">
        <v>4155</v>
      </c>
      <c r="L2711" s="739">
        <v>57.76</v>
      </c>
      <c r="M2711" s="739">
        <v>231.04</v>
      </c>
      <c r="N2711" s="738">
        <v>4</v>
      </c>
      <c r="O2711" s="821">
        <v>3.5</v>
      </c>
      <c r="P2711" s="739">
        <v>57.76</v>
      </c>
      <c r="Q2711" s="754">
        <v>0.25</v>
      </c>
      <c r="R2711" s="738">
        <v>1</v>
      </c>
      <c r="S2711" s="754">
        <v>0.25</v>
      </c>
      <c r="T2711" s="821">
        <v>1</v>
      </c>
      <c r="U2711" s="777">
        <v>0.2857142857142857</v>
      </c>
    </row>
    <row r="2712" spans="1:21" ht="14.4" customHeight="1" x14ac:dyDescent="0.3">
      <c r="A2712" s="737">
        <v>10</v>
      </c>
      <c r="B2712" s="738" t="s">
        <v>2778</v>
      </c>
      <c r="C2712" s="738" t="s">
        <v>3086</v>
      </c>
      <c r="D2712" s="819" t="s">
        <v>5809</v>
      </c>
      <c r="E2712" s="820" t="s">
        <v>3108</v>
      </c>
      <c r="F2712" s="738" t="s">
        <v>3057</v>
      </c>
      <c r="G2712" s="738" t="s">
        <v>4166</v>
      </c>
      <c r="H2712" s="738" t="s">
        <v>608</v>
      </c>
      <c r="I2712" s="738" t="s">
        <v>1292</v>
      </c>
      <c r="J2712" s="738" t="s">
        <v>4167</v>
      </c>
      <c r="K2712" s="738" t="s">
        <v>3289</v>
      </c>
      <c r="L2712" s="739">
        <v>80.23</v>
      </c>
      <c r="M2712" s="739">
        <v>80.23</v>
      </c>
      <c r="N2712" s="738">
        <v>1</v>
      </c>
      <c r="O2712" s="821">
        <v>1</v>
      </c>
      <c r="P2712" s="739"/>
      <c r="Q2712" s="754">
        <v>0</v>
      </c>
      <c r="R2712" s="738"/>
      <c r="S2712" s="754">
        <v>0</v>
      </c>
      <c r="T2712" s="821"/>
      <c r="U2712" s="777">
        <v>0</v>
      </c>
    </row>
    <row r="2713" spans="1:21" ht="14.4" customHeight="1" x14ac:dyDescent="0.3">
      <c r="A2713" s="737">
        <v>10</v>
      </c>
      <c r="B2713" s="738" t="s">
        <v>2778</v>
      </c>
      <c r="C2713" s="738" t="s">
        <v>3086</v>
      </c>
      <c r="D2713" s="819" t="s">
        <v>5809</v>
      </c>
      <c r="E2713" s="820" t="s">
        <v>3108</v>
      </c>
      <c r="F2713" s="738" t="s">
        <v>3057</v>
      </c>
      <c r="G2713" s="738" t="s">
        <v>3728</v>
      </c>
      <c r="H2713" s="738" t="s">
        <v>608</v>
      </c>
      <c r="I2713" s="738" t="s">
        <v>5061</v>
      </c>
      <c r="J2713" s="738" t="s">
        <v>5062</v>
      </c>
      <c r="K2713" s="738" t="s">
        <v>5063</v>
      </c>
      <c r="L2713" s="739">
        <v>56.44</v>
      </c>
      <c r="M2713" s="739">
        <v>56.44</v>
      </c>
      <c r="N2713" s="738">
        <v>1</v>
      </c>
      <c r="O2713" s="821">
        <v>0.5</v>
      </c>
      <c r="P2713" s="739">
        <v>56.44</v>
      </c>
      <c r="Q2713" s="754">
        <v>1</v>
      </c>
      <c r="R2713" s="738">
        <v>1</v>
      </c>
      <c r="S2713" s="754">
        <v>1</v>
      </c>
      <c r="T2713" s="821">
        <v>0.5</v>
      </c>
      <c r="U2713" s="777">
        <v>1</v>
      </c>
    </row>
    <row r="2714" spans="1:21" ht="14.4" customHeight="1" x14ac:dyDescent="0.3">
      <c r="A2714" s="737">
        <v>10</v>
      </c>
      <c r="B2714" s="738" t="s">
        <v>2778</v>
      </c>
      <c r="C2714" s="738" t="s">
        <v>3086</v>
      </c>
      <c r="D2714" s="819" t="s">
        <v>5809</v>
      </c>
      <c r="E2714" s="820" t="s">
        <v>3108</v>
      </c>
      <c r="F2714" s="738" t="s">
        <v>3057</v>
      </c>
      <c r="G2714" s="738" t="s">
        <v>3728</v>
      </c>
      <c r="H2714" s="738" t="s">
        <v>608</v>
      </c>
      <c r="I2714" s="738" t="s">
        <v>5641</v>
      </c>
      <c r="J2714" s="738" t="s">
        <v>5062</v>
      </c>
      <c r="K2714" s="738" t="s">
        <v>5642</v>
      </c>
      <c r="L2714" s="739">
        <v>0</v>
      </c>
      <c r="M2714" s="739">
        <v>0</v>
      </c>
      <c r="N2714" s="738">
        <v>2</v>
      </c>
      <c r="O2714" s="821">
        <v>1.5</v>
      </c>
      <c r="P2714" s="739">
        <v>0</v>
      </c>
      <c r="Q2714" s="754"/>
      <c r="R2714" s="738">
        <v>1</v>
      </c>
      <c r="S2714" s="754">
        <v>0.5</v>
      </c>
      <c r="T2714" s="821">
        <v>0.5</v>
      </c>
      <c r="U2714" s="777">
        <v>0.33333333333333331</v>
      </c>
    </row>
    <row r="2715" spans="1:21" ht="14.4" customHeight="1" x14ac:dyDescent="0.3">
      <c r="A2715" s="737">
        <v>10</v>
      </c>
      <c r="B2715" s="738" t="s">
        <v>2778</v>
      </c>
      <c r="C2715" s="738" t="s">
        <v>3086</v>
      </c>
      <c r="D2715" s="819" t="s">
        <v>5809</v>
      </c>
      <c r="E2715" s="820" t="s">
        <v>3108</v>
      </c>
      <c r="F2715" s="738" t="s">
        <v>3057</v>
      </c>
      <c r="G2715" s="738" t="s">
        <v>3603</v>
      </c>
      <c r="H2715" s="738" t="s">
        <v>608</v>
      </c>
      <c r="I2715" s="738" t="s">
        <v>977</v>
      </c>
      <c r="J2715" s="738" t="s">
        <v>3604</v>
      </c>
      <c r="K2715" s="738" t="s">
        <v>3605</v>
      </c>
      <c r="L2715" s="739">
        <v>36.76</v>
      </c>
      <c r="M2715" s="739">
        <v>183.8</v>
      </c>
      <c r="N2715" s="738">
        <v>5</v>
      </c>
      <c r="O2715" s="821">
        <v>5</v>
      </c>
      <c r="P2715" s="739">
        <v>73.52</v>
      </c>
      <c r="Q2715" s="754">
        <v>0.39999999999999997</v>
      </c>
      <c r="R2715" s="738">
        <v>2</v>
      </c>
      <c r="S2715" s="754">
        <v>0.4</v>
      </c>
      <c r="T2715" s="821">
        <v>2</v>
      </c>
      <c r="U2715" s="777">
        <v>0.4</v>
      </c>
    </row>
    <row r="2716" spans="1:21" ht="14.4" customHeight="1" x14ac:dyDescent="0.3">
      <c r="A2716" s="737">
        <v>10</v>
      </c>
      <c r="B2716" s="738" t="s">
        <v>2778</v>
      </c>
      <c r="C2716" s="738" t="s">
        <v>3086</v>
      </c>
      <c r="D2716" s="819" t="s">
        <v>5809</v>
      </c>
      <c r="E2716" s="820" t="s">
        <v>3108</v>
      </c>
      <c r="F2716" s="738" t="s">
        <v>3057</v>
      </c>
      <c r="G2716" s="738" t="s">
        <v>3251</v>
      </c>
      <c r="H2716" s="738" t="s">
        <v>608</v>
      </c>
      <c r="I2716" s="738" t="s">
        <v>5643</v>
      </c>
      <c r="J2716" s="738" t="s">
        <v>4060</v>
      </c>
      <c r="K2716" s="738" t="s">
        <v>2983</v>
      </c>
      <c r="L2716" s="739">
        <v>0</v>
      </c>
      <c r="M2716" s="739">
        <v>0</v>
      </c>
      <c r="N2716" s="738">
        <v>1</v>
      </c>
      <c r="O2716" s="821">
        <v>1</v>
      </c>
      <c r="P2716" s="739"/>
      <c r="Q2716" s="754"/>
      <c r="R2716" s="738"/>
      <c r="S2716" s="754">
        <v>0</v>
      </c>
      <c r="T2716" s="821"/>
      <c r="U2716" s="777">
        <v>0</v>
      </c>
    </row>
    <row r="2717" spans="1:21" ht="14.4" customHeight="1" x14ac:dyDescent="0.3">
      <c r="A2717" s="737">
        <v>10</v>
      </c>
      <c r="B2717" s="738" t="s">
        <v>2778</v>
      </c>
      <c r="C2717" s="738" t="s">
        <v>3086</v>
      </c>
      <c r="D2717" s="819" t="s">
        <v>5809</v>
      </c>
      <c r="E2717" s="820" t="s">
        <v>3108</v>
      </c>
      <c r="F2717" s="738" t="s">
        <v>3057</v>
      </c>
      <c r="G2717" s="738" t="s">
        <v>3610</v>
      </c>
      <c r="H2717" s="738" t="s">
        <v>608</v>
      </c>
      <c r="I2717" s="738" t="s">
        <v>1522</v>
      </c>
      <c r="J2717" s="738" t="s">
        <v>1523</v>
      </c>
      <c r="K2717" s="738" t="s">
        <v>3611</v>
      </c>
      <c r="L2717" s="739">
        <v>42.05</v>
      </c>
      <c r="M2717" s="739">
        <v>42.05</v>
      </c>
      <c r="N2717" s="738">
        <v>1</v>
      </c>
      <c r="O2717" s="821">
        <v>1</v>
      </c>
      <c r="P2717" s="739"/>
      <c r="Q2717" s="754">
        <v>0</v>
      </c>
      <c r="R2717" s="738"/>
      <c r="S2717" s="754">
        <v>0</v>
      </c>
      <c r="T2717" s="821"/>
      <c r="U2717" s="777">
        <v>0</v>
      </c>
    </row>
    <row r="2718" spans="1:21" ht="14.4" customHeight="1" x14ac:dyDescent="0.3">
      <c r="A2718" s="737">
        <v>10</v>
      </c>
      <c r="B2718" s="738" t="s">
        <v>2778</v>
      </c>
      <c r="C2718" s="738" t="s">
        <v>3086</v>
      </c>
      <c r="D2718" s="819" t="s">
        <v>5809</v>
      </c>
      <c r="E2718" s="820" t="s">
        <v>3108</v>
      </c>
      <c r="F2718" s="738" t="s">
        <v>3057</v>
      </c>
      <c r="G2718" s="738" t="s">
        <v>3676</v>
      </c>
      <c r="H2718" s="738" t="s">
        <v>608</v>
      </c>
      <c r="I2718" s="738" t="s">
        <v>687</v>
      </c>
      <c r="J2718" s="738" t="s">
        <v>688</v>
      </c>
      <c r="K2718" s="738" t="s">
        <v>3677</v>
      </c>
      <c r="L2718" s="739">
        <v>18.809999999999999</v>
      </c>
      <c r="M2718" s="739">
        <v>18.809999999999999</v>
      </c>
      <c r="N2718" s="738">
        <v>1</v>
      </c>
      <c r="O2718" s="821">
        <v>0.5</v>
      </c>
      <c r="P2718" s="739"/>
      <c r="Q2718" s="754">
        <v>0</v>
      </c>
      <c r="R2718" s="738"/>
      <c r="S2718" s="754">
        <v>0</v>
      </c>
      <c r="T2718" s="821"/>
      <c r="U2718" s="777">
        <v>0</v>
      </c>
    </row>
    <row r="2719" spans="1:21" ht="14.4" customHeight="1" x14ac:dyDescent="0.3">
      <c r="A2719" s="737">
        <v>10</v>
      </c>
      <c r="B2719" s="738" t="s">
        <v>2778</v>
      </c>
      <c r="C2719" s="738" t="s">
        <v>3086</v>
      </c>
      <c r="D2719" s="819" t="s">
        <v>5809</v>
      </c>
      <c r="E2719" s="820" t="s">
        <v>3108</v>
      </c>
      <c r="F2719" s="738" t="s">
        <v>3057</v>
      </c>
      <c r="G2719" s="738" t="s">
        <v>3530</v>
      </c>
      <c r="H2719" s="738" t="s">
        <v>608</v>
      </c>
      <c r="I2719" s="738" t="s">
        <v>1486</v>
      </c>
      <c r="J2719" s="738" t="s">
        <v>1405</v>
      </c>
      <c r="K2719" s="738" t="s">
        <v>3531</v>
      </c>
      <c r="L2719" s="739">
        <v>92.85</v>
      </c>
      <c r="M2719" s="739">
        <v>185.7</v>
      </c>
      <c r="N2719" s="738">
        <v>2</v>
      </c>
      <c r="O2719" s="821">
        <v>1</v>
      </c>
      <c r="P2719" s="739">
        <v>92.85</v>
      </c>
      <c r="Q2719" s="754">
        <v>0.5</v>
      </c>
      <c r="R2719" s="738">
        <v>1</v>
      </c>
      <c r="S2719" s="754">
        <v>0.5</v>
      </c>
      <c r="T2719" s="821">
        <v>0.5</v>
      </c>
      <c r="U2719" s="777">
        <v>0.5</v>
      </c>
    </row>
    <row r="2720" spans="1:21" ht="14.4" customHeight="1" x14ac:dyDescent="0.3">
      <c r="A2720" s="737">
        <v>10</v>
      </c>
      <c r="B2720" s="738" t="s">
        <v>2778</v>
      </c>
      <c r="C2720" s="738" t="s">
        <v>3086</v>
      </c>
      <c r="D2720" s="819" t="s">
        <v>5809</v>
      </c>
      <c r="E2720" s="820" t="s">
        <v>3108</v>
      </c>
      <c r="F2720" s="738" t="s">
        <v>3057</v>
      </c>
      <c r="G2720" s="738" t="s">
        <v>3530</v>
      </c>
      <c r="H2720" s="738" t="s">
        <v>608</v>
      </c>
      <c r="I2720" s="738" t="s">
        <v>4784</v>
      </c>
      <c r="J2720" s="738" t="s">
        <v>1405</v>
      </c>
      <c r="K2720" s="738" t="s">
        <v>4785</v>
      </c>
      <c r="L2720" s="739">
        <v>119.38</v>
      </c>
      <c r="M2720" s="739">
        <v>119.38</v>
      </c>
      <c r="N2720" s="738">
        <v>1</v>
      </c>
      <c r="O2720" s="821">
        <v>1</v>
      </c>
      <c r="P2720" s="739"/>
      <c r="Q2720" s="754">
        <v>0</v>
      </c>
      <c r="R2720" s="738"/>
      <c r="S2720" s="754">
        <v>0</v>
      </c>
      <c r="T2720" s="821"/>
      <c r="U2720" s="777">
        <v>0</v>
      </c>
    </row>
    <row r="2721" spans="1:21" ht="14.4" customHeight="1" x14ac:dyDescent="0.3">
      <c r="A2721" s="737">
        <v>10</v>
      </c>
      <c r="B2721" s="738" t="s">
        <v>2778</v>
      </c>
      <c r="C2721" s="738" t="s">
        <v>3086</v>
      </c>
      <c r="D2721" s="819" t="s">
        <v>5809</v>
      </c>
      <c r="E2721" s="820" t="s">
        <v>3108</v>
      </c>
      <c r="F2721" s="738" t="s">
        <v>3057</v>
      </c>
      <c r="G2721" s="738" t="s">
        <v>3532</v>
      </c>
      <c r="H2721" s="738" t="s">
        <v>608</v>
      </c>
      <c r="I2721" s="738" t="s">
        <v>1498</v>
      </c>
      <c r="J2721" s="738" t="s">
        <v>1499</v>
      </c>
      <c r="K2721" s="738" t="s">
        <v>3533</v>
      </c>
      <c r="L2721" s="739">
        <v>0</v>
      </c>
      <c r="M2721" s="739">
        <v>0</v>
      </c>
      <c r="N2721" s="738">
        <v>2</v>
      </c>
      <c r="O2721" s="821">
        <v>2</v>
      </c>
      <c r="P2721" s="739"/>
      <c r="Q2721" s="754"/>
      <c r="R2721" s="738"/>
      <c r="S2721" s="754">
        <v>0</v>
      </c>
      <c r="T2721" s="821"/>
      <c r="U2721" s="777">
        <v>0</v>
      </c>
    </row>
    <row r="2722" spans="1:21" ht="14.4" customHeight="1" x14ac:dyDescent="0.3">
      <c r="A2722" s="737">
        <v>10</v>
      </c>
      <c r="B2722" s="738" t="s">
        <v>2778</v>
      </c>
      <c r="C2722" s="738" t="s">
        <v>3086</v>
      </c>
      <c r="D2722" s="819" t="s">
        <v>5809</v>
      </c>
      <c r="E2722" s="820" t="s">
        <v>3108</v>
      </c>
      <c r="F2722" s="738" t="s">
        <v>3057</v>
      </c>
      <c r="G2722" s="738" t="s">
        <v>3379</v>
      </c>
      <c r="H2722" s="738" t="s">
        <v>608</v>
      </c>
      <c r="I2722" s="738" t="s">
        <v>1274</v>
      </c>
      <c r="J2722" s="738" t="s">
        <v>1275</v>
      </c>
      <c r="K2722" s="738" t="s">
        <v>3534</v>
      </c>
      <c r="L2722" s="739">
        <v>48.09</v>
      </c>
      <c r="M2722" s="739">
        <v>144.27000000000001</v>
      </c>
      <c r="N2722" s="738">
        <v>3</v>
      </c>
      <c r="O2722" s="821">
        <v>1.5</v>
      </c>
      <c r="P2722" s="739"/>
      <c r="Q2722" s="754">
        <v>0</v>
      </c>
      <c r="R2722" s="738"/>
      <c r="S2722" s="754">
        <v>0</v>
      </c>
      <c r="T2722" s="821"/>
      <c r="U2722" s="777">
        <v>0</v>
      </c>
    </row>
    <row r="2723" spans="1:21" ht="14.4" customHeight="1" x14ac:dyDescent="0.3">
      <c r="A2723" s="737">
        <v>10</v>
      </c>
      <c r="B2723" s="738" t="s">
        <v>2778</v>
      </c>
      <c r="C2723" s="738" t="s">
        <v>3086</v>
      </c>
      <c r="D2723" s="819" t="s">
        <v>5809</v>
      </c>
      <c r="E2723" s="820" t="s">
        <v>3108</v>
      </c>
      <c r="F2723" s="738" t="s">
        <v>3057</v>
      </c>
      <c r="G2723" s="738" t="s">
        <v>3535</v>
      </c>
      <c r="H2723" s="738" t="s">
        <v>608</v>
      </c>
      <c r="I2723" s="738" t="s">
        <v>1028</v>
      </c>
      <c r="J2723" s="738" t="s">
        <v>1029</v>
      </c>
      <c r="K2723" s="738" t="s">
        <v>3536</v>
      </c>
      <c r="L2723" s="739">
        <v>27.28</v>
      </c>
      <c r="M2723" s="739">
        <v>109.12</v>
      </c>
      <c r="N2723" s="738">
        <v>4</v>
      </c>
      <c r="O2723" s="821">
        <v>3.5</v>
      </c>
      <c r="P2723" s="739"/>
      <c r="Q2723" s="754">
        <v>0</v>
      </c>
      <c r="R2723" s="738"/>
      <c r="S2723" s="754">
        <v>0</v>
      </c>
      <c r="T2723" s="821"/>
      <c r="U2723" s="777">
        <v>0</v>
      </c>
    </row>
    <row r="2724" spans="1:21" ht="14.4" customHeight="1" x14ac:dyDescent="0.3">
      <c r="A2724" s="737">
        <v>10</v>
      </c>
      <c r="B2724" s="738" t="s">
        <v>2778</v>
      </c>
      <c r="C2724" s="738" t="s">
        <v>3086</v>
      </c>
      <c r="D2724" s="819" t="s">
        <v>5809</v>
      </c>
      <c r="E2724" s="820" t="s">
        <v>3108</v>
      </c>
      <c r="F2724" s="738" t="s">
        <v>3057</v>
      </c>
      <c r="G2724" s="738" t="s">
        <v>3537</v>
      </c>
      <c r="H2724" s="738" t="s">
        <v>608</v>
      </c>
      <c r="I2724" s="738" t="s">
        <v>717</v>
      </c>
      <c r="J2724" s="738" t="s">
        <v>718</v>
      </c>
      <c r="K2724" s="738" t="s">
        <v>3538</v>
      </c>
      <c r="L2724" s="739">
        <v>0</v>
      </c>
      <c r="M2724" s="739">
        <v>0</v>
      </c>
      <c r="N2724" s="738">
        <v>1</v>
      </c>
      <c r="O2724" s="821">
        <v>0.5</v>
      </c>
      <c r="P2724" s="739"/>
      <c r="Q2724" s="754"/>
      <c r="R2724" s="738"/>
      <c r="S2724" s="754">
        <v>0</v>
      </c>
      <c r="T2724" s="821"/>
      <c r="U2724" s="777">
        <v>0</v>
      </c>
    </row>
    <row r="2725" spans="1:21" ht="14.4" customHeight="1" x14ac:dyDescent="0.3">
      <c r="A2725" s="737">
        <v>10</v>
      </c>
      <c r="B2725" s="738" t="s">
        <v>2778</v>
      </c>
      <c r="C2725" s="738" t="s">
        <v>3086</v>
      </c>
      <c r="D2725" s="819" t="s">
        <v>5809</v>
      </c>
      <c r="E2725" s="820" t="s">
        <v>3108</v>
      </c>
      <c r="F2725" s="738" t="s">
        <v>3057</v>
      </c>
      <c r="G2725" s="738" t="s">
        <v>5644</v>
      </c>
      <c r="H2725" s="738" t="s">
        <v>608</v>
      </c>
      <c r="I2725" s="738" t="s">
        <v>5645</v>
      </c>
      <c r="J2725" s="738" t="s">
        <v>5646</v>
      </c>
      <c r="K2725" s="738" t="s">
        <v>5647</v>
      </c>
      <c r="L2725" s="739">
        <v>0</v>
      </c>
      <c r="M2725" s="739">
        <v>0</v>
      </c>
      <c r="N2725" s="738">
        <v>1</v>
      </c>
      <c r="O2725" s="821">
        <v>0.5</v>
      </c>
      <c r="P2725" s="739"/>
      <c r="Q2725" s="754"/>
      <c r="R2725" s="738"/>
      <c r="S2725" s="754">
        <v>0</v>
      </c>
      <c r="T2725" s="821"/>
      <c r="U2725" s="777">
        <v>0</v>
      </c>
    </row>
    <row r="2726" spans="1:21" ht="14.4" customHeight="1" x14ac:dyDescent="0.3">
      <c r="A2726" s="737">
        <v>10</v>
      </c>
      <c r="B2726" s="738" t="s">
        <v>2778</v>
      </c>
      <c r="C2726" s="738" t="s">
        <v>3086</v>
      </c>
      <c r="D2726" s="819" t="s">
        <v>5809</v>
      </c>
      <c r="E2726" s="820" t="s">
        <v>3108</v>
      </c>
      <c r="F2726" s="738" t="s">
        <v>3057</v>
      </c>
      <c r="G2726" s="738" t="s">
        <v>5620</v>
      </c>
      <c r="H2726" s="738" t="s">
        <v>608</v>
      </c>
      <c r="I2726" s="738" t="s">
        <v>2227</v>
      </c>
      <c r="J2726" s="738" t="s">
        <v>2228</v>
      </c>
      <c r="K2726" s="738" t="s">
        <v>5621</v>
      </c>
      <c r="L2726" s="739">
        <v>0</v>
      </c>
      <c r="M2726" s="739">
        <v>0</v>
      </c>
      <c r="N2726" s="738">
        <v>1</v>
      </c>
      <c r="O2726" s="821">
        <v>0.5</v>
      </c>
      <c r="P2726" s="739"/>
      <c r="Q2726" s="754"/>
      <c r="R2726" s="738"/>
      <c r="S2726" s="754">
        <v>0</v>
      </c>
      <c r="T2726" s="821"/>
      <c r="U2726" s="777">
        <v>0</v>
      </c>
    </row>
    <row r="2727" spans="1:21" ht="14.4" customHeight="1" x14ac:dyDescent="0.3">
      <c r="A2727" s="737">
        <v>10</v>
      </c>
      <c r="B2727" s="738" t="s">
        <v>2778</v>
      </c>
      <c r="C2727" s="738" t="s">
        <v>3086</v>
      </c>
      <c r="D2727" s="819" t="s">
        <v>5809</v>
      </c>
      <c r="E2727" s="820" t="s">
        <v>3108</v>
      </c>
      <c r="F2727" s="738" t="s">
        <v>3057</v>
      </c>
      <c r="G2727" s="738" t="s">
        <v>5620</v>
      </c>
      <c r="H2727" s="738" t="s">
        <v>608</v>
      </c>
      <c r="I2727" s="738" t="s">
        <v>5622</v>
      </c>
      <c r="J2727" s="738" t="s">
        <v>2228</v>
      </c>
      <c r="K2727" s="738" t="s">
        <v>5623</v>
      </c>
      <c r="L2727" s="739">
        <v>0</v>
      </c>
      <c r="M2727" s="739">
        <v>0</v>
      </c>
      <c r="N2727" s="738">
        <v>1</v>
      </c>
      <c r="O2727" s="821">
        <v>0.5</v>
      </c>
      <c r="P2727" s="739"/>
      <c r="Q2727" s="754"/>
      <c r="R2727" s="738"/>
      <c r="S2727" s="754">
        <v>0</v>
      </c>
      <c r="T2727" s="821"/>
      <c r="U2727" s="777">
        <v>0</v>
      </c>
    </row>
    <row r="2728" spans="1:21" ht="14.4" customHeight="1" x14ac:dyDescent="0.3">
      <c r="A2728" s="737">
        <v>10</v>
      </c>
      <c r="B2728" s="738" t="s">
        <v>2778</v>
      </c>
      <c r="C2728" s="738" t="s">
        <v>3086</v>
      </c>
      <c r="D2728" s="819" t="s">
        <v>5809</v>
      </c>
      <c r="E2728" s="820" t="s">
        <v>3108</v>
      </c>
      <c r="F2728" s="738" t="s">
        <v>3057</v>
      </c>
      <c r="G2728" s="738" t="s">
        <v>3287</v>
      </c>
      <c r="H2728" s="738" t="s">
        <v>608</v>
      </c>
      <c r="I2728" s="738" t="s">
        <v>4068</v>
      </c>
      <c r="J2728" s="738" t="s">
        <v>982</v>
      </c>
      <c r="K2728" s="738" t="s">
        <v>4069</v>
      </c>
      <c r="L2728" s="739">
        <v>23.27</v>
      </c>
      <c r="M2728" s="739">
        <v>23.27</v>
      </c>
      <c r="N2728" s="738">
        <v>1</v>
      </c>
      <c r="O2728" s="821">
        <v>1</v>
      </c>
      <c r="P2728" s="739"/>
      <c r="Q2728" s="754">
        <v>0</v>
      </c>
      <c r="R2728" s="738"/>
      <c r="S2728" s="754">
        <v>0</v>
      </c>
      <c r="T2728" s="821"/>
      <c r="U2728" s="777">
        <v>0</v>
      </c>
    </row>
    <row r="2729" spans="1:21" ht="14.4" customHeight="1" x14ac:dyDescent="0.3">
      <c r="A2729" s="737">
        <v>10</v>
      </c>
      <c r="B2729" s="738" t="s">
        <v>2778</v>
      </c>
      <c r="C2729" s="738" t="s">
        <v>3086</v>
      </c>
      <c r="D2729" s="819" t="s">
        <v>5809</v>
      </c>
      <c r="E2729" s="820" t="s">
        <v>3108</v>
      </c>
      <c r="F2729" s="738" t="s">
        <v>3057</v>
      </c>
      <c r="G2729" s="738" t="s">
        <v>3622</v>
      </c>
      <c r="H2729" s="738" t="s">
        <v>608</v>
      </c>
      <c r="I2729" s="738" t="s">
        <v>3623</v>
      </c>
      <c r="J2729" s="738" t="s">
        <v>3624</v>
      </c>
      <c r="K2729" s="738" t="s">
        <v>3625</v>
      </c>
      <c r="L2729" s="739">
        <v>0</v>
      </c>
      <c r="M2729" s="739">
        <v>0</v>
      </c>
      <c r="N2729" s="738">
        <v>2</v>
      </c>
      <c r="O2729" s="821">
        <v>2</v>
      </c>
      <c r="P2729" s="739"/>
      <c r="Q2729" s="754"/>
      <c r="R2729" s="738"/>
      <c r="S2729" s="754">
        <v>0</v>
      </c>
      <c r="T2729" s="821"/>
      <c r="U2729" s="777">
        <v>0</v>
      </c>
    </row>
    <row r="2730" spans="1:21" ht="14.4" customHeight="1" x14ac:dyDescent="0.3">
      <c r="A2730" s="737">
        <v>10</v>
      </c>
      <c r="B2730" s="738" t="s">
        <v>2778</v>
      </c>
      <c r="C2730" s="738" t="s">
        <v>3086</v>
      </c>
      <c r="D2730" s="819" t="s">
        <v>5809</v>
      </c>
      <c r="E2730" s="820" t="s">
        <v>3108</v>
      </c>
      <c r="F2730" s="738" t="s">
        <v>3057</v>
      </c>
      <c r="G2730" s="738" t="s">
        <v>4845</v>
      </c>
      <c r="H2730" s="738" t="s">
        <v>871</v>
      </c>
      <c r="I2730" s="738" t="s">
        <v>5020</v>
      </c>
      <c r="J2730" s="738" t="s">
        <v>5021</v>
      </c>
      <c r="K2730" s="738" t="s">
        <v>5022</v>
      </c>
      <c r="L2730" s="739">
        <v>27.67</v>
      </c>
      <c r="M2730" s="739">
        <v>27.67</v>
      </c>
      <c r="N2730" s="738">
        <v>1</v>
      </c>
      <c r="O2730" s="821">
        <v>1</v>
      </c>
      <c r="P2730" s="739"/>
      <c r="Q2730" s="754">
        <v>0</v>
      </c>
      <c r="R2730" s="738"/>
      <c r="S2730" s="754">
        <v>0</v>
      </c>
      <c r="T2730" s="821"/>
      <c r="U2730" s="777">
        <v>0</v>
      </c>
    </row>
    <row r="2731" spans="1:21" ht="14.4" customHeight="1" x14ac:dyDescent="0.3">
      <c r="A2731" s="737">
        <v>10</v>
      </c>
      <c r="B2731" s="738" t="s">
        <v>2778</v>
      </c>
      <c r="C2731" s="738" t="s">
        <v>3086</v>
      </c>
      <c r="D2731" s="819" t="s">
        <v>5809</v>
      </c>
      <c r="E2731" s="820" t="s">
        <v>3108</v>
      </c>
      <c r="F2731" s="738" t="s">
        <v>3057</v>
      </c>
      <c r="G2731" s="738" t="s">
        <v>5648</v>
      </c>
      <c r="H2731" s="738" t="s">
        <v>608</v>
      </c>
      <c r="I2731" s="738" t="s">
        <v>5649</v>
      </c>
      <c r="J2731" s="738" t="s">
        <v>5650</v>
      </c>
      <c r="K2731" s="738" t="s">
        <v>5651</v>
      </c>
      <c r="L2731" s="739">
        <v>398.22</v>
      </c>
      <c r="M2731" s="739">
        <v>398.22</v>
      </c>
      <c r="N2731" s="738">
        <v>1</v>
      </c>
      <c r="O2731" s="821">
        <v>0.5</v>
      </c>
      <c r="P2731" s="739"/>
      <c r="Q2731" s="754">
        <v>0</v>
      </c>
      <c r="R2731" s="738"/>
      <c r="S2731" s="754">
        <v>0</v>
      </c>
      <c r="T2731" s="821"/>
      <c r="U2731" s="777">
        <v>0</v>
      </c>
    </row>
    <row r="2732" spans="1:21" ht="14.4" customHeight="1" x14ac:dyDescent="0.3">
      <c r="A2732" s="737">
        <v>10</v>
      </c>
      <c r="B2732" s="738" t="s">
        <v>2778</v>
      </c>
      <c r="C2732" s="738" t="s">
        <v>3086</v>
      </c>
      <c r="D2732" s="819" t="s">
        <v>5809</v>
      </c>
      <c r="E2732" s="820" t="s">
        <v>3108</v>
      </c>
      <c r="F2732" s="738" t="s">
        <v>3057</v>
      </c>
      <c r="G2732" s="738" t="s">
        <v>3316</v>
      </c>
      <c r="H2732" s="738" t="s">
        <v>608</v>
      </c>
      <c r="I2732" s="738" t="s">
        <v>3317</v>
      </c>
      <c r="J2732" s="738" t="s">
        <v>1595</v>
      </c>
      <c r="K2732" s="738" t="s">
        <v>3318</v>
      </c>
      <c r="L2732" s="739">
        <v>52.61</v>
      </c>
      <c r="M2732" s="739">
        <v>52.61</v>
      </c>
      <c r="N2732" s="738">
        <v>1</v>
      </c>
      <c r="O2732" s="821">
        <v>1</v>
      </c>
      <c r="P2732" s="739"/>
      <c r="Q2732" s="754">
        <v>0</v>
      </c>
      <c r="R2732" s="738"/>
      <c r="S2732" s="754">
        <v>0</v>
      </c>
      <c r="T2732" s="821"/>
      <c r="U2732" s="777">
        <v>0</v>
      </c>
    </row>
    <row r="2733" spans="1:21" ht="14.4" customHeight="1" x14ac:dyDescent="0.3">
      <c r="A2733" s="737">
        <v>10</v>
      </c>
      <c r="B2733" s="738" t="s">
        <v>2778</v>
      </c>
      <c r="C2733" s="738" t="s">
        <v>3086</v>
      </c>
      <c r="D2733" s="819" t="s">
        <v>5809</v>
      </c>
      <c r="E2733" s="820" t="s">
        <v>3108</v>
      </c>
      <c r="F2733" s="738" t="s">
        <v>3057</v>
      </c>
      <c r="G2733" s="738" t="s">
        <v>3320</v>
      </c>
      <c r="H2733" s="738" t="s">
        <v>608</v>
      </c>
      <c r="I2733" s="738" t="s">
        <v>667</v>
      </c>
      <c r="J2733" s="738" t="s">
        <v>3321</v>
      </c>
      <c r="K2733" s="738" t="s">
        <v>3322</v>
      </c>
      <c r="L2733" s="739">
        <v>24.78</v>
      </c>
      <c r="M2733" s="739">
        <v>24.78</v>
      </c>
      <c r="N2733" s="738">
        <v>1</v>
      </c>
      <c r="O2733" s="821">
        <v>0.5</v>
      </c>
      <c r="P2733" s="739"/>
      <c r="Q2733" s="754">
        <v>0</v>
      </c>
      <c r="R2733" s="738"/>
      <c r="S2733" s="754">
        <v>0</v>
      </c>
      <c r="T2733" s="821"/>
      <c r="U2733" s="777">
        <v>0</v>
      </c>
    </row>
    <row r="2734" spans="1:21" ht="14.4" customHeight="1" x14ac:dyDescent="0.3">
      <c r="A2734" s="737">
        <v>10</v>
      </c>
      <c r="B2734" s="738" t="s">
        <v>2778</v>
      </c>
      <c r="C2734" s="738" t="s">
        <v>3086</v>
      </c>
      <c r="D2734" s="819" t="s">
        <v>5809</v>
      </c>
      <c r="E2734" s="820" t="s">
        <v>3108</v>
      </c>
      <c r="F2734" s="738" t="s">
        <v>3057</v>
      </c>
      <c r="G2734" s="738" t="s">
        <v>3399</v>
      </c>
      <c r="H2734" s="738" t="s">
        <v>871</v>
      </c>
      <c r="I2734" s="738" t="s">
        <v>2641</v>
      </c>
      <c r="J2734" s="738" t="s">
        <v>2642</v>
      </c>
      <c r="K2734" s="738" t="s">
        <v>3033</v>
      </c>
      <c r="L2734" s="739">
        <v>26.3</v>
      </c>
      <c r="M2734" s="739">
        <v>26.3</v>
      </c>
      <c r="N2734" s="738">
        <v>1</v>
      </c>
      <c r="O2734" s="821">
        <v>0.5</v>
      </c>
      <c r="P2734" s="739">
        <v>26.3</v>
      </c>
      <c r="Q2734" s="754">
        <v>1</v>
      </c>
      <c r="R2734" s="738">
        <v>1</v>
      </c>
      <c r="S2734" s="754">
        <v>1</v>
      </c>
      <c r="T2734" s="821">
        <v>0.5</v>
      </c>
      <c r="U2734" s="777">
        <v>1</v>
      </c>
    </row>
    <row r="2735" spans="1:21" ht="14.4" customHeight="1" x14ac:dyDescent="0.3">
      <c r="A2735" s="737">
        <v>10</v>
      </c>
      <c r="B2735" s="738" t="s">
        <v>2778</v>
      </c>
      <c r="C2735" s="738" t="s">
        <v>3086</v>
      </c>
      <c r="D2735" s="819" t="s">
        <v>5809</v>
      </c>
      <c r="E2735" s="820" t="s">
        <v>3108</v>
      </c>
      <c r="F2735" s="738" t="s">
        <v>3057</v>
      </c>
      <c r="G2735" s="738" t="s">
        <v>3355</v>
      </c>
      <c r="H2735" s="738" t="s">
        <v>608</v>
      </c>
      <c r="I2735" s="738" t="s">
        <v>2329</v>
      </c>
      <c r="J2735" s="738" t="s">
        <v>1283</v>
      </c>
      <c r="K2735" s="738" t="s">
        <v>3358</v>
      </c>
      <c r="L2735" s="739">
        <v>60.28</v>
      </c>
      <c r="M2735" s="739">
        <v>60.28</v>
      </c>
      <c r="N2735" s="738">
        <v>1</v>
      </c>
      <c r="O2735" s="821">
        <v>1</v>
      </c>
      <c r="P2735" s="739"/>
      <c r="Q2735" s="754">
        <v>0</v>
      </c>
      <c r="R2735" s="738"/>
      <c r="S2735" s="754">
        <v>0</v>
      </c>
      <c r="T2735" s="821"/>
      <c r="U2735" s="777">
        <v>0</v>
      </c>
    </row>
    <row r="2736" spans="1:21" ht="14.4" customHeight="1" x14ac:dyDescent="0.3">
      <c r="A2736" s="737">
        <v>10</v>
      </c>
      <c r="B2736" s="738" t="s">
        <v>2778</v>
      </c>
      <c r="C2736" s="738" t="s">
        <v>3086</v>
      </c>
      <c r="D2736" s="819" t="s">
        <v>5809</v>
      </c>
      <c r="E2736" s="820" t="s">
        <v>3108</v>
      </c>
      <c r="F2736" s="738" t="s">
        <v>3057</v>
      </c>
      <c r="G2736" s="738" t="s">
        <v>3355</v>
      </c>
      <c r="H2736" s="738" t="s">
        <v>608</v>
      </c>
      <c r="I2736" s="738" t="s">
        <v>1225</v>
      </c>
      <c r="J2736" s="738" t="s">
        <v>1226</v>
      </c>
      <c r="K2736" s="738" t="s">
        <v>3565</v>
      </c>
      <c r="L2736" s="739">
        <v>59.56</v>
      </c>
      <c r="M2736" s="739">
        <v>59.56</v>
      </c>
      <c r="N2736" s="738">
        <v>1</v>
      </c>
      <c r="O2736" s="821">
        <v>1</v>
      </c>
      <c r="P2736" s="739"/>
      <c r="Q2736" s="754">
        <v>0</v>
      </c>
      <c r="R2736" s="738"/>
      <c r="S2736" s="754">
        <v>0</v>
      </c>
      <c r="T2736" s="821"/>
      <c r="U2736" s="777">
        <v>0</v>
      </c>
    </row>
    <row r="2737" spans="1:21" ht="14.4" customHeight="1" x14ac:dyDescent="0.3">
      <c r="A2737" s="737">
        <v>10</v>
      </c>
      <c r="B2737" s="738" t="s">
        <v>2778</v>
      </c>
      <c r="C2737" s="738" t="s">
        <v>3086</v>
      </c>
      <c r="D2737" s="819" t="s">
        <v>5809</v>
      </c>
      <c r="E2737" s="820" t="s">
        <v>3108</v>
      </c>
      <c r="F2737" s="738" t="s">
        <v>3057</v>
      </c>
      <c r="G2737" s="738" t="s">
        <v>5652</v>
      </c>
      <c r="H2737" s="738" t="s">
        <v>608</v>
      </c>
      <c r="I2737" s="738" t="s">
        <v>5653</v>
      </c>
      <c r="J2737" s="738" t="s">
        <v>5654</v>
      </c>
      <c r="K2737" s="738" t="s">
        <v>5655</v>
      </c>
      <c r="L2737" s="739">
        <v>38.56</v>
      </c>
      <c r="M2737" s="739">
        <v>38.56</v>
      </c>
      <c r="N2737" s="738">
        <v>1</v>
      </c>
      <c r="O2737" s="821">
        <v>1</v>
      </c>
      <c r="P2737" s="739">
        <v>38.56</v>
      </c>
      <c r="Q2737" s="754">
        <v>1</v>
      </c>
      <c r="R2737" s="738">
        <v>1</v>
      </c>
      <c r="S2737" s="754">
        <v>1</v>
      </c>
      <c r="T2737" s="821">
        <v>1</v>
      </c>
      <c r="U2737" s="777">
        <v>1</v>
      </c>
    </row>
    <row r="2738" spans="1:21" ht="14.4" customHeight="1" x14ac:dyDescent="0.3">
      <c r="A2738" s="737">
        <v>10</v>
      </c>
      <c r="B2738" s="738" t="s">
        <v>2778</v>
      </c>
      <c r="C2738" s="738" t="s">
        <v>3086</v>
      </c>
      <c r="D2738" s="819" t="s">
        <v>5809</v>
      </c>
      <c r="E2738" s="820" t="s">
        <v>3108</v>
      </c>
      <c r="F2738" s="738" t="s">
        <v>3057</v>
      </c>
      <c r="G2738" s="738" t="s">
        <v>3479</v>
      </c>
      <c r="H2738" s="738" t="s">
        <v>608</v>
      </c>
      <c r="I2738" s="738" t="s">
        <v>969</v>
      </c>
      <c r="J2738" s="738" t="s">
        <v>970</v>
      </c>
      <c r="K2738" s="738" t="s">
        <v>3480</v>
      </c>
      <c r="L2738" s="739">
        <v>61.97</v>
      </c>
      <c r="M2738" s="739">
        <v>123.94</v>
      </c>
      <c r="N2738" s="738">
        <v>2</v>
      </c>
      <c r="O2738" s="821">
        <v>1</v>
      </c>
      <c r="P2738" s="739"/>
      <c r="Q2738" s="754">
        <v>0</v>
      </c>
      <c r="R2738" s="738"/>
      <c r="S2738" s="754">
        <v>0</v>
      </c>
      <c r="T2738" s="821"/>
      <c r="U2738" s="777">
        <v>0</v>
      </c>
    </row>
    <row r="2739" spans="1:21" ht="14.4" customHeight="1" x14ac:dyDescent="0.3">
      <c r="A2739" s="737">
        <v>10</v>
      </c>
      <c r="B2739" s="738" t="s">
        <v>2778</v>
      </c>
      <c r="C2739" s="738" t="s">
        <v>3086</v>
      </c>
      <c r="D2739" s="819" t="s">
        <v>5809</v>
      </c>
      <c r="E2739" s="820" t="s">
        <v>3108</v>
      </c>
      <c r="F2739" s="738" t="s">
        <v>3057</v>
      </c>
      <c r="G2739" s="738" t="s">
        <v>3479</v>
      </c>
      <c r="H2739" s="738" t="s">
        <v>608</v>
      </c>
      <c r="I2739" s="738" t="s">
        <v>2676</v>
      </c>
      <c r="J2739" s="738" t="s">
        <v>970</v>
      </c>
      <c r="K2739" s="738" t="s">
        <v>4140</v>
      </c>
      <c r="L2739" s="739">
        <v>61.97</v>
      </c>
      <c r="M2739" s="739">
        <v>123.94</v>
      </c>
      <c r="N2739" s="738">
        <v>2</v>
      </c>
      <c r="O2739" s="821">
        <v>1</v>
      </c>
      <c r="P2739" s="739"/>
      <c r="Q2739" s="754">
        <v>0</v>
      </c>
      <c r="R2739" s="738"/>
      <c r="S2739" s="754">
        <v>0</v>
      </c>
      <c r="T2739" s="821"/>
      <c r="U2739" s="777">
        <v>0</v>
      </c>
    </row>
    <row r="2740" spans="1:21" ht="14.4" customHeight="1" x14ac:dyDescent="0.3">
      <c r="A2740" s="737">
        <v>10</v>
      </c>
      <c r="B2740" s="738" t="s">
        <v>2778</v>
      </c>
      <c r="C2740" s="738" t="s">
        <v>3086</v>
      </c>
      <c r="D2740" s="819" t="s">
        <v>5809</v>
      </c>
      <c r="E2740" s="820" t="s">
        <v>3108</v>
      </c>
      <c r="F2740" s="738" t="s">
        <v>3057</v>
      </c>
      <c r="G2740" s="738" t="s">
        <v>5143</v>
      </c>
      <c r="H2740" s="738" t="s">
        <v>608</v>
      </c>
      <c r="I2740" s="738" t="s">
        <v>5144</v>
      </c>
      <c r="J2740" s="738" t="s">
        <v>5145</v>
      </c>
      <c r="K2740" s="738" t="s">
        <v>5146</v>
      </c>
      <c r="L2740" s="739">
        <v>31.32</v>
      </c>
      <c r="M2740" s="739">
        <v>31.32</v>
      </c>
      <c r="N2740" s="738">
        <v>1</v>
      </c>
      <c r="O2740" s="821">
        <v>0.5</v>
      </c>
      <c r="P2740" s="739"/>
      <c r="Q2740" s="754">
        <v>0</v>
      </c>
      <c r="R2740" s="738"/>
      <c r="S2740" s="754">
        <v>0</v>
      </c>
      <c r="T2740" s="821"/>
      <c r="U2740" s="777">
        <v>0</v>
      </c>
    </row>
    <row r="2741" spans="1:21" ht="14.4" customHeight="1" x14ac:dyDescent="0.3">
      <c r="A2741" s="737">
        <v>10</v>
      </c>
      <c r="B2741" s="738" t="s">
        <v>2778</v>
      </c>
      <c r="C2741" s="738" t="s">
        <v>3086</v>
      </c>
      <c r="D2741" s="819" t="s">
        <v>5809</v>
      </c>
      <c r="E2741" s="820" t="s">
        <v>3108</v>
      </c>
      <c r="F2741" s="738" t="s">
        <v>3057</v>
      </c>
      <c r="G2741" s="738" t="s">
        <v>5656</v>
      </c>
      <c r="H2741" s="738" t="s">
        <v>608</v>
      </c>
      <c r="I2741" s="738" t="s">
        <v>5657</v>
      </c>
      <c r="J2741" s="738" t="s">
        <v>5658</v>
      </c>
      <c r="K2741" s="738" t="s">
        <v>5659</v>
      </c>
      <c r="L2741" s="739">
        <v>44.49</v>
      </c>
      <c r="M2741" s="739">
        <v>44.49</v>
      </c>
      <c r="N2741" s="738">
        <v>1</v>
      </c>
      <c r="O2741" s="821">
        <v>1</v>
      </c>
      <c r="P2741" s="739"/>
      <c r="Q2741" s="754">
        <v>0</v>
      </c>
      <c r="R2741" s="738"/>
      <c r="S2741" s="754">
        <v>0</v>
      </c>
      <c r="T2741" s="821"/>
      <c r="U2741" s="777">
        <v>0</v>
      </c>
    </row>
    <row r="2742" spans="1:21" ht="14.4" customHeight="1" x14ac:dyDescent="0.3">
      <c r="A2742" s="737">
        <v>10</v>
      </c>
      <c r="B2742" s="738" t="s">
        <v>2778</v>
      </c>
      <c r="C2742" s="738" t="s">
        <v>3086</v>
      </c>
      <c r="D2742" s="819" t="s">
        <v>5809</v>
      </c>
      <c r="E2742" s="820" t="s">
        <v>3108</v>
      </c>
      <c r="F2742" s="738" t="s">
        <v>3057</v>
      </c>
      <c r="G2742" s="738" t="s">
        <v>3806</v>
      </c>
      <c r="H2742" s="738" t="s">
        <v>608</v>
      </c>
      <c r="I2742" s="738" t="s">
        <v>5582</v>
      </c>
      <c r="J2742" s="738" t="s">
        <v>5583</v>
      </c>
      <c r="K2742" s="738" t="s">
        <v>5584</v>
      </c>
      <c r="L2742" s="739">
        <v>0</v>
      </c>
      <c r="M2742" s="739">
        <v>0</v>
      </c>
      <c r="N2742" s="738">
        <v>1</v>
      </c>
      <c r="O2742" s="821">
        <v>1</v>
      </c>
      <c r="P2742" s="739"/>
      <c r="Q2742" s="754"/>
      <c r="R2742" s="738"/>
      <c r="S2742" s="754">
        <v>0</v>
      </c>
      <c r="T2742" s="821"/>
      <c r="U2742" s="777">
        <v>0</v>
      </c>
    </row>
    <row r="2743" spans="1:21" ht="14.4" customHeight="1" x14ac:dyDescent="0.3">
      <c r="A2743" s="737">
        <v>10</v>
      </c>
      <c r="B2743" s="738" t="s">
        <v>2778</v>
      </c>
      <c r="C2743" s="738" t="s">
        <v>3086</v>
      </c>
      <c r="D2743" s="819" t="s">
        <v>5809</v>
      </c>
      <c r="E2743" s="820" t="s">
        <v>3115</v>
      </c>
      <c r="F2743" s="738" t="s">
        <v>3057</v>
      </c>
      <c r="G2743" s="738" t="s">
        <v>3461</v>
      </c>
      <c r="H2743" s="738" t="s">
        <v>871</v>
      </c>
      <c r="I2743" s="738" t="s">
        <v>899</v>
      </c>
      <c r="J2743" s="738" t="s">
        <v>2869</v>
      </c>
      <c r="K2743" s="738" t="s">
        <v>2870</v>
      </c>
      <c r="L2743" s="739">
        <v>0</v>
      </c>
      <c r="M2743" s="739">
        <v>0</v>
      </c>
      <c r="N2743" s="738">
        <v>2</v>
      </c>
      <c r="O2743" s="821">
        <v>1</v>
      </c>
      <c r="P2743" s="739">
        <v>0</v>
      </c>
      <c r="Q2743" s="754"/>
      <c r="R2743" s="738">
        <v>1</v>
      </c>
      <c r="S2743" s="754">
        <v>0.5</v>
      </c>
      <c r="T2743" s="821">
        <v>0.5</v>
      </c>
      <c r="U2743" s="777">
        <v>0.5</v>
      </c>
    </row>
    <row r="2744" spans="1:21" ht="14.4" customHeight="1" x14ac:dyDescent="0.3">
      <c r="A2744" s="737">
        <v>10</v>
      </c>
      <c r="B2744" s="738" t="s">
        <v>2778</v>
      </c>
      <c r="C2744" s="738" t="s">
        <v>3086</v>
      </c>
      <c r="D2744" s="819" t="s">
        <v>5809</v>
      </c>
      <c r="E2744" s="820" t="s">
        <v>3115</v>
      </c>
      <c r="F2744" s="738" t="s">
        <v>3057</v>
      </c>
      <c r="G2744" s="738" t="s">
        <v>3218</v>
      </c>
      <c r="H2744" s="738" t="s">
        <v>608</v>
      </c>
      <c r="I2744" s="738" t="s">
        <v>1822</v>
      </c>
      <c r="J2744" s="738" t="s">
        <v>2562</v>
      </c>
      <c r="K2744" s="738" t="s">
        <v>3727</v>
      </c>
      <c r="L2744" s="739">
        <v>0</v>
      </c>
      <c r="M2744" s="739">
        <v>0</v>
      </c>
      <c r="N2744" s="738">
        <v>1</v>
      </c>
      <c r="O2744" s="821"/>
      <c r="P2744" s="739"/>
      <c r="Q2744" s="754"/>
      <c r="R2744" s="738"/>
      <c r="S2744" s="754">
        <v>0</v>
      </c>
      <c r="T2744" s="821"/>
      <c r="U2744" s="777"/>
    </row>
    <row r="2745" spans="1:21" ht="14.4" customHeight="1" x14ac:dyDescent="0.3">
      <c r="A2745" s="737">
        <v>10</v>
      </c>
      <c r="B2745" s="738" t="s">
        <v>2778</v>
      </c>
      <c r="C2745" s="738" t="s">
        <v>3086</v>
      </c>
      <c r="D2745" s="819" t="s">
        <v>5809</v>
      </c>
      <c r="E2745" s="820" t="s">
        <v>3115</v>
      </c>
      <c r="F2745" s="738" t="s">
        <v>3057</v>
      </c>
      <c r="G2745" s="738" t="s">
        <v>3237</v>
      </c>
      <c r="H2745" s="738" t="s">
        <v>608</v>
      </c>
      <c r="I2745" s="738" t="s">
        <v>5590</v>
      </c>
      <c r="J2745" s="738" t="s">
        <v>5591</v>
      </c>
      <c r="K2745" s="738" t="s">
        <v>5592</v>
      </c>
      <c r="L2745" s="739">
        <v>65.83</v>
      </c>
      <c r="M2745" s="739">
        <v>65.83</v>
      </c>
      <c r="N2745" s="738">
        <v>1</v>
      </c>
      <c r="O2745" s="821">
        <v>1</v>
      </c>
      <c r="P2745" s="739"/>
      <c r="Q2745" s="754">
        <v>0</v>
      </c>
      <c r="R2745" s="738"/>
      <c r="S2745" s="754">
        <v>0</v>
      </c>
      <c r="T2745" s="821"/>
      <c r="U2745" s="777">
        <v>0</v>
      </c>
    </row>
    <row r="2746" spans="1:21" ht="14.4" customHeight="1" x14ac:dyDescent="0.3">
      <c r="A2746" s="737">
        <v>10</v>
      </c>
      <c r="B2746" s="738" t="s">
        <v>2778</v>
      </c>
      <c r="C2746" s="738" t="s">
        <v>3086</v>
      </c>
      <c r="D2746" s="819" t="s">
        <v>5809</v>
      </c>
      <c r="E2746" s="820" t="s">
        <v>3115</v>
      </c>
      <c r="F2746" s="738" t="s">
        <v>3057</v>
      </c>
      <c r="G2746" s="738" t="s">
        <v>3237</v>
      </c>
      <c r="H2746" s="738" t="s">
        <v>608</v>
      </c>
      <c r="I2746" s="738" t="s">
        <v>5660</v>
      </c>
      <c r="J2746" s="738" t="s">
        <v>5661</v>
      </c>
      <c r="K2746" s="738" t="s">
        <v>5662</v>
      </c>
      <c r="L2746" s="739">
        <v>41.43</v>
      </c>
      <c r="M2746" s="739">
        <v>124.28999999999999</v>
      </c>
      <c r="N2746" s="738">
        <v>3</v>
      </c>
      <c r="O2746" s="821">
        <v>2.5</v>
      </c>
      <c r="P2746" s="739">
        <v>41.43</v>
      </c>
      <c r="Q2746" s="754">
        <v>0.33333333333333337</v>
      </c>
      <c r="R2746" s="738">
        <v>1</v>
      </c>
      <c r="S2746" s="754">
        <v>0.33333333333333331</v>
      </c>
      <c r="T2746" s="821">
        <v>1</v>
      </c>
      <c r="U2746" s="777">
        <v>0.4</v>
      </c>
    </row>
    <row r="2747" spans="1:21" ht="14.4" customHeight="1" x14ac:dyDescent="0.3">
      <c r="A2747" s="737">
        <v>10</v>
      </c>
      <c r="B2747" s="738" t="s">
        <v>2778</v>
      </c>
      <c r="C2747" s="738" t="s">
        <v>3086</v>
      </c>
      <c r="D2747" s="819" t="s">
        <v>5809</v>
      </c>
      <c r="E2747" s="820" t="s">
        <v>3115</v>
      </c>
      <c r="F2747" s="738" t="s">
        <v>3057</v>
      </c>
      <c r="G2747" s="738" t="s">
        <v>3240</v>
      </c>
      <c r="H2747" s="738" t="s">
        <v>608</v>
      </c>
      <c r="I2747" s="738" t="s">
        <v>5247</v>
      </c>
      <c r="J2747" s="738" t="s">
        <v>2237</v>
      </c>
      <c r="K2747" s="738" t="s">
        <v>5248</v>
      </c>
      <c r="L2747" s="739">
        <v>154.36000000000001</v>
      </c>
      <c r="M2747" s="739">
        <v>154.36000000000001</v>
      </c>
      <c r="N2747" s="738">
        <v>1</v>
      </c>
      <c r="O2747" s="821">
        <v>0.5</v>
      </c>
      <c r="P2747" s="739"/>
      <c r="Q2747" s="754">
        <v>0</v>
      </c>
      <c r="R2747" s="738"/>
      <c r="S2747" s="754">
        <v>0</v>
      </c>
      <c r="T2747" s="821"/>
      <c r="U2747" s="777">
        <v>0</v>
      </c>
    </row>
    <row r="2748" spans="1:21" ht="14.4" customHeight="1" x14ac:dyDescent="0.3">
      <c r="A2748" s="737">
        <v>10</v>
      </c>
      <c r="B2748" s="738" t="s">
        <v>2778</v>
      </c>
      <c r="C2748" s="738" t="s">
        <v>3086</v>
      </c>
      <c r="D2748" s="819" t="s">
        <v>5809</v>
      </c>
      <c r="E2748" s="820" t="s">
        <v>3115</v>
      </c>
      <c r="F2748" s="738" t="s">
        <v>3057</v>
      </c>
      <c r="G2748" s="738" t="s">
        <v>3240</v>
      </c>
      <c r="H2748" s="738" t="s">
        <v>608</v>
      </c>
      <c r="I2748" s="738" t="s">
        <v>2332</v>
      </c>
      <c r="J2748" s="738" t="s">
        <v>2333</v>
      </c>
      <c r="K2748" s="738" t="s">
        <v>4105</v>
      </c>
      <c r="L2748" s="739">
        <v>75.73</v>
      </c>
      <c r="M2748" s="739">
        <v>1438.8700000000001</v>
      </c>
      <c r="N2748" s="738">
        <v>19</v>
      </c>
      <c r="O2748" s="821">
        <v>15</v>
      </c>
      <c r="P2748" s="739">
        <v>605.84</v>
      </c>
      <c r="Q2748" s="754">
        <v>0.42105263157894735</v>
      </c>
      <c r="R2748" s="738">
        <v>8</v>
      </c>
      <c r="S2748" s="754">
        <v>0.42105263157894735</v>
      </c>
      <c r="T2748" s="821">
        <v>6.5</v>
      </c>
      <c r="U2748" s="777">
        <v>0.43333333333333335</v>
      </c>
    </row>
    <row r="2749" spans="1:21" ht="14.4" customHeight="1" x14ac:dyDescent="0.3">
      <c r="A2749" s="737">
        <v>10</v>
      </c>
      <c r="B2749" s="738" t="s">
        <v>2778</v>
      </c>
      <c r="C2749" s="738" t="s">
        <v>3086</v>
      </c>
      <c r="D2749" s="819" t="s">
        <v>5809</v>
      </c>
      <c r="E2749" s="820" t="s">
        <v>3115</v>
      </c>
      <c r="F2749" s="738" t="s">
        <v>3057</v>
      </c>
      <c r="G2749" s="738" t="s">
        <v>3240</v>
      </c>
      <c r="H2749" s="738" t="s">
        <v>871</v>
      </c>
      <c r="I2749" s="738" t="s">
        <v>1329</v>
      </c>
      <c r="J2749" s="738" t="s">
        <v>2893</v>
      </c>
      <c r="K2749" s="738" t="s">
        <v>2894</v>
      </c>
      <c r="L2749" s="739">
        <v>111.22</v>
      </c>
      <c r="M2749" s="739">
        <v>1112.2</v>
      </c>
      <c r="N2749" s="738">
        <v>10</v>
      </c>
      <c r="O2749" s="821">
        <v>8.5</v>
      </c>
      <c r="P2749" s="739">
        <v>111.22</v>
      </c>
      <c r="Q2749" s="754">
        <v>9.9999999999999992E-2</v>
      </c>
      <c r="R2749" s="738">
        <v>1</v>
      </c>
      <c r="S2749" s="754">
        <v>0.1</v>
      </c>
      <c r="T2749" s="821">
        <v>1</v>
      </c>
      <c r="U2749" s="777">
        <v>0.11764705882352941</v>
      </c>
    </row>
    <row r="2750" spans="1:21" ht="14.4" customHeight="1" x14ac:dyDescent="0.3">
      <c r="A2750" s="737">
        <v>10</v>
      </c>
      <c r="B2750" s="738" t="s">
        <v>2778</v>
      </c>
      <c r="C2750" s="738" t="s">
        <v>3086</v>
      </c>
      <c r="D2750" s="819" t="s">
        <v>5809</v>
      </c>
      <c r="E2750" s="820" t="s">
        <v>3115</v>
      </c>
      <c r="F2750" s="738" t="s">
        <v>3057</v>
      </c>
      <c r="G2750" s="738" t="s">
        <v>3240</v>
      </c>
      <c r="H2750" s="738" t="s">
        <v>871</v>
      </c>
      <c r="I2750" s="738" t="s">
        <v>1007</v>
      </c>
      <c r="J2750" s="738" t="s">
        <v>1008</v>
      </c>
      <c r="K2750" s="738" t="s">
        <v>3241</v>
      </c>
      <c r="L2750" s="739">
        <v>75.73</v>
      </c>
      <c r="M2750" s="739">
        <v>151.46</v>
      </c>
      <c r="N2750" s="738">
        <v>2</v>
      </c>
      <c r="O2750" s="821">
        <v>2</v>
      </c>
      <c r="P2750" s="739">
        <v>151.46</v>
      </c>
      <c r="Q2750" s="754">
        <v>1</v>
      </c>
      <c r="R2750" s="738">
        <v>2</v>
      </c>
      <c r="S2750" s="754">
        <v>1</v>
      </c>
      <c r="T2750" s="821">
        <v>2</v>
      </c>
      <c r="U2750" s="777">
        <v>1</v>
      </c>
    </row>
    <row r="2751" spans="1:21" ht="14.4" customHeight="1" x14ac:dyDescent="0.3">
      <c r="A2751" s="737">
        <v>10</v>
      </c>
      <c r="B2751" s="738" t="s">
        <v>2778</v>
      </c>
      <c r="C2751" s="738" t="s">
        <v>3086</v>
      </c>
      <c r="D2751" s="819" t="s">
        <v>5809</v>
      </c>
      <c r="E2751" s="820" t="s">
        <v>3115</v>
      </c>
      <c r="F2751" s="738" t="s">
        <v>3057</v>
      </c>
      <c r="G2751" s="738" t="s">
        <v>3240</v>
      </c>
      <c r="H2751" s="738" t="s">
        <v>608</v>
      </c>
      <c r="I2751" s="738" t="s">
        <v>5428</v>
      </c>
      <c r="J2751" s="738" t="s">
        <v>2333</v>
      </c>
      <c r="K2751" s="738" t="s">
        <v>4105</v>
      </c>
      <c r="L2751" s="739">
        <v>0</v>
      </c>
      <c r="M2751" s="739">
        <v>0</v>
      </c>
      <c r="N2751" s="738">
        <v>2</v>
      </c>
      <c r="O2751" s="821">
        <v>1.5</v>
      </c>
      <c r="P2751" s="739"/>
      <c r="Q2751" s="754"/>
      <c r="R2751" s="738"/>
      <c r="S2751" s="754">
        <v>0</v>
      </c>
      <c r="T2751" s="821"/>
      <c r="U2751" s="777">
        <v>0</v>
      </c>
    </row>
    <row r="2752" spans="1:21" ht="14.4" customHeight="1" x14ac:dyDescent="0.3">
      <c r="A2752" s="737">
        <v>10</v>
      </c>
      <c r="B2752" s="738" t="s">
        <v>2778</v>
      </c>
      <c r="C2752" s="738" t="s">
        <v>3086</v>
      </c>
      <c r="D2752" s="819" t="s">
        <v>5809</v>
      </c>
      <c r="E2752" s="820" t="s">
        <v>3115</v>
      </c>
      <c r="F2752" s="738" t="s">
        <v>3057</v>
      </c>
      <c r="G2752" s="738" t="s">
        <v>3240</v>
      </c>
      <c r="H2752" s="738" t="s">
        <v>608</v>
      </c>
      <c r="I2752" s="738" t="s">
        <v>4104</v>
      </c>
      <c r="J2752" s="738" t="s">
        <v>2333</v>
      </c>
      <c r="K2752" s="738" t="s">
        <v>4105</v>
      </c>
      <c r="L2752" s="739">
        <v>75.73</v>
      </c>
      <c r="M2752" s="739">
        <v>530.11</v>
      </c>
      <c r="N2752" s="738">
        <v>7</v>
      </c>
      <c r="O2752" s="821">
        <v>3.5</v>
      </c>
      <c r="P2752" s="739">
        <v>151.46</v>
      </c>
      <c r="Q2752" s="754">
        <v>0.2857142857142857</v>
      </c>
      <c r="R2752" s="738">
        <v>2</v>
      </c>
      <c r="S2752" s="754">
        <v>0.2857142857142857</v>
      </c>
      <c r="T2752" s="821">
        <v>1.5</v>
      </c>
      <c r="U2752" s="777">
        <v>0.42857142857142855</v>
      </c>
    </row>
    <row r="2753" spans="1:21" ht="14.4" customHeight="1" x14ac:dyDescent="0.3">
      <c r="A2753" s="737">
        <v>10</v>
      </c>
      <c r="B2753" s="738" t="s">
        <v>2778</v>
      </c>
      <c r="C2753" s="738" t="s">
        <v>3086</v>
      </c>
      <c r="D2753" s="819" t="s">
        <v>5809</v>
      </c>
      <c r="E2753" s="820" t="s">
        <v>3115</v>
      </c>
      <c r="F2753" s="738" t="s">
        <v>3057</v>
      </c>
      <c r="G2753" s="738" t="s">
        <v>4154</v>
      </c>
      <c r="H2753" s="738" t="s">
        <v>608</v>
      </c>
      <c r="I2753" s="738" t="s">
        <v>787</v>
      </c>
      <c r="J2753" s="738" t="s">
        <v>788</v>
      </c>
      <c r="K2753" s="738" t="s">
        <v>4155</v>
      </c>
      <c r="L2753" s="739">
        <v>57.76</v>
      </c>
      <c r="M2753" s="739">
        <v>231.04</v>
      </c>
      <c r="N2753" s="738">
        <v>4</v>
      </c>
      <c r="O2753" s="821">
        <v>2.5</v>
      </c>
      <c r="P2753" s="739">
        <v>57.76</v>
      </c>
      <c r="Q2753" s="754">
        <v>0.25</v>
      </c>
      <c r="R2753" s="738">
        <v>1</v>
      </c>
      <c r="S2753" s="754">
        <v>0.25</v>
      </c>
      <c r="T2753" s="821">
        <v>0.5</v>
      </c>
      <c r="U2753" s="777">
        <v>0.2</v>
      </c>
    </row>
    <row r="2754" spans="1:21" ht="14.4" customHeight="1" x14ac:dyDescent="0.3">
      <c r="A2754" s="737">
        <v>10</v>
      </c>
      <c r="B2754" s="738" t="s">
        <v>2778</v>
      </c>
      <c r="C2754" s="738" t="s">
        <v>3086</v>
      </c>
      <c r="D2754" s="819" t="s">
        <v>5809</v>
      </c>
      <c r="E2754" s="820" t="s">
        <v>3115</v>
      </c>
      <c r="F2754" s="738" t="s">
        <v>3057</v>
      </c>
      <c r="G2754" s="738" t="s">
        <v>3728</v>
      </c>
      <c r="H2754" s="738" t="s">
        <v>608</v>
      </c>
      <c r="I2754" s="738" t="s">
        <v>5061</v>
      </c>
      <c r="J2754" s="738" t="s">
        <v>5062</v>
      </c>
      <c r="K2754" s="738" t="s">
        <v>5063</v>
      </c>
      <c r="L2754" s="739">
        <v>56.44</v>
      </c>
      <c r="M2754" s="739">
        <v>338.64</v>
      </c>
      <c r="N2754" s="738">
        <v>6</v>
      </c>
      <c r="O2754" s="821">
        <v>4.5</v>
      </c>
      <c r="P2754" s="739">
        <v>112.88</v>
      </c>
      <c r="Q2754" s="754">
        <v>0.33333333333333331</v>
      </c>
      <c r="R2754" s="738">
        <v>2</v>
      </c>
      <c r="S2754" s="754">
        <v>0.33333333333333331</v>
      </c>
      <c r="T2754" s="821">
        <v>1.5</v>
      </c>
      <c r="U2754" s="777">
        <v>0.33333333333333331</v>
      </c>
    </row>
    <row r="2755" spans="1:21" ht="14.4" customHeight="1" x14ac:dyDescent="0.3">
      <c r="A2755" s="737">
        <v>10</v>
      </c>
      <c r="B2755" s="738" t="s">
        <v>2778</v>
      </c>
      <c r="C2755" s="738" t="s">
        <v>3086</v>
      </c>
      <c r="D2755" s="819" t="s">
        <v>5809</v>
      </c>
      <c r="E2755" s="820" t="s">
        <v>3115</v>
      </c>
      <c r="F2755" s="738" t="s">
        <v>3057</v>
      </c>
      <c r="G2755" s="738" t="s">
        <v>3728</v>
      </c>
      <c r="H2755" s="738" t="s">
        <v>608</v>
      </c>
      <c r="I2755" s="738" t="s">
        <v>5663</v>
      </c>
      <c r="J2755" s="738" t="s">
        <v>5664</v>
      </c>
      <c r="K2755" s="738" t="s">
        <v>5665</v>
      </c>
      <c r="L2755" s="739">
        <v>43.85</v>
      </c>
      <c r="M2755" s="739">
        <v>175.4</v>
      </c>
      <c r="N2755" s="738">
        <v>4</v>
      </c>
      <c r="O2755" s="821">
        <v>2</v>
      </c>
      <c r="P2755" s="739">
        <v>43.85</v>
      </c>
      <c r="Q2755" s="754">
        <v>0.25</v>
      </c>
      <c r="R2755" s="738">
        <v>1</v>
      </c>
      <c r="S2755" s="754">
        <v>0.25</v>
      </c>
      <c r="T2755" s="821">
        <v>1</v>
      </c>
      <c r="U2755" s="777">
        <v>0.5</v>
      </c>
    </row>
    <row r="2756" spans="1:21" ht="14.4" customHeight="1" x14ac:dyDescent="0.3">
      <c r="A2756" s="737">
        <v>10</v>
      </c>
      <c r="B2756" s="738" t="s">
        <v>2778</v>
      </c>
      <c r="C2756" s="738" t="s">
        <v>3086</v>
      </c>
      <c r="D2756" s="819" t="s">
        <v>5809</v>
      </c>
      <c r="E2756" s="820" t="s">
        <v>3115</v>
      </c>
      <c r="F2756" s="738" t="s">
        <v>3057</v>
      </c>
      <c r="G2756" s="738" t="s">
        <v>3728</v>
      </c>
      <c r="H2756" s="738" t="s">
        <v>608</v>
      </c>
      <c r="I2756" s="738" t="s">
        <v>5064</v>
      </c>
      <c r="J2756" s="738" t="s">
        <v>5065</v>
      </c>
      <c r="K2756" s="738" t="s">
        <v>5066</v>
      </c>
      <c r="L2756" s="739">
        <v>59.85</v>
      </c>
      <c r="M2756" s="739">
        <v>239.4</v>
      </c>
      <c r="N2756" s="738">
        <v>4</v>
      </c>
      <c r="O2756" s="821">
        <v>2.5</v>
      </c>
      <c r="P2756" s="739">
        <v>119.7</v>
      </c>
      <c r="Q2756" s="754">
        <v>0.5</v>
      </c>
      <c r="R2756" s="738">
        <v>2</v>
      </c>
      <c r="S2756" s="754">
        <v>0.5</v>
      </c>
      <c r="T2756" s="821">
        <v>1</v>
      </c>
      <c r="U2756" s="777">
        <v>0.4</v>
      </c>
    </row>
    <row r="2757" spans="1:21" ht="14.4" customHeight="1" x14ac:dyDescent="0.3">
      <c r="A2757" s="737">
        <v>10</v>
      </c>
      <c r="B2757" s="738" t="s">
        <v>2778</v>
      </c>
      <c r="C2757" s="738" t="s">
        <v>3086</v>
      </c>
      <c r="D2757" s="819" t="s">
        <v>5809</v>
      </c>
      <c r="E2757" s="820" t="s">
        <v>3115</v>
      </c>
      <c r="F2757" s="738" t="s">
        <v>3057</v>
      </c>
      <c r="G2757" s="738" t="s">
        <v>3603</v>
      </c>
      <c r="H2757" s="738" t="s">
        <v>608</v>
      </c>
      <c r="I2757" s="738" t="s">
        <v>977</v>
      </c>
      <c r="J2757" s="738" t="s">
        <v>3604</v>
      </c>
      <c r="K2757" s="738" t="s">
        <v>3605</v>
      </c>
      <c r="L2757" s="739">
        <v>36.76</v>
      </c>
      <c r="M2757" s="739">
        <v>257.32</v>
      </c>
      <c r="N2757" s="738">
        <v>7</v>
      </c>
      <c r="O2757" s="821">
        <v>4</v>
      </c>
      <c r="P2757" s="739"/>
      <c r="Q2757" s="754">
        <v>0</v>
      </c>
      <c r="R2757" s="738"/>
      <c r="S2757" s="754">
        <v>0</v>
      </c>
      <c r="T2757" s="821"/>
      <c r="U2757" s="777">
        <v>0</v>
      </c>
    </row>
    <row r="2758" spans="1:21" ht="14.4" customHeight="1" x14ac:dyDescent="0.3">
      <c r="A2758" s="737">
        <v>10</v>
      </c>
      <c r="B2758" s="738" t="s">
        <v>2778</v>
      </c>
      <c r="C2758" s="738" t="s">
        <v>3086</v>
      </c>
      <c r="D2758" s="819" t="s">
        <v>5809</v>
      </c>
      <c r="E2758" s="820" t="s">
        <v>3115</v>
      </c>
      <c r="F2758" s="738" t="s">
        <v>3057</v>
      </c>
      <c r="G2758" s="738" t="s">
        <v>3603</v>
      </c>
      <c r="H2758" s="738" t="s">
        <v>608</v>
      </c>
      <c r="I2758" s="738" t="s">
        <v>5600</v>
      </c>
      <c r="J2758" s="738" t="s">
        <v>3604</v>
      </c>
      <c r="K2758" s="738" t="s">
        <v>5601</v>
      </c>
      <c r="L2758" s="739">
        <v>0</v>
      </c>
      <c r="M2758" s="739">
        <v>0</v>
      </c>
      <c r="N2758" s="738">
        <v>3</v>
      </c>
      <c r="O2758" s="821">
        <v>2</v>
      </c>
      <c r="P2758" s="739">
        <v>0</v>
      </c>
      <c r="Q2758" s="754"/>
      <c r="R2758" s="738">
        <v>2</v>
      </c>
      <c r="S2758" s="754">
        <v>0.66666666666666663</v>
      </c>
      <c r="T2758" s="821">
        <v>1</v>
      </c>
      <c r="U2758" s="777">
        <v>0.5</v>
      </c>
    </row>
    <row r="2759" spans="1:21" ht="14.4" customHeight="1" x14ac:dyDescent="0.3">
      <c r="A2759" s="737">
        <v>10</v>
      </c>
      <c r="B2759" s="738" t="s">
        <v>2778</v>
      </c>
      <c r="C2759" s="738" t="s">
        <v>3086</v>
      </c>
      <c r="D2759" s="819" t="s">
        <v>5809</v>
      </c>
      <c r="E2759" s="820" t="s">
        <v>3115</v>
      </c>
      <c r="F2759" s="738" t="s">
        <v>3057</v>
      </c>
      <c r="G2759" s="738" t="s">
        <v>4128</v>
      </c>
      <c r="H2759" s="738" t="s">
        <v>608</v>
      </c>
      <c r="I2759" s="738" t="s">
        <v>5092</v>
      </c>
      <c r="J2759" s="738" t="s">
        <v>5093</v>
      </c>
      <c r="K2759" s="738" t="s">
        <v>3504</v>
      </c>
      <c r="L2759" s="739">
        <v>170.52</v>
      </c>
      <c r="M2759" s="739">
        <v>170.52</v>
      </c>
      <c r="N2759" s="738">
        <v>1</v>
      </c>
      <c r="O2759" s="821">
        <v>0.5</v>
      </c>
      <c r="P2759" s="739">
        <v>170.52</v>
      </c>
      <c r="Q2759" s="754">
        <v>1</v>
      </c>
      <c r="R2759" s="738">
        <v>1</v>
      </c>
      <c r="S2759" s="754">
        <v>1</v>
      </c>
      <c r="T2759" s="821">
        <v>0.5</v>
      </c>
      <c r="U2759" s="777">
        <v>1</v>
      </c>
    </row>
    <row r="2760" spans="1:21" ht="14.4" customHeight="1" x14ac:dyDescent="0.3">
      <c r="A2760" s="737">
        <v>10</v>
      </c>
      <c r="B2760" s="738" t="s">
        <v>2778</v>
      </c>
      <c r="C2760" s="738" t="s">
        <v>3086</v>
      </c>
      <c r="D2760" s="819" t="s">
        <v>5809</v>
      </c>
      <c r="E2760" s="820" t="s">
        <v>3115</v>
      </c>
      <c r="F2760" s="738" t="s">
        <v>3057</v>
      </c>
      <c r="G2760" s="738" t="s">
        <v>4128</v>
      </c>
      <c r="H2760" s="738" t="s">
        <v>608</v>
      </c>
      <c r="I2760" s="738" t="s">
        <v>5666</v>
      </c>
      <c r="J2760" s="738" t="s">
        <v>5093</v>
      </c>
      <c r="K2760" s="738" t="s">
        <v>2940</v>
      </c>
      <c r="L2760" s="739">
        <v>0</v>
      </c>
      <c r="M2760" s="739">
        <v>0</v>
      </c>
      <c r="N2760" s="738">
        <v>1</v>
      </c>
      <c r="O2760" s="821">
        <v>0.5</v>
      </c>
      <c r="P2760" s="739">
        <v>0</v>
      </c>
      <c r="Q2760" s="754"/>
      <c r="R2760" s="738">
        <v>1</v>
      </c>
      <c r="S2760" s="754">
        <v>1</v>
      </c>
      <c r="T2760" s="821">
        <v>0.5</v>
      </c>
      <c r="U2760" s="777">
        <v>1</v>
      </c>
    </row>
    <row r="2761" spans="1:21" ht="14.4" customHeight="1" x14ac:dyDescent="0.3">
      <c r="A2761" s="737">
        <v>10</v>
      </c>
      <c r="B2761" s="738" t="s">
        <v>2778</v>
      </c>
      <c r="C2761" s="738" t="s">
        <v>3086</v>
      </c>
      <c r="D2761" s="819" t="s">
        <v>5809</v>
      </c>
      <c r="E2761" s="820" t="s">
        <v>3115</v>
      </c>
      <c r="F2761" s="738" t="s">
        <v>3057</v>
      </c>
      <c r="G2761" s="738" t="s">
        <v>4128</v>
      </c>
      <c r="H2761" s="738" t="s">
        <v>608</v>
      </c>
      <c r="I2761" s="738" t="s">
        <v>5667</v>
      </c>
      <c r="J2761" s="738" t="s">
        <v>5093</v>
      </c>
      <c r="K2761" s="738" t="s">
        <v>3254</v>
      </c>
      <c r="L2761" s="739">
        <v>85.27</v>
      </c>
      <c r="M2761" s="739">
        <v>85.27</v>
      </c>
      <c r="N2761" s="738">
        <v>1</v>
      </c>
      <c r="O2761" s="821">
        <v>1</v>
      </c>
      <c r="P2761" s="739">
        <v>85.27</v>
      </c>
      <c r="Q2761" s="754">
        <v>1</v>
      </c>
      <c r="R2761" s="738">
        <v>1</v>
      </c>
      <c r="S2761" s="754">
        <v>1</v>
      </c>
      <c r="T2761" s="821">
        <v>1</v>
      </c>
      <c r="U2761" s="777">
        <v>1</v>
      </c>
    </row>
    <row r="2762" spans="1:21" ht="14.4" customHeight="1" x14ac:dyDescent="0.3">
      <c r="A2762" s="737">
        <v>10</v>
      </c>
      <c r="B2762" s="738" t="s">
        <v>2778</v>
      </c>
      <c r="C2762" s="738" t="s">
        <v>3086</v>
      </c>
      <c r="D2762" s="819" t="s">
        <v>5809</v>
      </c>
      <c r="E2762" s="820" t="s">
        <v>3115</v>
      </c>
      <c r="F2762" s="738" t="s">
        <v>3057</v>
      </c>
      <c r="G2762" s="738" t="s">
        <v>3246</v>
      </c>
      <c r="H2762" s="738" t="s">
        <v>608</v>
      </c>
      <c r="I2762" s="738" t="s">
        <v>4132</v>
      </c>
      <c r="J2762" s="738" t="s">
        <v>3247</v>
      </c>
      <c r="K2762" s="738" t="s">
        <v>4133</v>
      </c>
      <c r="L2762" s="739">
        <v>0</v>
      </c>
      <c r="M2762" s="739">
        <v>0</v>
      </c>
      <c r="N2762" s="738">
        <v>1</v>
      </c>
      <c r="O2762" s="821">
        <v>0.5</v>
      </c>
      <c r="P2762" s="739"/>
      <c r="Q2762" s="754"/>
      <c r="R2762" s="738"/>
      <c r="S2762" s="754">
        <v>0</v>
      </c>
      <c r="T2762" s="821"/>
      <c r="U2762" s="777">
        <v>0</v>
      </c>
    </row>
    <row r="2763" spans="1:21" ht="14.4" customHeight="1" x14ac:dyDescent="0.3">
      <c r="A2763" s="737">
        <v>10</v>
      </c>
      <c r="B2763" s="738" t="s">
        <v>2778</v>
      </c>
      <c r="C2763" s="738" t="s">
        <v>3086</v>
      </c>
      <c r="D2763" s="819" t="s">
        <v>5809</v>
      </c>
      <c r="E2763" s="820" t="s">
        <v>3115</v>
      </c>
      <c r="F2763" s="738" t="s">
        <v>3057</v>
      </c>
      <c r="G2763" s="738" t="s">
        <v>3251</v>
      </c>
      <c r="H2763" s="738" t="s">
        <v>608</v>
      </c>
      <c r="I2763" s="738" t="s">
        <v>4059</v>
      </c>
      <c r="J2763" s="738" t="s">
        <v>4060</v>
      </c>
      <c r="K2763" s="738" t="s">
        <v>4061</v>
      </c>
      <c r="L2763" s="739">
        <v>0</v>
      </c>
      <c r="M2763" s="739">
        <v>0</v>
      </c>
      <c r="N2763" s="738">
        <v>1</v>
      </c>
      <c r="O2763" s="821">
        <v>1</v>
      </c>
      <c r="P2763" s="739"/>
      <c r="Q2763" s="754"/>
      <c r="R2763" s="738"/>
      <c r="S2763" s="754">
        <v>0</v>
      </c>
      <c r="T2763" s="821"/>
      <c r="U2763" s="777">
        <v>0</v>
      </c>
    </row>
    <row r="2764" spans="1:21" ht="14.4" customHeight="1" x14ac:dyDescent="0.3">
      <c r="A2764" s="737">
        <v>10</v>
      </c>
      <c r="B2764" s="738" t="s">
        <v>2778</v>
      </c>
      <c r="C2764" s="738" t="s">
        <v>3086</v>
      </c>
      <c r="D2764" s="819" t="s">
        <v>5809</v>
      </c>
      <c r="E2764" s="820" t="s">
        <v>3115</v>
      </c>
      <c r="F2764" s="738" t="s">
        <v>3057</v>
      </c>
      <c r="G2764" s="738" t="s">
        <v>3251</v>
      </c>
      <c r="H2764" s="738" t="s">
        <v>608</v>
      </c>
      <c r="I2764" s="738" t="s">
        <v>5668</v>
      </c>
      <c r="J2764" s="738" t="s">
        <v>4060</v>
      </c>
      <c r="K2764" s="738" t="s">
        <v>3575</v>
      </c>
      <c r="L2764" s="739">
        <v>0</v>
      </c>
      <c r="M2764" s="739">
        <v>0</v>
      </c>
      <c r="N2764" s="738">
        <v>1</v>
      </c>
      <c r="O2764" s="821">
        <v>1</v>
      </c>
      <c r="P2764" s="739"/>
      <c r="Q2764" s="754"/>
      <c r="R2764" s="738"/>
      <c r="S2764" s="754">
        <v>0</v>
      </c>
      <c r="T2764" s="821"/>
      <c r="U2764" s="777">
        <v>0</v>
      </c>
    </row>
    <row r="2765" spans="1:21" ht="14.4" customHeight="1" x14ac:dyDescent="0.3">
      <c r="A2765" s="737">
        <v>10</v>
      </c>
      <c r="B2765" s="738" t="s">
        <v>2778</v>
      </c>
      <c r="C2765" s="738" t="s">
        <v>3086</v>
      </c>
      <c r="D2765" s="819" t="s">
        <v>5809</v>
      </c>
      <c r="E2765" s="820" t="s">
        <v>3115</v>
      </c>
      <c r="F2765" s="738" t="s">
        <v>3057</v>
      </c>
      <c r="G2765" s="738" t="s">
        <v>4215</v>
      </c>
      <c r="H2765" s="738" t="s">
        <v>608</v>
      </c>
      <c r="I2765" s="738" t="s">
        <v>5259</v>
      </c>
      <c r="J2765" s="738" t="s">
        <v>1374</v>
      </c>
      <c r="K2765" s="738" t="s">
        <v>4218</v>
      </c>
      <c r="L2765" s="739">
        <v>0</v>
      </c>
      <c r="M2765" s="739">
        <v>0</v>
      </c>
      <c r="N2765" s="738">
        <v>1</v>
      </c>
      <c r="O2765" s="821">
        <v>0.5</v>
      </c>
      <c r="P2765" s="739"/>
      <c r="Q2765" s="754"/>
      <c r="R2765" s="738"/>
      <c r="S2765" s="754">
        <v>0</v>
      </c>
      <c r="T2765" s="821"/>
      <c r="U2765" s="777">
        <v>0</v>
      </c>
    </row>
    <row r="2766" spans="1:21" ht="14.4" customHeight="1" x14ac:dyDescent="0.3">
      <c r="A2766" s="737">
        <v>10</v>
      </c>
      <c r="B2766" s="738" t="s">
        <v>2778</v>
      </c>
      <c r="C2766" s="738" t="s">
        <v>3086</v>
      </c>
      <c r="D2766" s="819" t="s">
        <v>5809</v>
      </c>
      <c r="E2766" s="820" t="s">
        <v>3115</v>
      </c>
      <c r="F2766" s="738" t="s">
        <v>3057</v>
      </c>
      <c r="G2766" s="738" t="s">
        <v>3154</v>
      </c>
      <c r="H2766" s="738" t="s">
        <v>608</v>
      </c>
      <c r="I2766" s="738" t="s">
        <v>5669</v>
      </c>
      <c r="J2766" s="738" t="s">
        <v>3450</v>
      </c>
      <c r="K2766" s="738" t="s">
        <v>3732</v>
      </c>
      <c r="L2766" s="739">
        <v>23.06</v>
      </c>
      <c r="M2766" s="739">
        <v>276.71999999999997</v>
      </c>
      <c r="N2766" s="738">
        <v>12</v>
      </c>
      <c r="O2766" s="821">
        <v>8.5</v>
      </c>
      <c r="P2766" s="739">
        <v>115.3</v>
      </c>
      <c r="Q2766" s="754">
        <v>0.41666666666666669</v>
      </c>
      <c r="R2766" s="738">
        <v>5</v>
      </c>
      <c r="S2766" s="754">
        <v>0.41666666666666669</v>
      </c>
      <c r="T2766" s="821">
        <v>3</v>
      </c>
      <c r="U2766" s="777">
        <v>0.35294117647058826</v>
      </c>
    </row>
    <row r="2767" spans="1:21" ht="14.4" customHeight="1" x14ac:dyDescent="0.3">
      <c r="A2767" s="737">
        <v>10</v>
      </c>
      <c r="B2767" s="738" t="s">
        <v>2778</v>
      </c>
      <c r="C2767" s="738" t="s">
        <v>3086</v>
      </c>
      <c r="D2767" s="819" t="s">
        <v>5809</v>
      </c>
      <c r="E2767" s="820" t="s">
        <v>3115</v>
      </c>
      <c r="F2767" s="738" t="s">
        <v>3057</v>
      </c>
      <c r="G2767" s="738" t="s">
        <v>3154</v>
      </c>
      <c r="H2767" s="738" t="s">
        <v>608</v>
      </c>
      <c r="I2767" s="738" t="s">
        <v>1145</v>
      </c>
      <c r="J2767" s="738" t="s">
        <v>3450</v>
      </c>
      <c r="K2767" s="738" t="s">
        <v>5438</v>
      </c>
      <c r="L2767" s="739">
        <v>34.57</v>
      </c>
      <c r="M2767" s="739">
        <v>553.12</v>
      </c>
      <c r="N2767" s="738">
        <v>16</v>
      </c>
      <c r="O2767" s="821">
        <v>10.5</v>
      </c>
      <c r="P2767" s="739">
        <v>241.98999999999998</v>
      </c>
      <c r="Q2767" s="754">
        <v>0.43749999999999994</v>
      </c>
      <c r="R2767" s="738">
        <v>7</v>
      </c>
      <c r="S2767" s="754">
        <v>0.4375</v>
      </c>
      <c r="T2767" s="821">
        <v>4</v>
      </c>
      <c r="U2767" s="777">
        <v>0.38095238095238093</v>
      </c>
    </row>
    <row r="2768" spans="1:21" ht="14.4" customHeight="1" x14ac:dyDescent="0.3">
      <c r="A2768" s="737">
        <v>10</v>
      </c>
      <c r="B2768" s="738" t="s">
        <v>2778</v>
      </c>
      <c r="C2768" s="738" t="s">
        <v>3086</v>
      </c>
      <c r="D2768" s="819" t="s">
        <v>5809</v>
      </c>
      <c r="E2768" s="820" t="s">
        <v>3115</v>
      </c>
      <c r="F2768" s="738" t="s">
        <v>3057</v>
      </c>
      <c r="G2768" s="738" t="s">
        <v>3154</v>
      </c>
      <c r="H2768" s="738" t="s">
        <v>608</v>
      </c>
      <c r="I2768" s="738" t="s">
        <v>801</v>
      </c>
      <c r="J2768" s="738" t="s">
        <v>3450</v>
      </c>
      <c r="K2768" s="738" t="s">
        <v>3505</v>
      </c>
      <c r="L2768" s="739">
        <v>13.83</v>
      </c>
      <c r="M2768" s="739">
        <v>843.63</v>
      </c>
      <c r="N2768" s="738">
        <v>61</v>
      </c>
      <c r="O2768" s="821">
        <v>34.5</v>
      </c>
      <c r="P2768" s="739">
        <v>290.43000000000006</v>
      </c>
      <c r="Q2768" s="754">
        <v>0.34426229508196732</v>
      </c>
      <c r="R2768" s="738">
        <v>21</v>
      </c>
      <c r="S2768" s="754">
        <v>0.34426229508196721</v>
      </c>
      <c r="T2768" s="821">
        <v>11.5</v>
      </c>
      <c r="U2768" s="777">
        <v>0.33333333333333331</v>
      </c>
    </row>
    <row r="2769" spans="1:21" ht="14.4" customHeight="1" x14ac:dyDescent="0.3">
      <c r="A2769" s="737">
        <v>10</v>
      </c>
      <c r="B2769" s="738" t="s">
        <v>2778</v>
      </c>
      <c r="C2769" s="738" t="s">
        <v>3086</v>
      </c>
      <c r="D2769" s="819" t="s">
        <v>5809</v>
      </c>
      <c r="E2769" s="820" t="s">
        <v>3115</v>
      </c>
      <c r="F2769" s="738" t="s">
        <v>3057</v>
      </c>
      <c r="G2769" s="738" t="s">
        <v>3154</v>
      </c>
      <c r="H2769" s="738" t="s">
        <v>608</v>
      </c>
      <c r="I2769" s="738" t="s">
        <v>3449</v>
      </c>
      <c r="J2769" s="738" t="s">
        <v>3450</v>
      </c>
      <c r="K2769" s="738" t="s">
        <v>3451</v>
      </c>
      <c r="L2769" s="739">
        <v>27.67</v>
      </c>
      <c r="M2769" s="739">
        <v>166.02000000000004</v>
      </c>
      <c r="N2769" s="738">
        <v>6</v>
      </c>
      <c r="O2769" s="821">
        <v>3</v>
      </c>
      <c r="P2769" s="739">
        <v>27.67</v>
      </c>
      <c r="Q2769" s="754">
        <v>0.16666666666666663</v>
      </c>
      <c r="R2769" s="738">
        <v>1</v>
      </c>
      <c r="S2769" s="754">
        <v>0.16666666666666666</v>
      </c>
      <c r="T2769" s="821">
        <v>0.5</v>
      </c>
      <c r="U2769" s="777">
        <v>0.16666666666666666</v>
      </c>
    </row>
    <row r="2770" spans="1:21" ht="14.4" customHeight="1" x14ac:dyDescent="0.3">
      <c r="A2770" s="737">
        <v>10</v>
      </c>
      <c r="B2770" s="738" t="s">
        <v>2778</v>
      </c>
      <c r="C2770" s="738" t="s">
        <v>3086</v>
      </c>
      <c r="D2770" s="819" t="s">
        <v>5809</v>
      </c>
      <c r="E2770" s="820" t="s">
        <v>3115</v>
      </c>
      <c r="F2770" s="738" t="s">
        <v>3057</v>
      </c>
      <c r="G2770" s="738" t="s">
        <v>3733</v>
      </c>
      <c r="H2770" s="738" t="s">
        <v>608</v>
      </c>
      <c r="I2770" s="738" t="s">
        <v>1488</v>
      </c>
      <c r="J2770" s="738" t="s">
        <v>1489</v>
      </c>
      <c r="K2770" s="738" t="s">
        <v>3734</v>
      </c>
      <c r="L2770" s="739">
        <v>344</v>
      </c>
      <c r="M2770" s="739">
        <v>2752</v>
      </c>
      <c r="N2770" s="738">
        <v>8</v>
      </c>
      <c r="O2770" s="821">
        <v>4.5</v>
      </c>
      <c r="P2770" s="739">
        <v>688</v>
      </c>
      <c r="Q2770" s="754">
        <v>0.25</v>
      </c>
      <c r="R2770" s="738">
        <v>2</v>
      </c>
      <c r="S2770" s="754">
        <v>0.25</v>
      </c>
      <c r="T2770" s="821">
        <v>1</v>
      </c>
      <c r="U2770" s="777">
        <v>0.22222222222222221</v>
      </c>
    </row>
    <row r="2771" spans="1:21" ht="14.4" customHeight="1" x14ac:dyDescent="0.3">
      <c r="A2771" s="737">
        <v>10</v>
      </c>
      <c r="B2771" s="738" t="s">
        <v>2778</v>
      </c>
      <c r="C2771" s="738" t="s">
        <v>3086</v>
      </c>
      <c r="D2771" s="819" t="s">
        <v>5809</v>
      </c>
      <c r="E2771" s="820" t="s">
        <v>3115</v>
      </c>
      <c r="F2771" s="738" t="s">
        <v>3057</v>
      </c>
      <c r="G2771" s="738" t="s">
        <v>3610</v>
      </c>
      <c r="H2771" s="738" t="s">
        <v>608</v>
      </c>
      <c r="I2771" s="738" t="s">
        <v>2446</v>
      </c>
      <c r="J2771" s="738" t="s">
        <v>1523</v>
      </c>
      <c r="K2771" s="738" t="s">
        <v>5564</v>
      </c>
      <c r="L2771" s="739">
        <v>42.05</v>
      </c>
      <c r="M2771" s="739">
        <v>42.05</v>
      </c>
      <c r="N2771" s="738">
        <v>1</v>
      </c>
      <c r="O2771" s="821">
        <v>0.5</v>
      </c>
      <c r="P2771" s="739">
        <v>42.05</v>
      </c>
      <c r="Q2771" s="754">
        <v>1</v>
      </c>
      <c r="R2771" s="738">
        <v>1</v>
      </c>
      <c r="S2771" s="754">
        <v>1</v>
      </c>
      <c r="T2771" s="821">
        <v>0.5</v>
      </c>
      <c r="U2771" s="777">
        <v>1</v>
      </c>
    </row>
    <row r="2772" spans="1:21" ht="14.4" customHeight="1" x14ac:dyDescent="0.3">
      <c r="A2772" s="737">
        <v>10</v>
      </c>
      <c r="B2772" s="738" t="s">
        <v>2778</v>
      </c>
      <c r="C2772" s="738" t="s">
        <v>3086</v>
      </c>
      <c r="D2772" s="819" t="s">
        <v>5809</v>
      </c>
      <c r="E2772" s="820" t="s">
        <v>3115</v>
      </c>
      <c r="F2772" s="738" t="s">
        <v>3057</v>
      </c>
      <c r="G2772" s="738" t="s">
        <v>3676</v>
      </c>
      <c r="H2772" s="738" t="s">
        <v>608</v>
      </c>
      <c r="I2772" s="738" t="s">
        <v>4219</v>
      </c>
      <c r="J2772" s="738" t="s">
        <v>688</v>
      </c>
      <c r="K2772" s="738" t="s">
        <v>4220</v>
      </c>
      <c r="L2772" s="739">
        <v>18.809999999999999</v>
      </c>
      <c r="M2772" s="739">
        <v>18.809999999999999</v>
      </c>
      <c r="N2772" s="738">
        <v>1</v>
      </c>
      <c r="O2772" s="821">
        <v>0.5</v>
      </c>
      <c r="P2772" s="739"/>
      <c r="Q2772" s="754">
        <v>0</v>
      </c>
      <c r="R2772" s="738"/>
      <c r="S2772" s="754">
        <v>0</v>
      </c>
      <c r="T2772" s="821"/>
      <c r="U2772" s="777">
        <v>0</v>
      </c>
    </row>
    <row r="2773" spans="1:21" ht="14.4" customHeight="1" x14ac:dyDescent="0.3">
      <c r="A2773" s="737">
        <v>10</v>
      </c>
      <c r="B2773" s="738" t="s">
        <v>2778</v>
      </c>
      <c r="C2773" s="738" t="s">
        <v>3086</v>
      </c>
      <c r="D2773" s="819" t="s">
        <v>5809</v>
      </c>
      <c r="E2773" s="820" t="s">
        <v>3115</v>
      </c>
      <c r="F2773" s="738" t="s">
        <v>3057</v>
      </c>
      <c r="G2773" s="738" t="s">
        <v>3506</v>
      </c>
      <c r="H2773" s="738" t="s">
        <v>608</v>
      </c>
      <c r="I2773" s="738" t="s">
        <v>797</v>
      </c>
      <c r="J2773" s="738" t="s">
        <v>798</v>
      </c>
      <c r="K2773" s="738" t="s">
        <v>3507</v>
      </c>
      <c r="L2773" s="739">
        <v>0</v>
      </c>
      <c r="M2773" s="739">
        <v>0</v>
      </c>
      <c r="N2773" s="738">
        <v>2</v>
      </c>
      <c r="O2773" s="821">
        <v>1</v>
      </c>
      <c r="P2773" s="739"/>
      <c r="Q2773" s="754"/>
      <c r="R2773" s="738"/>
      <c r="S2773" s="754">
        <v>0</v>
      </c>
      <c r="T2773" s="821"/>
      <c r="U2773" s="777">
        <v>0</v>
      </c>
    </row>
    <row r="2774" spans="1:21" ht="14.4" customHeight="1" x14ac:dyDescent="0.3">
      <c r="A2774" s="737">
        <v>10</v>
      </c>
      <c r="B2774" s="738" t="s">
        <v>2778</v>
      </c>
      <c r="C2774" s="738" t="s">
        <v>3086</v>
      </c>
      <c r="D2774" s="819" t="s">
        <v>5809</v>
      </c>
      <c r="E2774" s="820" t="s">
        <v>3115</v>
      </c>
      <c r="F2774" s="738" t="s">
        <v>3057</v>
      </c>
      <c r="G2774" s="738" t="s">
        <v>3506</v>
      </c>
      <c r="H2774" s="738" t="s">
        <v>608</v>
      </c>
      <c r="I2774" s="738" t="s">
        <v>5602</v>
      </c>
      <c r="J2774" s="738" t="s">
        <v>798</v>
      </c>
      <c r="K2774" s="738" t="s">
        <v>3507</v>
      </c>
      <c r="L2774" s="739">
        <v>0</v>
      </c>
      <c r="M2774" s="739">
        <v>0</v>
      </c>
      <c r="N2774" s="738">
        <v>2</v>
      </c>
      <c r="O2774" s="821">
        <v>1.5</v>
      </c>
      <c r="P2774" s="739"/>
      <c r="Q2774" s="754"/>
      <c r="R2774" s="738"/>
      <c r="S2774" s="754">
        <v>0</v>
      </c>
      <c r="T2774" s="821"/>
      <c r="U2774" s="777">
        <v>0</v>
      </c>
    </row>
    <row r="2775" spans="1:21" ht="14.4" customHeight="1" x14ac:dyDescent="0.3">
      <c r="A2775" s="737">
        <v>10</v>
      </c>
      <c r="B2775" s="738" t="s">
        <v>2778</v>
      </c>
      <c r="C2775" s="738" t="s">
        <v>3086</v>
      </c>
      <c r="D2775" s="819" t="s">
        <v>5809</v>
      </c>
      <c r="E2775" s="820" t="s">
        <v>3115</v>
      </c>
      <c r="F2775" s="738" t="s">
        <v>3057</v>
      </c>
      <c r="G2775" s="738" t="s">
        <v>3530</v>
      </c>
      <c r="H2775" s="738" t="s">
        <v>608</v>
      </c>
      <c r="I2775" s="738" t="s">
        <v>1486</v>
      </c>
      <c r="J2775" s="738" t="s">
        <v>1405</v>
      </c>
      <c r="K2775" s="738" t="s">
        <v>3531</v>
      </c>
      <c r="L2775" s="739">
        <v>92.85</v>
      </c>
      <c r="M2775" s="739">
        <v>371.4</v>
      </c>
      <c r="N2775" s="738">
        <v>4</v>
      </c>
      <c r="O2775" s="821">
        <v>2.5</v>
      </c>
      <c r="P2775" s="739">
        <v>92.85</v>
      </c>
      <c r="Q2775" s="754">
        <v>0.25</v>
      </c>
      <c r="R2775" s="738">
        <v>1</v>
      </c>
      <c r="S2775" s="754">
        <v>0.25</v>
      </c>
      <c r="T2775" s="821">
        <v>0.5</v>
      </c>
      <c r="U2775" s="777">
        <v>0.2</v>
      </c>
    </row>
    <row r="2776" spans="1:21" ht="14.4" customHeight="1" x14ac:dyDescent="0.3">
      <c r="A2776" s="737">
        <v>10</v>
      </c>
      <c r="B2776" s="738" t="s">
        <v>2778</v>
      </c>
      <c r="C2776" s="738" t="s">
        <v>3086</v>
      </c>
      <c r="D2776" s="819" t="s">
        <v>5809</v>
      </c>
      <c r="E2776" s="820" t="s">
        <v>3115</v>
      </c>
      <c r="F2776" s="738" t="s">
        <v>3057</v>
      </c>
      <c r="G2776" s="738" t="s">
        <v>3530</v>
      </c>
      <c r="H2776" s="738" t="s">
        <v>608</v>
      </c>
      <c r="I2776" s="738" t="s">
        <v>4784</v>
      </c>
      <c r="J2776" s="738" t="s">
        <v>1405</v>
      </c>
      <c r="K2776" s="738" t="s">
        <v>4785</v>
      </c>
      <c r="L2776" s="739">
        <v>119.38</v>
      </c>
      <c r="M2776" s="739">
        <v>238.76</v>
      </c>
      <c r="N2776" s="738">
        <v>2</v>
      </c>
      <c r="O2776" s="821">
        <v>1.5</v>
      </c>
      <c r="P2776" s="739"/>
      <c r="Q2776" s="754">
        <v>0</v>
      </c>
      <c r="R2776" s="738"/>
      <c r="S2776" s="754">
        <v>0</v>
      </c>
      <c r="T2776" s="821"/>
      <c r="U2776" s="777">
        <v>0</v>
      </c>
    </row>
    <row r="2777" spans="1:21" ht="14.4" customHeight="1" x14ac:dyDescent="0.3">
      <c r="A2777" s="737">
        <v>10</v>
      </c>
      <c r="B2777" s="738" t="s">
        <v>2778</v>
      </c>
      <c r="C2777" s="738" t="s">
        <v>3086</v>
      </c>
      <c r="D2777" s="819" t="s">
        <v>5809</v>
      </c>
      <c r="E2777" s="820" t="s">
        <v>3115</v>
      </c>
      <c r="F2777" s="738" t="s">
        <v>3057</v>
      </c>
      <c r="G2777" s="738" t="s">
        <v>3530</v>
      </c>
      <c r="H2777" s="738" t="s">
        <v>608</v>
      </c>
      <c r="I2777" s="738" t="s">
        <v>2040</v>
      </c>
      <c r="J2777" s="738" t="s">
        <v>1405</v>
      </c>
      <c r="K2777" s="738" t="s">
        <v>5670</v>
      </c>
      <c r="L2777" s="739">
        <v>79.58</v>
      </c>
      <c r="M2777" s="739">
        <v>159.16</v>
      </c>
      <c r="N2777" s="738">
        <v>2</v>
      </c>
      <c r="O2777" s="821">
        <v>2</v>
      </c>
      <c r="P2777" s="739">
        <v>159.16</v>
      </c>
      <c r="Q2777" s="754">
        <v>1</v>
      </c>
      <c r="R2777" s="738">
        <v>2</v>
      </c>
      <c r="S2777" s="754">
        <v>1</v>
      </c>
      <c r="T2777" s="821">
        <v>2</v>
      </c>
      <c r="U2777" s="777">
        <v>1</v>
      </c>
    </row>
    <row r="2778" spans="1:21" ht="14.4" customHeight="1" x14ac:dyDescent="0.3">
      <c r="A2778" s="737">
        <v>10</v>
      </c>
      <c r="B2778" s="738" t="s">
        <v>2778</v>
      </c>
      <c r="C2778" s="738" t="s">
        <v>3086</v>
      </c>
      <c r="D2778" s="819" t="s">
        <v>5809</v>
      </c>
      <c r="E2778" s="820" t="s">
        <v>3115</v>
      </c>
      <c r="F2778" s="738" t="s">
        <v>3057</v>
      </c>
      <c r="G2778" s="738" t="s">
        <v>3530</v>
      </c>
      <c r="H2778" s="738" t="s">
        <v>608</v>
      </c>
      <c r="I2778" s="738" t="s">
        <v>4786</v>
      </c>
      <c r="J2778" s="738" t="s">
        <v>1405</v>
      </c>
      <c r="K2778" s="738" t="s">
        <v>4787</v>
      </c>
      <c r="L2778" s="739">
        <v>0</v>
      </c>
      <c r="M2778" s="739">
        <v>0</v>
      </c>
      <c r="N2778" s="738">
        <v>2</v>
      </c>
      <c r="O2778" s="821">
        <v>1</v>
      </c>
      <c r="P2778" s="739"/>
      <c r="Q2778" s="754"/>
      <c r="R2778" s="738"/>
      <c r="S2778" s="754">
        <v>0</v>
      </c>
      <c r="T2778" s="821"/>
      <c r="U2778" s="777">
        <v>0</v>
      </c>
    </row>
    <row r="2779" spans="1:21" ht="14.4" customHeight="1" x14ac:dyDescent="0.3">
      <c r="A2779" s="737">
        <v>10</v>
      </c>
      <c r="B2779" s="738" t="s">
        <v>2778</v>
      </c>
      <c r="C2779" s="738" t="s">
        <v>3086</v>
      </c>
      <c r="D2779" s="819" t="s">
        <v>5809</v>
      </c>
      <c r="E2779" s="820" t="s">
        <v>3115</v>
      </c>
      <c r="F2779" s="738" t="s">
        <v>3057</v>
      </c>
      <c r="G2779" s="738" t="s">
        <v>3280</v>
      </c>
      <c r="H2779" s="738" t="s">
        <v>608</v>
      </c>
      <c r="I2779" s="738" t="s">
        <v>1731</v>
      </c>
      <c r="J2779" s="738" t="s">
        <v>1732</v>
      </c>
      <c r="K2779" s="738" t="s">
        <v>3281</v>
      </c>
      <c r="L2779" s="739">
        <v>46.99</v>
      </c>
      <c r="M2779" s="739">
        <v>140.97</v>
      </c>
      <c r="N2779" s="738">
        <v>3</v>
      </c>
      <c r="O2779" s="821">
        <v>3</v>
      </c>
      <c r="P2779" s="739"/>
      <c r="Q2779" s="754">
        <v>0</v>
      </c>
      <c r="R2779" s="738"/>
      <c r="S2779" s="754">
        <v>0</v>
      </c>
      <c r="T2779" s="821"/>
      <c r="U2779" s="777">
        <v>0</v>
      </c>
    </row>
    <row r="2780" spans="1:21" ht="14.4" customHeight="1" x14ac:dyDescent="0.3">
      <c r="A2780" s="737">
        <v>10</v>
      </c>
      <c r="B2780" s="738" t="s">
        <v>2778</v>
      </c>
      <c r="C2780" s="738" t="s">
        <v>3086</v>
      </c>
      <c r="D2780" s="819" t="s">
        <v>5809</v>
      </c>
      <c r="E2780" s="820" t="s">
        <v>3115</v>
      </c>
      <c r="F2780" s="738" t="s">
        <v>3057</v>
      </c>
      <c r="G2780" s="738" t="s">
        <v>3280</v>
      </c>
      <c r="H2780" s="738" t="s">
        <v>608</v>
      </c>
      <c r="I2780" s="738" t="s">
        <v>1739</v>
      </c>
      <c r="J2780" s="738" t="s">
        <v>1740</v>
      </c>
      <c r="K2780" s="738" t="s">
        <v>3735</v>
      </c>
      <c r="L2780" s="739">
        <v>93.98</v>
      </c>
      <c r="M2780" s="739">
        <v>187.96</v>
      </c>
      <c r="N2780" s="738">
        <v>2</v>
      </c>
      <c r="O2780" s="821">
        <v>1.5</v>
      </c>
      <c r="P2780" s="739"/>
      <c r="Q2780" s="754">
        <v>0</v>
      </c>
      <c r="R2780" s="738"/>
      <c r="S2780" s="754">
        <v>0</v>
      </c>
      <c r="T2780" s="821"/>
      <c r="U2780" s="777">
        <v>0</v>
      </c>
    </row>
    <row r="2781" spans="1:21" ht="14.4" customHeight="1" x14ac:dyDescent="0.3">
      <c r="A2781" s="737">
        <v>10</v>
      </c>
      <c r="B2781" s="738" t="s">
        <v>2778</v>
      </c>
      <c r="C2781" s="738" t="s">
        <v>3086</v>
      </c>
      <c r="D2781" s="819" t="s">
        <v>5809</v>
      </c>
      <c r="E2781" s="820" t="s">
        <v>3115</v>
      </c>
      <c r="F2781" s="738" t="s">
        <v>3057</v>
      </c>
      <c r="G2781" s="738" t="s">
        <v>3280</v>
      </c>
      <c r="H2781" s="738" t="s">
        <v>608</v>
      </c>
      <c r="I2781" s="738" t="s">
        <v>5671</v>
      </c>
      <c r="J2781" s="738" t="s">
        <v>1732</v>
      </c>
      <c r="K2781" s="738" t="s">
        <v>5672</v>
      </c>
      <c r="L2781" s="739">
        <v>18.79</v>
      </c>
      <c r="M2781" s="739">
        <v>18.79</v>
      </c>
      <c r="N2781" s="738">
        <v>1</v>
      </c>
      <c r="O2781" s="821">
        <v>1</v>
      </c>
      <c r="P2781" s="739"/>
      <c r="Q2781" s="754">
        <v>0</v>
      </c>
      <c r="R2781" s="738"/>
      <c r="S2781" s="754">
        <v>0</v>
      </c>
      <c r="T2781" s="821"/>
      <c r="U2781" s="777">
        <v>0</v>
      </c>
    </row>
    <row r="2782" spans="1:21" ht="14.4" customHeight="1" x14ac:dyDescent="0.3">
      <c r="A2782" s="737">
        <v>10</v>
      </c>
      <c r="B2782" s="738" t="s">
        <v>2778</v>
      </c>
      <c r="C2782" s="738" t="s">
        <v>3086</v>
      </c>
      <c r="D2782" s="819" t="s">
        <v>5809</v>
      </c>
      <c r="E2782" s="820" t="s">
        <v>3115</v>
      </c>
      <c r="F2782" s="738" t="s">
        <v>3057</v>
      </c>
      <c r="G2782" s="738" t="s">
        <v>5673</v>
      </c>
      <c r="H2782" s="738" t="s">
        <v>608</v>
      </c>
      <c r="I2782" s="738" t="s">
        <v>5674</v>
      </c>
      <c r="J2782" s="738" t="s">
        <v>5675</v>
      </c>
      <c r="K2782" s="738" t="s">
        <v>5676</v>
      </c>
      <c r="L2782" s="739">
        <v>61.97</v>
      </c>
      <c r="M2782" s="739">
        <v>61.97</v>
      </c>
      <c r="N2782" s="738">
        <v>1</v>
      </c>
      <c r="O2782" s="821">
        <v>1</v>
      </c>
      <c r="P2782" s="739"/>
      <c r="Q2782" s="754">
        <v>0</v>
      </c>
      <c r="R2782" s="738"/>
      <c r="S2782" s="754">
        <v>0</v>
      </c>
      <c r="T2782" s="821"/>
      <c r="U2782" s="777">
        <v>0</v>
      </c>
    </row>
    <row r="2783" spans="1:21" ht="14.4" customHeight="1" x14ac:dyDescent="0.3">
      <c r="A2783" s="737">
        <v>10</v>
      </c>
      <c r="B2783" s="738" t="s">
        <v>2778</v>
      </c>
      <c r="C2783" s="738" t="s">
        <v>3086</v>
      </c>
      <c r="D2783" s="819" t="s">
        <v>5809</v>
      </c>
      <c r="E2783" s="820" t="s">
        <v>3115</v>
      </c>
      <c r="F2783" s="738" t="s">
        <v>3057</v>
      </c>
      <c r="G2783" s="738" t="s">
        <v>3379</v>
      </c>
      <c r="H2783" s="738" t="s">
        <v>608</v>
      </c>
      <c r="I2783" s="738" t="s">
        <v>1274</v>
      </c>
      <c r="J2783" s="738" t="s">
        <v>1275</v>
      </c>
      <c r="K2783" s="738" t="s">
        <v>3534</v>
      </c>
      <c r="L2783" s="739">
        <v>48.09</v>
      </c>
      <c r="M2783" s="739">
        <v>96.18</v>
      </c>
      <c r="N2783" s="738">
        <v>2</v>
      </c>
      <c r="O2783" s="821">
        <v>1.5</v>
      </c>
      <c r="P2783" s="739"/>
      <c r="Q2783" s="754">
        <v>0</v>
      </c>
      <c r="R2783" s="738"/>
      <c r="S2783" s="754">
        <v>0</v>
      </c>
      <c r="T2783" s="821"/>
      <c r="U2783" s="777">
        <v>0</v>
      </c>
    </row>
    <row r="2784" spans="1:21" ht="14.4" customHeight="1" x14ac:dyDescent="0.3">
      <c r="A2784" s="737">
        <v>10</v>
      </c>
      <c r="B2784" s="738" t="s">
        <v>2778</v>
      </c>
      <c r="C2784" s="738" t="s">
        <v>3086</v>
      </c>
      <c r="D2784" s="819" t="s">
        <v>5809</v>
      </c>
      <c r="E2784" s="820" t="s">
        <v>3115</v>
      </c>
      <c r="F2784" s="738" t="s">
        <v>3057</v>
      </c>
      <c r="G2784" s="738" t="s">
        <v>3379</v>
      </c>
      <c r="H2784" s="738" t="s">
        <v>608</v>
      </c>
      <c r="I2784" s="738" t="s">
        <v>994</v>
      </c>
      <c r="J2784" s="738" t="s">
        <v>995</v>
      </c>
      <c r="K2784" s="738" t="s">
        <v>3380</v>
      </c>
      <c r="L2784" s="739">
        <v>89.91</v>
      </c>
      <c r="M2784" s="739">
        <v>10699.289999999992</v>
      </c>
      <c r="N2784" s="738">
        <v>119</v>
      </c>
      <c r="O2784" s="821">
        <v>63.5</v>
      </c>
      <c r="P2784" s="739">
        <v>3416.5799999999986</v>
      </c>
      <c r="Q2784" s="754">
        <v>0.31932773109243706</v>
      </c>
      <c r="R2784" s="738">
        <v>38</v>
      </c>
      <c r="S2784" s="754">
        <v>0.31932773109243695</v>
      </c>
      <c r="T2784" s="821">
        <v>20</v>
      </c>
      <c r="U2784" s="777">
        <v>0.31496062992125984</v>
      </c>
    </row>
    <row r="2785" spans="1:21" ht="14.4" customHeight="1" x14ac:dyDescent="0.3">
      <c r="A2785" s="737">
        <v>10</v>
      </c>
      <c r="B2785" s="738" t="s">
        <v>2778</v>
      </c>
      <c r="C2785" s="738" t="s">
        <v>3086</v>
      </c>
      <c r="D2785" s="819" t="s">
        <v>5809</v>
      </c>
      <c r="E2785" s="820" t="s">
        <v>3115</v>
      </c>
      <c r="F2785" s="738" t="s">
        <v>3057</v>
      </c>
      <c r="G2785" s="738" t="s">
        <v>3535</v>
      </c>
      <c r="H2785" s="738" t="s">
        <v>608</v>
      </c>
      <c r="I2785" s="738" t="s">
        <v>1028</v>
      </c>
      <c r="J2785" s="738" t="s">
        <v>1029</v>
      </c>
      <c r="K2785" s="738" t="s">
        <v>3536</v>
      </c>
      <c r="L2785" s="739">
        <v>27.28</v>
      </c>
      <c r="M2785" s="739">
        <v>27.28</v>
      </c>
      <c r="N2785" s="738">
        <v>1</v>
      </c>
      <c r="O2785" s="821">
        <v>0.5</v>
      </c>
      <c r="P2785" s="739"/>
      <c r="Q2785" s="754">
        <v>0</v>
      </c>
      <c r="R2785" s="738"/>
      <c r="S2785" s="754">
        <v>0</v>
      </c>
      <c r="T2785" s="821"/>
      <c r="U2785" s="777">
        <v>0</v>
      </c>
    </row>
    <row r="2786" spans="1:21" ht="14.4" customHeight="1" x14ac:dyDescent="0.3">
      <c r="A2786" s="737">
        <v>10</v>
      </c>
      <c r="B2786" s="738" t="s">
        <v>2778</v>
      </c>
      <c r="C2786" s="738" t="s">
        <v>3086</v>
      </c>
      <c r="D2786" s="819" t="s">
        <v>5809</v>
      </c>
      <c r="E2786" s="820" t="s">
        <v>3115</v>
      </c>
      <c r="F2786" s="738" t="s">
        <v>3057</v>
      </c>
      <c r="G2786" s="738" t="s">
        <v>3432</v>
      </c>
      <c r="H2786" s="738" t="s">
        <v>608</v>
      </c>
      <c r="I2786" s="738" t="s">
        <v>4803</v>
      </c>
      <c r="J2786" s="738" t="s">
        <v>4804</v>
      </c>
      <c r="K2786" s="738" t="s">
        <v>4805</v>
      </c>
      <c r="L2786" s="739">
        <v>380.21</v>
      </c>
      <c r="M2786" s="739">
        <v>380.21</v>
      </c>
      <c r="N2786" s="738">
        <v>1</v>
      </c>
      <c r="O2786" s="821">
        <v>1</v>
      </c>
      <c r="P2786" s="739"/>
      <c r="Q2786" s="754">
        <v>0</v>
      </c>
      <c r="R2786" s="738"/>
      <c r="S2786" s="754">
        <v>0</v>
      </c>
      <c r="T2786" s="821"/>
      <c r="U2786" s="777">
        <v>0</v>
      </c>
    </row>
    <row r="2787" spans="1:21" ht="14.4" customHeight="1" x14ac:dyDescent="0.3">
      <c r="A2787" s="737">
        <v>10</v>
      </c>
      <c r="B2787" s="738" t="s">
        <v>2778</v>
      </c>
      <c r="C2787" s="738" t="s">
        <v>3086</v>
      </c>
      <c r="D2787" s="819" t="s">
        <v>5809</v>
      </c>
      <c r="E2787" s="820" t="s">
        <v>3115</v>
      </c>
      <c r="F2787" s="738" t="s">
        <v>3057</v>
      </c>
      <c r="G2787" s="738" t="s">
        <v>4171</v>
      </c>
      <c r="H2787" s="738" t="s">
        <v>608</v>
      </c>
      <c r="I2787" s="738" t="s">
        <v>5570</v>
      </c>
      <c r="J2787" s="738" t="s">
        <v>1971</v>
      </c>
      <c r="K2787" s="738" t="s">
        <v>5571</v>
      </c>
      <c r="L2787" s="739">
        <v>0</v>
      </c>
      <c r="M2787" s="739">
        <v>0</v>
      </c>
      <c r="N2787" s="738">
        <v>2</v>
      </c>
      <c r="O2787" s="821">
        <v>1</v>
      </c>
      <c r="P2787" s="739">
        <v>0</v>
      </c>
      <c r="Q2787" s="754"/>
      <c r="R2787" s="738">
        <v>1</v>
      </c>
      <c r="S2787" s="754">
        <v>0.5</v>
      </c>
      <c r="T2787" s="821">
        <v>0.5</v>
      </c>
      <c r="U2787" s="777">
        <v>0.5</v>
      </c>
    </row>
    <row r="2788" spans="1:21" ht="14.4" customHeight="1" x14ac:dyDescent="0.3">
      <c r="A2788" s="737">
        <v>10</v>
      </c>
      <c r="B2788" s="738" t="s">
        <v>2778</v>
      </c>
      <c r="C2788" s="738" t="s">
        <v>3086</v>
      </c>
      <c r="D2788" s="819" t="s">
        <v>5809</v>
      </c>
      <c r="E2788" s="820" t="s">
        <v>3115</v>
      </c>
      <c r="F2788" s="738" t="s">
        <v>3057</v>
      </c>
      <c r="G2788" s="738" t="s">
        <v>4171</v>
      </c>
      <c r="H2788" s="738" t="s">
        <v>608</v>
      </c>
      <c r="I2788" s="738" t="s">
        <v>5677</v>
      </c>
      <c r="J2788" s="738" t="s">
        <v>1971</v>
      </c>
      <c r="K2788" s="738" t="s">
        <v>5678</v>
      </c>
      <c r="L2788" s="739">
        <v>0</v>
      </c>
      <c r="M2788" s="739">
        <v>0</v>
      </c>
      <c r="N2788" s="738">
        <v>6</v>
      </c>
      <c r="O2788" s="821">
        <v>4</v>
      </c>
      <c r="P2788" s="739">
        <v>0</v>
      </c>
      <c r="Q2788" s="754"/>
      <c r="R2788" s="738">
        <v>4</v>
      </c>
      <c r="S2788" s="754">
        <v>0.66666666666666663</v>
      </c>
      <c r="T2788" s="821">
        <v>3</v>
      </c>
      <c r="U2788" s="777">
        <v>0.75</v>
      </c>
    </row>
    <row r="2789" spans="1:21" ht="14.4" customHeight="1" x14ac:dyDescent="0.3">
      <c r="A2789" s="737">
        <v>10</v>
      </c>
      <c r="B2789" s="738" t="s">
        <v>2778</v>
      </c>
      <c r="C2789" s="738" t="s">
        <v>3086</v>
      </c>
      <c r="D2789" s="819" t="s">
        <v>5809</v>
      </c>
      <c r="E2789" s="820" t="s">
        <v>3115</v>
      </c>
      <c r="F2789" s="738" t="s">
        <v>3057</v>
      </c>
      <c r="G2789" s="738" t="s">
        <v>3287</v>
      </c>
      <c r="H2789" s="738" t="s">
        <v>608</v>
      </c>
      <c r="I2789" s="738" t="s">
        <v>4068</v>
      </c>
      <c r="J2789" s="738" t="s">
        <v>982</v>
      </c>
      <c r="K2789" s="738" t="s">
        <v>4069</v>
      </c>
      <c r="L2789" s="739">
        <v>23.27</v>
      </c>
      <c r="M2789" s="739">
        <v>23.27</v>
      </c>
      <c r="N2789" s="738">
        <v>1</v>
      </c>
      <c r="O2789" s="821">
        <v>0.5</v>
      </c>
      <c r="P2789" s="739"/>
      <c r="Q2789" s="754">
        <v>0</v>
      </c>
      <c r="R2789" s="738"/>
      <c r="S2789" s="754">
        <v>0</v>
      </c>
      <c r="T2789" s="821"/>
      <c r="U2789" s="777">
        <v>0</v>
      </c>
    </row>
    <row r="2790" spans="1:21" ht="14.4" customHeight="1" x14ac:dyDescent="0.3">
      <c r="A2790" s="737">
        <v>10</v>
      </c>
      <c r="B2790" s="738" t="s">
        <v>2778</v>
      </c>
      <c r="C2790" s="738" t="s">
        <v>3086</v>
      </c>
      <c r="D2790" s="819" t="s">
        <v>5809</v>
      </c>
      <c r="E2790" s="820" t="s">
        <v>3115</v>
      </c>
      <c r="F2790" s="738" t="s">
        <v>3057</v>
      </c>
      <c r="G2790" s="738" t="s">
        <v>3287</v>
      </c>
      <c r="H2790" s="738" t="s">
        <v>608</v>
      </c>
      <c r="I2790" s="738" t="s">
        <v>3767</v>
      </c>
      <c r="J2790" s="738" t="s">
        <v>982</v>
      </c>
      <c r="K2790" s="738" t="s">
        <v>983</v>
      </c>
      <c r="L2790" s="739">
        <v>38.81</v>
      </c>
      <c r="M2790" s="739">
        <v>38.81</v>
      </c>
      <c r="N2790" s="738">
        <v>1</v>
      </c>
      <c r="O2790" s="821">
        <v>1</v>
      </c>
      <c r="P2790" s="739"/>
      <c r="Q2790" s="754">
        <v>0</v>
      </c>
      <c r="R2790" s="738"/>
      <c r="S2790" s="754">
        <v>0</v>
      </c>
      <c r="T2790" s="821"/>
      <c r="U2790" s="777">
        <v>0</v>
      </c>
    </row>
    <row r="2791" spans="1:21" ht="14.4" customHeight="1" x14ac:dyDescent="0.3">
      <c r="A2791" s="737">
        <v>10</v>
      </c>
      <c r="B2791" s="738" t="s">
        <v>2778</v>
      </c>
      <c r="C2791" s="738" t="s">
        <v>3086</v>
      </c>
      <c r="D2791" s="819" t="s">
        <v>5809</v>
      </c>
      <c r="E2791" s="820" t="s">
        <v>3115</v>
      </c>
      <c r="F2791" s="738" t="s">
        <v>3057</v>
      </c>
      <c r="G2791" s="738" t="s">
        <v>3287</v>
      </c>
      <c r="H2791" s="738" t="s">
        <v>608</v>
      </c>
      <c r="I2791" s="738" t="s">
        <v>3508</v>
      </c>
      <c r="J2791" s="738" t="s">
        <v>982</v>
      </c>
      <c r="K2791" s="738" t="s">
        <v>3509</v>
      </c>
      <c r="L2791" s="739">
        <v>23.27</v>
      </c>
      <c r="M2791" s="739">
        <v>23.27</v>
      </c>
      <c r="N2791" s="738">
        <v>1</v>
      </c>
      <c r="O2791" s="821">
        <v>1</v>
      </c>
      <c r="P2791" s="739"/>
      <c r="Q2791" s="754">
        <v>0</v>
      </c>
      <c r="R2791" s="738"/>
      <c r="S2791" s="754">
        <v>0</v>
      </c>
      <c r="T2791" s="821"/>
      <c r="U2791" s="777">
        <v>0</v>
      </c>
    </row>
    <row r="2792" spans="1:21" ht="14.4" customHeight="1" x14ac:dyDescent="0.3">
      <c r="A2792" s="737">
        <v>10</v>
      </c>
      <c r="B2792" s="738" t="s">
        <v>2778</v>
      </c>
      <c r="C2792" s="738" t="s">
        <v>3086</v>
      </c>
      <c r="D2792" s="819" t="s">
        <v>5809</v>
      </c>
      <c r="E2792" s="820" t="s">
        <v>3115</v>
      </c>
      <c r="F2792" s="738" t="s">
        <v>3057</v>
      </c>
      <c r="G2792" s="738" t="s">
        <v>3287</v>
      </c>
      <c r="H2792" s="738" t="s">
        <v>608</v>
      </c>
      <c r="I2792" s="738" t="s">
        <v>2763</v>
      </c>
      <c r="J2792" s="738" t="s">
        <v>2764</v>
      </c>
      <c r="K2792" s="738" t="s">
        <v>3250</v>
      </c>
      <c r="L2792" s="739">
        <v>49.38</v>
      </c>
      <c r="M2792" s="739">
        <v>395.04</v>
      </c>
      <c r="N2792" s="738">
        <v>8</v>
      </c>
      <c r="O2792" s="821">
        <v>5</v>
      </c>
      <c r="P2792" s="739">
        <v>148.14000000000001</v>
      </c>
      <c r="Q2792" s="754">
        <v>0.375</v>
      </c>
      <c r="R2792" s="738">
        <v>3</v>
      </c>
      <c r="S2792" s="754">
        <v>0.375</v>
      </c>
      <c r="T2792" s="821">
        <v>2.5</v>
      </c>
      <c r="U2792" s="777">
        <v>0.5</v>
      </c>
    </row>
    <row r="2793" spans="1:21" ht="14.4" customHeight="1" x14ac:dyDescent="0.3">
      <c r="A2793" s="737">
        <v>10</v>
      </c>
      <c r="B2793" s="738" t="s">
        <v>2778</v>
      </c>
      <c r="C2793" s="738" t="s">
        <v>3086</v>
      </c>
      <c r="D2793" s="819" t="s">
        <v>5809</v>
      </c>
      <c r="E2793" s="820" t="s">
        <v>3115</v>
      </c>
      <c r="F2793" s="738" t="s">
        <v>3057</v>
      </c>
      <c r="G2793" s="738" t="s">
        <v>3287</v>
      </c>
      <c r="H2793" s="738" t="s">
        <v>608</v>
      </c>
      <c r="I2793" s="738" t="s">
        <v>3383</v>
      </c>
      <c r="J2793" s="738" t="s">
        <v>982</v>
      </c>
      <c r="K2793" s="738" t="s">
        <v>3384</v>
      </c>
      <c r="L2793" s="739">
        <v>38.81</v>
      </c>
      <c r="M2793" s="739">
        <v>77.62</v>
      </c>
      <c r="N2793" s="738">
        <v>2</v>
      </c>
      <c r="O2793" s="821">
        <v>1.5</v>
      </c>
      <c r="P2793" s="739">
        <v>38.81</v>
      </c>
      <c r="Q2793" s="754">
        <v>0.5</v>
      </c>
      <c r="R2793" s="738">
        <v>1</v>
      </c>
      <c r="S2793" s="754">
        <v>0.5</v>
      </c>
      <c r="T2793" s="821">
        <v>1</v>
      </c>
      <c r="U2793" s="777">
        <v>0.66666666666666663</v>
      </c>
    </row>
    <row r="2794" spans="1:21" ht="14.4" customHeight="1" x14ac:dyDescent="0.3">
      <c r="A2794" s="737">
        <v>10</v>
      </c>
      <c r="B2794" s="738" t="s">
        <v>2778</v>
      </c>
      <c r="C2794" s="738" t="s">
        <v>3086</v>
      </c>
      <c r="D2794" s="819" t="s">
        <v>5809</v>
      </c>
      <c r="E2794" s="820" t="s">
        <v>3115</v>
      </c>
      <c r="F2794" s="738" t="s">
        <v>3057</v>
      </c>
      <c r="G2794" s="738" t="s">
        <v>3287</v>
      </c>
      <c r="H2794" s="738" t="s">
        <v>608</v>
      </c>
      <c r="I2794" s="738" t="s">
        <v>2345</v>
      </c>
      <c r="J2794" s="738" t="s">
        <v>982</v>
      </c>
      <c r="K2794" s="738" t="s">
        <v>3509</v>
      </c>
      <c r="L2794" s="739">
        <v>23.27</v>
      </c>
      <c r="M2794" s="739">
        <v>465.40000000000003</v>
      </c>
      <c r="N2794" s="738">
        <v>20</v>
      </c>
      <c r="O2794" s="821">
        <v>14</v>
      </c>
      <c r="P2794" s="739">
        <v>139.62</v>
      </c>
      <c r="Q2794" s="754">
        <v>0.3</v>
      </c>
      <c r="R2794" s="738">
        <v>6</v>
      </c>
      <c r="S2794" s="754">
        <v>0.3</v>
      </c>
      <c r="T2794" s="821">
        <v>4.5</v>
      </c>
      <c r="U2794" s="777">
        <v>0.32142857142857145</v>
      </c>
    </row>
    <row r="2795" spans="1:21" ht="14.4" customHeight="1" x14ac:dyDescent="0.3">
      <c r="A2795" s="737">
        <v>10</v>
      </c>
      <c r="B2795" s="738" t="s">
        <v>2778</v>
      </c>
      <c r="C2795" s="738" t="s">
        <v>3086</v>
      </c>
      <c r="D2795" s="819" t="s">
        <v>5809</v>
      </c>
      <c r="E2795" s="820" t="s">
        <v>3115</v>
      </c>
      <c r="F2795" s="738" t="s">
        <v>3057</v>
      </c>
      <c r="G2795" s="738" t="s">
        <v>3287</v>
      </c>
      <c r="H2795" s="738" t="s">
        <v>608</v>
      </c>
      <c r="I2795" s="738" t="s">
        <v>981</v>
      </c>
      <c r="J2795" s="738" t="s">
        <v>982</v>
      </c>
      <c r="K2795" s="738" t="s">
        <v>3384</v>
      </c>
      <c r="L2795" s="739">
        <v>38.81</v>
      </c>
      <c r="M2795" s="739">
        <v>38.81</v>
      </c>
      <c r="N2795" s="738">
        <v>1</v>
      </c>
      <c r="O2795" s="821">
        <v>0.5</v>
      </c>
      <c r="P2795" s="739">
        <v>38.81</v>
      </c>
      <c r="Q2795" s="754">
        <v>1</v>
      </c>
      <c r="R2795" s="738">
        <v>1</v>
      </c>
      <c r="S2795" s="754">
        <v>1</v>
      </c>
      <c r="T2795" s="821">
        <v>0.5</v>
      </c>
      <c r="U2795" s="777">
        <v>1</v>
      </c>
    </row>
    <row r="2796" spans="1:21" ht="14.4" customHeight="1" x14ac:dyDescent="0.3">
      <c r="A2796" s="737">
        <v>10</v>
      </c>
      <c r="B2796" s="738" t="s">
        <v>2778</v>
      </c>
      <c r="C2796" s="738" t="s">
        <v>3086</v>
      </c>
      <c r="D2796" s="819" t="s">
        <v>5809</v>
      </c>
      <c r="E2796" s="820" t="s">
        <v>3115</v>
      </c>
      <c r="F2796" s="738" t="s">
        <v>3057</v>
      </c>
      <c r="G2796" s="738" t="s">
        <v>3287</v>
      </c>
      <c r="H2796" s="738" t="s">
        <v>608</v>
      </c>
      <c r="I2796" s="738" t="s">
        <v>5560</v>
      </c>
      <c r="J2796" s="738" t="s">
        <v>998</v>
      </c>
      <c r="K2796" s="738" t="s">
        <v>4276</v>
      </c>
      <c r="L2796" s="739">
        <v>46.57</v>
      </c>
      <c r="M2796" s="739">
        <v>139.71</v>
      </c>
      <c r="N2796" s="738">
        <v>3</v>
      </c>
      <c r="O2796" s="821">
        <v>3</v>
      </c>
      <c r="P2796" s="739">
        <v>139.71</v>
      </c>
      <c r="Q2796" s="754">
        <v>1</v>
      </c>
      <c r="R2796" s="738">
        <v>3</v>
      </c>
      <c r="S2796" s="754">
        <v>1</v>
      </c>
      <c r="T2796" s="821">
        <v>3</v>
      </c>
      <c r="U2796" s="777">
        <v>1</v>
      </c>
    </row>
    <row r="2797" spans="1:21" ht="14.4" customHeight="1" x14ac:dyDescent="0.3">
      <c r="A2797" s="737">
        <v>10</v>
      </c>
      <c r="B2797" s="738" t="s">
        <v>2778</v>
      </c>
      <c r="C2797" s="738" t="s">
        <v>3086</v>
      </c>
      <c r="D2797" s="819" t="s">
        <v>5809</v>
      </c>
      <c r="E2797" s="820" t="s">
        <v>3115</v>
      </c>
      <c r="F2797" s="738" t="s">
        <v>3057</v>
      </c>
      <c r="G2797" s="738" t="s">
        <v>3542</v>
      </c>
      <c r="H2797" s="738" t="s">
        <v>608</v>
      </c>
      <c r="I2797" s="738" t="s">
        <v>1016</v>
      </c>
      <c r="J2797" s="738" t="s">
        <v>1017</v>
      </c>
      <c r="K2797" s="738" t="s">
        <v>3543</v>
      </c>
      <c r="L2797" s="739">
        <v>0</v>
      </c>
      <c r="M2797" s="739">
        <v>0</v>
      </c>
      <c r="N2797" s="738">
        <v>1</v>
      </c>
      <c r="O2797" s="821">
        <v>0.5</v>
      </c>
      <c r="P2797" s="739"/>
      <c r="Q2797" s="754"/>
      <c r="R2797" s="738"/>
      <c r="S2797" s="754">
        <v>0</v>
      </c>
      <c r="T2797" s="821"/>
      <c r="U2797" s="777">
        <v>0</v>
      </c>
    </row>
    <row r="2798" spans="1:21" ht="14.4" customHeight="1" x14ac:dyDescent="0.3">
      <c r="A2798" s="737">
        <v>10</v>
      </c>
      <c r="B2798" s="738" t="s">
        <v>2778</v>
      </c>
      <c r="C2798" s="738" t="s">
        <v>3086</v>
      </c>
      <c r="D2798" s="819" t="s">
        <v>5809</v>
      </c>
      <c r="E2798" s="820" t="s">
        <v>3115</v>
      </c>
      <c r="F2798" s="738" t="s">
        <v>3057</v>
      </c>
      <c r="G2798" s="738" t="s">
        <v>3542</v>
      </c>
      <c r="H2798" s="738" t="s">
        <v>608</v>
      </c>
      <c r="I2798" s="738" t="s">
        <v>5679</v>
      </c>
      <c r="J2798" s="738" t="s">
        <v>1017</v>
      </c>
      <c r="K2798" s="738" t="s">
        <v>3543</v>
      </c>
      <c r="L2798" s="739">
        <v>0</v>
      </c>
      <c r="M2798" s="739">
        <v>0</v>
      </c>
      <c r="N2798" s="738">
        <v>1</v>
      </c>
      <c r="O2798" s="821">
        <v>0.5</v>
      </c>
      <c r="P2798" s="739"/>
      <c r="Q2798" s="754"/>
      <c r="R2798" s="738"/>
      <c r="S2798" s="754">
        <v>0</v>
      </c>
      <c r="T2798" s="821"/>
      <c r="U2798" s="777">
        <v>0</v>
      </c>
    </row>
    <row r="2799" spans="1:21" ht="14.4" customHeight="1" x14ac:dyDescent="0.3">
      <c r="A2799" s="737">
        <v>10</v>
      </c>
      <c r="B2799" s="738" t="s">
        <v>2778</v>
      </c>
      <c r="C2799" s="738" t="s">
        <v>3086</v>
      </c>
      <c r="D2799" s="819" t="s">
        <v>5809</v>
      </c>
      <c r="E2799" s="820" t="s">
        <v>3115</v>
      </c>
      <c r="F2799" s="738" t="s">
        <v>3057</v>
      </c>
      <c r="G2799" s="738" t="s">
        <v>5680</v>
      </c>
      <c r="H2799" s="738" t="s">
        <v>608</v>
      </c>
      <c r="I2799" s="738" t="s">
        <v>5681</v>
      </c>
      <c r="J2799" s="738" t="s">
        <v>5682</v>
      </c>
      <c r="K2799" s="738" t="s">
        <v>5683</v>
      </c>
      <c r="L2799" s="739">
        <v>0</v>
      </c>
      <c r="M2799" s="739">
        <v>0</v>
      </c>
      <c r="N2799" s="738">
        <v>1</v>
      </c>
      <c r="O2799" s="821">
        <v>0.5</v>
      </c>
      <c r="P2799" s="739"/>
      <c r="Q2799" s="754"/>
      <c r="R2799" s="738"/>
      <c r="S2799" s="754">
        <v>0</v>
      </c>
      <c r="T2799" s="821"/>
      <c r="U2799" s="777">
        <v>0</v>
      </c>
    </row>
    <row r="2800" spans="1:21" ht="14.4" customHeight="1" x14ac:dyDescent="0.3">
      <c r="A2800" s="737">
        <v>10</v>
      </c>
      <c r="B2800" s="738" t="s">
        <v>2778</v>
      </c>
      <c r="C2800" s="738" t="s">
        <v>3086</v>
      </c>
      <c r="D2800" s="819" t="s">
        <v>5809</v>
      </c>
      <c r="E2800" s="820" t="s">
        <v>3115</v>
      </c>
      <c r="F2800" s="738" t="s">
        <v>3057</v>
      </c>
      <c r="G2800" s="738" t="s">
        <v>3298</v>
      </c>
      <c r="H2800" s="738" t="s">
        <v>608</v>
      </c>
      <c r="I2800" s="738" t="s">
        <v>5684</v>
      </c>
      <c r="J2800" s="738" t="s">
        <v>3300</v>
      </c>
      <c r="K2800" s="738" t="s">
        <v>5685</v>
      </c>
      <c r="L2800" s="739">
        <v>0</v>
      </c>
      <c r="M2800" s="739">
        <v>0</v>
      </c>
      <c r="N2800" s="738">
        <v>1</v>
      </c>
      <c r="O2800" s="821">
        <v>0.5</v>
      </c>
      <c r="P2800" s="739"/>
      <c r="Q2800" s="754"/>
      <c r="R2800" s="738"/>
      <c r="S2800" s="754">
        <v>0</v>
      </c>
      <c r="T2800" s="821"/>
      <c r="U2800" s="777">
        <v>0</v>
      </c>
    </row>
    <row r="2801" spans="1:21" ht="14.4" customHeight="1" x14ac:dyDescent="0.3">
      <c r="A2801" s="737">
        <v>10</v>
      </c>
      <c r="B2801" s="738" t="s">
        <v>2778</v>
      </c>
      <c r="C2801" s="738" t="s">
        <v>3086</v>
      </c>
      <c r="D2801" s="819" t="s">
        <v>5809</v>
      </c>
      <c r="E2801" s="820" t="s">
        <v>3115</v>
      </c>
      <c r="F2801" s="738" t="s">
        <v>3057</v>
      </c>
      <c r="G2801" s="738" t="s">
        <v>3477</v>
      </c>
      <c r="H2801" s="738" t="s">
        <v>608</v>
      </c>
      <c r="I2801" s="738" t="s">
        <v>1589</v>
      </c>
      <c r="J2801" s="738" t="s">
        <v>1590</v>
      </c>
      <c r="K2801" s="738" t="s">
        <v>3478</v>
      </c>
      <c r="L2801" s="739">
        <v>90.95</v>
      </c>
      <c r="M2801" s="739">
        <v>181.9</v>
      </c>
      <c r="N2801" s="738">
        <v>2</v>
      </c>
      <c r="O2801" s="821">
        <v>1</v>
      </c>
      <c r="P2801" s="739"/>
      <c r="Q2801" s="754">
        <v>0</v>
      </c>
      <c r="R2801" s="738"/>
      <c r="S2801" s="754">
        <v>0</v>
      </c>
      <c r="T2801" s="821"/>
      <c r="U2801" s="777">
        <v>0</v>
      </c>
    </row>
    <row r="2802" spans="1:21" ht="14.4" customHeight="1" x14ac:dyDescent="0.3">
      <c r="A2802" s="737">
        <v>10</v>
      </c>
      <c r="B2802" s="738" t="s">
        <v>2778</v>
      </c>
      <c r="C2802" s="738" t="s">
        <v>3086</v>
      </c>
      <c r="D2802" s="819" t="s">
        <v>5809</v>
      </c>
      <c r="E2802" s="820" t="s">
        <v>3115</v>
      </c>
      <c r="F2802" s="738" t="s">
        <v>3057</v>
      </c>
      <c r="G2802" s="738" t="s">
        <v>3739</v>
      </c>
      <c r="H2802" s="738" t="s">
        <v>608</v>
      </c>
      <c r="I2802" s="738" t="s">
        <v>5686</v>
      </c>
      <c r="J2802" s="738" t="s">
        <v>5687</v>
      </c>
      <c r="K2802" s="738" t="s">
        <v>3740</v>
      </c>
      <c r="L2802" s="739">
        <v>38.56</v>
      </c>
      <c r="M2802" s="739">
        <v>38.56</v>
      </c>
      <c r="N2802" s="738">
        <v>1</v>
      </c>
      <c r="O2802" s="821">
        <v>0.5</v>
      </c>
      <c r="P2802" s="739"/>
      <c r="Q2802" s="754">
        <v>0</v>
      </c>
      <c r="R2802" s="738"/>
      <c r="S2802" s="754">
        <v>0</v>
      </c>
      <c r="T2802" s="821"/>
      <c r="U2802" s="777">
        <v>0</v>
      </c>
    </row>
    <row r="2803" spans="1:21" ht="14.4" customHeight="1" x14ac:dyDescent="0.3">
      <c r="A2803" s="737">
        <v>10</v>
      </c>
      <c r="B2803" s="738" t="s">
        <v>2778</v>
      </c>
      <c r="C2803" s="738" t="s">
        <v>3086</v>
      </c>
      <c r="D2803" s="819" t="s">
        <v>5809</v>
      </c>
      <c r="E2803" s="820" t="s">
        <v>3115</v>
      </c>
      <c r="F2803" s="738" t="s">
        <v>3057</v>
      </c>
      <c r="G2803" s="738" t="s">
        <v>5023</v>
      </c>
      <c r="H2803" s="738" t="s">
        <v>608</v>
      </c>
      <c r="I2803" s="738" t="s">
        <v>5688</v>
      </c>
      <c r="J2803" s="738" t="s">
        <v>5025</v>
      </c>
      <c r="K2803" s="738" t="s">
        <v>5689</v>
      </c>
      <c r="L2803" s="739">
        <v>0</v>
      </c>
      <c r="M2803" s="739">
        <v>0</v>
      </c>
      <c r="N2803" s="738">
        <v>1</v>
      </c>
      <c r="O2803" s="821">
        <v>0.5</v>
      </c>
      <c r="P2803" s="739"/>
      <c r="Q2803" s="754"/>
      <c r="R2803" s="738"/>
      <c r="S2803" s="754">
        <v>0</v>
      </c>
      <c r="T2803" s="821"/>
      <c r="U2803" s="777">
        <v>0</v>
      </c>
    </row>
    <row r="2804" spans="1:21" ht="14.4" customHeight="1" x14ac:dyDescent="0.3">
      <c r="A2804" s="737">
        <v>10</v>
      </c>
      <c r="B2804" s="738" t="s">
        <v>2778</v>
      </c>
      <c r="C2804" s="738" t="s">
        <v>3086</v>
      </c>
      <c r="D2804" s="819" t="s">
        <v>5809</v>
      </c>
      <c r="E2804" s="820" t="s">
        <v>3115</v>
      </c>
      <c r="F2804" s="738" t="s">
        <v>3057</v>
      </c>
      <c r="G2804" s="738" t="s">
        <v>5690</v>
      </c>
      <c r="H2804" s="738" t="s">
        <v>608</v>
      </c>
      <c r="I2804" s="738" t="s">
        <v>5691</v>
      </c>
      <c r="J2804" s="738" t="s">
        <v>5692</v>
      </c>
      <c r="K2804" s="738" t="s">
        <v>5693</v>
      </c>
      <c r="L2804" s="739">
        <v>0</v>
      </c>
      <c r="M2804" s="739">
        <v>0</v>
      </c>
      <c r="N2804" s="738">
        <v>3</v>
      </c>
      <c r="O2804" s="821">
        <v>1.5</v>
      </c>
      <c r="P2804" s="739"/>
      <c r="Q2804" s="754"/>
      <c r="R2804" s="738"/>
      <c r="S2804" s="754">
        <v>0</v>
      </c>
      <c r="T2804" s="821"/>
      <c r="U2804" s="777">
        <v>0</v>
      </c>
    </row>
    <row r="2805" spans="1:21" ht="14.4" customHeight="1" x14ac:dyDescent="0.3">
      <c r="A2805" s="737">
        <v>10</v>
      </c>
      <c r="B2805" s="738" t="s">
        <v>2778</v>
      </c>
      <c r="C2805" s="738" t="s">
        <v>3086</v>
      </c>
      <c r="D2805" s="819" t="s">
        <v>5809</v>
      </c>
      <c r="E2805" s="820" t="s">
        <v>3115</v>
      </c>
      <c r="F2805" s="738" t="s">
        <v>3057</v>
      </c>
      <c r="G2805" s="738" t="s">
        <v>5690</v>
      </c>
      <c r="H2805" s="738" t="s">
        <v>608</v>
      </c>
      <c r="I2805" s="738" t="s">
        <v>5694</v>
      </c>
      <c r="J2805" s="738" t="s">
        <v>5692</v>
      </c>
      <c r="K2805" s="738" t="s">
        <v>5695</v>
      </c>
      <c r="L2805" s="739">
        <v>0</v>
      </c>
      <c r="M2805" s="739">
        <v>0</v>
      </c>
      <c r="N2805" s="738">
        <v>1</v>
      </c>
      <c r="O2805" s="821">
        <v>0.5</v>
      </c>
      <c r="P2805" s="739"/>
      <c r="Q2805" s="754"/>
      <c r="R2805" s="738"/>
      <c r="S2805" s="754">
        <v>0</v>
      </c>
      <c r="T2805" s="821"/>
      <c r="U2805" s="777">
        <v>0</v>
      </c>
    </row>
    <row r="2806" spans="1:21" ht="14.4" customHeight="1" x14ac:dyDescent="0.3">
      <c r="A2806" s="737">
        <v>10</v>
      </c>
      <c r="B2806" s="738" t="s">
        <v>2778</v>
      </c>
      <c r="C2806" s="738" t="s">
        <v>3086</v>
      </c>
      <c r="D2806" s="819" t="s">
        <v>5809</v>
      </c>
      <c r="E2806" s="820" t="s">
        <v>3115</v>
      </c>
      <c r="F2806" s="738" t="s">
        <v>3057</v>
      </c>
      <c r="G2806" s="738" t="s">
        <v>5696</v>
      </c>
      <c r="H2806" s="738" t="s">
        <v>608</v>
      </c>
      <c r="I2806" s="738" t="s">
        <v>5697</v>
      </c>
      <c r="J2806" s="738" t="s">
        <v>5698</v>
      </c>
      <c r="K2806" s="738" t="s">
        <v>3521</v>
      </c>
      <c r="L2806" s="739">
        <v>41.63</v>
      </c>
      <c r="M2806" s="739">
        <v>41.63</v>
      </c>
      <c r="N2806" s="738">
        <v>1</v>
      </c>
      <c r="O2806" s="821">
        <v>0.5</v>
      </c>
      <c r="P2806" s="739"/>
      <c r="Q2806" s="754">
        <v>0</v>
      </c>
      <c r="R2806" s="738"/>
      <c r="S2806" s="754">
        <v>0</v>
      </c>
      <c r="T2806" s="821"/>
      <c r="U2806" s="777">
        <v>0</v>
      </c>
    </row>
    <row r="2807" spans="1:21" ht="14.4" customHeight="1" x14ac:dyDescent="0.3">
      <c r="A2807" s="737">
        <v>10</v>
      </c>
      <c r="B2807" s="738" t="s">
        <v>2778</v>
      </c>
      <c r="C2807" s="738" t="s">
        <v>3086</v>
      </c>
      <c r="D2807" s="819" t="s">
        <v>5809</v>
      </c>
      <c r="E2807" s="820" t="s">
        <v>3115</v>
      </c>
      <c r="F2807" s="738" t="s">
        <v>3057</v>
      </c>
      <c r="G2807" s="738" t="s">
        <v>3399</v>
      </c>
      <c r="H2807" s="738" t="s">
        <v>871</v>
      </c>
      <c r="I2807" s="738" t="s">
        <v>2641</v>
      </c>
      <c r="J2807" s="738" t="s">
        <v>2642</v>
      </c>
      <c r="K2807" s="738" t="s">
        <v>3033</v>
      </c>
      <c r="L2807" s="739">
        <v>26.3</v>
      </c>
      <c r="M2807" s="739">
        <v>26.3</v>
      </c>
      <c r="N2807" s="738">
        <v>1</v>
      </c>
      <c r="O2807" s="821">
        <v>1</v>
      </c>
      <c r="P2807" s="739"/>
      <c r="Q2807" s="754">
        <v>0</v>
      </c>
      <c r="R2807" s="738"/>
      <c r="S2807" s="754">
        <v>0</v>
      </c>
      <c r="T2807" s="821"/>
      <c r="U2807" s="777">
        <v>0</v>
      </c>
    </row>
    <row r="2808" spans="1:21" ht="14.4" customHeight="1" x14ac:dyDescent="0.3">
      <c r="A2808" s="737">
        <v>10</v>
      </c>
      <c r="B2808" s="738" t="s">
        <v>2778</v>
      </c>
      <c r="C2808" s="738" t="s">
        <v>3086</v>
      </c>
      <c r="D2808" s="819" t="s">
        <v>5809</v>
      </c>
      <c r="E2808" s="820" t="s">
        <v>3115</v>
      </c>
      <c r="F2808" s="738" t="s">
        <v>3057</v>
      </c>
      <c r="G2808" s="738" t="s">
        <v>3399</v>
      </c>
      <c r="H2808" s="738" t="s">
        <v>608</v>
      </c>
      <c r="I2808" s="738" t="s">
        <v>5580</v>
      </c>
      <c r="J2808" s="738" t="s">
        <v>2642</v>
      </c>
      <c r="K2808" s="738" t="s">
        <v>5581</v>
      </c>
      <c r="L2808" s="739">
        <v>26.3</v>
      </c>
      <c r="M2808" s="739">
        <v>26.3</v>
      </c>
      <c r="N2808" s="738">
        <v>1</v>
      </c>
      <c r="O2808" s="821">
        <v>0.5</v>
      </c>
      <c r="P2808" s="739"/>
      <c r="Q2808" s="754">
        <v>0</v>
      </c>
      <c r="R2808" s="738"/>
      <c r="S2808" s="754">
        <v>0</v>
      </c>
      <c r="T2808" s="821"/>
      <c r="U2808" s="777">
        <v>0</v>
      </c>
    </row>
    <row r="2809" spans="1:21" ht="14.4" customHeight="1" x14ac:dyDescent="0.3">
      <c r="A2809" s="737">
        <v>10</v>
      </c>
      <c r="B2809" s="738" t="s">
        <v>2778</v>
      </c>
      <c r="C2809" s="738" t="s">
        <v>3086</v>
      </c>
      <c r="D2809" s="819" t="s">
        <v>5809</v>
      </c>
      <c r="E2809" s="820" t="s">
        <v>3115</v>
      </c>
      <c r="F2809" s="738" t="s">
        <v>3057</v>
      </c>
      <c r="G2809" s="738" t="s">
        <v>3355</v>
      </c>
      <c r="H2809" s="738" t="s">
        <v>608</v>
      </c>
      <c r="I2809" s="738" t="s">
        <v>3356</v>
      </c>
      <c r="J2809" s="738" t="s">
        <v>1226</v>
      </c>
      <c r="K2809" s="738" t="s">
        <v>3357</v>
      </c>
      <c r="L2809" s="739">
        <v>42.54</v>
      </c>
      <c r="M2809" s="739">
        <v>42.54</v>
      </c>
      <c r="N2809" s="738">
        <v>1</v>
      </c>
      <c r="O2809" s="821">
        <v>1</v>
      </c>
      <c r="P2809" s="739">
        <v>42.54</v>
      </c>
      <c r="Q2809" s="754">
        <v>1</v>
      </c>
      <c r="R2809" s="738">
        <v>1</v>
      </c>
      <c r="S2809" s="754">
        <v>1</v>
      </c>
      <c r="T2809" s="821">
        <v>1</v>
      </c>
      <c r="U2809" s="777">
        <v>1</v>
      </c>
    </row>
    <row r="2810" spans="1:21" ht="14.4" customHeight="1" x14ac:dyDescent="0.3">
      <c r="A2810" s="737">
        <v>10</v>
      </c>
      <c r="B2810" s="738" t="s">
        <v>2778</v>
      </c>
      <c r="C2810" s="738" t="s">
        <v>3086</v>
      </c>
      <c r="D2810" s="819" t="s">
        <v>5809</v>
      </c>
      <c r="E2810" s="820" t="s">
        <v>3115</v>
      </c>
      <c r="F2810" s="738" t="s">
        <v>3057</v>
      </c>
      <c r="G2810" s="738" t="s">
        <v>3355</v>
      </c>
      <c r="H2810" s="738" t="s">
        <v>608</v>
      </c>
      <c r="I2810" s="738" t="s">
        <v>2329</v>
      </c>
      <c r="J2810" s="738" t="s">
        <v>1283</v>
      </c>
      <c r="K2810" s="738" t="s">
        <v>3358</v>
      </c>
      <c r="L2810" s="739">
        <v>60.28</v>
      </c>
      <c r="M2810" s="739">
        <v>120.56</v>
      </c>
      <c r="N2810" s="738">
        <v>2</v>
      </c>
      <c r="O2810" s="821">
        <v>2</v>
      </c>
      <c r="P2810" s="739"/>
      <c r="Q2810" s="754">
        <v>0</v>
      </c>
      <c r="R2810" s="738"/>
      <c r="S2810" s="754">
        <v>0</v>
      </c>
      <c r="T2810" s="821"/>
      <c r="U2810" s="777">
        <v>0</v>
      </c>
    </row>
    <row r="2811" spans="1:21" ht="14.4" customHeight="1" x14ac:dyDescent="0.3">
      <c r="A2811" s="737">
        <v>10</v>
      </c>
      <c r="B2811" s="738" t="s">
        <v>2778</v>
      </c>
      <c r="C2811" s="738" t="s">
        <v>3086</v>
      </c>
      <c r="D2811" s="819" t="s">
        <v>5809</v>
      </c>
      <c r="E2811" s="820" t="s">
        <v>3115</v>
      </c>
      <c r="F2811" s="738" t="s">
        <v>3057</v>
      </c>
      <c r="G2811" s="738" t="s">
        <v>5699</v>
      </c>
      <c r="H2811" s="738" t="s">
        <v>608</v>
      </c>
      <c r="I2811" s="738" t="s">
        <v>1795</v>
      </c>
      <c r="J2811" s="738" t="s">
        <v>1796</v>
      </c>
      <c r="K2811" s="738" t="s">
        <v>5700</v>
      </c>
      <c r="L2811" s="739">
        <v>55.16</v>
      </c>
      <c r="M2811" s="739">
        <v>55.16</v>
      </c>
      <c r="N2811" s="738">
        <v>1</v>
      </c>
      <c r="O2811" s="821">
        <v>0.5</v>
      </c>
      <c r="P2811" s="739"/>
      <c r="Q2811" s="754">
        <v>0</v>
      </c>
      <c r="R2811" s="738"/>
      <c r="S2811" s="754">
        <v>0</v>
      </c>
      <c r="T2811" s="821"/>
      <c r="U2811" s="777">
        <v>0</v>
      </c>
    </row>
    <row r="2812" spans="1:21" ht="14.4" customHeight="1" x14ac:dyDescent="0.3">
      <c r="A2812" s="737">
        <v>10</v>
      </c>
      <c r="B2812" s="738" t="s">
        <v>2778</v>
      </c>
      <c r="C2812" s="738" t="s">
        <v>3086</v>
      </c>
      <c r="D2812" s="819" t="s">
        <v>5809</v>
      </c>
      <c r="E2812" s="820" t="s">
        <v>3115</v>
      </c>
      <c r="F2812" s="738" t="s">
        <v>3057</v>
      </c>
      <c r="G2812" s="738" t="s">
        <v>3479</v>
      </c>
      <c r="H2812" s="738" t="s">
        <v>608</v>
      </c>
      <c r="I2812" s="738" t="s">
        <v>5701</v>
      </c>
      <c r="J2812" s="738" t="s">
        <v>5702</v>
      </c>
      <c r="K2812" s="738" t="s">
        <v>3480</v>
      </c>
      <c r="L2812" s="739">
        <v>61.97</v>
      </c>
      <c r="M2812" s="739">
        <v>61.97</v>
      </c>
      <c r="N2812" s="738">
        <v>1</v>
      </c>
      <c r="O2812" s="821">
        <v>1</v>
      </c>
      <c r="P2812" s="739">
        <v>61.97</v>
      </c>
      <c r="Q2812" s="754">
        <v>1</v>
      </c>
      <c r="R2812" s="738">
        <v>1</v>
      </c>
      <c r="S2812" s="754">
        <v>1</v>
      </c>
      <c r="T2812" s="821">
        <v>1</v>
      </c>
      <c r="U2812" s="777">
        <v>1</v>
      </c>
    </row>
    <row r="2813" spans="1:21" ht="14.4" customHeight="1" x14ac:dyDescent="0.3">
      <c r="A2813" s="737">
        <v>10</v>
      </c>
      <c r="B2813" s="738" t="s">
        <v>2778</v>
      </c>
      <c r="C2813" s="738" t="s">
        <v>3086</v>
      </c>
      <c r="D2813" s="819" t="s">
        <v>5809</v>
      </c>
      <c r="E2813" s="820" t="s">
        <v>3115</v>
      </c>
      <c r="F2813" s="738" t="s">
        <v>3057</v>
      </c>
      <c r="G2813" s="738" t="s">
        <v>3479</v>
      </c>
      <c r="H2813" s="738" t="s">
        <v>608</v>
      </c>
      <c r="I2813" s="738" t="s">
        <v>969</v>
      </c>
      <c r="J2813" s="738" t="s">
        <v>970</v>
      </c>
      <c r="K2813" s="738" t="s">
        <v>3480</v>
      </c>
      <c r="L2813" s="739">
        <v>61.97</v>
      </c>
      <c r="M2813" s="739">
        <v>185.91</v>
      </c>
      <c r="N2813" s="738">
        <v>3</v>
      </c>
      <c r="O2813" s="821">
        <v>2</v>
      </c>
      <c r="P2813" s="739">
        <v>61.97</v>
      </c>
      <c r="Q2813" s="754">
        <v>0.33333333333333331</v>
      </c>
      <c r="R2813" s="738">
        <v>1</v>
      </c>
      <c r="S2813" s="754">
        <v>0.33333333333333331</v>
      </c>
      <c r="T2813" s="821">
        <v>0.5</v>
      </c>
      <c r="U2813" s="777">
        <v>0.25</v>
      </c>
    </row>
    <row r="2814" spans="1:21" ht="14.4" customHeight="1" x14ac:dyDescent="0.3">
      <c r="A2814" s="737">
        <v>10</v>
      </c>
      <c r="B2814" s="738" t="s">
        <v>2778</v>
      </c>
      <c r="C2814" s="738" t="s">
        <v>3086</v>
      </c>
      <c r="D2814" s="819" t="s">
        <v>5809</v>
      </c>
      <c r="E2814" s="820" t="s">
        <v>3115</v>
      </c>
      <c r="F2814" s="738" t="s">
        <v>3057</v>
      </c>
      <c r="G2814" s="738" t="s">
        <v>3519</v>
      </c>
      <c r="H2814" s="738" t="s">
        <v>608</v>
      </c>
      <c r="I2814" s="738" t="s">
        <v>1385</v>
      </c>
      <c r="J2814" s="738" t="s">
        <v>3520</v>
      </c>
      <c r="K2814" s="738" t="s">
        <v>3521</v>
      </c>
      <c r="L2814" s="739">
        <v>77.13</v>
      </c>
      <c r="M2814" s="739">
        <v>77.13</v>
      </c>
      <c r="N2814" s="738">
        <v>1</v>
      </c>
      <c r="O2814" s="821">
        <v>0.5</v>
      </c>
      <c r="P2814" s="739"/>
      <c r="Q2814" s="754">
        <v>0</v>
      </c>
      <c r="R2814" s="738"/>
      <c r="S2814" s="754">
        <v>0</v>
      </c>
      <c r="T2814" s="821"/>
      <c r="U2814" s="777">
        <v>0</v>
      </c>
    </row>
    <row r="2815" spans="1:21" ht="14.4" customHeight="1" x14ac:dyDescent="0.3">
      <c r="A2815" s="737">
        <v>10</v>
      </c>
      <c r="B2815" s="738" t="s">
        <v>2778</v>
      </c>
      <c r="C2815" s="738" t="s">
        <v>3086</v>
      </c>
      <c r="D2815" s="819" t="s">
        <v>5809</v>
      </c>
      <c r="E2815" s="820" t="s">
        <v>3112</v>
      </c>
      <c r="F2815" s="738" t="s">
        <v>3057</v>
      </c>
      <c r="G2815" s="738" t="s">
        <v>3240</v>
      </c>
      <c r="H2815" s="738" t="s">
        <v>608</v>
      </c>
      <c r="I2815" s="738" t="s">
        <v>5247</v>
      </c>
      <c r="J2815" s="738" t="s">
        <v>2237</v>
      </c>
      <c r="K2815" s="738" t="s">
        <v>5248</v>
      </c>
      <c r="L2815" s="739">
        <v>154.36000000000001</v>
      </c>
      <c r="M2815" s="739">
        <v>308.72000000000003</v>
      </c>
      <c r="N2815" s="738">
        <v>2</v>
      </c>
      <c r="O2815" s="821">
        <v>2</v>
      </c>
      <c r="P2815" s="739"/>
      <c r="Q2815" s="754">
        <v>0</v>
      </c>
      <c r="R2815" s="738"/>
      <c r="S2815" s="754">
        <v>0</v>
      </c>
      <c r="T2815" s="821"/>
      <c r="U2815" s="777">
        <v>0</v>
      </c>
    </row>
    <row r="2816" spans="1:21" ht="14.4" customHeight="1" x14ac:dyDescent="0.3">
      <c r="A2816" s="737">
        <v>10</v>
      </c>
      <c r="B2816" s="738" t="s">
        <v>2778</v>
      </c>
      <c r="C2816" s="738" t="s">
        <v>3086</v>
      </c>
      <c r="D2816" s="819" t="s">
        <v>5809</v>
      </c>
      <c r="E2816" s="820" t="s">
        <v>3112</v>
      </c>
      <c r="F2816" s="738" t="s">
        <v>3057</v>
      </c>
      <c r="G2816" s="738" t="s">
        <v>3240</v>
      </c>
      <c r="H2816" s="738" t="s">
        <v>871</v>
      </c>
      <c r="I2816" s="738" t="s">
        <v>1007</v>
      </c>
      <c r="J2816" s="738" t="s">
        <v>1008</v>
      </c>
      <c r="K2816" s="738" t="s">
        <v>3241</v>
      </c>
      <c r="L2816" s="739">
        <v>75.73</v>
      </c>
      <c r="M2816" s="739">
        <v>302.92</v>
      </c>
      <c r="N2816" s="738">
        <v>4</v>
      </c>
      <c r="O2816" s="821">
        <v>2.5</v>
      </c>
      <c r="P2816" s="739">
        <v>75.73</v>
      </c>
      <c r="Q2816" s="754">
        <v>0.25</v>
      </c>
      <c r="R2816" s="738">
        <v>1</v>
      </c>
      <c r="S2816" s="754">
        <v>0.25</v>
      </c>
      <c r="T2816" s="821">
        <v>0.5</v>
      </c>
      <c r="U2816" s="777">
        <v>0.2</v>
      </c>
    </row>
    <row r="2817" spans="1:21" ht="14.4" customHeight="1" x14ac:dyDescent="0.3">
      <c r="A2817" s="737">
        <v>10</v>
      </c>
      <c r="B2817" s="738" t="s">
        <v>2778</v>
      </c>
      <c r="C2817" s="738" t="s">
        <v>3086</v>
      </c>
      <c r="D2817" s="819" t="s">
        <v>5809</v>
      </c>
      <c r="E2817" s="820" t="s">
        <v>3112</v>
      </c>
      <c r="F2817" s="738" t="s">
        <v>3057</v>
      </c>
      <c r="G2817" s="738" t="s">
        <v>3603</v>
      </c>
      <c r="H2817" s="738" t="s">
        <v>608</v>
      </c>
      <c r="I2817" s="738" t="s">
        <v>977</v>
      </c>
      <c r="J2817" s="738" t="s">
        <v>3604</v>
      </c>
      <c r="K2817" s="738" t="s">
        <v>3605</v>
      </c>
      <c r="L2817" s="739">
        <v>36.76</v>
      </c>
      <c r="M2817" s="739">
        <v>73.52</v>
      </c>
      <c r="N2817" s="738">
        <v>2</v>
      </c>
      <c r="O2817" s="821">
        <v>2</v>
      </c>
      <c r="P2817" s="739"/>
      <c r="Q2817" s="754">
        <v>0</v>
      </c>
      <c r="R2817" s="738"/>
      <c r="S2817" s="754">
        <v>0</v>
      </c>
      <c r="T2817" s="821"/>
      <c r="U2817" s="777">
        <v>0</v>
      </c>
    </row>
    <row r="2818" spans="1:21" ht="14.4" customHeight="1" x14ac:dyDescent="0.3">
      <c r="A2818" s="737">
        <v>10</v>
      </c>
      <c r="B2818" s="738" t="s">
        <v>2778</v>
      </c>
      <c r="C2818" s="738" t="s">
        <v>3086</v>
      </c>
      <c r="D2818" s="819" t="s">
        <v>5809</v>
      </c>
      <c r="E2818" s="820" t="s">
        <v>3112</v>
      </c>
      <c r="F2818" s="738" t="s">
        <v>3057</v>
      </c>
      <c r="G2818" s="738" t="s">
        <v>3603</v>
      </c>
      <c r="H2818" s="738" t="s">
        <v>608</v>
      </c>
      <c r="I2818" s="738" t="s">
        <v>5600</v>
      </c>
      <c r="J2818" s="738" t="s">
        <v>3604</v>
      </c>
      <c r="K2818" s="738" t="s">
        <v>5601</v>
      </c>
      <c r="L2818" s="739">
        <v>0</v>
      </c>
      <c r="M2818" s="739">
        <v>0</v>
      </c>
      <c r="N2818" s="738">
        <v>1</v>
      </c>
      <c r="O2818" s="821">
        <v>1</v>
      </c>
      <c r="P2818" s="739"/>
      <c r="Q2818" s="754"/>
      <c r="R2818" s="738"/>
      <c r="S2818" s="754">
        <v>0</v>
      </c>
      <c r="T2818" s="821"/>
      <c r="U2818" s="777">
        <v>0</v>
      </c>
    </row>
    <row r="2819" spans="1:21" ht="14.4" customHeight="1" x14ac:dyDescent="0.3">
      <c r="A2819" s="737">
        <v>10</v>
      </c>
      <c r="B2819" s="738" t="s">
        <v>2778</v>
      </c>
      <c r="C2819" s="738" t="s">
        <v>3086</v>
      </c>
      <c r="D2819" s="819" t="s">
        <v>5809</v>
      </c>
      <c r="E2819" s="820" t="s">
        <v>3112</v>
      </c>
      <c r="F2819" s="738" t="s">
        <v>3057</v>
      </c>
      <c r="G2819" s="738" t="s">
        <v>4128</v>
      </c>
      <c r="H2819" s="738" t="s">
        <v>608</v>
      </c>
      <c r="I2819" s="738" t="s">
        <v>4129</v>
      </c>
      <c r="J2819" s="738" t="s">
        <v>4130</v>
      </c>
      <c r="K2819" s="738" t="s">
        <v>4131</v>
      </c>
      <c r="L2819" s="739">
        <v>102.31</v>
      </c>
      <c r="M2819" s="739">
        <v>102.31</v>
      </c>
      <c r="N2819" s="738">
        <v>1</v>
      </c>
      <c r="O2819" s="821">
        <v>0.5</v>
      </c>
      <c r="P2819" s="739"/>
      <c r="Q2819" s="754">
        <v>0</v>
      </c>
      <c r="R2819" s="738"/>
      <c r="S2819" s="754">
        <v>0</v>
      </c>
      <c r="T2819" s="821"/>
      <c r="U2819" s="777">
        <v>0</v>
      </c>
    </row>
    <row r="2820" spans="1:21" ht="14.4" customHeight="1" x14ac:dyDescent="0.3">
      <c r="A2820" s="737">
        <v>10</v>
      </c>
      <c r="B2820" s="738" t="s">
        <v>2778</v>
      </c>
      <c r="C2820" s="738" t="s">
        <v>3086</v>
      </c>
      <c r="D2820" s="819" t="s">
        <v>5809</v>
      </c>
      <c r="E2820" s="820" t="s">
        <v>3112</v>
      </c>
      <c r="F2820" s="738" t="s">
        <v>3057</v>
      </c>
      <c r="G2820" s="738" t="s">
        <v>3246</v>
      </c>
      <c r="H2820" s="738" t="s">
        <v>608</v>
      </c>
      <c r="I2820" s="738" t="s">
        <v>973</v>
      </c>
      <c r="J2820" s="738" t="s">
        <v>3247</v>
      </c>
      <c r="K2820" s="738" t="s">
        <v>3248</v>
      </c>
      <c r="L2820" s="739">
        <v>42.63</v>
      </c>
      <c r="M2820" s="739">
        <v>42.63</v>
      </c>
      <c r="N2820" s="738">
        <v>1</v>
      </c>
      <c r="O2820" s="821">
        <v>1</v>
      </c>
      <c r="P2820" s="739"/>
      <c r="Q2820" s="754">
        <v>0</v>
      </c>
      <c r="R2820" s="738"/>
      <c r="S2820" s="754">
        <v>0</v>
      </c>
      <c r="T2820" s="821"/>
      <c r="U2820" s="777">
        <v>0</v>
      </c>
    </row>
    <row r="2821" spans="1:21" ht="14.4" customHeight="1" x14ac:dyDescent="0.3">
      <c r="A2821" s="737">
        <v>10</v>
      </c>
      <c r="B2821" s="738" t="s">
        <v>2778</v>
      </c>
      <c r="C2821" s="738" t="s">
        <v>3086</v>
      </c>
      <c r="D2821" s="819" t="s">
        <v>5809</v>
      </c>
      <c r="E2821" s="820" t="s">
        <v>3112</v>
      </c>
      <c r="F2821" s="738" t="s">
        <v>3057</v>
      </c>
      <c r="G2821" s="738" t="s">
        <v>3154</v>
      </c>
      <c r="H2821" s="738" t="s">
        <v>608</v>
      </c>
      <c r="I2821" s="738" t="s">
        <v>801</v>
      </c>
      <c r="J2821" s="738" t="s">
        <v>3450</v>
      </c>
      <c r="K2821" s="738" t="s">
        <v>3505</v>
      </c>
      <c r="L2821" s="739">
        <v>13.83</v>
      </c>
      <c r="M2821" s="739">
        <v>13.83</v>
      </c>
      <c r="N2821" s="738">
        <v>1</v>
      </c>
      <c r="O2821" s="821">
        <v>1</v>
      </c>
      <c r="P2821" s="739"/>
      <c r="Q2821" s="754">
        <v>0</v>
      </c>
      <c r="R2821" s="738"/>
      <c r="S2821" s="754">
        <v>0</v>
      </c>
      <c r="T2821" s="821"/>
      <c r="U2821" s="777">
        <v>0</v>
      </c>
    </row>
    <row r="2822" spans="1:21" ht="14.4" customHeight="1" x14ac:dyDescent="0.3">
      <c r="A2822" s="737">
        <v>10</v>
      </c>
      <c r="B2822" s="738" t="s">
        <v>2778</v>
      </c>
      <c r="C2822" s="738" t="s">
        <v>3086</v>
      </c>
      <c r="D2822" s="819" t="s">
        <v>5809</v>
      </c>
      <c r="E2822" s="820" t="s">
        <v>3112</v>
      </c>
      <c r="F2822" s="738" t="s">
        <v>3057</v>
      </c>
      <c r="G2822" s="738" t="s">
        <v>3154</v>
      </c>
      <c r="H2822" s="738" t="s">
        <v>608</v>
      </c>
      <c r="I2822" s="738" t="s">
        <v>5703</v>
      </c>
      <c r="J2822" s="738" t="s">
        <v>3450</v>
      </c>
      <c r="K2822" s="738" t="s">
        <v>5704</v>
      </c>
      <c r="L2822" s="739">
        <v>13.83</v>
      </c>
      <c r="M2822" s="739">
        <v>13.83</v>
      </c>
      <c r="N2822" s="738">
        <v>1</v>
      </c>
      <c r="O2822" s="821">
        <v>1</v>
      </c>
      <c r="P2822" s="739">
        <v>13.83</v>
      </c>
      <c r="Q2822" s="754">
        <v>1</v>
      </c>
      <c r="R2822" s="738">
        <v>1</v>
      </c>
      <c r="S2822" s="754">
        <v>1</v>
      </c>
      <c r="T2822" s="821">
        <v>1</v>
      </c>
      <c r="U2822" s="777">
        <v>1</v>
      </c>
    </row>
    <row r="2823" spans="1:21" ht="14.4" customHeight="1" x14ac:dyDescent="0.3">
      <c r="A2823" s="737">
        <v>10</v>
      </c>
      <c r="B2823" s="738" t="s">
        <v>2778</v>
      </c>
      <c r="C2823" s="738" t="s">
        <v>3086</v>
      </c>
      <c r="D2823" s="819" t="s">
        <v>5809</v>
      </c>
      <c r="E2823" s="820" t="s">
        <v>3112</v>
      </c>
      <c r="F2823" s="738" t="s">
        <v>3057</v>
      </c>
      <c r="G2823" s="738" t="s">
        <v>3676</v>
      </c>
      <c r="H2823" s="738" t="s">
        <v>608</v>
      </c>
      <c r="I2823" s="738" t="s">
        <v>687</v>
      </c>
      <c r="J2823" s="738" t="s">
        <v>688</v>
      </c>
      <c r="K2823" s="738" t="s">
        <v>3677</v>
      </c>
      <c r="L2823" s="739">
        <v>18.809999999999999</v>
      </c>
      <c r="M2823" s="739">
        <v>56.429999999999993</v>
      </c>
      <c r="N2823" s="738">
        <v>3</v>
      </c>
      <c r="O2823" s="821">
        <v>2</v>
      </c>
      <c r="P2823" s="739"/>
      <c r="Q2823" s="754">
        <v>0</v>
      </c>
      <c r="R2823" s="738"/>
      <c r="S2823" s="754">
        <v>0</v>
      </c>
      <c r="T2823" s="821"/>
      <c r="U2823" s="777">
        <v>0</v>
      </c>
    </row>
    <row r="2824" spans="1:21" ht="14.4" customHeight="1" x14ac:dyDescent="0.3">
      <c r="A2824" s="737">
        <v>10</v>
      </c>
      <c r="B2824" s="738" t="s">
        <v>2778</v>
      </c>
      <c r="C2824" s="738" t="s">
        <v>3086</v>
      </c>
      <c r="D2824" s="819" t="s">
        <v>5809</v>
      </c>
      <c r="E2824" s="820" t="s">
        <v>3112</v>
      </c>
      <c r="F2824" s="738" t="s">
        <v>3057</v>
      </c>
      <c r="G2824" s="738" t="s">
        <v>3676</v>
      </c>
      <c r="H2824" s="738" t="s">
        <v>608</v>
      </c>
      <c r="I2824" s="738" t="s">
        <v>4219</v>
      </c>
      <c r="J2824" s="738" t="s">
        <v>688</v>
      </c>
      <c r="K2824" s="738" t="s">
        <v>4220</v>
      </c>
      <c r="L2824" s="739">
        <v>18.809999999999999</v>
      </c>
      <c r="M2824" s="739">
        <v>37.619999999999997</v>
      </c>
      <c r="N2824" s="738">
        <v>2</v>
      </c>
      <c r="O2824" s="821">
        <v>1.5</v>
      </c>
      <c r="P2824" s="739"/>
      <c r="Q2824" s="754">
        <v>0</v>
      </c>
      <c r="R2824" s="738"/>
      <c r="S2824" s="754">
        <v>0</v>
      </c>
      <c r="T2824" s="821"/>
      <c r="U2824" s="777">
        <v>0</v>
      </c>
    </row>
    <row r="2825" spans="1:21" ht="14.4" customHeight="1" x14ac:dyDescent="0.3">
      <c r="A2825" s="737">
        <v>10</v>
      </c>
      <c r="B2825" s="738" t="s">
        <v>2778</v>
      </c>
      <c r="C2825" s="738" t="s">
        <v>3086</v>
      </c>
      <c r="D2825" s="819" t="s">
        <v>5809</v>
      </c>
      <c r="E2825" s="820" t="s">
        <v>3112</v>
      </c>
      <c r="F2825" s="738" t="s">
        <v>3057</v>
      </c>
      <c r="G2825" s="738" t="s">
        <v>3280</v>
      </c>
      <c r="H2825" s="738" t="s">
        <v>608</v>
      </c>
      <c r="I2825" s="738" t="s">
        <v>5565</v>
      </c>
      <c r="J2825" s="738" t="s">
        <v>1736</v>
      </c>
      <c r="K2825" s="738" t="s">
        <v>5566</v>
      </c>
      <c r="L2825" s="739">
        <v>56.38</v>
      </c>
      <c r="M2825" s="739">
        <v>56.38</v>
      </c>
      <c r="N2825" s="738">
        <v>1</v>
      </c>
      <c r="O2825" s="821">
        <v>1</v>
      </c>
      <c r="P2825" s="739"/>
      <c r="Q2825" s="754">
        <v>0</v>
      </c>
      <c r="R2825" s="738"/>
      <c r="S2825" s="754">
        <v>0</v>
      </c>
      <c r="T2825" s="821"/>
      <c r="U2825" s="777">
        <v>0</v>
      </c>
    </row>
    <row r="2826" spans="1:21" ht="14.4" customHeight="1" x14ac:dyDescent="0.3">
      <c r="A2826" s="737">
        <v>10</v>
      </c>
      <c r="B2826" s="738" t="s">
        <v>2778</v>
      </c>
      <c r="C2826" s="738" t="s">
        <v>3086</v>
      </c>
      <c r="D2826" s="819" t="s">
        <v>5809</v>
      </c>
      <c r="E2826" s="820" t="s">
        <v>3112</v>
      </c>
      <c r="F2826" s="738" t="s">
        <v>3057</v>
      </c>
      <c r="G2826" s="738" t="s">
        <v>3280</v>
      </c>
      <c r="H2826" s="738" t="s">
        <v>608</v>
      </c>
      <c r="I2826" s="738" t="s">
        <v>5567</v>
      </c>
      <c r="J2826" s="738" t="s">
        <v>1736</v>
      </c>
      <c r="K2826" s="738" t="s">
        <v>4224</v>
      </c>
      <c r="L2826" s="739">
        <v>140.96</v>
      </c>
      <c r="M2826" s="739">
        <v>140.96</v>
      </c>
      <c r="N2826" s="738">
        <v>1</v>
      </c>
      <c r="O2826" s="821">
        <v>1</v>
      </c>
      <c r="P2826" s="739"/>
      <c r="Q2826" s="754">
        <v>0</v>
      </c>
      <c r="R2826" s="738"/>
      <c r="S2826" s="754">
        <v>0</v>
      </c>
      <c r="T2826" s="821"/>
      <c r="U2826" s="777">
        <v>0</v>
      </c>
    </row>
    <row r="2827" spans="1:21" ht="14.4" customHeight="1" x14ac:dyDescent="0.3">
      <c r="A2827" s="737">
        <v>10</v>
      </c>
      <c r="B2827" s="738" t="s">
        <v>2778</v>
      </c>
      <c r="C2827" s="738" t="s">
        <v>3086</v>
      </c>
      <c r="D2827" s="819" t="s">
        <v>5809</v>
      </c>
      <c r="E2827" s="820" t="s">
        <v>3112</v>
      </c>
      <c r="F2827" s="738" t="s">
        <v>3057</v>
      </c>
      <c r="G2827" s="738" t="s">
        <v>3379</v>
      </c>
      <c r="H2827" s="738" t="s">
        <v>608</v>
      </c>
      <c r="I2827" s="738" t="s">
        <v>994</v>
      </c>
      <c r="J2827" s="738" t="s">
        <v>995</v>
      </c>
      <c r="K2827" s="738" t="s">
        <v>3380</v>
      </c>
      <c r="L2827" s="739">
        <v>89.91</v>
      </c>
      <c r="M2827" s="739">
        <v>179.82</v>
      </c>
      <c r="N2827" s="738">
        <v>2</v>
      </c>
      <c r="O2827" s="821">
        <v>1.5</v>
      </c>
      <c r="P2827" s="739">
        <v>89.91</v>
      </c>
      <c r="Q2827" s="754">
        <v>0.5</v>
      </c>
      <c r="R2827" s="738">
        <v>1</v>
      </c>
      <c r="S2827" s="754">
        <v>0.5</v>
      </c>
      <c r="T2827" s="821">
        <v>0.5</v>
      </c>
      <c r="U2827" s="777">
        <v>0.33333333333333331</v>
      </c>
    </row>
    <row r="2828" spans="1:21" ht="14.4" customHeight="1" x14ac:dyDescent="0.3">
      <c r="A2828" s="737">
        <v>10</v>
      </c>
      <c r="B2828" s="738" t="s">
        <v>2778</v>
      </c>
      <c r="C2828" s="738" t="s">
        <v>3086</v>
      </c>
      <c r="D2828" s="819" t="s">
        <v>5809</v>
      </c>
      <c r="E2828" s="820" t="s">
        <v>3112</v>
      </c>
      <c r="F2828" s="738" t="s">
        <v>3057</v>
      </c>
      <c r="G2828" s="738" t="s">
        <v>4193</v>
      </c>
      <c r="H2828" s="738" t="s">
        <v>608</v>
      </c>
      <c r="I2828" s="738" t="s">
        <v>5558</v>
      </c>
      <c r="J2828" s="738" t="s">
        <v>1728</v>
      </c>
      <c r="K2828" s="738" t="s">
        <v>5559</v>
      </c>
      <c r="L2828" s="739">
        <v>69.59</v>
      </c>
      <c r="M2828" s="739">
        <v>69.59</v>
      </c>
      <c r="N2828" s="738">
        <v>1</v>
      </c>
      <c r="O2828" s="821">
        <v>1</v>
      </c>
      <c r="P2828" s="739"/>
      <c r="Q2828" s="754">
        <v>0</v>
      </c>
      <c r="R2828" s="738"/>
      <c r="S2828" s="754">
        <v>0</v>
      </c>
      <c r="T2828" s="821"/>
      <c r="U2828" s="777">
        <v>0</v>
      </c>
    </row>
    <row r="2829" spans="1:21" ht="14.4" customHeight="1" x14ac:dyDescent="0.3">
      <c r="A2829" s="737">
        <v>10</v>
      </c>
      <c r="B2829" s="738" t="s">
        <v>2778</v>
      </c>
      <c r="C2829" s="738" t="s">
        <v>3086</v>
      </c>
      <c r="D2829" s="819" t="s">
        <v>5809</v>
      </c>
      <c r="E2829" s="820" t="s">
        <v>3112</v>
      </c>
      <c r="F2829" s="738" t="s">
        <v>3057</v>
      </c>
      <c r="G2829" s="738" t="s">
        <v>5023</v>
      </c>
      <c r="H2829" s="738" t="s">
        <v>608</v>
      </c>
      <c r="I2829" s="738" t="s">
        <v>5705</v>
      </c>
      <c r="J2829" s="738" t="s">
        <v>5028</v>
      </c>
      <c r="K2829" s="738" t="s">
        <v>5706</v>
      </c>
      <c r="L2829" s="739">
        <v>0</v>
      </c>
      <c r="M2829" s="739">
        <v>0</v>
      </c>
      <c r="N2829" s="738">
        <v>1</v>
      </c>
      <c r="O2829" s="821">
        <v>0.5</v>
      </c>
      <c r="P2829" s="739"/>
      <c r="Q2829" s="754"/>
      <c r="R2829" s="738"/>
      <c r="S2829" s="754">
        <v>0</v>
      </c>
      <c r="T2829" s="821"/>
      <c r="U2829" s="777">
        <v>0</v>
      </c>
    </row>
    <row r="2830" spans="1:21" ht="14.4" customHeight="1" x14ac:dyDescent="0.3">
      <c r="A2830" s="737">
        <v>10</v>
      </c>
      <c r="B2830" s="738" t="s">
        <v>2778</v>
      </c>
      <c r="C2830" s="738" t="s">
        <v>3086</v>
      </c>
      <c r="D2830" s="819" t="s">
        <v>5809</v>
      </c>
      <c r="E2830" s="820" t="s">
        <v>3112</v>
      </c>
      <c r="F2830" s="738" t="s">
        <v>3057</v>
      </c>
      <c r="G2830" s="738" t="s">
        <v>5055</v>
      </c>
      <c r="H2830" s="738" t="s">
        <v>608</v>
      </c>
      <c r="I2830" s="738" t="s">
        <v>1995</v>
      </c>
      <c r="J2830" s="738" t="s">
        <v>1996</v>
      </c>
      <c r="K2830" s="738" t="s">
        <v>5056</v>
      </c>
      <c r="L2830" s="739">
        <v>79.069999999999993</v>
      </c>
      <c r="M2830" s="739">
        <v>158.13999999999999</v>
      </c>
      <c r="N2830" s="738">
        <v>2</v>
      </c>
      <c r="O2830" s="821">
        <v>0.5</v>
      </c>
      <c r="P2830" s="739"/>
      <c r="Q2830" s="754">
        <v>0</v>
      </c>
      <c r="R2830" s="738"/>
      <c r="S2830" s="754">
        <v>0</v>
      </c>
      <c r="T2830" s="821"/>
      <c r="U2830" s="777">
        <v>0</v>
      </c>
    </row>
    <row r="2831" spans="1:21" ht="14.4" customHeight="1" x14ac:dyDescent="0.3">
      <c r="A2831" s="737">
        <v>10</v>
      </c>
      <c r="B2831" s="738" t="s">
        <v>2778</v>
      </c>
      <c r="C2831" s="738" t="s">
        <v>3086</v>
      </c>
      <c r="D2831" s="819" t="s">
        <v>5809</v>
      </c>
      <c r="E2831" s="820" t="s">
        <v>3100</v>
      </c>
      <c r="F2831" s="738" t="s">
        <v>3057</v>
      </c>
      <c r="G2831" s="738" t="s">
        <v>3240</v>
      </c>
      <c r="H2831" s="738" t="s">
        <v>871</v>
      </c>
      <c r="I2831" s="738" t="s">
        <v>1007</v>
      </c>
      <c r="J2831" s="738" t="s">
        <v>1008</v>
      </c>
      <c r="K2831" s="738" t="s">
        <v>3241</v>
      </c>
      <c r="L2831" s="739">
        <v>75.73</v>
      </c>
      <c r="M2831" s="739">
        <v>378.65</v>
      </c>
      <c r="N2831" s="738">
        <v>5</v>
      </c>
      <c r="O2831" s="821">
        <v>3.5</v>
      </c>
      <c r="P2831" s="739">
        <v>151.46</v>
      </c>
      <c r="Q2831" s="754">
        <v>0.4</v>
      </c>
      <c r="R2831" s="738">
        <v>2</v>
      </c>
      <c r="S2831" s="754">
        <v>0.4</v>
      </c>
      <c r="T2831" s="821">
        <v>1</v>
      </c>
      <c r="U2831" s="777">
        <v>0.2857142857142857</v>
      </c>
    </row>
    <row r="2832" spans="1:21" ht="14.4" customHeight="1" x14ac:dyDescent="0.3">
      <c r="A2832" s="737">
        <v>10</v>
      </c>
      <c r="B2832" s="738" t="s">
        <v>2778</v>
      </c>
      <c r="C2832" s="738" t="s">
        <v>3086</v>
      </c>
      <c r="D2832" s="819" t="s">
        <v>5809</v>
      </c>
      <c r="E2832" s="820" t="s">
        <v>3100</v>
      </c>
      <c r="F2832" s="738" t="s">
        <v>3057</v>
      </c>
      <c r="G2832" s="738" t="s">
        <v>3728</v>
      </c>
      <c r="H2832" s="738" t="s">
        <v>608</v>
      </c>
      <c r="I2832" s="738" t="s">
        <v>5707</v>
      </c>
      <c r="J2832" s="738" t="s">
        <v>5065</v>
      </c>
      <c r="K2832" s="738" t="s">
        <v>2932</v>
      </c>
      <c r="L2832" s="739">
        <v>119.7</v>
      </c>
      <c r="M2832" s="739">
        <v>119.7</v>
      </c>
      <c r="N2832" s="738">
        <v>1</v>
      </c>
      <c r="O2832" s="821">
        <v>1</v>
      </c>
      <c r="P2832" s="739">
        <v>119.7</v>
      </c>
      <c r="Q2832" s="754">
        <v>1</v>
      </c>
      <c r="R2832" s="738">
        <v>1</v>
      </c>
      <c r="S2832" s="754">
        <v>1</v>
      </c>
      <c r="T2832" s="821">
        <v>1</v>
      </c>
      <c r="U2832" s="777">
        <v>1</v>
      </c>
    </row>
    <row r="2833" spans="1:21" ht="14.4" customHeight="1" x14ac:dyDescent="0.3">
      <c r="A2833" s="737">
        <v>10</v>
      </c>
      <c r="B2833" s="738" t="s">
        <v>2778</v>
      </c>
      <c r="C2833" s="738" t="s">
        <v>3086</v>
      </c>
      <c r="D2833" s="819" t="s">
        <v>5809</v>
      </c>
      <c r="E2833" s="820" t="s">
        <v>3100</v>
      </c>
      <c r="F2833" s="738" t="s">
        <v>3057</v>
      </c>
      <c r="G2833" s="738" t="s">
        <v>3603</v>
      </c>
      <c r="H2833" s="738" t="s">
        <v>608</v>
      </c>
      <c r="I2833" s="738" t="s">
        <v>977</v>
      </c>
      <c r="J2833" s="738" t="s">
        <v>3604</v>
      </c>
      <c r="K2833" s="738" t="s">
        <v>3605</v>
      </c>
      <c r="L2833" s="739">
        <v>36.76</v>
      </c>
      <c r="M2833" s="739">
        <v>73.52</v>
      </c>
      <c r="N2833" s="738">
        <v>2</v>
      </c>
      <c r="O2833" s="821">
        <v>2</v>
      </c>
      <c r="P2833" s="739"/>
      <c r="Q2833" s="754">
        <v>0</v>
      </c>
      <c r="R2833" s="738"/>
      <c r="S2833" s="754">
        <v>0</v>
      </c>
      <c r="T2833" s="821"/>
      <c r="U2833" s="777">
        <v>0</v>
      </c>
    </row>
    <row r="2834" spans="1:21" ht="14.4" customHeight="1" x14ac:dyDescent="0.3">
      <c r="A2834" s="737">
        <v>10</v>
      </c>
      <c r="B2834" s="738" t="s">
        <v>2778</v>
      </c>
      <c r="C2834" s="738" t="s">
        <v>3086</v>
      </c>
      <c r="D2834" s="819" t="s">
        <v>5809</v>
      </c>
      <c r="E2834" s="820" t="s">
        <v>3100</v>
      </c>
      <c r="F2834" s="738" t="s">
        <v>3057</v>
      </c>
      <c r="G2834" s="738" t="s">
        <v>3603</v>
      </c>
      <c r="H2834" s="738" t="s">
        <v>608</v>
      </c>
      <c r="I2834" s="738" t="s">
        <v>5555</v>
      </c>
      <c r="J2834" s="738" t="s">
        <v>5556</v>
      </c>
      <c r="K2834" s="738" t="s">
        <v>4127</v>
      </c>
      <c r="L2834" s="739">
        <v>25.06</v>
      </c>
      <c r="M2834" s="739">
        <v>100.24</v>
      </c>
      <c r="N2834" s="738">
        <v>4</v>
      </c>
      <c r="O2834" s="821">
        <v>2</v>
      </c>
      <c r="P2834" s="739">
        <v>50.12</v>
      </c>
      <c r="Q2834" s="754">
        <v>0.5</v>
      </c>
      <c r="R2834" s="738">
        <v>2</v>
      </c>
      <c r="S2834" s="754">
        <v>0.5</v>
      </c>
      <c r="T2834" s="821">
        <v>1</v>
      </c>
      <c r="U2834" s="777">
        <v>0.5</v>
      </c>
    </row>
    <row r="2835" spans="1:21" ht="14.4" customHeight="1" x14ac:dyDescent="0.3">
      <c r="A2835" s="737">
        <v>10</v>
      </c>
      <c r="B2835" s="738" t="s">
        <v>2778</v>
      </c>
      <c r="C2835" s="738" t="s">
        <v>3086</v>
      </c>
      <c r="D2835" s="819" t="s">
        <v>5809</v>
      </c>
      <c r="E2835" s="820" t="s">
        <v>3100</v>
      </c>
      <c r="F2835" s="738" t="s">
        <v>3057</v>
      </c>
      <c r="G2835" s="738" t="s">
        <v>3246</v>
      </c>
      <c r="H2835" s="738" t="s">
        <v>608</v>
      </c>
      <c r="I2835" s="738" t="s">
        <v>958</v>
      </c>
      <c r="J2835" s="738" t="s">
        <v>3247</v>
      </c>
      <c r="K2835" s="738" t="s">
        <v>3254</v>
      </c>
      <c r="L2835" s="739">
        <v>85.27</v>
      </c>
      <c r="M2835" s="739">
        <v>170.54</v>
      </c>
      <c r="N2835" s="738">
        <v>2</v>
      </c>
      <c r="O2835" s="821">
        <v>1</v>
      </c>
      <c r="P2835" s="739"/>
      <c r="Q2835" s="754">
        <v>0</v>
      </c>
      <c r="R2835" s="738"/>
      <c r="S2835" s="754">
        <v>0</v>
      </c>
      <c r="T2835" s="821"/>
      <c r="U2835" s="777">
        <v>0</v>
      </c>
    </row>
    <row r="2836" spans="1:21" ht="14.4" customHeight="1" x14ac:dyDescent="0.3">
      <c r="A2836" s="737">
        <v>10</v>
      </c>
      <c r="B2836" s="738" t="s">
        <v>2778</v>
      </c>
      <c r="C2836" s="738" t="s">
        <v>3086</v>
      </c>
      <c r="D2836" s="819" t="s">
        <v>5809</v>
      </c>
      <c r="E2836" s="820" t="s">
        <v>3100</v>
      </c>
      <c r="F2836" s="738" t="s">
        <v>3057</v>
      </c>
      <c r="G2836" s="738" t="s">
        <v>3154</v>
      </c>
      <c r="H2836" s="738" t="s">
        <v>608</v>
      </c>
      <c r="I2836" s="738" t="s">
        <v>5669</v>
      </c>
      <c r="J2836" s="738" t="s">
        <v>3450</v>
      </c>
      <c r="K2836" s="738" t="s">
        <v>3732</v>
      </c>
      <c r="L2836" s="739">
        <v>23.06</v>
      </c>
      <c r="M2836" s="739">
        <v>23.06</v>
      </c>
      <c r="N2836" s="738">
        <v>1</v>
      </c>
      <c r="O2836" s="821">
        <v>1</v>
      </c>
      <c r="P2836" s="739">
        <v>23.06</v>
      </c>
      <c r="Q2836" s="754">
        <v>1</v>
      </c>
      <c r="R2836" s="738">
        <v>1</v>
      </c>
      <c r="S2836" s="754">
        <v>1</v>
      </c>
      <c r="T2836" s="821">
        <v>1</v>
      </c>
      <c r="U2836" s="777">
        <v>1</v>
      </c>
    </row>
    <row r="2837" spans="1:21" ht="14.4" customHeight="1" x14ac:dyDescent="0.3">
      <c r="A2837" s="737">
        <v>10</v>
      </c>
      <c r="B2837" s="738" t="s">
        <v>2778</v>
      </c>
      <c r="C2837" s="738" t="s">
        <v>3086</v>
      </c>
      <c r="D2837" s="819" t="s">
        <v>5809</v>
      </c>
      <c r="E2837" s="820" t="s">
        <v>3100</v>
      </c>
      <c r="F2837" s="738" t="s">
        <v>3057</v>
      </c>
      <c r="G2837" s="738" t="s">
        <v>3610</v>
      </c>
      <c r="H2837" s="738" t="s">
        <v>608</v>
      </c>
      <c r="I2837" s="738" t="s">
        <v>1522</v>
      </c>
      <c r="J2837" s="738" t="s">
        <v>1523</v>
      </c>
      <c r="K2837" s="738" t="s">
        <v>3611</v>
      </c>
      <c r="L2837" s="739">
        <v>42.05</v>
      </c>
      <c r="M2837" s="739">
        <v>42.05</v>
      </c>
      <c r="N2837" s="738">
        <v>1</v>
      </c>
      <c r="O2837" s="821">
        <v>1</v>
      </c>
      <c r="P2837" s="739"/>
      <c r="Q2837" s="754">
        <v>0</v>
      </c>
      <c r="R2837" s="738"/>
      <c r="S2837" s="754">
        <v>0</v>
      </c>
      <c r="T2837" s="821"/>
      <c r="U2837" s="777">
        <v>0</v>
      </c>
    </row>
    <row r="2838" spans="1:21" ht="14.4" customHeight="1" x14ac:dyDescent="0.3">
      <c r="A2838" s="737">
        <v>10</v>
      </c>
      <c r="B2838" s="738" t="s">
        <v>2778</v>
      </c>
      <c r="C2838" s="738" t="s">
        <v>3086</v>
      </c>
      <c r="D2838" s="819" t="s">
        <v>5809</v>
      </c>
      <c r="E2838" s="820" t="s">
        <v>3100</v>
      </c>
      <c r="F2838" s="738" t="s">
        <v>3057</v>
      </c>
      <c r="G2838" s="738" t="s">
        <v>3506</v>
      </c>
      <c r="H2838" s="738" t="s">
        <v>608</v>
      </c>
      <c r="I2838" s="738" t="s">
        <v>797</v>
      </c>
      <c r="J2838" s="738" t="s">
        <v>798</v>
      </c>
      <c r="K2838" s="738" t="s">
        <v>3507</v>
      </c>
      <c r="L2838" s="739">
        <v>0</v>
      </c>
      <c r="M2838" s="739">
        <v>0</v>
      </c>
      <c r="N2838" s="738">
        <v>4</v>
      </c>
      <c r="O2838" s="821">
        <v>2.5</v>
      </c>
      <c r="P2838" s="739">
        <v>0</v>
      </c>
      <c r="Q2838" s="754"/>
      <c r="R2838" s="738">
        <v>1</v>
      </c>
      <c r="S2838" s="754">
        <v>0.25</v>
      </c>
      <c r="T2838" s="821">
        <v>0.5</v>
      </c>
      <c r="U2838" s="777">
        <v>0.2</v>
      </c>
    </row>
    <row r="2839" spans="1:21" ht="14.4" customHeight="1" x14ac:dyDescent="0.3">
      <c r="A2839" s="737">
        <v>10</v>
      </c>
      <c r="B2839" s="738" t="s">
        <v>2778</v>
      </c>
      <c r="C2839" s="738" t="s">
        <v>3086</v>
      </c>
      <c r="D2839" s="819" t="s">
        <v>5809</v>
      </c>
      <c r="E2839" s="820" t="s">
        <v>3100</v>
      </c>
      <c r="F2839" s="738" t="s">
        <v>3057</v>
      </c>
      <c r="G2839" s="738" t="s">
        <v>3379</v>
      </c>
      <c r="H2839" s="738" t="s">
        <v>608</v>
      </c>
      <c r="I2839" s="738" t="s">
        <v>994</v>
      </c>
      <c r="J2839" s="738" t="s">
        <v>995</v>
      </c>
      <c r="K2839" s="738" t="s">
        <v>3380</v>
      </c>
      <c r="L2839" s="739">
        <v>89.91</v>
      </c>
      <c r="M2839" s="739">
        <v>179.82</v>
      </c>
      <c r="N2839" s="738">
        <v>2</v>
      </c>
      <c r="O2839" s="821">
        <v>1</v>
      </c>
      <c r="P2839" s="739">
        <v>89.91</v>
      </c>
      <c r="Q2839" s="754">
        <v>0.5</v>
      </c>
      <c r="R2839" s="738">
        <v>1</v>
      </c>
      <c r="S2839" s="754">
        <v>0.5</v>
      </c>
      <c r="T2839" s="821">
        <v>0.5</v>
      </c>
      <c r="U2839" s="777">
        <v>0.5</v>
      </c>
    </row>
    <row r="2840" spans="1:21" ht="14.4" customHeight="1" x14ac:dyDescent="0.3">
      <c r="A2840" s="737">
        <v>10</v>
      </c>
      <c r="B2840" s="738" t="s">
        <v>2778</v>
      </c>
      <c r="C2840" s="738" t="s">
        <v>3086</v>
      </c>
      <c r="D2840" s="819" t="s">
        <v>5809</v>
      </c>
      <c r="E2840" s="820" t="s">
        <v>3100</v>
      </c>
      <c r="F2840" s="738" t="s">
        <v>3057</v>
      </c>
      <c r="G2840" s="738" t="s">
        <v>3535</v>
      </c>
      <c r="H2840" s="738" t="s">
        <v>608</v>
      </c>
      <c r="I2840" s="738" t="s">
        <v>1028</v>
      </c>
      <c r="J2840" s="738" t="s">
        <v>1029</v>
      </c>
      <c r="K2840" s="738" t="s">
        <v>3536</v>
      </c>
      <c r="L2840" s="739">
        <v>27.28</v>
      </c>
      <c r="M2840" s="739">
        <v>136.4</v>
      </c>
      <c r="N2840" s="738">
        <v>5</v>
      </c>
      <c r="O2840" s="821">
        <v>3.5</v>
      </c>
      <c r="P2840" s="739">
        <v>27.28</v>
      </c>
      <c r="Q2840" s="754">
        <v>0.2</v>
      </c>
      <c r="R2840" s="738">
        <v>1</v>
      </c>
      <c r="S2840" s="754">
        <v>0.2</v>
      </c>
      <c r="T2840" s="821">
        <v>0.5</v>
      </c>
      <c r="U2840" s="777">
        <v>0.14285714285714285</v>
      </c>
    </row>
    <row r="2841" spans="1:21" ht="14.4" customHeight="1" x14ac:dyDescent="0.3">
      <c r="A2841" s="737">
        <v>10</v>
      </c>
      <c r="B2841" s="738" t="s">
        <v>2778</v>
      </c>
      <c r="C2841" s="738" t="s">
        <v>3086</v>
      </c>
      <c r="D2841" s="819" t="s">
        <v>5809</v>
      </c>
      <c r="E2841" s="820" t="s">
        <v>3100</v>
      </c>
      <c r="F2841" s="738" t="s">
        <v>3057</v>
      </c>
      <c r="G2841" s="738" t="s">
        <v>3287</v>
      </c>
      <c r="H2841" s="738" t="s">
        <v>608</v>
      </c>
      <c r="I2841" s="738" t="s">
        <v>981</v>
      </c>
      <c r="J2841" s="738" t="s">
        <v>982</v>
      </c>
      <c r="K2841" s="738" t="s">
        <v>3384</v>
      </c>
      <c r="L2841" s="739">
        <v>38.81</v>
      </c>
      <c r="M2841" s="739">
        <v>38.81</v>
      </c>
      <c r="N2841" s="738">
        <v>1</v>
      </c>
      <c r="O2841" s="821">
        <v>0.5</v>
      </c>
      <c r="P2841" s="739"/>
      <c r="Q2841" s="754">
        <v>0</v>
      </c>
      <c r="R2841" s="738"/>
      <c r="S2841" s="754">
        <v>0</v>
      </c>
      <c r="T2841" s="821"/>
      <c r="U2841" s="777">
        <v>0</v>
      </c>
    </row>
    <row r="2842" spans="1:21" ht="14.4" customHeight="1" x14ac:dyDescent="0.3">
      <c r="A2842" s="737">
        <v>10</v>
      </c>
      <c r="B2842" s="738" t="s">
        <v>2778</v>
      </c>
      <c r="C2842" s="738" t="s">
        <v>3086</v>
      </c>
      <c r="D2842" s="819" t="s">
        <v>5809</v>
      </c>
      <c r="E2842" s="820" t="s">
        <v>3100</v>
      </c>
      <c r="F2842" s="738" t="s">
        <v>3057</v>
      </c>
      <c r="G2842" s="738" t="s">
        <v>3622</v>
      </c>
      <c r="H2842" s="738" t="s">
        <v>608</v>
      </c>
      <c r="I2842" s="738" t="s">
        <v>3623</v>
      </c>
      <c r="J2842" s="738" t="s">
        <v>3624</v>
      </c>
      <c r="K2842" s="738" t="s">
        <v>3625</v>
      </c>
      <c r="L2842" s="739">
        <v>0</v>
      </c>
      <c r="M2842" s="739">
        <v>0</v>
      </c>
      <c r="N2842" s="738">
        <v>3</v>
      </c>
      <c r="O2842" s="821">
        <v>1.5</v>
      </c>
      <c r="P2842" s="739">
        <v>0</v>
      </c>
      <c r="Q2842" s="754"/>
      <c r="R2842" s="738">
        <v>1</v>
      </c>
      <c r="S2842" s="754">
        <v>0.33333333333333331</v>
      </c>
      <c r="T2842" s="821">
        <v>0.5</v>
      </c>
      <c r="U2842" s="777">
        <v>0.33333333333333331</v>
      </c>
    </row>
    <row r="2843" spans="1:21" ht="14.4" customHeight="1" x14ac:dyDescent="0.3">
      <c r="A2843" s="737">
        <v>10</v>
      </c>
      <c r="B2843" s="738" t="s">
        <v>2778</v>
      </c>
      <c r="C2843" s="738" t="s">
        <v>3086</v>
      </c>
      <c r="D2843" s="819" t="s">
        <v>5809</v>
      </c>
      <c r="E2843" s="820" t="s">
        <v>3100</v>
      </c>
      <c r="F2843" s="738" t="s">
        <v>3057</v>
      </c>
      <c r="G2843" s="738" t="s">
        <v>5708</v>
      </c>
      <c r="H2843" s="738" t="s">
        <v>608</v>
      </c>
      <c r="I2843" s="738" t="s">
        <v>5709</v>
      </c>
      <c r="J2843" s="738" t="s">
        <v>5710</v>
      </c>
      <c r="K2843" s="738" t="s">
        <v>5711</v>
      </c>
      <c r="L2843" s="739">
        <v>39.15</v>
      </c>
      <c r="M2843" s="739">
        <v>39.15</v>
      </c>
      <c r="N2843" s="738">
        <v>1</v>
      </c>
      <c r="O2843" s="821">
        <v>1</v>
      </c>
      <c r="P2843" s="739">
        <v>39.15</v>
      </c>
      <c r="Q2843" s="754">
        <v>1</v>
      </c>
      <c r="R2843" s="738">
        <v>1</v>
      </c>
      <c r="S2843" s="754">
        <v>1</v>
      </c>
      <c r="T2843" s="821">
        <v>1</v>
      </c>
      <c r="U2843" s="777">
        <v>1</v>
      </c>
    </row>
    <row r="2844" spans="1:21" ht="14.4" customHeight="1" x14ac:dyDescent="0.3">
      <c r="A2844" s="737">
        <v>10</v>
      </c>
      <c r="B2844" s="738" t="s">
        <v>2778</v>
      </c>
      <c r="C2844" s="738" t="s">
        <v>3086</v>
      </c>
      <c r="D2844" s="819" t="s">
        <v>5809</v>
      </c>
      <c r="E2844" s="820" t="s">
        <v>3100</v>
      </c>
      <c r="F2844" s="738" t="s">
        <v>3057</v>
      </c>
      <c r="G2844" s="738" t="s">
        <v>3479</v>
      </c>
      <c r="H2844" s="738" t="s">
        <v>608</v>
      </c>
      <c r="I2844" s="738" t="s">
        <v>969</v>
      </c>
      <c r="J2844" s="738" t="s">
        <v>970</v>
      </c>
      <c r="K2844" s="738" t="s">
        <v>3480</v>
      </c>
      <c r="L2844" s="739">
        <v>61.97</v>
      </c>
      <c r="M2844" s="739">
        <v>123.94</v>
      </c>
      <c r="N2844" s="738">
        <v>2</v>
      </c>
      <c r="O2844" s="821">
        <v>1.5</v>
      </c>
      <c r="P2844" s="739"/>
      <c r="Q2844" s="754">
        <v>0</v>
      </c>
      <c r="R2844" s="738"/>
      <c r="S2844" s="754">
        <v>0</v>
      </c>
      <c r="T2844" s="821"/>
      <c r="U2844" s="777">
        <v>0</v>
      </c>
    </row>
    <row r="2845" spans="1:21" ht="14.4" customHeight="1" x14ac:dyDescent="0.3">
      <c r="A2845" s="737">
        <v>10</v>
      </c>
      <c r="B2845" s="738" t="s">
        <v>2778</v>
      </c>
      <c r="C2845" s="738" t="s">
        <v>3086</v>
      </c>
      <c r="D2845" s="819" t="s">
        <v>5809</v>
      </c>
      <c r="E2845" s="820" t="s">
        <v>3100</v>
      </c>
      <c r="F2845" s="738" t="s">
        <v>3057</v>
      </c>
      <c r="G2845" s="738" t="s">
        <v>3806</v>
      </c>
      <c r="H2845" s="738" t="s">
        <v>608</v>
      </c>
      <c r="I2845" s="738" t="s">
        <v>5582</v>
      </c>
      <c r="J2845" s="738" t="s">
        <v>5583</v>
      </c>
      <c r="K2845" s="738" t="s">
        <v>5584</v>
      </c>
      <c r="L2845" s="739">
        <v>0</v>
      </c>
      <c r="M2845" s="739">
        <v>0</v>
      </c>
      <c r="N2845" s="738">
        <v>1</v>
      </c>
      <c r="O2845" s="821">
        <v>1</v>
      </c>
      <c r="P2845" s="739"/>
      <c r="Q2845" s="754"/>
      <c r="R2845" s="738"/>
      <c r="S2845" s="754">
        <v>0</v>
      </c>
      <c r="T2845" s="821"/>
      <c r="U2845" s="777">
        <v>0</v>
      </c>
    </row>
    <row r="2846" spans="1:21" ht="14.4" customHeight="1" x14ac:dyDescent="0.3">
      <c r="A2846" s="737">
        <v>10</v>
      </c>
      <c r="B2846" s="738" t="s">
        <v>2778</v>
      </c>
      <c r="C2846" s="738" t="s">
        <v>3086</v>
      </c>
      <c r="D2846" s="819" t="s">
        <v>5809</v>
      </c>
      <c r="E2846" s="820" t="s">
        <v>3101</v>
      </c>
      <c r="F2846" s="738" t="s">
        <v>3057</v>
      </c>
      <c r="G2846" s="738" t="s">
        <v>3240</v>
      </c>
      <c r="H2846" s="738" t="s">
        <v>608</v>
      </c>
      <c r="I2846" s="738" t="s">
        <v>5247</v>
      </c>
      <c r="J2846" s="738" t="s">
        <v>2237</v>
      </c>
      <c r="K2846" s="738" t="s">
        <v>5248</v>
      </c>
      <c r="L2846" s="739">
        <v>154.36000000000001</v>
      </c>
      <c r="M2846" s="739">
        <v>154.36000000000001</v>
      </c>
      <c r="N2846" s="738">
        <v>1</v>
      </c>
      <c r="O2846" s="821">
        <v>1</v>
      </c>
      <c r="P2846" s="739"/>
      <c r="Q2846" s="754">
        <v>0</v>
      </c>
      <c r="R2846" s="738"/>
      <c r="S2846" s="754">
        <v>0</v>
      </c>
      <c r="T2846" s="821"/>
      <c r="U2846" s="777">
        <v>0</v>
      </c>
    </row>
    <row r="2847" spans="1:21" ht="14.4" customHeight="1" x14ac:dyDescent="0.3">
      <c r="A2847" s="737">
        <v>10</v>
      </c>
      <c r="B2847" s="738" t="s">
        <v>2778</v>
      </c>
      <c r="C2847" s="738" t="s">
        <v>3086</v>
      </c>
      <c r="D2847" s="819" t="s">
        <v>5809</v>
      </c>
      <c r="E2847" s="820" t="s">
        <v>3101</v>
      </c>
      <c r="F2847" s="738" t="s">
        <v>3057</v>
      </c>
      <c r="G2847" s="738" t="s">
        <v>3728</v>
      </c>
      <c r="H2847" s="738" t="s">
        <v>871</v>
      </c>
      <c r="I2847" s="738" t="s">
        <v>1752</v>
      </c>
      <c r="J2847" s="738" t="s">
        <v>2931</v>
      </c>
      <c r="K2847" s="738" t="s">
        <v>2932</v>
      </c>
      <c r="L2847" s="739">
        <v>70.540000000000006</v>
      </c>
      <c r="M2847" s="739">
        <v>70.540000000000006</v>
      </c>
      <c r="N2847" s="738">
        <v>1</v>
      </c>
      <c r="O2847" s="821">
        <v>1</v>
      </c>
      <c r="P2847" s="739"/>
      <c r="Q2847" s="754">
        <v>0</v>
      </c>
      <c r="R2847" s="738"/>
      <c r="S2847" s="754">
        <v>0</v>
      </c>
      <c r="T2847" s="821"/>
      <c r="U2847" s="777">
        <v>0</v>
      </c>
    </row>
    <row r="2848" spans="1:21" ht="14.4" customHeight="1" x14ac:dyDescent="0.3">
      <c r="A2848" s="737">
        <v>10</v>
      </c>
      <c r="B2848" s="738" t="s">
        <v>2778</v>
      </c>
      <c r="C2848" s="738" t="s">
        <v>3086</v>
      </c>
      <c r="D2848" s="819" t="s">
        <v>5809</v>
      </c>
      <c r="E2848" s="820" t="s">
        <v>3101</v>
      </c>
      <c r="F2848" s="738" t="s">
        <v>3057</v>
      </c>
      <c r="G2848" s="738" t="s">
        <v>3733</v>
      </c>
      <c r="H2848" s="738" t="s">
        <v>608</v>
      </c>
      <c r="I2848" s="738" t="s">
        <v>1488</v>
      </c>
      <c r="J2848" s="738" t="s">
        <v>1489</v>
      </c>
      <c r="K2848" s="738" t="s">
        <v>3734</v>
      </c>
      <c r="L2848" s="739">
        <v>344</v>
      </c>
      <c r="M2848" s="739">
        <v>344</v>
      </c>
      <c r="N2848" s="738">
        <v>1</v>
      </c>
      <c r="O2848" s="821">
        <v>1</v>
      </c>
      <c r="P2848" s="739"/>
      <c r="Q2848" s="754">
        <v>0</v>
      </c>
      <c r="R2848" s="738"/>
      <c r="S2848" s="754">
        <v>0</v>
      </c>
      <c r="T2848" s="821"/>
      <c r="U2848" s="777">
        <v>0</v>
      </c>
    </row>
    <row r="2849" spans="1:21" ht="14.4" customHeight="1" x14ac:dyDescent="0.3">
      <c r="A2849" s="737">
        <v>10</v>
      </c>
      <c r="B2849" s="738" t="s">
        <v>2778</v>
      </c>
      <c r="C2849" s="738" t="s">
        <v>3086</v>
      </c>
      <c r="D2849" s="819" t="s">
        <v>5809</v>
      </c>
      <c r="E2849" s="820" t="s">
        <v>3101</v>
      </c>
      <c r="F2849" s="738" t="s">
        <v>3057</v>
      </c>
      <c r="G2849" s="738" t="s">
        <v>3280</v>
      </c>
      <c r="H2849" s="738" t="s">
        <v>608</v>
      </c>
      <c r="I2849" s="738" t="s">
        <v>5567</v>
      </c>
      <c r="J2849" s="738" t="s">
        <v>1736</v>
      </c>
      <c r="K2849" s="738" t="s">
        <v>4224</v>
      </c>
      <c r="L2849" s="739">
        <v>140.96</v>
      </c>
      <c r="M2849" s="739">
        <v>140.96</v>
      </c>
      <c r="N2849" s="738">
        <v>1</v>
      </c>
      <c r="O2849" s="821">
        <v>1</v>
      </c>
      <c r="P2849" s="739"/>
      <c r="Q2849" s="754">
        <v>0</v>
      </c>
      <c r="R2849" s="738"/>
      <c r="S2849" s="754">
        <v>0</v>
      </c>
      <c r="T2849" s="821"/>
      <c r="U2849" s="777">
        <v>0</v>
      </c>
    </row>
    <row r="2850" spans="1:21" ht="14.4" customHeight="1" x14ac:dyDescent="0.3">
      <c r="A2850" s="737">
        <v>10</v>
      </c>
      <c r="B2850" s="738" t="s">
        <v>2778</v>
      </c>
      <c r="C2850" s="738" t="s">
        <v>3086</v>
      </c>
      <c r="D2850" s="819" t="s">
        <v>5809</v>
      </c>
      <c r="E2850" s="820" t="s">
        <v>3101</v>
      </c>
      <c r="F2850" s="738" t="s">
        <v>3057</v>
      </c>
      <c r="G2850" s="738" t="s">
        <v>5620</v>
      </c>
      <c r="H2850" s="738" t="s">
        <v>608</v>
      </c>
      <c r="I2850" s="738" t="s">
        <v>2227</v>
      </c>
      <c r="J2850" s="738" t="s">
        <v>2228</v>
      </c>
      <c r="K2850" s="738" t="s">
        <v>5621</v>
      </c>
      <c r="L2850" s="739">
        <v>0</v>
      </c>
      <c r="M2850" s="739">
        <v>0</v>
      </c>
      <c r="N2850" s="738">
        <v>1</v>
      </c>
      <c r="O2850" s="821">
        <v>1</v>
      </c>
      <c r="P2850" s="739"/>
      <c r="Q2850" s="754"/>
      <c r="R2850" s="738"/>
      <c r="S2850" s="754">
        <v>0</v>
      </c>
      <c r="T2850" s="821"/>
      <c r="U2850" s="777">
        <v>0</v>
      </c>
    </row>
    <row r="2851" spans="1:21" ht="14.4" customHeight="1" x14ac:dyDescent="0.3">
      <c r="A2851" s="737">
        <v>10</v>
      </c>
      <c r="B2851" s="738" t="s">
        <v>2778</v>
      </c>
      <c r="C2851" s="738" t="s">
        <v>3086</v>
      </c>
      <c r="D2851" s="819" t="s">
        <v>5809</v>
      </c>
      <c r="E2851" s="820" t="s">
        <v>3101</v>
      </c>
      <c r="F2851" s="738" t="s">
        <v>3057</v>
      </c>
      <c r="G2851" s="738" t="s">
        <v>3287</v>
      </c>
      <c r="H2851" s="738" t="s">
        <v>608</v>
      </c>
      <c r="I2851" s="738" t="s">
        <v>2763</v>
      </c>
      <c r="J2851" s="738" t="s">
        <v>2764</v>
      </c>
      <c r="K2851" s="738" t="s">
        <v>3250</v>
      </c>
      <c r="L2851" s="739">
        <v>49.38</v>
      </c>
      <c r="M2851" s="739">
        <v>49.38</v>
      </c>
      <c r="N2851" s="738">
        <v>1</v>
      </c>
      <c r="O2851" s="821">
        <v>1</v>
      </c>
      <c r="P2851" s="739"/>
      <c r="Q2851" s="754">
        <v>0</v>
      </c>
      <c r="R2851" s="738"/>
      <c r="S2851" s="754">
        <v>0</v>
      </c>
      <c r="T2851" s="821"/>
      <c r="U2851" s="777">
        <v>0</v>
      </c>
    </row>
    <row r="2852" spans="1:21" ht="14.4" customHeight="1" x14ac:dyDescent="0.3">
      <c r="A2852" s="737">
        <v>10</v>
      </c>
      <c r="B2852" s="738" t="s">
        <v>2778</v>
      </c>
      <c r="C2852" s="738" t="s">
        <v>3086</v>
      </c>
      <c r="D2852" s="819" t="s">
        <v>5809</v>
      </c>
      <c r="E2852" s="820" t="s">
        <v>3101</v>
      </c>
      <c r="F2852" s="738" t="s">
        <v>3057</v>
      </c>
      <c r="G2852" s="738" t="s">
        <v>3622</v>
      </c>
      <c r="H2852" s="738" t="s">
        <v>608</v>
      </c>
      <c r="I2852" s="738" t="s">
        <v>3623</v>
      </c>
      <c r="J2852" s="738" t="s">
        <v>3624</v>
      </c>
      <c r="K2852" s="738" t="s">
        <v>3625</v>
      </c>
      <c r="L2852" s="739">
        <v>0</v>
      </c>
      <c r="M2852" s="739">
        <v>0</v>
      </c>
      <c r="N2852" s="738">
        <v>1</v>
      </c>
      <c r="O2852" s="821">
        <v>1</v>
      </c>
      <c r="P2852" s="739"/>
      <c r="Q2852" s="754"/>
      <c r="R2852" s="738"/>
      <c r="S2852" s="754">
        <v>0</v>
      </c>
      <c r="T2852" s="821"/>
      <c r="U2852" s="777">
        <v>0</v>
      </c>
    </row>
    <row r="2853" spans="1:21" ht="14.4" customHeight="1" x14ac:dyDescent="0.3">
      <c r="A2853" s="737">
        <v>10</v>
      </c>
      <c r="B2853" s="738" t="s">
        <v>2778</v>
      </c>
      <c r="C2853" s="738" t="s">
        <v>3088</v>
      </c>
      <c r="D2853" s="819" t="s">
        <v>608</v>
      </c>
      <c r="E2853" s="820" t="s">
        <v>3145</v>
      </c>
      <c r="F2853" s="738" t="s">
        <v>3057</v>
      </c>
      <c r="G2853" s="738" t="s">
        <v>3237</v>
      </c>
      <c r="H2853" s="738" t="s">
        <v>608</v>
      </c>
      <c r="I2853" s="738" t="s">
        <v>5593</v>
      </c>
      <c r="J2853" s="738" t="s">
        <v>3238</v>
      </c>
      <c r="K2853" s="738" t="s">
        <v>5594</v>
      </c>
      <c r="L2853" s="739">
        <v>54.53</v>
      </c>
      <c r="M2853" s="739">
        <v>54.53</v>
      </c>
      <c r="N2853" s="738">
        <v>1</v>
      </c>
      <c r="O2853" s="821">
        <v>0.5</v>
      </c>
      <c r="P2853" s="739"/>
      <c r="Q2853" s="754">
        <v>0</v>
      </c>
      <c r="R2853" s="738"/>
      <c r="S2853" s="754">
        <v>0</v>
      </c>
      <c r="T2853" s="821"/>
      <c r="U2853" s="777">
        <v>0</v>
      </c>
    </row>
    <row r="2854" spans="1:21" ht="14.4" customHeight="1" x14ac:dyDescent="0.3">
      <c r="A2854" s="737">
        <v>10</v>
      </c>
      <c r="B2854" s="738" t="s">
        <v>2778</v>
      </c>
      <c r="C2854" s="738" t="s">
        <v>3088</v>
      </c>
      <c r="D2854" s="819" t="s">
        <v>608</v>
      </c>
      <c r="E2854" s="820" t="s">
        <v>3145</v>
      </c>
      <c r="F2854" s="738" t="s">
        <v>3057</v>
      </c>
      <c r="G2854" s="738" t="s">
        <v>3240</v>
      </c>
      <c r="H2854" s="738" t="s">
        <v>608</v>
      </c>
      <c r="I2854" s="738" t="s">
        <v>5712</v>
      </c>
      <c r="J2854" s="738" t="s">
        <v>5639</v>
      </c>
      <c r="K2854" s="738" t="s">
        <v>5713</v>
      </c>
      <c r="L2854" s="739">
        <v>149.52000000000001</v>
      </c>
      <c r="M2854" s="739">
        <v>299.04000000000002</v>
      </c>
      <c r="N2854" s="738">
        <v>2</v>
      </c>
      <c r="O2854" s="821">
        <v>2</v>
      </c>
      <c r="P2854" s="739">
        <v>299.04000000000002</v>
      </c>
      <c r="Q2854" s="754">
        <v>1</v>
      </c>
      <c r="R2854" s="738">
        <v>2</v>
      </c>
      <c r="S2854" s="754">
        <v>1</v>
      </c>
      <c r="T2854" s="821">
        <v>2</v>
      </c>
      <c r="U2854" s="777">
        <v>1</v>
      </c>
    </row>
    <row r="2855" spans="1:21" ht="14.4" customHeight="1" x14ac:dyDescent="0.3">
      <c r="A2855" s="737">
        <v>10</v>
      </c>
      <c r="B2855" s="738" t="s">
        <v>2778</v>
      </c>
      <c r="C2855" s="738" t="s">
        <v>3088</v>
      </c>
      <c r="D2855" s="819" t="s">
        <v>608</v>
      </c>
      <c r="E2855" s="820" t="s">
        <v>3145</v>
      </c>
      <c r="F2855" s="738" t="s">
        <v>3057</v>
      </c>
      <c r="G2855" s="738" t="s">
        <v>3240</v>
      </c>
      <c r="H2855" s="738" t="s">
        <v>871</v>
      </c>
      <c r="I2855" s="738" t="s">
        <v>1007</v>
      </c>
      <c r="J2855" s="738" t="s">
        <v>1008</v>
      </c>
      <c r="K2855" s="738" t="s">
        <v>3241</v>
      </c>
      <c r="L2855" s="739">
        <v>75.73</v>
      </c>
      <c r="M2855" s="739">
        <v>681.57</v>
      </c>
      <c r="N2855" s="738">
        <v>9</v>
      </c>
      <c r="O2855" s="821">
        <v>7.5</v>
      </c>
      <c r="P2855" s="739"/>
      <c r="Q2855" s="754">
        <v>0</v>
      </c>
      <c r="R2855" s="738"/>
      <c r="S2855" s="754">
        <v>0</v>
      </c>
      <c r="T2855" s="821"/>
      <c r="U2855" s="777">
        <v>0</v>
      </c>
    </row>
    <row r="2856" spans="1:21" ht="14.4" customHeight="1" x14ac:dyDescent="0.3">
      <c r="A2856" s="737">
        <v>10</v>
      </c>
      <c r="B2856" s="738" t="s">
        <v>2778</v>
      </c>
      <c r="C2856" s="738" t="s">
        <v>3088</v>
      </c>
      <c r="D2856" s="819" t="s">
        <v>608</v>
      </c>
      <c r="E2856" s="820" t="s">
        <v>3145</v>
      </c>
      <c r="F2856" s="738" t="s">
        <v>3057</v>
      </c>
      <c r="G2856" s="738" t="s">
        <v>4154</v>
      </c>
      <c r="H2856" s="738" t="s">
        <v>608</v>
      </c>
      <c r="I2856" s="738" t="s">
        <v>787</v>
      </c>
      <c r="J2856" s="738" t="s">
        <v>788</v>
      </c>
      <c r="K2856" s="738" t="s">
        <v>4155</v>
      </c>
      <c r="L2856" s="739">
        <v>57.76</v>
      </c>
      <c r="M2856" s="739">
        <v>750.88</v>
      </c>
      <c r="N2856" s="738">
        <v>13</v>
      </c>
      <c r="O2856" s="821">
        <v>9</v>
      </c>
      <c r="P2856" s="739"/>
      <c r="Q2856" s="754">
        <v>0</v>
      </c>
      <c r="R2856" s="738"/>
      <c r="S2856" s="754">
        <v>0</v>
      </c>
      <c r="T2856" s="821"/>
      <c r="U2856" s="777">
        <v>0</v>
      </c>
    </row>
    <row r="2857" spans="1:21" ht="14.4" customHeight="1" x14ac:dyDescent="0.3">
      <c r="A2857" s="737">
        <v>10</v>
      </c>
      <c r="B2857" s="738" t="s">
        <v>2778</v>
      </c>
      <c r="C2857" s="738" t="s">
        <v>3088</v>
      </c>
      <c r="D2857" s="819" t="s">
        <v>608</v>
      </c>
      <c r="E2857" s="820" t="s">
        <v>3145</v>
      </c>
      <c r="F2857" s="738" t="s">
        <v>3057</v>
      </c>
      <c r="G2857" s="738" t="s">
        <v>3728</v>
      </c>
      <c r="H2857" s="738" t="s">
        <v>608</v>
      </c>
      <c r="I2857" s="738" t="s">
        <v>5714</v>
      </c>
      <c r="J2857" s="738" t="s">
        <v>5065</v>
      </c>
      <c r="K2857" s="738" t="s">
        <v>2932</v>
      </c>
      <c r="L2857" s="739">
        <v>119.7</v>
      </c>
      <c r="M2857" s="739">
        <v>239.4</v>
      </c>
      <c r="N2857" s="738">
        <v>2</v>
      </c>
      <c r="O2857" s="821">
        <v>1</v>
      </c>
      <c r="P2857" s="739"/>
      <c r="Q2857" s="754">
        <v>0</v>
      </c>
      <c r="R2857" s="738"/>
      <c r="S2857" s="754">
        <v>0</v>
      </c>
      <c r="T2857" s="821"/>
      <c r="U2857" s="777">
        <v>0</v>
      </c>
    </row>
    <row r="2858" spans="1:21" ht="14.4" customHeight="1" x14ac:dyDescent="0.3">
      <c r="A2858" s="737">
        <v>10</v>
      </c>
      <c r="B2858" s="738" t="s">
        <v>2778</v>
      </c>
      <c r="C2858" s="738" t="s">
        <v>3088</v>
      </c>
      <c r="D2858" s="819" t="s">
        <v>608</v>
      </c>
      <c r="E2858" s="820" t="s">
        <v>3145</v>
      </c>
      <c r="F2858" s="738" t="s">
        <v>3057</v>
      </c>
      <c r="G2858" s="738" t="s">
        <v>3728</v>
      </c>
      <c r="H2858" s="738" t="s">
        <v>608</v>
      </c>
      <c r="I2858" s="738" t="s">
        <v>5061</v>
      </c>
      <c r="J2858" s="738" t="s">
        <v>5062</v>
      </c>
      <c r="K2858" s="738" t="s">
        <v>5063</v>
      </c>
      <c r="L2858" s="739">
        <v>56.44</v>
      </c>
      <c r="M2858" s="739">
        <v>338.64</v>
      </c>
      <c r="N2858" s="738">
        <v>6</v>
      </c>
      <c r="O2858" s="821">
        <v>5</v>
      </c>
      <c r="P2858" s="739">
        <v>56.44</v>
      </c>
      <c r="Q2858" s="754">
        <v>0.16666666666666666</v>
      </c>
      <c r="R2858" s="738">
        <v>1</v>
      </c>
      <c r="S2858" s="754">
        <v>0.16666666666666666</v>
      </c>
      <c r="T2858" s="821">
        <v>0.5</v>
      </c>
      <c r="U2858" s="777">
        <v>0.1</v>
      </c>
    </row>
    <row r="2859" spans="1:21" ht="14.4" customHeight="1" x14ac:dyDescent="0.3">
      <c r="A2859" s="737">
        <v>10</v>
      </c>
      <c r="B2859" s="738" t="s">
        <v>2778</v>
      </c>
      <c r="C2859" s="738" t="s">
        <v>3088</v>
      </c>
      <c r="D2859" s="819" t="s">
        <v>608</v>
      </c>
      <c r="E2859" s="820" t="s">
        <v>3145</v>
      </c>
      <c r="F2859" s="738" t="s">
        <v>3057</v>
      </c>
      <c r="G2859" s="738" t="s">
        <v>3728</v>
      </c>
      <c r="H2859" s="738" t="s">
        <v>608</v>
      </c>
      <c r="I2859" s="738" t="s">
        <v>5663</v>
      </c>
      <c r="J2859" s="738" t="s">
        <v>5664</v>
      </c>
      <c r="K2859" s="738" t="s">
        <v>5665</v>
      </c>
      <c r="L2859" s="739">
        <v>43.85</v>
      </c>
      <c r="M2859" s="739">
        <v>219.25</v>
      </c>
      <c r="N2859" s="738">
        <v>5</v>
      </c>
      <c r="O2859" s="821">
        <v>4.5</v>
      </c>
      <c r="P2859" s="739"/>
      <c r="Q2859" s="754">
        <v>0</v>
      </c>
      <c r="R2859" s="738"/>
      <c r="S2859" s="754">
        <v>0</v>
      </c>
      <c r="T2859" s="821"/>
      <c r="U2859" s="777">
        <v>0</v>
      </c>
    </row>
    <row r="2860" spans="1:21" ht="14.4" customHeight="1" x14ac:dyDescent="0.3">
      <c r="A2860" s="737">
        <v>10</v>
      </c>
      <c r="B2860" s="738" t="s">
        <v>2778</v>
      </c>
      <c r="C2860" s="738" t="s">
        <v>3088</v>
      </c>
      <c r="D2860" s="819" t="s">
        <v>608</v>
      </c>
      <c r="E2860" s="820" t="s">
        <v>3145</v>
      </c>
      <c r="F2860" s="738" t="s">
        <v>3057</v>
      </c>
      <c r="G2860" s="738" t="s">
        <v>3728</v>
      </c>
      <c r="H2860" s="738" t="s">
        <v>608</v>
      </c>
      <c r="I2860" s="738" t="s">
        <v>5715</v>
      </c>
      <c r="J2860" s="738" t="s">
        <v>5065</v>
      </c>
      <c r="K2860" s="738" t="s">
        <v>5716</v>
      </c>
      <c r="L2860" s="739">
        <v>70.540000000000006</v>
      </c>
      <c r="M2860" s="739">
        <v>211.62</v>
      </c>
      <c r="N2860" s="738">
        <v>3</v>
      </c>
      <c r="O2860" s="821">
        <v>3</v>
      </c>
      <c r="P2860" s="739"/>
      <c r="Q2860" s="754">
        <v>0</v>
      </c>
      <c r="R2860" s="738"/>
      <c r="S2860" s="754">
        <v>0</v>
      </c>
      <c r="T2860" s="821"/>
      <c r="U2860" s="777">
        <v>0</v>
      </c>
    </row>
    <row r="2861" spans="1:21" ht="14.4" customHeight="1" x14ac:dyDescent="0.3">
      <c r="A2861" s="737">
        <v>10</v>
      </c>
      <c r="B2861" s="738" t="s">
        <v>2778</v>
      </c>
      <c r="C2861" s="738" t="s">
        <v>3088</v>
      </c>
      <c r="D2861" s="819" t="s">
        <v>608</v>
      </c>
      <c r="E2861" s="820" t="s">
        <v>3145</v>
      </c>
      <c r="F2861" s="738" t="s">
        <v>3057</v>
      </c>
      <c r="G2861" s="738" t="s">
        <v>3728</v>
      </c>
      <c r="H2861" s="738" t="s">
        <v>871</v>
      </c>
      <c r="I2861" s="738" t="s">
        <v>1756</v>
      </c>
      <c r="J2861" s="738" t="s">
        <v>2931</v>
      </c>
      <c r="K2861" s="738" t="s">
        <v>2933</v>
      </c>
      <c r="L2861" s="739">
        <v>70.540000000000006</v>
      </c>
      <c r="M2861" s="739">
        <v>141.08000000000001</v>
      </c>
      <c r="N2861" s="738">
        <v>2</v>
      </c>
      <c r="O2861" s="821">
        <v>1</v>
      </c>
      <c r="P2861" s="739"/>
      <c r="Q2861" s="754">
        <v>0</v>
      </c>
      <c r="R2861" s="738"/>
      <c r="S2861" s="754">
        <v>0</v>
      </c>
      <c r="T2861" s="821"/>
      <c r="U2861" s="777">
        <v>0</v>
      </c>
    </row>
    <row r="2862" spans="1:21" ht="14.4" customHeight="1" x14ac:dyDescent="0.3">
      <c r="A2862" s="737">
        <v>10</v>
      </c>
      <c r="B2862" s="738" t="s">
        <v>2778</v>
      </c>
      <c r="C2862" s="738" t="s">
        <v>3088</v>
      </c>
      <c r="D2862" s="819" t="s">
        <v>608</v>
      </c>
      <c r="E2862" s="820" t="s">
        <v>3145</v>
      </c>
      <c r="F2862" s="738" t="s">
        <v>3057</v>
      </c>
      <c r="G2862" s="738" t="s">
        <v>3728</v>
      </c>
      <c r="H2862" s="738" t="s">
        <v>608</v>
      </c>
      <c r="I2862" s="738" t="s">
        <v>5707</v>
      </c>
      <c r="J2862" s="738" t="s">
        <v>5065</v>
      </c>
      <c r="K2862" s="738" t="s">
        <v>2932</v>
      </c>
      <c r="L2862" s="739">
        <v>119.7</v>
      </c>
      <c r="M2862" s="739">
        <v>478.8</v>
      </c>
      <c r="N2862" s="738">
        <v>4</v>
      </c>
      <c r="O2862" s="821">
        <v>2</v>
      </c>
      <c r="P2862" s="739"/>
      <c r="Q2862" s="754">
        <v>0</v>
      </c>
      <c r="R2862" s="738"/>
      <c r="S2862" s="754">
        <v>0</v>
      </c>
      <c r="T2862" s="821"/>
      <c r="U2862" s="777">
        <v>0</v>
      </c>
    </row>
    <row r="2863" spans="1:21" ht="14.4" customHeight="1" x14ac:dyDescent="0.3">
      <c r="A2863" s="737">
        <v>10</v>
      </c>
      <c r="B2863" s="738" t="s">
        <v>2778</v>
      </c>
      <c r="C2863" s="738" t="s">
        <v>3088</v>
      </c>
      <c r="D2863" s="819" t="s">
        <v>608</v>
      </c>
      <c r="E2863" s="820" t="s">
        <v>3145</v>
      </c>
      <c r="F2863" s="738" t="s">
        <v>3057</v>
      </c>
      <c r="G2863" s="738" t="s">
        <v>3728</v>
      </c>
      <c r="H2863" s="738" t="s">
        <v>608</v>
      </c>
      <c r="I2863" s="738" t="s">
        <v>5641</v>
      </c>
      <c r="J2863" s="738" t="s">
        <v>5062</v>
      </c>
      <c r="K2863" s="738" t="s">
        <v>5642</v>
      </c>
      <c r="L2863" s="739">
        <v>0</v>
      </c>
      <c r="M2863" s="739">
        <v>0</v>
      </c>
      <c r="N2863" s="738">
        <v>1</v>
      </c>
      <c r="O2863" s="821">
        <v>1</v>
      </c>
      <c r="P2863" s="739"/>
      <c r="Q2863" s="754"/>
      <c r="R2863" s="738"/>
      <c r="S2863" s="754">
        <v>0</v>
      </c>
      <c r="T2863" s="821"/>
      <c r="U2863" s="777">
        <v>0</v>
      </c>
    </row>
    <row r="2864" spans="1:21" ht="14.4" customHeight="1" x14ac:dyDescent="0.3">
      <c r="A2864" s="737">
        <v>10</v>
      </c>
      <c r="B2864" s="738" t="s">
        <v>2778</v>
      </c>
      <c r="C2864" s="738" t="s">
        <v>3088</v>
      </c>
      <c r="D2864" s="819" t="s">
        <v>608</v>
      </c>
      <c r="E2864" s="820" t="s">
        <v>3145</v>
      </c>
      <c r="F2864" s="738" t="s">
        <v>3057</v>
      </c>
      <c r="G2864" s="738" t="s">
        <v>3728</v>
      </c>
      <c r="H2864" s="738" t="s">
        <v>608</v>
      </c>
      <c r="I2864" s="738" t="s">
        <v>5064</v>
      </c>
      <c r="J2864" s="738" t="s">
        <v>5065</v>
      </c>
      <c r="K2864" s="738" t="s">
        <v>5066</v>
      </c>
      <c r="L2864" s="739">
        <v>59.85</v>
      </c>
      <c r="M2864" s="739">
        <v>59.85</v>
      </c>
      <c r="N2864" s="738">
        <v>1</v>
      </c>
      <c r="O2864" s="821">
        <v>0.5</v>
      </c>
      <c r="P2864" s="739"/>
      <c r="Q2864" s="754">
        <v>0</v>
      </c>
      <c r="R2864" s="738"/>
      <c r="S2864" s="754">
        <v>0</v>
      </c>
      <c r="T2864" s="821"/>
      <c r="U2864" s="777">
        <v>0</v>
      </c>
    </row>
    <row r="2865" spans="1:21" ht="14.4" customHeight="1" x14ac:dyDescent="0.3">
      <c r="A2865" s="737">
        <v>10</v>
      </c>
      <c r="B2865" s="738" t="s">
        <v>2778</v>
      </c>
      <c r="C2865" s="738" t="s">
        <v>3088</v>
      </c>
      <c r="D2865" s="819" t="s">
        <v>608</v>
      </c>
      <c r="E2865" s="820" t="s">
        <v>3145</v>
      </c>
      <c r="F2865" s="738" t="s">
        <v>3057</v>
      </c>
      <c r="G2865" s="738" t="s">
        <v>3428</v>
      </c>
      <c r="H2865" s="738" t="s">
        <v>608</v>
      </c>
      <c r="I2865" s="738" t="s">
        <v>5717</v>
      </c>
      <c r="J2865" s="738" t="s">
        <v>5718</v>
      </c>
      <c r="K2865" s="738" t="s">
        <v>5719</v>
      </c>
      <c r="L2865" s="739">
        <v>200.23</v>
      </c>
      <c r="M2865" s="739">
        <v>200.23</v>
      </c>
      <c r="N2865" s="738">
        <v>1</v>
      </c>
      <c r="O2865" s="821">
        <v>0.5</v>
      </c>
      <c r="P2865" s="739"/>
      <c r="Q2865" s="754">
        <v>0</v>
      </c>
      <c r="R2865" s="738"/>
      <c r="S2865" s="754">
        <v>0</v>
      </c>
      <c r="T2865" s="821"/>
      <c r="U2865" s="777">
        <v>0</v>
      </c>
    </row>
    <row r="2866" spans="1:21" ht="14.4" customHeight="1" x14ac:dyDescent="0.3">
      <c r="A2866" s="737">
        <v>10</v>
      </c>
      <c r="B2866" s="738" t="s">
        <v>2778</v>
      </c>
      <c r="C2866" s="738" t="s">
        <v>3088</v>
      </c>
      <c r="D2866" s="819" t="s">
        <v>608</v>
      </c>
      <c r="E2866" s="820" t="s">
        <v>3145</v>
      </c>
      <c r="F2866" s="738" t="s">
        <v>3057</v>
      </c>
      <c r="G2866" s="738" t="s">
        <v>3603</v>
      </c>
      <c r="H2866" s="738" t="s">
        <v>608</v>
      </c>
      <c r="I2866" s="738" t="s">
        <v>977</v>
      </c>
      <c r="J2866" s="738" t="s">
        <v>3604</v>
      </c>
      <c r="K2866" s="738" t="s">
        <v>3605</v>
      </c>
      <c r="L2866" s="739">
        <v>36.76</v>
      </c>
      <c r="M2866" s="739">
        <v>183.79999999999998</v>
      </c>
      <c r="N2866" s="738">
        <v>5</v>
      </c>
      <c r="O2866" s="821">
        <v>5</v>
      </c>
      <c r="P2866" s="739"/>
      <c r="Q2866" s="754">
        <v>0</v>
      </c>
      <c r="R2866" s="738"/>
      <c r="S2866" s="754">
        <v>0</v>
      </c>
      <c r="T2866" s="821"/>
      <c r="U2866" s="777">
        <v>0</v>
      </c>
    </row>
    <row r="2867" spans="1:21" ht="14.4" customHeight="1" x14ac:dyDescent="0.3">
      <c r="A2867" s="737">
        <v>10</v>
      </c>
      <c r="B2867" s="738" t="s">
        <v>2778</v>
      </c>
      <c r="C2867" s="738" t="s">
        <v>3088</v>
      </c>
      <c r="D2867" s="819" t="s">
        <v>608</v>
      </c>
      <c r="E2867" s="820" t="s">
        <v>3145</v>
      </c>
      <c r="F2867" s="738" t="s">
        <v>3057</v>
      </c>
      <c r="G2867" s="738" t="s">
        <v>3603</v>
      </c>
      <c r="H2867" s="738" t="s">
        <v>608</v>
      </c>
      <c r="I2867" s="738" t="s">
        <v>5555</v>
      </c>
      <c r="J2867" s="738" t="s">
        <v>5556</v>
      </c>
      <c r="K2867" s="738" t="s">
        <v>4127</v>
      </c>
      <c r="L2867" s="739">
        <v>25.06</v>
      </c>
      <c r="M2867" s="739">
        <v>75.179999999999993</v>
      </c>
      <c r="N2867" s="738">
        <v>3</v>
      </c>
      <c r="O2867" s="821">
        <v>2</v>
      </c>
      <c r="P2867" s="739"/>
      <c r="Q2867" s="754">
        <v>0</v>
      </c>
      <c r="R2867" s="738"/>
      <c r="S2867" s="754">
        <v>0</v>
      </c>
      <c r="T2867" s="821"/>
      <c r="U2867" s="777">
        <v>0</v>
      </c>
    </row>
    <row r="2868" spans="1:21" ht="14.4" customHeight="1" x14ac:dyDescent="0.3">
      <c r="A2868" s="737">
        <v>10</v>
      </c>
      <c r="B2868" s="738" t="s">
        <v>2778</v>
      </c>
      <c r="C2868" s="738" t="s">
        <v>3088</v>
      </c>
      <c r="D2868" s="819" t="s">
        <v>608</v>
      </c>
      <c r="E2868" s="820" t="s">
        <v>3145</v>
      </c>
      <c r="F2868" s="738" t="s">
        <v>3057</v>
      </c>
      <c r="G2868" s="738" t="s">
        <v>3603</v>
      </c>
      <c r="H2868" s="738" t="s">
        <v>608</v>
      </c>
      <c r="I2868" s="738" t="s">
        <v>4125</v>
      </c>
      <c r="J2868" s="738" t="s">
        <v>4126</v>
      </c>
      <c r="K2868" s="738" t="s">
        <v>4127</v>
      </c>
      <c r="L2868" s="739">
        <v>25.06</v>
      </c>
      <c r="M2868" s="739">
        <v>25.06</v>
      </c>
      <c r="N2868" s="738">
        <v>1</v>
      </c>
      <c r="O2868" s="821">
        <v>1</v>
      </c>
      <c r="P2868" s="739"/>
      <c r="Q2868" s="754">
        <v>0</v>
      </c>
      <c r="R2868" s="738"/>
      <c r="S2868" s="754">
        <v>0</v>
      </c>
      <c r="T2868" s="821"/>
      <c r="U2868" s="777">
        <v>0</v>
      </c>
    </row>
    <row r="2869" spans="1:21" ht="14.4" customHeight="1" x14ac:dyDescent="0.3">
      <c r="A2869" s="737">
        <v>10</v>
      </c>
      <c r="B2869" s="738" t="s">
        <v>2778</v>
      </c>
      <c r="C2869" s="738" t="s">
        <v>3088</v>
      </c>
      <c r="D2869" s="819" t="s">
        <v>608</v>
      </c>
      <c r="E2869" s="820" t="s">
        <v>3145</v>
      </c>
      <c r="F2869" s="738" t="s">
        <v>3057</v>
      </c>
      <c r="G2869" s="738" t="s">
        <v>4128</v>
      </c>
      <c r="H2869" s="738" t="s">
        <v>608</v>
      </c>
      <c r="I2869" s="738" t="s">
        <v>4129</v>
      </c>
      <c r="J2869" s="738" t="s">
        <v>4130</v>
      </c>
      <c r="K2869" s="738" t="s">
        <v>4131</v>
      </c>
      <c r="L2869" s="739">
        <v>102.31</v>
      </c>
      <c r="M2869" s="739">
        <v>306.93</v>
      </c>
      <c r="N2869" s="738">
        <v>3</v>
      </c>
      <c r="O2869" s="821">
        <v>3</v>
      </c>
      <c r="P2869" s="739"/>
      <c r="Q2869" s="754">
        <v>0</v>
      </c>
      <c r="R2869" s="738"/>
      <c r="S2869" s="754">
        <v>0</v>
      </c>
      <c r="T2869" s="821"/>
      <c r="U2869" s="777">
        <v>0</v>
      </c>
    </row>
    <row r="2870" spans="1:21" ht="14.4" customHeight="1" x14ac:dyDescent="0.3">
      <c r="A2870" s="737">
        <v>10</v>
      </c>
      <c r="B2870" s="738" t="s">
        <v>2778</v>
      </c>
      <c r="C2870" s="738" t="s">
        <v>3088</v>
      </c>
      <c r="D2870" s="819" t="s">
        <v>608</v>
      </c>
      <c r="E2870" s="820" t="s">
        <v>3145</v>
      </c>
      <c r="F2870" s="738" t="s">
        <v>3057</v>
      </c>
      <c r="G2870" s="738" t="s">
        <v>3246</v>
      </c>
      <c r="H2870" s="738" t="s">
        <v>608</v>
      </c>
      <c r="I2870" s="738" t="s">
        <v>4282</v>
      </c>
      <c r="J2870" s="738" t="s">
        <v>3247</v>
      </c>
      <c r="K2870" s="738" t="s">
        <v>3504</v>
      </c>
      <c r="L2870" s="739">
        <v>170.52</v>
      </c>
      <c r="M2870" s="739">
        <v>170.52</v>
      </c>
      <c r="N2870" s="738">
        <v>1</v>
      </c>
      <c r="O2870" s="821">
        <v>1</v>
      </c>
      <c r="P2870" s="739"/>
      <c r="Q2870" s="754">
        <v>0</v>
      </c>
      <c r="R2870" s="738"/>
      <c r="S2870" s="754">
        <v>0</v>
      </c>
      <c r="T2870" s="821"/>
      <c r="U2870" s="777">
        <v>0</v>
      </c>
    </row>
    <row r="2871" spans="1:21" ht="14.4" customHeight="1" x14ac:dyDescent="0.3">
      <c r="A2871" s="737">
        <v>10</v>
      </c>
      <c r="B2871" s="738" t="s">
        <v>2778</v>
      </c>
      <c r="C2871" s="738" t="s">
        <v>3088</v>
      </c>
      <c r="D2871" s="819" t="s">
        <v>608</v>
      </c>
      <c r="E2871" s="820" t="s">
        <v>3145</v>
      </c>
      <c r="F2871" s="738" t="s">
        <v>3057</v>
      </c>
      <c r="G2871" s="738" t="s">
        <v>3246</v>
      </c>
      <c r="H2871" s="738" t="s">
        <v>608</v>
      </c>
      <c r="I2871" s="738" t="s">
        <v>973</v>
      </c>
      <c r="J2871" s="738" t="s">
        <v>3247</v>
      </c>
      <c r="K2871" s="738" t="s">
        <v>3248</v>
      </c>
      <c r="L2871" s="739">
        <v>42.63</v>
      </c>
      <c r="M2871" s="739">
        <v>127.89000000000001</v>
      </c>
      <c r="N2871" s="738">
        <v>3</v>
      </c>
      <c r="O2871" s="821">
        <v>2</v>
      </c>
      <c r="P2871" s="739"/>
      <c r="Q2871" s="754">
        <v>0</v>
      </c>
      <c r="R2871" s="738"/>
      <c r="S2871" s="754">
        <v>0</v>
      </c>
      <c r="T2871" s="821"/>
      <c r="U2871" s="777">
        <v>0</v>
      </c>
    </row>
    <row r="2872" spans="1:21" ht="14.4" customHeight="1" x14ac:dyDescent="0.3">
      <c r="A2872" s="737">
        <v>10</v>
      </c>
      <c r="B2872" s="738" t="s">
        <v>2778</v>
      </c>
      <c r="C2872" s="738" t="s">
        <v>3088</v>
      </c>
      <c r="D2872" s="819" t="s">
        <v>608</v>
      </c>
      <c r="E2872" s="820" t="s">
        <v>3145</v>
      </c>
      <c r="F2872" s="738" t="s">
        <v>3057</v>
      </c>
      <c r="G2872" s="738" t="s">
        <v>3246</v>
      </c>
      <c r="H2872" s="738" t="s">
        <v>608</v>
      </c>
      <c r="I2872" s="738" t="s">
        <v>958</v>
      </c>
      <c r="J2872" s="738" t="s">
        <v>3247</v>
      </c>
      <c r="K2872" s="738" t="s">
        <v>3254</v>
      </c>
      <c r="L2872" s="739">
        <v>85.27</v>
      </c>
      <c r="M2872" s="739">
        <v>341.08</v>
      </c>
      <c r="N2872" s="738">
        <v>4</v>
      </c>
      <c r="O2872" s="821">
        <v>4</v>
      </c>
      <c r="P2872" s="739"/>
      <c r="Q2872" s="754">
        <v>0</v>
      </c>
      <c r="R2872" s="738"/>
      <c r="S2872" s="754">
        <v>0</v>
      </c>
      <c r="T2872" s="821"/>
      <c r="U2872" s="777">
        <v>0</v>
      </c>
    </row>
    <row r="2873" spans="1:21" ht="14.4" customHeight="1" x14ac:dyDescent="0.3">
      <c r="A2873" s="737">
        <v>10</v>
      </c>
      <c r="B2873" s="738" t="s">
        <v>2778</v>
      </c>
      <c r="C2873" s="738" t="s">
        <v>3088</v>
      </c>
      <c r="D2873" s="819" t="s">
        <v>608</v>
      </c>
      <c r="E2873" s="820" t="s">
        <v>3145</v>
      </c>
      <c r="F2873" s="738" t="s">
        <v>3057</v>
      </c>
      <c r="G2873" s="738" t="s">
        <v>3246</v>
      </c>
      <c r="H2873" s="738" t="s">
        <v>608</v>
      </c>
      <c r="I2873" s="738" t="s">
        <v>1708</v>
      </c>
      <c r="J2873" s="738" t="s">
        <v>3247</v>
      </c>
      <c r="K2873" s="738" t="s">
        <v>3504</v>
      </c>
      <c r="L2873" s="739">
        <v>170.52</v>
      </c>
      <c r="M2873" s="739">
        <v>511.56000000000006</v>
      </c>
      <c r="N2873" s="738">
        <v>3</v>
      </c>
      <c r="O2873" s="821">
        <v>3</v>
      </c>
      <c r="P2873" s="739"/>
      <c r="Q2873" s="754">
        <v>0</v>
      </c>
      <c r="R2873" s="738"/>
      <c r="S2873" s="754">
        <v>0</v>
      </c>
      <c r="T2873" s="821"/>
      <c r="U2873" s="777">
        <v>0</v>
      </c>
    </row>
    <row r="2874" spans="1:21" ht="14.4" customHeight="1" x14ac:dyDescent="0.3">
      <c r="A2874" s="737">
        <v>10</v>
      </c>
      <c r="B2874" s="738" t="s">
        <v>2778</v>
      </c>
      <c r="C2874" s="738" t="s">
        <v>3088</v>
      </c>
      <c r="D2874" s="819" t="s">
        <v>608</v>
      </c>
      <c r="E2874" s="820" t="s">
        <v>3145</v>
      </c>
      <c r="F2874" s="738" t="s">
        <v>3057</v>
      </c>
      <c r="G2874" s="738" t="s">
        <v>3246</v>
      </c>
      <c r="H2874" s="738" t="s">
        <v>608</v>
      </c>
      <c r="I2874" s="738" t="s">
        <v>985</v>
      </c>
      <c r="J2874" s="738" t="s">
        <v>3247</v>
      </c>
      <c r="K2874" s="738" t="s">
        <v>3527</v>
      </c>
      <c r="L2874" s="739">
        <v>55.41</v>
      </c>
      <c r="M2874" s="739">
        <v>166.23</v>
      </c>
      <c r="N2874" s="738">
        <v>3</v>
      </c>
      <c r="O2874" s="821">
        <v>2</v>
      </c>
      <c r="P2874" s="739"/>
      <c r="Q2874" s="754">
        <v>0</v>
      </c>
      <c r="R2874" s="738"/>
      <c r="S2874" s="754">
        <v>0</v>
      </c>
      <c r="T2874" s="821"/>
      <c r="U2874" s="777">
        <v>0</v>
      </c>
    </row>
    <row r="2875" spans="1:21" ht="14.4" customHeight="1" x14ac:dyDescent="0.3">
      <c r="A2875" s="737">
        <v>10</v>
      </c>
      <c r="B2875" s="738" t="s">
        <v>2778</v>
      </c>
      <c r="C2875" s="738" t="s">
        <v>3088</v>
      </c>
      <c r="D2875" s="819" t="s">
        <v>608</v>
      </c>
      <c r="E2875" s="820" t="s">
        <v>3145</v>
      </c>
      <c r="F2875" s="738" t="s">
        <v>3057</v>
      </c>
      <c r="G2875" s="738" t="s">
        <v>3251</v>
      </c>
      <c r="H2875" s="738" t="s">
        <v>608</v>
      </c>
      <c r="I2875" s="738" t="s">
        <v>5720</v>
      </c>
      <c r="J2875" s="738" t="s">
        <v>5721</v>
      </c>
      <c r="K2875" s="738" t="s">
        <v>4301</v>
      </c>
      <c r="L2875" s="739">
        <v>115.26</v>
      </c>
      <c r="M2875" s="739">
        <v>230.52</v>
      </c>
      <c r="N2875" s="738">
        <v>2</v>
      </c>
      <c r="O2875" s="821">
        <v>1</v>
      </c>
      <c r="P2875" s="739"/>
      <c r="Q2875" s="754">
        <v>0</v>
      </c>
      <c r="R2875" s="738"/>
      <c r="S2875" s="754">
        <v>0</v>
      </c>
      <c r="T2875" s="821"/>
      <c r="U2875" s="777">
        <v>0</v>
      </c>
    </row>
    <row r="2876" spans="1:21" ht="14.4" customHeight="1" x14ac:dyDescent="0.3">
      <c r="A2876" s="737">
        <v>10</v>
      </c>
      <c r="B2876" s="738" t="s">
        <v>2778</v>
      </c>
      <c r="C2876" s="738" t="s">
        <v>3088</v>
      </c>
      <c r="D2876" s="819" t="s">
        <v>608</v>
      </c>
      <c r="E2876" s="820" t="s">
        <v>3145</v>
      </c>
      <c r="F2876" s="738" t="s">
        <v>3057</v>
      </c>
      <c r="G2876" s="738" t="s">
        <v>3205</v>
      </c>
      <c r="H2876" s="738" t="s">
        <v>608</v>
      </c>
      <c r="I2876" s="738" t="s">
        <v>1746</v>
      </c>
      <c r="J2876" s="738" t="s">
        <v>1747</v>
      </c>
      <c r="K2876" s="738" t="s">
        <v>3504</v>
      </c>
      <c r="L2876" s="739">
        <v>78.33</v>
      </c>
      <c r="M2876" s="739">
        <v>78.33</v>
      </c>
      <c r="N2876" s="738">
        <v>1</v>
      </c>
      <c r="O2876" s="821">
        <v>1</v>
      </c>
      <c r="P2876" s="739"/>
      <c r="Q2876" s="754">
        <v>0</v>
      </c>
      <c r="R2876" s="738"/>
      <c r="S2876" s="754">
        <v>0</v>
      </c>
      <c r="T2876" s="821"/>
      <c r="U2876" s="777">
        <v>0</v>
      </c>
    </row>
    <row r="2877" spans="1:21" ht="14.4" customHeight="1" x14ac:dyDescent="0.3">
      <c r="A2877" s="737">
        <v>10</v>
      </c>
      <c r="B2877" s="738" t="s">
        <v>2778</v>
      </c>
      <c r="C2877" s="738" t="s">
        <v>3088</v>
      </c>
      <c r="D2877" s="819" t="s">
        <v>608</v>
      </c>
      <c r="E2877" s="820" t="s">
        <v>3145</v>
      </c>
      <c r="F2877" s="738" t="s">
        <v>3057</v>
      </c>
      <c r="G2877" s="738" t="s">
        <v>3154</v>
      </c>
      <c r="H2877" s="738" t="s">
        <v>608</v>
      </c>
      <c r="I2877" s="738" t="s">
        <v>5561</v>
      </c>
      <c r="J2877" s="738" t="s">
        <v>3450</v>
      </c>
      <c r="K2877" s="738" t="s">
        <v>5562</v>
      </c>
      <c r="L2877" s="739">
        <v>0</v>
      </c>
      <c r="M2877" s="739">
        <v>0</v>
      </c>
      <c r="N2877" s="738">
        <v>2</v>
      </c>
      <c r="O2877" s="821">
        <v>1.5</v>
      </c>
      <c r="P2877" s="739"/>
      <c r="Q2877" s="754"/>
      <c r="R2877" s="738"/>
      <c r="S2877" s="754">
        <v>0</v>
      </c>
      <c r="T2877" s="821"/>
      <c r="U2877" s="777">
        <v>0</v>
      </c>
    </row>
    <row r="2878" spans="1:21" ht="14.4" customHeight="1" x14ac:dyDescent="0.3">
      <c r="A2878" s="737">
        <v>10</v>
      </c>
      <c r="B2878" s="738" t="s">
        <v>2778</v>
      </c>
      <c r="C2878" s="738" t="s">
        <v>3088</v>
      </c>
      <c r="D2878" s="819" t="s">
        <v>608</v>
      </c>
      <c r="E2878" s="820" t="s">
        <v>3145</v>
      </c>
      <c r="F2878" s="738" t="s">
        <v>3057</v>
      </c>
      <c r="G2878" s="738" t="s">
        <v>3154</v>
      </c>
      <c r="H2878" s="738" t="s">
        <v>608</v>
      </c>
      <c r="I2878" s="738" t="s">
        <v>5563</v>
      </c>
      <c r="J2878" s="738" t="s">
        <v>3450</v>
      </c>
      <c r="K2878" s="738" t="s">
        <v>3204</v>
      </c>
      <c r="L2878" s="739">
        <v>69.16</v>
      </c>
      <c r="M2878" s="739">
        <v>138.32</v>
      </c>
      <c r="N2878" s="738">
        <v>2</v>
      </c>
      <c r="O2878" s="821">
        <v>2</v>
      </c>
      <c r="P2878" s="739"/>
      <c r="Q2878" s="754">
        <v>0</v>
      </c>
      <c r="R2878" s="738"/>
      <c r="S2878" s="754">
        <v>0</v>
      </c>
      <c r="T2878" s="821"/>
      <c r="U2878" s="777">
        <v>0</v>
      </c>
    </row>
    <row r="2879" spans="1:21" ht="14.4" customHeight="1" x14ac:dyDescent="0.3">
      <c r="A2879" s="737">
        <v>10</v>
      </c>
      <c r="B2879" s="738" t="s">
        <v>2778</v>
      </c>
      <c r="C2879" s="738" t="s">
        <v>3088</v>
      </c>
      <c r="D2879" s="819" t="s">
        <v>608</v>
      </c>
      <c r="E2879" s="820" t="s">
        <v>3145</v>
      </c>
      <c r="F2879" s="738" t="s">
        <v>3057</v>
      </c>
      <c r="G2879" s="738" t="s">
        <v>3154</v>
      </c>
      <c r="H2879" s="738" t="s">
        <v>608</v>
      </c>
      <c r="I2879" s="738" t="s">
        <v>4767</v>
      </c>
      <c r="J2879" s="738" t="s">
        <v>3450</v>
      </c>
      <c r="K2879" s="738" t="s">
        <v>3157</v>
      </c>
      <c r="L2879" s="739">
        <v>207.45</v>
      </c>
      <c r="M2879" s="739">
        <v>207.45</v>
      </c>
      <c r="N2879" s="738">
        <v>1</v>
      </c>
      <c r="O2879" s="821">
        <v>0.5</v>
      </c>
      <c r="P2879" s="739"/>
      <c r="Q2879" s="754">
        <v>0</v>
      </c>
      <c r="R2879" s="738"/>
      <c r="S2879" s="754">
        <v>0</v>
      </c>
      <c r="T2879" s="821"/>
      <c r="U2879" s="777">
        <v>0</v>
      </c>
    </row>
    <row r="2880" spans="1:21" ht="14.4" customHeight="1" x14ac:dyDescent="0.3">
      <c r="A2880" s="737">
        <v>10</v>
      </c>
      <c r="B2880" s="738" t="s">
        <v>2778</v>
      </c>
      <c r="C2880" s="738" t="s">
        <v>3088</v>
      </c>
      <c r="D2880" s="819" t="s">
        <v>608</v>
      </c>
      <c r="E2880" s="820" t="s">
        <v>3145</v>
      </c>
      <c r="F2880" s="738" t="s">
        <v>3057</v>
      </c>
      <c r="G2880" s="738" t="s">
        <v>3154</v>
      </c>
      <c r="H2880" s="738" t="s">
        <v>608</v>
      </c>
      <c r="I2880" s="738" t="s">
        <v>4768</v>
      </c>
      <c r="J2880" s="738" t="s">
        <v>3450</v>
      </c>
      <c r="K2880" s="738" t="s">
        <v>4769</v>
      </c>
      <c r="L2880" s="739">
        <v>207.45</v>
      </c>
      <c r="M2880" s="739">
        <v>207.45</v>
      </c>
      <c r="N2880" s="738">
        <v>1</v>
      </c>
      <c r="O2880" s="821">
        <v>1</v>
      </c>
      <c r="P2880" s="739"/>
      <c r="Q2880" s="754">
        <v>0</v>
      </c>
      <c r="R2880" s="738"/>
      <c r="S2880" s="754">
        <v>0</v>
      </c>
      <c r="T2880" s="821"/>
      <c r="U2880" s="777">
        <v>0</v>
      </c>
    </row>
    <row r="2881" spans="1:21" ht="14.4" customHeight="1" x14ac:dyDescent="0.3">
      <c r="A2881" s="737">
        <v>10</v>
      </c>
      <c r="B2881" s="738" t="s">
        <v>2778</v>
      </c>
      <c r="C2881" s="738" t="s">
        <v>3088</v>
      </c>
      <c r="D2881" s="819" t="s">
        <v>608</v>
      </c>
      <c r="E2881" s="820" t="s">
        <v>3145</v>
      </c>
      <c r="F2881" s="738" t="s">
        <v>3057</v>
      </c>
      <c r="G2881" s="738" t="s">
        <v>3154</v>
      </c>
      <c r="H2881" s="738" t="s">
        <v>608</v>
      </c>
      <c r="I2881" s="738" t="s">
        <v>4772</v>
      </c>
      <c r="J2881" s="738" t="s">
        <v>3450</v>
      </c>
      <c r="K2881" s="738" t="s">
        <v>4773</v>
      </c>
      <c r="L2881" s="739">
        <v>69.16</v>
      </c>
      <c r="M2881" s="739">
        <v>69.16</v>
      </c>
      <c r="N2881" s="738">
        <v>1</v>
      </c>
      <c r="O2881" s="821">
        <v>1</v>
      </c>
      <c r="P2881" s="739"/>
      <c r="Q2881" s="754">
        <v>0</v>
      </c>
      <c r="R2881" s="738"/>
      <c r="S2881" s="754">
        <v>0</v>
      </c>
      <c r="T2881" s="821"/>
      <c r="U2881" s="777">
        <v>0</v>
      </c>
    </row>
    <row r="2882" spans="1:21" ht="14.4" customHeight="1" x14ac:dyDescent="0.3">
      <c r="A2882" s="737">
        <v>10</v>
      </c>
      <c r="B2882" s="738" t="s">
        <v>2778</v>
      </c>
      <c r="C2882" s="738" t="s">
        <v>3088</v>
      </c>
      <c r="D2882" s="819" t="s">
        <v>608</v>
      </c>
      <c r="E2882" s="820" t="s">
        <v>3145</v>
      </c>
      <c r="F2882" s="738" t="s">
        <v>3057</v>
      </c>
      <c r="G2882" s="738" t="s">
        <v>3154</v>
      </c>
      <c r="H2882" s="738" t="s">
        <v>608</v>
      </c>
      <c r="I2882" s="738" t="s">
        <v>3449</v>
      </c>
      <c r="J2882" s="738" t="s">
        <v>3450</v>
      </c>
      <c r="K2882" s="738" t="s">
        <v>3451</v>
      </c>
      <c r="L2882" s="739">
        <v>27.67</v>
      </c>
      <c r="M2882" s="739">
        <v>138.35000000000002</v>
      </c>
      <c r="N2882" s="738">
        <v>5</v>
      </c>
      <c r="O2882" s="821">
        <v>4.5</v>
      </c>
      <c r="P2882" s="739"/>
      <c r="Q2882" s="754">
        <v>0</v>
      </c>
      <c r="R2882" s="738"/>
      <c r="S2882" s="754">
        <v>0</v>
      </c>
      <c r="T2882" s="821"/>
      <c r="U2882" s="777">
        <v>0</v>
      </c>
    </row>
    <row r="2883" spans="1:21" ht="14.4" customHeight="1" x14ac:dyDescent="0.3">
      <c r="A2883" s="737">
        <v>10</v>
      </c>
      <c r="B2883" s="738" t="s">
        <v>2778</v>
      </c>
      <c r="C2883" s="738" t="s">
        <v>3088</v>
      </c>
      <c r="D2883" s="819" t="s">
        <v>608</v>
      </c>
      <c r="E2883" s="820" t="s">
        <v>3145</v>
      </c>
      <c r="F2883" s="738" t="s">
        <v>3057</v>
      </c>
      <c r="G2883" s="738" t="s">
        <v>3154</v>
      </c>
      <c r="H2883" s="738" t="s">
        <v>608</v>
      </c>
      <c r="I2883" s="738" t="s">
        <v>4775</v>
      </c>
      <c r="J2883" s="738" t="s">
        <v>3450</v>
      </c>
      <c r="K2883" s="738" t="s">
        <v>3451</v>
      </c>
      <c r="L2883" s="739">
        <v>27.67</v>
      </c>
      <c r="M2883" s="739">
        <v>110.68</v>
      </c>
      <c r="N2883" s="738">
        <v>4</v>
      </c>
      <c r="O2883" s="821">
        <v>3.5</v>
      </c>
      <c r="P2883" s="739"/>
      <c r="Q2883" s="754">
        <v>0</v>
      </c>
      <c r="R2883" s="738"/>
      <c r="S2883" s="754">
        <v>0</v>
      </c>
      <c r="T2883" s="821"/>
      <c r="U2883" s="777">
        <v>0</v>
      </c>
    </row>
    <row r="2884" spans="1:21" ht="14.4" customHeight="1" x14ac:dyDescent="0.3">
      <c r="A2884" s="737">
        <v>10</v>
      </c>
      <c r="B2884" s="738" t="s">
        <v>2778</v>
      </c>
      <c r="C2884" s="738" t="s">
        <v>3088</v>
      </c>
      <c r="D2884" s="819" t="s">
        <v>608</v>
      </c>
      <c r="E2884" s="820" t="s">
        <v>3145</v>
      </c>
      <c r="F2884" s="738" t="s">
        <v>3057</v>
      </c>
      <c r="G2884" s="738" t="s">
        <v>3154</v>
      </c>
      <c r="H2884" s="738" t="s">
        <v>608</v>
      </c>
      <c r="I2884" s="738" t="s">
        <v>5722</v>
      </c>
      <c r="J2884" s="738" t="s">
        <v>3450</v>
      </c>
      <c r="K2884" s="738" t="s">
        <v>5723</v>
      </c>
      <c r="L2884" s="739">
        <v>0</v>
      </c>
      <c r="M2884" s="739">
        <v>0</v>
      </c>
      <c r="N2884" s="738">
        <v>1</v>
      </c>
      <c r="O2884" s="821">
        <v>0.5</v>
      </c>
      <c r="P2884" s="739"/>
      <c r="Q2884" s="754"/>
      <c r="R2884" s="738"/>
      <c r="S2884" s="754">
        <v>0</v>
      </c>
      <c r="T2884" s="821"/>
      <c r="U2884" s="777">
        <v>0</v>
      </c>
    </row>
    <row r="2885" spans="1:21" ht="14.4" customHeight="1" x14ac:dyDescent="0.3">
      <c r="A2885" s="737">
        <v>10</v>
      </c>
      <c r="B2885" s="738" t="s">
        <v>2778</v>
      </c>
      <c r="C2885" s="738" t="s">
        <v>3088</v>
      </c>
      <c r="D2885" s="819" t="s">
        <v>608</v>
      </c>
      <c r="E2885" s="820" t="s">
        <v>3145</v>
      </c>
      <c r="F2885" s="738" t="s">
        <v>3057</v>
      </c>
      <c r="G2885" s="738" t="s">
        <v>3154</v>
      </c>
      <c r="H2885" s="738" t="s">
        <v>608</v>
      </c>
      <c r="I2885" s="738" t="s">
        <v>5703</v>
      </c>
      <c r="J2885" s="738" t="s">
        <v>3450</v>
      </c>
      <c r="K2885" s="738" t="s">
        <v>5704</v>
      </c>
      <c r="L2885" s="739">
        <v>13.83</v>
      </c>
      <c r="M2885" s="739">
        <v>41.49</v>
      </c>
      <c r="N2885" s="738">
        <v>3</v>
      </c>
      <c r="O2885" s="821">
        <v>1.5</v>
      </c>
      <c r="P2885" s="739"/>
      <c r="Q2885" s="754">
        <v>0</v>
      </c>
      <c r="R2885" s="738"/>
      <c r="S2885" s="754">
        <v>0</v>
      </c>
      <c r="T2885" s="821"/>
      <c r="U2885" s="777">
        <v>0</v>
      </c>
    </row>
    <row r="2886" spans="1:21" ht="14.4" customHeight="1" x14ac:dyDescent="0.3">
      <c r="A2886" s="737">
        <v>10</v>
      </c>
      <c r="B2886" s="738" t="s">
        <v>2778</v>
      </c>
      <c r="C2886" s="738" t="s">
        <v>3088</v>
      </c>
      <c r="D2886" s="819" t="s">
        <v>608</v>
      </c>
      <c r="E2886" s="820" t="s">
        <v>3145</v>
      </c>
      <c r="F2886" s="738" t="s">
        <v>3057</v>
      </c>
      <c r="G2886" s="738" t="s">
        <v>3154</v>
      </c>
      <c r="H2886" s="738" t="s">
        <v>608</v>
      </c>
      <c r="I2886" s="738" t="s">
        <v>5724</v>
      </c>
      <c r="J2886" s="738" t="s">
        <v>4938</v>
      </c>
      <c r="K2886" s="738" t="s">
        <v>5725</v>
      </c>
      <c r="L2886" s="739">
        <v>0</v>
      </c>
      <c r="M2886" s="739">
        <v>0</v>
      </c>
      <c r="N2886" s="738">
        <v>1</v>
      </c>
      <c r="O2886" s="821">
        <v>1</v>
      </c>
      <c r="P2886" s="739"/>
      <c r="Q2886" s="754"/>
      <c r="R2886" s="738"/>
      <c r="S2886" s="754">
        <v>0</v>
      </c>
      <c r="T2886" s="821"/>
      <c r="U2886" s="777">
        <v>0</v>
      </c>
    </row>
    <row r="2887" spans="1:21" ht="14.4" customHeight="1" x14ac:dyDescent="0.3">
      <c r="A2887" s="737">
        <v>10</v>
      </c>
      <c r="B2887" s="738" t="s">
        <v>2778</v>
      </c>
      <c r="C2887" s="738" t="s">
        <v>3088</v>
      </c>
      <c r="D2887" s="819" t="s">
        <v>608</v>
      </c>
      <c r="E2887" s="820" t="s">
        <v>3145</v>
      </c>
      <c r="F2887" s="738" t="s">
        <v>3057</v>
      </c>
      <c r="G2887" s="738" t="s">
        <v>3733</v>
      </c>
      <c r="H2887" s="738" t="s">
        <v>608</v>
      </c>
      <c r="I2887" s="738" t="s">
        <v>1488</v>
      </c>
      <c r="J2887" s="738" t="s">
        <v>1489</v>
      </c>
      <c r="K2887" s="738" t="s">
        <v>3734</v>
      </c>
      <c r="L2887" s="739">
        <v>344</v>
      </c>
      <c r="M2887" s="739">
        <v>688</v>
      </c>
      <c r="N2887" s="738">
        <v>2</v>
      </c>
      <c r="O2887" s="821">
        <v>2</v>
      </c>
      <c r="P2887" s="739"/>
      <c r="Q2887" s="754">
        <v>0</v>
      </c>
      <c r="R2887" s="738"/>
      <c r="S2887" s="754">
        <v>0</v>
      </c>
      <c r="T2887" s="821"/>
      <c r="U2887" s="777">
        <v>0</v>
      </c>
    </row>
    <row r="2888" spans="1:21" ht="14.4" customHeight="1" x14ac:dyDescent="0.3">
      <c r="A2888" s="737">
        <v>10</v>
      </c>
      <c r="B2888" s="738" t="s">
        <v>2778</v>
      </c>
      <c r="C2888" s="738" t="s">
        <v>3088</v>
      </c>
      <c r="D2888" s="819" t="s">
        <v>608</v>
      </c>
      <c r="E2888" s="820" t="s">
        <v>3145</v>
      </c>
      <c r="F2888" s="738" t="s">
        <v>3057</v>
      </c>
      <c r="G2888" s="738" t="s">
        <v>3610</v>
      </c>
      <c r="H2888" s="738" t="s">
        <v>608</v>
      </c>
      <c r="I2888" s="738" t="s">
        <v>2446</v>
      </c>
      <c r="J2888" s="738" t="s">
        <v>1523</v>
      </c>
      <c r="K2888" s="738" t="s">
        <v>5564</v>
      </c>
      <c r="L2888" s="739">
        <v>42.05</v>
      </c>
      <c r="M2888" s="739">
        <v>210.25</v>
      </c>
      <c r="N2888" s="738">
        <v>5</v>
      </c>
      <c r="O2888" s="821">
        <v>4.5</v>
      </c>
      <c r="P2888" s="739"/>
      <c r="Q2888" s="754">
        <v>0</v>
      </c>
      <c r="R2888" s="738"/>
      <c r="S2888" s="754">
        <v>0</v>
      </c>
      <c r="T2888" s="821"/>
      <c r="U2888" s="777">
        <v>0</v>
      </c>
    </row>
    <row r="2889" spans="1:21" ht="14.4" customHeight="1" x14ac:dyDescent="0.3">
      <c r="A2889" s="737">
        <v>10</v>
      </c>
      <c r="B2889" s="738" t="s">
        <v>2778</v>
      </c>
      <c r="C2889" s="738" t="s">
        <v>3088</v>
      </c>
      <c r="D2889" s="819" t="s">
        <v>608</v>
      </c>
      <c r="E2889" s="820" t="s">
        <v>3145</v>
      </c>
      <c r="F2889" s="738" t="s">
        <v>3057</v>
      </c>
      <c r="G2889" s="738" t="s">
        <v>3506</v>
      </c>
      <c r="H2889" s="738" t="s">
        <v>608</v>
      </c>
      <c r="I2889" s="738" t="s">
        <v>797</v>
      </c>
      <c r="J2889" s="738" t="s">
        <v>798</v>
      </c>
      <c r="K2889" s="738" t="s">
        <v>3507</v>
      </c>
      <c r="L2889" s="739">
        <v>0</v>
      </c>
      <c r="M2889" s="739">
        <v>0</v>
      </c>
      <c r="N2889" s="738">
        <v>1</v>
      </c>
      <c r="O2889" s="821">
        <v>0.5</v>
      </c>
      <c r="P2889" s="739"/>
      <c r="Q2889" s="754"/>
      <c r="R2889" s="738"/>
      <c r="S2889" s="754">
        <v>0</v>
      </c>
      <c r="T2889" s="821"/>
      <c r="U2889" s="777">
        <v>0</v>
      </c>
    </row>
    <row r="2890" spans="1:21" ht="14.4" customHeight="1" x14ac:dyDescent="0.3">
      <c r="A2890" s="737">
        <v>10</v>
      </c>
      <c r="B2890" s="738" t="s">
        <v>2778</v>
      </c>
      <c r="C2890" s="738" t="s">
        <v>3088</v>
      </c>
      <c r="D2890" s="819" t="s">
        <v>608</v>
      </c>
      <c r="E2890" s="820" t="s">
        <v>3145</v>
      </c>
      <c r="F2890" s="738" t="s">
        <v>3057</v>
      </c>
      <c r="G2890" s="738" t="s">
        <v>3272</v>
      </c>
      <c r="H2890" s="738" t="s">
        <v>608</v>
      </c>
      <c r="I2890" s="738" t="s">
        <v>3679</v>
      </c>
      <c r="J2890" s="738" t="s">
        <v>3680</v>
      </c>
      <c r="K2890" s="738" t="s">
        <v>3681</v>
      </c>
      <c r="L2890" s="739">
        <v>93.49</v>
      </c>
      <c r="M2890" s="739">
        <v>93.49</v>
      </c>
      <c r="N2890" s="738">
        <v>1</v>
      </c>
      <c r="O2890" s="821">
        <v>1</v>
      </c>
      <c r="P2890" s="739"/>
      <c r="Q2890" s="754">
        <v>0</v>
      </c>
      <c r="R2890" s="738"/>
      <c r="S2890" s="754">
        <v>0</v>
      </c>
      <c r="T2890" s="821"/>
      <c r="U2890" s="777">
        <v>0</v>
      </c>
    </row>
    <row r="2891" spans="1:21" ht="14.4" customHeight="1" x14ac:dyDescent="0.3">
      <c r="A2891" s="737">
        <v>10</v>
      </c>
      <c r="B2891" s="738" t="s">
        <v>2778</v>
      </c>
      <c r="C2891" s="738" t="s">
        <v>3088</v>
      </c>
      <c r="D2891" s="819" t="s">
        <v>608</v>
      </c>
      <c r="E2891" s="820" t="s">
        <v>3145</v>
      </c>
      <c r="F2891" s="738" t="s">
        <v>3057</v>
      </c>
      <c r="G2891" s="738" t="s">
        <v>3272</v>
      </c>
      <c r="H2891" s="738" t="s">
        <v>608</v>
      </c>
      <c r="I2891" s="738" t="s">
        <v>2775</v>
      </c>
      <c r="J2891" s="738" t="s">
        <v>3273</v>
      </c>
      <c r="K2891" s="738" t="s">
        <v>3274</v>
      </c>
      <c r="L2891" s="739">
        <v>46.75</v>
      </c>
      <c r="M2891" s="739">
        <v>187</v>
      </c>
      <c r="N2891" s="738">
        <v>4</v>
      </c>
      <c r="O2891" s="821">
        <v>2.5</v>
      </c>
      <c r="P2891" s="739"/>
      <c r="Q2891" s="754">
        <v>0</v>
      </c>
      <c r="R2891" s="738"/>
      <c r="S2891" s="754">
        <v>0</v>
      </c>
      <c r="T2891" s="821"/>
      <c r="U2891" s="777">
        <v>0</v>
      </c>
    </row>
    <row r="2892" spans="1:21" ht="14.4" customHeight="1" x14ac:dyDescent="0.3">
      <c r="A2892" s="737">
        <v>10</v>
      </c>
      <c r="B2892" s="738" t="s">
        <v>2778</v>
      </c>
      <c r="C2892" s="738" t="s">
        <v>3088</v>
      </c>
      <c r="D2892" s="819" t="s">
        <v>608</v>
      </c>
      <c r="E2892" s="820" t="s">
        <v>3145</v>
      </c>
      <c r="F2892" s="738" t="s">
        <v>3057</v>
      </c>
      <c r="G2892" s="738" t="s">
        <v>3272</v>
      </c>
      <c r="H2892" s="738" t="s">
        <v>608</v>
      </c>
      <c r="I2892" s="738" t="s">
        <v>3528</v>
      </c>
      <c r="J2892" s="738" t="s">
        <v>3273</v>
      </c>
      <c r="K2892" s="738" t="s">
        <v>3529</v>
      </c>
      <c r="L2892" s="739">
        <v>0</v>
      </c>
      <c r="M2892" s="739">
        <v>0</v>
      </c>
      <c r="N2892" s="738">
        <v>2</v>
      </c>
      <c r="O2892" s="821">
        <v>1.5</v>
      </c>
      <c r="P2892" s="739"/>
      <c r="Q2892" s="754"/>
      <c r="R2892" s="738"/>
      <c r="S2892" s="754">
        <v>0</v>
      </c>
      <c r="T2892" s="821"/>
      <c r="U2892" s="777">
        <v>0</v>
      </c>
    </row>
    <row r="2893" spans="1:21" ht="14.4" customHeight="1" x14ac:dyDescent="0.3">
      <c r="A2893" s="737">
        <v>10</v>
      </c>
      <c r="B2893" s="738" t="s">
        <v>2778</v>
      </c>
      <c r="C2893" s="738" t="s">
        <v>3088</v>
      </c>
      <c r="D2893" s="819" t="s">
        <v>608</v>
      </c>
      <c r="E2893" s="820" t="s">
        <v>3145</v>
      </c>
      <c r="F2893" s="738" t="s">
        <v>3057</v>
      </c>
      <c r="G2893" s="738" t="s">
        <v>5726</v>
      </c>
      <c r="H2893" s="738" t="s">
        <v>608</v>
      </c>
      <c r="I2893" s="738" t="s">
        <v>5727</v>
      </c>
      <c r="J2893" s="738" t="s">
        <v>5728</v>
      </c>
      <c r="K2893" s="738" t="s">
        <v>5729</v>
      </c>
      <c r="L2893" s="739">
        <v>88.31</v>
      </c>
      <c r="M2893" s="739">
        <v>88.31</v>
      </c>
      <c r="N2893" s="738">
        <v>1</v>
      </c>
      <c r="O2893" s="821">
        <v>1</v>
      </c>
      <c r="P2893" s="739"/>
      <c r="Q2893" s="754">
        <v>0</v>
      </c>
      <c r="R2893" s="738"/>
      <c r="S2893" s="754">
        <v>0</v>
      </c>
      <c r="T2893" s="821"/>
      <c r="U2893" s="777">
        <v>0</v>
      </c>
    </row>
    <row r="2894" spans="1:21" ht="14.4" customHeight="1" x14ac:dyDescent="0.3">
      <c r="A2894" s="737">
        <v>10</v>
      </c>
      <c r="B2894" s="738" t="s">
        <v>2778</v>
      </c>
      <c r="C2894" s="738" t="s">
        <v>3088</v>
      </c>
      <c r="D2894" s="819" t="s">
        <v>608</v>
      </c>
      <c r="E2894" s="820" t="s">
        <v>3145</v>
      </c>
      <c r="F2894" s="738" t="s">
        <v>3057</v>
      </c>
      <c r="G2894" s="738" t="s">
        <v>3530</v>
      </c>
      <c r="H2894" s="738" t="s">
        <v>608</v>
      </c>
      <c r="I2894" s="738" t="s">
        <v>1486</v>
      </c>
      <c r="J2894" s="738" t="s">
        <v>1405</v>
      </c>
      <c r="K2894" s="738" t="s">
        <v>3531</v>
      </c>
      <c r="L2894" s="739">
        <v>92.85</v>
      </c>
      <c r="M2894" s="739">
        <v>2228.3999999999992</v>
      </c>
      <c r="N2894" s="738">
        <v>24</v>
      </c>
      <c r="O2894" s="821">
        <v>17</v>
      </c>
      <c r="P2894" s="739">
        <v>92.85</v>
      </c>
      <c r="Q2894" s="754">
        <v>4.1666666666666678E-2</v>
      </c>
      <c r="R2894" s="738">
        <v>1</v>
      </c>
      <c r="S2894" s="754">
        <v>4.1666666666666664E-2</v>
      </c>
      <c r="T2894" s="821">
        <v>0.5</v>
      </c>
      <c r="U2894" s="777">
        <v>2.9411764705882353E-2</v>
      </c>
    </row>
    <row r="2895" spans="1:21" ht="14.4" customHeight="1" x14ac:dyDescent="0.3">
      <c r="A2895" s="737">
        <v>10</v>
      </c>
      <c r="B2895" s="738" t="s">
        <v>2778</v>
      </c>
      <c r="C2895" s="738" t="s">
        <v>3088</v>
      </c>
      <c r="D2895" s="819" t="s">
        <v>608</v>
      </c>
      <c r="E2895" s="820" t="s">
        <v>3145</v>
      </c>
      <c r="F2895" s="738" t="s">
        <v>3057</v>
      </c>
      <c r="G2895" s="738" t="s">
        <v>3530</v>
      </c>
      <c r="H2895" s="738" t="s">
        <v>608</v>
      </c>
      <c r="I2895" s="738" t="s">
        <v>4784</v>
      </c>
      <c r="J2895" s="738" t="s">
        <v>1405</v>
      </c>
      <c r="K2895" s="738" t="s">
        <v>4785</v>
      </c>
      <c r="L2895" s="739">
        <v>119.38</v>
      </c>
      <c r="M2895" s="739">
        <v>119.38</v>
      </c>
      <c r="N2895" s="738">
        <v>1</v>
      </c>
      <c r="O2895" s="821">
        <v>1</v>
      </c>
      <c r="P2895" s="739"/>
      <c r="Q2895" s="754">
        <v>0</v>
      </c>
      <c r="R2895" s="738"/>
      <c r="S2895" s="754">
        <v>0</v>
      </c>
      <c r="T2895" s="821"/>
      <c r="U2895" s="777">
        <v>0</v>
      </c>
    </row>
    <row r="2896" spans="1:21" ht="14.4" customHeight="1" x14ac:dyDescent="0.3">
      <c r="A2896" s="737">
        <v>10</v>
      </c>
      <c r="B2896" s="738" t="s">
        <v>2778</v>
      </c>
      <c r="C2896" s="738" t="s">
        <v>3088</v>
      </c>
      <c r="D2896" s="819" t="s">
        <v>608</v>
      </c>
      <c r="E2896" s="820" t="s">
        <v>3145</v>
      </c>
      <c r="F2896" s="738" t="s">
        <v>3057</v>
      </c>
      <c r="G2896" s="738" t="s">
        <v>3530</v>
      </c>
      <c r="H2896" s="738" t="s">
        <v>608</v>
      </c>
      <c r="I2896" s="738" t="s">
        <v>2040</v>
      </c>
      <c r="J2896" s="738" t="s">
        <v>1405</v>
      </c>
      <c r="K2896" s="738" t="s">
        <v>5670</v>
      </c>
      <c r="L2896" s="739">
        <v>79.58</v>
      </c>
      <c r="M2896" s="739">
        <v>79.58</v>
      </c>
      <c r="N2896" s="738">
        <v>1</v>
      </c>
      <c r="O2896" s="821">
        <v>1</v>
      </c>
      <c r="P2896" s="739"/>
      <c r="Q2896" s="754">
        <v>0</v>
      </c>
      <c r="R2896" s="738"/>
      <c r="S2896" s="754">
        <v>0</v>
      </c>
      <c r="T2896" s="821"/>
      <c r="U2896" s="777">
        <v>0</v>
      </c>
    </row>
    <row r="2897" spans="1:21" ht="14.4" customHeight="1" x14ac:dyDescent="0.3">
      <c r="A2897" s="737">
        <v>10</v>
      </c>
      <c r="B2897" s="738" t="s">
        <v>2778</v>
      </c>
      <c r="C2897" s="738" t="s">
        <v>3088</v>
      </c>
      <c r="D2897" s="819" t="s">
        <v>608</v>
      </c>
      <c r="E2897" s="820" t="s">
        <v>3145</v>
      </c>
      <c r="F2897" s="738" t="s">
        <v>3057</v>
      </c>
      <c r="G2897" s="738" t="s">
        <v>3280</v>
      </c>
      <c r="H2897" s="738" t="s">
        <v>608</v>
      </c>
      <c r="I2897" s="738" t="s">
        <v>1731</v>
      </c>
      <c r="J2897" s="738" t="s">
        <v>1732</v>
      </c>
      <c r="K2897" s="738" t="s">
        <v>3281</v>
      </c>
      <c r="L2897" s="739">
        <v>46.99</v>
      </c>
      <c r="M2897" s="739">
        <v>140.97</v>
      </c>
      <c r="N2897" s="738">
        <v>3</v>
      </c>
      <c r="O2897" s="821">
        <v>2.5</v>
      </c>
      <c r="P2897" s="739"/>
      <c r="Q2897" s="754">
        <v>0</v>
      </c>
      <c r="R2897" s="738"/>
      <c r="S2897" s="754">
        <v>0</v>
      </c>
      <c r="T2897" s="821"/>
      <c r="U2897" s="777">
        <v>0</v>
      </c>
    </row>
    <row r="2898" spans="1:21" ht="14.4" customHeight="1" x14ac:dyDescent="0.3">
      <c r="A2898" s="737">
        <v>10</v>
      </c>
      <c r="B2898" s="738" t="s">
        <v>2778</v>
      </c>
      <c r="C2898" s="738" t="s">
        <v>3088</v>
      </c>
      <c r="D2898" s="819" t="s">
        <v>608</v>
      </c>
      <c r="E2898" s="820" t="s">
        <v>3145</v>
      </c>
      <c r="F2898" s="738" t="s">
        <v>3057</v>
      </c>
      <c r="G2898" s="738" t="s">
        <v>3280</v>
      </c>
      <c r="H2898" s="738" t="s">
        <v>608</v>
      </c>
      <c r="I2898" s="738" t="s">
        <v>5565</v>
      </c>
      <c r="J2898" s="738" t="s">
        <v>1736</v>
      </c>
      <c r="K2898" s="738" t="s">
        <v>5566</v>
      </c>
      <c r="L2898" s="739">
        <v>56.38</v>
      </c>
      <c r="M2898" s="739">
        <v>112.76</v>
      </c>
      <c r="N2898" s="738">
        <v>2</v>
      </c>
      <c r="O2898" s="821">
        <v>2</v>
      </c>
      <c r="P2898" s="739"/>
      <c r="Q2898" s="754">
        <v>0</v>
      </c>
      <c r="R2898" s="738"/>
      <c r="S2898" s="754">
        <v>0</v>
      </c>
      <c r="T2898" s="821"/>
      <c r="U2898" s="777">
        <v>0</v>
      </c>
    </row>
    <row r="2899" spans="1:21" ht="14.4" customHeight="1" x14ac:dyDescent="0.3">
      <c r="A2899" s="737">
        <v>10</v>
      </c>
      <c r="B2899" s="738" t="s">
        <v>2778</v>
      </c>
      <c r="C2899" s="738" t="s">
        <v>3088</v>
      </c>
      <c r="D2899" s="819" t="s">
        <v>608</v>
      </c>
      <c r="E2899" s="820" t="s">
        <v>3145</v>
      </c>
      <c r="F2899" s="738" t="s">
        <v>3057</v>
      </c>
      <c r="G2899" s="738" t="s">
        <v>3280</v>
      </c>
      <c r="H2899" s="738" t="s">
        <v>608</v>
      </c>
      <c r="I2899" s="738" t="s">
        <v>5567</v>
      </c>
      <c r="J2899" s="738" t="s">
        <v>1736</v>
      </c>
      <c r="K2899" s="738" t="s">
        <v>4224</v>
      </c>
      <c r="L2899" s="739">
        <v>140.96</v>
      </c>
      <c r="M2899" s="739">
        <v>281.92</v>
      </c>
      <c r="N2899" s="738">
        <v>2</v>
      </c>
      <c r="O2899" s="821">
        <v>2</v>
      </c>
      <c r="P2899" s="739"/>
      <c r="Q2899" s="754">
        <v>0</v>
      </c>
      <c r="R2899" s="738"/>
      <c r="S2899" s="754">
        <v>0</v>
      </c>
      <c r="T2899" s="821"/>
      <c r="U2899" s="777">
        <v>0</v>
      </c>
    </row>
    <row r="2900" spans="1:21" ht="14.4" customHeight="1" x14ac:dyDescent="0.3">
      <c r="A2900" s="737">
        <v>10</v>
      </c>
      <c r="B2900" s="738" t="s">
        <v>2778</v>
      </c>
      <c r="C2900" s="738" t="s">
        <v>3088</v>
      </c>
      <c r="D2900" s="819" t="s">
        <v>608</v>
      </c>
      <c r="E2900" s="820" t="s">
        <v>3145</v>
      </c>
      <c r="F2900" s="738" t="s">
        <v>3057</v>
      </c>
      <c r="G2900" s="738" t="s">
        <v>3280</v>
      </c>
      <c r="H2900" s="738" t="s">
        <v>608</v>
      </c>
      <c r="I2900" s="738" t="s">
        <v>5730</v>
      </c>
      <c r="J2900" s="738" t="s">
        <v>5569</v>
      </c>
      <c r="K2900" s="738" t="s">
        <v>5731</v>
      </c>
      <c r="L2900" s="739">
        <v>65.78</v>
      </c>
      <c r="M2900" s="739">
        <v>131.56</v>
      </c>
      <c r="N2900" s="738">
        <v>2</v>
      </c>
      <c r="O2900" s="821">
        <v>2</v>
      </c>
      <c r="P2900" s="739"/>
      <c r="Q2900" s="754">
        <v>0</v>
      </c>
      <c r="R2900" s="738"/>
      <c r="S2900" s="754">
        <v>0</v>
      </c>
      <c r="T2900" s="821"/>
      <c r="U2900" s="777">
        <v>0</v>
      </c>
    </row>
    <row r="2901" spans="1:21" ht="14.4" customHeight="1" x14ac:dyDescent="0.3">
      <c r="A2901" s="737">
        <v>10</v>
      </c>
      <c r="B2901" s="738" t="s">
        <v>2778</v>
      </c>
      <c r="C2901" s="738" t="s">
        <v>3088</v>
      </c>
      <c r="D2901" s="819" t="s">
        <v>608</v>
      </c>
      <c r="E2901" s="820" t="s">
        <v>3145</v>
      </c>
      <c r="F2901" s="738" t="s">
        <v>3057</v>
      </c>
      <c r="G2901" s="738" t="s">
        <v>3280</v>
      </c>
      <c r="H2901" s="738" t="s">
        <v>608</v>
      </c>
      <c r="I2901" s="738" t="s">
        <v>5568</v>
      </c>
      <c r="J2901" s="738" t="s">
        <v>5569</v>
      </c>
      <c r="K2901" s="738" t="s">
        <v>4224</v>
      </c>
      <c r="L2901" s="739">
        <v>0</v>
      </c>
      <c r="M2901" s="739">
        <v>0</v>
      </c>
      <c r="N2901" s="738">
        <v>1</v>
      </c>
      <c r="O2901" s="821">
        <v>1</v>
      </c>
      <c r="P2901" s="739"/>
      <c r="Q2901" s="754"/>
      <c r="R2901" s="738"/>
      <c r="S2901" s="754">
        <v>0</v>
      </c>
      <c r="T2901" s="821"/>
      <c r="U2901" s="777">
        <v>0</v>
      </c>
    </row>
    <row r="2902" spans="1:21" ht="14.4" customHeight="1" x14ac:dyDescent="0.3">
      <c r="A2902" s="737">
        <v>10</v>
      </c>
      <c r="B2902" s="738" t="s">
        <v>2778</v>
      </c>
      <c r="C2902" s="738" t="s">
        <v>3088</v>
      </c>
      <c r="D2902" s="819" t="s">
        <v>608</v>
      </c>
      <c r="E2902" s="820" t="s">
        <v>3145</v>
      </c>
      <c r="F2902" s="738" t="s">
        <v>3057</v>
      </c>
      <c r="G2902" s="738" t="s">
        <v>3280</v>
      </c>
      <c r="H2902" s="738" t="s">
        <v>608</v>
      </c>
      <c r="I2902" s="738" t="s">
        <v>5732</v>
      </c>
      <c r="J2902" s="738" t="s">
        <v>5569</v>
      </c>
      <c r="K2902" s="738" t="s">
        <v>3735</v>
      </c>
      <c r="L2902" s="739">
        <v>93.98</v>
      </c>
      <c r="M2902" s="739">
        <v>93.98</v>
      </c>
      <c r="N2902" s="738">
        <v>1</v>
      </c>
      <c r="O2902" s="821">
        <v>1</v>
      </c>
      <c r="P2902" s="739"/>
      <c r="Q2902" s="754">
        <v>0</v>
      </c>
      <c r="R2902" s="738"/>
      <c r="S2902" s="754">
        <v>0</v>
      </c>
      <c r="T2902" s="821"/>
      <c r="U2902" s="777">
        <v>0</v>
      </c>
    </row>
    <row r="2903" spans="1:21" ht="14.4" customHeight="1" x14ac:dyDescent="0.3">
      <c r="A2903" s="737">
        <v>10</v>
      </c>
      <c r="B2903" s="738" t="s">
        <v>2778</v>
      </c>
      <c r="C2903" s="738" t="s">
        <v>3088</v>
      </c>
      <c r="D2903" s="819" t="s">
        <v>608</v>
      </c>
      <c r="E2903" s="820" t="s">
        <v>3145</v>
      </c>
      <c r="F2903" s="738" t="s">
        <v>3057</v>
      </c>
      <c r="G2903" s="738" t="s">
        <v>3280</v>
      </c>
      <c r="H2903" s="738" t="s">
        <v>608</v>
      </c>
      <c r="I2903" s="738" t="s">
        <v>5733</v>
      </c>
      <c r="J2903" s="738" t="s">
        <v>5159</v>
      </c>
      <c r="K2903" s="738" t="s">
        <v>5734</v>
      </c>
      <c r="L2903" s="739">
        <v>79.33</v>
      </c>
      <c r="M2903" s="739">
        <v>79.33</v>
      </c>
      <c r="N2903" s="738">
        <v>1</v>
      </c>
      <c r="O2903" s="821">
        <v>1</v>
      </c>
      <c r="P2903" s="739"/>
      <c r="Q2903" s="754">
        <v>0</v>
      </c>
      <c r="R2903" s="738"/>
      <c r="S2903" s="754">
        <v>0</v>
      </c>
      <c r="T2903" s="821"/>
      <c r="U2903" s="777">
        <v>0</v>
      </c>
    </row>
    <row r="2904" spans="1:21" ht="14.4" customHeight="1" x14ac:dyDescent="0.3">
      <c r="A2904" s="737">
        <v>10</v>
      </c>
      <c r="B2904" s="738" t="s">
        <v>2778</v>
      </c>
      <c r="C2904" s="738" t="s">
        <v>3088</v>
      </c>
      <c r="D2904" s="819" t="s">
        <v>608</v>
      </c>
      <c r="E2904" s="820" t="s">
        <v>3145</v>
      </c>
      <c r="F2904" s="738" t="s">
        <v>3057</v>
      </c>
      <c r="G2904" s="738" t="s">
        <v>3615</v>
      </c>
      <c r="H2904" s="738" t="s">
        <v>871</v>
      </c>
      <c r="I2904" s="738" t="s">
        <v>3616</v>
      </c>
      <c r="J2904" s="738" t="s">
        <v>3617</v>
      </c>
      <c r="K2904" s="738" t="s">
        <v>3618</v>
      </c>
      <c r="L2904" s="739">
        <v>106.75</v>
      </c>
      <c r="M2904" s="739">
        <v>106.75</v>
      </c>
      <c r="N2904" s="738">
        <v>1</v>
      </c>
      <c r="O2904" s="821">
        <v>1</v>
      </c>
      <c r="P2904" s="739"/>
      <c r="Q2904" s="754">
        <v>0</v>
      </c>
      <c r="R2904" s="738"/>
      <c r="S2904" s="754">
        <v>0</v>
      </c>
      <c r="T2904" s="821"/>
      <c r="U2904" s="777">
        <v>0</v>
      </c>
    </row>
    <row r="2905" spans="1:21" ht="14.4" customHeight="1" x14ac:dyDescent="0.3">
      <c r="A2905" s="737">
        <v>10</v>
      </c>
      <c r="B2905" s="738" t="s">
        <v>2778</v>
      </c>
      <c r="C2905" s="738" t="s">
        <v>3088</v>
      </c>
      <c r="D2905" s="819" t="s">
        <v>608</v>
      </c>
      <c r="E2905" s="820" t="s">
        <v>3145</v>
      </c>
      <c r="F2905" s="738" t="s">
        <v>3057</v>
      </c>
      <c r="G2905" s="738" t="s">
        <v>3615</v>
      </c>
      <c r="H2905" s="738" t="s">
        <v>871</v>
      </c>
      <c r="I2905" s="738" t="s">
        <v>4946</v>
      </c>
      <c r="J2905" s="738" t="s">
        <v>3617</v>
      </c>
      <c r="K2905" s="738" t="s">
        <v>4947</v>
      </c>
      <c r="L2905" s="739">
        <v>0</v>
      </c>
      <c r="M2905" s="739">
        <v>0</v>
      </c>
      <c r="N2905" s="738">
        <v>1</v>
      </c>
      <c r="O2905" s="821">
        <v>0.5</v>
      </c>
      <c r="P2905" s="739"/>
      <c r="Q2905" s="754"/>
      <c r="R2905" s="738"/>
      <c r="S2905" s="754">
        <v>0</v>
      </c>
      <c r="T2905" s="821"/>
      <c r="U2905" s="777">
        <v>0</v>
      </c>
    </row>
    <row r="2906" spans="1:21" ht="14.4" customHeight="1" x14ac:dyDescent="0.3">
      <c r="A2906" s="737">
        <v>10</v>
      </c>
      <c r="B2906" s="738" t="s">
        <v>2778</v>
      </c>
      <c r="C2906" s="738" t="s">
        <v>3088</v>
      </c>
      <c r="D2906" s="819" t="s">
        <v>608</v>
      </c>
      <c r="E2906" s="820" t="s">
        <v>3145</v>
      </c>
      <c r="F2906" s="738" t="s">
        <v>3057</v>
      </c>
      <c r="G2906" s="738" t="s">
        <v>3761</v>
      </c>
      <c r="H2906" s="738" t="s">
        <v>608</v>
      </c>
      <c r="I2906" s="738" t="s">
        <v>3762</v>
      </c>
      <c r="J2906" s="738" t="s">
        <v>2437</v>
      </c>
      <c r="K2906" s="738" t="s">
        <v>3763</v>
      </c>
      <c r="L2906" s="739">
        <v>105.63</v>
      </c>
      <c r="M2906" s="739">
        <v>528.15</v>
      </c>
      <c r="N2906" s="738">
        <v>5</v>
      </c>
      <c r="O2906" s="821">
        <v>2.5</v>
      </c>
      <c r="P2906" s="739"/>
      <c r="Q2906" s="754">
        <v>0</v>
      </c>
      <c r="R2906" s="738"/>
      <c r="S2906" s="754">
        <v>0</v>
      </c>
      <c r="T2906" s="821"/>
      <c r="U2906" s="777">
        <v>0</v>
      </c>
    </row>
    <row r="2907" spans="1:21" ht="14.4" customHeight="1" x14ac:dyDescent="0.3">
      <c r="A2907" s="737">
        <v>10</v>
      </c>
      <c r="B2907" s="738" t="s">
        <v>2778</v>
      </c>
      <c r="C2907" s="738" t="s">
        <v>3088</v>
      </c>
      <c r="D2907" s="819" t="s">
        <v>608</v>
      </c>
      <c r="E2907" s="820" t="s">
        <v>3145</v>
      </c>
      <c r="F2907" s="738" t="s">
        <v>3057</v>
      </c>
      <c r="G2907" s="738" t="s">
        <v>3779</v>
      </c>
      <c r="H2907" s="738" t="s">
        <v>608</v>
      </c>
      <c r="I2907" s="738" t="s">
        <v>5735</v>
      </c>
      <c r="J2907" s="738" t="s">
        <v>5736</v>
      </c>
      <c r="K2907" s="738" t="s">
        <v>5737</v>
      </c>
      <c r="L2907" s="739">
        <v>0</v>
      </c>
      <c r="M2907" s="739">
        <v>0</v>
      </c>
      <c r="N2907" s="738">
        <v>1</v>
      </c>
      <c r="O2907" s="821">
        <v>1</v>
      </c>
      <c r="P2907" s="739"/>
      <c r="Q2907" s="754"/>
      <c r="R2907" s="738"/>
      <c r="S2907" s="754">
        <v>0</v>
      </c>
      <c r="T2907" s="821"/>
      <c r="U2907" s="777">
        <v>0</v>
      </c>
    </row>
    <row r="2908" spans="1:21" ht="14.4" customHeight="1" x14ac:dyDescent="0.3">
      <c r="A2908" s="737">
        <v>10</v>
      </c>
      <c r="B2908" s="738" t="s">
        <v>2778</v>
      </c>
      <c r="C2908" s="738" t="s">
        <v>3088</v>
      </c>
      <c r="D2908" s="819" t="s">
        <v>608</v>
      </c>
      <c r="E2908" s="820" t="s">
        <v>3145</v>
      </c>
      <c r="F2908" s="738" t="s">
        <v>3057</v>
      </c>
      <c r="G2908" s="738" t="s">
        <v>4266</v>
      </c>
      <c r="H2908" s="738" t="s">
        <v>608</v>
      </c>
      <c r="I2908" s="738" t="s">
        <v>1124</v>
      </c>
      <c r="J2908" s="738" t="s">
        <v>4268</v>
      </c>
      <c r="K2908" s="738" t="s">
        <v>4357</v>
      </c>
      <c r="L2908" s="739">
        <v>140.72</v>
      </c>
      <c r="M2908" s="739">
        <v>281.44</v>
      </c>
      <c r="N2908" s="738">
        <v>2</v>
      </c>
      <c r="O2908" s="821">
        <v>1</v>
      </c>
      <c r="P2908" s="739"/>
      <c r="Q2908" s="754">
        <v>0</v>
      </c>
      <c r="R2908" s="738"/>
      <c r="S2908" s="754">
        <v>0</v>
      </c>
      <c r="T2908" s="821"/>
      <c r="U2908" s="777">
        <v>0</v>
      </c>
    </row>
    <row r="2909" spans="1:21" ht="14.4" customHeight="1" x14ac:dyDescent="0.3">
      <c r="A2909" s="737">
        <v>10</v>
      </c>
      <c r="B2909" s="738" t="s">
        <v>2778</v>
      </c>
      <c r="C2909" s="738" t="s">
        <v>3088</v>
      </c>
      <c r="D2909" s="819" t="s">
        <v>608</v>
      </c>
      <c r="E2909" s="820" t="s">
        <v>3145</v>
      </c>
      <c r="F2909" s="738" t="s">
        <v>3057</v>
      </c>
      <c r="G2909" s="738" t="s">
        <v>3158</v>
      </c>
      <c r="H2909" s="738" t="s">
        <v>608</v>
      </c>
      <c r="I2909" s="738" t="s">
        <v>777</v>
      </c>
      <c r="J2909" s="738" t="s">
        <v>778</v>
      </c>
      <c r="K2909" s="738" t="s">
        <v>3159</v>
      </c>
      <c r="L2909" s="739">
        <v>34.15</v>
      </c>
      <c r="M2909" s="739">
        <v>307.34999999999997</v>
      </c>
      <c r="N2909" s="738">
        <v>9</v>
      </c>
      <c r="O2909" s="821">
        <v>7</v>
      </c>
      <c r="P2909" s="739"/>
      <c r="Q2909" s="754">
        <v>0</v>
      </c>
      <c r="R2909" s="738"/>
      <c r="S2909" s="754">
        <v>0</v>
      </c>
      <c r="T2909" s="821"/>
      <c r="U2909" s="777">
        <v>0</v>
      </c>
    </row>
    <row r="2910" spans="1:21" ht="14.4" customHeight="1" x14ac:dyDescent="0.3">
      <c r="A2910" s="737">
        <v>10</v>
      </c>
      <c r="B2910" s="738" t="s">
        <v>2778</v>
      </c>
      <c r="C2910" s="738" t="s">
        <v>3088</v>
      </c>
      <c r="D2910" s="819" t="s">
        <v>608</v>
      </c>
      <c r="E2910" s="820" t="s">
        <v>3145</v>
      </c>
      <c r="F2910" s="738" t="s">
        <v>3057</v>
      </c>
      <c r="G2910" s="738" t="s">
        <v>3158</v>
      </c>
      <c r="H2910" s="738" t="s">
        <v>608</v>
      </c>
      <c r="I2910" s="738" t="s">
        <v>3160</v>
      </c>
      <c r="J2910" s="738" t="s">
        <v>778</v>
      </c>
      <c r="K2910" s="738" t="s">
        <v>3159</v>
      </c>
      <c r="L2910" s="739">
        <v>34.15</v>
      </c>
      <c r="M2910" s="739">
        <v>204.9</v>
      </c>
      <c r="N2910" s="738">
        <v>6</v>
      </c>
      <c r="O2910" s="821">
        <v>5.5</v>
      </c>
      <c r="P2910" s="739"/>
      <c r="Q2910" s="754">
        <v>0</v>
      </c>
      <c r="R2910" s="738"/>
      <c r="S2910" s="754">
        <v>0</v>
      </c>
      <c r="T2910" s="821"/>
      <c r="U2910" s="777">
        <v>0</v>
      </c>
    </row>
    <row r="2911" spans="1:21" ht="14.4" customHeight="1" x14ac:dyDescent="0.3">
      <c r="A2911" s="737">
        <v>10</v>
      </c>
      <c r="B2911" s="738" t="s">
        <v>2778</v>
      </c>
      <c r="C2911" s="738" t="s">
        <v>3088</v>
      </c>
      <c r="D2911" s="819" t="s">
        <v>608</v>
      </c>
      <c r="E2911" s="820" t="s">
        <v>3145</v>
      </c>
      <c r="F2911" s="738" t="s">
        <v>3057</v>
      </c>
      <c r="G2911" s="738" t="s">
        <v>3379</v>
      </c>
      <c r="H2911" s="738" t="s">
        <v>608</v>
      </c>
      <c r="I2911" s="738" t="s">
        <v>994</v>
      </c>
      <c r="J2911" s="738" t="s">
        <v>995</v>
      </c>
      <c r="K2911" s="738" t="s">
        <v>3380</v>
      </c>
      <c r="L2911" s="739">
        <v>89.91</v>
      </c>
      <c r="M2911" s="739">
        <v>1708.2900000000004</v>
      </c>
      <c r="N2911" s="738">
        <v>19</v>
      </c>
      <c r="O2911" s="821">
        <v>15.5</v>
      </c>
      <c r="P2911" s="739"/>
      <c r="Q2911" s="754">
        <v>0</v>
      </c>
      <c r="R2911" s="738"/>
      <c r="S2911" s="754">
        <v>0</v>
      </c>
      <c r="T2911" s="821"/>
      <c r="U2911" s="777">
        <v>0</v>
      </c>
    </row>
    <row r="2912" spans="1:21" ht="14.4" customHeight="1" x14ac:dyDescent="0.3">
      <c r="A2912" s="737">
        <v>10</v>
      </c>
      <c r="B2912" s="738" t="s">
        <v>2778</v>
      </c>
      <c r="C2912" s="738" t="s">
        <v>3088</v>
      </c>
      <c r="D2912" s="819" t="s">
        <v>608</v>
      </c>
      <c r="E2912" s="820" t="s">
        <v>3145</v>
      </c>
      <c r="F2912" s="738" t="s">
        <v>3057</v>
      </c>
      <c r="G2912" s="738" t="s">
        <v>3535</v>
      </c>
      <c r="H2912" s="738" t="s">
        <v>608</v>
      </c>
      <c r="I2912" s="738" t="s">
        <v>1028</v>
      </c>
      <c r="J2912" s="738" t="s">
        <v>1029</v>
      </c>
      <c r="K2912" s="738" t="s">
        <v>3536</v>
      </c>
      <c r="L2912" s="739">
        <v>27.28</v>
      </c>
      <c r="M2912" s="739">
        <v>572.87999999999977</v>
      </c>
      <c r="N2912" s="738">
        <v>21</v>
      </c>
      <c r="O2912" s="821">
        <v>17.5</v>
      </c>
      <c r="P2912" s="739"/>
      <c r="Q2912" s="754">
        <v>0</v>
      </c>
      <c r="R2912" s="738"/>
      <c r="S2912" s="754">
        <v>0</v>
      </c>
      <c r="T2912" s="821"/>
      <c r="U2912" s="777">
        <v>0</v>
      </c>
    </row>
    <row r="2913" spans="1:21" ht="14.4" customHeight="1" x14ac:dyDescent="0.3">
      <c r="A2913" s="737">
        <v>10</v>
      </c>
      <c r="B2913" s="738" t="s">
        <v>2778</v>
      </c>
      <c r="C2913" s="738" t="s">
        <v>3088</v>
      </c>
      <c r="D2913" s="819" t="s">
        <v>608</v>
      </c>
      <c r="E2913" s="820" t="s">
        <v>3145</v>
      </c>
      <c r="F2913" s="738" t="s">
        <v>3057</v>
      </c>
      <c r="G2913" s="738" t="s">
        <v>5620</v>
      </c>
      <c r="H2913" s="738" t="s">
        <v>608</v>
      </c>
      <c r="I2913" s="738" t="s">
        <v>2227</v>
      </c>
      <c r="J2913" s="738" t="s">
        <v>2228</v>
      </c>
      <c r="K2913" s="738" t="s">
        <v>5621</v>
      </c>
      <c r="L2913" s="739">
        <v>0</v>
      </c>
      <c r="M2913" s="739">
        <v>0</v>
      </c>
      <c r="N2913" s="738">
        <v>1</v>
      </c>
      <c r="O2913" s="821">
        <v>1</v>
      </c>
      <c r="P2913" s="739"/>
      <c r="Q2913" s="754"/>
      <c r="R2913" s="738"/>
      <c r="S2913" s="754">
        <v>0</v>
      </c>
      <c r="T2913" s="821"/>
      <c r="U2913" s="777">
        <v>0</v>
      </c>
    </row>
    <row r="2914" spans="1:21" ht="14.4" customHeight="1" x14ac:dyDescent="0.3">
      <c r="A2914" s="737">
        <v>10</v>
      </c>
      <c r="B2914" s="738" t="s">
        <v>2778</v>
      </c>
      <c r="C2914" s="738" t="s">
        <v>3088</v>
      </c>
      <c r="D2914" s="819" t="s">
        <v>608</v>
      </c>
      <c r="E2914" s="820" t="s">
        <v>3145</v>
      </c>
      <c r="F2914" s="738" t="s">
        <v>3057</v>
      </c>
      <c r="G2914" s="738" t="s">
        <v>3287</v>
      </c>
      <c r="H2914" s="738" t="s">
        <v>608</v>
      </c>
      <c r="I2914" s="738" t="s">
        <v>5738</v>
      </c>
      <c r="J2914" s="738" t="s">
        <v>5576</v>
      </c>
      <c r="K2914" s="738" t="s">
        <v>3250</v>
      </c>
      <c r="L2914" s="739">
        <v>49.38</v>
      </c>
      <c r="M2914" s="739">
        <v>49.38</v>
      </c>
      <c r="N2914" s="738">
        <v>1</v>
      </c>
      <c r="O2914" s="821">
        <v>1</v>
      </c>
      <c r="P2914" s="739"/>
      <c r="Q2914" s="754">
        <v>0</v>
      </c>
      <c r="R2914" s="738"/>
      <c r="S2914" s="754">
        <v>0</v>
      </c>
      <c r="T2914" s="821"/>
      <c r="U2914" s="777">
        <v>0</v>
      </c>
    </row>
    <row r="2915" spans="1:21" ht="14.4" customHeight="1" x14ac:dyDescent="0.3">
      <c r="A2915" s="737">
        <v>10</v>
      </c>
      <c r="B2915" s="738" t="s">
        <v>2778</v>
      </c>
      <c r="C2915" s="738" t="s">
        <v>3088</v>
      </c>
      <c r="D2915" s="819" t="s">
        <v>608</v>
      </c>
      <c r="E2915" s="820" t="s">
        <v>3145</v>
      </c>
      <c r="F2915" s="738" t="s">
        <v>3057</v>
      </c>
      <c r="G2915" s="738" t="s">
        <v>3287</v>
      </c>
      <c r="H2915" s="738" t="s">
        <v>608</v>
      </c>
      <c r="I2915" s="738" t="s">
        <v>3539</v>
      </c>
      <c r="J2915" s="738" t="s">
        <v>2764</v>
      </c>
      <c r="K2915" s="738" t="s">
        <v>3250</v>
      </c>
      <c r="L2915" s="739">
        <v>49.38</v>
      </c>
      <c r="M2915" s="739">
        <v>148.14000000000001</v>
      </c>
      <c r="N2915" s="738">
        <v>3</v>
      </c>
      <c r="O2915" s="821">
        <v>2</v>
      </c>
      <c r="P2915" s="739"/>
      <c r="Q2915" s="754">
        <v>0</v>
      </c>
      <c r="R2915" s="738"/>
      <c r="S2915" s="754">
        <v>0</v>
      </c>
      <c r="T2915" s="821"/>
      <c r="U2915" s="777">
        <v>0</v>
      </c>
    </row>
    <row r="2916" spans="1:21" ht="14.4" customHeight="1" x14ac:dyDescent="0.3">
      <c r="A2916" s="737">
        <v>10</v>
      </c>
      <c r="B2916" s="738" t="s">
        <v>2778</v>
      </c>
      <c r="C2916" s="738" t="s">
        <v>3088</v>
      </c>
      <c r="D2916" s="819" t="s">
        <v>608</v>
      </c>
      <c r="E2916" s="820" t="s">
        <v>3145</v>
      </c>
      <c r="F2916" s="738" t="s">
        <v>3057</v>
      </c>
      <c r="G2916" s="738" t="s">
        <v>3287</v>
      </c>
      <c r="H2916" s="738" t="s">
        <v>608</v>
      </c>
      <c r="I2916" s="738" t="s">
        <v>3687</v>
      </c>
      <c r="J2916" s="738" t="s">
        <v>1620</v>
      </c>
      <c r="K2916" s="738" t="s">
        <v>3688</v>
      </c>
      <c r="L2916" s="739">
        <v>0</v>
      </c>
      <c r="M2916" s="739">
        <v>0</v>
      </c>
      <c r="N2916" s="738">
        <v>1</v>
      </c>
      <c r="O2916" s="821">
        <v>0.5</v>
      </c>
      <c r="P2916" s="739"/>
      <c r="Q2916" s="754"/>
      <c r="R2916" s="738"/>
      <c r="S2916" s="754">
        <v>0</v>
      </c>
      <c r="T2916" s="821"/>
      <c r="U2916" s="777">
        <v>0</v>
      </c>
    </row>
    <row r="2917" spans="1:21" ht="14.4" customHeight="1" x14ac:dyDescent="0.3">
      <c r="A2917" s="737">
        <v>10</v>
      </c>
      <c r="B2917" s="738" t="s">
        <v>2778</v>
      </c>
      <c r="C2917" s="738" t="s">
        <v>3088</v>
      </c>
      <c r="D2917" s="819" t="s">
        <v>608</v>
      </c>
      <c r="E2917" s="820" t="s">
        <v>3145</v>
      </c>
      <c r="F2917" s="738" t="s">
        <v>3057</v>
      </c>
      <c r="G2917" s="738" t="s">
        <v>3287</v>
      </c>
      <c r="H2917" s="738" t="s">
        <v>608</v>
      </c>
      <c r="I2917" s="738" t="s">
        <v>3580</v>
      </c>
      <c r="J2917" s="738" t="s">
        <v>2764</v>
      </c>
      <c r="K2917" s="738" t="s">
        <v>3250</v>
      </c>
      <c r="L2917" s="739">
        <v>49.38</v>
      </c>
      <c r="M2917" s="739">
        <v>98.76</v>
      </c>
      <c r="N2917" s="738">
        <v>2</v>
      </c>
      <c r="O2917" s="821">
        <v>1.5</v>
      </c>
      <c r="P2917" s="739"/>
      <c r="Q2917" s="754">
        <v>0</v>
      </c>
      <c r="R2917" s="738"/>
      <c r="S2917" s="754">
        <v>0</v>
      </c>
      <c r="T2917" s="821"/>
      <c r="U2917" s="777">
        <v>0</v>
      </c>
    </row>
    <row r="2918" spans="1:21" ht="14.4" customHeight="1" x14ac:dyDescent="0.3">
      <c r="A2918" s="737">
        <v>10</v>
      </c>
      <c r="B2918" s="738" t="s">
        <v>2778</v>
      </c>
      <c r="C2918" s="738" t="s">
        <v>3088</v>
      </c>
      <c r="D2918" s="819" t="s">
        <v>608</v>
      </c>
      <c r="E2918" s="820" t="s">
        <v>3145</v>
      </c>
      <c r="F2918" s="738" t="s">
        <v>3057</v>
      </c>
      <c r="G2918" s="738" t="s">
        <v>3287</v>
      </c>
      <c r="H2918" s="738" t="s">
        <v>608</v>
      </c>
      <c r="I2918" s="738" t="s">
        <v>3508</v>
      </c>
      <c r="J2918" s="738" t="s">
        <v>982</v>
      </c>
      <c r="K2918" s="738" t="s">
        <v>3509</v>
      </c>
      <c r="L2918" s="739">
        <v>23.27</v>
      </c>
      <c r="M2918" s="739">
        <v>46.54</v>
      </c>
      <c r="N2918" s="738">
        <v>2</v>
      </c>
      <c r="O2918" s="821">
        <v>2</v>
      </c>
      <c r="P2918" s="739"/>
      <c r="Q2918" s="754">
        <v>0</v>
      </c>
      <c r="R2918" s="738"/>
      <c r="S2918" s="754">
        <v>0</v>
      </c>
      <c r="T2918" s="821"/>
      <c r="U2918" s="777">
        <v>0</v>
      </c>
    </row>
    <row r="2919" spans="1:21" ht="14.4" customHeight="1" x14ac:dyDescent="0.3">
      <c r="A2919" s="737">
        <v>10</v>
      </c>
      <c r="B2919" s="738" t="s">
        <v>2778</v>
      </c>
      <c r="C2919" s="738" t="s">
        <v>3088</v>
      </c>
      <c r="D2919" s="819" t="s">
        <v>608</v>
      </c>
      <c r="E2919" s="820" t="s">
        <v>3145</v>
      </c>
      <c r="F2919" s="738" t="s">
        <v>3057</v>
      </c>
      <c r="G2919" s="738" t="s">
        <v>3287</v>
      </c>
      <c r="H2919" s="738" t="s">
        <v>608</v>
      </c>
      <c r="I2919" s="738" t="s">
        <v>5739</v>
      </c>
      <c r="J2919" s="738" t="s">
        <v>4289</v>
      </c>
      <c r="K2919" s="738" t="s">
        <v>3382</v>
      </c>
      <c r="L2919" s="739">
        <v>98.75</v>
      </c>
      <c r="M2919" s="739">
        <v>98.75</v>
      </c>
      <c r="N2919" s="738">
        <v>1</v>
      </c>
      <c r="O2919" s="821">
        <v>1</v>
      </c>
      <c r="P2919" s="739"/>
      <c r="Q2919" s="754">
        <v>0</v>
      </c>
      <c r="R2919" s="738"/>
      <c r="S2919" s="754">
        <v>0</v>
      </c>
      <c r="T2919" s="821"/>
      <c r="U2919" s="777">
        <v>0</v>
      </c>
    </row>
    <row r="2920" spans="1:21" ht="14.4" customHeight="1" x14ac:dyDescent="0.3">
      <c r="A2920" s="737">
        <v>10</v>
      </c>
      <c r="B2920" s="738" t="s">
        <v>2778</v>
      </c>
      <c r="C2920" s="738" t="s">
        <v>3088</v>
      </c>
      <c r="D2920" s="819" t="s">
        <v>608</v>
      </c>
      <c r="E2920" s="820" t="s">
        <v>3145</v>
      </c>
      <c r="F2920" s="738" t="s">
        <v>3057</v>
      </c>
      <c r="G2920" s="738" t="s">
        <v>3287</v>
      </c>
      <c r="H2920" s="738" t="s">
        <v>608</v>
      </c>
      <c r="I2920" s="738" t="s">
        <v>2763</v>
      </c>
      <c r="J2920" s="738" t="s">
        <v>2764</v>
      </c>
      <c r="K2920" s="738" t="s">
        <v>3250</v>
      </c>
      <c r="L2920" s="739">
        <v>49.38</v>
      </c>
      <c r="M2920" s="739">
        <v>197.52</v>
      </c>
      <c r="N2920" s="738">
        <v>4</v>
      </c>
      <c r="O2920" s="821">
        <v>4</v>
      </c>
      <c r="P2920" s="739"/>
      <c r="Q2920" s="754">
        <v>0</v>
      </c>
      <c r="R2920" s="738"/>
      <c r="S2920" s="754">
        <v>0</v>
      </c>
      <c r="T2920" s="821"/>
      <c r="U2920" s="777">
        <v>0</v>
      </c>
    </row>
    <row r="2921" spans="1:21" ht="14.4" customHeight="1" x14ac:dyDescent="0.3">
      <c r="A2921" s="737">
        <v>10</v>
      </c>
      <c r="B2921" s="738" t="s">
        <v>2778</v>
      </c>
      <c r="C2921" s="738" t="s">
        <v>3088</v>
      </c>
      <c r="D2921" s="819" t="s">
        <v>608</v>
      </c>
      <c r="E2921" s="820" t="s">
        <v>3145</v>
      </c>
      <c r="F2921" s="738" t="s">
        <v>3057</v>
      </c>
      <c r="G2921" s="738" t="s">
        <v>3287</v>
      </c>
      <c r="H2921" s="738" t="s">
        <v>608</v>
      </c>
      <c r="I2921" s="738" t="s">
        <v>2673</v>
      </c>
      <c r="J2921" s="738" t="s">
        <v>998</v>
      </c>
      <c r="K2921" s="738" t="s">
        <v>4276</v>
      </c>
      <c r="L2921" s="739">
        <v>46.57</v>
      </c>
      <c r="M2921" s="739">
        <v>93.14</v>
      </c>
      <c r="N2921" s="738">
        <v>2</v>
      </c>
      <c r="O2921" s="821">
        <v>2</v>
      </c>
      <c r="P2921" s="739"/>
      <c r="Q2921" s="754">
        <v>0</v>
      </c>
      <c r="R2921" s="738"/>
      <c r="S2921" s="754">
        <v>0</v>
      </c>
      <c r="T2921" s="821"/>
      <c r="U2921" s="777">
        <v>0</v>
      </c>
    </row>
    <row r="2922" spans="1:21" ht="14.4" customHeight="1" x14ac:dyDescent="0.3">
      <c r="A2922" s="737">
        <v>10</v>
      </c>
      <c r="B2922" s="738" t="s">
        <v>2778</v>
      </c>
      <c r="C2922" s="738" t="s">
        <v>3088</v>
      </c>
      <c r="D2922" s="819" t="s">
        <v>608</v>
      </c>
      <c r="E2922" s="820" t="s">
        <v>3145</v>
      </c>
      <c r="F2922" s="738" t="s">
        <v>3057</v>
      </c>
      <c r="G2922" s="738" t="s">
        <v>3287</v>
      </c>
      <c r="H2922" s="738" t="s">
        <v>608</v>
      </c>
      <c r="I2922" s="738" t="s">
        <v>2345</v>
      </c>
      <c r="J2922" s="738" t="s">
        <v>982</v>
      </c>
      <c r="K2922" s="738" t="s">
        <v>3509</v>
      </c>
      <c r="L2922" s="739">
        <v>23.27</v>
      </c>
      <c r="M2922" s="739">
        <v>46.54</v>
      </c>
      <c r="N2922" s="738">
        <v>2</v>
      </c>
      <c r="O2922" s="821">
        <v>2</v>
      </c>
      <c r="P2922" s="739"/>
      <c r="Q2922" s="754">
        <v>0</v>
      </c>
      <c r="R2922" s="738"/>
      <c r="S2922" s="754">
        <v>0</v>
      </c>
      <c r="T2922" s="821"/>
      <c r="U2922" s="777">
        <v>0</v>
      </c>
    </row>
    <row r="2923" spans="1:21" ht="14.4" customHeight="1" x14ac:dyDescent="0.3">
      <c r="A2923" s="737">
        <v>10</v>
      </c>
      <c r="B2923" s="738" t="s">
        <v>2778</v>
      </c>
      <c r="C2923" s="738" t="s">
        <v>3088</v>
      </c>
      <c r="D2923" s="819" t="s">
        <v>608</v>
      </c>
      <c r="E2923" s="820" t="s">
        <v>3145</v>
      </c>
      <c r="F2923" s="738" t="s">
        <v>3057</v>
      </c>
      <c r="G2923" s="738" t="s">
        <v>3287</v>
      </c>
      <c r="H2923" s="738" t="s">
        <v>608</v>
      </c>
      <c r="I2923" s="738" t="s">
        <v>997</v>
      </c>
      <c r="J2923" s="738" t="s">
        <v>998</v>
      </c>
      <c r="K2923" s="738" t="s">
        <v>3541</v>
      </c>
      <c r="L2923" s="739">
        <v>77.599999999999994</v>
      </c>
      <c r="M2923" s="739">
        <v>232.79999999999998</v>
      </c>
      <c r="N2923" s="738">
        <v>3</v>
      </c>
      <c r="O2923" s="821">
        <v>2</v>
      </c>
      <c r="P2923" s="739"/>
      <c r="Q2923" s="754">
        <v>0</v>
      </c>
      <c r="R2923" s="738"/>
      <c r="S2923" s="754">
        <v>0</v>
      </c>
      <c r="T2923" s="821"/>
      <c r="U2923" s="777">
        <v>0</v>
      </c>
    </row>
    <row r="2924" spans="1:21" ht="14.4" customHeight="1" x14ac:dyDescent="0.3">
      <c r="A2924" s="737">
        <v>10</v>
      </c>
      <c r="B2924" s="738" t="s">
        <v>2778</v>
      </c>
      <c r="C2924" s="738" t="s">
        <v>3088</v>
      </c>
      <c r="D2924" s="819" t="s">
        <v>608</v>
      </c>
      <c r="E2924" s="820" t="s">
        <v>3145</v>
      </c>
      <c r="F2924" s="738" t="s">
        <v>3057</v>
      </c>
      <c r="G2924" s="738" t="s">
        <v>3287</v>
      </c>
      <c r="H2924" s="738" t="s">
        <v>608</v>
      </c>
      <c r="I2924" s="738" t="s">
        <v>5575</v>
      </c>
      <c r="J2924" s="738" t="s">
        <v>5576</v>
      </c>
      <c r="K2924" s="738" t="s">
        <v>3250</v>
      </c>
      <c r="L2924" s="739">
        <v>49.38</v>
      </c>
      <c r="M2924" s="739">
        <v>98.76</v>
      </c>
      <c r="N2924" s="738">
        <v>2</v>
      </c>
      <c r="O2924" s="821">
        <v>1.5</v>
      </c>
      <c r="P2924" s="739"/>
      <c r="Q2924" s="754">
        <v>0</v>
      </c>
      <c r="R2924" s="738"/>
      <c r="S2924" s="754">
        <v>0</v>
      </c>
      <c r="T2924" s="821"/>
      <c r="U2924" s="777">
        <v>0</v>
      </c>
    </row>
    <row r="2925" spans="1:21" ht="14.4" customHeight="1" x14ac:dyDescent="0.3">
      <c r="A2925" s="737">
        <v>10</v>
      </c>
      <c r="B2925" s="738" t="s">
        <v>2778</v>
      </c>
      <c r="C2925" s="738" t="s">
        <v>3088</v>
      </c>
      <c r="D2925" s="819" t="s">
        <v>608</v>
      </c>
      <c r="E2925" s="820" t="s">
        <v>3145</v>
      </c>
      <c r="F2925" s="738" t="s">
        <v>3057</v>
      </c>
      <c r="G2925" s="738" t="s">
        <v>3287</v>
      </c>
      <c r="H2925" s="738" t="s">
        <v>608</v>
      </c>
      <c r="I2925" s="738" t="s">
        <v>5560</v>
      </c>
      <c r="J2925" s="738" t="s">
        <v>998</v>
      </c>
      <c r="K2925" s="738" t="s">
        <v>4276</v>
      </c>
      <c r="L2925" s="739">
        <v>46.57</v>
      </c>
      <c r="M2925" s="739">
        <v>139.71</v>
      </c>
      <c r="N2925" s="738">
        <v>3</v>
      </c>
      <c r="O2925" s="821">
        <v>2.5</v>
      </c>
      <c r="P2925" s="739"/>
      <c r="Q2925" s="754">
        <v>0</v>
      </c>
      <c r="R2925" s="738"/>
      <c r="S2925" s="754">
        <v>0</v>
      </c>
      <c r="T2925" s="821"/>
      <c r="U2925" s="777">
        <v>0</v>
      </c>
    </row>
    <row r="2926" spans="1:21" ht="14.4" customHeight="1" x14ac:dyDescent="0.3">
      <c r="A2926" s="737">
        <v>10</v>
      </c>
      <c r="B2926" s="738" t="s">
        <v>2778</v>
      </c>
      <c r="C2926" s="738" t="s">
        <v>3088</v>
      </c>
      <c r="D2926" s="819" t="s">
        <v>608</v>
      </c>
      <c r="E2926" s="820" t="s">
        <v>3145</v>
      </c>
      <c r="F2926" s="738" t="s">
        <v>3057</v>
      </c>
      <c r="G2926" s="738" t="s">
        <v>3622</v>
      </c>
      <c r="H2926" s="738" t="s">
        <v>608</v>
      </c>
      <c r="I2926" s="738" t="s">
        <v>3623</v>
      </c>
      <c r="J2926" s="738" t="s">
        <v>3624</v>
      </c>
      <c r="K2926" s="738" t="s">
        <v>3625</v>
      </c>
      <c r="L2926" s="739">
        <v>0</v>
      </c>
      <c r="M2926" s="739">
        <v>0</v>
      </c>
      <c r="N2926" s="738">
        <v>13</v>
      </c>
      <c r="O2926" s="821">
        <v>10</v>
      </c>
      <c r="P2926" s="739"/>
      <c r="Q2926" s="754"/>
      <c r="R2926" s="738"/>
      <c r="S2926" s="754">
        <v>0</v>
      </c>
      <c r="T2926" s="821"/>
      <c r="U2926" s="777">
        <v>0</v>
      </c>
    </row>
    <row r="2927" spans="1:21" ht="14.4" customHeight="1" x14ac:dyDescent="0.3">
      <c r="A2927" s="737">
        <v>10</v>
      </c>
      <c r="B2927" s="738" t="s">
        <v>2778</v>
      </c>
      <c r="C2927" s="738" t="s">
        <v>3088</v>
      </c>
      <c r="D2927" s="819" t="s">
        <v>608</v>
      </c>
      <c r="E2927" s="820" t="s">
        <v>3145</v>
      </c>
      <c r="F2927" s="738" t="s">
        <v>3057</v>
      </c>
      <c r="G2927" s="738" t="s">
        <v>3403</v>
      </c>
      <c r="H2927" s="738" t="s">
        <v>608</v>
      </c>
      <c r="I2927" s="738" t="s">
        <v>5740</v>
      </c>
      <c r="J2927" s="738" t="s">
        <v>3788</v>
      </c>
      <c r="K2927" s="738" t="s">
        <v>5741</v>
      </c>
      <c r="L2927" s="739">
        <v>0</v>
      </c>
      <c r="M2927" s="739">
        <v>0</v>
      </c>
      <c r="N2927" s="738">
        <v>7</v>
      </c>
      <c r="O2927" s="821">
        <v>7</v>
      </c>
      <c r="P2927" s="739"/>
      <c r="Q2927" s="754"/>
      <c r="R2927" s="738"/>
      <c r="S2927" s="754">
        <v>0</v>
      </c>
      <c r="T2927" s="821"/>
      <c r="U2927" s="777">
        <v>0</v>
      </c>
    </row>
    <row r="2928" spans="1:21" ht="14.4" customHeight="1" x14ac:dyDescent="0.3">
      <c r="A2928" s="737">
        <v>10</v>
      </c>
      <c r="B2928" s="738" t="s">
        <v>2778</v>
      </c>
      <c r="C2928" s="738" t="s">
        <v>3088</v>
      </c>
      <c r="D2928" s="819" t="s">
        <v>608</v>
      </c>
      <c r="E2928" s="820" t="s">
        <v>3145</v>
      </c>
      <c r="F2928" s="738" t="s">
        <v>3057</v>
      </c>
      <c r="G2928" s="738" t="s">
        <v>3403</v>
      </c>
      <c r="H2928" s="738" t="s">
        <v>608</v>
      </c>
      <c r="I2928" s="738" t="s">
        <v>5742</v>
      </c>
      <c r="J2928" s="738" t="s">
        <v>3788</v>
      </c>
      <c r="K2928" s="738" t="s">
        <v>5743</v>
      </c>
      <c r="L2928" s="739">
        <v>0</v>
      </c>
      <c r="M2928" s="739">
        <v>0</v>
      </c>
      <c r="N2928" s="738">
        <v>1</v>
      </c>
      <c r="O2928" s="821">
        <v>1</v>
      </c>
      <c r="P2928" s="739"/>
      <c r="Q2928" s="754"/>
      <c r="R2928" s="738"/>
      <c r="S2928" s="754">
        <v>0</v>
      </c>
      <c r="T2928" s="821"/>
      <c r="U2928" s="777">
        <v>0</v>
      </c>
    </row>
    <row r="2929" spans="1:21" ht="14.4" customHeight="1" x14ac:dyDescent="0.3">
      <c r="A2929" s="737">
        <v>10</v>
      </c>
      <c r="B2929" s="738" t="s">
        <v>2778</v>
      </c>
      <c r="C2929" s="738" t="s">
        <v>3088</v>
      </c>
      <c r="D2929" s="819" t="s">
        <v>608</v>
      </c>
      <c r="E2929" s="820" t="s">
        <v>3145</v>
      </c>
      <c r="F2929" s="738" t="s">
        <v>3057</v>
      </c>
      <c r="G2929" s="738" t="s">
        <v>3736</v>
      </c>
      <c r="H2929" s="738" t="s">
        <v>608</v>
      </c>
      <c r="I2929" s="738" t="s">
        <v>694</v>
      </c>
      <c r="J2929" s="738" t="s">
        <v>3737</v>
      </c>
      <c r="K2929" s="738" t="s">
        <v>4293</v>
      </c>
      <c r="L2929" s="739">
        <v>38.5</v>
      </c>
      <c r="M2929" s="739">
        <v>38.5</v>
      </c>
      <c r="N2929" s="738">
        <v>1</v>
      </c>
      <c r="O2929" s="821">
        <v>1</v>
      </c>
      <c r="P2929" s="739"/>
      <c r="Q2929" s="754">
        <v>0</v>
      </c>
      <c r="R2929" s="738"/>
      <c r="S2929" s="754">
        <v>0</v>
      </c>
      <c r="T2929" s="821"/>
      <c r="U2929" s="777">
        <v>0</v>
      </c>
    </row>
    <row r="2930" spans="1:21" ht="14.4" customHeight="1" x14ac:dyDescent="0.3">
      <c r="A2930" s="737">
        <v>10</v>
      </c>
      <c r="B2930" s="738" t="s">
        <v>2778</v>
      </c>
      <c r="C2930" s="738" t="s">
        <v>3088</v>
      </c>
      <c r="D2930" s="819" t="s">
        <v>608</v>
      </c>
      <c r="E2930" s="820" t="s">
        <v>3145</v>
      </c>
      <c r="F2930" s="738" t="s">
        <v>3057</v>
      </c>
      <c r="G2930" s="738" t="s">
        <v>3288</v>
      </c>
      <c r="H2930" s="738" t="s">
        <v>608</v>
      </c>
      <c r="I2930" s="738" t="s">
        <v>951</v>
      </c>
      <c r="J2930" s="738" t="s">
        <v>952</v>
      </c>
      <c r="K2930" s="738" t="s">
        <v>3289</v>
      </c>
      <c r="L2930" s="739">
        <v>61.97</v>
      </c>
      <c r="M2930" s="739">
        <v>123.94</v>
      </c>
      <c r="N2930" s="738">
        <v>2</v>
      </c>
      <c r="O2930" s="821">
        <v>1.5</v>
      </c>
      <c r="P2930" s="739"/>
      <c r="Q2930" s="754">
        <v>0</v>
      </c>
      <c r="R2930" s="738"/>
      <c r="S2930" s="754">
        <v>0</v>
      </c>
      <c r="T2930" s="821"/>
      <c r="U2930" s="777">
        <v>0</v>
      </c>
    </row>
    <row r="2931" spans="1:21" ht="14.4" customHeight="1" x14ac:dyDescent="0.3">
      <c r="A2931" s="737">
        <v>10</v>
      </c>
      <c r="B2931" s="738" t="s">
        <v>2778</v>
      </c>
      <c r="C2931" s="738" t="s">
        <v>3088</v>
      </c>
      <c r="D2931" s="819" t="s">
        <v>608</v>
      </c>
      <c r="E2931" s="820" t="s">
        <v>3145</v>
      </c>
      <c r="F2931" s="738" t="s">
        <v>3057</v>
      </c>
      <c r="G2931" s="738" t="s">
        <v>3290</v>
      </c>
      <c r="H2931" s="738" t="s">
        <v>608</v>
      </c>
      <c r="I2931" s="738" t="s">
        <v>4277</v>
      </c>
      <c r="J2931" s="738" t="s">
        <v>3292</v>
      </c>
      <c r="K2931" s="738" t="s">
        <v>4278</v>
      </c>
      <c r="L2931" s="739">
        <v>38.56</v>
      </c>
      <c r="M2931" s="739">
        <v>347.04</v>
      </c>
      <c r="N2931" s="738">
        <v>9</v>
      </c>
      <c r="O2931" s="821">
        <v>9</v>
      </c>
      <c r="P2931" s="739"/>
      <c r="Q2931" s="754">
        <v>0</v>
      </c>
      <c r="R2931" s="738"/>
      <c r="S2931" s="754">
        <v>0</v>
      </c>
      <c r="T2931" s="821"/>
      <c r="U2931" s="777">
        <v>0</v>
      </c>
    </row>
    <row r="2932" spans="1:21" ht="14.4" customHeight="1" x14ac:dyDescent="0.3">
      <c r="A2932" s="737">
        <v>10</v>
      </c>
      <c r="B2932" s="738" t="s">
        <v>2778</v>
      </c>
      <c r="C2932" s="738" t="s">
        <v>3088</v>
      </c>
      <c r="D2932" s="819" t="s">
        <v>608</v>
      </c>
      <c r="E2932" s="820" t="s">
        <v>3145</v>
      </c>
      <c r="F2932" s="738" t="s">
        <v>3057</v>
      </c>
      <c r="G2932" s="738" t="s">
        <v>5167</v>
      </c>
      <c r="H2932" s="738" t="s">
        <v>608</v>
      </c>
      <c r="I2932" s="738" t="s">
        <v>5168</v>
      </c>
      <c r="J2932" s="738" t="s">
        <v>5169</v>
      </c>
      <c r="K2932" s="738" t="s">
        <v>5170</v>
      </c>
      <c r="L2932" s="739">
        <v>0</v>
      </c>
      <c r="M2932" s="739">
        <v>0</v>
      </c>
      <c r="N2932" s="738">
        <v>1</v>
      </c>
      <c r="O2932" s="821">
        <v>1</v>
      </c>
      <c r="P2932" s="739"/>
      <c r="Q2932" s="754"/>
      <c r="R2932" s="738"/>
      <c r="S2932" s="754">
        <v>0</v>
      </c>
      <c r="T2932" s="821"/>
      <c r="U2932" s="777">
        <v>0</v>
      </c>
    </row>
    <row r="2933" spans="1:21" ht="14.4" customHeight="1" x14ac:dyDescent="0.3">
      <c r="A2933" s="737">
        <v>10</v>
      </c>
      <c r="B2933" s="738" t="s">
        <v>2778</v>
      </c>
      <c r="C2933" s="738" t="s">
        <v>3088</v>
      </c>
      <c r="D2933" s="819" t="s">
        <v>608</v>
      </c>
      <c r="E2933" s="820" t="s">
        <v>3145</v>
      </c>
      <c r="F2933" s="738" t="s">
        <v>3057</v>
      </c>
      <c r="G2933" s="738" t="s">
        <v>3208</v>
      </c>
      <c r="H2933" s="738" t="s">
        <v>608</v>
      </c>
      <c r="I2933" s="738" t="s">
        <v>702</v>
      </c>
      <c r="J2933" s="738" t="s">
        <v>703</v>
      </c>
      <c r="K2933" s="738" t="s">
        <v>3209</v>
      </c>
      <c r="L2933" s="739">
        <v>126.59</v>
      </c>
      <c r="M2933" s="739">
        <v>126.59</v>
      </c>
      <c r="N2933" s="738">
        <v>1</v>
      </c>
      <c r="O2933" s="821">
        <v>1</v>
      </c>
      <c r="P2933" s="739"/>
      <c r="Q2933" s="754">
        <v>0</v>
      </c>
      <c r="R2933" s="738"/>
      <c r="S2933" s="754">
        <v>0</v>
      </c>
      <c r="T2933" s="821"/>
      <c r="U2933" s="777">
        <v>0</v>
      </c>
    </row>
    <row r="2934" spans="1:21" ht="14.4" customHeight="1" x14ac:dyDescent="0.3">
      <c r="A2934" s="737">
        <v>10</v>
      </c>
      <c r="B2934" s="738" t="s">
        <v>2778</v>
      </c>
      <c r="C2934" s="738" t="s">
        <v>3088</v>
      </c>
      <c r="D2934" s="819" t="s">
        <v>608</v>
      </c>
      <c r="E2934" s="820" t="s">
        <v>3145</v>
      </c>
      <c r="F2934" s="738" t="s">
        <v>3057</v>
      </c>
      <c r="G2934" s="738" t="s">
        <v>3524</v>
      </c>
      <c r="H2934" s="738" t="s">
        <v>608</v>
      </c>
      <c r="I2934" s="738" t="s">
        <v>1116</v>
      </c>
      <c r="J2934" s="738" t="s">
        <v>3525</v>
      </c>
      <c r="K2934" s="738" t="s">
        <v>5744</v>
      </c>
      <c r="L2934" s="739">
        <v>17.239999999999998</v>
      </c>
      <c r="M2934" s="739">
        <v>17.239999999999998</v>
      </c>
      <c r="N2934" s="738">
        <v>1</v>
      </c>
      <c r="O2934" s="821">
        <v>1</v>
      </c>
      <c r="P2934" s="739"/>
      <c r="Q2934" s="754">
        <v>0</v>
      </c>
      <c r="R2934" s="738"/>
      <c r="S2934" s="754">
        <v>0</v>
      </c>
      <c r="T2934" s="821"/>
      <c r="U2934" s="777">
        <v>0</v>
      </c>
    </row>
    <row r="2935" spans="1:21" ht="14.4" customHeight="1" x14ac:dyDescent="0.3">
      <c r="A2935" s="737">
        <v>10</v>
      </c>
      <c r="B2935" s="738" t="s">
        <v>2778</v>
      </c>
      <c r="C2935" s="738" t="s">
        <v>3088</v>
      </c>
      <c r="D2935" s="819" t="s">
        <v>608</v>
      </c>
      <c r="E2935" s="820" t="s">
        <v>3145</v>
      </c>
      <c r="F2935" s="738" t="s">
        <v>3057</v>
      </c>
      <c r="G2935" s="738" t="s">
        <v>4193</v>
      </c>
      <c r="H2935" s="738" t="s">
        <v>608</v>
      </c>
      <c r="I2935" s="738" t="s">
        <v>1727</v>
      </c>
      <c r="J2935" s="738" t="s">
        <v>1728</v>
      </c>
      <c r="K2935" s="738" t="s">
        <v>4194</v>
      </c>
      <c r="L2935" s="739">
        <v>69.59</v>
      </c>
      <c r="M2935" s="739">
        <v>208.77</v>
      </c>
      <c r="N2935" s="738">
        <v>3</v>
      </c>
      <c r="O2935" s="821">
        <v>3</v>
      </c>
      <c r="P2935" s="739"/>
      <c r="Q2935" s="754">
        <v>0</v>
      </c>
      <c r="R2935" s="738"/>
      <c r="S2935" s="754">
        <v>0</v>
      </c>
      <c r="T2935" s="821"/>
      <c r="U2935" s="777">
        <v>0</v>
      </c>
    </row>
    <row r="2936" spans="1:21" ht="14.4" customHeight="1" x14ac:dyDescent="0.3">
      <c r="A2936" s="737">
        <v>10</v>
      </c>
      <c r="B2936" s="738" t="s">
        <v>2778</v>
      </c>
      <c r="C2936" s="738" t="s">
        <v>3088</v>
      </c>
      <c r="D2936" s="819" t="s">
        <v>608</v>
      </c>
      <c r="E2936" s="820" t="s">
        <v>3145</v>
      </c>
      <c r="F2936" s="738" t="s">
        <v>3057</v>
      </c>
      <c r="G2936" s="738" t="s">
        <v>4193</v>
      </c>
      <c r="H2936" s="738" t="s">
        <v>608</v>
      </c>
      <c r="I2936" s="738" t="s">
        <v>5558</v>
      </c>
      <c r="J2936" s="738" t="s">
        <v>1728</v>
      </c>
      <c r="K2936" s="738" t="s">
        <v>5559</v>
      </c>
      <c r="L2936" s="739">
        <v>69.59</v>
      </c>
      <c r="M2936" s="739">
        <v>765.49000000000024</v>
      </c>
      <c r="N2936" s="738">
        <v>11</v>
      </c>
      <c r="O2936" s="821">
        <v>9.5</v>
      </c>
      <c r="P2936" s="739"/>
      <c r="Q2936" s="754">
        <v>0</v>
      </c>
      <c r="R2936" s="738"/>
      <c r="S2936" s="754">
        <v>0</v>
      </c>
      <c r="T2936" s="821"/>
      <c r="U2936" s="777">
        <v>0</v>
      </c>
    </row>
    <row r="2937" spans="1:21" ht="14.4" customHeight="1" x14ac:dyDescent="0.3">
      <c r="A2937" s="737">
        <v>10</v>
      </c>
      <c r="B2937" s="738" t="s">
        <v>2778</v>
      </c>
      <c r="C2937" s="738" t="s">
        <v>3088</v>
      </c>
      <c r="D2937" s="819" t="s">
        <v>608</v>
      </c>
      <c r="E2937" s="820" t="s">
        <v>3145</v>
      </c>
      <c r="F2937" s="738" t="s">
        <v>3057</v>
      </c>
      <c r="G2937" s="738" t="s">
        <v>3163</v>
      </c>
      <c r="H2937" s="738" t="s">
        <v>608</v>
      </c>
      <c r="I2937" s="738" t="s">
        <v>1393</v>
      </c>
      <c r="J2937" s="738" t="s">
        <v>3164</v>
      </c>
      <c r="K2937" s="738" t="s">
        <v>3165</v>
      </c>
      <c r="L2937" s="739">
        <v>88.76</v>
      </c>
      <c r="M2937" s="739">
        <v>88.76</v>
      </c>
      <c r="N2937" s="738">
        <v>1</v>
      </c>
      <c r="O2937" s="821">
        <v>0.5</v>
      </c>
      <c r="P2937" s="739"/>
      <c r="Q2937" s="754">
        <v>0</v>
      </c>
      <c r="R2937" s="738"/>
      <c r="S2937" s="754">
        <v>0</v>
      </c>
      <c r="T2937" s="821"/>
      <c r="U2937" s="777">
        <v>0</v>
      </c>
    </row>
    <row r="2938" spans="1:21" ht="14.4" customHeight="1" x14ac:dyDescent="0.3">
      <c r="A2938" s="737">
        <v>10</v>
      </c>
      <c r="B2938" s="738" t="s">
        <v>2778</v>
      </c>
      <c r="C2938" s="738" t="s">
        <v>3088</v>
      </c>
      <c r="D2938" s="819" t="s">
        <v>608</v>
      </c>
      <c r="E2938" s="820" t="s">
        <v>3145</v>
      </c>
      <c r="F2938" s="738" t="s">
        <v>3057</v>
      </c>
      <c r="G2938" s="738" t="s">
        <v>5745</v>
      </c>
      <c r="H2938" s="738" t="s">
        <v>608</v>
      </c>
      <c r="I2938" s="738" t="s">
        <v>5746</v>
      </c>
      <c r="J2938" s="738" t="s">
        <v>5747</v>
      </c>
      <c r="K2938" s="738" t="s">
        <v>5748</v>
      </c>
      <c r="L2938" s="739">
        <v>32.28</v>
      </c>
      <c r="M2938" s="739">
        <v>32.28</v>
      </c>
      <c r="N2938" s="738">
        <v>1</v>
      </c>
      <c r="O2938" s="821">
        <v>0.5</v>
      </c>
      <c r="P2938" s="739"/>
      <c r="Q2938" s="754">
        <v>0</v>
      </c>
      <c r="R2938" s="738"/>
      <c r="S2938" s="754">
        <v>0</v>
      </c>
      <c r="T2938" s="821"/>
      <c r="U2938" s="777">
        <v>0</v>
      </c>
    </row>
    <row r="2939" spans="1:21" ht="14.4" customHeight="1" x14ac:dyDescent="0.3">
      <c r="A2939" s="737">
        <v>10</v>
      </c>
      <c r="B2939" s="738" t="s">
        <v>2778</v>
      </c>
      <c r="C2939" s="738" t="s">
        <v>3088</v>
      </c>
      <c r="D2939" s="819" t="s">
        <v>608</v>
      </c>
      <c r="E2939" s="820" t="s">
        <v>3145</v>
      </c>
      <c r="F2939" s="738" t="s">
        <v>3057</v>
      </c>
      <c r="G2939" s="738" t="s">
        <v>3689</v>
      </c>
      <c r="H2939" s="738" t="s">
        <v>608</v>
      </c>
      <c r="I2939" s="738" t="s">
        <v>4364</v>
      </c>
      <c r="J2939" s="738" t="s">
        <v>2944</v>
      </c>
      <c r="K2939" s="738" t="s">
        <v>4365</v>
      </c>
      <c r="L2939" s="739">
        <v>109.89</v>
      </c>
      <c r="M2939" s="739">
        <v>219.78</v>
      </c>
      <c r="N2939" s="738">
        <v>2</v>
      </c>
      <c r="O2939" s="821">
        <v>1</v>
      </c>
      <c r="P2939" s="739"/>
      <c r="Q2939" s="754">
        <v>0</v>
      </c>
      <c r="R2939" s="738"/>
      <c r="S2939" s="754">
        <v>0</v>
      </c>
      <c r="T2939" s="821"/>
      <c r="U2939" s="777">
        <v>0</v>
      </c>
    </row>
    <row r="2940" spans="1:21" ht="14.4" customHeight="1" x14ac:dyDescent="0.3">
      <c r="A2940" s="737">
        <v>10</v>
      </c>
      <c r="B2940" s="738" t="s">
        <v>2778</v>
      </c>
      <c r="C2940" s="738" t="s">
        <v>3088</v>
      </c>
      <c r="D2940" s="819" t="s">
        <v>608</v>
      </c>
      <c r="E2940" s="820" t="s">
        <v>3145</v>
      </c>
      <c r="F2940" s="738" t="s">
        <v>3057</v>
      </c>
      <c r="G2940" s="738" t="s">
        <v>3487</v>
      </c>
      <c r="H2940" s="738" t="s">
        <v>608</v>
      </c>
      <c r="I2940" s="738" t="s">
        <v>2750</v>
      </c>
      <c r="J2940" s="738" t="s">
        <v>2751</v>
      </c>
      <c r="K2940" s="738" t="s">
        <v>3510</v>
      </c>
      <c r="L2940" s="739">
        <v>0</v>
      </c>
      <c r="M2940" s="739">
        <v>0</v>
      </c>
      <c r="N2940" s="738">
        <v>1</v>
      </c>
      <c r="O2940" s="821">
        <v>1</v>
      </c>
      <c r="P2940" s="739"/>
      <c r="Q2940" s="754"/>
      <c r="R2940" s="738"/>
      <c r="S2940" s="754">
        <v>0</v>
      </c>
      <c r="T2940" s="821"/>
      <c r="U2940" s="777">
        <v>0</v>
      </c>
    </row>
    <row r="2941" spans="1:21" ht="14.4" customHeight="1" x14ac:dyDescent="0.3">
      <c r="A2941" s="737">
        <v>10</v>
      </c>
      <c r="B2941" s="738" t="s">
        <v>2778</v>
      </c>
      <c r="C2941" s="738" t="s">
        <v>3088</v>
      </c>
      <c r="D2941" s="819" t="s">
        <v>608</v>
      </c>
      <c r="E2941" s="820" t="s">
        <v>3145</v>
      </c>
      <c r="F2941" s="738" t="s">
        <v>3057</v>
      </c>
      <c r="G2941" s="738" t="s">
        <v>3385</v>
      </c>
      <c r="H2941" s="738" t="s">
        <v>608</v>
      </c>
      <c r="I2941" s="738" t="s">
        <v>5749</v>
      </c>
      <c r="J2941" s="738" t="s">
        <v>4837</v>
      </c>
      <c r="K2941" s="738" t="s">
        <v>5750</v>
      </c>
      <c r="L2941" s="739">
        <v>0</v>
      </c>
      <c r="M2941" s="739">
        <v>0</v>
      </c>
      <c r="N2941" s="738">
        <v>1</v>
      </c>
      <c r="O2941" s="821">
        <v>1</v>
      </c>
      <c r="P2941" s="739"/>
      <c r="Q2941" s="754"/>
      <c r="R2941" s="738"/>
      <c r="S2941" s="754">
        <v>0</v>
      </c>
      <c r="T2941" s="821"/>
      <c r="U2941" s="777">
        <v>0</v>
      </c>
    </row>
    <row r="2942" spans="1:21" ht="14.4" customHeight="1" x14ac:dyDescent="0.3">
      <c r="A2942" s="737">
        <v>10</v>
      </c>
      <c r="B2942" s="738" t="s">
        <v>2778</v>
      </c>
      <c r="C2942" s="738" t="s">
        <v>3088</v>
      </c>
      <c r="D2942" s="819" t="s">
        <v>608</v>
      </c>
      <c r="E2942" s="820" t="s">
        <v>3145</v>
      </c>
      <c r="F2942" s="738" t="s">
        <v>3057</v>
      </c>
      <c r="G2942" s="738" t="s">
        <v>3385</v>
      </c>
      <c r="H2942" s="738" t="s">
        <v>608</v>
      </c>
      <c r="I2942" s="738" t="s">
        <v>5751</v>
      </c>
      <c r="J2942" s="738" t="s">
        <v>4837</v>
      </c>
      <c r="K2942" s="738" t="s">
        <v>5752</v>
      </c>
      <c r="L2942" s="739">
        <v>64.540000000000006</v>
      </c>
      <c r="M2942" s="739">
        <v>64.540000000000006</v>
      </c>
      <c r="N2942" s="738">
        <v>1</v>
      </c>
      <c r="O2942" s="821">
        <v>0.5</v>
      </c>
      <c r="P2942" s="739"/>
      <c r="Q2942" s="754">
        <v>0</v>
      </c>
      <c r="R2942" s="738"/>
      <c r="S2942" s="754">
        <v>0</v>
      </c>
      <c r="T2942" s="821"/>
      <c r="U2942" s="777">
        <v>0</v>
      </c>
    </row>
    <row r="2943" spans="1:21" ht="14.4" customHeight="1" x14ac:dyDescent="0.3">
      <c r="A2943" s="737">
        <v>10</v>
      </c>
      <c r="B2943" s="738" t="s">
        <v>2778</v>
      </c>
      <c r="C2943" s="738" t="s">
        <v>3088</v>
      </c>
      <c r="D2943" s="819" t="s">
        <v>608</v>
      </c>
      <c r="E2943" s="820" t="s">
        <v>3145</v>
      </c>
      <c r="F2943" s="738" t="s">
        <v>3057</v>
      </c>
      <c r="G2943" s="738" t="s">
        <v>4845</v>
      </c>
      <c r="H2943" s="738" t="s">
        <v>871</v>
      </c>
      <c r="I2943" s="738" t="s">
        <v>5753</v>
      </c>
      <c r="J2943" s="738" t="s">
        <v>5754</v>
      </c>
      <c r="K2943" s="738" t="s">
        <v>3236</v>
      </c>
      <c r="L2943" s="739">
        <v>69.16</v>
      </c>
      <c r="M2943" s="739">
        <v>69.16</v>
      </c>
      <c r="N2943" s="738">
        <v>1</v>
      </c>
      <c r="O2943" s="821">
        <v>0.5</v>
      </c>
      <c r="P2943" s="739"/>
      <c r="Q2943" s="754">
        <v>0</v>
      </c>
      <c r="R2943" s="738"/>
      <c r="S2943" s="754">
        <v>0</v>
      </c>
      <c r="T2943" s="821"/>
      <c r="U2943" s="777">
        <v>0</v>
      </c>
    </row>
    <row r="2944" spans="1:21" ht="14.4" customHeight="1" x14ac:dyDescent="0.3">
      <c r="A2944" s="737">
        <v>10</v>
      </c>
      <c r="B2944" s="738" t="s">
        <v>2778</v>
      </c>
      <c r="C2944" s="738" t="s">
        <v>3088</v>
      </c>
      <c r="D2944" s="819" t="s">
        <v>608</v>
      </c>
      <c r="E2944" s="820" t="s">
        <v>3145</v>
      </c>
      <c r="F2944" s="738" t="s">
        <v>3057</v>
      </c>
      <c r="G2944" s="738" t="s">
        <v>4845</v>
      </c>
      <c r="H2944" s="738" t="s">
        <v>608</v>
      </c>
      <c r="I2944" s="738" t="s">
        <v>5755</v>
      </c>
      <c r="J2944" s="738" t="s">
        <v>4847</v>
      </c>
      <c r="K2944" s="738" t="s">
        <v>5756</v>
      </c>
      <c r="L2944" s="739">
        <v>138.31</v>
      </c>
      <c r="M2944" s="739">
        <v>138.31</v>
      </c>
      <c r="N2944" s="738">
        <v>1</v>
      </c>
      <c r="O2944" s="821">
        <v>0.5</v>
      </c>
      <c r="P2944" s="739"/>
      <c r="Q2944" s="754">
        <v>0</v>
      </c>
      <c r="R2944" s="738"/>
      <c r="S2944" s="754">
        <v>0</v>
      </c>
      <c r="T2944" s="821"/>
      <c r="U2944" s="777">
        <v>0</v>
      </c>
    </row>
    <row r="2945" spans="1:21" ht="14.4" customHeight="1" x14ac:dyDescent="0.3">
      <c r="A2945" s="737">
        <v>10</v>
      </c>
      <c r="B2945" s="738" t="s">
        <v>2778</v>
      </c>
      <c r="C2945" s="738" t="s">
        <v>3088</v>
      </c>
      <c r="D2945" s="819" t="s">
        <v>608</v>
      </c>
      <c r="E2945" s="820" t="s">
        <v>3145</v>
      </c>
      <c r="F2945" s="738" t="s">
        <v>3057</v>
      </c>
      <c r="G2945" s="738" t="s">
        <v>3298</v>
      </c>
      <c r="H2945" s="738" t="s">
        <v>608</v>
      </c>
      <c r="I2945" s="738" t="s">
        <v>3626</v>
      </c>
      <c r="J2945" s="738" t="s">
        <v>3300</v>
      </c>
      <c r="K2945" s="738" t="s">
        <v>3627</v>
      </c>
      <c r="L2945" s="739">
        <v>0</v>
      </c>
      <c r="M2945" s="739">
        <v>0</v>
      </c>
      <c r="N2945" s="738">
        <v>2</v>
      </c>
      <c r="O2945" s="821">
        <v>2</v>
      </c>
      <c r="P2945" s="739"/>
      <c r="Q2945" s="754"/>
      <c r="R2945" s="738"/>
      <c r="S2945" s="754">
        <v>0</v>
      </c>
      <c r="T2945" s="821"/>
      <c r="U2945" s="777">
        <v>0</v>
      </c>
    </row>
    <row r="2946" spans="1:21" ht="14.4" customHeight="1" x14ac:dyDescent="0.3">
      <c r="A2946" s="737">
        <v>10</v>
      </c>
      <c r="B2946" s="738" t="s">
        <v>2778</v>
      </c>
      <c r="C2946" s="738" t="s">
        <v>3088</v>
      </c>
      <c r="D2946" s="819" t="s">
        <v>608</v>
      </c>
      <c r="E2946" s="820" t="s">
        <v>3145</v>
      </c>
      <c r="F2946" s="738" t="s">
        <v>3057</v>
      </c>
      <c r="G2946" s="738" t="s">
        <v>3298</v>
      </c>
      <c r="H2946" s="738" t="s">
        <v>608</v>
      </c>
      <c r="I2946" s="738" t="s">
        <v>5684</v>
      </c>
      <c r="J2946" s="738" t="s">
        <v>3300</v>
      </c>
      <c r="K2946" s="738" t="s">
        <v>5685</v>
      </c>
      <c r="L2946" s="739">
        <v>0</v>
      </c>
      <c r="M2946" s="739">
        <v>0</v>
      </c>
      <c r="N2946" s="738">
        <v>2</v>
      </c>
      <c r="O2946" s="821">
        <v>2</v>
      </c>
      <c r="P2946" s="739"/>
      <c r="Q2946" s="754"/>
      <c r="R2946" s="738"/>
      <c r="S2946" s="754">
        <v>0</v>
      </c>
      <c r="T2946" s="821"/>
      <c r="U2946" s="777">
        <v>0</v>
      </c>
    </row>
    <row r="2947" spans="1:21" ht="14.4" customHeight="1" x14ac:dyDescent="0.3">
      <c r="A2947" s="737">
        <v>10</v>
      </c>
      <c r="B2947" s="738" t="s">
        <v>2778</v>
      </c>
      <c r="C2947" s="738" t="s">
        <v>3088</v>
      </c>
      <c r="D2947" s="819" t="s">
        <v>608</v>
      </c>
      <c r="E2947" s="820" t="s">
        <v>3145</v>
      </c>
      <c r="F2947" s="738" t="s">
        <v>3057</v>
      </c>
      <c r="G2947" s="738" t="s">
        <v>3477</v>
      </c>
      <c r="H2947" s="738" t="s">
        <v>608</v>
      </c>
      <c r="I2947" s="738" t="s">
        <v>1589</v>
      </c>
      <c r="J2947" s="738" t="s">
        <v>1590</v>
      </c>
      <c r="K2947" s="738" t="s">
        <v>3478</v>
      </c>
      <c r="L2947" s="739">
        <v>90.95</v>
      </c>
      <c r="M2947" s="739">
        <v>363.8</v>
      </c>
      <c r="N2947" s="738">
        <v>4</v>
      </c>
      <c r="O2947" s="821">
        <v>3.5</v>
      </c>
      <c r="P2947" s="739"/>
      <c r="Q2947" s="754">
        <v>0</v>
      </c>
      <c r="R2947" s="738"/>
      <c r="S2947" s="754">
        <v>0</v>
      </c>
      <c r="T2947" s="821"/>
      <c r="U2947" s="777">
        <v>0</v>
      </c>
    </row>
    <row r="2948" spans="1:21" ht="14.4" customHeight="1" x14ac:dyDescent="0.3">
      <c r="A2948" s="737">
        <v>10</v>
      </c>
      <c r="B2948" s="738" t="s">
        <v>2778</v>
      </c>
      <c r="C2948" s="738" t="s">
        <v>3088</v>
      </c>
      <c r="D2948" s="819" t="s">
        <v>608</v>
      </c>
      <c r="E2948" s="820" t="s">
        <v>3145</v>
      </c>
      <c r="F2948" s="738" t="s">
        <v>3057</v>
      </c>
      <c r="G2948" s="738" t="s">
        <v>3739</v>
      </c>
      <c r="H2948" s="738" t="s">
        <v>608</v>
      </c>
      <c r="I2948" s="738" t="s">
        <v>1967</v>
      </c>
      <c r="J2948" s="738" t="s">
        <v>1968</v>
      </c>
      <c r="K2948" s="738" t="s">
        <v>3740</v>
      </c>
      <c r="L2948" s="739">
        <v>38.56</v>
      </c>
      <c r="M2948" s="739">
        <v>115.68</v>
      </c>
      <c r="N2948" s="738">
        <v>3</v>
      </c>
      <c r="O2948" s="821">
        <v>2.5</v>
      </c>
      <c r="P2948" s="739"/>
      <c r="Q2948" s="754">
        <v>0</v>
      </c>
      <c r="R2948" s="738"/>
      <c r="S2948" s="754">
        <v>0</v>
      </c>
      <c r="T2948" s="821"/>
      <c r="U2948" s="777">
        <v>0</v>
      </c>
    </row>
    <row r="2949" spans="1:21" ht="14.4" customHeight="1" x14ac:dyDescent="0.3">
      <c r="A2949" s="737">
        <v>10</v>
      </c>
      <c r="B2949" s="738" t="s">
        <v>2778</v>
      </c>
      <c r="C2949" s="738" t="s">
        <v>3088</v>
      </c>
      <c r="D2949" s="819" t="s">
        <v>608</v>
      </c>
      <c r="E2949" s="820" t="s">
        <v>3145</v>
      </c>
      <c r="F2949" s="738" t="s">
        <v>3057</v>
      </c>
      <c r="G2949" s="738" t="s">
        <v>5023</v>
      </c>
      <c r="H2949" s="738" t="s">
        <v>608</v>
      </c>
      <c r="I2949" s="738" t="s">
        <v>5757</v>
      </c>
      <c r="J2949" s="738" t="s">
        <v>5028</v>
      </c>
      <c r="K2949" s="738" t="s">
        <v>5758</v>
      </c>
      <c r="L2949" s="739">
        <v>0</v>
      </c>
      <c r="M2949" s="739">
        <v>0</v>
      </c>
      <c r="N2949" s="738">
        <v>2</v>
      </c>
      <c r="O2949" s="821">
        <v>2</v>
      </c>
      <c r="P2949" s="739"/>
      <c r="Q2949" s="754"/>
      <c r="R2949" s="738"/>
      <c r="S2949" s="754">
        <v>0</v>
      </c>
      <c r="T2949" s="821"/>
      <c r="U2949" s="777">
        <v>0</v>
      </c>
    </row>
    <row r="2950" spans="1:21" ht="14.4" customHeight="1" x14ac:dyDescent="0.3">
      <c r="A2950" s="737">
        <v>10</v>
      </c>
      <c r="B2950" s="738" t="s">
        <v>2778</v>
      </c>
      <c r="C2950" s="738" t="s">
        <v>3088</v>
      </c>
      <c r="D2950" s="819" t="s">
        <v>608</v>
      </c>
      <c r="E2950" s="820" t="s">
        <v>3145</v>
      </c>
      <c r="F2950" s="738" t="s">
        <v>3057</v>
      </c>
      <c r="G2950" s="738" t="s">
        <v>3181</v>
      </c>
      <c r="H2950" s="738" t="s">
        <v>608</v>
      </c>
      <c r="I2950" s="738" t="s">
        <v>5759</v>
      </c>
      <c r="J2950" s="738" t="s">
        <v>5760</v>
      </c>
      <c r="K2950" s="738" t="s">
        <v>5761</v>
      </c>
      <c r="L2950" s="739">
        <v>94.84</v>
      </c>
      <c r="M2950" s="739">
        <v>94.84</v>
      </c>
      <c r="N2950" s="738">
        <v>1</v>
      </c>
      <c r="O2950" s="821">
        <v>1</v>
      </c>
      <c r="P2950" s="739"/>
      <c r="Q2950" s="754">
        <v>0</v>
      </c>
      <c r="R2950" s="738"/>
      <c r="S2950" s="754">
        <v>0</v>
      </c>
      <c r="T2950" s="821"/>
      <c r="U2950" s="777">
        <v>0</v>
      </c>
    </row>
    <row r="2951" spans="1:21" ht="14.4" customHeight="1" x14ac:dyDescent="0.3">
      <c r="A2951" s="737">
        <v>10</v>
      </c>
      <c r="B2951" s="738" t="s">
        <v>2778</v>
      </c>
      <c r="C2951" s="738" t="s">
        <v>3088</v>
      </c>
      <c r="D2951" s="819" t="s">
        <v>608</v>
      </c>
      <c r="E2951" s="820" t="s">
        <v>3145</v>
      </c>
      <c r="F2951" s="738" t="s">
        <v>3057</v>
      </c>
      <c r="G2951" s="738" t="s">
        <v>3552</v>
      </c>
      <c r="H2951" s="738" t="s">
        <v>608</v>
      </c>
      <c r="I2951" s="738" t="s">
        <v>3553</v>
      </c>
      <c r="J2951" s="738" t="s">
        <v>3554</v>
      </c>
      <c r="K2951" s="738" t="s">
        <v>3000</v>
      </c>
      <c r="L2951" s="739">
        <v>88.1</v>
      </c>
      <c r="M2951" s="739">
        <v>88.1</v>
      </c>
      <c r="N2951" s="738">
        <v>1</v>
      </c>
      <c r="O2951" s="821">
        <v>1</v>
      </c>
      <c r="P2951" s="739"/>
      <c r="Q2951" s="754">
        <v>0</v>
      </c>
      <c r="R2951" s="738"/>
      <c r="S2951" s="754">
        <v>0</v>
      </c>
      <c r="T2951" s="821"/>
      <c r="U2951" s="777">
        <v>0</v>
      </c>
    </row>
    <row r="2952" spans="1:21" ht="14.4" customHeight="1" x14ac:dyDescent="0.3">
      <c r="A2952" s="737">
        <v>10</v>
      </c>
      <c r="B2952" s="738" t="s">
        <v>2778</v>
      </c>
      <c r="C2952" s="738" t="s">
        <v>3088</v>
      </c>
      <c r="D2952" s="819" t="s">
        <v>608</v>
      </c>
      <c r="E2952" s="820" t="s">
        <v>3145</v>
      </c>
      <c r="F2952" s="738" t="s">
        <v>3057</v>
      </c>
      <c r="G2952" s="738" t="s">
        <v>3188</v>
      </c>
      <c r="H2952" s="738" t="s">
        <v>608</v>
      </c>
      <c r="I2952" s="738" t="s">
        <v>3302</v>
      </c>
      <c r="J2952" s="738" t="s">
        <v>1623</v>
      </c>
      <c r="K2952" s="738" t="s">
        <v>3303</v>
      </c>
      <c r="L2952" s="739">
        <v>93.71</v>
      </c>
      <c r="M2952" s="739">
        <v>93.71</v>
      </c>
      <c r="N2952" s="738">
        <v>1</v>
      </c>
      <c r="O2952" s="821">
        <v>1</v>
      </c>
      <c r="P2952" s="739"/>
      <c r="Q2952" s="754">
        <v>0</v>
      </c>
      <c r="R2952" s="738"/>
      <c r="S2952" s="754">
        <v>0</v>
      </c>
      <c r="T2952" s="821"/>
      <c r="U2952" s="777">
        <v>0</v>
      </c>
    </row>
    <row r="2953" spans="1:21" ht="14.4" customHeight="1" x14ac:dyDescent="0.3">
      <c r="A2953" s="737">
        <v>10</v>
      </c>
      <c r="B2953" s="738" t="s">
        <v>2778</v>
      </c>
      <c r="C2953" s="738" t="s">
        <v>3088</v>
      </c>
      <c r="D2953" s="819" t="s">
        <v>608</v>
      </c>
      <c r="E2953" s="820" t="s">
        <v>3145</v>
      </c>
      <c r="F2953" s="738" t="s">
        <v>3057</v>
      </c>
      <c r="G2953" s="738" t="s">
        <v>3188</v>
      </c>
      <c r="H2953" s="738" t="s">
        <v>608</v>
      </c>
      <c r="I2953" s="738" t="s">
        <v>735</v>
      </c>
      <c r="J2953" s="738" t="s">
        <v>736</v>
      </c>
      <c r="K2953" s="738" t="s">
        <v>3307</v>
      </c>
      <c r="L2953" s="739">
        <v>0</v>
      </c>
      <c r="M2953" s="739">
        <v>0</v>
      </c>
      <c r="N2953" s="738">
        <v>1</v>
      </c>
      <c r="O2953" s="821">
        <v>1</v>
      </c>
      <c r="P2953" s="739"/>
      <c r="Q2953" s="754"/>
      <c r="R2953" s="738"/>
      <c r="S2953" s="754">
        <v>0</v>
      </c>
      <c r="T2953" s="821"/>
      <c r="U2953" s="777">
        <v>0</v>
      </c>
    </row>
    <row r="2954" spans="1:21" ht="14.4" customHeight="1" x14ac:dyDescent="0.3">
      <c r="A2954" s="737">
        <v>10</v>
      </c>
      <c r="B2954" s="738" t="s">
        <v>2778</v>
      </c>
      <c r="C2954" s="738" t="s">
        <v>3088</v>
      </c>
      <c r="D2954" s="819" t="s">
        <v>608</v>
      </c>
      <c r="E2954" s="820" t="s">
        <v>3145</v>
      </c>
      <c r="F2954" s="738" t="s">
        <v>3057</v>
      </c>
      <c r="G2954" s="738" t="s">
        <v>3188</v>
      </c>
      <c r="H2954" s="738" t="s">
        <v>608</v>
      </c>
      <c r="I2954" s="738" t="s">
        <v>1622</v>
      </c>
      <c r="J2954" s="738" t="s">
        <v>1623</v>
      </c>
      <c r="K2954" s="738" t="s">
        <v>3190</v>
      </c>
      <c r="L2954" s="739">
        <v>301.2</v>
      </c>
      <c r="M2954" s="739">
        <v>301.2</v>
      </c>
      <c r="N2954" s="738">
        <v>1</v>
      </c>
      <c r="O2954" s="821">
        <v>0.5</v>
      </c>
      <c r="P2954" s="739"/>
      <c r="Q2954" s="754">
        <v>0</v>
      </c>
      <c r="R2954" s="738"/>
      <c r="S2954" s="754">
        <v>0</v>
      </c>
      <c r="T2954" s="821"/>
      <c r="U2954" s="777">
        <v>0</v>
      </c>
    </row>
    <row r="2955" spans="1:21" ht="14.4" customHeight="1" x14ac:dyDescent="0.3">
      <c r="A2955" s="737">
        <v>10</v>
      </c>
      <c r="B2955" s="738" t="s">
        <v>2778</v>
      </c>
      <c r="C2955" s="738" t="s">
        <v>3088</v>
      </c>
      <c r="D2955" s="819" t="s">
        <v>608</v>
      </c>
      <c r="E2955" s="820" t="s">
        <v>3145</v>
      </c>
      <c r="F2955" s="738" t="s">
        <v>3057</v>
      </c>
      <c r="G2955" s="738" t="s">
        <v>3188</v>
      </c>
      <c r="H2955" s="738" t="s">
        <v>608</v>
      </c>
      <c r="I2955" s="738" t="s">
        <v>2598</v>
      </c>
      <c r="J2955" s="738" t="s">
        <v>1623</v>
      </c>
      <c r="K2955" s="738" t="s">
        <v>3303</v>
      </c>
      <c r="L2955" s="739">
        <v>93.71</v>
      </c>
      <c r="M2955" s="739">
        <v>93.71</v>
      </c>
      <c r="N2955" s="738">
        <v>1</v>
      </c>
      <c r="O2955" s="821">
        <v>1</v>
      </c>
      <c r="P2955" s="739"/>
      <c r="Q2955" s="754">
        <v>0</v>
      </c>
      <c r="R2955" s="738"/>
      <c r="S2955" s="754">
        <v>0</v>
      </c>
      <c r="T2955" s="821"/>
      <c r="U2955" s="777">
        <v>0</v>
      </c>
    </row>
    <row r="2956" spans="1:21" ht="14.4" customHeight="1" x14ac:dyDescent="0.3">
      <c r="A2956" s="737">
        <v>10</v>
      </c>
      <c r="B2956" s="738" t="s">
        <v>2778</v>
      </c>
      <c r="C2956" s="738" t="s">
        <v>3088</v>
      </c>
      <c r="D2956" s="819" t="s">
        <v>608</v>
      </c>
      <c r="E2956" s="820" t="s">
        <v>3145</v>
      </c>
      <c r="F2956" s="738" t="s">
        <v>3057</v>
      </c>
      <c r="G2956" s="738" t="s">
        <v>3316</v>
      </c>
      <c r="H2956" s="738" t="s">
        <v>608</v>
      </c>
      <c r="I2956" s="738" t="s">
        <v>3317</v>
      </c>
      <c r="J2956" s="738" t="s">
        <v>1595</v>
      </c>
      <c r="K2956" s="738" t="s">
        <v>3318</v>
      </c>
      <c r="L2956" s="739">
        <v>52.61</v>
      </c>
      <c r="M2956" s="739">
        <v>52.61</v>
      </c>
      <c r="N2956" s="738">
        <v>1</v>
      </c>
      <c r="O2956" s="821">
        <v>1</v>
      </c>
      <c r="P2956" s="739"/>
      <c r="Q2956" s="754">
        <v>0</v>
      </c>
      <c r="R2956" s="738"/>
      <c r="S2956" s="754">
        <v>0</v>
      </c>
      <c r="T2956" s="821"/>
      <c r="U2956" s="777">
        <v>0</v>
      </c>
    </row>
    <row r="2957" spans="1:21" ht="14.4" customHeight="1" x14ac:dyDescent="0.3">
      <c r="A2957" s="737">
        <v>10</v>
      </c>
      <c r="B2957" s="738" t="s">
        <v>2778</v>
      </c>
      <c r="C2957" s="738" t="s">
        <v>3088</v>
      </c>
      <c r="D2957" s="819" t="s">
        <v>608</v>
      </c>
      <c r="E2957" s="820" t="s">
        <v>3145</v>
      </c>
      <c r="F2957" s="738" t="s">
        <v>3057</v>
      </c>
      <c r="G2957" s="738" t="s">
        <v>3316</v>
      </c>
      <c r="H2957" s="738" t="s">
        <v>608</v>
      </c>
      <c r="I2957" s="738" t="s">
        <v>3640</v>
      </c>
      <c r="J2957" s="738" t="s">
        <v>1595</v>
      </c>
      <c r="K2957" s="738" t="s">
        <v>3318</v>
      </c>
      <c r="L2957" s="739">
        <v>0</v>
      </c>
      <c r="M2957" s="739">
        <v>0</v>
      </c>
      <c r="N2957" s="738">
        <v>1</v>
      </c>
      <c r="O2957" s="821">
        <v>1</v>
      </c>
      <c r="P2957" s="739"/>
      <c r="Q2957" s="754"/>
      <c r="R2957" s="738"/>
      <c r="S2957" s="754">
        <v>0</v>
      </c>
      <c r="T2957" s="821"/>
      <c r="U2957" s="777">
        <v>0</v>
      </c>
    </row>
    <row r="2958" spans="1:21" ht="14.4" customHeight="1" x14ac:dyDescent="0.3">
      <c r="A2958" s="737">
        <v>10</v>
      </c>
      <c r="B2958" s="738" t="s">
        <v>2778</v>
      </c>
      <c r="C2958" s="738" t="s">
        <v>3088</v>
      </c>
      <c r="D2958" s="819" t="s">
        <v>608</v>
      </c>
      <c r="E2958" s="820" t="s">
        <v>3145</v>
      </c>
      <c r="F2958" s="738" t="s">
        <v>3057</v>
      </c>
      <c r="G2958" s="738" t="s">
        <v>3319</v>
      </c>
      <c r="H2958" s="738" t="s">
        <v>871</v>
      </c>
      <c r="I2958" s="738" t="s">
        <v>4873</v>
      </c>
      <c r="J2958" s="738" t="s">
        <v>4874</v>
      </c>
      <c r="K2958" s="738" t="s">
        <v>2878</v>
      </c>
      <c r="L2958" s="739">
        <v>1614.9</v>
      </c>
      <c r="M2958" s="739">
        <v>3229.8</v>
      </c>
      <c r="N2958" s="738">
        <v>2</v>
      </c>
      <c r="O2958" s="821">
        <v>2</v>
      </c>
      <c r="P2958" s="739"/>
      <c r="Q2958" s="754">
        <v>0</v>
      </c>
      <c r="R2958" s="738"/>
      <c r="S2958" s="754">
        <v>0</v>
      </c>
      <c r="T2958" s="821"/>
      <c r="U2958" s="777">
        <v>0</v>
      </c>
    </row>
    <row r="2959" spans="1:21" ht="14.4" customHeight="1" x14ac:dyDescent="0.3">
      <c r="A2959" s="737">
        <v>10</v>
      </c>
      <c r="B2959" s="738" t="s">
        <v>2778</v>
      </c>
      <c r="C2959" s="738" t="s">
        <v>3088</v>
      </c>
      <c r="D2959" s="819" t="s">
        <v>608</v>
      </c>
      <c r="E2959" s="820" t="s">
        <v>3145</v>
      </c>
      <c r="F2959" s="738" t="s">
        <v>3057</v>
      </c>
      <c r="G2959" s="738" t="s">
        <v>3319</v>
      </c>
      <c r="H2959" s="738" t="s">
        <v>871</v>
      </c>
      <c r="I2959" s="738" t="s">
        <v>940</v>
      </c>
      <c r="J2959" s="738" t="s">
        <v>941</v>
      </c>
      <c r="K2959" s="738" t="s">
        <v>942</v>
      </c>
      <c r="L2959" s="739">
        <v>2635.97</v>
      </c>
      <c r="M2959" s="739">
        <v>13179.849999999999</v>
      </c>
      <c r="N2959" s="738">
        <v>5</v>
      </c>
      <c r="O2959" s="821">
        <v>5</v>
      </c>
      <c r="P2959" s="739"/>
      <c r="Q2959" s="754">
        <v>0</v>
      </c>
      <c r="R2959" s="738"/>
      <c r="S2959" s="754">
        <v>0</v>
      </c>
      <c r="T2959" s="821"/>
      <c r="U2959" s="777">
        <v>0</v>
      </c>
    </row>
    <row r="2960" spans="1:21" ht="14.4" customHeight="1" x14ac:dyDescent="0.3">
      <c r="A2960" s="737">
        <v>10</v>
      </c>
      <c r="B2960" s="738" t="s">
        <v>2778</v>
      </c>
      <c r="C2960" s="738" t="s">
        <v>3088</v>
      </c>
      <c r="D2960" s="819" t="s">
        <v>608</v>
      </c>
      <c r="E2960" s="820" t="s">
        <v>3145</v>
      </c>
      <c r="F2960" s="738" t="s">
        <v>3057</v>
      </c>
      <c r="G2960" s="738" t="s">
        <v>3319</v>
      </c>
      <c r="H2960" s="738" t="s">
        <v>608</v>
      </c>
      <c r="I2960" s="738" t="s">
        <v>5762</v>
      </c>
      <c r="J2960" s="738" t="s">
        <v>5763</v>
      </c>
      <c r="K2960" s="738" t="s">
        <v>2878</v>
      </c>
      <c r="L2960" s="739">
        <v>294.81</v>
      </c>
      <c r="M2960" s="739">
        <v>2063.67</v>
      </c>
      <c r="N2960" s="738">
        <v>7</v>
      </c>
      <c r="O2960" s="821">
        <v>4</v>
      </c>
      <c r="P2960" s="739"/>
      <c r="Q2960" s="754">
        <v>0</v>
      </c>
      <c r="R2960" s="738"/>
      <c r="S2960" s="754">
        <v>0</v>
      </c>
      <c r="T2960" s="821"/>
      <c r="U2960" s="777">
        <v>0</v>
      </c>
    </row>
    <row r="2961" spans="1:21" ht="14.4" customHeight="1" x14ac:dyDescent="0.3">
      <c r="A2961" s="737">
        <v>10</v>
      </c>
      <c r="B2961" s="738" t="s">
        <v>2778</v>
      </c>
      <c r="C2961" s="738" t="s">
        <v>3088</v>
      </c>
      <c r="D2961" s="819" t="s">
        <v>608</v>
      </c>
      <c r="E2961" s="820" t="s">
        <v>3145</v>
      </c>
      <c r="F2961" s="738" t="s">
        <v>3057</v>
      </c>
      <c r="G2961" s="738" t="s">
        <v>3559</v>
      </c>
      <c r="H2961" s="738" t="s">
        <v>608</v>
      </c>
      <c r="I2961" s="738" t="s">
        <v>866</v>
      </c>
      <c r="J2961" s="738" t="s">
        <v>867</v>
      </c>
      <c r="K2961" s="738" t="s">
        <v>3560</v>
      </c>
      <c r="L2961" s="739">
        <v>54.55</v>
      </c>
      <c r="M2961" s="739">
        <v>109.1</v>
      </c>
      <c r="N2961" s="738">
        <v>2</v>
      </c>
      <c r="O2961" s="821">
        <v>1.5</v>
      </c>
      <c r="P2961" s="739"/>
      <c r="Q2961" s="754">
        <v>0</v>
      </c>
      <c r="R2961" s="738"/>
      <c r="S2961" s="754">
        <v>0</v>
      </c>
      <c r="T2961" s="821"/>
      <c r="U2961" s="777">
        <v>0</v>
      </c>
    </row>
    <row r="2962" spans="1:21" ht="14.4" customHeight="1" x14ac:dyDescent="0.3">
      <c r="A2962" s="737">
        <v>10</v>
      </c>
      <c r="B2962" s="738" t="s">
        <v>2778</v>
      </c>
      <c r="C2962" s="738" t="s">
        <v>3088</v>
      </c>
      <c r="D2962" s="819" t="s">
        <v>608</v>
      </c>
      <c r="E2962" s="820" t="s">
        <v>3145</v>
      </c>
      <c r="F2962" s="738" t="s">
        <v>3057</v>
      </c>
      <c r="G2962" s="738" t="s">
        <v>5764</v>
      </c>
      <c r="H2962" s="738" t="s">
        <v>608</v>
      </c>
      <c r="I2962" s="738" t="s">
        <v>5765</v>
      </c>
      <c r="J2962" s="738" t="s">
        <v>5766</v>
      </c>
      <c r="K2962" s="738" t="s">
        <v>5767</v>
      </c>
      <c r="L2962" s="739">
        <v>0</v>
      </c>
      <c r="M2962" s="739">
        <v>0</v>
      </c>
      <c r="N2962" s="738">
        <v>2</v>
      </c>
      <c r="O2962" s="821">
        <v>2</v>
      </c>
      <c r="P2962" s="739"/>
      <c r="Q2962" s="754"/>
      <c r="R2962" s="738"/>
      <c r="S2962" s="754">
        <v>0</v>
      </c>
      <c r="T2962" s="821"/>
      <c r="U2962" s="777">
        <v>0</v>
      </c>
    </row>
    <row r="2963" spans="1:21" ht="14.4" customHeight="1" x14ac:dyDescent="0.3">
      <c r="A2963" s="737">
        <v>10</v>
      </c>
      <c r="B2963" s="738" t="s">
        <v>2778</v>
      </c>
      <c r="C2963" s="738" t="s">
        <v>3088</v>
      </c>
      <c r="D2963" s="819" t="s">
        <v>608</v>
      </c>
      <c r="E2963" s="820" t="s">
        <v>3145</v>
      </c>
      <c r="F2963" s="738" t="s">
        <v>3057</v>
      </c>
      <c r="G2963" s="738" t="s">
        <v>3394</v>
      </c>
      <c r="H2963" s="738" t="s">
        <v>608</v>
      </c>
      <c r="I2963" s="738" t="s">
        <v>3716</v>
      </c>
      <c r="J2963" s="738" t="s">
        <v>1610</v>
      </c>
      <c r="K2963" s="738" t="s">
        <v>3460</v>
      </c>
      <c r="L2963" s="739">
        <v>0</v>
      </c>
      <c r="M2963" s="739">
        <v>0</v>
      </c>
      <c r="N2963" s="738">
        <v>2</v>
      </c>
      <c r="O2963" s="821">
        <v>1</v>
      </c>
      <c r="P2963" s="739"/>
      <c r="Q2963" s="754"/>
      <c r="R2963" s="738"/>
      <c r="S2963" s="754">
        <v>0</v>
      </c>
      <c r="T2963" s="821"/>
      <c r="U2963" s="777">
        <v>0</v>
      </c>
    </row>
    <row r="2964" spans="1:21" ht="14.4" customHeight="1" x14ac:dyDescent="0.3">
      <c r="A2964" s="737">
        <v>10</v>
      </c>
      <c r="B2964" s="738" t="s">
        <v>2778</v>
      </c>
      <c r="C2964" s="738" t="s">
        <v>3088</v>
      </c>
      <c r="D2964" s="819" t="s">
        <v>608</v>
      </c>
      <c r="E2964" s="820" t="s">
        <v>3145</v>
      </c>
      <c r="F2964" s="738" t="s">
        <v>3057</v>
      </c>
      <c r="G2964" s="738" t="s">
        <v>3394</v>
      </c>
      <c r="H2964" s="738" t="s">
        <v>608</v>
      </c>
      <c r="I2964" s="738" t="s">
        <v>5768</v>
      </c>
      <c r="J2964" s="738" t="s">
        <v>1610</v>
      </c>
      <c r="K2964" s="738" t="s">
        <v>5769</v>
      </c>
      <c r="L2964" s="739">
        <v>0</v>
      </c>
      <c r="M2964" s="739">
        <v>0</v>
      </c>
      <c r="N2964" s="738">
        <v>1</v>
      </c>
      <c r="O2964" s="821">
        <v>0.5</v>
      </c>
      <c r="P2964" s="739"/>
      <c r="Q2964" s="754"/>
      <c r="R2964" s="738"/>
      <c r="S2964" s="754">
        <v>0</v>
      </c>
      <c r="T2964" s="821"/>
      <c r="U2964" s="777">
        <v>0</v>
      </c>
    </row>
    <row r="2965" spans="1:21" ht="14.4" customHeight="1" x14ac:dyDescent="0.3">
      <c r="A2965" s="737">
        <v>10</v>
      </c>
      <c r="B2965" s="738" t="s">
        <v>2778</v>
      </c>
      <c r="C2965" s="738" t="s">
        <v>3088</v>
      </c>
      <c r="D2965" s="819" t="s">
        <v>608</v>
      </c>
      <c r="E2965" s="820" t="s">
        <v>3145</v>
      </c>
      <c r="F2965" s="738" t="s">
        <v>3057</v>
      </c>
      <c r="G2965" s="738" t="s">
        <v>3348</v>
      </c>
      <c r="H2965" s="738" t="s">
        <v>608</v>
      </c>
      <c r="I2965" s="738" t="s">
        <v>3352</v>
      </c>
      <c r="J2965" s="738" t="s">
        <v>3350</v>
      </c>
      <c r="K2965" s="738" t="s">
        <v>3353</v>
      </c>
      <c r="L2965" s="739">
        <v>0</v>
      </c>
      <c r="M2965" s="739">
        <v>0</v>
      </c>
      <c r="N2965" s="738">
        <v>1</v>
      </c>
      <c r="O2965" s="821">
        <v>1</v>
      </c>
      <c r="P2965" s="739"/>
      <c r="Q2965" s="754"/>
      <c r="R2965" s="738"/>
      <c r="S2965" s="754">
        <v>0</v>
      </c>
      <c r="T2965" s="821"/>
      <c r="U2965" s="777">
        <v>0</v>
      </c>
    </row>
    <row r="2966" spans="1:21" ht="14.4" customHeight="1" x14ac:dyDescent="0.3">
      <c r="A2966" s="737">
        <v>10</v>
      </c>
      <c r="B2966" s="738" t="s">
        <v>2778</v>
      </c>
      <c r="C2966" s="738" t="s">
        <v>3088</v>
      </c>
      <c r="D2966" s="819" t="s">
        <v>608</v>
      </c>
      <c r="E2966" s="820" t="s">
        <v>3145</v>
      </c>
      <c r="F2966" s="738" t="s">
        <v>3057</v>
      </c>
      <c r="G2966" s="738" t="s">
        <v>3348</v>
      </c>
      <c r="H2966" s="738" t="s">
        <v>608</v>
      </c>
      <c r="I2966" s="738" t="s">
        <v>3354</v>
      </c>
      <c r="J2966" s="738" t="s">
        <v>3350</v>
      </c>
      <c r="K2966" s="738" t="s">
        <v>3353</v>
      </c>
      <c r="L2966" s="739">
        <v>90.53</v>
      </c>
      <c r="M2966" s="739">
        <v>90.53</v>
      </c>
      <c r="N2966" s="738">
        <v>1</v>
      </c>
      <c r="O2966" s="821">
        <v>0.5</v>
      </c>
      <c r="P2966" s="739"/>
      <c r="Q2966" s="754">
        <v>0</v>
      </c>
      <c r="R2966" s="738"/>
      <c r="S2966" s="754">
        <v>0</v>
      </c>
      <c r="T2966" s="821"/>
      <c r="U2966" s="777">
        <v>0</v>
      </c>
    </row>
    <row r="2967" spans="1:21" ht="14.4" customHeight="1" x14ac:dyDescent="0.3">
      <c r="A2967" s="737">
        <v>10</v>
      </c>
      <c r="B2967" s="738" t="s">
        <v>2778</v>
      </c>
      <c r="C2967" s="738" t="s">
        <v>3088</v>
      </c>
      <c r="D2967" s="819" t="s">
        <v>608</v>
      </c>
      <c r="E2967" s="820" t="s">
        <v>3145</v>
      </c>
      <c r="F2967" s="738" t="s">
        <v>3057</v>
      </c>
      <c r="G2967" s="738" t="s">
        <v>3399</v>
      </c>
      <c r="H2967" s="738" t="s">
        <v>871</v>
      </c>
      <c r="I2967" s="738" t="s">
        <v>2641</v>
      </c>
      <c r="J2967" s="738" t="s">
        <v>2642</v>
      </c>
      <c r="K2967" s="738" t="s">
        <v>3033</v>
      </c>
      <c r="L2967" s="739">
        <v>26.3</v>
      </c>
      <c r="M2967" s="739">
        <v>26.3</v>
      </c>
      <c r="N2967" s="738">
        <v>1</v>
      </c>
      <c r="O2967" s="821">
        <v>0.5</v>
      </c>
      <c r="P2967" s="739"/>
      <c r="Q2967" s="754">
        <v>0</v>
      </c>
      <c r="R2967" s="738"/>
      <c r="S2967" s="754">
        <v>0</v>
      </c>
      <c r="T2967" s="821"/>
      <c r="U2967" s="777">
        <v>0</v>
      </c>
    </row>
    <row r="2968" spans="1:21" ht="14.4" customHeight="1" x14ac:dyDescent="0.3">
      <c r="A2968" s="737">
        <v>10</v>
      </c>
      <c r="B2968" s="738" t="s">
        <v>2778</v>
      </c>
      <c r="C2968" s="738" t="s">
        <v>3088</v>
      </c>
      <c r="D2968" s="819" t="s">
        <v>608</v>
      </c>
      <c r="E2968" s="820" t="s">
        <v>3145</v>
      </c>
      <c r="F2968" s="738" t="s">
        <v>3057</v>
      </c>
      <c r="G2968" s="738" t="s">
        <v>3399</v>
      </c>
      <c r="H2968" s="738" t="s">
        <v>871</v>
      </c>
      <c r="I2968" s="738" t="s">
        <v>885</v>
      </c>
      <c r="J2968" s="738" t="s">
        <v>886</v>
      </c>
      <c r="K2968" s="738" t="s">
        <v>2864</v>
      </c>
      <c r="L2968" s="739">
        <v>63.75</v>
      </c>
      <c r="M2968" s="739">
        <v>1785</v>
      </c>
      <c r="N2968" s="738">
        <v>28</v>
      </c>
      <c r="O2968" s="821">
        <v>22.5</v>
      </c>
      <c r="P2968" s="739"/>
      <c r="Q2968" s="754">
        <v>0</v>
      </c>
      <c r="R2968" s="738"/>
      <c r="S2968" s="754">
        <v>0</v>
      </c>
      <c r="T2968" s="821"/>
      <c r="U2968" s="777">
        <v>0</v>
      </c>
    </row>
    <row r="2969" spans="1:21" ht="14.4" customHeight="1" x14ac:dyDescent="0.3">
      <c r="A2969" s="737">
        <v>10</v>
      </c>
      <c r="B2969" s="738" t="s">
        <v>2778</v>
      </c>
      <c r="C2969" s="738" t="s">
        <v>3088</v>
      </c>
      <c r="D2969" s="819" t="s">
        <v>608</v>
      </c>
      <c r="E2969" s="820" t="s">
        <v>3145</v>
      </c>
      <c r="F2969" s="738" t="s">
        <v>3057</v>
      </c>
      <c r="G2969" s="738" t="s">
        <v>3399</v>
      </c>
      <c r="H2969" s="738" t="s">
        <v>871</v>
      </c>
      <c r="I2969" s="738" t="s">
        <v>881</v>
      </c>
      <c r="J2969" s="738" t="s">
        <v>2642</v>
      </c>
      <c r="K2969" s="738" t="s">
        <v>2865</v>
      </c>
      <c r="L2969" s="739">
        <v>25.5</v>
      </c>
      <c r="M2969" s="739">
        <v>51</v>
      </c>
      <c r="N2969" s="738">
        <v>2</v>
      </c>
      <c r="O2969" s="821">
        <v>1.5</v>
      </c>
      <c r="P2969" s="739"/>
      <c r="Q2969" s="754">
        <v>0</v>
      </c>
      <c r="R2969" s="738"/>
      <c r="S2969" s="754">
        <v>0</v>
      </c>
      <c r="T2969" s="821"/>
      <c r="U2969" s="777">
        <v>0</v>
      </c>
    </row>
    <row r="2970" spans="1:21" ht="14.4" customHeight="1" x14ac:dyDescent="0.3">
      <c r="A2970" s="737">
        <v>10</v>
      </c>
      <c r="B2970" s="738" t="s">
        <v>2778</v>
      </c>
      <c r="C2970" s="738" t="s">
        <v>3088</v>
      </c>
      <c r="D2970" s="819" t="s">
        <v>608</v>
      </c>
      <c r="E2970" s="820" t="s">
        <v>3145</v>
      </c>
      <c r="F2970" s="738" t="s">
        <v>3057</v>
      </c>
      <c r="G2970" s="738" t="s">
        <v>3399</v>
      </c>
      <c r="H2970" s="738" t="s">
        <v>608</v>
      </c>
      <c r="I2970" s="738" t="s">
        <v>5580</v>
      </c>
      <c r="J2970" s="738" t="s">
        <v>2642</v>
      </c>
      <c r="K2970" s="738" t="s">
        <v>5581</v>
      </c>
      <c r="L2970" s="739">
        <v>26.3</v>
      </c>
      <c r="M2970" s="739">
        <v>78.900000000000006</v>
      </c>
      <c r="N2970" s="738">
        <v>3</v>
      </c>
      <c r="O2970" s="821">
        <v>2.5</v>
      </c>
      <c r="P2970" s="739"/>
      <c r="Q2970" s="754">
        <v>0</v>
      </c>
      <c r="R2970" s="738"/>
      <c r="S2970" s="754">
        <v>0</v>
      </c>
      <c r="T2970" s="821"/>
      <c r="U2970" s="777">
        <v>0</v>
      </c>
    </row>
    <row r="2971" spans="1:21" ht="14.4" customHeight="1" x14ac:dyDescent="0.3">
      <c r="A2971" s="737">
        <v>10</v>
      </c>
      <c r="B2971" s="738" t="s">
        <v>2778</v>
      </c>
      <c r="C2971" s="738" t="s">
        <v>3088</v>
      </c>
      <c r="D2971" s="819" t="s">
        <v>608</v>
      </c>
      <c r="E2971" s="820" t="s">
        <v>3145</v>
      </c>
      <c r="F2971" s="738" t="s">
        <v>3057</v>
      </c>
      <c r="G2971" s="738" t="s">
        <v>5770</v>
      </c>
      <c r="H2971" s="738" t="s">
        <v>608</v>
      </c>
      <c r="I2971" s="738" t="s">
        <v>675</v>
      </c>
      <c r="J2971" s="738" t="s">
        <v>5771</v>
      </c>
      <c r="K2971" s="738" t="s">
        <v>5772</v>
      </c>
      <c r="L2971" s="739">
        <v>54.13</v>
      </c>
      <c r="M2971" s="739">
        <v>108.26</v>
      </c>
      <c r="N2971" s="738">
        <v>2</v>
      </c>
      <c r="O2971" s="821">
        <v>2</v>
      </c>
      <c r="P2971" s="739"/>
      <c r="Q2971" s="754">
        <v>0</v>
      </c>
      <c r="R2971" s="738"/>
      <c r="S2971" s="754">
        <v>0</v>
      </c>
      <c r="T2971" s="821"/>
      <c r="U2971" s="777">
        <v>0</v>
      </c>
    </row>
    <row r="2972" spans="1:21" ht="14.4" customHeight="1" x14ac:dyDescent="0.3">
      <c r="A2972" s="737">
        <v>10</v>
      </c>
      <c r="B2972" s="738" t="s">
        <v>2778</v>
      </c>
      <c r="C2972" s="738" t="s">
        <v>3088</v>
      </c>
      <c r="D2972" s="819" t="s">
        <v>608</v>
      </c>
      <c r="E2972" s="820" t="s">
        <v>3145</v>
      </c>
      <c r="F2972" s="738" t="s">
        <v>3057</v>
      </c>
      <c r="G2972" s="738" t="s">
        <v>5770</v>
      </c>
      <c r="H2972" s="738" t="s">
        <v>608</v>
      </c>
      <c r="I2972" s="738" t="s">
        <v>1792</v>
      </c>
      <c r="J2972" s="738" t="s">
        <v>5773</v>
      </c>
      <c r="K2972" s="738" t="s">
        <v>5774</v>
      </c>
      <c r="L2972" s="739">
        <v>108.28</v>
      </c>
      <c r="M2972" s="739">
        <v>108.28</v>
      </c>
      <c r="N2972" s="738">
        <v>1</v>
      </c>
      <c r="O2972" s="821">
        <v>1</v>
      </c>
      <c r="P2972" s="739"/>
      <c r="Q2972" s="754">
        <v>0</v>
      </c>
      <c r="R2972" s="738"/>
      <c r="S2972" s="754">
        <v>0</v>
      </c>
      <c r="T2972" s="821"/>
      <c r="U2972" s="777">
        <v>0</v>
      </c>
    </row>
    <row r="2973" spans="1:21" ht="14.4" customHeight="1" x14ac:dyDescent="0.3">
      <c r="A2973" s="737">
        <v>10</v>
      </c>
      <c r="B2973" s="738" t="s">
        <v>2778</v>
      </c>
      <c r="C2973" s="738" t="s">
        <v>3088</v>
      </c>
      <c r="D2973" s="819" t="s">
        <v>608</v>
      </c>
      <c r="E2973" s="820" t="s">
        <v>3145</v>
      </c>
      <c r="F2973" s="738" t="s">
        <v>3057</v>
      </c>
      <c r="G2973" s="738" t="s">
        <v>3724</v>
      </c>
      <c r="H2973" s="738" t="s">
        <v>871</v>
      </c>
      <c r="I2973" s="738" t="s">
        <v>1239</v>
      </c>
      <c r="J2973" s="738" t="s">
        <v>2939</v>
      </c>
      <c r="K2973" s="738" t="s">
        <v>2940</v>
      </c>
      <c r="L2973" s="739">
        <v>0</v>
      </c>
      <c r="M2973" s="739">
        <v>0</v>
      </c>
      <c r="N2973" s="738">
        <v>1</v>
      </c>
      <c r="O2973" s="821">
        <v>0.5</v>
      </c>
      <c r="P2973" s="739"/>
      <c r="Q2973" s="754"/>
      <c r="R2973" s="738"/>
      <c r="S2973" s="754">
        <v>0</v>
      </c>
      <c r="T2973" s="821"/>
      <c r="U2973" s="777">
        <v>0</v>
      </c>
    </row>
    <row r="2974" spans="1:21" ht="14.4" customHeight="1" x14ac:dyDescent="0.3">
      <c r="A2974" s="737">
        <v>10</v>
      </c>
      <c r="B2974" s="738" t="s">
        <v>2778</v>
      </c>
      <c r="C2974" s="738" t="s">
        <v>3088</v>
      </c>
      <c r="D2974" s="819" t="s">
        <v>608</v>
      </c>
      <c r="E2974" s="820" t="s">
        <v>3145</v>
      </c>
      <c r="F2974" s="738" t="s">
        <v>3057</v>
      </c>
      <c r="G2974" s="738" t="s">
        <v>3355</v>
      </c>
      <c r="H2974" s="738" t="s">
        <v>608</v>
      </c>
      <c r="I2974" s="738" t="s">
        <v>1282</v>
      </c>
      <c r="J2974" s="738" t="s">
        <v>1283</v>
      </c>
      <c r="K2974" s="738" t="s">
        <v>3357</v>
      </c>
      <c r="L2974" s="739">
        <v>42.54</v>
      </c>
      <c r="M2974" s="739">
        <v>42.54</v>
      </c>
      <c r="N2974" s="738">
        <v>1</v>
      </c>
      <c r="O2974" s="821">
        <v>1</v>
      </c>
      <c r="P2974" s="739"/>
      <c r="Q2974" s="754">
        <v>0</v>
      </c>
      <c r="R2974" s="738"/>
      <c r="S2974" s="754">
        <v>0</v>
      </c>
      <c r="T2974" s="821"/>
      <c r="U2974" s="777">
        <v>0</v>
      </c>
    </row>
    <row r="2975" spans="1:21" ht="14.4" customHeight="1" x14ac:dyDescent="0.3">
      <c r="A2975" s="737">
        <v>10</v>
      </c>
      <c r="B2975" s="738" t="s">
        <v>2778</v>
      </c>
      <c r="C2975" s="738" t="s">
        <v>3088</v>
      </c>
      <c r="D2975" s="819" t="s">
        <v>608</v>
      </c>
      <c r="E2975" s="820" t="s">
        <v>3145</v>
      </c>
      <c r="F2975" s="738" t="s">
        <v>3057</v>
      </c>
      <c r="G2975" s="738" t="s">
        <v>3654</v>
      </c>
      <c r="H2975" s="738" t="s">
        <v>608</v>
      </c>
      <c r="I2975" s="738" t="s">
        <v>3655</v>
      </c>
      <c r="J2975" s="738" t="s">
        <v>3656</v>
      </c>
      <c r="K2975" s="738" t="s">
        <v>3657</v>
      </c>
      <c r="L2975" s="739">
        <v>28.32</v>
      </c>
      <c r="M2975" s="739">
        <v>56.64</v>
      </c>
      <c r="N2975" s="738">
        <v>2</v>
      </c>
      <c r="O2975" s="821">
        <v>1.5</v>
      </c>
      <c r="P2975" s="739"/>
      <c r="Q2975" s="754">
        <v>0</v>
      </c>
      <c r="R2975" s="738"/>
      <c r="S2975" s="754">
        <v>0</v>
      </c>
      <c r="T2975" s="821"/>
      <c r="U2975" s="777">
        <v>0</v>
      </c>
    </row>
    <row r="2976" spans="1:21" ht="14.4" customHeight="1" x14ac:dyDescent="0.3">
      <c r="A2976" s="737">
        <v>10</v>
      </c>
      <c r="B2976" s="738" t="s">
        <v>2778</v>
      </c>
      <c r="C2976" s="738" t="s">
        <v>3088</v>
      </c>
      <c r="D2976" s="819" t="s">
        <v>608</v>
      </c>
      <c r="E2976" s="820" t="s">
        <v>3145</v>
      </c>
      <c r="F2976" s="738" t="s">
        <v>3057</v>
      </c>
      <c r="G2976" s="738" t="s">
        <v>3654</v>
      </c>
      <c r="H2976" s="738" t="s">
        <v>608</v>
      </c>
      <c r="I2976" s="738" t="s">
        <v>2497</v>
      </c>
      <c r="J2976" s="738" t="s">
        <v>3658</v>
      </c>
      <c r="K2976" s="738" t="s">
        <v>3659</v>
      </c>
      <c r="L2976" s="739">
        <v>72.86</v>
      </c>
      <c r="M2976" s="739">
        <v>145.72</v>
      </c>
      <c r="N2976" s="738">
        <v>2</v>
      </c>
      <c r="O2976" s="821">
        <v>1.5</v>
      </c>
      <c r="P2976" s="739"/>
      <c r="Q2976" s="754">
        <v>0</v>
      </c>
      <c r="R2976" s="738"/>
      <c r="S2976" s="754">
        <v>0</v>
      </c>
      <c r="T2976" s="821"/>
      <c r="U2976" s="777">
        <v>0</v>
      </c>
    </row>
    <row r="2977" spans="1:21" ht="14.4" customHeight="1" x14ac:dyDescent="0.3">
      <c r="A2977" s="737">
        <v>10</v>
      </c>
      <c r="B2977" s="738" t="s">
        <v>2778</v>
      </c>
      <c r="C2977" s="738" t="s">
        <v>3088</v>
      </c>
      <c r="D2977" s="819" t="s">
        <v>608</v>
      </c>
      <c r="E2977" s="820" t="s">
        <v>3145</v>
      </c>
      <c r="F2977" s="738" t="s">
        <v>3057</v>
      </c>
      <c r="G2977" s="738" t="s">
        <v>5775</v>
      </c>
      <c r="H2977" s="738" t="s">
        <v>608</v>
      </c>
      <c r="I2977" s="738" t="s">
        <v>5776</v>
      </c>
      <c r="J2977" s="738" t="s">
        <v>5777</v>
      </c>
      <c r="K2977" s="738" t="s">
        <v>5124</v>
      </c>
      <c r="L2977" s="739">
        <v>77.13</v>
      </c>
      <c r="M2977" s="739">
        <v>77.13</v>
      </c>
      <c r="N2977" s="738">
        <v>1</v>
      </c>
      <c r="O2977" s="821">
        <v>1</v>
      </c>
      <c r="P2977" s="739"/>
      <c r="Q2977" s="754">
        <v>0</v>
      </c>
      <c r="R2977" s="738"/>
      <c r="S2977" s="754">
        <v>0</v>
      </c>
      <c r="T2977" s="821"/>
      <c r="U2977" s="777">
        <v>0</v>
      </c>
    </row>
    <row r="2978" spans="1:21" ht="14.4" customHeight="1" x14ac:dyDescent="0.3">
      <c r="A2978" s="737">
        <v>10</v>
      </c>
      <c r="B2978" s="738" t="s">
        <v>2778</v>
      </c>
      <c r="C2978" s="738" t="s">
        <v>3088</v>
      </c>
      <c r="D2978" s="819" t="s">
        <v>608</v>
      </c>
      <c r="E2978" s="820" t="s">
        <v>3145</v>
      </c>
      <c r="F2978" s="738" t="s">
        <v>3057</v>
      </c>
      <c r="G2978" s="738" t="s">
        <v>3479</v>
      </c>
      <c r="H2978" s="738" t="s">
        <v>608</v>
      </c>
      <c r="I2978" s="738" t="s">
        <v>969</v>
      </c>
      <c r="J2978" s="738" t="s">
        <v>970</v>
      </c>
      <c r="K2978" s="738" t="s">
        <v>3480</v>
      </c>
      <c r="L2978" s="739">
        <v>61.97</v>
      </c>
      <c r="M2978" s="739">
        <v>371.82000000000005</v>
      </c>
      <c r="N2978" s="738">
        <v>6</v>
      </c>
      <c r="O2978" s="821">
        <v>5</v>
      </c>
      <c r="P2978" s="739"/>
      <c r="Q2978" s="754">
        <v>0</v>
      </c>
      <c r="R2978" s="738"/>
      <c r="S2978" s="754">
        <v>0</v>
      </c>
      <c r="T2978" s="821"/>
      <c r="U2978" s="777">
        <v>0</v>
      </c>
    </row>
    <row r="2979" spans="1:21" ht="14.4" customHeight="1" x14ac:dyDescent="0.3">
      <c r="A2979" s="737">
        <v>10</v>
      </c>
      <c r="B2979" s="738" t="s">
        <v>2778</v>
      </c>
      <c r="C2979" s="738" t="s">
        <v>3088</v>
      </c>
      <c r="D2979" s="819" t="s">
        <v>608</v>
      </c>
      <c r="E2979" s="820" t="s">
        <v>3145</v>
      </c>
      <c r="F2979" s="738" t="s">
        <v>3057</v>
      </c>
      <c r="G2979" s="738" t="s">
        <v>3479</v>
      </c>
      <c r="H2979" s="738" t="s">
        <v>608</v>
      </c>
      <c r="I2979" s="738" t="s">
        <v>2676</v>
      </c>
      <c r="J2979" s="738" t="s">
        <v>970</v>
      </c>
      <c r="K2979" s="738" t="s">
        <v>4140</v>
      </c>
      <c r="L2979" s="739">
        <v>61.97</v>
      </c>
      <c r="M2979" s="739">
        <v>61.97</v>
      </c>
      <c r="N2979" s="738">
        <v>1</v>
      </c>
      <c r="O2979" s="821">
        <v>0.5</v>
      </c>
      <c r="P2979" s="739"/>
      <c r="Q2979" s="754">
        <v>0</v>
      </c>
      <c r="R2979" s="738"/>
      <c r="S2979" s="754">
        <v>0</v>
      </c>
      <c r="T2979" s="821"/>
      <c r="U2979" s="777">
        <v>0</v>
      </c>
    </row>
    <row r="2980" spans="1:21" ht="14.4" customHeight="1" x14ac:dyDescent="0.3">
      <c r="A2980" s="737">
        <v>10</v>
      </c>
      <c r="B2980" s="738" t="s">
        <v>2778</v>
      </c>
      <c r="C2980" s="738" t="s">
        <v>3088</v>
      </c>
      <c r="D2980" s="819" t="s">
        <v>608</v>
      </c>
      <c r="E2980" s="820" t="s">
        <v>3145</v>
      </c>
      <c r="F2980" s="738" t="s">
        <v>3057</v>
      </c>
      <c r="G2980" s="738" t="s">
        <v>3197</v>
      </c>
      <c r="H2980" s="738" t="s">
        <v>608</v>
      </c>
      <c r="I2980" s="738" t="s">
        <v>4062</v>
      </c>
      <c r="J2980" s="738" t="s">
        <v>4063</v>
      </c>
      <c r="K2980" s="738" t="s">
        <v>4064</v>
      </c>
      <c r="L2980" s="739">
        <v>25.12</v>
      </c>
      <c r="M2980" s="739">
        <v>25.12</v>
      </c>
      <c r="N2980" s="738">
        <v>1</v>
      </c>
      <c r="O2980" s="821">
        <v>1</v>
      </c>
      <c r="P2980" s="739"/>
      <c r="Q2980" s="754">
        <v>0</v>
      </c>
      <c r="R2980" s="738"/>
      <c r="S2980" s="754">
        <v>0</v>
      </c>
      <c r="T2980" s="821"/>
      <c r="U2980" s="777">
        <v>0</v>
      </c>
    </row>
    <row r="2981" spans="1:21" ht="14.4" customHeight="1" x14ac:dyDescent="0.3">
      <c r="A2981" s="737">
        <v>10</v>
      </c>
      <c r="B2981" s="738" t="s">
        <v>2778</v>
      </c>
      <c r="C2981" s="738" t="s">
        <v>3088</v>
      </c>
      <c r="D2981" s="819" t="s">
        <v>608</v>
      </c>
      <c r="E2981" s="820" t="s">
        <v>3145</v>
      </c>
      <c r="F2981" s="738" t="s">
        <v>3057</v>
      </c>
      <c r="G2981" s="738" t="s">
        <v>4161</v>
      </c>
      <c r="H2981" s="738" t="s">
        <v>608</v>
      </c>
      <c r="I2981" s="738" t="s">
        <v>4162</v>
      </c>
      <c r="J2981" s="738" t="s">
        <v>4163</v>
      </c>
      <c r="K2981" s="738" t="s">
        <v>4164</v>
      </c>
      <c r="L2981" s="739">
        <v>52.47</v>
      </c>
      <c r="M2981" s="739">
        <v>209.88</v>
      </c>
      <c r="N2981" s="738">
        <v>4</v>
      </c>
      <c r="O2981" s="821">
        <v>3.5</v>
      </c>
      <c r="P2981" s="739"/>
      <c r="Q2981" s="754">
        <v>0</v>
      </c>
      <c r="R2981" s="738"/>
      <c r="S2981" s="754">
        <v>0</v>
      </c>
      <c r="T2981" s="821"/>
      <c r="U2981" s="777">
        <v>0</v>
      </c>
    </row>
    <row r="2982" spans="1:21" ht="14.4" customHeight="1" x14ac:dyDescent="0.3">
      <c r="A2982" s="737">
        <v>10</v>
      </c>
      <c r="B2982" s="738" t="s">
        <v>2778</v>
      </c>
      <c r="C2982" s="738" t="s">
        <v>3088</v>
      </c>
      <c r="D2982" s="819" t="s">
        <v>608</v>
      </c>
      <c r="E2982" s="820" t="s">
        <v>3145</v>
      </c>
      <c r="F2982" s="738" t="s">
        <v>3057</v>
      </c>
      <c r="G2982" s="738" t="s">
        <v>5778</v>
      </c>
      <c r="H2982" s="738" t="s">
        <v>608</v>
      </c>
      <c r="I2982" s="738" t="s">
        <v>5779</v>
      </c>
      <c r="J2982" s="738" t="s">
        <v>5780</v>
      </c>
      <c r="K2982" s="738" t="s">
        <v>5781</v>
      </c>
      <c r="L2982" s="739">
        <v>0</v>
      </c>
      <c r="M2982" s="739">
        <v>0</v>
      </c>
      <c r="N2982" s="738">
        <v>1</v>
      </c>
      <c r="O2982" s="821">
        <v>1</v>
      </c>
      <c r="P2982" s="739"/>
      <c r="Q2982" s="754"/>
      <c r="R2982" s="738"/>
      <c r="S2982" s="754">
        <v>0</v>
      </c>
      <c r="T2982" s="821"/>
      <c r="U2982" s="777">
        <v>0</v>
      </c>
    </row>
    <row r="2983" spans="1:21" ht="14.4" customHeight="1" x14ac:dyDescent="0.3">
      <c r="A2983" s="737">
        <v>10</v>
      </c>
      <c r="B2983" s="738" t="s">
        <v>2778</v>
      </c>
      <c r="C2983" s="738" t="s">
        <v>3088</v>
      </c>
      <c r="D2983" s="819" t="s">
        <v>608</v>
      </c>
      <c r="E2983" s="820" t="s">
        <v>3145</v>
      </c>
      <c r="F2983" s="738" t="s">
        <v>3057</v>
      </c>
      <c r="G2983" s="738" t="s">
        <v>5055</v>
      </c>
      <c r="H2983" s="738" t="s">
        <v>608</v>
      </c>
      <c r="I2983" s="738" t="s">
        <v>1995</v>
      </c>
      <c r="J2983" s="738" t="s">
        <v>1996</v>
      </c>
      <c r="K2983" s="738" t="s">
        <v>5056</v>
      </c>
      <c r="L2983" s="739">
        <v>79.069999999999993</v>
      </c>
      <c r="M2983" s="739">
        <v>79.069999999999993</v>
      </c>
      <c r="N2983" s="738">
        <v>1</v>
      </c>
      <c r="O2983" s="821">
        <v>0.5</v>
      </c>
      <c r="P2983" s="739"/>
      <c r="Q2983" s="754">
        <v>0</v>
      </c>
      <c r="R2983" s="738"/>
      <c r="S2983" s="754">
        <v>0</v>
      </c>
      <c r="T2983" s="821"/>
      <c r="U2983" s="777">
        <v>0</v>
      </c>
    </row>
    <row r="2984" spans="1:21" ht="14.4" customHeight="1" x14ac:dyDescent="0.3">
      <c r="A2984" s="737">
        <v>10</v>
      </c>
      <c r="B2984" s="738" t="s">
        <v>2778</v>
      </c>
      <c r="C2984" s="738" t="s">
        <v>3088</v>
      </c>
      <c r="D2984" s="819" t="s">
        <v>608</v>
      </c>
      <c r="E2984" s="820" t="s">
        <v>3145</v>
      </c>
      <c r="F2984" s="738" t="s">
        <v>3057</v>
      </c>
      <c r="G2984" s="738" t="s">
        <v>3806</v>
      </c>
      <c r="H2984" s="738" t="s">
        <v>608</v>
      </c>
      <c r="I2984" s="738" t="s">
        <v>5582</v>
      </c>
      <c r="J2984" s="738" t="s">
        <v>5583</v>
      </c>
      <c r="K2984" s="738" t="s">
        <v>5584</v>
      </c>
      <c r="L2984" s="739">
        <v>0</v>
      </c>
      <c r="M2984" s="739">
        <v>0</v>
      </c>
      <c r="N2984" s="738">
        <v>1</v>
      </c>
      <c r="O2984" s="821">
        <v>1</v>
      </c>
      <c r="P2984" s="739"/>
      <c r="Q2984" s="754"/>
      <c r="R2984" s="738"/>
      <c r="S2984" s="754">
        <v>0</v>
      </c>
      <c r="T2984" s="821"/>
      <c r="U2984" s="777">
        <v>0</v>
      </c>
    </row>
    <row r="2985" spans="1:21" ht="14.4" customHeight="1" x14ac:dyDescent="0.3">
      <c r="A2985" s="737">
        <v>10</v>
      </c>
      <c r="B2985" s="738" t="s">
        <v>2778</v>
      </c>
      <c r="C2985" s="738" t="s">
        <v>3088</v>
      </c>
      <c r="D2985" s="819" t="s">
        <v>608</v>
      </c>
      <c r="E2985" s="820" t="s">
        <v>3145</v>
      </c>
      <c r="F2985" s="738" t="s">
        <v>3057</v>
      </c>
      <c r="G2985" s="738" t="s">
        <v>3806</v>
      </c>
      <c r="H2985" s="738" t="s">
        <v>608</v>
      </c>
      <c r="I2985" s="738" t="s">
        <v>5782</v>
      </c>
      <c r="J2985" s="738" t="s">
        <v>5583</v>
      </c>
      <c r="K2985" s="738" t="s">
        <v>5783</v>
      </c>
      <c r="L2985" s="739">
        <v>0</v>
      </c>
      <c r="M2985" s="739">
        <v>0</v>
      </c>
      <c r="N2985" s="738">
        <v>1</v>
      </c>
      <c r="O2985" s="821">
        <v>1</v>
      </c>
      <c r="P2985" s="739"/>
      <c r="Q2985" s="754"/>
      <c r="R2985" s="738"/>
      <c r="S2985" s="754">
        <v>0</v>
      </c>
      <c r="T2985" s="821"/>
      <c r="U2985" s="777">
        <v>0</v>
      </c>
    </row>
    <row r="2986" spans="1:21" ht="14.4" customHeight="1" x14ac:dyDescent="0.3">
      <c r="A2986" s="737">
        <v>10</v>
      </c>
      <c r="B2986" s="738" t="s">
        <v>2778</v>
      </c>
      <c r="C2986" s="738" t="s">
        <v>3088</v>
      </c>
      <c r="D2986" s="819" t="s">
        <v>608</v>
      </c>
      <c r="E2986" s="820" t="s">
        <v>3145</v>
      </c>
      <c r="F2986" s="738" t="s">
        <v>3057</v>
      </c>
      <c r="G2986" s="738" t="s">
        <v>5109</v>
      </c>
      <c r="H2986" s="738" t="s">
        <v>608</v>
      </c>
      <c r="I2986" s="738" t="s">
        <v>5112</v>
      </c>
      <c r="J2986" s="738" t="s">
        <v>5113</v>
      </c>
      <c r="K2986" s="738" t="s">
        <v>5114</v>
      </c>
      <c r="L2986" s="739">
        <v>0</v>
      </c>
      <c r="M2986" s="739">
        <v>0</v>
      </c>
      <c r="N2986" s="738">
        <v>1</v>
      </c>
      <c r="O2986" s="821">
        <v>0.5</v>
      </c>
      <c r="P2986" s="739"/>
      <c r="Q2986" s="754"/>
      <c r="R2986" s="738"/>
      <c r="S2986" s="754">
        <v>0</v>
      </c>
      <c r="T2986" s="821"/>
      <c r="U2986" s="777">
        <v>0</v>
      </c>
    </row>
    <row r="2987" spans="1:21" ht="14.4" customHeight="1" x14ac:dyDescent="0.3">
      <c r="A2987" s="737">
        <v>10</v>
      </c>
      <c r="B2987" s="738" t="s">
        <v>2778</v>
      </c>
      <c r="C2987" s="738" t="s">
        <v>3088</v>
      </c>
      <c r="D2987" s="819" t="s">
        <v>608</v>
      </c>
      <c r="E2987" s="820" t="s">
        <v>3145</v>
      </c>
      <c r="F2987" s="738" t="s">
        <v>3057</v>
      </c>
      <c r="G2987" s="738" t="s">
        <v>3370</v>
      </c>
      <c r="H2987" s="738" t="s">
        <v>608</v>
      </c>
      <c r="I2987" s="738" t="s">
        <v>2432</v>
      </c>
      <c r="J2987" s="738" t="s">
        <v>2433</v>
      </c>
      <c r="K2987" s="738" t="s">
        <v>3371</v>
      </c>
      <c r="L2987" s="739">
        <v>0</v>
      </c>
      <c r="M2987" s="739">
        <v>0</v>
      </c>
      <c r="N2987" s="738">
        <v>5</v>
      </c>
      <c r="O2987" s="821">
        <v>4.5</v>
      </c>
      <c r="P2987" s="739"/>
      <c r="Q2987" s="754"/>
      <c r="R2987" s="738"/>
      <c r="S2987" s="754">
        <v>0</v>
      </c>
      <c r="T2987" s="821"/>
      <c r="U2987" s="777">
        <v>0</v>
      </c>
    </row>
    <row r="2988" spans="1:21" ht="14.4" customHeight="1" x14ac:dyDescent="0.3">
      <c r="A2988" s="737">
        <v>10</v>
      </c>
      <c r="B2988" s="738" t="s">
        <v>2778</v>
      </c>
      <c r="C2988" s="738" t="s">
        <v>3088</v>
      </c>
      <c r="D2988" s="819" t="s">
        <v>608</v>
      </c>
      <c r="E2988" s="820" t="s">
        <v>3145</v>
      </c>
      <c r="F2988" s="738" t="s">
        <v>3058</v>
      </c>
      <c r="G2988" s="738" t="s">
        <v>3161</v>
      </c>
      <c r="H2988" s="738" t="s">
        <v>608</v>
      </c>
      <c r="I2988" s="738" t="s">
        <v>5784</v>
      </c>
      <c r="J2988" s="738" t="s">
        <v>3107</v>
      </c>
      <c r="K2988" s="738"/>
      <c r="L2988" s="739">
        <v>0</v>
      </c>
      <c r="M2988" s="739">
        <v>0</v>
      </c>
      <c r="N2988" s="738">
        <v>6</v>
      </c>
      <c r="O2988" s="821">
        <v>5</v>
      </c>
      <c r="P2988" s="739"/>
      <c r="Q2988" s="754"/>
      <c r="R2988" s="738"/>
      <c r="S2988" s="754">
        <v>0</v>
      </c>
      <c r="T2988" s="821"/>
      <c r="U2988" s="777">
        <v>0</v>
      </c>
    </row>
    <row r="2989" spans="1:21" ht="14.4" customHeight="1" x14ac:dyDescent="0.3">
      <c r="A2989" s="737">
        <v>10</v>
      </c>
      <c r="B2989" s="738" t="s">
        <v>2778</v>
      </c>
      <c r="C2989" s="738" t="s">
        <v>3088</v>
      </c>
      <c r="D2989" s="819" t="s">
        <v>608</v>
      </c>
      <c r="E2989" s="820" t="s">
        <v>3145</v>
      </c>
      <c r="F2989" s="738" t="s">
        <v>3059</v>
      </c>
      <c r="G2989" s="738" t="s">
        <v>3566</v>
      </c>
      <c r="H2989" s="738" t="s">
        <v>608</v>
      </c>
      <c r="I2989" s="738" t="s">
        <v>5785</v>
      </c>
      <c r="J2989" s="738" t="s">
        <v>4280</v>
      </c>
      <c r="K2989" s="738" t="s">
        <v>5786</v>
      </c>
      <c r="L2989" s="739">
        <v>500</v>
      </c>
      <c r="M2989" s="739">
        <v>8500</v>
      </c>
      <c r="N2989" s="738">
        <v>17</v>
      </c>
      <c r="O2989" s="821">
        <v>17</v>
      </c>
      <c r="P2989" s="739">
        <v>500</v>
      </c>
      <c r="Q2989" s="754">
        <v>5.8823529411764705E-2</v>
      </c>
      <c r="R2989" s="738">
        <v>1</v>
      </c>
      <c r="S2989" s="754">
        <v>5.8823529411764705E-2</v>
      </c>
      <c r="T2989" s="821">
        <v>1</v>
      </c>
      <c r="U2989" s="777">
        <v>5.8823529411764705E-2</v>
      </c>
    </row>
    <row r="2990" spans="1:21" ht="14.4" customHeight="1" x14ac:dyDescent="0.3">
      <c r="A2990" s="737">
        <v>10</v>
      </c>
      <c r="B2990" s="738" t="s">
        <v>2778</v>
      </c>
      <c r="C2990" s="738" t="s">
        <v>3088</v>
      </c>
      <c r="D2990" s="819" t="s">
        <v>608</v>
      </c>
      <c r="E2990" s="820" t="s">
        <v>3145</v>
      </c>
      <c r="F2990" s="738" t="s">
        <v>3059</v>
      </c>
      <c r="G2990" s="738" t="s">
        <v>3566</v>
      </c>
      <c r="H2990" s="738" t="s">
        <v>608</v>
      </c>
      <c r="I2990" s="738" t="s">
        <v>5787</v>
      </c>
      <c r="J2990" s="738" t="s">
        <v>4280</v>
      </c>
      <c r="K2990" s="738" t="s">
        <v>5788</v>
      </c>
      <c r="L2990" s="739">
        <v>500</v>
      </c>
      <c r="M2990" s="739">
        <v>2000</v>
      </c>
      <c r="N2990" s="738">
        <v>4</v>
      </c>
      <c r="O2990" s="821">
        <v>4</v>
      </c>
      <c r="P2990" s="739"/>
      <c r="Q2990" s="754">
        <v>0</v>
      </c>
      <c r="R2990" s="738"/>
      <c r="S2990" s="754">
        <v>0</v>
      </c>
      <c r="T2990" s="821"/>
      <c r="U2990" s="777">
        <v>0</v>
      </c>
    </row>
    <row r="2991" spans="1:21" ht="14.4" customHeight="1" x14ac:dyDescent="0.3">
      <c r="A2991" s="737">
        <v>10</v>
      </c>
      <c r="B2991" s="738" t="s">
        <v>2778</v>
      </c>
      <c r="C2991" s="738" t="s">
        <v>3088</v>
      </c>
      <c r="D2991" s="819" t="s">
        <v>608</v>
      </c>
      <c r="E2991" s="820" t="s">
        <v>3145</v>
      </c>
      <c r="F2991" s="738" t="s">
        <v>3059</v>
      </c>
      <c r="G2991" s="738" t="s">
        <v>5789</v>
      </c>
      <c r="H2991" s="738" t="s">
        <v>608</v>
      </c>
      <c r="I2991" s="738" t="s">
        <v>5790</v>
      </c>
      <c r="J2991" s="738" t="s">
        <v>5791</v>
      </c>
      <c r="K2991" s="738" t="s">
        <v>5792</v>
      </c>
      <c r="L2991" s="739">
        <v>400</v>
      </c>
      <c r="M2991" s="739">
        <v>4800</v>
      </c>
      <c r="N2991" s="738">
        <v>12</v>
      </c>
      <c r="O2991" s="821">
        <v>1</v>
      </c>
      <c r="P2991" s="739"/>
      <c r="Q2991" s="754">
        <v>0</v>
      </c>
      <c r="R2991" s="738"/>
      <c r="S2991" s="754">
        <v>0</v>
      </c>
      <c r="T2991" s="821"/>
      <c r="U2991" s="777">
        <v>0</v>
      </c>
    </row>
    <row r="2992" spans="1:21" ht="14.4" customHeight="1" x14ac:dyDescent="0.3">
      <c r="A2992" s="737">
        <v>10</v>
      </c>
      <c r="B2992" s="738" t="s">
        <v>2778</v>
      </c>
      <c r="C2992" s="738" t="s">
        <v>3088</v>
      </c>
      <c r="D2992" s="819" t="s">
        <v>608</v>
      </c>
      <c r="E2992" s="820" t="s">
        <v>3145</v>
      </c>
      <c r="F2992" s="738" t="s">
        <v>3059</v>
      </c>
      <c r="G2992" s="738" t="s">
        <v>5793</v>
      </c>
      <c r="H2992" s="738" t="s">
        <v>608</v>
      </c>
      <c r="I2992" s="738" t="s">
        <v>5794</v>
      </c>
      <c r="J2992" s="738" t="s">
        <v>5795</v>
      </c>
      <c r="K2992" s="738" t="s">
        <v>5796</v>
      </c>
      <c r="L2992" s="739">
        <v>275</v>
      </c>
      <c r="M2992" s="739">
        <v>275</v>
      </c>
      <c r="N2992" s="738">
        <v>1</v>
      </c>
      <c r="O2992" s="821">
        <v>1</v>
      </c>
      <c r="P2992" s="739"/>
      <c r="Q2992" s="754">
        <v>0</v>
      </c>
      <c r="R2992" s="738"/>
      <c r="S2992" s="754">
        <v>0</v>
      </c>
      <c r="T2992" s="821"/>
      <c r="U2992" s="777">
        <v>0</v>
      </c>
    </row>
    <row r="2993" spans="1:21" ht="14.4" customHeight="1" thickBot="1" x14ac:dyDescent="0.35">
      <c r="A2993" s="743">
        <v>10</v>
      </c>
      <c r="B2993" s="744" t="s">
        <v>2778</v>
      </c>
      <c r="C2993" s="744" t="s">
        <v>3066</v>
      </c>
      <c r="D2993" s="822" t="s">
        <v>5810</v>
      </c>
      <c r="E2993" s="823" t="s">
        <v>3107</v>
      </c>
      <c r="F2993" s="744" t="s">
        <v>3057</v>
      </c>
      <c r="G2993" s="744" t="s">
        <v>3246</v>
      </c>
      <c r="H2993" s="744" t="s">
        <v>608</v>
      </c>
      <c r="I2993" s="744" t="s">
        <v>958</v>
      </c>
      <c r="J2993" s="744" t="s">
        <v>3247</v>
      </c>
      <c r="K2993" s="744" t="s">
        <v>3254</v>
      </c>
      <c r="L2993" s="745">
        <v>85.27</v>
      </c>
      <c r="M2993" s="745">
        <v>85.27</v>
      </c>
      <c r="N2993" s="744">
        <v>1</v>
      </c>
      <c r="O2993" s="824">
        <v>1</v>
      </c>
      <c r="P2993" s="745"/>
      <c r="Q2993" s="755">
        <v>0</v>
      </c>
      <c r="R2993" s="744"/>
      <c r="S2993" s="755">
        <v>0</v>
      </c>
      <c r="T2993" s="824"/>
      <c r="U2993" s="778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76" t="s">
        <v>5812</v>
      </c>
      <c r="B1" s="577"/>
      <c r="C1" s="577"/>
      <c r="D1" s="577"/>
      <c r="E1" s="577"/>
      <c r="F1" s="577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78" t="s">
        <v>161</v>
      </c>
      <c r="C3" s="579"/>
      <c r="D3" s="580" t="s">
        <v>160</v>
      </c>
      <c r="E3" s="579"/>
      <c r="F3" s="105" t="s">
        <v>3</v>
      </c>
    </row>
    <row r="4" spans="1:6" ht="14.4" customHeight="1" thickBot="1" x14ac:dyDescent="0.35">
      <c r="A4" s="825" t="s">
        <v>210</v>
      </c>
      <c r="B4" s="750" t="s">
        <v>14</v>
      </c>
      <c r="C4" s="751" t="s">
        <v>2</v>
      </c>
      <c r="D4" s="750" t="s">
        <v>14</v>
      </c>
      <c r="E4" s="751" t="s">
        <v>2</v>
      </c>
      <c r="F4" s="752" t="s">
        <v>14</v>
      </c>
    </row>
    <row r="5" spans="1:6" ht="14.4" customHeight="1" x14ac:dyDescent="0.3">
      <c r="A5" s="827" t="s">
        <v>3148</v>
      </c>
      <c r="B5" s="225">
        <v>4031114.61</v>
      </c>
      <c r="C5" s="818">
        <v>0.47363795519452201</v>
      </c>
      <c r="D5" s="225">
        <v>4479847.3299999963</v>
      </c>
      <c r="E5" s="818">
        <v>0.5263620448054781</v>
      </c>
      <c r="F5" s="826">
        <v>8510961.9399999958</v>
      </c>
    </row>
    <row r="6" spans="1:6" ht="14.4" customHeight="1" x14ac:dyDescent="0.3">
      <c r="A6" s="764" t="s">
        <v>3137</v>
      </c>
      <c r="B6" s="741">
        <v>205568.82999999996</v>
      </c>
      <c r="C6" s="754">
        <v>0.29791955836293593</v>
      </c>
      <c r="D6" s="741">
        <v>484445.72</v>
      </c>
      <c r="E6" s="754">
        <v>0.70208044163706407</v>
      </c>
      <c r="F6" s="742">
        <v>690014.54999999993</v>
      </c>
    </row>
    <row r="7" spans="1:6" ht="14.4" customHeight="1" x14ac:dyDescent="0.3">
      <c r="A7" s="764" t="s">
        <v>3110</v>
      </c>
      <c r="B7" s="741">
        <v>167794.55999999997</v>
      </c>
      <c r="C7" s="754">
        <v>0.1932589841073194</v>
      </c>
      <c r="D7" s="741">
        <v>700442.22999999986</v>
      </c>
      <c r="E7" s="754">
        <v>0.80674101589268066</v>
      </c>
      <c r="F7" s="742">
        <v>868236.7899999998</v>
      </c>
    </row>
    <row r="8" spans="1:6" ht="14.4" customHeight="1" x14ac:dyDescent="0.3">
      <c r="A8" s="764" t="s">
        <v>3114</v>
      </c>
      <c r="B8" s="741">
        <v>165618.37999999998</v>
      </c>
      <c r="C8" s="754">
        <v>0.27365422912938142</v>
      </c>
      <c r="D8" s="741">
        <v>439591.99999999994</v>
      </c>
      <c r="E8" s="754">
        <v>0.72634577087061858</v>
      </c>
      <c r="F8" s="742">
        <v>605210.37999999989</v>
      </c>
    </row>
    <row r="9" spans="1:6" ht="14.4" customHeight="1" x14ac:dyDescent="0.3">
      <c r="A9" s="764" t="s">
        <v>3113</v>
      </c>
      <c r="B9" s="741">
        <v>156948.20000000004</v>
      </c>
      <c r="C9" s="754">
        <v>0.68262575104372925</v>
      </c>
      <c r="D9" s="741">
        <v>72970.169999999984</v>
      </c>
      <c r="E9" s="754">
        <v>0.31737424895627075</v>
      </c>
      <c r="F9" s="742">
        <v>229918.37000000002</v>
      </c>
    </row>
    <row r="10" spans="1:6" ht="14.4" customHeight="1" x14ac:dyDescent="0.3">
      <c r="A10" s="764" t="s">
        <v>3139</v>
      </c>
      <c r="B10" s="741">
        <v>141906.94</v>
      </c>
      <c r="C10" s="754">
        <v>0.26262037381395409</v>
      </c>
      <c r="D10" s="741">
        <v>398443.14000000013</v>
      </c>
      <c r="E10" s="754">
        <v>0.73737962618604602</v>
      </c>
      <c r="F10" s="742">
        <v>540350.08000000007</v>
      </c>
    </row>
    <row r="11" spans="1:6" ht="14.4" customHeight="1" x14ac:dyDescent="0.3">
      <c r="A11" s="764" t="s">
        <v>3147</v>
      </c>
      <c r="B11" s="741">
        <v>101056.87</v>
      </c>
      <c r="C11" s="754">
        <v>0.22515021377567643</v>
      </c>
      <c r="D11" s="741">
        <v>347785.11999999988</v>
      </c>
      <c r="E11" s="754">
        <v>0.77484978622432354</v>
      </c>
      <c r="F11" s="742">
        <v>448841.98999999987</v>
      </c>
    </row>
    <row r="12" spans="1:6" ht="14.4" customHeight="1" x14ac:dyDescent="0.3">
      <c r="A12" s="764" t="s">
        <v>3120</v>
      </c>
      <c r="B12" s="741">
        <v>79241.13999999997</v>
      </c>
      <c r="C12" s="754">
        <v>0.5739471021629251</v>
      </c>
      <c r="D12" s="741">
        <v>58822.35</v>
      </c>
      <c r="E12" s="754">
        <v>0.4260528978370749</v>
      </c>
      <c r="F12" s="742">
        <v>138063.48999999996</v>
      </c>
    </row>
    <row r="13" spans="1:6" ht="14.4" customHeight="1" x14ac:dyDescent="0.3">
      <c r="A13" s="764" t="s">
        <v>3103</v>
      </c>
      <c r="B13" s="741">
        <v>35876.629999999997</v>
      </c>
      <c r="C13" s="754">
        <v>0.28839822822609906</v>
      </c>
      <c r="D13" s="741">
        <v>88522.989999999991</v>
      </c>
      <c r="E13" s="754">
        <v>0.71160177177390083</v>
      </c>
      <c r="F13" s="742">
        <v>124399.62</v>
      </c>
    </row>
    <row r="14" spans="1:6" ht="14.4" customHeight="1" x14ac:dyDescent="0.3">
      <c r="A14" s="764" t="s">
        <v>3135</v>
      </c>
      <c r="B14" s="741">
        <v>14764.539999999999</v>
      </c>
      <c r="C14" s="754">
        <v>0.86674591783121846</v>
      </c>
      <c r="D14" s="741">
        <v>2269.9100000000003</v>
      </c>
      <c r="E14" s="754">
        <v>0.13325408216878151</v>
      </c>
      <c r="F14" s="742">
        <v>17034.45</v>
      </c>
    </row>
    <row r="15" spans="1:6" ht="14.4" customHeight="1" x14ac:dyDescent="0.3">
      <c r="A15" s="764" t="s">
        <v>3145</v>
      </c>
      <c r="B15" s="741">
        <v>9446.380000000001</v>
      </c>
      <c r="C15" s="754">
        <v>0.23794743704193319</v>
      </c>
      <c r="D15" s="741">
        <v>30253.05999999999</v>
      </c>
      <c r="E15" s="754">
        <v>0.76205256295806689</v>
      </c>
      <c r="F15" s="742">
        <v>39699.439999999988</v>
      </c>
    </row>
    <row r="16" spans="1:6" ht="14.4" customHeight="1" x14ac:dyDescent="0.3">
      <c r="A16" s="764" t="s">
        <v>3099</v>
      </c>
      <c r="B16" s="741">
        <v>8677.9</v>
      </c>
      <c r="C16" s="754">
        <v>0.3934870299231335</v>
      </c>
      <c r="D16" s="741">
        <v>13375.940000000002</v>
      </c>
      <c r="E16" s="754">
        <v>0.60651297007686644</v>
      </c>
      <c r="F16" s="742">
        <v>22053.840000000004</v>
      </c>
    </row>
    <row r="17" spans="1:6" ht="14.4" customHeight="1" x14ac:dyDescent="0.3">
      <c r="A17" s="764" t="s">
        <v>3125</v>
      </c>
      <c r="B17" s="741">
        <v>3524.04</v>
      </c>
      <c r="C17" s="754">
        <v>0.7582494190549961</v>
      </c>
      <c r="D17" s="741">
        <v>1123.56</v>
      </c>
      <c r="E17" s="754">
        <v>0.24175058094500385</v>
      </c>
      <c r="F17" s="742">
        <v>4647.6000000000004</v>
      </c>
    </row>
    <row r="18" spans="1:6" ht="14.4" customHeight="1" x14ac:dyDescent="0.3">
      <c r="A18" s="764" t="s">
        <v>3118</v>
      </c>
      <c r="B18" s="741">
        <v>2473.52</v>
      </c>
      <c r="C18" s="754">
        <v>0.90654274111972788</v>
      </c>
      <c r="D18" s="741">
        <v>255</v>
      </c>
      <c r="E18" s="754">
        <v>9.3457258880272093E-2</v>
      </c>
      <c r="F18" s="742">
        <v>2728.52</v>
      </c>
    </row>
    <row r="19" spans="1:6" ht="14.4" customHeight="1" x14ac:dyDescent="0.3">
      <c r="A19" s="764" t="s">
        <v>3123</v>
      </c>
      <c r="B19" s="741">
        <v>2467.9399999999996</v>
      </c>
      <c r="C19" s="754">
        <v>0.1094126419894078</v>
      </c>
      <c r="D19" s="741">
        <v>20088.320000000003</v>
      </c>
      <c r="E19" s="754">
        <v>0.8905873580105923</v>
      </c>
      <c r="F19" s="742">
        <v>22556.260000000002</v>
      </c>
    </row>
    <row r="20" spans="1:6" ht="14.4" customHeight="1" x14ac:dyDescent="0.3">
      <c r="A20" s="764" t="s">
        <v>3115</v>
      </c>
      <c r="B20" s="741">
        <v>2057.8200000000002</v>
      </c>
      <c r="C20" s="754">
        <v>0.48667210614069317</v>
      </c>
      <c r="D20" s="741">
        <v>2170.5299999999997</v>
      </c>
      <c r="E20" s="754">
        <v>0.51332789385930677</v>
      </c>
      <c r="F20" s="742">
        <v>4228.3500000000004</v>
      </c>
    </row>
    <row r="21" spans="1:6" ht="14.4" customHeight="1" x14ac:dyDescent="0.3">
      <c r="A21" s="764" t="s">
        <v>3119</v>
      </c>
      <c r="B21" s="741">
        <v>1736.74</v>
      </c>
      <c r="C21" s="754">
        <v>0.18147032824192977</v>
      </c>
      <c r="D21" s="741">
        <v>7833.64</v>
      </c>
      <c r="E21" s="754">
        <v>0.81852967175807012</v>
      </c>
      <c r="F21" s="742">
        <v>9570.380000000001</v>
      </c>
    </row>
    <row r="22" spans="1:6" ht="14.4" customHeight="1" x14ac:dyDescent="0.3">
      <c r="A22" s="764" t="s">
        <v>3133</v>
      </c>
      <c r="B22" s="741">
        <v>1626.48</v>
      </c>
      <c r="C22" s="754">
        <v>9.9296763917438274E-2</v>
      </c>
      <c r="D22" s="741">
        <v>14753.510000000002</v>
      </c>
      <c r="E22" s="754">
        <v>0.90070323608256175</v>
      </c>
      <c r="F22" s="742">
        <v>16379.990000000002</v>
      </c>
    </row>
    <row r="23" spans="1:6" ht="14.4" customHeight="1" x14ac:dyDescent="0.3">
      <c r="A23" s="764" t="s">
        <v>3094</v>
      </c>
      <c r="B23" s="741">
        <v>1491.2700000000002</v>
      </c>
      <c r="C23" s="754">
        <v>0.31501267427122936</v>
      </c>
      <c r="D23" s="741">
        <v>3242.7300000000005</v>
      </c>
      <c r="E23" s="754">
        <v>0.68498732572877052</v>
      </c>
      <c r="F23" s="742">
        <v>4734.0000000000009</v>
      </c>
    </row>
    <row r="24" spans="1:6" ht="14.4" customHeight="1" x14ac:dyDescent="0.3">
      <c r="A24" s="764" t="s">
        <v>3121</v>
      </c>
      <c r="B24" s="741">
        <v>1337.08</v>
      </c>
      <c r="C24" s="754">
        <v>2.9664515951543905E-2</v>
      </c>
      <c r="D24" s="741">
        <v>43736.299999999996</v>
      </c>
      <c r="E24" s="754">
        <v>0.97033548404845604</v>
      </c>
      <c r="F24" s="742">
        <v>45073.38</v>
      </c>
    </row>
    <row r="25" spans="1:6" ht="14.4" customHeight="1" x14ac:dyDescent="0.3">
      <c r="A25" s="764" t="s">
        <v>3144</v>
      </c>
      <c r="B25" s="741">
        <v>1178.48</v>
      </c>
      <c r="C25" s="754">
        <v>0.25722130793307113</v>
      </c>
      <c r="D25" s="741">
        <v>3403.1</v>
      </c>
      <c r="E25" s="754">
        <v>0.74277869206692881</v>
      </c>
      <c r="F25" s="742">
        <v>4581.58</v>
      </c>
    </row>
    <row r="26" spans="1:6" ht="14.4" customHeight="1" x14ac:dyDescent="0.3">
      <c r="A26" s="764" t="s">
        <v>3130</v>
      </c>
      <c r="B26" s="741">
        <v>718.42</v>
      </c>
      <c r="C26" s="754">
        <v>1</v>
      </c>
      <c r="D26" s="741"/>
      <c r="E26" s="754">
        <v>0</v>
      </c>
      <c r="F26" s="742">
        <v>718.42</v>
      </c>
    </row>
    <row r="27" spans="1:6" ht="14.4" customHeight="1" x14ac:dyDescent="0.3">
      <c r="A27" s="764" t="s">
        <v>3097</v>
      </c>
      <c r="B27" s="741">
        <v>447.32</v>
      </c>
      <c r="C27" s="754">
        <v>1</v>
      </c>
      <c r="D27" s="741"/>
      <c r="E27" s="754">
        <v>0</v>
      </c>
      <c r="F27" s="742">
        <v>447.32</v>
      </c>
    </row>
    <row r="28" spans="1:6" ht="14.4" customHeight="1" x14ac:dyDescent="0.3">
      <c r="A28" s="764" t="s">
        <v>3105</v>
      </c>
      <c r="B28" s="741">
        <v>414.9</v>
      </c>
      <c r="C28" s="754">
        <v>6.5857038322161401E-2</v>
      </c>
      <c r="D28" s="741">
        <v>5885.11</v>
      </c>
      <c r="E28" s="754">
        <v>0.93414296167783861</v>
      </c>
      <c r="F28" s="742">
        <v>6300.0099999999993</v>
      </c>
    </row>
    <row r="29" spans="1:6" ht="14.4" customHeight="1" x14ac:dyDescent="0.3">
      <c r="A29" s="764" t="s">
        <v>3140</v>
      </c>
      <c r="B29" s="741">
        <v>395.12</v>
      </c>
      <c r="C29" s="754">
        <v>0.28470756083325527</v>
      </c>
      <c r="D29" s="741">
        <v>992.69</v>
      </c>
      <c r="E29" s="754">
        <v>0.71529243916674479</v>
      </c>
      <c r="F29" s="742">
        <v>1387.81</v>
      </c>
    </row>
    <row r="30" spans="1:6" ht="14.4" customHeight="1" x14ac:dyDescent="0.3">
      <c r="A30" s="764" t="s">
        <v>3116</v>
      </c>
      <c r="B30" s="741">
        <v>300.33</v>
      </c>
      <c r="C30" s="754">
        <v>0.1720369129246791</v>
      </c>
      <c r="D30" s="741">
        <v>1445.3999999999999</v>
      </c>
      <c r="E30" s="754">
        <v>0.82796308707532096</v>
      </c>
      <c r="F30" s="742">
        <v>1745.7299999999998</v>
      </c>
    </row>
    <row r="31" spans="1:6" ht="14.4" customHeight="1" x14ac:dyDescent="0.3">
      <c r="A31" s="764" t="s">
        <v>3100</v>
      </c>
      <c r="B31" s="741">
        <v>285.52</v>
      </c>
      <c r="C31" s="754">
        <v>0.27379605301010723</v>
      </c>
      <c r="D31" s="741">
        <v>757.3</v>
      </c>
      <c r="E31" s="754">
        <v>0.72620394698989277</v>
      </c>
      <c r="F31" s="742">
        <v>1042.82</v>
      </c>
    </row>
    <row r="32" spans="1:6" ht="14.4" customHeight="1" x14ac:dyDescent="0.3">
      <c r="A32" s="764" t="s">
        <v>3098</v>
      </c>
      <c r="B32" s="741">
        <v>276.64</v>
      </c>
      <c r="C32" s="754">
        <v>0.67671232876712328</v>
      </c>
      <c r="D32" s="741">
        <v>132.16</v>
      </c>
      <c r="E32" s="754">
        <v>0.32328767123287672</v>
      </c>
      <c r="F32" s="742">
        <v>408.79999999999995</v>
      </c>
    </row>
    <row r="33" spans="1:6" ht="14.4" customHeight="1" x14ac:dyDescent="0.3">
      <c r="A33" s="764" t="s">
        <v>3143</v>
      </c>
      <c r="B33" s="741">
        <v>160.88999999999999</v>
      </c>
      <c r="C33" s="754">
        <v>8.2965919462879595E-2</v>
      </c>
      <c r="D33" s="741">
        <v>1778.34</v>
      </c>
      <c r="E33" s="754">
        <v>0.91703408053712032</v>
      </c>
      <c r="F33" s="742">
        <v>1939.23</v>
      </c>
    </row>
    <row r="34" spans="1:6" ht="14.4" customHeight="1" x14ac:dyDescent="0.3">
      <c r="A34" s="764" t="s">
        <v>3138</v>
      </c>
      <c r="B34" s="741">
        <v>158.06</v>
      </c>
      <c r="C34" s="754">
        <v>4.2790587370252294E-4</v>
      </c>
      <c r="D34" s="741">
        <v>369222.23999999993</v>
      </c>
      <c r="E34" s="754">
        <v>0.99957209412629744</v>
      </c>
      <c r="F34" s="742">
        <v>369380.29999999993</v>
      </c>
    </row>
    <row r="35" spans="1:6" ht="14.4" customHeight="1" x14ac:dyDescent="0.3">
      <c r="A35" s="764" t="s">
        <v>3108</v>
      </c>
      <c r="B35" s="741">
        <v>112.88</v>
      </c>
      <c r="C35" s="754">
        <v>0.30321263565058559</v>
      </c>
      <c r="D35" s="741">
        <v>259.39999999999998</v>
      </c>
      <c r="E35" s="754">
        <v>0.69678736434941446</v>
      </c>
      <c r="F35" s="742">
        <v>372.28</v>
      </c>
    </row>
    <row r="36" spans="1:6" ht="14.4" customHeight="1" x14ac:dyDescent="0.3">
      <c r="A36" s="764" t="s">
        <v>3104</v>
      </c>
      <c r="B36" s="741">
        <v>55.34</v>
      </c>
      <c r="C36" s="754">
        <v>0.16656132430398798</v>
      </c>
      <c r="D36" s="741">
        <v>276.91000000000003</v>
      </c>
      <c r="E36" s="754">
        <v>0.83343867569601215</v>
      </c>
      <c r="F36" s="742">
        <v>332.25</v>
      </c>
    </row>
    <row r="37" spans="1:6" ht="14.4" customHeight="1" x14ac:dyDescent="0.3">
      <c r="A37" s="764" t="s">
        <v>3112</v>
      </c>
      <c r="B37" s="741">
        <v>27.66</v>
      </c>
      <c r="C37" s="754">
        <v>4.3662194159431726E-2</v>
      </c>
      <c r="D37" s="741">
        <v>605.84</v>
      </c>
      <c r="E37" s="754">
        <v>0.95633780584056827</v>
      </c>
      <c r="F37" s="742">
        <v>633.5</v>
      </c>
    </row>
    <row r="38" spans="1:6" ht="14.4" customHeight="1" x14ac:dyDescent="0.3">
      <c r="A38" s="764" t="s">
        <v>3107</v>
      </c>
      <c r="B38" s="741"/>
      <c r="C38" s="754">
        <v>0</v>
      </c>
      <c r="D38" s="741">
        <v>151.46</v>
      </c>
      <c r="E38" s="754">
        <v>1</v>
      </c>
      <c r="F38" s="742">
        <v>151.46</v>
      </c>
    </row>
    <row r="39" spans="1:6" ht="14.4" customHeight="1" x14ac:dyDescent="0.3">
      <c r="A39" s="764" t="s">
        <v>3124</v>
      </c>
      <c r="B39" s="741"/>
      <c r="C39" s="754">
        <v>0</v>
      </c>
      <c r="D39" s="741">
        <v>5357.8</v>
      </c>
      <c r="E39" s="754">
        <v>1</v>
      </c>
      <c r="F39" s="742">
        <v>5357.8</v>
      </c>
    </row>
    <row r="40" spans="1:6" ht="14.4" customHeight="1" x14ac:dyDescent="0.3">
      <c r="A40" s="764" t="s">
        <v>3122</v>
      </c>
      <c r="B40" s="741">
        <v>0</v>
      </c>
      <c r="C40" s="754">
        <v>0</v>
      </c>
      <c r="D40" s="741">
        <v>643.29999999999995</v>
      </c>
      <c r="E40" s="754">
        <v>1</v>
      </c>
      <c r="F40" s="742">
        <v>643.29999999999995</v>
      </c>
    </row>
    <row r="41" spans="1:6" ht="14.4" customHeight="1" x14ac:dyDescent="0.3">
      <c r="A41" s="764" t="s">
        <v>3111</v>
      </c>
      <c r="B41" s="741"/>
      <c r="C41" s="754">
        <v>0</v>
      </c>
      <c r="D41" s="741">
        <v>7946.2599999999993</v>
      </c>
      <c r="E41" s="754">
        <v>1</v>
      </c>
      <c r="F41" s="742">
        <v>7946.2599999999993</v>
      </c>
    </row>
    <row r="42" spans="1:6" ht="14.4" customHeight="1" x14ac:dyDescent="0.3">
      <c r="A42" s="764" t="s">
        <v>3136</v>
      </c>
      <c r="B42" s="741"/>
      <c r="C42" s="754">
        <v>0</v>
      </c>
      <c r="D42" s="741">
        <v>2515.37</v>
      </c>
      <c r="E42" s="754">
        <v>1</v>
      </c>
      <c r="F42" s="742">
        <v>2515.37</v>
      </c>
    </row>
    <row r="43" spans="1:6" ht="14.4" customHeight="1" x14ac:dyDescent="0.3">
      <c r="A43" s="764" t="s">
        <v>3106</v>
      </c>
      <c r="B43" s="741"/>
      <c r="C43" s="754">
        <v>0</v>
      </c>
      <c r="D43" s="741">
        <v>309.26</v>
      </c>
      <c r="E43" s="754">
        <v>1</v>
      </c>
      <c r="F43" s="742">
        <v>309.26</v>
      </c>
    </row>
    <row r="44" spans="1:6" ht="14.4" customHeight="1" x14ac:dyDescent="0.3">
      <c r="A44" s="764" t="s">
        <v>3102</v>
      </c>
      <c r="B44" s="741"/>
      <c r="C44" s="754">
        <v>0</v>
      </c>
      <c r="D44" s="741">
        <v>1199.94</v>
      </c>
      <c r="E44" s="754">
        <v>1</v>
      </c>
      <c r="F44" s="742">
        <v>1199.94</v>
      </c>
    </row>
    <row r="45" spans="1:6" ht="14.4" customHeight="1" x14ac:dyDescent="0.3">
      <c r="A45" s="764" t="s">
        <v>3132</v>
      </c>
      <c r="B45" s="741">
        <v>0</v>
      </c>
      <c r="C45" s="754">
        <v>0</v>
      </c>
      <c r="D45" s="741">
        <v>2265.5300000000002</v>
      </c>
      <c r="E45" s="754">
        <v>1</v>
      </c>
      <c r="F45" s="742">
        <v>2265.5300000000002</v>
      </c>
    </row>
    <row r="46" spans="1:6" ht="14.4" customHeight="1" x14ac:dyDescent="0.3">
      <c r="A46" s="764" t="s">
        <v>3101</v>
      </c>
      <c r="B46" s="741"/>
      <c r="C46" s="754">
        <v>0</v>
      </c>
      <c r="D46" s="741">
        <v>141.08000000000001</v>
      </c>
      <c r="E46" s="754">
        <v>1</v>
      </c>
      <c r="F46" s="742">
        <v>141.08000000000001</v>
      </c>
    </row>
    <row r="47" spans="1:6" ht="14.4" customHeight="1" x14ac:dyDescent="0.3">
      <c r="A47" s="764" t="s">
        <v>3141</v>
      </c>
      <c r="B47" s="741"/>
      <c r="C47" s="754">
        <v>0</v>
      </c>
      <c r="D47" s="741">
        <v>7701.2699999999995</v>
      </c>
      <c r="E47" s="754">
        <v>1</v>
      </c>
      <c r="F47" s="742">
        <v>7701.2699999999995</v>
      </c>
    </row>
    <row r="48" spans="1:6" ht="14.4" customHeight="1" x14ac:dyDescent="0.3">
      <c r="A48" s="764" t="s">
        <v>3129</v>
      </c>
      <c r="B48" s="741"/>
      <c r="C48" s="754">
        <v>0</v>
      </c>
      <c r="D48" s="741">
        <v>672.61</v>
      </c>
      <c r="E48" s="754">
        <v>1</v>
      </c>
      <c r="F48" s="742">
        <v>672.61</v>
      </c>
    </row>
    <row r="49" spans="1:6" ht="14.4" customHeight="1" x14ac:dyDescent="0.3">
      <c r="A49" s="764" t="s">
        <v>3149</v>
      </c>
      <c r="B49" s="741"/>
      <c r="C49" s="754">
        <v>0</v>
      </c>
      <c r="D49" s="741">
        <v>2360.4500000000003</v>
      </c>
      <c r="E49" s="754">
        <v>1</v>
      </c>
      <c r="F49" s="742">
        <v>2360.4500000000003</v>
      </c>
    </row>
    <row r="50" spans="1:6" ht="14.4" customHeight="1" x14ac:dyDescent="0.3">
      <c r="A50" s="764" t="s">
        <v>3117</v>
      </c>
      <c r="B50" s="741"/>
      <c r="C50" s="754">
        <v>0</v>
      </c>
      <c r="D50" s="741">
        <v>1968.66</v>
      </c>
      <c r="E50" s="754">
        <v>1</v>
      </c>
      <c r="F50" s="742">
        <v>1968.66</v>
      </c>
    </row>
    <row r="51" spans="1:6" ht="14.4" customHeight="1" x14ac:dyDescent="0.3">
      <c r="A51" s="764" t="s">
        <v>3134</v>
      </c>
      <c r="B51" s="741"/>
      <c r="C51" s="754">
        <v>0</v>
      </c>
      <c r="D51" s="741">
        <v>2385.0000000000005</v>
      </c>
      <c r="E51" s="754">
        <v>1</v>
      </c>
      <c r="F51" s="742">
        <v>2385.0000000000005</v>
      </c>
    </row>
    <row r="52" spans="1:6" ht="14.4" customHeight="1" x14ac:dyDescent="0.3">
      <c r="A52" s="764" t="s">
        <v>3126</v>
      </c>
      <c r="B52" s="741"/>
      <c r="C52" s="754">
        <v>0</v>
      </c>
      <c r="D52" s="741">
        <v>513.68999999999994</v>
      </c>
      <c r="E52" s="754">
        <v>1</v>
      </c>
      <c r="F52" s="742">
        <v>513.68999999999994</v>
      </c>
    </row>
    <row r="53" spans="1:6" ht="14.4" customHeight="1" x14ac:dyDescent="0.3">
      <c r="A53" s="764" t="s">
        <v>3146</v>
      </c>
      <c r="B53" s="741">
        <v>0</v>
      </c>
      <c r="C53" s="754">
        <v>0</v>
      </c>
      <c r="D53" s="741">
        <v>103.6</v>
      </c>
      <c r="E53" s="754">
        <v>1</v>
      </c>
      <c r="F53" s="742">
        <v>103.6</v>
      </c>
    </row>
    <row r="54" spans="1:6" ht="14.4" customHeight="1" x14ac:dyDescent="0.3">
      <c r="A54" s="764" t="s">
        <v>3131</v>
      </c>
      <c r="B54" s="741"/>
      <c r="C54" s="754">
        <v>0</v>
      </c>
      <c r="D54" s="741">
        <v>1046.1300000000001</v>
      </c>
      <c r="E54" s="754">
        <v>1</v>
      </c>
      <c r="F54" s="742">
        <v>1046.1300000000001</v>
      </c>
    </row>
    <row r="55" spans="1:6" ht="14.4" customHeight="1" thickBot="1" x14ac:dyDescent="0.35">
      <c r="A55" s="765" t="s">
        <v>3095</v>
      </c>
      <c r="B55" s="756"/>
      <c r="C55" s="757">
        <v>0</v>
      </c>
      <c r="D55" s="756">
        <v>4723.75</v>
      </c>
      <c r="E55" s="757">
        <v>1</v>
      </c>
      <c r="F55" s="758">
        <v>4723.75</v>
      </c>
    </row>
    <row r="56" spans="1:6" ht="14.4" customHeight="1" thickBot="1" x14ac:dyDescent="0.35">
      <c r="A56" s="759" t="s">
        <v>3</v>
      </c>
      <c r="B56" s="760">
        <v>5139261.43</v>
      </c>
      <c r="C56" s="761">
        <v>0.40225907804437538</v>
      </c>
      <c r="D56" s="760">
        <v>7636737.1999999965</v>
      </c>
      <c r="E56" s="761">
        <v>0.597740921955625</v>
      </c>
      <c r="F56" s="762">
        <v>12775998.629999992</v>
      </c>
    </row>
    <row r="57" spans="1:6" ht="14.4" customHeight="1" thickBot="1" x14ac:dyDescent="0.35"/>
    <row r="58" spans="1:6" ht="14.4" customHeight="1" x14ac:dyDescent="0.3">
      <c r="A58" s="827" t="s">
        <v>5813</v>
      </c>
      <c r="B58" s="225">
        <v>4171225.29</v>
      </c>
      <c r="C58" s="818">
        <v>0.4774194573095642</v>
      </c>
      <c r="D58" s="225">
        <v>4565798.7799999993</v>
      </c>
      <c r="E58" s="818">
        <v>0.52258054269043563</v>
      </c>
      <c r="F58" s="826">
        <v>8737024.0700000003</v>
      </c>
    </row>
    <row r="59" spans="1:6" ht="14.4" customHeight="1" x14ac:dyDescent="0.3">
      <c r="A59" s="764" t="s">
        <v>2807</v>
      </c>
      <c r="B59" s="741">
        <v>483183.1500000002</v>
      </c>
      <c r="C59" s="754">
        <v>0.212608807242402</v>
      </c>
      <c r="D59" s="741">
        <v>1789456.2400000005</v>
      </c>
      <c r="E59" s="754">
        <v>0.78739119275759806</v>
      </c>
      <c r="F59" s="742">
        <v>2272639.3900000006</v>
      </c>
    </row>
    <row r="60" spans="1:6" ht="14.4" customHeight="1" x14ac:dyDescent="0.3">
      <c r="A60" s="764" t="s">
        <v>5814</v>
      </c>
      <c r="B60" s="741">
        <v>164090.85000000003</v>
      </c>
      <c r="C60" s="754">
        <v>0.60700388370977076</v>
      </c>
      <c r="D60" s="741">
        <v>106238.31000000003</v>
      </c>
      <c r="E60" s="754">
        <v>0.39299611629022935</v>
      </c>
      <c r="F60" s="742">
        <v>270329.16000000003</v>
      </c>
    </row>
    <row r="61" spans="1:6" ht="14.4" customHeight="1" x14ac:dyDescent="0.3">
      <c r="A61" s="764" t="s">
        <v>5815</v>
      </c>
      <c r="B61" s="741">
        <v>80185.649999999994</v>
      </c>
      <c r="C61" s="754">
        <v>0.77835825350578702</v>
      </c>
      <c r="D61" s="741">
        <v>22833.3</v>
      </c>
      <c r="E61" s="754">
        <v>0.22164174649421295</v>
      </c>
      <c r="F61" s="742">
        <v>103018.95</v>
      </c>
    </row>
    <row r="62" spans="1:6" ht="14.4" customHeight="1" x14ac:dyDescent="0.3">
      <c r="A62" s="764" t="s">
        <v>5816</v>
      </c>
      <c r="B62" s="741">
        <v>42951.6</v>
      </c>
      <c r="C62" s="754">
        <v>0.92465753424657526</v>
      </c>
      <c r="D62" s="741">
        <v>3499.76</v>
      </c>
      <c r="E62" s="754">
        <v>7.5342465753424667E-2</v>
      </c>
      <c r="F62" s="742">
        <v>46451.360000000001</v>
      </c>
    </row>
    <row r="63" spans="1:6" ht="14.4" customHeight="1" x14ac:dyDescent="0.3">
      <c r="A63" s="764" t="s">
        <v>5817</v>
      </c>
      <c r="B63" s="741">
        <v>35453.97</v>
      </c>
      <c r="C63" s="754">
        <v>0.92606227299975319</v>
      </c>
      <c r="D63" s="741">
        <v>2830.68</v>
      </c>
      <c r="E63" s="754">
        <v>7.3937727000246825E-2</v>
      </c>
      <c r="F63" s="742">
        <v>38284.65</v>
      </c>
    </row>
    <row r="64" spans="1:6" ht="14.4" customHeight="1" x14ac:dyDescent="0.3">
      <c r="A64" s="764" t="s">
        <v>5818</v>
      </c>
      <c r="B64" s="741">
        <v>25005.28999999999</v>
      </c>
      <c r="C64" s="754">
        <v>0.26428043734443768</v>
      </c>
      <c r="D64" s="741">
        <v>69611.210000000006</v>
      </c>
      <c r="E64" s="754">
        <v>0.73571956265556226</v>
      </c>
      <c r="F64" s="742">
        <v>94616.5</v>
      </c>
    </row>
    <row r="65" spans="1:6" ht="14.4" customHeight="1" x14ac:dyDescent="0.3">
      <c r="A65" s="764" t="s">
        <v>5819</v>
      </c>
      <c r="B65" s="741">
        <v>24797.409999999996</v>
      </c>
      <c r="C65" s="754">
        <v>1</v>
      </c>
      <c r="D65" s="741"/>
      <c r="E65" s="754">
        <v>0</v>
      </c>
      <c r="F65" s="742">
        <v>24797.409999999996</v>
      </c>
    </row>
    <row r="66" spans="1:6" ht="14.4" customHeight="1" x14ac:dyDescent="0.3">
      <c r="A66" s="764" t="s">
        <v>5820</v>
      </c>
      <c r="B66" s="741">
        <v>23794.259999999991</v>
      </c>
      <c r="C66" s="754">
        <v>1</v>
      </c>
      <c r="D66" s="741"/>
      <c r="E66" s="754">
        <v>0</v>
      </c>
      <c r="F66" s="742">
        <v>23794.259999999991</v>
      </c>
    </row>
    <row r="67" spans="1:6" ht="14.4" customHeight="1" x14ac:dyDescent="0.3">
      <c r="A67" s="764" t="s">
        <v>2832</v>
      </c>
      <c r="B67" s="741">
        <v>19890.710000000003</v>
      </c>
      <c r="C67" s="754">
        <v>0.37726130586549267</v>
      </c>
      <c r="D67" s="741">
        <v>32833.25</v>
      </c>
      <c r="E67" s="754">
        <v>0.62273869413450722</v>
      </c>
      <c r="F67" s="742">
        <v>52723.960000000006</v>
      </c>
    </row>
    <row r="68" spans="1:6" ht="14.4" customHeight="1" x14ac:dyDescent="0.3">
      <c r="A68" s="764" t="s">
        <v>5821</v>
      </c>
      <c r="B68" s="741">
        <v>11545.24</v>
      </c>
      <c r="C68" s="754">
        <v>1</v>
      </c>
      <c r="D68" s="741"/>
      <c r="E68" s="754">
        <v>0</v>
      </c>
      <c r="F68" s="742">
        <v>11545.24</v>
      </c>
    </row>
    <row r="69" spans="1:6" ht="14.4" customHeight="1" x14ac:dyDescent="0.3">
      <c r="A69" s="764" t="s">
        <v>5822</v>
      </c>
      <c r="B69" s="741">
        <v>10420.44</v>
      </c>
      <c r="C69" s="754">
        <v>1</v>
      </c>
      <c r="D69" s="741"/>
      <c r="E69" s="754">
        <v>0</v>
      </c>
      <c r="F69" s="742">
        <v>10420.44</v>
      </c>
    </row>
    <row r="70" spans="1:6" ht="14.4" customHeight="1" x14ac:dyDescent="0.3">
      <c r="A70" s="764" t="s">
        <v>5823</v>
      </c>
      <c r="B70" s="741">
        <v>8247.76</v>
      </c>
      <c r="C70" s="754">
        <v>0.53333333333333333</v>
      </c>
      <c r="D70" s="741">
        <v>7216.79</v>
      </c>
      <c r="E70" s="754">
        <v>0.46666666666666667</v>
      </c>
      <c r="F70" s="742">
        <v>15464.55</v>
      </c>
    </row>
    <row r="71" spans="1:6" ht="14.4" customHeight="1" x14ac:dyDescent="0.3">
      <c r="A71" s="764" t="s">
        <v>2846</v>
      </c>
      <c r="B71" s="741">
        <v>6726.0099999999993</v>
      </c>
      <c r="C71" s="754">
        <v>0.20771676197040956</v>
      </c>
      <c r="D71" s="741">
        <v>25654.669999999991</v>
      </c>
      <c r="E71" s="754">
        <v>0.79228323802959044</v>
      </c>
      <c r="F71" s="742">
        <v>32380.679999999989</v>
      </c>
    </row>
    <row r="72" spans="1:6" ht="14.4" customHeight="1" x14ac:dyDescent="0.3">
      <c r="A72" s="764" t="s">
        <v>2827</v>
      </c>
      <c r="B72" s="741">
        <v>6106.3799999999983</v>
      </c>
      <c r="C72" s="754">
        <v>0.56738720791505137</v>
      </c>
      <c r="D72" s="741">
        <v>4655.8999999999996</v>
      </c>
      <c r="E72" s="754">
        <v>0.43261279208494857</v>
      </c>
      <c r="F72" s="742">
        <v>10762.279999999999</v>
      </c>
    </row>
    <row r="73" spans="1:6" ht="14.4" customHeight="1" x14ac:dyDescent="0.3">
      <c r="A73" s="764" t="s">
        <v>2835</v>
      </c>
      <c r="B73" s="741">
        <v>3657.96</v>
      </c>
      <c r="C73" s="754">
        <v>0.1204904919181881</v>
      </c>
      <c r="D73" s="741">
        <v>26700.95</v>
      </c>
      <c r="E73" s="754">
        <v>0.87950950808181194</v>
      </c>
      <c r="F73" s="742">
        <v>30358.91</v>
      </c>
    </row>
    <row r="74" spans="1:6" ht="14.4" customHeight="1" x14ac:dyDescent="0.3">
      <c r="A74" s="764" t="s">
        <v>2816</v>
      </c>
      <c r="B74" s="741">
        <v>3531.25</v>
      </c>
      <c r="C74" s="754">
        <v>7.1225071225071226E-2</v>
      </c>
      <c r="D74" s="741">
        <v>46047.5</v>
      </c>
      <c r="E74" s="754">
        <v>0.92877492877492873</v>
      </c>
      <c r="F74" s="742">
        <v>49578.75</v>
      </c>
    </row>
    <row r="75" spans="1:6" ht="14.4" customHeight="1" x14ac:dyDescent="0.3">
      <c r="A75" s="764" t="s">
        <v>5824</v>
      </c>
      <c r="B75" s="741">
        <v>2525.8200000000002</v>
      </c>
      <c r="C75" s="754">
        <v>1</v>
      </c>
      <c r="D75" s="741"/>
      <c r="E75" s="754">
        <v>0</v>
      </c>
      <c r="F75" s="742">
        <v>2525.8200000000002</v>
      </c>
    </row>
    <row r="76" spans="1:6" ht="14.4" customHeight="1" x14ac:dyDescent="0.3">
      <c r="A76" s="764" t="s">
        <v>2806</v>
      </c>
      <c r="B76" s="741">
        <v>2326.8000000000002</v>
      </c>
      <c r="C76" s="754">
        <v>1</v>
      </c>
      <c r="D76" s="741"/>
      <c r="E76" s="754">
        <v>0</v>
      </c>
      <c r="F76" s="742">
        <v>2326.8000000000002</v>
      </c>
    </row>
    <row r="77" spans="1:6" ht="14.4" customHeight="1" x14ac:dyDescent="0.3">
      <c r="A77" s="764" t="s">
        <v>2841</v>
      </c>
      <c r="B77" s="741">
        <v>2305.0199999999995</v>
      </c>
      <c r="C77" s="754">
        <v>0.15337433926508712</v>
      </c>
      <c r="D77" s="741">
        <v>12723.699999999999</v>
      </c>
      <c r="E77" s="754">
        <v>0.84662566073491297</v>
      </c>
      <c r="F77" s="742">
        <v>15028.719999999998</v>
      </c>
    </row>
    <row r="78" spans="1:6" ht="14.4" customHeight="1" x14ac:dyDescent="0.3">
      <c r="A78" s="764" t="s">
        <v>5825</v>
      </c>
      <c r="B78" s="741">
        <v>1837.2</v>
      </c>
      <c r="C78" s="754">
        <v>1</v>
      </c>
      <c r="D78" s="741"/>
      <c r="E78" s="754">
        <v>0</v>
      </c>
      <c r="F78" s="742">
        <v>1837.2</v>
      </c>
    </row>
    <row r="79" spans="1:6" ht="14.4" customHeight="1" x14ac:dyDescent="0.3">
      <c r="A79" s="764" t="s">
        <v>2811</v>
      </c>
      <c r="B79" s="741">
        <v>1352</v>
      </c>
      <c r="C79" s="754">
        <v>1</v>
      </c>
      <c r="D79" s="741"/>
      <c r="E79" s="754">
        <v>0</v>
      </c>
      <c r="F79" s="742">
        <v>1352</v>
      </c>
    </row>
    <row r="80" spans="1:6" ht="14.4" customHeight="1" x14ac:dyDescent="0.3">
      <c r="A80" s="764" t="s">
        <v>2823</v>
      </c>
      <c r="B80" s="741">
        <v>1337.08</v>
      </c>
      <c r="C80" s="754">
        <v>1</v>
      </c>
      <c r="D80" s="741"/>
      <c r="E80" s="754">
        <v>0</v>
      </c>
      <c r="F80" s="742">
        <v>1337.08</v>
      </c>
    </row>
    <row r="81" spans="1:6" ht="14.4" customHeight="1" x14ac:dyDescent="0.3">
      <c r="A81" s="764" t="s">
        <v>2817</v>
      </c>
      <c r="B81" s="741">
        <v>1185.42</v>
      </c>
      <c r="C81" s="754">
        <v>0.13498737717369397</v>
      </c>
      <c r="D81" s="741">
        <v>7596.2900000000009</v>
      </c>
      <c r="E81" s="754">
        <v>0.86501262282630609</v>
      </c>
      <c r="F81" s="742">
        <v>8781.7100000000009</v>
      </c>
    </row>
    <row r="82" spans="1:6" ht="14.4" customHeight="1" x14ac:dyDescent="0.3">
      <c r="A82" s="764" t="s">
        <v>5826</v>
      </c>
      <c r="B82" s="741">
        <v>805.3</v>
      </c>
      <c r="C82" s="754">
        <v>1</v>
      </c>
      <c r="D82" s="741"/>
      <c r="E82" s="754">
        <v>0</v>
      </c>
      <c r="F82" s="742">
        <v>805.3</v>
      </c>
    </row>
    <row r="83" spans="1:6" ht="14.4" customHeight="1" x14ac:dyDescent="0.3">
      <c r="A83" s="764" t="s">
        <v>5827</v>
      </c>
      <c r="B83" s="741">
        <v>724.68000000000006</v>
      </c>
      <c r="C83" s="754">
        <v>0.75000000000000011</v>
      </c>
      <c r="D83" s="741">
        <v>241.56</v>
      </c>
      <c r="E83" s="754">
        <v>0.25</v>
      </c>
      <c r="F83" s="742">
        <v>966.24</v>
      </c>
    </row>
    <row r="84" spans="1:6" ht="14.4" customHeight="1" x14ac:dyDescent="0.3">
      <c r="A84" s="764" t="s">
        <v>5828</v>
      </c>
      <c r="B84" s="741">
        <v>718.42</v>
      </c>
      <c r="C84" s="754">
        <v>0.79353613007267987</v>
      </c>
      <c r="D84" s="741">
        <v>186.92</v>
      </c>
      <c r="E84" s="754">
        <v>0.20646386992732013</v>
      </c>
      <c r="F84" s="742">
        <v>905.33999999999992</v>
      </c>
    </row>
    <row r="85" spans="1:6" ht="14.4" customHeight="1" x14ac:dyDescent="0.3">
      <c r="A85" s="764" t="s">
        <v>2813</v>
      </c>
      <c r="B85" s="741">
        <v>591.03</v>
      </c>
      <c r="C85" s="754">
        <v>0.16775850813204277</v>
      </c>
      <c r="D85" s="741">
        <v>2932.0700000000006</v>
      </c>
      <c r="E85" s="754">
        <v>0.83224149186795726</v>
      </c>
      <c r="F85" s="742">
        <v>3523.1000000000004</v>
      </c>
    </row>
    <row r="86" spans="1:6" ht="14.4" customHeight="1" x14ac:dyDescent="0.3">
      <c r="A86" s="764" t="s">
        <v>2842</v>
      </c>
      <c r="B86" s="741">
        <v>499.70000000000016</v>
      </c>
      <c r="C86" s="754">
        <v>0.45238095238095249</v>
      </c>
      <c r="D86" s="741">
        <v>604.9</v>
      </c>
      <c r="E86" s="754">
        <v>0.54761904761904756</v>
      </c>
      <c r="F86" s="742">
        <v>1104.6000000000001</v>
      </c>
    </row>
    <row r="87" spans="1:6" ht="14.4" customHeight="1" x14ac:dyDescent="0.3">
      <c r="A87" s="764" t="s">
        <v>5829</v>
      </c>
      <c r="B87" s="741">
        <v>447.32</v>
      </c>
      <c r="C87" s="754">
        <v>1</v>
      </c>
      <c r="D87" s="741"/>
      <c r="E87" s="754">
        <v>0</v>
      </c>
      <c r="F87" s="742">
        <v>447.32</v>
      </c>
    </row>
    <row r="88" spans="1:6" ht="14.4" customHeight="1" x14ac:dyDescent="0.3">
      <c r="A88" s="764" t="s">
        <v>5830</v>
      </c>
      <c r="B88" s="741">
        <v>423.9</v>
      </c>
      <c r="C88" s="754">
        <v>1.4110055906311619E-3</v>
      </c>
      <c r="D88" s="741">
        <v>300000.14000000007</v>
      </c>
      <c r="E88" s="754">
        <v>0.99858899440936877</v>
      </c>
      <c r="F88" s="742">
        <v>300424.0400000001</v>
      </c>
    </row>
    <row r="89" spans="1:6" ht="14.4" customHeight="1" x14ac:dyDescent="0.3">
      <c r="A89" s="764" t="s">
        <v>5831</v>
      </c>
      <c r="B89" s="741">
        <v>414.95</v>
      </c>
      <c r="C89" s="754">
        <v>0.55551836778408481</v>
      </c>
      <c r="D89" s="741">
        <v>332.01</v>
      </c>
      <c r="E89" s="754">
        <v>0.44448163221591513</v>
      </c>
      <c r="F89" s="742">
        <v>746.96</v>
      </c>
    </row>
    <row r="90" spans="1:6" ht="14.4" customHeight="1" x14ac:dyDescent="0.3">
      <c r="A90" s="764" t="s">
        <v>5832</v>
      </c>
      <c r="B90" s="741">
        <v>345.64</v>
      </c>
      <c r="C90" s="754">
        <v>0.54053546853496803</v>
      </c>
      <c r="D90" s="741">
        <v>293.8</v>
      </c>
      <c r="E90" s="754">
        <v>0.45946453146503186</v>
      </c>
      <c r="F90" s="742">
        <v>639.44000000000005</v>
      </c>
    </row>
    <row r="91" spans="1:6" ht="14.4" customHeight="1" x14ac:dyDescent="0.3">
      <c r="A91" s="764" t="s">
        <v>5833</v>
      </c>
      <c r="B91" s="741">
        <v>300.33</v>
      </c>
      <c r="C91" s="754">
        <v>1</v>
      </c>
      <c r="D91" s="741"/>
      <c r="E91" s="754">
        <v>0</v>
      </c>
      <c r="F91" s="742">
        <v>300.33</v>
      </c>
    </row>
    <row r="92" spans="1:6" ht="14.4" customHeight="1" x14ac:dyDescent="0.3">
      <c r="A92" s="764" t="s">
        <v>2840</v>
      </c>
      <c r="B92" s="741">
        <v>127.5</v>
      </c>
      <c r="C92" s="754">
        <v>5.614823133071308E-3</v>
      </c>
      <c r="D92" s="741">
        <v>22580.25</v>
      </c>
      <c r="E92" s="754">
        <v>0.99438517686692873</v>
      </c>
      <c r="F92" s="742">
        <v>22707.75</v>
      </c>
    </row>
    <row r="93" spans="1:6" ht="14.4" customHeight="1" x14ac:dyDescent="0.3">
      <c r="A93" s="764" t="s">
        <v>2810</v>
      </c>
      <c r="B93" s="741">
        <v>96.84</v>
      </c>
      <c r="C93" s="754">
        <v>0.12499677311097915</v>
      </c>
      <c r="D93" s="741">
        <v>677.90000000000009</v>
      </c>
      <c r="E93" s="754">
        <v>0.87500322688902077</v>
      </c>
      <c r="F93" s="742">
        <v>774.74000000000012</v>
      </c>
    </row>
    <row r="94" spans="1:6" ht="14.4" customHeight="1" x14ac:dyDescent="0.3">
      <c r="A94" s="764" t="s">
        <v>2850</v>
      </c>
      <c r="B94" s="741">
        <v>83.26</v>
      </c>
      <c r="C94" s="754">
        <v>1</v>
      </c>
      <c r="D94" s="741"/>
      <c r="E94" s="754">
        <v>0</v>
      </c>
      <c r="F94" s="742">
        <v>83.26</v>
      </c>
    </row>
    <row r="95" spans="1:6" ht="14.4" customHeight="1" x14ac:dyDescent="0.3">
      <c r="A95" s="764" t="s">
        <v>5834</v>
      </c>
      <c r="B95" s="741"/>
      <c r="C95" s="754">
        <v>0</v>
      </c>
      <c r="D95" s="741">
        <v>214.28</v>
      </c>
      <c r="E95" s="754">
        <v>1</v>
      </c>
      <c r="F95" s="742">
        <v>214.28</v>
      </c>
    </row>
    <row r="96" spans="1:6" ht="14.4" customHeight="1" x14ac:dyDescent="0.3">
      <c r="A96" s="764" t="s">
        <v>5835</v>
      </c>
      <c r="B96" s="741"/>
      <c r="C96" s="754">
        <v>0</v>
      </c>
      <c r="D96" s="741">
        <v>1086.72</v>
      </c>
      <c r="E96" s="754">
        <v>1</v>
      </c>
      <c r="F96" s="742">
        <v>1086.72</v>
      </c>
    </row>
    <row r="97" spans="1:6" ht="14.4" customHeight="1" x14ac:dyDescent="0.3">
      <c r="A97" s="764" t="s">
        <v>5836</v>
      </c>
      <c r="B97" s="741"/>
      <c r="C97" s="754">
        <v>0</v>
      </c>
      <c r="D97" s="741">
        <v>20572.799999999996</v>
      </c>
      <c r="E97" s="754">
        <v>1</v>
      </c>
      <c r="F97" s="742">
        <v>20572.799999999996</v>
      </c>
    </row>
    <row r="98" spans="1:6" ht="14.4" customHeight="1" x14ac:dyDescent="0.3">
      <c r="A98" s="764" t="s">
        <v>5837</v>
      </c>
      <c r="B98" s="741"/>
      <c r="C98" s="754">
        <v>0</v>
      </c>
      <c r="D98" s="741">
        <v>1074.22</v>
      </c>
      <c r="E98" s="754">
        <v>1</v>
      </c>
      <c r="F98" s="742">
        <v>1074.22</v>
      </c>
    </row>
    <row r="99" spans="1:6" ht="14.4" customHeight="1" x14ac:dyDescent="0.3">
      <c r="A99" s="764" t="s">
        <v>2849</v>
      </c>
      <c r="B99" s="741"/>
      <c r="C99" s="754">
        <v>0</v>
      </c>
      <c r="D99" s="741">
        <v>66844.81</v>
      </c>
      <c r="E99" s="754">
        <v>1</v>
      </c>
      <c r="F99" s="742">
        <v>66844.81</v>
      </c>
    </row>
    <row r="100" spans="1:6" ht="14.4" customHeight="1" x14ac:dyDescent="0.3">
      <c r="A100" s="764" t="s">
        <v>5838</v>
      </c>
      <c r="B100" s="741"/>
      <c r="C100" s="754">
        <v>0</v>
      </c>
      <c r="D100" s="741">
        <v>679.6</v>
      </c>
      <c r="E100" s="754">
        <v>1</v>
      </c>
      <c r="F100" s="742">
        <v>679.6</v>
      </c>
    </row>
    <row r="101" spans="1:6" ht="14.4" customHeight="1" x14ac:dyDescent="0.3">
      <c r="A101" s="764" t="s">
        <v>2839</v>
      </c>
      <c r="B101" s="741">
        <v>0</v>
      </c>
      <c r="C101" s="754"/>
      <c r="D101" s="741">
        <v>0</v>
      </c>
      <c r="E101" s="754"/>
      <c r="F101" s="742">
        <v>0</v>
      </c>
    </row>
    <row r="102" spans="1:6" ht="14.4" customHeight="1" x14ac:dyDescent="0.3">
      <c r="A102" s="764" t="s">
        <v>5839</v>
      </c>
      <c r="B102" s="741"/>
      <c r="C102" s="754">
        <v>0</v>
      </c>
      <c r="D102" s="741">
        <v>549.33000000000004</v>
      </c>
      <c r="E102" s="754">
        <v>1</v>
      </c>
      <c r="F102" s="742">
        <v>549.33000000000004</v>
      </c>
    </row>
    <row r="103" spans="1:6" ht="14.4" customHeight="1" x14ac:dyDescent="0.3">
      <c r="A103" s="764" t="s">
        <v>2812</v>
      </c>
      <c r="B103" s="741"/>
      <c r="C103" s="754">
        <v>0</v>
      </c>
      <c r="D103" s="741">
        <v>18001.34</v>
      </c>
      <c r="E103" s="754">
        <v>1</v>
      </c>
      <c r="F103" s="742">
        <v>18001.34</v>
      </c>
    </row>
    <row r="104" spans="1:6" ht="14.4" customHeight="1" x14ac:dyDescent="0.3">
      <c r="A104" s="764" t="s">
        <v>5840</v>
      </c>
      <c r="B104" s="741">
        <v>0</v>
      </c>
      <c r="C104" s="754"/>
      <c r="D104" s="741">
        <v>0</v>
      </c>
      <c r="E104" s="754"/>
      <c r="F104" s="742">
        <v>0</v>
      </c>
    </row>
    <row r="105" spans="1:6" ht="14.4" customHeight="1" x14ac:dyDescent="0.3">
      <c r="A105" s="764" t="s">
        <v>5841</v>
      </c>
      <c r="B105" s="741"/>
      <c r="C105" s="754">
        <v>0</v>
      </c>
      <c r="D105" s="741">
        <v>6179.96</v>
      </c>
      <c r="E105" s="754">
        <v>1</v>
      </c>
      <c r="F105" s="742">
        <v>6179.96</v>
      </c>
    </row>
    <row r="106" spans="1:6" ht="14.4" customHeight="1" x14ac:dyDescent="0.3">
      <c r="A106" s="764" t="s">
        <v>2822</v>
      </c>
      <c r="B106" s="741"/>
      <c r="C106" s="754">
        <v>0</v>
      </c>
      <c r="D106" s="741">
        <v>85.14</v>
      </c>
      <c r="E106" s="754">
        <v>1</v>
      </c>
      <c r="F106" s="742">
        <v>85.14</v>
      </c>
    </row>
    <row r="107" spans="1:6" ht="14.4" customHeight="1" x14ac:dyDescent="0.3">
      <c r="A107" s="764" t="s">
        <v>5842</v>
      </c>
      <c r="B107" s="741"/>
      <c r="C107" s="754">
        <v>0</v>
      </c>
      <c r="D107" s="741">
        <v>160.55000000000001</v>
      </c>
      <c r="E107" s="754">
        <v>1</v>
      </c>
      <c r="F107" s="742">
        <v>160.55000000000001</v>
      </c>
    </row>
    <row r="108" spans="1:6" ht="14.4" customHeight="1" x14ac:dyDescent="0.3">
      <c r="A108" s="764" t="s">
        <v>2838</v>
      </c>
      <c r="B108" s="741"/>
      <c r="C108" s="754">
        <v>0</v>
      </c>
      <c r="D108" s="741">
        <v>5164.2400000000007</v>
      </c>
      <c r="E108" s="754">
        <v>1</v>
      </c>
      <c r="F108" s="742">
        <v>5164.2400000000007</v>
      </c>
    </row>
    <row r="109" spans="1:6" ht="14.4" customHeight="1" x14ac:dyDescent="0.3">
      <c r="A109" s="764" t="s">
        <v>5843</v>
      </c>
      <c r="B109" s="741"/>
      <c r="C109" s="754">
        <v>0</v>
      </c>
      <c r="D109" s="741">
        <v>945.6</v>
      </c>
      <c r="E109" s="754">
        <v>1</v>
      </c>
      <c r="F109" s="742">
        <v>945.6</v>
      </c>
    </row>
    <row r="110" spans="1:6" ht="14.4" customHeight="1" x14ac:dyDescent="0.3">
      <c r="A110" s="764" t="s">
        <v>5844</v>
      </c>
      <c r="B110" s="741"/>
      <c r="C110" s="754">
        <v>0</v>
      </c>
      <c r="D110" s="741">
        <v>255.48</v>
      </c>
      <c r="E110" s="754">
        <v>1</v>
      </c>
      <c r="F110" s="742">
        <v>255.48</v>
      </c>
    </row>
    <row r="111" spans="1:6" ht="14.4" customHeight="1" x14ac:dyDescent="0.3">
      <c r="A111" s="764" t="s">
        <v>2809</v>
      </c>
      <c r="B111" s="741">
        <v>0</v>
      </c>
      <c r="C111" s="754"/>
      <c r="D111" s="741">
        <v>0</v>
      </c>
      <c r="E111" s="754"/>
      <c r="F111" s="742">
        <v>0</v>
      </c>
    </row>
    <row r="112" spans="1:6" ht="14.4" customHeight="1" x14ac:dyDescent="0.3">
      <c r="A112" s="764" t="s">
        <v>2826</v>
      </c>
      <c r="B112" s="741"/>
      <c r="C112" s="754">
        <v>0</v>
      </c>
      <c r="D112" s="741">
        <v>9081.32</v>
      </c>
      <c r="E112" s="754">
        <v>1</v>
      </c>
      <c r="F112" s="742">
        <v>9081.32</v>
      </c>
    </row>
    <row r="113" spans="1:6" ht="14.4" customHeight="1" x14ac:dyDescent="0.3">
      <c r="A113" s="764" t="s">
        <v>5845</v>
      </c>
      <c r="B113" s="741">
        <v>0</v>
      </c>
      <c r="C113" s="754"/>
      <c r="D113" s="741"/>
      <c r="E113" s="754"/>
      <c r="F113" s="742">
        <v>0</v>
      </c>
    </row>
    <row r="114" spans="1:6" ht="14.4" customHeight="1" x14ac:dyDescent="0.3">
      <c r="A114" s="764" t="s">
        <v>5846</v>
      </c>
      <c r="B114" s="741"/>
      <c r="C114" s="754">
        <v>0</v>
      </c>
      <c r="D114" s="741">
        <v>3701.58</v>
      </c>
      <c r="E114" s="754">
        <v>1</v>
      </c>
      <c r="F114" s="742">
        <v>3701.58</v>
      </c>
    </row>
    <row r="115" spans="1:6" ht="14.4" customHeight="1" x14ac:dyDescent="0.3">
      <c r="A115" s="764" t="s">
        <v>5847</v>
      </c>
      <c r="B115" s="741">
        <v>0</v>
      </c>
      <c r="C115" s="754">
        <v>0</v>
      </c>
      <c r="D115" s="741">
        <v>681.9</v>
      </c>
      <c r="E115" s="754">
        <v>1</v>
      </c>
      <c r="F115" s="742">
        <v>681.9</v>
      </c>
    </row>
    <row r="116" spans="1:6" ht="14.4" customHeight="1" x14ac:dyDescent="0.3">
      <c r="A116" s="764" t="s">
        <v>2828</v>
      </c>
      <c r="B116" s="741"/>
      <c r="C116" s="754">
        <v>0</v>
      </c>
      <c r="D116" s="741">
        <v>320722.44999999995</v>
      </c>
      <c r="E116" s="754">
        <v>1</v>
      </c>
      <c r="F116" s="742">
        <v>320722.44999999995</v>
      </c>
    </row>
    <row r="117" spans="1:6" ht="14.4" customHeight="1" x14ac:dyDescent="0.3">
      <c r="A117" s="764" t="s">
        <v>2830</v>
      </c>
      <c r="B117" s="741"/>
      <c r="C117" s="754"/>
      <c r="D117" s="741">
        <v>0</v>
      </c>
      <c r="E117" s="754"/>
      <c r="F117" s="742">
        <v>0</v>
      </c>
    </row>
    <row r="118" spans="1:6" ht="14.4" customHeight="1" x14ac:dyDescent="0.3">
      <c r="A118" s="764" t="s">
        <v>5848</v>
      </c>
      <c r="B118" s="741">
        <v>0</v>
      </c>
      <c r="C118" s="754"/>
      <c r="D118" s="741"/>
      <c r="E118" s="754"/>
      <c r="F118" s="742">
        <v>0</v>
      </c>
    </row>
    <row r="119" spans="1:6" ht="14.4" customHeight="1" x14ac:dyDescent="0.3">
      <c r="A119" s="764" t="s">
        <v>5849</v>
      </c>
      <c r="B119" s="741">
        <v>0</v>
      </c>
      <c r="C119" s="754"/>
      <c r="D119" s="741"/>
      <c r="E119" s="754"/>
      <c r="F119" s="742">
        <v>0</v>
      </c>
    </row>
    <row r="120" spans="1:6" ht="14.4" customHeight="1" x14ac:dyDescent="0.3">
      <c r="A120" s="764" t="s">
        <v>2824</v>
      </c>
      <c r="B120" s="741"/>
      <c r="C120" s="754">
        <v>0</v>
      </c>
      <c r="D120" s="741">
        <v>52415.3</v>
      </c>
      <c r="E120" s="754">
        <v>1</v>
      </c>
      <c r="F120" s="742">
        <v>52415.3</v>
      </c>
    </row>
    <row r="121" spans="1:6" ht="14.4" customHeight="1" x14ac:dyDescent="0.3">
      <c r="A121" s="764" t="s">
        <v>2848</v>
      </c>
      <c r="B121" s="741"/>
      <c r="C121" s="754">
        <v>0</v>
      </c>
      <c r="D121" s="741">
        <v>4011.24</v>
      </c>
      <c r="E121" s="754">
        <v>1</v>
      </c>
      <c r="F121" s="742">
        <v>4011.24</v>
      </c>
    </row>
    <row r="122" spans="1:6" ht="14.4" customHeight="1" x14ac:dyDescent="0.3">
      <c r="A122" s="764" t="s">
        <v>5850</v>
      </c>
      <c r="B122" s="741"/>
      <c r="C122" s="754">
        <v>0</v>
      </c>
      <c r="D122" s="741">
        <v>691.62</v>
      </c>
      <c r="E122" s="754">
        <v>1</v>
      </c>
      <c r="F122" s="742">
        <v>691.62</v>
      </c>
    </row>
    <row r="123" spans="1:6" ht="14.4" customHeight="1" x14ac:dyDescent="0.3">
      <c r="A123" s="764" t="s">
        <v>2821</v>
      </c>
      <c r="B123" s="741">
        <v>0</v>
      </c>
      <c r="C123" s="754">
        <v>0</v>
      </c>
      <c r="D123" s="741">
        <v>29005.629999999965</v>
      </c>
      <c r="E123" s="754">
        <v>1</v>
      </c>
      <c r="F123" s="742">
        <v>29005.629999999965</v>
      </c>
    </row>
    <row r="124" spans="1:6" ht="14.4" customHeight="1" x14ac:dyDescent="0.3">
      <c r="A124" s="764" t="s">
        <v>2843</v>
      </c>
      <c r="B124" s="741"/>
      <c r="C124" s="754"/>
      <c r="D124" s="741">
        <v>0</v>
      </c>
      <c r="E124" s="754"/>
      <c r="F124" s="742">
        <v>0</v>
      </c>
    </row>
    <row r="125" spans="1:6" ht="14.4" customHeight="1" x14ac:dyDescent="0.3">
      <c r="A125" s="764" t="s">
        <v>2833</v>
      </c>
      <c r="B125" s="741">
        <v>0</v>
      </c>
      <c r="C125" s="754">
        <v>0</v>
      </c>
      <c r="D125" s="741">
        <v>38034.950000000004</v>
      </c>
      <c r="E125" s="754">
        <v>1</v>
      </c>
      <c r="F125" s="742">
        <v>38034.950000000004</v>
      </c>
    </row>
    <row r="126" spans="1:6" ht="14.4" customHeight="1" x14ac:dyDescent="0.3">
      <c r="A126" s="764" t="s">
        <v>2814</v>
      </c>
      <c r="B126" s="741"/>
      <c r="C126" s="754">
        <v>0</v>
      </c>
      <c r="D126" s="741">
        <v>3523.2999999999997</v>
      </c>
      <c r="E126" s="754">
        <v>1</v>
      </c>
      <c r="F126" s="742">
        <v>3523.2999999999997</v>
      </c>
    </row>
    <row r="127" spans="1:6" ht="14.4" customHeight="1" thickBot="1" x14ac:dyDescent="0.35">
      <c r="A127" s="765" t="s">
        <v>5851</v>
      </c>
      <c r="B127" s="756"/>
      <c r="C127" s="757">
        <v>0</v>
      </c>
      <c r="D127" s="756">
        <v>1506.96</v>
      </c>
      <c r="E127" s="757">
        <v>1</v>
      </c>
      <c r="F127" s="758">
        <v>1506.96</v>
      </c>
    </row>
    <row r="128" spans="1:6" ht="14.4" customHeight="1" thickBot="1" x14ac:dyDescent="0.35">
      <c r="A128" s="759" t="s">
        <v>3</v>
      </c>
      <c r="B128" s="760">
        <v>5139261.4299999988</v>
      </c>
      <c r="C128" s="761">
        <v>0.40225907804437477</v>
      </c>
      <c r="D128" s="760">
        <v>7636737.1999999993</v>
      </c>
      <c r="E128" s="761">
        <v>0.59774092195562445</v>
      </c>
      <c r="F128" s="762">
        <v>12775998.630000008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{89CCC03D-AC6C-4A4A-8064-2AAD26362734}</x14:id>
        </ext>
      </extLst>
    </cfRule>
  </conditionalFormatting>
  <conditionalFormatting sqref="F58:F12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{02868BF7-A29C-45C4-9BF6-6D3B3E3E9F4F}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9CCC03D-AC6C-4A4A-8064-2AAD2636273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F5:F55</xm:sqref>
        </x14:conditionalFormatting>
        <x14:conditionalFormatting xmlns:xm="http://schemas.microsoft.com/office/excel/2006/main">
          <x14:cfRule type="dataBar" id="{02868BF7-A29C-45C4-9BF6-6D3B3E3E9F4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F58:F127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7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77" t="s">
        <v>5900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38"/>
      <c r="M1" s="538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2839</v>
      </c>
      <c r="G3" s="47">
        <f>SUBTOTAL(9,G6:G1048576)</f>
        <v>5139261.4299999988</v>
      </c>
      <c r="H3" s="48">
        <f>IF(M3=0,0,G3/M3)</f>
        <v>0.40225907804437483</v>
      </c>
      <c r="I3" s="47">
        <f>SUBTOTAL(9,I6:I1048576)</f>
        <v>17631</v>
      </c>
      <c r="J3" s="47">
        <f>SUBTOTAL(9,J6:J1048576)</f>
        <v>7636737.200000003</v>
      </c>
      <c r="K3" s="48">
        <f>IF(M3=0,0,J3/M3)</f>
        <v>0.59774092195562478</v>
      </c>
      <c r="L3" s="47">
        <f>SUBTOTAL(9,L6:L1048576)</f>
        <v>20470</v>
      </c>
      <c r="M3" s="49">
        <f>SUBTOTAL(9,M6:M1048576)</f>
        <v>12775998.630000006</v>
      </c>
    </row>
    <row r="4" spans="1:13" ht="14.4" customHeight="1" thickBot="1" x14ac:dyDescent="0.35">
      <c r="A4" s="45"/>
      <c r="B4" s="45"/>
      <c r="C4" s="45"/>
      <c r="D4" s="45"/>
      <c r="E4" s="46"/>
      <c r="F4" s="581" t="s">
        <v>161</v>
      </c>
      <c r="G4" s="582"/>
      <c r="H4" s="583"/>
      <c r="I4" s="584" t="s">
        <v>160</v>
      </c>
      <c r="J4" s="582"/>
      <c r="K4" s="583"/>
      <c r="L4" s="585" t="s">
        <v>3</v>
      </c>
      <c r="M4" s="586"/>
    </row>
    <row r="5" spans="1:13" ht="14.4" customHeight="1" thickBot="1" x14ac:dyDescent="0.35">
      <c r="A5" s="825" t="s">
        <v>167</v>
      </c>
      <c r="B5" s="828" t="s">
        <v>163</v>
      </c>
      <c r="C5" s="828" t="s">
        <v>90</v>
      </c>
      <c r="D5" s="828" t="s">
        <v>164</v>
      </c>
      <c r="E5" s="828" t="s">
        <v>165</v>
      </c>
      <c r="F5" s="768" t="s">
        <v>28</v>
      </c>
      <c r="G5" s="768" t="s">
        <v>14</v>
      </c>
      <c r="H5" s="751" t="s">
        <v>166</v>
      </c>
      <c r="I5" s="750" t="s">
        <v>28</v>
      </c>
      <c r="J5" s="768" t="s">
        <v>14</v>
      </c>
      <c r="K5" s="751" t="s">
        <v>166</v>
      </c>
      <c r="L5" s="750" t="s">
        <v>28</v>
      </c>
      <c r="M5" s="769" t="s">
        <v>14</v>
      </c>
    </row>
    <row r="6" spans="1:13" ht="14.4" customHeight="1" x14ac:dyDescent="0.3">
      <c r="A6" s="812" t="s">
        <v>3094</v>
      </c>
      <c r="B6" s="813" t="s">
        <v>2883</v>
      </c>
      <c r="C6" s="813" t="s">
        <v>4211</v>
      </c>
      <c r="D6" s="813" t="s">
        <v>2884</v>
      </c>
      <c r="E6" s="813" t="s">
        <v>4212</v>
      </c>
      <c r="F6" s="225"/>
      <c r="G6" s="225"/>
      <c r="H6" s="818"/>
      <c r="I6" s="225">
        <v>2</v>
      </c>
      <c r="J6" s="225">
        <v>0</v>
      </c>
      <c r="K6" s="818"/>
      <c r="L6" s="225">
        <v>2</v>
      </c>
      <c r="M6" s="826">
        <v>0</v>
      </c>
    </row>
    <row r="7" spans="1:13" ht="14.4" customHeight="1" x14ac:dyDescent="0.3">
      <c r="A7" s="737" t="s">
        <v>3094</v>
      </c>
      <c r="B7" s="738" t="s">
        <v>2853</v>
      </c>
      <c r="C7" s="738" t="s">
        <v>1321</v>
      </c>
      <c r="D7" s="738" t="s">
        <v>2299</v>
      </c>
      <c r="E7" s="738" t="s">
        <v>2892</v>
      </c>
      <c r="F7" s="741"/>
      <c r="G7" s="741"/>
      <c r="H7" s="754">
        <v>0</v>
      </c>
      <c r="I7" s="741">
        <v>2</v>
      </c>
      <c r="J7" s="741">
        <v>308.72000000000003</v>
      </c>
      <c r="K7" s="754">
        <v>1</v>
      </c>
      <c r="L7" s="741">
        <v>2</v>
      </c>
      <c r="M7" s="742">
        <v>308.72000000000003</v>
      </c>
    </row>
    <row r="8" spans="1:13" ht="14.4" customHeight="1" x14ac:dyDescent="0.3">
      <c r="A8" s="737" t="s">
        <v>3094</v>
      </c>
      <c r="B8" s="738" t="s">
        <v>2853</v>
      </c>
      <c r="C8" s="738" t="s">
        <v>1007</v>
      </c>
      <c r="D8" s="738" t="s">
        <v>1008</v>
      </c>
      <c r="E8" s="738" t="s">
        <v>2856</v>
      </c>
      <c r="F8" s="741"/>
      <c r="G8" s="741"/>
      <c r="H8" s="754">
        <v>0</v>
      </c>
      <c r="I8" s="741">
        <v>7</v>
      </c>
      <c r="J8" s="741">
        <v>530.11</v>
      </c>
      <c r="K8" s="754">
        <v>1</v>
      </c>
      <c r="L8" s="741">
        <v>7</v>
      </c>
      <c r="M8" s="742">
        <v>530.11</v>
      </c>
    </row>
    <row r="9" spans="1:13" ht="14.4" customHeight="1" x14ac:dyDescent="0.3">
      <c r="A9" s="737" t="s">
        <v>3094</v>
      </c>
      <c r="B9" s="738" t="s">
        <v>2853</v>
      </c>
      <c r="C9" s="738" t="s">
        <v>2298</v>
      </c>
      <c r="D9" s="738" t="s">
        <v>2299</v>
      </c>
      <c r="E9" s="738" t="s">
        <v>2971</v>
      </c>
      <c r="F9" s="741"/>
      <c r="G9" s="741"/>
      <c r="H9" s="754">
        <v>0</v>
      </c>
      <c r="I9" s="741">
        <v>2</v>
      </c>
      <c r="J9" s="741">
        <v>450.12</v>
      </c>
      <c r="K9" s="754">
        <v>1</v>
      </c>
      <c r="L9" s="741">
        <v>2</v>
      </c>
      <c r="M9" s="742">
        <v>450.12</v>
      </c>
    </row>
    <row r="10" spans="1:13" ht="14.4" customHeight="1" x14ac:dyDescent="0.3">
      <c r="A10" s="737" t="s">
        <v>3094</v>
      </c>
      <c r="B10" s="738" t="s">
        <v>2930</v>
      </c>
      <c r="C10" s="738" t="s">
        <v>1756</v>
      </c>
      <c r="D10" s="738" t="s">
        <v>2931</v>
      </c>
      <c r="E10" s="738" t="s">
        <v>2933</v>
      </c>
      <c r="F10" s="741"/>
      <c r="G10" s="741"/>
      <c r="H10" s="754">
        <v>0</v>
      </c>
      <c r="I10" s="741">
        <v>2</v>
      </c>
      <c r="J10" s="741">
        <v>141.08000000000001</v>
      </c>
      <c r="K10" s="754">
        <v>1</v>
      </c>
      <c r="L10" s="741">
        <v>2</v>
      </c>
      <c r="M10" s="742">
        <v>141.08000000000001</v>
      </c>
    </row>
    <row r="11" spans="1:13" ht="14.4" customHeight="1" x14ac:dyDescent="0.3">
      <c r="A11" s="737" t="s">
        <v>3094</v>
      </c>
      <c r="B11" s="738" t="s">
        <v>2937</v>
      </c>
      <c r="C11" s="738" t="s">
        <v>4225</v>
      </c>
      <c r="D11" s="738" t="s">
        <v>4226</v>
      </c>
      <c r="E11" s="738" t="s">
        <v>4227</v>
      </c>
      <c r="F11" s="741">
        <v>2</v>
      </c>
      <c r="G11" s="741">
        <v>272.08</v>
      </c>
      <c r="H11" s="754">
        <v>1</v>
      </c>
      <c r="I11" s="741"/>
      <c r="J11" s="741"/>
      <c r="K11" s="754">
        <v>0</v>
      </c>
      <c r="L11" s="741">
        <v>2</v>
      </c>
      <c r="M11" s="742">
        <v>272.08</v>
      </c>
    </row>
    <row r="12" spans="1:13" ht="14.4" customHeight="1" x14ac:dyDescent="0.3">
      <c r="A12" s="737" t="s">
        <v>3094</v>
      </c>
      <c r="B12" s="738" t="s">
        <v>5852</v>
      </c>
      <c r="C12" s="738" t="s">
        <v>4747</v>
      </c>
      <c r="D12" s="738" t="s">
        <v>4748</v>
      </c>
      <c r="E12" s="738" t="s">
        <v>4749</v>
      </c>
      <c r="F12" s="741">
        <v>12</v>
      </c>
      <c r="G12" s="741">
        <v>724.68000000000006</v>
      </c>
      <c r="H12" s="754">
        <v>1</v>
      </c>
      <c r="I12" s="741"/>
      <c r="J12" s="741"/>
      <c r="K12" s="754">
        <v>0</v>
      </c>
      <c r="L12" s="741">
        <v>12</v>
      </c>
      <c r="M12" s="742">
        <v>724.68000000000006</v>
      </c>
    </row>
    <row r="13" spans="1:13" ht="14.4" customHeight="1" x14ac:dyDescent="0.3">
      <c r="A13" s="737" t="s">
        <v>3094</v>
      </c>
      <c r="B13" s="738" t="s">
        <v>5852</v>
      </c>
      <c r="C13" s="738" t="s">
        <v>4750</v>
      </c>
      <c r="D13" s="738" t="s">
        <v>4751</v>
      </c>
      <c r="E13" s="738" t="s">
        <v>4749</v>
      </c>
      <c r="F13" s="741"/>
      <c r="G13" s="741"/>
      <c r="H13" s="754">
        <v>0</v>
      </c>
      <c r="I13" s="741">
        <v>4</v>
      </c>
      <c r="J13" s="741">
        <v>241.56</v>
      </c>
      <c r="K13" s="754">
        <v>1</v>
      </c>
      <c r="L13" s="741">
        <v>4</v>
      </c>
      <c r="M13" s="742">
        <v>241.56</v>
      </c>
    </row>
    <row r="14" spans="1:13" ht="14.4" customHeight="1" x14ac:dyDescent="0.3">
      <c r="A14" s="737" t="s">
        <v>3094</v>
      </c>
      <c r="B14" s="738" t="s">
        <v>2941</v>
      </c>
      <c r="C14" s="738" t="s">
        <v>1643</v>
      </c>
      <c r="D14" s="738" t="s">
        <v>2942</v>
      </c>
      <c r="E14" s="738" t="s">
        <v>2943</v>
      </c>
      <c r="F14" s="741"/>
      <c r="G14" s="741"/>
      <c r="H14" s="754">
        <v>0</v>
      </c>
      <c r="I14" s="741">
        <v>2</v>
      </c>
      <c r="J14" s="741">
        <v>732.62</v>
      </c>
      <c r="K14" s="754">
        <v>1</v>
      </c>
      <c r="L14" s="741">
        <v>2</v>
      </c>
      <c r="M14" s="742">
        <v>732.62</v>
      </c>
    </row>
    <row r="15" spans="1:13" ht="14.4" customHeight="1" x14ac:dyDescent="0.3">
      <c r="A15" s="737" t="s">
        <v>3094</v>
      </c>
      <c r="B15" s="738" t="s">
        <v>2941</v>
      </c>
      <c r="C15" s="738" t="s">
        <v>4233</v>
      </c>
      <c r="D15" s="738" t="s">
        <v>2944</v>
      </c>
      <c r="E15" s="738" t="s">
        <v>4234</v>
      </c>
      <c r="F15" s="741">
        <v>3</v>
      </c>
      <c r="G15" s="741">
        <v>0</v>
      </c>
      <c r="H15" s="754"/>
      <c r="I15" s="741"/>
      <c r="J15" s="741"/>
      <c r="K15" s="754"/>
      <c r="L15" s="741">
        <v>3</v>
      </c>
      <c r="M15" s="742">
        <v>0</v>
      </c>
    </row>
    <row r="16" spans="1:13" ht="14.4" customHeight="1" x14ac:dyDescent="0.3">
      <c r="A16" s="737" t="s">
        <v>3094</v>
      </c>
      <c r="B16" s="738" t="s">
        <v>2941</v>
      </c>
      <c r="C16" s="738" t="s">
        <v>2639</v>
      </c>
      <c r="D16" s="738" t="s">
        <v>2630</v>
      </c>
      <c r="E16" s="738" t="s">
        <v>3027</v>
      </c>
      <c r="F16" s="741"/>
      <c r="G16" s="741"/>
      <c r="H16" s="754">
        <v>0</v>
      </c>
      <c r="I16" s="741">
        <v>1</v>
      </c>
      <c r="J16" s="741">
        <v>63.34</v>
      </c>
      <c r="K16" s="754">
        <v>1</v>
      </c>
      <c r="L16" s="741">
        <v>1</v>
      </c>
      <c r="M16" s="742">
        <v>63.34</v>
      </c>
    </row>
    <row r="17" spans="1:13" ht="14.4" customHeight="1" x14ac:dyDescent="0.3">
      <c r="A17" s="737" t="s">
        <v>3094</v>
      </c>
      <c r="B17" s="738" t="s">
        <v>2941</v>
      </c>
      <c r="C17" s="738" t="s">
        <v>3690</v>
      </c>
      <c r="D17" s="738" t="s">
        <v>3691</v>
      </c>
      <c r="E17" s="738" t="s">
        <v>3692</v>
      </c>
      <c r="F17" s="741">
        <v>1</v>
      </c>
      <c r="G17" s="741">
        <v>0</v>
      </c>
      <c r="H17" s="754"/>
      <c r="I17" s="741"/>
      <c r="J17" s="741"/>
      <c r="K17" s="754"/>
      <c r="L17" s="741">
        <v>1</v>
      </c>
      <c r="M17" s="742">
        <v>0</v>
      </c>
    </row>
    <row r="18" spans="1:13" ht="14.4" customHeight="1" x14ac:dyDescent="0.3">
      <c r="A18" s="737" t="s">
        <v>3094</v>
      </c>
      <c r="B18" s="738" t="s">
        <v>2941</v>
      </c>
      <c r="C18" s="738" t="s">
        <v>3693</v>
      </c>
      <c r="D18" s="738" t="s">
        <v>3694</v>
      </c>
      <c r="E18" s="738" t="s">
        <v>3695</v>
      </c>
      <c r="F18" s="741">
        <v>1</v>
      </c>
      <c r="G18" s="741">
        <v>54.95</v>
      </c>
      <c r="H18" s="754">
        <v>1</v>
      </c>
      <c r="I18" s="741"/>
      <c r="J18" s="741"/>
      <c r="K18" s="754">
        <v>0</v>
      </c>
      <c r="L18" s="741">
        <v>1</v>
      </c>
      <c r="M18" s="742">
        <v>54.95</v>
      </c>
    </row>
    <row r="19" spans="1:13" ht="14.4" customHeight="1" x14ac:dyDescent="0.3">
      <c r="A19" s="737" t="s">
        <v>3094</v>
      </c>
      <c r="B19" s="738" t="s">
        <v>2941</v>
      </c>
      <c r="C19" s="738" t="s">
        <v>4744</v>
      </c>
      <c r="D19" s="738" t="s">
        <v>4745</v>
      </c>
      <c r="E19" s="738" t="s">
        <v>4746</v>
      </c>
      <c r="F19" s="741">
        <v>2</v>
      </c>
      <c r="G19" s="741">
        <v>439.56</v>
      </c>
      <c r="H19" s="754">
        <v>1</v>
      </c>
      <c r="I19" s="741"/>
      <c r="J19" s="741"/>
      <c r="K19" s="754">
        <v>0</v>
      </c>
      <c r="L19" s="741">
        <v>2</v>
      </c>
      <c r="M19" s="742">
        <v>439.56</v>
      </c>
    </row>
    <row r="20" spans="1:13" ht="14.4" customHeight="1" x14ac:dyDescent="0.3">
      <c r="A20" s="737" t="s">
        <v>3094</v>
      </c>
      <c r="B20" s="738" t="s">
        <v>2946</v>
      </c>
      <c r="C20" s="738" t="s">
        <v>1651</v>
      </c>
      <c r="D20" s="738" t="s">
        <v>2947</v>
      </c>
      <c r="E20" s="738" t="s">
        <v>2948</v>
      </c>
      <c r="F20" s="741"/>
      <c r="G20" s="741"/>
      <c r="H20" s="754">
        <v>0</v>
      </c>
      <c r="I20" s="741">
        <v>14</v>
      </c>
      <c r="J20" s="741">
        <v>775.18</v>
      </c>
      <c r="K20" s="754">
        <v>1</v>
      </c>
      <c r="L20" s="741">
        <v>14</v>
      </c>
      <c r="M20" s="742">
        <v>775.18</v>
      </c>
    </row>
    <row r="21" spans="1:13" ht="14.4" customHeight="1" x14ac:dyDescent="0.3">
      <c r="A21" s="737" t="s">
        <v>3094</v>
      </c>
      <c r="B21" s="738" t="s">
        <v>2957</v>
      </c>
      <c r="C21" s="738" t="s">
        <v>1360</v>
      </c>
      <c r="D21" s="738" t="s">
        <v>2958</v>
      </c>
      <c r="E21" s="738" t="s">
        <v>2959</v>
      </c>
      <c r="F21" s="741"/>
      <c r="G21" s="741"/>
      <c r="H21" s="754"/>
      <c r="I21" s="741">
        <v>1</v>
      </c>
      <c r="J21" s="741">
        <v>0</v>
      </c>
      <c r="K21" s="754"/>
      <c r="L21" s="741">
        <v>1</v>
      </c>
      <c r="M21" s="742">
        <v>0</v>
      </c>
    </row>
    <row r="22" spans="1:13" ht="14.4" customHeight="1" x14ac:dyDescent="0.3">
      <c r="A22" s="737" t="s">
        <v>3094</v>
      </c>
      <c r="B22" s="738" t="s">
        <v>2871</v>
      </c>
      <c r="C22" s="738" t="s">
        <v>4213</v>
      </c>
      <c r="D22" s="738" t="s">
        <v>1632</v>
      </c>
      <c r="E22" s="738" t="s">
        <v>4214</v>
      </c>
      <c r="F22" s="741"/>
      <c r="G22" s="741"/>
      <c r="H22" s="754"/>
      <c r="I22" s="741">
        <v>1</v>
      </c>
      <c r="J22" s="741">
        <v>0</v>
      </c>
      <c r="K22" s="754"/>
      <c r="L22" s="741">
        <v>1</v>
      </c>
      <c r="M22" s="742">
        <v>0</v>
      </c>
    </row>
    <row r="23" spans="1:13" ht="14.4" customHeight="1" x14ac:dyDescent="0.3">
      <c r="A23" s="737" t="s">
        <v>3094</v>
      </c>
      <c r="B23" s="738" t="s">
        <v>2871</v>
      </c>
      <c r="C23" s="738" t="s">
        <v>893</v>
      </c>
      <c r="D23" s="738" t="s">
        <v>894</v>
      </c>
      <c r="E23" s="738" t="s">
        <v>2872</v>
      </c>
      <c r="F23" s="741"/>
      <c r="G23" s="741"/>
      <c r="H23" s="754"/>
      <c r="I23" s="741">
        <v>2</v>
      </c>
      <c r="J23" s="741">
        <v>0</v>
      </c>
      <c r="K23" s="754"/>
      <c r="L23" s="741">
        <v>2</v>
      </c>
      <c r="M23" s="742">
        <v>0</v>
      </c>
    </row>
    <row r="24" spans="1:13" ht="14.4" customHeight="1" x14ac:dyDescent="0.3">
      <c r="A24" s="737" t="s">
        <v>3095</v>
      </c>
      <c r="B24" s="738" t="s">
        <v>2880</v>
      </c>
      <c r="C24" s="738" t="s">
        <v>3195</v>
      </c>
      <c r="D24" s="738" t="s">
        <v>3193</v>
      </c>
      <c r="E24" s="738" t="s">
        <v>3196</v>
      </c>
      <c r="F24" s="741"/>
      <c r="G24" s="741"/>
      <c r="H24" s="754">
        <v>0</v>
      </c>
      <c r="I24" s="741">
        <v>5</v>
      </c>
      <c r="J24" s="741">
        <v>3342.7</v>
      </c>
      <c r="K24" s="754">
        <v>1</v>
      </c>
      <c r="L24" s="741">
        <v>5</v>
      </c>
      <c r="M24" s="742">
        <v>3342.7</v>
      </c>
    </row>
    <row r="25" spans="1:13" ht="14.4" customHeight="1" x14ac:dyDescent="0.3">
      <c r="A25" s="737" t="s">
        <v>3095</v>
      </c>
      <c r="B25" s="738" t="s">
        <v>2903</v>
      </c>
      <c r="C25" s="738" t="s">
        <v>1246</v>
      </c>
      <c r="D25" s="738" t="s">
        <v>1247</v>
      </c>
      <c r="E25" s="738" t="s">
        <v>2904</v>
      </c>
      <c r="F25" s="741"/>
      <c r="G25" s="741"/>
      <c r="H25" s="754">
        <v>0</v>
      </c>
      <c r="I25" s="741">
        <v>2</v>
      </c>
      <c r="J25" s="741">
        <v>48.44</v>
      </c>
      <c r="K25" s="754">
        <v>1</v>
      </c>
      <c r="L25" s="741">
        <v>2</v>
      </c>
      <c r="M25" s="742">
        <v>48.44</v>
      </c>
    </row>
    <row r="26" spans="1:13" ht="14.4" customHeight="1" x14ac:dyDescent="0.3">
      <c r="A26" s="737" t="s">
        <v>3095</v>
      </c>
      <c r="B26" s="738" t="s">
        <v>2903</v>
      </c>
      <c r="C26" s="738" t="s">
        <v>3187</v>
      </c>
      <c r="D26" s="738" t="s">
        <v>1247</v>
      </c>
      <c r="E26" s="738" t="s">
        <v>3000</v>
      </c>
      <c r="F26" s="741"/>
      <c r="G26" s="741"/>
      <c r="H26" s="754">
        <v>0</v>
      </c>
      <c r="I26" s="741">
        <v>3</v>
      </c>
      <c r="J26" s="741">
        <v>145.26</v>
      </c>
      <c r="K26" s="754">
        <v>1</v>
      </c>
      <c r="L26" s="741">
        <v>3</v>
      </c>
      <c r="M26" s="742">
        <v>145.26</v>
      </c>
    </row>
    <row r="27" spans="1:13" ht="14.4" customHeight="1" x14ac:dyDescent="0.3">
      <c r="A27" s="737" t="s">
        <v>3095</v>
      </c>
      <c r="B27" s="738" t="s">
        <v>2951</v>
      </c>
      <c r="C27" s="738" t="s">
        <v>1661</v>
      </c>
      <c r="D27" s="738" t="s">
        <v>2952</v>
      </c>
      <c r="E27" s="738" t="s">
        <v>2953</v>
      </c>
      <c r="F27" s="741"/>
      <c r="G27" s="741"/>
      <c r="H27" s="754">
        <v>0</v>
      </c>
      <c r="I27" s="741">
        <v>4</v>
      </c>
      <c r="J27" s="741">
        <v>565</v>
      </c>
      <c r="K27" s="754">
        <v>1</v>
      </c>
      <c r="L27" s="741">
        <v>4</v>
      </c>
      <c r="M27" s="742">
        <v>565</v>
      </c>
    </row>
    <row r="28" spans="1:13" ht="14.4" customHeight="1" x14ac:dyDescent="0.3">
      <c r="A28" s="737" t="s">
        <v>3095</v>
      </c>
      <c r="B28" s="738" t="s">
        <v>5853</v>
      </c>
      <c r="C28" s="738" t="s">
        <v>3155</v>
      </c>
      <c r="D28" s="738" t="s">
        <v>3156</v>
      </c>
      <c r="E28" s="738" t="s">
        <v>3157</v>
      </c>
      <c r="F28" s="741"/>
      <c r="G28" s="741"/>
      <c r="H28" s="754">
        <v>0</v>
      </c>
      <c r="I28" s="741">
        <v>3</v>
      </c>
      <c r="J28" s="741">
        <v>622.34999999999991</v>
      </c>
      <c r="K28" s="754">
        <v>1</v>
      </c>
      <c r="L28" s="741">
        <v>3</v>
      </c>
      <c r="M28" s="742">
        <v>622.34999999999991</v>
      </c>
    </row>
    <row r="29" spans="1:13" ht="14.4" customHeight="1" x14ac:dyDescent="0.3">
      <c r="A29" s="737" t="s">
        <v>3097</v>
      </c>
      <c r="B29" s="738" t="s">
        <v>5854</v>
      </c>
      <c r="C29" s="738" t="s">
        <v>3202</v>
      </c>
      <c r="D29" s="738" t="s">
        <v>3203</v>
      </c>
      <c r="E29" s="738" t="s">
        <v>3204</v>
      </c>
      <c r="F29" s="741">
        <v>2</v>
      </c>
      <c r="G29" s="741">
        <v>447.32</v>
      </c>
      <c r="H29" s="754">
        <v>1</v>
      </c>
      <c r="I29" s="741"/>
      <c r="J29" s="741"/>
      <c r="K29" s="754">
        <v>0</v>
      </c>
      <c r="L29" s="741">
        <v>2</v>
      </c>
      <c r="M29" s="742">
        <v>447.32</v>
      </c>
    </row>
    <row r="30" spans="1:13" ht="14.4" customHeight="1" x14ac:dyDescent="0.3">
      <c r="A30" s="737" t="s">
        <v>3098</v>
      </c>
      <c r="B30" s="738" t="s">
        <v>2853</v>
      </c>
      <c r="C30" s="738" t="s">
        <v>1011</v>
      </c>
      <c r="D30" s="738" t="s">
        <v>2854</v>
      </c>
      <c r="E30" s="738" t="s">
        <v>2855</v>
      </c>
      <c r="F30" s="741"/>
      <c r="G30" s="741"/>
      <c r="H30" s="754">
        <v>0</v>
      </c>
      <c r="I30" s="741">
        <v>2</v>
      </c>
      <c r="J30" s="741">
        <v>132.16</v>
      </c>
      <c r="K30" s="754">
        <v>1</v>
      </c>
      <c r="L30" s="741">
        <v>2</v>
      </c>
      <c r="M30" s="742">
        <v>132.16</v>
      </c>
    </row>
    <row r="31" spans="1:13" ht="14.4" customHeight="1" x14ac:dyDescent="0.3">
      <c r="A31" s="737" t="s">
        <v>3098</v>
      </c>
      <c r="B31" s="738" t="s">
        <v>5855</v>
      </c>
      <c r="C31" s="738" t="s">
        <v>5426</v>
      </c>
      <c r="D31" s="738" t="s">
        <v>5427</v>
      </c>
      <c r="E31" s="738" t="s">
        <v>3236</v>
      </c>
      <c r="F31" s="741">
        <v>4</v>
      </c>
      <c r="G31" s="741">
        <v>276.64</v>
      </c>
      <c r="H31" s="754">
        <v>1</v>
      </c>
      <c r="I31" s="741"/>
      <c r="J31" s="741"/>
      <c r="K31" s="754">
        <v>0</v>
      </c>
      <c r="L31" s="741">
        <v>4</v>
      </c>
      <c r="M31" s="742">
        <v>276.64</v>
      </c>
    </row>
    <row r="32" spans="1:13" ht="14.4" customHeight="1" x14ac:dyDescent="0.3">
      <c r="A32" s="737" t="s">
        <v>3099</v>
      </c>
      <c r="B32" s="738" t="s">
        <v>2883</v>
      </c>
      <c r="C32" s="738" t="s">
        <v>3343</v>
      </c>
      <c r="D32" s="738" t="s">
        <v>3344</v>
      </c>
      <c r="E32" s="738" t="s">
        <v>3345</v>
      </c>
      <c r="F32" s="741">
        <v>3</v>
      </c>
      <c r="G32" s="741">
        <v>140.52000000000001</v>
      </c>
      <c r="H32" s="754">
        <v>1</v>
      </c>
      <c r="I32" s="741"/>
      <c r="J32" s="741"/>
      <c r="K32" s="754">
        <v>0</v>
      </c>
      <c r="L32" s="741">
        <v>3</v>
      </c>
      <c r="M32" s="742">
        <v>140.52000000000001</v>
      </c>
    </row>
    <row r="33" spans="1:13" ht="14.4" customHeight="1" x14ac:dyDescent="0.3">
      <c r="A33" s="737" t="s">
        <v>3099</v>
      </c>
      <c r="B33" s="738" t="s">
        <v>2883</v>
      </c>
      <c r="C33" s="738" t="s">
        <v>3346</v>
      </c>
      <c r="D33" s="738" t="s">
        <v>3347</v>
      </c>
      <c r="E33" s="738" t="s">
        <v>3233</v>
      </c>
      <c r="F33" s="741">
        <v>2</v>
      </c>
      <c r="G33" s="741">
        <v>289.62</v>
      </c>
      <c r="H33" s="754">
        <v>1</v>
      </c>
      <c r="I33" s="741"/>
      <c r="J33" s="741"/>
      <c r="K33" s="754">
        <v>0</v>
      </c>
      <c r="L33" s="741">
        <v>2</v>
      </c>
      <c r="M33" s="742">
        <v>289.62</v>
      </c>
    </row>
    <row r="34" spans="1:13" ht="14.4" customHeight="1" x14ac:dyDescent="0.3">
      <c r="A34" s="737" t="s">
        <v>3099</v>
      </c>
      <c r="B34" s="738" t="s">
        <v>2883</v>
      </c>
      <c r="C34" s="738" t="s">
        <v>3334</v>
      </c>
      <c r="D34" s="738" t="s">
        <v>2884</v>
      </c>
      <c r="E34" s="738" t="s">
        <v>3335</v>
      </c>
      <c r="F34" s="741"/>
      <c r="G34" s="741"/>
      <c r="H34" s="754">
        <v>0</v>
      </c>
      <c r="I34" s="741">
        <v>52</v>
      </c>
      <c r="J34" s="741">
        <v>541.32000000000016</v>
      </c>
      <c r="K34" s="754">
        <v>1</v>
      </c>
      <c r="L34" s="741">
        <v>52</v>
      </c>
      <c r="M34" s="742">
        <v>541.32000000000016</v>
      </c>
    </row>
    <row r="35" spans="1:13" ht="14.4" customHeight="1" x14ac:dyDescent="0.3">
      <c r="A35" s="737" t="s">
        <v>3099</v>
      </c>
      <c r="B35" s="738" t="s">
        <v>2883</v>
      </c>
      <c r="C35" s="738" t="s">
        <v>3336</v>
      </c>
      <c r="D35" s="738" t="s">
        <v>2884</v>
      </c>
      <c r="E35" s="738" t="s">
        <v>3337</v>
      </c>
      <c r="F35" s="741"/>
      <c r="G35" s="741"/>
      <c r="H35" s="754"/>
      <c r="I35" s="741">
        <v>50</v>
      </c>
      <c r="J35" s="741">
        <v>0</v>
      </c>
      <c r="K35" s="754"/>
      <c r="L35" s="741">
        <v>50</v>
      </c>
      <c r="M35" s="742">
        <v>0</v>
      </c>
    </row>
    <row r="36" spans="1:13" ht="14.4" customHeight="1" x14ac:dyDescent="0.3">
      <c r="A36" s="737" t="s">
        <v>3099</v>
      </c>
      <c r="B36" s="738" t="s">
        <v>2883</v>
      </c>
      <c r="C36" s="738" t="s">
        <v>1231</v>
      </c>
      <c r="D36" s="738" t="s">
        <v>2884</v>
      </c>
      <c r="E36" s="738" t="s">
        <v>2885</v>
      </c>
      <c r="F36" s="741"/>
      <c r="G36" s="741"/>
      <c r="H36" s="754">
        <v>0</v>
      </c>
      <c r="I36" s="741">
        <v>10</v>
      </c>
      <c r="J36" s="741">
        <v>160.9</v>
      </c>
      <c r="K36" s="754">
        <v>1</v>
      </c>
      <c r="L36" s="741">
        <v>10</v>
      </c>
      <c r="M36" s="742">
        <v>160.9</v>
      </c>
    </row>
    <row r="37" spans="1:13" ht="14.4" customHeight="1" x14ac:dyDescent="0.3">
      <c r="A37" s="737" t="s">
        <v>3099</v>
      </c>
      <c r="B37" s="738" t="s">
        <v>2883</v>
      </c>
      <c r="C37" s="738" t="s">
        <v>3338</v>
      </c>
      <c r="D37" s="738" t="s">
        <v>2884</v>
      </c>
      <c r="E37" s="738" t="s">
        <v>3339</v>
      </c>
      <c r="F37" s="741"/>
      <c r="G37" s="741"/>
      <c r="H37" s="754"/>
      <c r="I37" s="741">
        <v>4</v>
      </c>
      <c r="J37" s="741">
        <v>0</v>
      </c>
      <c r="K37" s="754"/>
      <c r="L37" s="741">
        <v>4</v>
      </c>
      <c r="M37" s="742">
        <v>0</v>
      </c>
    </row>
    <row r="38" spans="1:13" ht="14.4" customHeight="1" x14ac:dyDescent="0.3">
      <c r="A38" s="737" t="s">
        <v>3099</v>
      </c>
      <c r="B38" s="738" t="s">
        <v>2883</v>
      </c>
      <c r="C38" s="738" t="s">
        <v>3340</v>
      </c>
      <c r="D38" s="738" t="s">
        <v>2884</v>
      </c>
      <c r="E38" s="738" t="s">
        <v>3231</v>
      </c>
      <c r="F38" s="741"/>
      <c r="G38" s="741"/>
      <c r="H38" s="754">
        <v>0</v>
      </c>
      <c r="I38" s="741">
        <v>8</v>
      </c>
      <c r="J38" s="741">
        <v>386.16</v>
      </c>
      <c r="K38" s="754">
        <v>1</v>
      </c>
      <c r="L38" s="741">
        <v>8</v>
      </c>
      <c r="M38" s="742">
        <v>386.16</v>
      </c>
    </row>
    <row r="39" spans="1:13" ht="14.4" customHeight="1" x14ac:dyDescent="0.3">
      <c r="A39" s="737" t="s">
        <v>3099</v>
      </c>
      <c r="B39" s="738" t="s">
        <v>2883</v>
      </c>
      <c r="C39" s="738" t="s">
        <v>3341</v>
      </c>
      <c r="D39" s="738" t="s">
        <v>2884</v>
      </c>
      <c r="E39" s="738" t="s">
        <v>3342</v>
      </c>
      <c r="F39" s="741"/>
      <c r="G39" s="741"/>
      <c r="H39" s="754"/>
      <c r="I39" s="741">
        <v>6</v>
      </c>
      <c r="J39" s="741">
        <v>0</v>
      </c>
      <c r="K39" s="754"/>
      <c r="L39" s="741">
        <v>6</v>
      </c>
      <c r="M39" s="742">
        <v>0</v>
      </c>
    </row>
    <row r="40" spans="1:13" ht="14.4" customHeight="1" x14ac:dyDescent="0.3">
      <c r="A40" s="737" t="s">
        <v>3099</v>
      </c>
      <c r="B40" s="738" t="s">
        <v>2883</v>
      </c>
      <c r="C40" s="738" t="s">
        <v>5410</v>
      </c>
      <c r="D40" s="738" t="s">
        <v>5411</v>
      </c>
      <c r="E40" s="738" t="s">
        <v>3345</v>
      </c>
      <c r="F40" s="741">
        <v>2</v>
      </c>
      <c r="G40" s="741">
        <v>0</v>
      </c>
      <c r="H40" s="754"/>
      <c r="I40" s="741"/>
      <c r="J40" s="741"/>
      <c r="K40" s="754"/>
      <c r="L40" s="741">
        <v>2</v>
      </c>
      <c r="M40" s="742">
        <v>0</v>
      </c>
    </row>
    <row r="41" spans="1:13" ht="14.4" customHeight="1" x14ac:dyDescent="0.3">
      <c r="A41" s="737" t="s">
        <v>3099</v>
      </c>
      <c r="B41" s="738" t="s">
        <v>5856</v>
      </c>
      <c r="C41" s="738" t="s">
        <v>5403</v>
      </c>
      <c r="D41" s="738" t="s">
        <v>3296</v>
      </c>
      <c r="E41" s="738" t="s">
        <v>5404</v>
      </c>
      <c r="F41" s="741"/>
      <c r="G41" s="741"/>
      <c r="H41" s="754">
        <v>0</v>
      </c>
      <c r="I41" s="741">
        <v>1</v>
      </c>
      <c r="J41" s="741">
        <v>54.98</v>
      </c>
      <c r="K41" s="754">
        <v>1</v>
      </c>
      <c r="L41" s="741">
        <v>1</v>
      </c>
      <c r="M41" s="742">
        <v>54.98</v>
      </c>
    </row>
    <row r="42" spans="1:13" ht="14.4" customHeight="1" x14ac:dyDescent="0.3">
      <c r="A42" s="737" t="s">
        <v>3099</v>
      </c>
      <c r="B42" s="738" t="s">
        <v>5856</v>
      </c>
      <c r="C42" s="738" t="s">
        <v>5405</v>
      </c>
      <c r="D42" s="738" t="s">
        <v>3296</v>
      </c>
      <c r="E42" s="738" t="s">
        <v>5406</v>
      </c>
      <c r="F42" s="741"/>
      <c r="G42" s="741"/>
      <c r="H42" s="754">
        <v>0</v>
      </c>
      <c r="I42" s="741">
        <v>4</v>
      </c>
      <c r="J42" s="741">
        <v>610.24</v>
      </c>
      <c r="K42" s="754">
        <v>1</v>
      </c>
      <c r="L42" s="741">
        <v>4</v>
      </c>
      <c r="M42" s="742">
        <v>610.24</v>
      </c>
    </row>
    <row r="43" spans="1:13" ht="14.4" customHeight="1" x14ac:dyDescent="0.3">
      <c r="A43" s="737" t="s">
        <v>3099</v>
      </c>
      <c r="B43" s="738" t="s">
        <v>5856</v>
      </c>
      <c r="C43" s="738" t="s">
        <v>5407</v>
      </c>
      <c r="D43" s="738" t="s">
        <v>5408</v>
      </c>
      <c r="E43" s="738" t="s">
        <v>5409</v>
      </c>
      <c r="F43" s="741"/>
      <c r="G43" s="741"/>
      <c r="H43" s="754"/>
      <c r="I43" s="741">
        <v>3</v>
      </c>
      <c r="J43" s="741">
        <v>0</v>
      </c>
      <c r="K43" s="754"/>
      <c r="L43" s="741">
        <v>3</v>
      </c>
      <c r="M43" s="742">
        <v>0</v>
      </c>
    </row>
    <row r="44" spans="1:13" ht="14.4" customHeight="1" x14ac:dyDescent="0.3">
      <c r="A44" s="737" t="s">
        <v>3099</v>
      </c>
      <c r="B44" s="738" t="s">
        <v>5856</v>
      </c>
      <c r="C44" s="738" t="s">
        <v>3295</v>
      </c>
      <c r="D44" s="738" t="s">
        <v>3296</v>
      </c>
      <c r="E44" s="738" t="s">
        <v>3297</v>
      </c>
      <c r="F44" s="741"/>
      <c r="G44" s="741"/>
      <c r="H44" s="754">
        <v>0</v>
      </c>
      <c r="I44" s="741">
        <v>6</v>
      </c>
      <c r="J44" s="741">
        <v>280.38</v>
      </c>
      <c r="K44" s="754">
        <v>1</v>
      </c>
      <c r="L44" s="741">
        <v>6</v>
      </c>
      <c r="M44" s="742">
        <v>280.38</v>
      </c>
    </row>
    <row r="45" spans="1:13" ht="14.4" customHeight="1" x14ac:dyDescent="0.3">
      <c r="A45" s="737" t="s">
        <v>3099</v>
      </c>
      <c r="B45" s="738" t="s">
        <v>2886</v>
      </c>
      <c r="C45" s="738" t="s">
        <v>1250</v>
      </c>
      <c r="D45" s="738" t="s">
        <v>2887</v>
      </c>
      <c r="E45" s="738" t="s">
        <v>2888</v>
      </c>
      <c r="F45" s="741"/>
      <c r="G45" s="741"/>
      <c r="H45" s="754">
        <v>0</v>
      </c>
      <c r="I45" s="741">
        <v>2</v>
      </c>
      <c r="J45" s="741">
        <v>92.14</v>
      </c>
      <c r="K45" s="754">
        <v>1</v>
      </c>
      <c r="L45" s="741">
        <v>2</v>
      </c>
      <c r="M45" s="742">
        <v>92.14</v>
      </c>
    </row>
    <row r="46" spans="1:13" ht="14.4" customHeight="1" x14ac:dyDescent="0.3">
      <c r="A46" s="737" t="s">
        <v>3099</v>
      </c>
      <c r="B46" s="738" t="s">
        <v>2853</v>
      </c>
      <c r="C46" s="738" t="s">
        <v>1321</v>
      </c>
      <c r="D46" s="738" t="s">
        <v>2299</v>
      </c>
      <c r="E46" s="738" t="s">
        <v>2892</v>
      </c>
      <c r="F46" s="741"/>
      <c r="G46" s="741"/>
      <c r="H46" s="754">
        <v>0</v>
      </c>
      <c r="I46" s="741">
        <v>2</v>
      </c>
      <c r="J46" s="741">
        <v>308.72000000000003</v>
      </c>
      <c r="K46" s="754">
        <v>1</v>
      </c>
      <c r="L46" s="741">
        <v>2</v>
      </c>
      <c r="M46" s="742">
        <v>308.72000000000003</v>
      </c>
    </row>
    <row r="47" spans="1:13" ht="14.4" customHeight="1" x14ac:dyDescent="0.3">
      <c r="A47" s="737" t="s">
        <v>3099</v>
      </c>
      <c r="B47" s="738" t="s">
        <v>2853</v>
      </c>
      <c r="C47" s="738" t="s">
        <v>1325</v>
      </c>
      <c r="D47" s="738" t="s">
        <v>2895</v>
      </c>
      <c r="E47" s="738" t="s">
        <v>2896</v>
      </c>
      <c r="F47" s="741"/>
      <c r="G47" s="741"/>
      <c r="H47" s="754">
        <v>0</v>
      </c>
      <c r="I47" s="741">
        <v>4</v>
      </c>
      <c r="J47" s="741">
        <v>598.08000000000004</v>
      </c>
      <c r="K47" s="754">
        <v>1</v>
      </c>
      <c r="L47" s="741">
        <v>4</v>
      </c>
      <c r="M47" s="742">
        <v>598.08000000000004</v>
      </c>
    </row>
    <row r="48" spans="1:13" ht="14.4" customHeight="1" x14ac:dyDescent="0.3">
      <c r="A48" s="737" t="s">
        <v>3099</v>
      </c>
      <c r="B48" s="738" t="s">
        <v>2853</v>
      </c>
      <c r="C48" s="738" t="s">
        <v>1007</v>
      </c>
      <c r="D48" s="738" t="s">
        <v>1008</v>
      </c>
      <c r="E48" s="738" t="s">
        <v>2856</v>
      </c>
      <c r="F48" s="741"/>
      <c r="G48" s="741"/>
      <c r="H48" s="754">
        <v>0</v>
      </c>
      <c r="I48" s="741">
        <v>4</v>
      </c>
      <c r="J48" s="741">
        <v>302.92</v>
      </c>
      <c r="K48" s="754">
        <v>1</v>
      </c>
      <c r="L48" s="741">
        <v>4</v>
      </c>
      <c r="M48" s="742">
        <v>302.92</v>
      </c>
    </row>
    <row r="49" spans="1:13" ht="14.4" customHeight="1" x14ac:dyDescent="0.3">
      <c r="A49" s="737" t="s">
        <v>3099</v>
      </c>
      <c r="B49" s="738" t="s">
        <v>5857</v>
      </c>
      <c r="C49" s="738" t="s">
        <v>5413</v>
      </c>
      <c r="D49" s="738" t="s">
        <v>5414</v>
      </c>
      <c r="E49" s="738" t="s">
        <v>3207</v>
      </c>
      <c r="F49" s="741">
        <v>8</v>
      </c>
      <c r="G49" s="741">
        <v>8247.76</v>
      </c>
      <c r="H49" s="754">
        <v>1</v>
      </c>
      <c r="I49" s="741"/>
      <c r="J49" s="741"/>
      <c r="K49" s="754">
        <v>0</v>
      </c>
      <c r="L49" s="741">
        <v>8</v>
      </c>
      <c r="M49" s="742">
        <v>8247.76</v>
      </c>
    </row>
    <row r="50" spans="1:13" ht="14.4" customHeight="1" x14ac:dyDescent="0.3">
      <c r="A50" s="737" t="s">
        <v>3099</v>
      </c>
      <c r="B50" s="738" t="s">
        <v>5857</v>
      </c>
      <c r="C50" s="738" t="s">
        <v>5415</v>
      </c>
      <c r="D50" s="738" t="s">
        <v>5416</v>
      </c>
      <c r="E50" s="738" t="s">
        <v>3207</v>
      </c>
      <c r="F50" s="741"/>
      <c r="G50" s="741"/>
      <c r="H50" s="754">
        <v>0</v>
      </c>
      <c r="I50" s="741">
        <v>7</v>
      </c>
      <c r="J50" s="741">
        <v>7216.79</v>
      </c>
      <c r="K50" s="754">
        <v>1</v>
      </c>
      <c r="L50" s="741">
        <v>7</v>
      </c>
      <c r="M50" s="742">
        <v>7216.79</v>
      </c>
    </row>
    <row r="51" spans="1:13" ht="14.4" customHeight="1" x14ac:dyDescent="0.3">
      <c r="A51" s="737" t="s">
        <v>3099</v>
      </c>
      <c r="B51" s="738" t="s">
        <v>2871</v>
      </c>
      <c r="C51" s="738" t="s">
        <v>1631</v>
      </c>
      <c r="D51" s="738" t="s">
        <v>1632</v>
      </c>
      <c r="E51" s="738" t="s">
        <v>2960</v>
      </c>
      <c r="F51" s="741"/>
      <c r="G51" s="741"/>
      <c r="H51" s="754">
        <v>0</v>
      </c>
      <c r="I51" s="741">
        <v>1</v>
      </c>
      <c r="J51" s="741">
        <v>207.45</v>
      </c>
      <c r="K51" s="754">
        <v>1</v>
      </c>
      <c r="L51" s="741">
        <v>1</v>
      </c>
      <c r="M51" s="742">
        <v>207.45</v>
      </c>
    </row>
    <row r="52" spans="1:13" ht="14.4" customHeight="1" x14ac:dyDescent="0.3">
      <c r="A52" s="737" t="s">
        <v>3099</v>
      </c>
      <c r="B52" s="738" t="s">
        <v>2871</v>
      </c>
      <c r="C52" s="738" t="s">
        <v>4059</v>
      </c>
      <c r="D52" s="738" t="s">
        <v>4060</v>
      </c>
      <c r="E52" s="738" t="s">
        <v>4061</v>
      </c>
      <c r="F52" s="741">
        <v>2</v>
      </c>
      <c r="G52" s="741">
        <v>0</v>
      </c>
      <c r="H52" s="754"/>
      <c r="I52" s="741"/>
      <c r="J52" s="741"/>
      <c r="K52" s="754"/>
      <c r="L52" s="741">
        <v>2</v>
      </c>
      <c r="M52" s="742">
        <v>0</v>
      </c>
    </row>
    <row r="53" spans="1:13" ht="14.4" customHeight="1" x14ac:dyDescent="0.3">
      <c r="A53" s="737" t="s">
        <v>3099</v>
      </c>
      <c r="B53" s="738" t="s">
        <v>5853</v>
      </c>
      <c r="C53" s="738" t="s">
        <v>3266</v>
      </c>
      <c r="D53" s="738" t="s">
        <v>3156</v>
      </c>
      <c r="E53" s="738" t="s">
        <v>3204</v>
      </c>
      <c r="F53" s="741"/>
      <c r="G53" s="741"/>
      <c r="H53" s="754">
        <v>0</v>
      </c>
      <c r="I53" s="741">
        <v>1</v>
      </c>
      <c r="J53" s="741">
        <v>69.16</v>
      </c>
      <c r="K53" s="754">
        <v>1</v>
      </c>
      <c r="L53" s="741">
        <v>1</v>
      </c>
      <c r="M53" s="742">
        <v>69.16</v>
      </c>
    </row>
    <row r="54" spans="1:13" ht="14.4" customHeight="1" x14ac:dyDescent="0.3">
      <c r="A54" s="737" t="s">
        <v>3099</v>
      </c>
      <c r="B54" s="738" t="s">
        <v>2873</v>
      </c>
      <c r="C54" s="738" t="s">
        <v>2315</v>
      </c>
      <c r="D54" s="738" t="s">
        <v>2316</v>
      </c>
      <c r="E54" s="738" t="s">
        <v>2965</v>
      </c>
      <c r="F54" s="741"/>
      <c r="G54" s="741"/>
      <c r="H54" s="754">
        <v>0</v>
      </c>
      <c r="I54" s="741">
        <v>30</v>
      </c>
      <c r="J54" s="741">
        <v>2546.6999999999998</v>
      </c>
      <c r="K54" s="754">
        <v>1</v>
      </c>
      <c r="L54" s="741">
        <v>30</v>
      </c>
      <c r="M54" s="742">
        <v>2546.6999999999998</v>
      </c>
    </row>
    <row r="55" spans="1:13" ht="14.4" customHeight="1" x14ac:dyDescent="0.3">
      <c r="A55" s="737" t="s">
        <v>3100</v>
      </c>
      <c r="B55" s="738" t="s">
        <v>2853</v>
      </c>
      <c r="C55" s="738" t="s">
        <v>1007</v>
      </c>
      <c r="D55" s="738" t="s">
        <v>1008</v>
      </c>
      <c r="E55" s="738" t="s">
        <v>2856</v>
      </c>
      <c r="F55" s="741"/>
      <c r="G55" s="741"/>
      <c r="H55" s="754">
        <v>0</v>
      </c>
      <c r="I55" s="741">
        <v>10</v>
      </c>
      <c r="J55" s="741">
        <v>757.3</v>
      </c>
      <c r="K55" s="754">
        <v>1</v>
      </c>
      <c r="L55" s="741">
        <v>10</v>
      </c>
      <c r="M55" s="742">
        <v>757.3</v>
      </c>
    </row>
    <row r="56" spans="1:13" ht="14.4" customHeight="1" x14ac:dyDescent="0.3">
      <c r="A56" s="737" t="s">
        <v>3100</v>
      </c>
      <c r="B56" s="738" t="s">
        <v>2930</v>
      </c>
      <c r="C56" s="738" t="s">
        <v>5707</v>
      </c>
      <c r="D56" s="738" t="s">
        <v>5065</v>
      </c>
      <c r="E56" s="738" t="s">
        <v>2932</v>
      </c>
      <c r="F56" s="741">
        <v>2</v>
      </c>
      <c r="G56" s="741">
        <v>239.4</v>
      </c>
      <c r="H56" s="754">
        <v>1</v>
      </c>
      <c r="I56" s="741"/>
      <c r="J56" s="741"/>
      <c r="K56" s="754">
        <v>0</v>
      </c>
      <c r="L56" s="741">
        <v>2</v>
      </c>
      <c r="M56" s="742">
        <v>239.4</v>
      </c>
    </row>
    <row r="57" spans="1:13" ht="14.4" customHeight="1" x14ac:dyDescent="0.3">
      <c r="A57" s="737" t="s">
        <v>3100</v>
      </c>
      <c r="B57" s="738" t="s">
        <v>5853</v>
      </c>
      <c r="C57" s="738" t="s">
        <v>5669</v>
      </c>
      <c r="D57" s="738" t="s">
        <v>3450</v>
      </c>
      <c r="E57" s="738" t="s">
        <v>3732</v>
      </c>
      <c r="F57" s="741">
        <v>2</v>
      </c>
      <c r="G57" s="741">
        <v>46.12</v>
      </c>
      <c r="H57" s="754">
        <v>1</v>
      </c>
      <c r="I57" s="741"/>
      <c r="J57" s="741"/>
      <c r="K57" s="754">
        <v>0</v>
      </c>
      <c r="L57" s="741">
        <v>2</v>
      </c>
      <c r="M57" s="742">
        <v>46.12</v>
      </c>
    </row>
    <row r="58" spans="1:13" ht="14.4" customHeight="1" x14ac:dyDescent="0.3">
      <c r="A58" s="737" t="s">
        <v>3101</v>
      </c>
      <c r="B58" s="738" t="s">
        <v>2930</v>
      </c>
      <c r="C58" s="738" t="s">
        <v>1752</v>
      </c>
      <c r="D58" s="738" t="s">
        <v>2931</v>
      </c>
      <c r="E58" s="738" t="s">
        <v>2932</v>
      </c>
      <c r="F58" s="741"/>
      <c r="G58" s="741"/>
      <c r="H58" s="754">
        <v>0</v>
      </c>
      <c r="I58" s="741">
        <v>2</v>
      </c>
      <c r="J58" s="741">
        <v>141.08000000000001</v>
      </c>
      <c r="K58" s="754">
        <v>1</v>
      </c>
      <c r="L58" s="741">
        <v>2</v>
      </c>
      <c r="M58" s="742">
        <v>141.08000000000001</v>
      </c>
    </row>
    <row r="59" spans="1:13" ht="14.4" customHeight="1" x14ac:dyDescent="0.3">
      <c r="A59" s="737" t="s">
        <v>3102</v>
      </c>
      <c r="B59" s="738" t="s">
        <v>2886</v>
      </c>
      <c r="C59" s="738" t="s">
        <v>3585</v>
      </c>
      <c r="D59" s="738" t="s">
        <v>2887</v>
      </c>
      <c r="E59" s="738" t="s">
        <v>3586</v>
      </c>
      <c r="F59" s="741"/>
      <c r="G59" s="741"/>
      <c r="H59" s="754"/>
      <c r="I59" s="741">
        <v>1</v>
      </c>
      <c r="J59" s="741">
        <v>0</v>
      </c>
      <c r="K59" s="754"/>
      <c r="L59" s="741">
        <v>1</v>
      </c>
      <c r="M59" s="742">
        <v>0</v>
      </c>
    </row>
    <row r="60" spans="1:13" ht="14.4" customHeight="1" x14ac:dyDescent="0.3">
      <c r="A60" s="737" t="s">
        <v>3102</v>
      </c>
      <c r="B60" s="738" t="s">
        <v>2853</v>
      </c>
      <c r="C60" s="738" t="s">
        <v>1325</v>
      </c>
      <c r="D60" s="738" t="s">
        <v>2895</v>
      </c>
      <c r="E60" s="738" t="s">
        <v>2896</v>
      </c>
      <c r="F60" s="741"/>
      <c r="G60" s="741"/>
      <c r="H60" s="754">
        <v>0</v>
      </c>
      <c r="I60" s="741">
        <v>1</v>
      </c>
      <c r="J60" s="741">
        <v>149.52000000000001</v>
      </c>
      <c r="K60" s="754">
        <v>1</v>
      </c>
      <c r="L60" s="741">
        <v>1</v>
      </c>
      <c r="M60" s="742">
        <v>149.52000000000001</v>
      </c>
    </row>
    <row r="61" spans="1:13" ht="14.4" customHeight="1" x14ac:dyDescent="0.3">
      <c r="A61" s="737" t="s">
        <v>3102</v>
      </c>
      <c r="B61" s="738" t="s">
        <v>2853</v>
      </c>
      <c r="C61" s="738" t="s">
        <v>1007</v>
      </c>
      <c r="D61" s="738" t="s">
        <v>1008</v>
      </c>
      <c r="E61" s="738" t="s">
        <v>2856</v>
      </c>
      <c r="F61" s="741"/>
      <c r="G61" s="741"/>
      <c r="H61" s="754">
        <v>0</v>
      </c>
      <c r="I61" s="741">
        <v>2</v>
      </c>
      <c r="J61" s="741">
        <v>151.46</v>
      </c>
      <c r="K61" s="754">
        <v>1</v>
      </c>
      <c r="L61" s="741">
        <v>2</v>
      </c>
      <c r="M61" s="742">
        <v>151.46</v>
      </c>
    </row>
    <row r="62" spans="1:13" ht="14.4" customHeight="1" x14ac:dyDescent="0.3">
      <c r="A62" s="737" t="s">
        <v>3102</v>
      </c>
      <c r="B62" s="738" t="s">
        <v>2871</v>
      </c>
      <c r="C62" s="738" t="s">
        <v>893</v>
      </c>
      <c r="D62" s="738" t="s">
        <v>894</v>
      </c>
      <c r="E62" s="738" t="s">
        <v>2872</v>
      </c>
      <c r="F62" s="741"/>
      <c r="G62" s="741"/>
      <c r="H62" s="754"/>
      <c r="I62" s="741">
        <v>2</v>
      </c>
      <c r="J62" s="741">
        <v>0</v>
      </c>
      <c r="K62" s="754"/>
      <c r="L62" s="741">
        <v>2</v>
      </c>
      <c r="M62" s="742">
        <v>0</v>
      </c>
    </row>
    <row r="63" spans="1:13" ht="14.4" customHeight="1" x14ac:dyDescent="0.3">
      <c r="A63" s="737" t="s">
        <v>3102</v>
      </c>
      <c r="B63" s="738" t="s">
        <v>2871</v>
      </c>
      <c r="C63" s="738" t="s">
        <v>1920</v>
      </c>
      <c r="D63" s="738" t="s">
        <v>1632</v>
      </c>
      <c r="E63" s="738" t="s">
        <v>2983</v>
      </c>
      <c r="F63" s="741"/>
      <c r="G63" s="741"/>
      <c r="H63" s="754">
        <v>0</v>
      </c>
      <c r="I63" s="741">
        <v>1</v>
      </c>
      <c r="J63" s="741">
        <v>69.16</v>
      </c>
      <c r="K63" s="754">
        <v>1</v>
      </c>
      <c r="L63" s="741">
        <v>1</v>
      </c>
      <c r="M63" s="742">
        <v>69.16</v>
      </c>
    </row>
    <row r="64" spans="1:13" ht="14.4" customHeight="1" x14ac:dyDescent="0.3">
      <c r="A64" s="737" t="s">
        <v>3102</v>
      </c>
      <c r="B64" s="738" t="s">
        <v>5853</v>
      </c>
      <c r="C64" s="738" t="s">
        <v>3155</v>
      </c>
      <c r="D64" s="738" t="s">
        <v>3156</v>
      </c>
      <c r="E64" s="738" t="s">
        <v>3157</v>
      </c>
      <c r="F64" s="741"/>
      <c r="G64" s="741"/>
      <c r="H64" s="754">
        <v>0</v>
      </c>
      <c r="I64" s="741">
        <v>4</v>
      </c>
      <c r="J64" s="741">
        <v>829.8</v>
      </c>
      <c r="K64" s="754">
        <v>1</v>
      </c>
      <c r="L64" s="741">
        <v>4</v>
      </c>
      <c r="M64" s="742">
        <v>829.8</v>
      </c>
    </row>
    <row r="65" spans="1:13" ht="14.4" customHeight="1" x14ac:dyDescent="0.3">
      <c r="A65" s="737" t="s">
        <v>3103</v>
      </c>
      <c r="B65" s="738" t="s">
        <v>2916</v>
      </c>
      <c r="C65" s="738" t="s">
        <v>1655</v>
      </c>
      <c r="D65" s="738" t="s">
        <v>1656</v>
      </c>
      <c r="E65" s="738" t="s">
        <v>2917</v>
      </c>
      <c r="F65" s="741"/>
      <c r="G65" s="741"/>
      <c r="H65" s="754"/>
      <c r="I65" s="741">
        <v>4</v>
      </c>
      <c r="J65" s="741">
        <v>0</v>
      </c>
      <c r="K65" s="754"/>
      <c r="L65" s="741">
        <v>4</v>
      </c>
      <c r="M65" s="742">
        <v>0</v>
      </c>
    </row>
    <row r="66" spans="1:13" ht="14.4" customHeight="1" x14ac:dyDescent="0.3">
      <c r="A66" s="737" t="s">
        <v>3103</v>
      </c>
      <c r="B66" s="738" t="s">
        <v>5858</v>
      </c>
      <c r="C66" s="738" t="s">
        <v>4427</v>
      </c>
      <c r="D66" s="738" t="s">
        <v>4428</v>
      </c>
      <c r="E66" s="738" t="s">
        <v>4429</v>
      </c>
      <c r="F66" s="741"/>
      <c r="G66" s="741"/>
      <c r="H66" s="754">
        <v>0</v>
      </c>
      <c r="I66" s="741">
        <v>2</v>
      </c>
      <c r="J66" s="741">
        <v>187.5</v>
      </c>
      <c r="K66" s="754">
        <v>1</v>
      </c>
      <c r="L66" s="741">
        <v>2</v>
      </c>
      <c r="M66" s="742">
        <v>187.5</v>
      </c>
    </row>
    <row r="67" spans="1:13" ht="14.4" customHeight="1" x14ac:dyDescent="0.3">
      <c r="A67" s="737" t="s">
        <v>3103</v>
      </c>
      <c r="B67" s="738" t="s">
        <v>5858</v>
      </c>
      <c r="C67" s="738" t="s">
        <v>4430</v>
      </c>
      <c r="D67" s="738" t="s">
        <v>4431</v>
      </c>
      <c r="E67" s="738" t="s">
        <v>4432</v>
      </c>
      <c r="F67" s="741"/>
      <c r="G67" s="741"/>
      <c r="H67" s="754">
        <v>0</v>
      </c>
      <c r="I67" s="741">
        <v>2</v>
      </c>
      <c r="J67" s="741">
        <v>241.22</v>
      </c>
      <c r="K67" s="754">
        <v>1</v>
      </c>
      <c r="L67" s="741">
        <v>2</v>
      </c>
      <c r="M67" s="742">
        <v>241.22</v>
      </c>
    </row>
    <row r="68" spans="1:13" ht="14.4" customHeight="1" x14ac:dyDescent="0.3">
      <c r="A68" s="737" t="s">
        <v>3103</v>
      </c>
      <c r="B68" s="738" t="s">
        <v>3023</v>
      </c>
      <c r="C68" s="738" t="s">
        <v>2403</v>
      </c>
      <c r="D68" s="738" t="s">
        <v>3024</v>
      </c>
      <c r="E68" s="738" t="s">
        <v>4340</v>
      </c>
      <c r="F68" s="741">
        <v>10</v>
      </c>
      <c r="G68" s="741">
        <v>2326.8000000000002</v>
      </c>
      <c r="H68" s="754">
        <v>1</v>
      </c>
      <c r="I68" s="741"/>
      <c r="J68" s="741"/>
      <c r="K68" s="754">
        <v>0</v>
      </c>
      <c r="L68" s="741">
        <v>10</v>
      </c>
      <c r="M68" s="742">
        <v>2326.8000000000002</v>
      </c>
    </row>
    <row r="69" spans="1:13" ht="14.4" customHeight="1" x14ac:dyDescent="0.3">
      <c r="A69" s="737" t="s">
        <v>3103</v>
      </c>
      <c r="B69" s="738" t="s">
        <v>2941</v>
      </c>
      <c r="C69" s="738" t="s">
        <v>4368</v>
      </c>
      <c r="D69" s="738" t="s">
        <v>4369</v>
      </c>
      <c r="E69" s="738" t="s">
        <v>5859</v>
      </c>
      <c r="F69" s="741">
        <v>2</v>
      </c>
      <c r="G69" s="741">
        <v>439.56</v>
      </c>
      <c r="H69" s="754">
        <v>1</v>
      </c>
      <c r="I69" s="741"/>
      <c r="J69" s="741"/>
      <c r="K69" s="754">
        <v>0</v>
      </c>
      <c r="L69" s="741">
        <v>2</v>
      </c>
      <c r="M69" s="742">
        <v>439.56</v>
      </c>
    </row>
    <row r="70" spans="1:13" ht="14.4" customHeight="1" x14ac:dyDescent="0.3">
      <c r="A70" s="737" t="s">
        <v>3103</v>
      </c>
      <c r="B70" s="738" t="s">
        <v>2941</v>
      </c>
      <c r="C70" s="738" t="s">
        <v>4358</v>
      </c>
      <c r="D70" s="738" t="s">
        <v>2944</v>
      </c>
      <c r="E70" s="738" t="s">
        <v>4359</v>
      </c>
      <c r="F70" s="741">
        <v>4</v>
      </c>
      <c r="G70" s="741">
        <v>219.8</v>
      </c>
      <c r="H70" s="754">
        <v>1</v>
      </c>
      <c r="I70" s="741"/>
      <c r="J70" s="741"/>
      <c r="K70" s="754">
        <v>0</v>
      </c>
      <c r="L70" s="741">
        <v>4</v>
      </c>
      <c r="M70" s="742">
        <v>219.8</v>
      </c>
    </row>
    <row r="71" spans="1:13" ht="14.4" customHeight="1" x14ac:dyDescent="0.3">
      <c r="A71" s="737" t="s">
        <v>3103</v>
      </c>
      <c r="B71" s="738" t="s">
        <v>2941</v>
      </c>
      <c r="C71" s="738" t="s">
        <v>4360</v>
      </c>
      <c r="D71" s="738" t="s">
        <v>2944</v>
      </c>
      <c r="E71" s="738" t="s">
        <v>4361</v>
      </c>
      <c r="F71" s="741">
        <v>12</v>
      </c>
      <c r="G71" s="741">
        <v>1318.68</v>
      </c>
      <c r="H71" s="754">
        <v>1</v>
      </c>
      <c r="I71" s="741"/>
      <c r="J71" s="741"/>
      <c r="K71" s="754">
        <v>0</v>
      </c>
      <c r="L71" s="741">
        <v>12</v>
      </c>
      <c r="M71" s="742">
        <v>1318.68</v>
      </c>
    </row>
    <row r="72" spans="1:13" ht="14.4" customHeight="1" x14ac:dyDescent="0.3">
      <c r="A72" s="737" t="s">
        <v>3103</v>
      </c>
      <c r="B72" s="738" t="s">
        <v>2941</v>
      </c>
      <c r="C72" s="738" t="s">
        <v>1643</v>
      </c>
      <c r="D72" s="738" t="s">
        <v>2942</v>
      </c>
      <c r="E72" s="738" t="s">
        <v>2943</v>
      </c>
      <c r="F72" s="741"/>
      <c r="G72" s="741"/>
      <c r="H72" s="754">
        <v>0</v>
      </c>
      <c r="I72" s="741">
        <v>18</v>
      </c>
      <c r="J72" s="741">
        <v>6593.58</v>
      </c>
      <c r="K72" s="754">
        <v>1</v>
      </c>
      <c r="L72" s="741">
        <v>18</v>
      </c>
      <c r="M72" s="742">
        <v>6593.58</v>
      </c>
    </row>
    <row r="73" spans="1:13" ht="14.4" customHeight="1" x14ac:dyDescent="0.3">
      <c r="A73" s="737" t="s">
        <v>3103</v>
      </c>
      <c r="B73" s="738" t="s">
        <v>2941</v>
      </c>
      <c r="C73" s="738" t="s">
        <v>1356</v>
      </c>
      <c r="D73" s="738" t="s">
        <v>2944</v>
      </c>
      <c r="E73" s="738" t="s">
        <v>2945</v>
      </c>
      <c r="F73" s="741">
        <v>12</v>
      </c>
      <c r="G73" s="741">
        <v>659.4</v>
      </c>
      <c r="H73" s="754">
        <v>1</v>
      </c>
      <c r="I73" s="741"/>
      <c r="J73" s="741"/>
      <c r="K73" s="754">
        <v>0</v>
      </c>
      <c r="L73" s="741">
        <v>12</v>
      </c>
      <c r="M73" s="742">
        <v>659.4</v>
      </c>
    </row>
    <row r="74" spans="1:13" ht="14.4" customHeight="1" x14ac:dyDescent="0.3">
      <c r="A74" s="737" t="s">
        <v>3103</v>
      </c>
      <c r="B74" s="738" t="s">
        <v>2941</v>
      </c>
      <c r="C74" s="738" t="s">
        <v>4362</v>
      </c>
      <c r="D74" s="738" t="s">
        <v>2944</v>
      </c>
      <c r="E74" s="738" t="s">
        <v>4363</v>
      </c>
      <c r="F74" s="741">
        <v>3</v>
      </c>
      <c r="G74" s="741">
        <v>0</v>
      </c>
      <c r="H74" s="754"/>
      <c r="I74" s="741"/>
      <c r="J74" s="741"/>
      <c r="K74" s="754"/>
      <c r="L74" s="741">
        <v>3</v>
      </c>
      <c r="M74" s="742">
        <v>0</v>
      </c>
    </row>
    <row r="75" spans="1:13" ht="14.4" customHeight="1" x14ac:dyDescent="0.3">
      <c r="A75" s="737" t="s">
        <v>3103</v>
      </c>
      <c r="B75" s="738" t="s">
        <v>2941</v>
      </c>
      <c r="C75" s="738" t="s">
        <v>4364</v>
      </c>
      <c r="D75" s="738" t="s">
        <v>2944</v>
      </c>
      <c r="E75" s="738" t="s">
        <v>4365</v>
      </c>
      <c r="F75" s="741">
        <v>34</v>
      </c>
      <c r="G75" s="741">
        <v>3736.2600000000011</v>
      </c>
      <c r="H75" s="754">
        <v>1</v>
      </c>
      <c r="I75" s="741"/>
      <c r="J75" s="741"/>
      <c r="K75" s="754">
        <v>0</v>
      </c>
      <c r="L75" s="741">
        <v>34</v>
      </c>
      <c r="M75" s="742">
        <v>3736.2600000000011</v>
      </c>
    </row>
    <row r="76" spans="1:13" ht="14.4" customHeight="1" x14ac:dyDescent="0.3">
      <c r="A76" s="737" t="s">
        <v>3103</v>
      </c>
      <c r="B76" s="738" t="s">
        <v>2941</v>
      </c>
      <c r="C76" s="738" t="s">
        <v>4233</v>
      </c>
      <c r="D76" s="738" t="s">
        <v>2944</v>
      </c>
      <c r="E76" s="738" t="s">
        <v>4234</v>
      </c>
      <c r="F76" s="741">
        <v>7</v>
      </c>
      <c r="G76" s="741">
        <v>0</v>
      </c>
      <c r="H76" s="754"/>
      <c r="I76" s="741"/>
      <c r="J76" s="741"/>
      <c r="K76" s="754"/>
      <c r="L76" s="741">
        <v>7</v>
      </c>
      <c r="M76" s="742">
        <v>0</v>
      </c>
    </row>
    <row r="77" spans="1:13" ht="14.4" customHeight="1" x14ac:dyDescent="0.3">
      <c r="A77" s="737" t="s">
        <v>3103</v>
      </c>
      <c r="B77" s="738" t="s">
        <v>2941</v>
      </c>
      <c r="C77" s="738" t="s">
        <v>4366</v>
      </c>
      <c r="D77" s="738" t="s">
        <v>2944</v>
      </c>
      <c r="E77" s="738" t="s">
        <v>4367</v>
      </c>
      <c r="F77" s="741">
        <v>2</v>
      </c>
      <c r="G77" s="741">
        <v>0</v>
      </c>
      <c r="H77" s="754"/>
      <c r="I77" s="741"/>
      <c r="J77" s="741"/>
      <c r="K77" s="754"/>
      <c r="L77" s="741">
        <v>2</v>
      </c>
      <c r="M77" s="742">
        <v>0</v>
      </c>
    </row>
    <row r="78" spans="1:13" ht="14.4" customHeight="1" x14ac:dyDescent="0.3">
      <c r="A78" s="737" t="s">
        <v>3103</v>
      </c>
      <c r="B78" s="738" t="s">
        <v>2941</v>
      </c>
      <c r="C78" s="738" t="s">
        <v>2639</v>
      </c>
      <c r="D78" s="738" t="s">
        <v>2630</v>
      </c>
      <c r="E78" s="738" t="s">
        <v>3027</v>
      </c>
      <c r="F78" s="741"/>
      <c r="G78" s="741"/>
      <c r="H78" s="754">
        <v>0</v>
      </c>
      <c r="I78" s="741">
        <v>38</v>
      </c>
      <c r="J78" s="741">
        <v>2406.92</v>
      </c>
      <c r="K78" s="754">
        <v>1</v>
      </c>
      <c r="L78" s="741">
        <v>38</v>
      </c>
      <c r="M78" s="742">
        <v>2406.92</v>
      </c>
    </row>
    <row r="79" spans="1:13" ht="14.4" customHeight="1" x14ac:dyDescent="0.3">
      <c r="A79" s="737" t="s">
        <v>3103</v>
      </c>
      <c r="B79" s="738" t="s">
        <v>2941</v>
      </c>
      <c r="C79" s="738" t="s">
        <v>2767</v>
      </c>
      <c r="D79" s="738" t="s">
        <v>2975</v>
      </c>
      <c r="E79" s="738" t="s">
        <v>2976</v>
      </c>
      <c r="F79" s="741"/>
      <c r="G79" s="741"/>
      <c r="H79" s="754">
        <v>0</v>
      </c>
      <c r="I79" s="741">
        <v>9</v>
      </c>
      <c r="J79" s="741">
        <v>1978.02</v>
      </c>
      <c r="K79" s="754">
        <v>1</v>
      </c>
      <c r="L79" s="741">
        <v>9</v>
      </c>
      <c r="M79" s="742">
        <v>1978.02</v>
      </c>
    </row>
    <row r="80" spans="1:13" ht="14.4" customHeight="1" x14ac:dyDescent="0.3">
      <c r="A80" s="737" t="s">
        <v>3103</v>
      </c>
      <c r="B80" s="738" t="s">
        <v>2946</v>
      </c>
      <c r="C80" s="738" t="s">
        <v>2617</v>
      </c>
      <c r="D80" s="738" t="s">
        <v>2947</v>
      </c>
      <c r="E80" s="738" t="s">
        <v>3028</v>
      </c>
      <c r="F80" s="741"/>
      <c r="G80" s="741"/>
      <c r="H80" s="754">
        <v>0</v>
      </c>
      <c r="I80" s="741">
        <v>10</v>
      </c>
      <c r="J80" s="741">
        <v>2214.4</v>
      </c>
      <c r="K80" s="754">
        <v>1</v>
      </c>
      <c r="L80" s="741">
        <v>10</v>
      </c>
      <c r="M80" s="742">
        <v>2214.4</v>
      </c>
    </row>
    <row r="81" spans="1:13" ht="14.4" customHeight="1" x14ac:dyDescent="0.3">
      <c r="A81" s="737" t="s">
        <v>3103</v>
      </c>
      <c r="B81" s="738" t="s">
        <v>2946</v>
      </c>
      <c r="C81" s="738" t="s">
        <v>4376</v>
      </c>
      <c r="D81" s="738" t="s">
        <v>2947</v>
      </c>
      <c r="E81" s="738" t="s">
        <v>4377</v>
      </c>
      <c r="F81" s="741"/>
      <c r="G81" s="741"/>
      <c r="H81" s="754">
        <v>0</v>
      </c>
      <c r="I81" s="741">
        <v>4</v>
      </c>
      <c r="J81" s="741">
        <v>2066.84</v>
      </c>
      <c r="K81" s="754">
        <v>1</v>
      </c>
      <c r="L81" s="741">
        <v>4</v>
      </c>
      <c r="M81" s="742">
        <v>2066.84</v>
      </c>
    </row>
    <row r="82" spans="1:13" ht="14.4" customHeight="1" x14ac:dyDescent="0.3">
      <c r="A82" s="737" t="s">
        <v>3103</v>
      </c>
      <c r="B82" s="738" t="s">
        <v>2946</v>
      </c>
      <c r="C82" s="738" t="s">
        <v>1651</v>
      </c>
      <c r="D82" s="738" t="s">
        <v>2947</v>
      </c>
      <c r="E82" s="738" t="s">
        <v>2948</v>
      </c>
      <c r="F82" s="741"/>
      <c r="G82" s="741"/>
      <c r="H82" s="754">
        <v>0</v>
      </c>
      <c r="I82" s="741">
        <v>61</v>
      </c>
      <c r="J82" s="741">
        <v>3377.5699999999997</v>
      </c>
      <c r="K82" s="754">
        <v>1</v>
      </c>
      <c r="L82" s="741">
        <v>61</v>
      </c>
      <c r="M82" s="742">
        <v>3377.5699999999997</v>
      </c>
    </row>
    <row r="83" spans="1:13" ht="14.4" customHeight="1" x14ac:dyDescent="0.3">
      <c r="A83" s="737" t="s">
        <v>3103</v>
      </c>
      <c r="B83" s="738" t="s">
        <v>2946</v>
      </c>
      <c r="C83" s="738" t="s">
        <v>2621</v>
      </c>
      <c r="D83" s="738" t="s">
        <v>2947</v>
      </c>
      <c r="E83" s="738" t="s">
        <v>3029</v>
      </c>
      <c r="F83" s="741"/>
      <c r="G83" s="741"/>
      <c r="H83" s="754">
        <v>0</v>
      </c>
      <c r="I83" s="741">
        <v>51</v>
      </c>
      <c r="J83" s="741">
        <v>5647.2300000000005</v>
      </c>
      <c r="K83" s="754">
        <v>1</v>
      </c>
      <c r="L83" s="741">
        <v>51</v>
      </c>
      <c r="M83" s="742">
        <v>5647.2300000000005</v>
      </c>
    </row>
    <row r="84" spans="1:13" ht="14.4" customHeight="1" x14ac:dyDescent="0.3">
      <c r="A84" s="737" t="s">
        <v>3103</v>
      </c>
      <c r="B84" s="738" t="s">
        <v>2946</v>
      </c>
      <c r="C84" s="738" t="s">
        <v>4378</v>
      </c>
      <c r="D84" s="738" t="s">
        <v>2947</v>
      </c>
      <c r="E84" s="738" t="s">
        <v>4379</v>
      </c>
      <c r="F84" s="741">
        <v>12</v>
      </c>
      <c r="G84" s="741">
        <v>0</v>
      </c>
      <c r="H84" s="754"/>
      <c r="I84" s="741"/>
      <c r="J84" s="741"/>
      <c r="K84" s="754"/>
      <c r="L84" s="741">
        <v>12</v>
      </c>
      <c r="M84" s="742">
        <v>0</v>
      </c>
    </row>
    <row r="85" spans="1:13" ht="14.4" customHeight="1" x14ac:dyDescent="0.3">
      <c r="A85" s="737" t="s">
        <v>3103</v>
      </c>
      <c r="B85" s="738" t="s">
        <v>5860</v>
      </c>
      <c r="C85" s="738" t="s">
        <v>4451</v>
      </c>
      <c r="D85" s="738" t="s">
        <v>3802</v>
      </c>
      <c r="E85" s="738" t="s">
        <v>4450</v>
      </c>
      <c r="F85" s="741">
        <v>12</v>
      </c>
      <c r="G85" s="741">
        <v>0</v>
      </c>
      <c r="H85" s="754"/>
      <c r="I85" s="741"/>
      <c r="J85" s="741"/>
      <c r="K85" s="754"/>
      <c r="L85" s="741">
        <v>12</v>
      </c>
      <c r="M85" s="742">
        <v>0</v>
      </c>
    </row>
    <row r="86" spans="1:13" ht="14.4" customHeight="1" x14ac:dyDescent="0.3">
      <c r="A86" s="737" t="s">
        <v>3103</v>
      </c>
      <c r="B86" s="738" t="s">
        <v>5860</v>
      </c>
      <c r="C86" s="738" t="s">
        <v>4449</v>
      </c>
      <c r="D86" s="738" t="s">
        <v>3802</v>
      </c>
      <c r="E86" s="738" t="s">
        <v>4450</v>
      </c>
      <c r="F86" s="741">
        <v>16</v>
      </c>
      <c r="G86" s="741">
        <v>0</v>
      </c>
      <c r="H86" s="754"/>
      <c r="I86" s="741"/>
      <c r="J86" s="741"/>
      <c r="K86" s="754"/>
      <c r="L86" s="741">
        <v>16</v>
      </c>
      <c r="M86" s="742">
        <v>0</v>
      </c>
    </row>
    <row r="87" spans="1:13" ht="14.4" customHeight="1" x14ac:dyDescent="0.3">
      <c r="A87" s="737" t="s">
        <v>3103</v>
      </c>
      <c r="B87" s="738" t="s">
        <v>5861</v>
      </c>
      <c r="C87" s="738" t="s">
        <v>4342</v>
      </c>
      <c r="D87" s="738" t="s">
        <v>4343</v>
      </c>
      <c r="E87" s="738" t="s">
        <v>4344</v>
      </c>
      <c r="F87" s="741"/>
      <c r="G87" s="741"/>
      <c r="H87" s="754">
        <v>0</v>
      </c>
      <c r="I87" s="741">
        <v>2</v>
      </c>
      <c r="J87" s="741">
        <v>966.8</v>
      </c>
      <c r="K87" s="754">
        <v>1</v>
      </c>
      <c r="L87" s="741">
        <v>2</v>
      </c>
      <c r="M87" s="742">
        <v>966.8</v>
      </c>
    </row>
    <row r="88" spans="1:13" ht="14.4" customHeight="1" x14ac:dyDescent="0.3">
      <c r="A88" s="737" t="s">
        <v>3103</v>
      </c>
      <c r="B88" s="738" t="s">
        <v>5862</v>
      </c>
      <c r="C88" s="738" t="s">
        <v>4381</v>
      </c>
      <c r="D88" s="738" t="s">
        <v>4382</v>
      </c>
      <c r="E88" s="738" t="s">
        <v>4088</v>
      </c>
      <c r="F88" s="741"/>
      <c r="G88" s="741"/>
      <c r="H88" s="754">
        <v>0</v>
      </c>
      <c r="I88" s="741">
        <v>8</v>
      </c>
      <c r="J88" s="741">
        <v>9367.44</v>
      </c>
      <c r="K88" s="754">
        <v>1</v>
      </c>
      <c r="L88" s="741">
        <v>8</v>
      </c>
      <c r="M88" s="742">
        <v>9367.44</v>
      </c>
    </row>
    <row r="89" spans="1:13" ht="14.4" customHeight="1" x14ac:dyDescent="0.3">
      <c r="A89" s="737" t="s">
        <v>3103</v>
      </c>
      <c r="B89" s="738" t="s">
        <v>5862</v>
      </c>
      <c r="C89" s="738" t="s">
        <v>4383</v>
      </c>
      <c r="D89" s="738" t="s">
        <v>4384</v>
      </c>
      <c r="E89" s="738" t="s">
        <v>4385</v>
      </c>
      <c r="F89" s="741">
        <v>8</v>
      </c>
      <c r="G89" s="741">
        <v>2341.92</v>
      </c>
      <c r="H89" s="754">
        <v>0.8</v>
      </c>
      <c r="I89" s="741">
        <v>2</v>
      </c>
      <c r="J89" s="741">
        <v>585.48</v>
      </c>
      <c r="K89" s="754">
        <v>0.2</v>
      </c>
      <c r="L89" s="741">
        <v>10</v>
      </c>
      <c r="M89" s="742">
        <v>2927.4</v>
      </c>
    </row>
    <row r="90" spans="1:13" ht="14.4" customHeight="1" x14ac:dyDescent="0.3">
      <c r="A90" s="737" t="s">
        <v>3103</v>
      </c>
      <c r="B90" s="738" t="s">
        <v>5862</v>
      </c>
      <c r="C90" s="738" t="s">
        <v>4386</v>
      </c>
      <c r="D90" s="738" t="s">
        <v>4384</v>
      </c>
      <c r="E90" s="738" t="s">
        <v>4088</v>
      </c>
      <c r="F90" s="741">
        <v>8</v>
      </c>
      <c r="G90" s="741">
        <v>9367.44</v>
      </c>
      <c r="H90" s="754">
        <v>1</v>
      </c>
      <c r="I90" s="741"/>
      <c r="J90" s="741"/>
      <c r="K90" s="754">
        <v>0</v>
      </c>
      <c r="L90" s="741">
        <v>8</v>
      </c>
      <c r="M90" s="742">
        <v>9367.44</v>
      </c>
    </row>
    <row r="91" spans="1:13" ht="14.4" customHeight="1" x14ac:dyDescent="0.3">
      <c r="A91" s="737" t="s">
        <v>3103</v>
      </c>
      <c r="B91" s="738" t="s">
        <v>5862</v>
      </c>
      <c r="C91" s="738" t="s">
        <v>4387</v>
      </c>
      <c r="D91" s="738" t="s">
        <v>4388</v>
      </c>
      <c r="E91" s="738" t="s">
        <v>4385</v>
      </c>
      <c r="F91" s="741">
        <v>4</v>
      </c>
      <c r="G91" s="741">
        <v>1170.96</v>
      </c>
      <c r="H91" s="754">
        <v>1</v>
      </c>
      <c r="I91" s="741"/>
      <c r="J91" s="741"/>
      <c r="K91" s="754">
        <v>0</v>
      </c>
      <c r="L91" s="741">
        <v>4</v>
      </c>
      <c r="M91" s="742">
        <v>1170.96</v>
      </c>
    </row>
    <row r="92" spans="1:13" ht="14.4" customHeight="1" x14ac:dyDescent="0.3">
      <c r="A92" s="737" t="s">
        <v>3103</v>
      </c>
      <c r="B92" s="738" t="s">
        <v>5862</v>
      </c>
      <c r="C92" s="738" t="s">
        <v>4389</v>
      </c>
      <c r="D92" s="738" t="s">
        <v>4388</v>
      </c>
      <c r="E92" s="738" t="s">
        <v>4088</v>
      </c>
      <c r="F92" s="741">
        <v>7</v>
      </c>
      <c r="G92" s="741">
        <v>8196.51</v>
      </c>
      <c r="H92" s="754">
        <v>1</v>
      </c>
      <c r="I92" s="741"/>
      <c r="J92" s="741"/>
      <c r="K92" s="754">
        <v>0</v>
      </c>
      <c r="L92" s="741">
        <v>7</v>
      </c>
      <c r="M92" s="742">
        <v>8196.51</v>
      </c>
    </row>
    <row r="93" spans="1:13" ht="14.4" customHeight="1" x14ac:dyDescent="0.3">
      <c r="A93" s="737" t="s">
        <v>3103</v>
      </c>
      <c r="B93" s="738" t="s">
        <v>5862</v>
      </c>
      <c r="C93" s="738" t="s">
        <v>4392</v>
      </c>
      <c r="D93" s="738" t="s">
        <v>4382</v>
      </c>
      <c r="E93" s="738" t="s">
        <v>4385</v>
      </c>
      <c r="F93" s="741"/>
      <c r="G93" s="741"/>
      <c r="H93" s="754">
        <v>0</v>
      </c>
      <c r="I93" s="741">
        <v>14</v>
      </c>
      <c r="J93" s="741">
        <v>4098.3600000000006</v>
      </c>
      <c r="K93" s="754">
        <v>1</v>
      </c>
      <c r="L93" s="741">
        <v>14</v>
      </c>
      <c r="M93" s="742">
        <v>4098.3600000000006</v>
      </c>
    </row>
    <row r="94" spans="1:13" ht="14.4" customHeight="1" x14ac:dyDescent="0.3">
      <c r="A94" s="737" t="s">
        <v>3103</v>
      </c>
      <c r="B94" s="738" t="s">
        <v>5862</v>
      </c>
      <c r="C94" s="738" t="s">
        <v>4393</v>
      </c>
      <c r="D94" s="738" t="s">
        <v>4384</v>
      </c>
      <c r="E94" s="738" t="s">
        <v>4394</v>
      </c>
      <c r="F94" s="741">
        <v>3</v>
      </c>
      <c r="G94" s="741">
        <v>0</v>
      </c>
      <c r="H94" s="754"/>
      <c r="I94" s="741"/>
      <c r="J94" s="741"/>
      <c r="K94" s="754"/>
      <c r="L94" s="741">
        <v>3</v>
      </c>
      <c r="M94" s="742">
        <v>0</v>
      </c>
    </row>
    <row r="95" spans="1:13" ht="14.4" customHeight="1" x14ac:dyDescent="0.3">
      <c r="A95" s="737" t="s">
        <v>3103</v>
      </c>
      <c r="B95" s="738" t="s">
        <v>5863</v>
      </c>
      <c r="C95" s="738" t="s">
        <v>4433</v>
      </c>
      <c r="D95" s="738" t="s">
        <v>4434</v>
      </c>
      <c r="E95" s="738" t="s">
        <v>4435</v>
      </c>
      <c r="F95" s="741">
        <v>2</v>
      </c>
      <c r="G95" s="741">
        <v>0</v>
      </c>
      <c r="H95" s="754"/>
      <c r="I95" s="741"/>
      <c r="J95" s="741"/>
      <c r="K95" s="754"/>
      <c r="L95" s="741">
        <v>2</v>
      </c>
      <c r="M95" s="742">
        <v>0</v>
      </c>
    </row>
    <row r="96" spans="1:13" ht="14.4" customHeight="1" x14ac:dyDescent="0.3">
      <c r="A96" s="737" t="s">
        <v>3103</v>
      </c>
      <c r="B96" s="738" t="s">
        <v>2873</v>
      </c>
      <c r="C96" s="738" t="s">
        <v>1687</v>
      </c>
      <c r="D96" s="738" t="s">
        <v>2964</v>
      </c>
      <c r="E96" s="738" t="s">
        <v>2965</v>
      </c>
      <c r="F96" s="741"/>
      <c r="G96" s="741"/>
      <c r="H96" s="754">
        <v>0</v>
      </c>
      <c r="I96" s="741">
        <v>16</v>
      </c>
      <c r="J96" s="741">
        <v>1358.24</v>
      </c>
      <c r="K96" s="754">
        <v>1</v>
      </c>
      <c r="L96" s="741">
        <v>16</v>
      </c>
      <c r="M96" s="742">
        <v>1358.24</v>
      </c>
    </row>
    <row r="97" spans="1:13" ht="14.4" customHeight="1" x14ac:dyDescent="0.3">
      <c r="A97" s="737" t="s">
        <v>3103</v>
      </c>
      <c r="B97" s="738" t="s">
        <v>2873</v>
      </c>
      <c r="C97" s="738" t="s">
        <v>2651</v>
      </c>
      <c r="D97" s="738" t="s">
        <v>2652</v>
      </c>
      <c r="E97" s="738" t="s">
        <v>2965</v>
      </c>
      <c r="F97" s="741"/>
      <c r="G97" s="741"/>
      <c r="H97" s="754">
        <v>0</v>
      </c>
      <c r="I97" s="741">
        <v>16</v>
      </c>
      <c r="J97" s="741">
        <v>1358.24</v>
      </c>
      <c r="K97" s="754">
        <v>1</v>
      </c>
      <c r="L97" s="741">
        <v>16</v>
      </c>
      <c r="M97" s="742">
        <v>1358.24</v>
      </c>
    </row>
    <row r="98" spans="1:13" ht="14.4" customHeight="1" x14ac:dyDescent="0.3">
      <c r="A98" s="737" t="s">
        <v>3103</v>
      </c>
      <c r="B98" s="738" t="s">
        <v>2873</v>
      </c>
      <c r="C98" s="738" t="s">
        <v>4398</v>
      </c>
      <c r="D98" s="738" t="s">
        <v>4399</v>
      </c>
      <c r="E98" s="738" t="s">
        <v>2965</v>
      </c>
      <c r="F98" s="741"/>
      <c r="G98" s="741"/>
      <c r="H98" s="754">
        <v>0</v>
      </c>
      <c r="I98" s="741">
        <v>16</v>
      </c>
      <c r="J98" s="741">
        <v>1358.24</v>
      </c>
      <c r="K98" s="754">
        <v>1</v>
      </c>
      <c r="L98" s="741">
        <v>16</v>
      </c>
      <c r="M98" s="742">
        <v>1358.24</v>
      </c>
    </row>
    <row r="99" spans="1:13" ht="14.4" customHeight="1" x14ac:dyDescent="0.3">
      <c r="A99" s="737" t="s">
        <v>3103</v>
      </c>
      <c r="B99" s="738" t="s">
        <v>2873</v>
      </c>
      <c r="C99" s="738" t="s">
        <v>2315</v>
      </c>
      <c r="D99" s="738" t="s">
        <v>2316</v>
      </c>
      <c r="E99" s="738" t="s">
        <v>2965</v>
      </c>
      <c r="F99" s="741"/>
      <c r="G99" s="741"/>
      <c r="H99" s="754">
        <v>0</v>
      </c>
      <c r="I99" s="741">
        <v>16</v>
      </c>
      <c r="J99" s="741">
        <v>1358.24</v>
      </c>
      <c r="K99" s="754">
        <v>1</v>
      </c>
      <c r="L99" s="741">
        <v>16</v>
      </c>
      <c r="M99" s="742">
        <v>1358.24</v>
      </c>
    </row>
    <row r="100" spans="1:13" ht="14.4" customHeight="1" x14ac:dyDescent="0.3">
      <c r="A100" s="737" t="s">
        <v>3103</v>
      </c>
      <c r="B100" s="738" t="s">
        <v>2873</v>
      </c>
      <c r="C100" s="738" t="s">
        <v>2644</v>
      </c>
      <c r="D100" s="738" t="s">
        <v>2645</v>
      </c>
      <c r="E100" s="738" t="s">
        <v>1676</v>
      </c>
      <c r="F100" s="741"/>
      <c r="G100" s="741"/>
      <c r="H100" s="754">
        <v>0</v>
      </c>
      <c r="I100" s="741">
        <v>285</v>
      </c>
      <c r="J100" s="741">
        <v>20596.95</v>
      </c>
      <c r="K100" s="754">
        <v>1</v>
      </c>
      <c r="L100" s="741">
        <v>285</v>
      </c>
      <c r="M100" s="742">
        <v>20596.95</v>
      </c>
    </row>
    <row r="101" spans="1:13" ht="14.4" customHeight="1" x14ac:dyDescent="0.3">
      <c r="A101" s="737" t="s">
        <v>3103</v>
      </c>
      <c r="B101" s="738" t="s">
        <v>2873</v>
      </c>
      <c r="C101" s="738" t="s">
        <v>2660</v>
      </c>
      <c r="D101" s="738" t="s">
        <v>2661</v>
      </c>
      <c r="E101" s="738" t="s">
        <v>1676</v>
      </c>
      <c r="F101" s="741"/>
      <c r="G101" s="741"/>
      <c r="H101" s="754">
        <v>0</v>
      </c>
      <c r="I101" s="741">
        <v>10</v>
      </c>
      <c r="J101" s="741">
        <v>722.69999999999993</v>
      </c>
      <c r="K101" s="754">
        <v>1</v>
      </c>
      <c r="L101" s="741">
        <v>10</v>
      </c>
      <c r="M101" s="742">
        <v>722.69999999999993</v>
      </c>
    </row>
    <row r="102" spans="1:13" ht="14.4" customHeight="1" x14ac:dyDescent="0.3">
      <c r="A102" s="737" t="s">
        <v>3103</v>
      </c>
      <c r="B102" s="738" t="s">
        <v>2873</v>
      </c>
      <c r="C102" s="738" t="s">
        <v>4209</v>
      </c>
      <c r="D102" s="738" t="s">
        <v>4210</v>
      </c>
      <c r="E102" s="738" t="s">
        <v>1676</v>
      </c>
      <c r="F102" s="741"/>
      <c r="G102" s="741"/>
      <c r="H102" s="754">
        <v>0</v>
      </c>
      <c r="I102" s="741">
        <v>10</v>
      </c>
      <c r="J102" s="741">
        <v>722.69999999999993</v>
      </c>
      <c r="K102" s="754">
        <v>1</v>
      </c>
      <c r="L102" s="741">
        <v>10</v>
      </c>
      <c r="M102" s="742">
        <v>722.69999999999993</v>
      </c>
    </row>
    <row r="103" spans="1:13" ht="14.4" customHeight="1" x14ac:dyDescent="0.3">
      <c r="A103" s="737" t="s">
        <v>3103</v>
      </c>
      <c r="B103" s="738" t="s">
        <v>2873</v>
      </c>
      <c r="C103" s="738" t="s">
        <v>2658</v>
      </c>
      <c r="D103" s="738" t="s">
        <v>2659</v>
      </c>
      <c r="E103" s="738" t="s">
        <v>1676</v>
      </c>
      <c r="F103" s="741"/>
      <c r="G103" s="741"/>
      <c r="H103" s="754">
        <v>0</v>
      </c>
      <c r="I103" s="741">
        <v>10</v>
      </c>
      <c r="J103" s="741">
        <v>722.69999999999993</v>
      </c>
      <c r="K103" s="754">
        <v>1</v>
      </c>
      <c r="L103" s="741">
        <v>10</v>
      </c>
      <c r="M103" s="742">
        <v>722.69999999999993</v>
      </c>
    </row>
    <row r="104" spans="1:13" ht="14.4" customHeight="1" x14ac:dyDescent="0.3">
      <c r="A104" s="737" t="s">
        <v>3103</v>
      </c>
      <c r="B104" s="738" t="s">
        <v>2873</v>
      </c>
      <c r="C104" s="738" t="s">
        <v>1269</v>
      </c>
      <c r="D104" s="738" t="s">
        <v>1270</v>
      </c>
      <c r="E104" s="738" t="s">
        <v>1266</v>
      </c>
      <c r="F104" s="741"/>
      <c r="G104" s="741"/>
      <c r="H104" s="754">
        <v>0</v>
      </c>
      <c r="I104" s="741">
        <v>10</v>
      </c>
      <c r="J104" s="741">
        <v>2388.8999999999996</v>
      </c>
      <c r="K104" s="754">
        <v>1</v>
      </c>
      <c r="L104" s="741">
        <v>10</v>
      </c>
      <c r="M104" s="742">
        <v>2388.8999999999996</v>
      </c>
    </row>
    <row r="105" spans="1:13" ht="14.4" customHeight="1" x14ac:dyDescent="0.3">
      <c r="A105" s="737" t="s">
        <v>3103</v>
      </c>
      <c r="B105" s="738" t="s">
        <v>2873</v>
      </c>
      <c r="C105" s="738" t="s">
        <v>657</v>
      </c>
      <c r="D105" s="738" t="s">
        <v>658</v>
      </c>
      <c r="E105" s="738" t="s">
        <v>2879</v>
      </c>
      <c r="F105" s="741">
        <v>25</v>
      </c>
      <c r="G105" s="741">
        <v>3388.4999999999995</v>
      </c>
      <c r="H105" s="754">
        <v>1</v>
      </c>
      <c r="I105" s="741"/>
      <c r="J105" s="741"/>
      <c r="K105" s="754">
        <v>0</v>
      </c>
      <c r="L105" s="741">
        <v>25</v>
      </c>
      <c r="M105" s="742">
        <v>3388.4999999999995</v>
      </c>
    </row>
    <row r="106" spans="1:13" ht="14.4" customHeight="1" x14ac:dyDescent="0.3">
      <c r="A106" s="737" t="s">
        <v>3103</v>
      </c>
      <c r="B106" s="738" t="s">
        <v>2873</v>
      </c>
      <c r="C106" s="738" t="s">
        <v>906</v>
      </c>
      <c r="D106" s="738" t="s">
        <v>907</v>
      </c>
      <c r="E106" s="738" t="s">
        <v>2879</v>
      </c>
      <c r="F106" s="741">
        <v>20</v>
      </c>
      <c r="G106" s="741">
        <v>2710.7999999999997</v>
      </c>
      <c r="H106" s="754">
        <v>1</v>
      </c>
      <c r="I106" s="741"/>
      <c r="J106" s="741"/>
      <c r="K106" s="754">
        <v>0</v>
      </c>
      <c r="L106" s="741">
        <v>20</v>
      </c>
      <c r="M106" s="742">
        <v>2710.7999999999997</v>
      </c>
    </row>
    <row r="107" spans="1:13" ht="14.4" customHeight="1" x14ac:dyDescent="0.3">
      <c r="A107" s="737" t="s">
        <v>3103</v>
      </c>
      <c r="B107" s="738" t="s">
        <v>2873</v>
      </c>
      <c r="C107" s="738" t="s">
        <v>1271</v>
      </c>
      <c r="D107" s="738" t="s">
        <v>1272</v>
      </c>
      <c r="E107" s="738" t="s">
        <v>1266</v>
      </c>
      <c r="F107" s="741"/>
      <c r="G107" s="741"/>
      <c r="H107" s="754">
        <v>0</v>
      </c>
      <c r="I107" s="741">
        <v>10</v>
      </c>
      <c r="J107" s="741">
        <v>2388.8999999999996</v>
      </c>
      <c r="K107" s="754">
        <v>1</v>
      </c>
      <c r="L107" s="741">
        <v>10</v>
      </c>
      <c r="M107" s="742">
        <v>2388.8999999999996</v>
      </c>
    </row>
    <row r="108" spans="1:13" ht="14.4" customHeight="1" x14ac:dyDescent="0.3">
      <c r="A108" s="737" t="s">
        <v>3103</v>
      </c>
      <c r="B108" s="738" t="s">
        <v>2873</v>
      </c>
      <c r="C108" s="738" t="s">
        <v>940</v>
      </c>
      <c r="D108" s="738" t="s">
        <v>941</v>
      </c>
      <c r="E108" s="738" t="s">
        <v>942</v>
      </c>
      <c r="F108" s="741"/>
      <c r="G108" s="741"/>
      <c r="H108" s="754">
        <v>0</v>
      </c>
      <c r="I108" s="741">
        <v>6</v>
      </c>
      <c r="J108" s="741">
        <v>15815.82</v>
      </c>
      <c r="K108" s="754">
        <v>1</v>
      </c>
      <c r="L108" s="741">
        <v>6</v>
      </c>
      <c r="M108" s="742">
        <v>15815.82</v>
      </c>
    </row>
    <row r="109" spans="1:13" ht="14.4" customHeight="1" x14ac:dyDescent="0.3">
      <c r="A109" s="737" t="s">
        <v>3104</v>
      </c>
      <c r="B109" s="738" t="s">
        <v>2853</v>
      </c>
      <c r="C109" s="738" t="s">
        <v>5545</v>
      </c>
      <c r="D109" s="738" t="s">
        <v>2333</v>
      </c>
      <c r="E109" s="738" t="s">
        <v>5864</v>
      </c>
      <c r="F109" s="741">
        <v>2</v>
      </c>
      <c r="G109" s="741">
        <v>0</v>
      </c>
      <c r="H109" s="754"/>
      <c r="I109" s="741"/>
      <c r="J109" s="741"/>
      <c r="K109" s="754"/>
      <c r="L109" s="741">
        <v>2</v>
      </c>
      <c r="M109" s="742">
        <v>0</v>
      </c>
    </row>
    <row r="110" spans="1:13" ht="14.4" customHeight="1" x14ac:dyDescent="0.3">
      <c r="A110" s="737" t="s">
        <v>3104</v>
      </c>
      <c r="B110" s="738" t="s">
        <v>2853</v>
      </c>
      <c r="C110" s="738" t="s">
        <v>1760</v>
      </c>
      <c r="D110" s="738" t="s">
        <v>1761</v>
      </c>
      <c r="E110" s="738" t="s">
        <v>2929</v>
      </c>
      <c r="F110" s="741"/>
      <c r="G110" s="741"/>
      <c r="H110" s="754">
        <v>0</v>
      </c>
      <c r="I110" s="741">
        <v>2</v>
      </c>
      <c r="J110" s="741">
        <v>160.56</v>
      </c>
      <c r="K110" s="754">
        <v>1</v>
      </c>
      <c r="L110" s="741">
        <v>2</v>
      </c>
      <c r="M110" s="742">
        <v>160.56</v>
      </c>
    </row>
    <row r="111" spans="1:13" ht="14.4" customHeight="1" x14ac:dyDescent="0.3">
      <c r="A111" s="737" t="s">
        <v>3104</v>
      </c>
      <c r="B111" s="738" t="s">
        <v>2863</v>
      </c>
      <c r="C111" s="738" t="s">
        <v>885</v>
      </c>
      <c r="D111" s="738" t="s">
        <v>886</v>
      </c>
      <c r="E111" s="738" t="s">
        <v>2864</v>
      </c>
      <c r="F111" s="741"/>
      <c r="G111" s="741"/>
      <c r="H111" s="754">
        <v>0</v>
      </c>
      <c r="I111" s="741">
        <v>1</v>
      </c>
      <c r="J111" s="741">
        <v>63.75</v>
      </c>
      <c r="K111" s="754">
        <v>1</v>
      </c>
      <c r="L111" s="741">
        <v>1</v>
      </c>
      <c r="M111" s="742">
        <v>63.75</v>
      </c>
    </row>
    <row r="112" spans="1:13" ht="14.4" customHeight="1" x14ac:dyDescent="0.3">
      <c r="A112" s="737" t="s">
        <v>3104</v>
      </c>
      <c r="B112" s="738" t="s">
        <v>3032</v>
      </c>
      <c r="C112" s="738" t="s">
        <v>2641</v>
      </c>
      <c r="D112" s="738" t="s">
        <v>2642</v>
      </c>
      <c r="E112" s="738" t="s">
        <v>3033</v>
      </c>
      <c r="F112" s="741"/>
      <c r="G112" s="741"/>
      <c r="H112" s="754">
        <v>0</v>
      </c>
      <c r="I112" s="741">
        <v>2</v>
      </c>
      <c r="J112" s="741">
        <v>52.6</v>
      </c>
      <c r="K112" s="754">
        <v>1</v>
      </c>
      <c r="L112" s="741">
        <v>2</v>
      </c>
      <c r="M112" s="742">
        <v>52.6</v>
      </c>
    </row>
    <row r="113" spans="1:13" ht="14.4" customHeight="1" x14ac:dyDescent="0.3">
      <c r="A113" s="737" t="s">
        <v>3104</v>
      </c>
      <c r="B113" s="738" t="s">
        <v>5853</v>
      </c>
      <c r="C113" s="738" t="s">
        <v>4775</v>
      </c>
      <c r="D113" s="738" t="s">
        <v>3450</v>
      </c>
      <c r="E113" s="738" t="s">
        <v>3451</v>
      </c>
      <c r="F113" s="741">
        <v>2</v>
      </c>
      <c r="G113" s="741">
        <v>55.34</v>
      </c>
      <c r="H113" s="754">
        <v>1</v>
      </c>
      <c r="I113" s="741"/>
      <c r="J113" s="741"/>
      <c r="K113" s="754">
        <v>0</v>
      </c>
      <c r="L113" s="741">
        <v>2</v>
      </c>
      <c r="M113" s="742">
        <v>55.34</v>
      </c>
    </row>
    <row r="114" spans="1:13" ht="14.4" customHeight="1" x14ac:dyDescent="0.3">
      <c r="A114" s="737" t="s">
        <v>3105</v>
      </c>
      <c r="B114" s="738" t="s">
        <v>2853</v>
      </c>
      <c r="C114" s="738" t="s">
        <v>1329</v>
      </c>
      <c r="D114" s="738" t="s">
        <v>2893</v>
      </c>
      <c r="E114" s="738" t="s">
        <v>2894</v>
      </c>
      <c r="F114" s="741"/>
      <c r="G114" s="741"/>
      <c r="H114" s="754">
        <v>0</v>
      </c>
      <c r="I114" s="741">
        <v>1</v>
      </c>
      <c r="J114" s="741">
        <v>111.22</v>
      </c>
      <c r="K114" s="754">
        <v>1</v>
      </c>
      <c r="L114" s="741">
        <v>1</v>
      </c>
      <c r="M114" s="742">
        <v>111.22</v>
      </c>
    </row>
    <row r="115" spans="1:13" ht="14.4" customHeight="1" x14ac:dyDescent="0.3">
      <c r="A115" s="737" t="s">
        <v>3105</v>
      </c>
      <c r="B115" s="738" t="s">
        <v>2853</v>
      </c>
      <c r="C115" s="738" t="s">
        <v>1325</v>
      </c>
      <c r="D115" s="738" t="s">
        <v>2895</v>
      </c>
      <c r="E115" s="738" t="s">
        <v>2896</v>
      </c>
      <c r="F115" s="741"/>
      <c r="G115" s="741"/>
      <c r="H115" s="754">
        <v>0</v>
      </c>
      <c r="I115" s="741">
        <v>2</v>
      </c>
      <c r="J115" s="741">
        <v>299.04000000000002</v>
      </c>
      <c r="K115" s="754">
        <v>1</v>
      </c>
      <c r="L115" s="741">
        <v>2</v>
      </c>
      <c r="M115" s="742">
        <v>299.04000000000002</v>
      </c>
    </row>
    <row r="116" spans="1:13" ht="14.4" customHeight="1" x14ac:dyDescent="0.3">
      <c r="A116" s="737" t="s">
        <v>3105</v>
      </c>
      <c r="B116" s="738" t="s">
        <v>2853</v>
      </c>
      <c r="C116" s="738" t="s">
        <v>1007</v>
      </c>
      <c r="D116" s="738" t="s">
        <v>1008</v>
      </c>
      <c r="E116" s="738" t="s">
        <v>2856</v>
      </c>
      <c r="F116" s="741"/>
      <c r="G116" s="741"/>
      <c r="H116" s="754">
        <v>0</v>
      </c>
      <c r="I116" s="741">
        <v>16</v>
      </c>
      <c r="J116" s="741">
        <v>1211.68</v>
      </c>
      <c r="K116" s="754">
        <v>1</v>
      </c>
      <c r="L116" s="741">
        <v>16</v>
      </c>
      <c r="M116" s="742">
        <v>1211.68</v>
      </c>
    </row>
    <row r="117" spans="1:13" ht="14.4" customHeight="1" x14ac:dyDescent="0.3">
      <c r="A117" s="737" t="s">
        <v>3105</v>
      </c>
      <c r="B117" s="738" t="s">
        <v>2863</v>
      </c>
      <c r="C117" s="738" t="s">
        <v>885</v>
      </c>
      <c r="D117" s="738" t="s">
        <v>886</v>
      </c>
      <c r="E117" s="738" t="s">
        <v>2864</v>
      </c>
      <c r="F117" s="741"/>
      <c r="G117" s="741"/>
      <c r="H117" s="754">
        <v>0</v>
      </c>
      <c r="I117" s="741">
        <v>6</v>
      </c>
      <c r="J117" s="741">
        <v>382.5</v>
      </c>
      <c r="K117" s="754">
        <v>1</v>
      </c>
      <c r="L117" s="741">
        <v>6</v>
      </c>
      <c r="M117" s="742">
        <v>382.5</v>
      </c>
    </row>
    <row r="118" spans="1:13" ht="14.4" customHeight="1" x14ac:dyDescent="0.3">
      <c r="A118" s="737" t="s">
        <v>3105</v>
      </c>
      <c r="B118" s="738" t="s">
        <v>2910</v>
      </c>
      <c r="C118" s="738" t="s">
        <v>3386</v>
      </c>
      <c r="D118" s="738" t="s">
        <v>2911</v>
      </c>
      <c r="E118" s="738" t="s">
        <v>3387</v>
      </c>
      <c r="F118" s="741"/>
      <c r="G118" s="741"/>
      <c r="H118" s="754">
        <v>0</v>
      </c>
      <c r="I118" s="741">
        <v>6</v>
      </c>
      <c r="J118" s="741">
        <v>1244.7</v>
      </c>
      <c r="K118" s="754">
        <v>1</v>
      </c>
      <c r="L118" s="741">
        <v>6</v>
      </c>
      <c r="M118" s="742">
        <v>1244.7</v>
      </c>
    </row>
    <row r="119" spans="1:13" ht="14.4" customHeight="1" x14ac:dyDescent="0.3">
      <c r="A119" s="737" t="s">
        <v>3105</v>
      </c>
      <c r="B119" s="738" t="s">
        <v>2910</v>
      </c>
      <c r="C119" s="738" t="s">
        <v>4839</v>
      </c>
      <c r="D119" s="738" t="s">
        <v>4837</v>
      </c>
      <c r="E119" s="738" t="s">
        <v>3157</v>
      </c>
      <c r="F119" s="741">
        <v>2</v>
      </c>
      <c r="G119" s="741">
        <v>414.9</v>
      </c>
      <c r="H119" s="754">
        <v>1</v>
      </c>
      <c r="I119" s="741"/>
      <c r="J119" s="741"/>
      <c r="K119" s="754">
        <v>0</v>
      </c>
      <c r="L119" s="741">
        <v>2</v>
      </c>
      <c r="M119" s="742">
        <v>414.9</v>
      </c>
    </row>
    <row r="120" spans="1:13" ht="14.4" customHeight="1" x14ac:dyDescent="0.3">
      <c r="A120" s="737" t="s">
        <v>3105</v>
      </c>
      <c r="B120" s="738" t="s">
        <v>2873</v>
      </c>
      <c r="C120" s="738" t="s">
        <v>940</v>
      </c>
      <c r="D120" s="738" t="s">
        <v>941</v>
      </c>
      <c r="E120" s="738" t="s">
        <v>942</v>
      </c>
      <c r="F120" s="741"/>
      <c r="G120" s="741"/>
      <c r="H120" s="754">
        <v>0</v>
      </c>
      <c r="I120" s="741">
        <v>1</v>
      </c>
      <c r="J120" s="741">
        <v>2635.97</v>
      </c>
      <c r="K120" s="754">
        <v>1</v>
      </c>
      <c r="L120" s="741">
        <v>1</v>
      </c>
      <c r="M120" s="742">
        <v>2635.97</v>
      </c>
    </row>
    <row r="121" spans="1:13" ht="14.4" customHeight="1" x14ac:dyDescent="0.3">
      <c r="A121" s="737" t="s">
        <v>3106</v>
      </c>
      <c r="B121" s="738" t="s">
        <v>2853</v>
      </c>
      <c r="C121" s="738" t="s">
        <v>1007</v>
      </c>
      <c r="D121" s="738" t="s">
        <v>1008</v>
      </c>
      <c r="E121" s="738" t="s">
        <v>2856</v>
      </c>
      <c r="F121" s="741"/>
      <c r="G121" s="741"/>
      <c r="H121" s="754">
        <v>0</v>
      </c>
      <c r="I121" s="741">
        <v>2</v>
      </c>
      <c r="J121" s="741">
        <v>151.46</v>
      </c>
      <c r="K121" s="754">
        <v>1</v>
      </c>
      <c r="L121" s="741">
        <v>2</v>
      </c>
      <c r="M121" s="742">
        <v>151.46</v>
      </c>
    </row>
    <row r="122" spans="1:13" ht="14.4" customHeight="1" x14ac:dyDescent="0.3">
      <c r="A122" s="737" t="s">
        <v>3106</v>
      </c>
      <c r="B122" s="738" t="s">
        <v>3032</v>
      </c>
      <c r="C122" s="738" t="s">
        <v>2641</v>
      </c>
      <c r="D122" s="738" t="s">
        <v>2642</v>
      </c>
      <c r="E122" s="738" t="s">
        <v>3033</v>
      </c>
      <c r="F122" s="741"/>
      <c r="G122" s="741"/>
      <c r="H122" s="754">
        <v>0</v>
      </c>
      <c r="I122" s="741">
        <v>6</v>
      </c>
      <c r="J122" s="741">
        <v>157.80000000000001</v>
      </c>
      <c r="K122" s="754">
        <v>1</v>
      </c>
      <c r="L122" s="741">
        <v>6</v>
      </c>
      <c r="M122" s="742">
        <v>157.80000000000001</v>
      </c>
    </row>
    <row r="123" spans="1:13" ht="14.4" customHeight="1" x14ac:dyDescent="0.3">
      <c r="A123" s="737" t="s">
        <v>3107</v>
      </c>
      <c r="B123" s="738" t="s">
        <v>2853</v>
      </c>
      <c r="C123" s="738" t="s">
        <v>1007</v>
      </c>
      <c r="D123" s="738" t="s">
        <v>1008</v>
      </c>
      <c r="E123" s="738" t="s">
        <v>2856</v>
      </c>
      <c r="F123" s="741"/>
      <c r="G123" s="741"/>
      <c r="H123" s="754">
        <v>0</v>
      </c>
      <c r="I123" s="741">
        <v>2</v>
      </c>
      <c r="J123" s="741">
        <v>151.46</v>
      </c>
      <c r="K123" s="754">
        <v>1</v>
      </c>
      <c r="L123" s="741">
        <v>2</v>
      </c>
      <c r="M123" s="742">
        <v>151.46</v>
      </c>
    </row>
    <row r="124" spans="1:13" ht="14.4" customHeight="1" x14ac:dyDescent="0.3">
      <c r="A124" s="737" t="s">
        <v>3108</v>
      </c>
      <c r="B124" s="738" t="s">
        <v>2853</v>
      </c>
      <c r="C124" s="738" t="s">
        <v>1007</v>
      </c>
      <c r="D124" s="738" t="s">
        <v>1008</v>
      </c>
      <c r="E124" s="738" t="s">
        <v>2856</v>
      </c>
      <c r="F124" s="741"/>
      <c r="G124" s="741"/>
      <c r="H124" s="754">
        <v>0</v>
      </c>
      <c r="I124" s="741">
        <v>2</v>
      </c>
      <c r="J124" s="741">
        <v>151.46</v>
      </c>
      <c r="K124" s="754">
        <v>1</v>
      </c>
      <c r="L124" s="741">
        <v>2</v>
      </c>
      <c r="M124" s="742">
        <v>151.46</v>
      </c>
    </row>
    <row r="125" spans="1:13" ht="14.4" customHeight="1" x14ac:dyDescent="0.3">
      <c r="A125" s="737" t="s">
        <v>3108</v>
      </c>
      <c r="B125" s="738" t="s">
        <v>2853</v>
      </c>
      <c r="C125" s="738" t="s">
        <v>5638</v>
      </c>
      <c r="D125" s="738" t="s">
        <v>5639</v>
      </c>
      <c r="E125" s="738" t="s">
        <v>5640</v>
      </c>
      <c r="F125" s="741">
        <v>2</v>
      </c>
      <c r="G125" s="741">
        <v>0</v>
      </c>
      <c r="H125" s="754"/>
      <c r="I125" s="741"/>
      <c r="J125" s="741"/>
      <c r="K125" s="754"/>
      <c r="L125" s="741">
        <v>2</v>
      </c>
      <c r="M125" s="742">
        <v>0</v>
      </c>
    </row>
    <row r="126" spans="1:13" ht="14.4" customHeight="1" x14ac:dyDescent="0.3">
      <c r="A126" s="737" t="s">
        <v>3108</v>
      </c>
      <c r="B126" s="738" t="s">
        <v>2930</v>
      </c>
      <c r="C126" s="738" t="s">
        <v>5061</v>
      </c>
      <c r="D126" s="738" t="s">
        <v>5062</v>
      </c>
      <c r="E126" s="738" t="s">
        <v>5063</v>
      </c>
      <c r="F126" s="741">
        <v>2</v>
      </c>
      <c r="G126" s="741">
        <v>112.88</v>
      </c>
      <c r="H126" s="754">
        <v>1</v>
      </c>
      <c r="I126" s="741"/>
      <c r="J126" s="741"/>
      <c r="K126" s="754">
        <v>0</v>
      </c>
      <c r="L126" s="741">
        <v>2</v>
      </c>
      <c r="M126" s="742">
        <v>112.88</v>
      </c>
    </row>
    <row r="127" spans="1:13" ht="14.4" customHeight="1" x14ac:dyDescent="0.3">
      <c r="A127" s="737" t="s">
        <v>3108</v>
      </c>
      <c r="B127" s="738" t="s">
        <v>2930</v>
      </c>
      <c r="C127" s="738" t="s">
        <v>5641</v>
      </c>
      <c r="D127" s="738" t="s">
        <v>5062</v>
      </c>
      <c r="E127" s="738" t="s">
        <v>5642</v>
      </c>
      <c r="F127" s="741">
        <v>4</v>
      </c>
      <c r="G127" s="741">
        <v>0</v>
      </c>
      <c r="H127" s="754"/>
      <c r="I127" s="741"/>
      <c r="J127" s="741"/>
      <c r="K127" s="754"/>
      <c r="L127" s="741">
        <v>4</v>
      </c>
      <c r="M127" s="742">
        <v>0</v>
      </c>
    </row>
    <row r="128" spans="1:13" ht="14.4" customHeight="1" x14ac:dyDescent="0.3">
      <c r="A128" s="737" t="s">
        <v>3108</v>
      </c>
      <c r="B128" s="738" t="s">
        <v>3032</v>
      </c>
      <c r="C128" s="738" t="s">
        <v>2641</v>
      </c>
      <c r="D128" s="738" t="s">
        <v>2642</v>
      </c>
      <c r="E128" s="738" t="s">
        <v>3033</v>
      </c>
      <c r="F128" s="741"/>
      <c r="G128" s="741"/>
      <c r="H128" s="754">
        <v>0</v>
      </c>
      <c r="I128" s="741">
        <v>2</v>
      </c>
      <c r="J128" s="741">
        <v>52.6</v>
      </c>
      <c r="K128" s="754">
        <v>1</v>
      </c>
      <c r="L128" s="741">
        <v>2</v>
      </c>
      <c r="M128" s="742">
        <v>52.6</v>
      </c>
    </row>
    <row r="129" spans="1:13" ht="14.4" customHeight="1" x14ac:dyDescent="0.3">
      <c r="A129" s="737" t="s">
        <v>3108</v>
      </c>
      <c r="B129" s="738" t="s">
        <v>2871</v>
      </c>
      <c r="C129" s="738" t="s">
        <v>5643</v>
      </c>
      <c r="D129" s="738" t="s">
        <v>4060</v>
      </c>
      <c r="E129" s="738" t="s">
        <v>2983</v>
      </c>
      <c r="F129" s="741">
        <v>2</v>
      </c>
      <c r="G129" s="741">
        <v>0</v>
      </c>
      <c r="H129" s="754"/>
      <c r="I129" s="741"/>
      <c r="J129" s="741"/>
      <c r="K129" s="754"/>
      <c r="L129" s="741">
        <v>2</v>
      </c>
      <c r="M129" s="742">
        <v>0</v>
      </c>
    </row>
    <row r="130" spans="1:13" ht="14.4" customHeight="1" x14ac:dyDescent="0.3">
      <c r="A130" s="737" t="s">
        <v>3108</v>
      </c>
      <c r="B130" s="738" t="s">
        <v>5855</v>
      </c>
      <c r="C130" s="738" t="s">
        <v>5020</v>
      </c>
      <c r="D130" s="738" t="s">
        <v>5021</v>
      </c>
      <c r="E130" s="738" t="s">
        <v>5022</v>
      </c>
      <c r="F130" s="741"/>
      <c r="G130" s="741"/>
      <c r="H130" s="754">
        <v>0</v>
      </c>
      <c r="I130" s="741">
        <v>2</v>
      </c>
      <c r="J130" s="741">
        <v>55.34</v>
      </c>
      <c r="K130" s="754">
        <v>1</v>
      </c>
      <c r="L130" s="741">
        <v>2</v>
      </c>
      <c r="M130" s="742">
        <v>55.34</v>
      </c>
    </row>
    <row r="131" spans="1:13" ht="14.4" customHeight="1" x14ac:dyDescent="0.3">
      <c r="A131" s="737" t="s">
        <v>3110</v>
      </c>
      <c r="B131" s="738" t="s">
        <v>5865</v>
      </c>
      <c r="C131" s="738" t="s">
        <v>5293</v>
      </c>
      <c r="D131" s="738" t="s">
        <v>4688</v>
      </c>
      <c r="E131" s="738" t="s">
        <v>5294</v>
      </c>
      <c r="F131" s="741"/>
      <c r="G131" s="741"/>
      <c r="H131" s="754">
        <v>0</v>
      </c>
      <c r="I131" s="741">
        <v>1</v>
      </c>
      <c r="J131" s="741">
        <v>102.93</v>
      </c>
      <c r="K131" s="754">
        <v>1</v>
      </c>
      <c r="L131" s="741">
        <v>1</v>
      </c>
      <c r="M131" s="742">
        <v>102.93</v>
      </c>
    </row>
    <row r="132" spans="1:13" ht="14.4" customHeight="1" x14ac:dyDescent="0.3">
      <c r="A132" s="737" t="s">
        <v>3110</v>
      </c>
      <c r="B132" s="738" t="s">
        <v>2853</v>
      </c>
      <c r="C132" s="738" t="s">
        <v>1321</v>
      </c>
      <c r="D132" s="738" t="s">
        <v>2299</v>
      </c>
      <c r="E132" s="738" t="s">
        <v>2892</v>
      </c>
      <c r="F132" s="741"/>
      <c r="G132" s="741"/>
      <c r="H132" s="754">
        <v>0</v>
      </c>
      <c r="I132" s="741">
        <v>2</v>
      </c>
      <c r="J132" s="741">
        <v>308.72000000000003</v>
      </c>
      <c r="K132" s="754">
        <v>1</v>
      </c>
      <c r="L132" s="741">
        <v>2</v>
      </c>
      <c r="M132" s="742">
        <v>308.72000000000003</v>
      </c>
    </row>
    <row r="133" spans="1:13" ht="14.4" customHeight="1" x14ac:dyDescent="0.3">
      <c r="A133" s="737" t="s">
        <v>3110</v>
      </c>
      <c r="B133" s="738" t="s">
        <v>2853</v>
      </c>
      <c r="C133" s="738" t="s">
        <v>1007</v>
      </c>
      <c r="D133" s="738" t="s">
        <v>1008</v>
      </c>
      <c r="E133" s="738" t="s">
        <v>2856</v>
      </c>
      <c r="F133" s="741"/>
      <c r="G133" s="741"/>
      <c r="H133" s="754">
        <v>0</v>
      </c>
      <c r="I133" s="741">
        <v>2</v>
      </c>
      <c r="J133" s="741">
        <v>151.46</v>
      </c>
      <c r="K133" s="754">
        <v>1</v>
      </c>
      <c r="L133" s="741">
        <v>2</v>
      </c>
      <c r="M133" s="742">
        <v>151.46</v>
      </c>
    </row>
    <row r="134" spans="1:13" ht="14.4" customHeight="1" x14ac:dyDescent="0.3">
      <c r="A134" s="737" t="s">
        <v>3110</v>
      </c>
      <c r="B134" s="738" t="s">
        <v>2853</v>
      </c>
      <c r="C134" s="738" t="s">
        <v>2298</v>
      </c>
      <c r="D134" s="738" t="s">
        <v>2299</v>
      </c>
      <c r="E134" s="738" t="s">
        <v>2971</v>
      </c>
      <c r="F134" s="741"/>
      <c r="G134" s="741"/>
      <c r="H134" s="754">
        <v>0</v>
      </c>
      <c r="I134" s="741">
        <v>2</v>
      </c>
      <c r="J134" s="741">
        <v>450.12</v>
      </c>
      <c r="K134" s="754">
        <v>1</v>
      </c>
      <c r="L134" s="741">
        <v>2</v>
      </c>
      <c r="M134" s="742">
        <v>450.12</v>
      </c>
    </row>
    <row r="135" spans="1:13" ht="14.4" customHeight="1" x14ac:dyDescent="0.3">
      <c r="A135" s="737" t="s">
        <v>3110</v>
      </c>
      <c r="B135" s="738" t="s">
        <v>5866</v>
      </c>
      <c r="C135" s="738" t="s">
        <v>4189</v>
      </c>
      <c r="D135" s="738" t="s">
        <v>3426</v>
      </c>
      <c r="E135" s="738" t="s">
        <v>4188</v>
      </c>
      <c r="F135" s="741">
        <v>10</v>
      </c>
      <c r="G135" s="741">
        <v>1590.8000000000002</v>
      </c>
      <c r="H135" s="754">
        <v>1</v>
      </c>
      <c r="I135" s="741"/>
      <c r="J135" s="741"/>
      <c r="K135" s="754">
        <v>0</v>
      </c>
      <c r="L135" s="741">
        <v>10</v>
      </c>
      <c r="M135" s="742">
        <v>1590.8000000000002</v>
      </c>
    </row>
    <row r="136" spans="1:13" ht="14.4" customHeight="1" x14ac:dyDescent="0.3">
      <c r="A136" s="737" t="s">
        <v>3110</v>
      </c>
      <c r="B136" s="738" t="s">
        <v>5866</v>
      </c>
      <c r="C136" s="738" t="s">
        <v>4302</v>
      </c>
      <c r="D136" s="738" t="s">
        <v>3426</v>
      </c>
      <c r="E136" s="738" t="s">
        <v>3427</v>
      </c>
      <c r="F136" s="741">
        <v>20</v>
      </c>
      <c r="G136" s="741">
        <v>6363.2000000000007</v>
      </c>
      <c r="H136" s="754">
        <v>1</v>
      </c>
      <c r="I136" s="741"/>
      <c r="J136" s="741"/>
      <c r="K136" s="754">
        <v>0</v>
      </c>
      <c r="L136" s="741">
        <v>20</v>
      </c>
      <c r="M136" s="742">
        <v>6363.2000000000007</v>
      </c>
    </row>
    <row r="137" spans="1:13" ht="14.4" customHeight="1" x14ac:dyDescent="0.3">
      <c r="A137" s="737" t="s">
        <v>3110</v>
      </c>
      <c r="B137" s="738" t="s">
        <v>5866</v>
      </c>
      <c r="C137" s="738" t="s">
        <v>5249</v>
      </c>
      <c r="D137" s="738" t="s">
        <v>3426</v>
      </c>
      <c r="E137" s="738" t="s">
        <v>3427</v>
      </c>
      <c r="F137" s="741">
        <v>32</v>
      </c>
      <c r="G137" s="741">
        <v>10181.119999999999</v>
      </c>
      <c r="H137" s="754">
        <v>1</v>
      </c>
      <c r="I137" s="741"/>
      <c r="J137" s="741"/>
      <c r="K137" s="754">
        <v>0</v>
      </c>
      <c r="L137" s="741">
        <v>32</v>
      </c>
      <c r="M137" s="742">
        <v>10181.119999999999</v>
      </c>
    </row>
    <row r="138" spans="1:13" ht="14.4" customHeight="1" x14ac:dyDescent="0.3">
      <c r="A138" s="737" t="s">
        <v>3110</v>
      </c>
      <c r="B138" s="738" t="s">
        <v>5866</v>
      </c>
      <c r="C138" s="738" t="s">
        <v>5250</v>
      </c>
      <c r="D138" s="738" t="s">
        <v>3426</v>
      </c>
      <c r="E138" s="738" t="s">
        <v>4188</v>
      </c>
      <c r="F138" s="741">
        <v>2</v>
      </c>
      <c r="G138" s="741">
        <v>318.16000000000003</v>
      </c>
      <c r="H138" s="754">
        <v>1</v>
      </c>
      <c r="I138" s="741"/>
      <c r="J138" s="741"/>
      <c r="K138" s="754">
        <v>0</v>
      </c>
      <c r="L138" s="741">
        <v>2</v>
      </c>
      <c r="M138" s="742">
        <v>318.16000000000003</v>
      </c>
    </row>
    <row r="139" spans="1:13" ht="14.4" customHeight="1" x14ac:dyDescent="0.3">
      <c r="A139" s="737" t="s">
        <v>3110</v>
      </c>
      <c r="B139" s="738" t="s">
        <v>5866</v>
      </c>
      <c r="C139" s="738" t="s">
        <v>5251</v>
      </c>
      <c r="D139" s="738" t="s">
        <v>3426</v>
      </c>
      <c r="E139" s="738" t="s">
        <v>4188</v>
      </c>
      <c r="F139" s="741">
        <v>4</v>
      </c>
      <c r="G139" s="741">
        <v>636.32000000000005</v>
      </c>
      <c r="H139" s="754">
        <v>1</v>
      </c>
      <c r="I139" s="741"/>
      <c r="J139" s="741"/>
      <c r="K139" s="754">
        <v>0</v>
      </c>
      <c r="L139" s="741">
        <v>4</v>
      </c>
      <c r="M139" s="742">
        <v>636.32000000000005</v>
      </c>
    </row>
    <row r="140" spans="1:13" ht="14.4" customHeight="1" x14ac:dyDescent="0.3">
      <c r="A140" s="737" t="s">
        <v>3110</v>
      </c>
      <c r="B140" s="738" t="s">
        <v>5866</v>
      </c>
      <c r="C140" s="738" t="s">
        <v>3425</v>
      </c>
      <c r="D140" s="738" t="s">
        <v>3426</v>
      </c>
      <c r="E140" s="738" t="s">
        <v>3427</v>
      </c>
      <c r="F140" s="741">
        <v>6</v>
      </c>
      <c r="G140" s="741">
        <v>1908.9600000000003</v>
      </c>
      <c r="H140" s="754">
        <v>1</v>
      </c>
      <c r="I140" s="741"/>
      <c r="J140" s="741"/>
      <c r="K140" s="754">
        <v>0</v>
      </c>
      <c r="L140" s="741">
        <v>6</v>
      </c>
      <c r="M140" s="742">
        <v>1908.9600000000003</v>
      </c>
    </row>
    <row r="141" spans="1:13" ht="14.4" customHeight="1" x14ac:dyDescent="0.3">
      <c r="A141" s="737" t="s">
        <v>3110</v>
      </c>
      <c r="B141" s="738" t="s">
        <v>5866</v>
      </c>
      <c r="C141" s="738" t="s">
        <v>5252</v>
      </c>
      <c r="D141" s="738" t="s">
        <v>3426</v>
      </c>
      <c r="E141" s="738" t="s">
        <v>3427</v>
      </c>
      <c r="F141" s="741">
        <v>24</v>
      </c>
      <c r="G141" s="741">
        <v>7635.84</v>
      </c>
      <c r="H141" s="754">
        <v>1</v>
      </c>
      <c r="I141" s="741"/>
      <c r="J141" s="741"/>
      <c r="K141" s="754">
        <v>0</v>
      </c>
      <c r="L141" s="741">
        <v>24</v>
      </c>
      <c r="M141" s="742">
        <v>7635.84</v>
      </c>
    </row>
    <row r="142" spans="1:13" ht="14.4" customHeight="1" x14ac:dyDescent="0.3">
      <c r="A142" s="737" t="s">
        <v>3110</v>
      </c>
      <c r="B142" s="738" t="s">
        <v>5866</v>
      </c>
      <c r="C142" s="738" t="s">
        <v>5253</v>
      </c>
      <c r="D142" s="738" t="s">
        <v>5254</v>
      </c>
      <c r="E142" s="738" t="s">
        <v>3427</v>
      </c>
      <c r="F142" s="741"/>
      <c r="G142" s="741"/>
      <c r="H142" s="754">
        <v>0</v>
      </c>
      <c r="I142" s="741">
        <v>8</v>
      </c>
      <c r="J142" s="741">
        <v>2545.2800000000002</v>
      </c>
      <c r="K142" s="754">
        <v>1</v>
      </c>
      <c r="L142" s="741">
        <v>8</v>
      </c>
      <c r="M142" s="742">
        <v>2545.2800000000002</v>
      </c>
    </row>
    <row r="143" spans="1:13" ht="14.4" customHeight="1" x14ac:dyDescent="0.3">
      <c r="A143" s="737" t="s">
        <v>3110</v>
      </c>
      <c r="B143" s="738" t="s">
        <v>5866</v>
      </c>
      <c r="C143" s="738" t="s">
        <v>5255</v>
      </c>
      <c r="D143" s="738" t="s">
        <v>5254</v>
      </c>
      <c r="E143" s="738" t="s">
        <v>4188</v>
      </c>
      <c r="F143" s="741"/>
      <c r="G143" s="741"/>
      <c r="H143" s="754">
        <v>0</v>
      </c>
      <c r="I143" s="741">
        <v>6</v>
      </c>
      <c r="J143" s="741">
        <v>954.48</v>
      </c>
      <c r="K143" s="754">
        <v>1</v>
      </c>
      <c r="L143" s="741">
        <v>6</v>
      </c>
      <c r="M143" s="742">
        <v>954.48</v>
      </c>
    </row>
    <row r="144" spans="1:13" ht="14.4" customHeight="1" x14ac:dyDescent="0.3">
      <c r="A144" s="737" t="s">
        <v>3110</v>
      </c>
      <c r="B144" s="738" t="s">
        <v>2977</v>
      </c>
      <c r="C144" s="738" t="s">
        <v>2278</v>
      </c>
      <c r="D144" s="738" t="s">
        <v>2978</v>
      </c>
      <c r="E144" s="738" t="s">
        <v>2979</v>
      </c>
      <c r="F144" s="741"/>
      <c r="G144" s="741"/>
      <c r="H144" s="754">
        <v>0</v>
      </c>
      <c r="I144" s="741">
        <v>7</v>
      </c>
      <c r="J144" s="741">
        <v>860.72</v>
      </c>
      <c r="K144" s="754">
        <v>1</v>
      </c>
      <c r="L144" s="741">
        <v>7</v>
      </c>
      <c r="M144" s="742">
        <v>860.72</v>
      </c>
    </row>
    <row r="145" spans="1:13" ht="14.4" customHeight="1" x14ac:dyDescent="0.3">
      <c r="A145" s="737" t="s">
        <v>3110</v>
      </c>
      <c r="B145" s="738" t="s">
        <v>2977</v>
      </c>
      <c r="C145" s="738" t="s">
        <v>4121</v>
      </c>
      <c r="D145" s="738" t="s">
        <v>2978</v>
      </c>
      <c r="E145" s="738" t="s">
        <v>4122</v>
      </c>
      <c r="F145" s="741"/>
      <c r="G145" s="741"/>
      <c r="H145" s="754">
        <v>0</v>
      </c>
      <c r="I145" s="741">
        <v>4</v>
      </c>
      <c r="J145" s="741">
        <v>983.64</v>
      </c>
      <c r="K145" s="754">
        <v>1</v>
      </c>
      <c r="L145" s="741">
        <v>4</v>
      </c>
      <c r="M145" s="742">
        <v>983.64</v>
      </c>
    </row>
    <row r="146" spans="1:13" ht="14.4" customHeight="1" x14ac:dyDescent="0.3">
      <c r="A146" s="737" t="s">
        <v>3110</v>
      </c>
      <c r="B146" s="738" t="s">
        <v>5867</v>
      </c>
      <c r="C146" s="738" t="s">
        <v>5337</v>
      </c>
      <c r="D146" s="738" t="s">
        <v>5338</v>
      </c>
      <c r="E146" s="738" t="s">
        <v>5868</v>
      </c>
      <c r="F146" s="741"/>
      <c r="G146" s="741"/>
      <c r="H146" s="754">
        <v>0</v>
      </c>
      <c r="I146" s="741">
        <v>4</v>
      </c>
      <c r="J146" s="741">
        <v>2830.68</v>
      </c>
      <c r="K146" s="754">
        <v>1</v>
      </c>
      <c r="L146" s="741">
        <v>4</v>
      </c>
      <c r="M146" s="742">
        <v>2830.68</v>
      </c>
    </row>
    <row r="147" spans="1:13" ht="14.4" customHeight="1" x14ac:dyDescent="0.3">
      <c r="A147" s="737" t="s">
        <v>3110</v>
      </c>
      <c r="B147" s="738" t="s">
        <v>2873</v>
      </c>
      <c r="C147" s="738" t="s">
        <v>5318</v>
      </c>
      <c r="D147" s="738" t="s">
        <v>5319</v>
      </c>
      <c r="E147" s="738" t="s">
        <v>5320</v>
      </c>
      <c r="F147" s="741">
        <v>10</v>
      </c>
      <c r="G147" s="741">
        <v>8753.5</v>
      </c>
      <c r="H147" s="754">
        <v>1</v>
      </c>
      <c r="I147" s="741"/>
      <c r="J147" s="741"/>
      <c r="K147" s="754">
        <v>0</v>
      </c>
      <c r="L147" s="741">
        <v>10</v>
      </c>
      <c r="M147" s="742">
        <v>8753.5</v>
      </c>
    </row>
    <row r="148" spans="1:13" ht="14.4" customHeight="1" x14ac:dyDescent="0.3">
      <c r="A148" s="737" t="s">
        <v>3110</v>
      </c>
      <c r="B148" s="738" t="s">
        <v>2873</v>
      </c>
      <c r="C148" s="738" t="s">
        <v>937</v>
      </c>
      <c r="D148" s="738" t="s">
        <v>938</v>
      </c>
      <c r="E148" s="738" t="s">
        <v>2310</v>
      </c>
      <c r="F148" s="741"/>
      <c r="G148" s="741"/>
      <c r="H148" s="754">
        <v>0</v>
      </c>
      <c r="I148" s="741">
        <v>652</v>
      </c>
      <c r="J148" s="741">
        <v>118442.32</v>
      </c>
      <c r="K148" s="754">
        <v>1</v>
      </c>
      <c r="L148" s="741">
        <v>652</v>
      </c>
      <c r="M148" s="742">
        <v>118442.32</v>
      </c>
    </row>
    <row r="149" spans="1:13" ht="14.4" customHeight="1" x14ac:dyDescent="0.3">
      <c r="A149" s="737" t="s">
        <v>3110</v>
      </c>
      <c r="B149" s="738" t="s">
        <v>2873</v>
      </c>
      <c r="C149" s="738" t="s">
        <v>4871</v>
      </c>
      <c r="D149" s="738" t="s">
        <v>4872</v>
      </c>
      <c r="E149" s="738" t="s">
        <v>2878</v>
      </c>
      <c r="F149" s="741"/>
      <c r="G149" s="741"/>
      <c r="H149" s="754">
        <v>0</v>
      </c>
      <c r="I149" s="741">
        <v>90</v>
      </c>
      <c r="J149" s="741">
        <v>145341</v>
      </c>
      <c r="K149" s="754">
        <v>1</v>
      </c>
      <c r="L149" s="741">
        <v>90</v>
      </c>
      <c r="M149" s="742">
        <v>145341</v>
      </c>
    </row>
    <row r="150" spans="1:13" ht="14.4" customHeight="1" x14ac:dyDescent="0.3">
      <c r="A150" s="737" t="s">
        <v>3110</v>
      </c>
      <c r="B150" s="738" t="s">
        <v>2873</v>
      </c>
      <c r="C150" s="738" t="s">
        <v>5299</v>
      </c>
      <c r="D150" s="738" t="s">
        <v>1265</v>
      </c>
      <c r="E150" s="738" t="s">
        <v>1676</v>
      </c>
      <c r="F150" s="741"/>
      <c r="G150" s="741"/>
      <c r="H150" s="754">
        <v>0</v>
      </c>
      <c r="I150" s="741">
        <v>100</v>
      </c>
      <c r="J150" s="741">
        <v>3260</v>
      </c>
      <c r="K150" s="754">
        <v>1</v>
      </c>
      <c r="L150" s="741">
        <v>100</v>
      </c>
      <c r="M150" s="742">
        <v>3260</v>
      </c>
    </row>
    <row r="151" spans="1:13" ht="14.4" customHeight="1" x14ac:dyDescent="0.3">
      <c r="A151" s="737" t="s">
        <v>3110</v>
      </c>
      <c r="B151" s="738" t="s">
        <v>2873</v>
      </c>
      <c r="C151" s="738" t="s">
        <v>4200</v>
      </c>
      <c r="D151" s="738" t="s">
        <v>4201</v>
      </c>
      <c r="E151" s="738" t="s">
        <v>1676</v>
      </c>
      <c r="F151" s="741"/>
      <c r="G151" s="741"/>
      <c r="H151" s="754">
        <v>0</v>
      </c>
      <c r="I151" s="741">
        <v>200</v>
      </c>
      <c r="J151" s="741">
        <v>6476</v>
      </c>
      <c r="K151" s="754">
        <v>1</v>
      </c>
      <c r="L151" s="741">
        <v>200</v>
      </c>
      <c r="M151" s="742">
        <v>6476</v>
      </c>
    </row>
    <row r="152" spans="1:13" ht="14.4" customHeight="1" x14ac:dyDescent="0.3">
      <c r="A152" s="737" t="s">
        <v>3110</v>
      </c>
      <c r="B152" s="738" t="s">
        <v>2873</v>
      </c>
      <c r="C152" s="738" t="s">
        <v>1691</v>
      </c>
      <c r="D152" s="738" t="s">
        <v>1692</v>
      </c>
      <c r="E152" s="738" t="s">
        <v>1685</v>
      </c>
      <c r="F152" s="741"/>
      <c r="G152" s="741"/>
      <c r="H152" s="754">
        <v>0</v>
      </c>
      <c r="I152" s="741">
        <v>45</v>
      </c>
      <c r="J152" s="741">
        <v>5827.95</v>
      </c>
      <c r="K152" s="754">
        <v>1</v>
      </c>
      <c r="L152" s="741">
        <v>45</v>
      </c>
      <c r="M152" s="742">
        <v>5827.95</v>
      </c>
    </row>
    <row r="153" spans="1:13" ht="14.4" customHeight="1" x14ac:dyDescent="0.3">
      <c r="A153" s="737" t="s">
        <v>3110</v>
      </c>
      <c r="B153" s="738" t="s">
        <v>2873</v>
      </c>
      <c r="C153" s="738" t="s">
        <v>2654</v>
      </c>
      <c r="D153" s="738" t="s">
        <v>2655</v>
      </c>
      <c r="E153" s="738" t="s">
        <v>1685</v>
      </c>
      <c r="F153" s="741"/>
      <c r="G153" s="741"/>
      <c r="H153" s="754">
        <v>0</v>
      </c>
      <c r="I153" s="741">
        <v>45</v>
      </c>
      <c r="J153" s="741">
        <v>5827.95</v>
      </c>
      <c r="K153" s="754">
        <v>1</v>
      </c>
      <c r="L153" s="741">
        <v>45</v>
      </c>
      <c r="M153" s="742">
        <v>5827.95</v>
      </c>
    </row>
    <row r="154" spans="1:13" ht="14.4" customHeight="1" x14ac:dyDescent="0.3">
      <c r="A154" s="737" t="s">
        <v>3110</v>
      </c>
      <c r="B154" s="738" t="s">
        <v>2873</v>
      </c>
      <c r="C154" s="738" t="s">
        <v>5302</v>
      </c>
      <c r="D154" s="738" t="s">
        <v>5303</v>
      </c>
      <c r="E154" s="738" t="s">
        <v>3008</v>
      </c>
      <c r="F154" s="741"/>
      <c r="G154" s="741"/>
      <c r="H154" s="754">
        <v>0</v>
      </c>
      <c r="I154" s="741">
        <v>150</v>
      </c>
      <c r="J154" s="741">
        <v>11875.5</v>
      </c>
      <c r="K154" s="754">
        <v>1</v>
      </c>
      <c r="L154" s="741">
        <v>150</v>
      </c>
      <c r="M154" s="742">
        <v>11875.5</v>
      </c>
    </row>
    <row r="155" spans="1:13" ht="14.4" customHeight="1" x14ac:dyDescent="0.3">
      <c r="A155" s="737" t="s">
        <v>3110</v>
      </c>
      <c r="B155" s="738" t="s">
        <v>2873</v>
      </c>
      <c r="C155" s="738" t="s">
        <v>4310</v>
      </c>
      <c r="D155" s="738" t="s">
        <v>1671</v>
      </c>
      <c r="E155" s="738" t="s">
        <v>3008</v>
      </c>
      <c r="F155" s="741"/>
      <c r="G155" s="741"/>
      <c r="H155" s="754">
        <v>0</v>
      </c>
      <c r="I155" s="741">
        <v>80</v>
      </c>
      <c r="J155" s="741">
        <v>11671.199999999999</v>
      </c>
      <c r="K155" s="754">
        <v>1</v>
      </c>
      <c r="L155" s="741">
        <v>80</v>
      </c>
      <c r="M155" s="742">
        <v>11671.199999999999</v>
      </c>
    </row>
    <row r="156" spans="1:13" ht="14.4" customHeight="1" x14ac:dyDescent="0.3">
      <c r="A156" s="737" t="s">
        <v>3110</v>
      </c>
      <c r="B156" s="738" t="s">
        <v>2873</v>
      </c>
      <c r="C156" s="738" t="s">
        <v>5300</v>
      </c>
      <c r="D156" s="738" t="s">
        <v>5301</v>
      </c>
      <c r="E156" s="738" t="s">
        <v>3008</v>
      </c>
      <c r="F156" s="741"/>
      <c r="G156" s="741"/>
      <c r="H156" s="754">
        <v>0</v>
      </c>
      <c r="I156" s="741">
        <v>36</v>
      </c>
      <c r="J156" s="741">
        <v>3710.88</v>
      </c>
      <c r="K156" s="754">
        <v>1</v>
      </c>
      <c r="L156" s="741">
        <v>36</v>
      </c>
      <c r="M156" s="742">
        <v>3710.88</v>
      </c>
    </row>
    <row r="157" spans="1:13" ht="14.4" customHeight="1" x14ac:dyDescent="0.3">
      <c r="A157" s="737" t="s">
        <v>3110</v>
      </c>
      <c r="B157" s="738" t="s">
        <v>2873</v>
      </c>
      <c r="C157" s="738" t="s">
        <v>1694</v>
      </c>
      <c r="D157" s="738" t="s">
        <v>1695</v>
      </c>
      <c r="E157" s="738" t="s">
        <v>1685</v>
      </c>
      <c r="F157" s="741"/>
      <c r="G157" s="741"/>
      <c r="H157" s="754">
        <v>0</v>
      </c>
      <c r="I157" s="741">
        <v>50</v>
      </c>
      <c r="J157" s="741">
        <v>6475.5</v>
      </c>
      <c r="K157" s="754">
        <v>1</v>
      </c>
      <c r="L157" s="741">
        <v>50</v>
      </c>
      <c r="M157" s="742">
        <v>6475.5</v>
      </c>
    </row>
    <row r="158" spans="1:13" ht="14.4" customHeight="1" x14ac:dyDescent="0.3">
      <c r="A158" s="737" t="s">
        <v>3110</v>
      </c>
      <c r="B158" s="738" t="s">
        <v>2873</v>
      </c>
      <c r="C158" s="738" t="s">
        <v>5304</v>
      </c>
      <c r="D158" s="738" t="s">
        <v>5305</v>
      </c>
      <c r="E158" s="738" t="s">
        <v>1685</v>
      </c>
      <c r="F158" s="741"/>
      <c r="G158" s="741"/>
      <c r="H158" s="754">
        <v>0</v>
      </c>
      <c r="I158" s="741">
        <v>38</v>
      </c>
      <c r="J158" s="741">
        <v>4921.3799999999992</v>
      </c>
      <c r="K158" s="754">
        <v>1</v>
      </c>
      <c r="L158" s="741">
        <v>38</v>
      </c>
      <c r="M158" s="742">
        <v>4921.3799999999992</v>
      </c>
    </row>
    <row r="159" spans="1:13" ht="14.4" customHeight="1" x14ac:dyDescent="0.3">
      <c r="A159" s="737" t="s">
        <v>3110</v>
      </c>
      <c r="B159" s="738" t="s">
        <v>2873</v>
      </c>
      <c r="C159" s="738" t="s">
        <v>1687</v>
      </c>
      <c r="D159" s="738" t="s">
        <v>2964</v>
      </c>
      <c r="E159" s="738" t="s">
        <v>2965</v>
      </c>
      <c r="F159" s="741"/>
      <c r="G159" s="741"/>
      <c r="H159" s="754">
        <v>0</v>
      </c>
      <c r="I159" s="741">
        <v>10</v>
      </c>
      <c r="J159" s="741">
        <v>848.9</v>
      </c>
      <c r="K159" s="754">
        <v>1</v>
      </c>
      <c r="L159" s="741">
        <v>10</v>
      </c>
      <c r="M159" s="742">
        <v>848.9</v>
      </c>
    </row>
    <row r="160" spans="1:13" ht="14.4" customHeight="1" x14ac:dyDescent="0.3">
      <c r="A160" s="737" t="s">
        <v>3110</v>
      </c>
      <c r="B160" s="738" t="s">
        <v>2873</v>
      </c>
      <c r="C160" s="738" t="s">
        <v>4875</v>
      </c>
      <c r="D160" s="738" t="s">
        <v>4876</v>
      </c>
      <c r="E160" s="738" t="s">
        <v>4877</v>
      </c>
      <c r="F160" s="741"/>
      <c r="G160" s="741"/>
      <c r="H160" s="754">
        <v>0</v>
      </c>
      <c r="I160" s="741">
        <v>54</v>
      </c>
      <c r="J160" s="741">
        <v>17533.8</v>
      </c>
      <c r="K160" s="754">
        <v>1</v>
      </c>
      <c r="L160" s="741">
        <v>54</v>
      </c>
      <c r="M160" s="742">
        <v>17533.8</v>
      </c>
    </row>
    <row r="161" spans="1:13" ht="14.4" customHeight="1" x14ac:dyDescent="0.3">
      <c r="A161" s="737" t="s">
        <v>3110</v>
      </c>
      <c r="B161" s="738" t="s">
        <v>2873</v>
      </c>
      <c r="C161" s="738" t="s">
        <v>2651</v>
      </c>
      <c r="D161" s="738" t="s">
        <v>2652</v>
      </c>
      <c r="E161" s="738" t="s">
        <v>2965</v>
      </c>
      <c r="F161" s="741"/>
      <c r="G161" s="741"/>
      <c r="H161" s="754">
        <v>0</v>
      </c>
      <c r="I161" s="741">
        <v>62</v>
      </c>
      <c r="J161" s="741">
        <v>5263.18</v>
      </c>
      <c r="K161" s="754">
        <v>1</v>
      </c>
      <c r="L161" s="741">
        <v>62</v>
      </c>
      <c r="M161" s="742">
        <v>5263.18</v>
      </c>
    </row>
    <row r="162" spans="1:13" ht="14.4" customHeight="1" x14ac:dyDescent="0.3">
      <c r="A162" s="737" t="s">
        <v>3110</v>
      </c>
      <c r="B162" s="738" t="s">
        <v>2873</v>
      </c>
      <c r="C162" s="738" t="s">
        <v>4972</v>
      </c>
      <c r="D162" s="738" t="s">
        <v>4973</v>
      </c>
      <c r="E162" s="738" t="s">
        <v>2874</v>
      </c>
      <c r="F162" s="741">
        <v>60</v>
      </c>
      <c r="G162" s="741">
        <v>96894</v>
      </c>
      <c r="H162" s="754">
        <v>1</v>
      </c>
      <c r="I162" s="741"/>
      <c r="J162" s="741"/>
      <c r="K162" s="754">
        <v>0</v>
      </c>
      <c r="L162" s="741">
        <v>60</v>
      </c>
      <c r="M162" s="742">
        <v>96894</v>
      </c>
    </row>
    <row r="163" spans="1:13" ht="14.4" customHeight="1" x14ac:dyDescent="0.3">
      <c r="A163" s="737" t="s">
        <v>3110</v>
      </c>
      <c r="B163" s="738" t="s">
        <v>2873</v>
      </c>
      <c r="C163" s="738" t="s">
        <v>2315</v>
      </c>
      <c r="D163" s="738" t="s">
        <v>2316</v>
      </c>
      <c r="E163" s="738" t="s">
        <v>2965</v>
      </c>
      <c r="F163" s="741"/>
      <c r="G163" s="741"/>
      <c r="H163" s="754">
        <v>0</v>
      </c>
      <c r="I163" s="741">
        <v>69</v>
      </c>
      <c r="J163" s="741">
        <v>5857.41</v>
      </c>
      <c r="K163" s="754">
        <v>1</v>
      </c>
      <c r="L163" s="741">
        <v>69</v>
      </c>
      <c r="M163" s="742">
        <v>5857.41</v>
      </c>
    </row>
    <row r="164" spans="1:13" ht="14.4" customHeight="1" x14ac:dyDescent="0.3">
      <c r="A164" s="737" t="s">
        <v>3110</v>
      </c>
      <c r="B164" s="738" t="s">
        <v>2873</v>
      </c>
      <c r="C164" s="738" t="s">
        <v>4974</v>
      </c>
      <c r="D164" s="738" t="s">
        <v>4975</v>
      </c>
      <c r="E164" s="738" t="s">
        <v>2874</v>
      </c>
      <c r="F164" s="741"/>
      <c r="G164" s="741"/>
      <c r="H164" s="754">
        <v>0</v>
      </c>
      <c r="I164" s="741">
        <v>40</v>
      </c>
      <c r="J164" s="741">
        <v>64596</v>
      </c>
      <c r="K164" s="754">
        <v>1</v>
      </c>
      <c r="L164" s="741">
        <v>40</v>
      </c>
      <c r="M164" s="742">
        <v>64596</v>
      </c>
    </row>
    <row r="165" spans="1:13" ht="14.4" customHeight="1" x14ac:dyDescent="0.3">
      <c r="A165" s="737" t="s">
        <v>3110</v>
      </c>
      <c r="B165" s="738" t="s">
        <v>2873</v>
      </c>
      <c r="C165" s="738" t="s">
        <v>3515</v>
      </c>
      <c r="D165" s="738" t="s">
        <v>3516</v>
      </c>
      <c r="E165" s="738" t="s">
        <v>3517</v>
      </c>
      <c r="F165" s="741"/>
      <c r="G165" s="741"/>
      <c r="H165" s="754">
        <v>0</v>
      </c>
      <c r="I165" s="741">
        <v>4</v>
      </c>
      <c r="J165" s="741">
        <v>777.04</v>
      </c>
      <c r="K165" s="754">
        <v>1</v>
      </c>
      <c r="L165" s="741">
        <v>4</v>
      </c>
      <c r="M165" s="742">
        <v>777.04</v>
      </c>
    </row>
    <row r="166" spans="1:13" ht="14.4" customHeight="1" x14ac:dyDescent="0.3">
      <c r="A166" s="737" t="s">
        <v>3110</v>
      </c>
      <c r="B166" s="738" t="s">
        <v>2873</v>
      </c>
      <c r="C166" s="738" t="s">
        <v>5310</v>
      </c>
      <c r="D166" s="738" t="s">
        <v>5311</v>
      </c>
      <c r="E166" s="738" t="s">
        <v>2878</v>
      </c>
      <c r="F166" s="741">
        <v>12</v>
      </c>
      <c r="G166" s="741">
        <v>2536.6799999999994</v>
      </c>
      <c r="H166" s="754">
        <v>1</v>
      </c>
      <c r="I166" s="741"/>
      <c r="J166" s="741"/>
      <c r="K166" s="754">
        <v>0</v>
      </c>
      <c r="L166" s="741">
        <v>12</v>
      </c>
      <c r="M166" s="742">
        <v>2536.6799999999994</v>
      </c>
    </row>
    <row r="167" spans="1:13" ht="14.4" customHeight="1" x14ac:dyDescent="0.3">
      <c r="A167" s="737" t="s">
        <v>3110</v>
      </c>
      <c r="B167" s="738" t="s">
        <v>2873</v>
      </c>
      <c r="C167" s="738" t="s">
        <v>2644</v>
      </c>
      <c r="D167" s="738" t="s">
        <v>2645</v>
      </c>
      <c r="E167" s="738" t="s">
        <v>1676</v>
      </c>
      <c r="F167" s="741"/>
      <c r="G167" s="741"/>
      <c r="H167" s="754">
        <v>0</v>
      </c>
      <c r="I167" s="741">
        <v>248</v>
      </c>
      <c r="J167" s="741">
        <v>17922.96</v>
      </c>
      <c r="K167" s="754">
        <v>1</v>
      </c>
      <c r="L167" s="741">
        <v>248</v>
      </c>
      <c r="M167" s="742">
        <v>17922.96</v>
      </c>
    </row>
    <row r="168" spans="1:13" ht="14.4" customHeight="1" x14ac:dyDescent="0.3">
      <c r="A168" s="737" t="s">
        <v>3110</v>
      </c>
      <c r="B168" s="738" t="s">
        <v>2873</v>
      </c>
      <c r="C168" s="738" t="s">
        <v>2660</v>
      </c>
      <c r="D168" s="738" t="s">
        <v>2661</v>
      </c>
      <c r="E168" s="738" t="s">
        <v>1676</v>
      </c>
      <c r="F168" s="741"/>
      <c r="G168" s="741"/>
      <c r="H168" s="754">
        <v>0</v>
      </c>
      <c r="I168" s="741">
        <v>438</v>
      </c>
      <c r="J168" s="741">
        <v>31654.260000000002</v>
      </c>
      <c r="K168" s="754">
        <v>1</v>
      </c>
      <c r="L168" s="741">
        <v>438</v>
      </c>
      <c r="M168" s="742">
        <v>31654.260000000002</v>
      </c>
    </row>
    <row r="169" spans="1:13" ht="14.4" customHeight="1" x14ac:dyDescent="0.3">
      <c r="A169" s="737" t="s">
        <v>3110</v>
      </c>
      <c r="B169" s="738" t="s">
        <v>2873</v>
      </c>
      <c r="C169" s="738" t="s">
        <v>3557</v>
      </c>
      <c r="D169" s="738" t="s">
        <v>3558</v>
      </c>
      <c r="E169" s="738" t="s">
        <v>1266</v>
      </c>
      <c r="F169" s="741"/>
      <c r="G169" s="741"/>
      <c r="H169" s="754">
        <v>0</v>
      </c>
      <c r="I169" s="741">
        <v>51</v>
      </c>
      <c r="J169" s="741">
        <v>6605.0099999999993</v>
      </c>
      <c r="K169" s="754">
        <v>1</v>
      </c>
      <c r="L169" s="741">
        <v>51</v>
      </c>
      <c r="M169" s="742">
        <v>6605.0099999999993</v>
      </c>
    </row>
    <row r="170" spans="1:13" ht="14.4" customHeight="1" x14ac:dyDescent="0.3">
      <c r="A170" s="737" t="s">
        <v>3110</v>
      </c>
      <c r="B170" s="738" t="s">
        <v>2873</v>
      </c>
      <c r="C170" s="738" t="s">
        <v>3555</v>
      </c>
      <c r="D170" s="738" t="s">
        <v>3556</v>
      </c>
      <c r="E170" s="738" t="s">
        <v>1266</v>
      </c>
      <c r="F170" s="741"/>
      <c r="G170" s="741"/>
      <c r="H170" s="754">
        <v>0</v>
      </c>
      <c r="I170" s="741">
        <v>13</v>
      </c>
      <c r="J170" s="741">
        <v>1683.6299999999999</v>
      </c>
      <c r="K170" s="754">
        <v>1</v>
      </c>
      <c r="L170" s="741">
        <v>13</v>
      </c>
      <c r="M170" s="742">
        <v>1683.6299999999999</v>
      </c>
    </row>
    <row r="171" spans="1:13" ht="14.4" customHeight="1" x14ac:dyDescent="0.3">
      <c r="A171" s="737" t="s">
        <v>3110</v>
      </c>
      <c r="B171" s="738" t="s">
        <v>2873</v>
      </c>
      <c r="C171" s="738" t="s">
        <v>2656</v>
      </c>
      <c r="D171" s="738" t="s">
        <v>2657</v>
      </c>
      <c r="E171" s="738" t="s">
        <v>1676</v>
      </c>
      <c r="F171" s="741"/>
      <c r="G171" s="741"/>
      <c r="H171" s="754">
        <v>0</v>
      </c>
      <c r="I171" s="741">
        <v>270</v>
      </c>
      <c r="J171" s="741">
        <v>19512.900000000001</v>
      </c>
      <c r="K171" s="754">
        <v>1</v>
      </c>
      <c r="L171" s="741">
        <v>270</v>
      </c>
      <c r="M171" s="742">
        <v>19512.900000000001</v>
      </c>
    </row>
    <row r="172" spans="1:13" ht="14.4" customHeight="1" x14ac:dyDescent="0.3">
      <c r="A172" s="737" t="s">
        <v>3110</v>
      </c>
      <c r="B172" s="738" t="s">
        <v>2873</v>
      </c>
      <c r="C172" s="738" t="s">
        <v>1267</v>
      </c>
      <c r="D172" s="738" t="s">
        <v>1268</v>
      </c>
      <c r="E172" s="738" t="s">
        <v>1266</v>
      </c>
      <c r="F172" s="741"/>
      <c r="G172" s="741"/>
      <c r="H172" s="754">
        <v>0</v>
      </c>
      <c r="I172" s="741">
        <v>21</v>
      </c>
      <c r="J172" s="741">
        <v>2719.71</v>
      </c>
      <c r="K172" s="754">
        <v>1</v>
      </c>
      <c r="L172" s="741">
        <v>21</v>
      </c>
      <c r="M172" s="742">
        <v>2719.71</v>
      </c>
    </row>
    <row r="173" spans="1:13" ht="14.4" customHeight="1" x14ac:dyDescent="0.3">
      <c r="A173" s="737" t="s">
        <v>3110</v>
      </c>
      <c r="B173" s="738" t="s">
        <v>2873</v>
      </c>
      <c r="C173" s="738" t="s">
        <v>1264</v>
      </c>
      <c r="D173" s="738" t="s">
        <v>1265</v>
      </c>
      <c r="E173" s="738" t="s">
        <v>1266</v>
      </c>
      <c r="F173" s="741"/>
      <c r="G173" s="741"/>
      <c r="H173" s="754">
        <v>0</v>
      </c>
      <c r="I173" s="741">
        <v>346</v>
      </c>
      <c r="J173" s="741">
        <v>45114.94</v>
      </c>
      <c r="K173" s="754">
        <v>1</v>
      </c>
      <c r="L173" s="741">
        <v>346</v>
      </c>
      <c r="M173" s="742">
        <v>45114.94</v>
      </c>
    </row>
    <row r="174" spans="1:13" ht="14.4" customHeight="1" x14ac:dyDescent="0.3">
      <c r="A174" s="737" t="s">
        <v>3110</v>
      </c>
      <c r="B174" s="738" t="s">
        <v>2873</v>
      </c>
      <c r="C174" s="738" t="s">
        <v>4209</v>
      </c>
      <c r="D174" s="738" t="s">
        <v>4210</v>
      </c>
      <c r="E174" s="738" t="s">
        <v>1676</v>
      </c>
      <c r="F174" s="741"/>
      <c r="G174" s="741"/>
      <c r="H174" s="754">
        <v>0</v>
      </c>
      <c r="I174" s="741">
        <v>406</v>
      </c>
      <c r="J174" s="741">
        <v>29341.62</v>
      </c>
      <c r="K174" s="754">
        <v>1</v>
      </c>
      <c r="L174" s="741">
        <v>406</v>
      </c>
      <c r="M174" s="742">
        <v>29341.62</v>
      </c>
    </row>
    <row r="175" spans="1:13" ht="14.4" customHeight="1" x14ac:dyDescent="0.3">
      <c r="A175" s="737" t="s">
        <v>3110</v>
      </c>
      <c r="B175" s="738" t="s">
        <v>2873</v>
      </c>
      <c r="C175" s="738" t="s">
        <v>2658</v>
      </c>
      <c r="D175" s="738" t="s">
        <v>2659</v>
      </c>
      <c r="E175" s="738" t="s">
        <v>1676</v>
      </c>
      <c r="F175" s="741"/>
      <c r="G175" s="741"/>
      <c r="H175" s="754">
        <v>0</v>
      </c>
      <c r="I175" s="741">
        <v>354</v>
      </c>
      <c r="J175" s="741">
        <v>25583.58</v>
      </c>
      <c r="K175" s="754">
        <v>1</v>
      </c>
      <c r="L175" s="741">
        <v>354</v>
      </c>
      <c r="M175" s="742">
        <v>25583.58</v>
      </c>
    </row>
    <row r="176" spans="1:13" ht="14.4" customHeight="1" x14ac:dyDescent="0.3">
      <c r="A176" s="737" t="s">
        <v>3110</v>
      </c>
      <c r="B176" s="738" t="s">
        <v>2873</v>
      </c>
      <c r="C176" s="738" t="s">
        <v>1269</v>
      </c>
      <c r="D176" s="738" t="s">
        <v>1270</v>
      </c>
      <c r="E176" s="738" t="s">
        <v>1266</v>
      </c>
      <c r="F176" s="741"/>
      <c r="G176" s="741"/>
      <c r="H176" s="754">
        <v>0</v>
      </c>
      <c r="I176" s="741">
        <v>96</v>
      </c>
      <c r="J176" s="741">
        <v>22933.439999999995</v>
      </c>
      <c r="K176" s="754">
        <v>1</v>
      </c>
      <c r="L176" s="741">
        <v>96</v>
      </c>
      <c r="M176" s="742">
        <v>22933.439999999995</v>
      </c>
    </row>
    <row r="177" spans="1:13" ht="14.4" customHeight="1" x14ac:dyDescent="0.3">
      <c r="A177" s="737" t="s">
        <v>3110</v>
      </c>
      <c r="B177" s="738" t="s">
        <v>2873</v>
      </c>
      <c r="C177" s="738" t="s">
        <v>657</v>
      </c>
      <c r="D177" s="738" t="s">
        <v>658</v>
      </c>
      <c r="E177" s="738" t="s">
        <v>2879</v>
      </c>
      <c r="F177" s="741">
        <v>26</v>
      </c>
      <c r="G177" s="741">
        <v>3524.04</v>
      </c>
      <c r="H177" s="754">
        <v>1</v>
      </c>
      <c r="I177" s="741"/>
      <c r="J177" s="741"/>
      <c r="K177" s="754">
        <v>0</v>
      </c>
      <c r="L177" s="741">
        <v>26</v>
      </c>
      <c r="M177" s="742">
        <v>3524.04</v>
      </c>
    </row>
    <row r="178" spans="1:13" ht="14.4" customHeight="1" x14ac:dyDescent="0.3">
      <c r="A178" s="737" t="s">
        <v>3110</v>
      </c>
      <c r="B178" s="738" t="s">
        <v>2873</v>
      </c>
      <c r="C178" s="738" t="s">
        <v>906</v>
      </c>
      <c r="D178" s="738" t="s">
        <v>907</v>
      </c>
      <c r="E178" s="738" t="s">
        <v>2879</v>
      </c>
      <c r="F178" s="741">
        <v>12</v>
      </c>
      <c r="G178" s="741">
        <v>1626.4799999999998</v>
      </c>
      <c r="H178" s="754">
        <v>1</v>
      </c>
      <c r="I178" s="741"/>
      <c r="J178" s="741"/>
      <c r="K178" s="754">
        <v>0</v>
      </c>
      <c r="L178" s="741">
        <v>12</v>
      </c>
      <c r="M178" s="742">
        <v>1626.4799999999998</v>
      </c>
    </row>
    <row r="179" spans="1:13" ht="14.4" customHeight="1" x14ac:dyDescent="0.3">
      <c r="A179" s="737" t="s">
        <v>3110</v>
      </c>
      <c r="B179" s="738" t="s">
        <v>2873</v>
      </c>
      <c r="C179" s="738" t="s">
        <v>1271</v>
      </c>
      <c r="D179" s="738" t="s">
        <v>1272</v>
      </c>
      <c r="E179" s="738" t="s">
        <v>1266</v>
      </c>
      <c r="F179" s="741"/>
      <c r="G179" s="741"/>
      <c r="H179" s="754">
        <v>0</v>
      </c>
      <c r="I179" s="741">
        <v>86</v>
      </c>
      <c r="J179" s="741">
        <v>20544.539999999997</v>
      </c>
      <c r="K179" s="754">
        <v>1</v>
      </c>
      <c r="L179" s="741">
        <v>86</v>
      </c>
      <c r="M179" s="742">
        <v>20544.539999999997</v>
      </c>
    </row>
    <row r="180" spans="1:13" ht="14.4" customHeight="1" x14ac:dyDescent="0.3">
      <c r="A180" s="737" t="s">
        <v>3110</v>
      </c>
      <c r="B180" s="738" t="s">
        <v>2873</v>
      </c>
      <c r="C180" s="738" t="s">
        <v>4314</v>
      </c>
      <c r="D180" s="738" t="s">
        <v>3596</v>
      </c>
      <c r="E180" s="738" t="s">
        <v>1266</v>
      </c>
      <c r="F180" s="741"/>
      <c r="G180" s="741"/>
      <c r="H180" s="754">
        <v>0</v>
      </c>
      <c r="I180" s="741">
        <v>30</v>
      </c>
      <c r="J180" s="741">
        <v>3970.2000000000003</v>
      </c>
      <c r="K180" s="754">
        <v>1</v>
      </c>
      <c r="L180" s="741">
        <v>30</v>
      </c>
      <c r="M180" s="742">
        <v>3970.2000000000003</v>
      </c>
    </row>
    <row r="181" spans="1:13" ht="14.4" customHeight="1" x14ac:dyDescent="0.3">
      <c r="A181" s="737" t="s">
        <v>3110</v>
      </c>
      <c r="B181" s="738" t="s">
        <v>2873</v>
      </c>
      <c r="C181" s="738" t="s">
        <v>4253</v>
      </c>
      <c r="D181" s="738" t="s">
        <v>4254</v>
      </c>
      <c r="E181" s="738" t="s">
        <v>1685</v>
      </c>
      <c r="F181" s="741"/>
      <c r="G181" s="741"/>
      <c r="H181" s="754">
        <v>0</v>
      </c>
      <c r="I181" s="741">
        <v>74</v>
      </c>
      <c r="J181" s="741">
        <v>9583.739999999998</v>
      </c>
      <c r="K181" s="754">
        <v>1</v>
      </c>
      <c r="L181" s="741">
        <v>74</v>
      </c>
      <c r="M181" s="742">
        <v>9583.739999999998</v>
      </c>
    </row>
    <row r="182" spans="1:13" ht="14.4" customHeight="1" x14ac:dyDescent="0.3">
      <c r="A182" s="737" t="s">
        <v>3110</v>
      </c>
      <c r="B182" s="738" t="s">
        <v>2873</v>
      </c>
      <c r="C182" s="738" t="s">
        <v>940</v>
      </c>
      <c r="D182" s="738" t="s">
        <v>941</v>
      </c>
      <c r="E182" s="738" t="s">
        <v>942</v>
      </c>
      <c r="F182" s="741"/>
      <c r="G182" s="741"/>
      <c r="H182" s="754">
        <v>0</v>
      </c>
      <c r="I182" s="741">
        <v>3</v>
      </c>
      <c r="J182" s="741">
        <v>7907.91</v>
      </c>
      <c r="K182" s="754">
        <v>1</v>
      </c>
      <c r="L182" s="741">
        <v>3</v>
      </c>
      <c r="M182" s="742">
        <v>7907.91</v>
      </c>
    </row>
    <row r="183" spans="1:13" ht="14.4" customHeight="1" x14ac:dyDescent="0.3">
      <c r="A183" s="737" t="s">
        <v>3110</v>
      </c>
      <c r="B183" s="738" t="s">
        <v>2873</v>
      </c>
      <c r="C183" s="738" t="s">
        <v>4178</v>
      </c>
      <c r="D183" s="738" t="s">
        <v>941</v>
      </c>
      <c r="E183" s="738" t="s">
        <v>1685</v>
      </c>
      <c r="F183" s="741">
        <v>40</v>
      </c>
      <c r="G183" s="741">
        <v>19756.8</v>
      </c>
      <c r="H183" s="754">
        <v>1</v>
      </c>
      <c r="I183" s="741"/>
      <c r="J183" s="741"/>
      <c r="K183" s="754">
        <v>0</v>
      </c>
      <c r="L183" s="741">
        <v>40</v>
      </c>
      <c r="M183" s="742">
        <v>19756.8</v>
      </c>
    </row>
    <row r="184" spans="1:13" ht="14.4" customHeight="1" x14ac:dyDescent="0.3">
      <c r="A184" s="737" t="s">
        <v>3110</v>
      </c>
      <c r="B184" s="738" t="s">
        <v>2873</v>
      </c>
      <c r="C184" s="738" t="s">
        <v>5306</v>
      </c>
      <c r="D184" s="738" t="s">
        <v>3558</v>
      </c>
      <c r="E184" s="738" t="s">
        <v>1676</v>
      </c>
      <c r="F184" s="741"/>
      <c r="G184" s="741"/>
      <c r="H184" s="754">
        <v>0</v>
      </c>
      <c r="I184" s="741">
        <v>145</v>
      </c>
      <c r="J184" s="741">
        <v>4695.1000000000004</v>
      </c>
      <c r="K184" s="754">
        <v>1</v>
      </c>
      <c r="L184" s="741">
        <v>145</v>
      </c>
      <c r="M184" s="742">
        <v>4695.1000000000004</v>
      </c>
    </row>
    <row r="185" spans="1:13" ht="14.4" customHeight="1" x14ac:dyDescent="0.3">
      <c r="A185" s="737" t="s">
        <v>3110</v>
      </c>
      <c r="B185" s="738" t="s">
        <v>2873</v>
      </c>
      <c r="C185" s="738" t="s">
        <v>5307</v>
      </c>
      <c r="D185" s="738" t="s">
        <v>3556</v>
      </c>
      <c r="E185" s="738" t="s">
        <v>1676</v>
      </c>
      <c r="F185" s="741"/>
      <c r="G185" s="741"/>
      <c r="H185" s="754">
        <v>0</v>
      </c>
      <c r="I185" s="741">
        <v>45</v>
      </c>
      <c r="J185" s="741">
        <v>1457.1000000000001</v>
      </c>
      <c r="K185" s="754">
        <v>1</v>
      </c>
      <c r="L185" s="741">
        <v>45</v>
      </c>
      <c r="M185" s="742">
        <v>1457.1000000000001</v>
      </c>
    </row>
    <row r="186" spans="1:13" ht="14.4" customHeight="1" x14ac:dyDescent="0.3">
      <c r="A186" s="737" t="s">
        <v>3110</v>
      </c>
      <c r="B186" s="738" t="s">
        <v>2873</v>
      </c>
      <c r="C186" s="738" t="s">
        <v>5308</v>
      </c>
      <c r="D186" s="738" t="s">
        <v>5309</v>
      </c>
      <c r="E186" s="738" t="s">
        <v>2310</v>
      </c>
      <c r="F186" s="741">
        <v>30</v>
      </c>
      <c r="G186" s="741">
        <v>2919</v>
      </c>
      <c r="H186" s="754">
        <v>1</v>
      </c>
      <c r="I186" s="741"/>
      <c r="J186" s="741"/>
      <c r="K186" s="754">
        <v>0</v>
      </c>
      <c r="L186" s="741">
        <v>30</v>
      </c>
      <c r="M186" s="742">
        <v>2919</v>
      </c>
    </row>
    <row r="187" spans="1:13" ht="14.4" customHeight="1" x14ac:dyDescent="0.3">
      <c r="A187" s="737" t="s">
        <v>3110</v>
      </c>
      <c r="B187" s="738" t="s">
        <v>2873</v>
      </c>
      <c r="C187" s="738" t="s">
        <v>1696</v>
      </c>
      <c r="D187" s="738" t="s">
        <v>1697</v>
      </c>
      <c r="E187" s="738" t="s">
        <v>1685</v>
      </c>
      <c r="F187" s="741"/>
      <c r="G187" s="741"/>
      <c r="H187" s="754">
        <v>0</v>
      </c>
      <c r="I187" s="741">
        <v>37</v>
      </c>
      <c r="J187" s="741">
        <v>4791.87</v>
      </c>
      <c r="K187" s="754">
        <v>1</v>
      </c>
      <c r="L187" s="741">
        <v>37</v>
      </c>
      <c r="M187" s="742">
        <v>4791.87</v>
      </c>
    </row>
    <row r="188" spans="1:13" ht="14.4" customHeight="1" x14ac:dyDescent="0.3">
      <c r="A188" s="737" t="s">
        <v>3110</v>
      </c>
      <c r="B188" s="738" t="s">
        <v>2873</v>
      </c>
      <c r="C188" s="738" t="s">
        <v>5316</v>
      </c>
      <c r="D188" s="738" t="s">
        <v>5317</v>
      </c>
      <c r="E188" s="738" t="s">
        <v>1266</v>
      </c>
      <c r="F188" s="741"/>
      <c r="G188" s="741"/>
      <c r="H188" s="754">
        <v>0</v>
      </c>
      <c r="I188" s="741">
        <v>2</v>
      </c>
      <c r="J188" s="741">
        <v>264.68</v>
      </c>
      <c r="K188" s="754">
        <v>1</v>
      </c>
      <c r="L188" s="741">
        <v>2</v>
      </c>
      <c r="M188" s="742">
        <v>264.68</v>
      </c>
    </row>
    <row r="189" spans="1:13" ht="14.4" customHeight="1" x14ac:dyDescent="0.3">
      <c r="A189" s="737" t="s">
        <v>3110</v>
      </c>
      <c r="B189" s="738" t="s">
        <v>2873</v>
      </c>
      <c r="C189" s="738" t="s">
        <v>5312</v>
      </c>
      <c r="D189" s="738" t="s">
        <v>5313</v>
      </c>
      <c r="E189" s="738" t="s">
        <v>1266</v>
      </c>
      <c r="F189" s="741">
        <v>6</v>
      </c>
      <c r="G189" s="741">
        <v>794.04</v>
      </c>
      <c r="H189" s="754">
        <v>1</v>
      </c>
      <c r="I189" s="741"/>
      <c r="J189" s="741"/>
      <c r="K189" s="754">
        <v>0</v>
      </c>
      <c r="L189" s="741">
        <v>6</v>
      </c>
      <c r="M189" s="742">
        <v>794.04</v>
      </c>
    </row>
    <row r="190" spans="1:13" ht="14.4" customHeight="1" x14ac:dyDescent="0.3">
      <c r="A190" s="737" t="s">
        <v>3110</v>
      </c>
      <c r="B190" s="738" t="s">
        <v>2873</v>
      </c>
      <c r="C190" s="738" t="s">
        <v>1698</v>
      </c>
      <c r="D190" s="738" t="s">
        <v>1699</v>
      </c>
      <c r="E190" s="738" t="s">
        <v>1266</v>
      </c>
      <c r="F190" s="741"/>
      <c r="G190" s="741"/>
      <c r="H190" s="754">
        <v>0</v>
      </c>
      <c r="I190" s="741">
        <v>86</v>
      </c>
      <c r="J190" s="741">
        <v>13622.4</v>
      </c>
      <c r="K190" s="754">
        <v>1</v>
      </c>
      <c r="L190" s="741">
        <v>86</v>
      </c>
      <c r="M190" s="742">
        <v>13622.4</v>
      </c>
    </row>
    <row r="191" spans="1:13" ht="14.4" customHeight="1" x14ac:dyDescent="0.3">
      <c r="A191" s="737" t="s">
        <v>3110</v>
      </c>
      <c r="B191" s="738" t="s">
        <v>2873</v>
      </c>
      <c r="C191" s="738" t="s">
        <v>5323</v>
      </c>
      <c r="D191" s="738" t="s">
        <v>5324</v>
      </c>
      <c r="E191" s="738" t="s">
        <v>2965</v>
      </c>
      <c r="F191" s="741">
        <v>14</v>
      </c>
      <c r="G191" s="741">
        <v>2010.26</v>
      </c>
      <c r="H191" s="754">
        <v>1</v>
      </c>
      <c r="I191" s="741"/>
      <c r="J191" s="741"/>
      <c r="K191" s="754">
        <v>0</v>
      </c>
      <c r="L191" s="741">
        <v>14</v>
      </c>
      <c r="M191" s="742">
        <v>2010.26</v>
      </c>
    </row>
    <row r="192" spans="1:13" ht="14.4" customHeight="1" x14ac:dyDescent="0.3">
      <c r="A192" s="737" t="s">
        <v>3110</v>
      </c>
      <c r="B192" s="738" t="s">
        <v>2873</v>
      </c>
      <c r="C192" s="738" t="s">
        <v>5321</v>
      </c>
      <c r="D192" s="738" t="s">
        <v>5322</v>
      </c>
      <c r="E192" s="738" t="s">
        <v>1676</v>
      </c>
      <c r="F192" s="741">
        <v>8</v>
      </c>
      <c r="G192" s="741">
        <v>345.36</v>
      </c>
      <c r="H192" s="754">
        <v>1</v>
      </c>
      <c r="I192" s="741"/>
      <c r="J192" s="741"/>
      <c r="K192" s="754">
        <v>0</v>
      </c>
      <c r="L192" s="741">
        <v>8</v>
      </c>
      <c r="M192" s="742">
        <v>345.36</v>
      </c>
    </row>
    <row r="193" spans="1:13" ht="14.4" customHeight="1" x14ac:dyDescent="0.3">
      <c r="A193" s="737" t="s">
        <v>3110</v>
      </c>
      <c r="B193" s="738" t="s">
        <v>2873</v>
      </c>
      <c r="C193" s="738" t="s">
        <v>2318</v>
      </c>
      <c r="D193" s="738" t="s">
        <v>2319</v>
      </c>
      <c r="E193" s="738" t="s">
        <v>1266</v>
      </c>
      <c r="F193" s="741"/>
      <c r="G193" s="741"/>
      <c r="H193" s="754">
        <v>0</v>
      </c>
      <c r="I193" s="741">
        <v>20</v>
      </c>
      <c r="J193" s="741">
        <v>2638.6000000000004</v>
      </c>
      <c r="K193" s="754">
        <v>1</v>
      </c>
      <c r="L193" s="741">
        <v>20</v>
      </c>
      <c r="M193" s="742">
        <v>2638.6000000000004</v>
      </c>
    </row>
    <row r="194" spans="1:13" ht="14.4" customHeight="1" x14ac:dyDescent="0.3">
      <c r="A194" s="737" t="s">
        <v>3111</v>
      </c>
      <c r="B194" s="738" t="s">
        <v>2987</v>
      </c>
      <c r="C194" s="738" t="s">
        <v>5220</v>
      </c>
      <c r="D194" s="738" t="s">
        <v>2302</v>
      </c>
      <c r="E194" s="738" t="s">
        <v>5221</v>
      </c>
      <c r="F194" s="741"/>
      <c r="G194" s="741"/>
      <c r="H194" s="754">
        <v>0</v>
      </c>
      <c r="I194" s="741">
        <v>18</v>
      </c>
      <c r="J194" s="741">
        <v>6626.88</v>
      </c>
      <c r="K194" s="754">
        <v>1</v>
      </c>
      <c r="L194" s="741">
        <v>18</v>
      </c>
      <c r="M194" s="742">
        <v>6626.88</v>
      </c>
    </row>
    <row r="195" spans="1:13" ht="14.4" customHeight="1" x14ac:dyDescent="0.3">
      <c r="A195" s="737" t="s">
        <v>3111</v>
      </c>
      <c r="B195" s="738" t="s">
        <v>2883</v>
      </c>
      <c r="C195" s="738" t="s">
        <v>1231</v>
      </c>
      <c r="D195" s="738" t="s">
        <v>2884</v>
      </c>
      <c r="E195" s="738" t="s">
        <v>2885</v>
      </c>
      <c r="F195" s="741"/>
      <c r="G195" s="741"/>
      <c r="H195" s="754">
        <v>0</v>
      </c>
      <c r="I195" s="741">
        <v>10</v>
      </c>
      <c r="J195" s="741">
        <v>160.9</v>
      </c>
      <c r="K195" s="754">
        <v>1</v>
      </c>
      <c r="L195" s="741">
        <v>10</v>
      </c>
      <c r="M195" s="742">
        <v>160.9</v>
      </c>
    </row>
    <row r="196" spans="1:13" ht="14.4" customHeight="1" x14ac:dyDescent="0.3">
      <c r="A196" s="737" t="s">
        <v>3111</v>
      </c>
      <c r="B196" s="738" t="s">
        <v>2883</v>
      </c>
      <c r="C196" s="738" t="s">
        <v>5222</v>
      </c>
      <c r="D196" s="738" t="s">
        <v>2884</v>
      </c>
      <c r="E196" s="738" t="s">
        <v>3277</v>
      </c>
      <c r="F196" s="741"/>
      <c r="G196" s="741"/>
      <c r="H196" s="754"/>
      <c r="I196" s="741">
        <v>3</v>
      </c>
      <c r="J196" s="741">
        <v>0</v>
      </c>
      <c r="K196" s="754"/>
      <c r="L196" s="741">
        <v>3</v>
      </c>
      <c r="M196" s="742">
        <v>0</v>
      </c>
    </row>
    <row r="197" spans="1:13" ht="14.4" customHeight="1" x14ac:dyDescent="0.3">
      <c r="A197" s="737" t="s">
        <v>3111</v>
      </c>
      <c r="B197" s="738" t="s">
        <v>2883</v>
      </c>
      <c r="C197" s="738" t="s">
        <v>3340</v>
      </c>
      <c r="D197" s="738" t="s">
        <v>2884</v>
      </c>
      <c r="E197" s="738" t="s">
        <v>3231</v>
      </c>
      <c r="F197" s="741"/>
      <c r="G197" s="741"/>
      <c r="H197" s="754">
        <v>0</v>
      </c>
      <c r="I197" s="741">
        <v>24</v>
      </c>
      <c r="J197" s="741">
        <v>1158.48</v>
      </c>
      <c r="K197" s="754">
        <v>1</v>
      </c>
      <c r="L197" s="741">
        <v>24</v>
      </c>
      <c r="M197" s="742">
        <v>1158.48</v>
      </c>
    </row>
    <row r="198" spans="1:13" ht="14.4" customHeight="1" x14ac:dyDescent="0.3">
      <c r="A198" s="737" t="s">
        <v>3111</v>
      </c>
      <c r="B198" s="738" t="s">
        <v>2883</v>
      </c>
      <c r="C198" s="738" t="s">
        <v>3341</v>
      </c>
      <c r="D198" s="738" t="s">
        <v>2884</v>
      </c>
      <c r="E198" s="738" t="s">
        <v>3342</v>
      </c>
      <c r="F198" s="741"/>
      <c r="G198" s="741"/>
      <c r="H198" s="754"/>
      <c r="I198" s="741">
        <v>2</v>
      </c>
      <c r="J198" s="741">
        <v>0</v>
      </c>
      <c r="K198" s="754"/>
      <c r="L198" s="741">
        <v>2</v>
      </c>
      <c r="M198" s="742">
        <v>0</v>
      </c>
    </row>
    <row r="199" spans="1:13" ht="14.4" customHeight="1" x14ac:dyDescent="0.3">
      <c r="A199" s="737" t="s">
        <v>3112</v>
      </c>
      <c r="B199" s="738" t="s">
        <v>2853</v>
      </c>
      <c r="C199" s="738" t="s">
        <v>1007</v>
      </c>
      <c r="D199" s="738" t="s">
        <v>1008</v>
      </c>
      <c r="E199" s="738" t="s">
        <v>2856</v>
      </c>
      <c r="F199" s="741"/>
      <c r="G199" s="741"/>
      <c r="H199" s="754">
        <v>0</v>
      </c>
      <c r="I199" s="741">
        <v>8</v>
      </c>
      <c r="J199" s="741">
        <v>605.84</v>
      </c>
      <c r="K199" s="754">
        <v>1</v>
      </c>
      <c r="L199" s="741">
        <v>8</v>
      </c>
      <c r="M199" s="742">
        <v>605.84</v>
      </c>
    </row>
    <row r="200" spans="1:13" ht="14.4" customHeight="1" x14ac:dyDescent="0.3">
      <c r="A200" s="737" t="s">
        <v>3112</v>
      </c>
      <c r="B200" s="738" t="s">
        <v>5853</v>
      </c>
      <c r="C200" s="738" t="s">
        <v>5703</v>
      </c>
      <c r="D200" s="738" t="s">
        <v>3450</v>
      </c>
      <c r="E200" s="738" t="s">
        <v>5704</v>
      </c>
      <c r="F200" s="741">
        <v>2</v>
      </c>
      <c r="G200" s="741">
        <v>27.66</v>
      </c>
      <c r="H200" s="754">
        <v>1</v>
      </c>
      <c r="I200" s="741"/>
      <c r="J200" s="741"/>
      <c r="K200" s="754">
        <v>0</v>
      </c>
      <c r="L200" s="741">
        <v>2</v>
      </c>
      <c r="M200" s="742">
        <v>27.66</v>
      </c>
    </row>
    <row r="201" spans="1:13" ht="14.4" customHeight="1" x14ac:dyDescent="0.3">
      <c r="A201" s="737" t="s">
        <v>3113</v>
      </c>
      <c r="B201" s="738" t="s">
        <v>2930</v>
      </c>
      <c r="C201" s="738" t="s">
        <v>5061</v>
      </c>
      <c r="D201" s="738" t="s">
        <v>5062</v>
      </c>
      <c r="E201" s="738" t="s">
        <v>5063</v>
      </c>
      <c r="F201" s="741">
        <v>5</v>
      </c>
      <c r="G201" s="741">
        <v>282.2</v>
      </c>
      <c r="H201" s="754">
        <v>1</v>
      </c>
      <c r="I201" s="741"/>
      <c r="J201" s="741"/>
      <c r="K201" s="754">
        <v>0</v>
      </c>
      <c r="L201" s="741">
        <v>5</v>
      </c>
      <c r="M201" s="742">
        <v>282.2</v>
      </c>
    </row>
    <row r="202" spans="1:13" ht="14.4" customHeight="1" x14ac:dyDescent="0.3">
      <c r="A202" s="737" t="s">
        <v>3113</v>
      </c>
      <c r="B202" s="738" t="s">
        <v>2930</v>
      </c>
      <c r="C202" s="738" t="s">
        <v>5064</v>
      </c>
      <c r="D202" s="738" t="s">
        <v>5065</v>
      </c>
      <c r="E202" s="738" t="s">
        <v>5066</v>
      </c>
      <c r="F202" s="741">
        <v>20</v>
      </c>
      <c r="G202" s="741">
        <v>1197</v>
      </c>
      <c r="H202" s="754">
        <v>1</v>
      </c>
      <c r="I202" s="741"/>
      <c r="J202" s="741"/>
      <c r="K202" s="754">
        <v>0</v>
      </c>
      <c r="L202" s="741">
        <v>20</v>
      </c>
      <c r="M202" s="742">
        <v>1197</v>
      </c>
    </row>
    <row r="203" spans="1:13" ht="14.4" customHeight="1" x14ac:dyDescent="0.3">
      <c r="A203" s="737" t="s">
        <v>3113</v>
      </c>
      <c r="B203" s="738" t="s">
        <v>2930</v>
      </c>
      <c r="C203" s="738" t="s">
        <v>4755</v>
      </c>
      <c r="D203" s="738" t="s">
        <v>4756</v>
      </c>
      <c r="E203" s="738" t="s">
        <v>3730</v>
      </c>
      <c r="F203" s="741">
        <v>20</v>
      </c>
      <c r="G203" s="741">
        <v>0</v>
      </c>
      <c r="H203" s="754"/>
      <c r="I203" s="741"/>
      <c r="J203" s="741"/>
      <c r="K203" s="754"/>
      <c r="L203" s="741">
        <v>20</v>
      </c>
      <c r="M203" s="742">
        <v>0</v>
      </c>
    </row>
    <row r="204" spans="1:13" ht="14.4" customHeight="1" x14ac:dyDescent="0.3">
      <c r="A204" s="737" t="s">
        <v>3113</v>
      </c>
      <c r="B204" s="738" t="s">
        <v>5869</v>
      </c>
      <c r="C204" s="738" t="s">
        <v>4826</v>
      </c>
      <c r="D204" s="738" t="s">
        <v>4827</v>
      </c>
      <c r="E204" s="738" t="s">
        <v>4828</v>
      </c>
      <c r="F204" s="741"/>
      <c r="G204" s="741"/>
      <c r="H204" s="754">
        <v>0</v>
      </c>
      <c r="I204" s="741">
        <v>14</v>
      </c>
      <c r="J204" s="741">
        <v>1363.7399999999998</v>
      </c>
      <c r="K204" s="754">
        <v>1</v>
      </c>
      <c r="L204" s="741">
        <v>14</v>
      </c>
      <c r="M204" s="742">
        <v>1363.7399999999998</v>
      </c>
    </row>
    <row r="205" spans="1:13" ht="14.4" customHeight="1" x14ac:dyDescent="0.3">
      <c r="A205" s="737" t="s">
        <v>3113</v>
      </c>
      <c r="B205" s="738" t="s">
        <v>2951</v>
      </c>
      <c r="C205" s="738" t="s">
        <v>4849</v>
      </c>
      <c r="D205" s="738" t="s">
        <v>4850</v>
      </c>
      <c r="E205" s="738" t="s">
        <v>4851</v>
      </c>
      <c r="F205" s="741">
        <v>4</v>
      </c>
      <c r="G205" s="741">
        <v>565</v>
      </c>
      <c r="H205" s="754">
        <v>1</v>
      </c>
      <c r="I205" s="741"/>
      <c r="J205" s="741"/>
      <c r="K205" s="754">
        <v>0</v>
      </c>
      <c r="L205" s="741">
        <v>4</v>
      </c>
      <c r="M205" s="742">
        <v>565</v>
      </c>
    </row>
    <row r="206" spans="1:13" ht="14.4" customHeight="1" x14ac:dyDescent="0.3">
      <c r="A206" s="737" t="s">
        <v>3113</v>
      </c>
      <c r="B206" s="738" t="s">
        <v>2951</v>
      </c>
      <c r="C206" s="738" t="s">
        <v>1661</v>
      </c>
      <c r="D206" s="738" t="s">
        <v>2952</v>
      </c>
      <c r="E206" s="738" t="s">
        <v>2953</v>
      </c>
      <c r="F206" s="741"/>
      <c r="G206" s="741"/>
      <c r="H206" s="754">
        <v>0</v>
      </c>
      <c r="I206" s="741">
        <v>8</v>
      </c>
      <c r="J206" s="741">
        <v>1130</v>
      </c>
      <c r="K206" s="754">
        <v>1</v>
      </c>
      <c r="L206" s="741">
        <v>8</v>
      </c>
      <c r="M206" s="742">
        <v>1130</v>
      </c>
    </row>
    <row r="207" spans="1:13" ht="14.4" customHeight="1" x14ac:dyDescent="0.3">
      <c r="A207" s="737" t="s">
        <v>3113</v>
      </c>
      <c r="B207" s="738" t="s">
        <v>2951</v>
      </c>
      <c r="C207" s="738" t="s">
        <v>4852</v>
      </c>
      <c r="D207" s="738" t="s">
        <v>4850</v>
      </c>
      <c r="E207" s="738" t="s">
        <v>4853</v>
      </c>
      <c r="F207" s="741">
        <v>4</v>
      </c>
      <c r="G207" s="741">
        <v>0</v>
      </c>
      <c r="H207" s="754"/>
      <c r="I207" s="741"/>
      <c r="J207" s="741"/>
      <c r="K207" s="754"/>
      <c r="L207" s="741">
        <v>4</v>
      </c>
      <c r="M207" s="742">
        <v>0</v>
      </c>
    </row>
    <row r="208" spans="1:13" ht="14.4" customHeight="1" x14ac:dyDescent="0.3">
      <c r="A208" s="737" t="s">
        <v>3113</v>
      </c>
      <c r="B208" s="738" t="s">
        <v>2863</v>
      </c>
      <c r="C208" s="738" t="s">
        <v>885</v>
      </c>
      <c r="D208" s="738" t="s">
        <v>886</v>
      </c>
      <c r="E208" s="738" t="s">
        <v>2864</v>
      </c>
      <c r="F208" s="741"/>
      <c r="G208" s="741"/>
      <c r="H208" s="754">
        <v>0</v>
      </c>
      <c r="I208" s="741">
        <v>35</v>
      </c>
      <c r="J208" s="741">
        <v>2231.25</v>
      </c>
      <c r="K208" s="754">
        <v>1</v>
      </c>
      <c r="L208" s="741">
        <v>35</v>
      </c>
      <c r="M208" s="742">
        <v>2231.25</v>
      </c>
    </row>
    <row r="209" spans="1:13" ht="14.4" customHeight="1" x14ac:dyDescent="0.3">
      <c r="A209" s="737" t="s">
        <v>3113</v>
      </c>
      <c r="B209" s="738" t="s">
        <v>5867</v>
      </c>
      <c r="C209" s="738" t="s">
        <v>4717</v>
      </c>
      <c r="D209" s="738" t="s">
        <v>4718</v>
      </c>
      <c r="E209" s="738" t="s">
        <v>5870</v>
      </c>
      <c r="F209" s="741">
        <v>2</v>
      </c>
      <c r="G209" s="741">
        <v>1674.72</v>
      </c>
      <c r="H209" s="754">
        <v>1</v>
      </c>
      <c r="I209" s="741"/>
      <c r="J209" s="741"/>
      <c r="K209" s="754">
        <v>0</v>
      </c>
      <c r="L209" s="741">
        <v>2</v>
      </c>
      <c r="M209" s="742">
        <v>1674.72</v>
      </c>
    </row>
    <row r="210" spans="1:13" ht="14.4" customHeight="1" x14ac:dyDescent="0.3">
      <c r="A210" s="737" t="s">
        <v>3113</v>
      </c>
      <c r="B210" s="738" t="s">
        <v>5867</v>
      </c>
      <c r="C210" s="738" t="s">
        <v>4893</v>
      </c>
      <c r="D210" s="738" t="s">
        <v>4718</v>
      </c>
      <c r="E210" s="738" t="s">
        <v>5868</v>
      </c>
      <c r="F210" s="741">
        <v>27</v>
      </c>
      <c r="G210" s="741">
        <v>19107.089999999997</v>
      </c>
      <c r="H210" s="754">
        <v>1</v>
      </c>
      <c r="I210" s="741"/>
      <c r="J210" s="741"/>
      <c r="K210" s="754">
        <v>0</v>
      </c>
      <c r="L210" s="741">
        <v>27</v>
      </c>
      <c r="M210" s="742">
        <v>19107.089999999997</v>
      </c>
    </row>
    <row r="211" spans="1:13" ht="14.4" customHeight="1" x14ac:dyDescent="0.3">
      <c r="A211" s="737" t="s">
        <v>3113</v>
      </c>
      <c r="B211" s="738" t="s">
        <v>5867</v>
      </c>
      <c r="C211" s="738" t="s">
        <v>4895</v>
      </c>
      <c r="D211" s="738" t="s">
        <v>4718</v>
      </c>
      <c r="E211" s="738" t="s">
        <v>5871</v>
      </c>
      <c r="F211" s="741">
        <v>4</v>
      </c>
      <c r="G211" s="741">
        <v>0</v>
      </c>
      <c r="H211" s="754"/>
      <c r="I211" s="741"/>
      <c r="J211" s="741"/>
      <c r="K211" s="754"/>
      <c r="L211" s="741">
        <v>4</v>
      </c>
      <c r="M211" s="742">
        <v>0</v>
      </c>
    </row>
    <row r="212" spans="1:13" ht="14.4" customHeight="1" x14ac:dyDescent="0.3">
      <c r="A212" s="737" t="s">
        <v>3113</v>
      </c>
      <c r="B212" s="738" t="s">
        <v>2954</v>
      </c>
      <c r="C212" s="738" t="s">
        <v>4897</v>
      </c>
      <c r="D212" s="738" t="s">
        <v>4898</v>
      </c>
      <c r="E212" s="738" t="s">
        <v>4899</v>
      </c>
      <c r="F212" s="741"/>
      <c r="G212" s="741"/>
      <c r="H212" s="754">
        <v>0</v>
      </c>
      <c r="I212" s="741">
        <v>4</v>
      </c>
      <c r="J212" s="741">
        <v>2763.64</v>
      </c>
      <c r="K212" s="754">
        <v>1</v>
      </c>
      <c r="L212" s="741">
        <v>4</v>
      </c>
      <c r="M212" s="742">
        <v>2763.64</v>
      </c>
    </row>
    <row r="213" spans="1:13" ht="14.4" customHeight="1" x14ac:dyDescent="0.3">
      <c r="A213" s="737" t="s">
        <v>3113</v>
      </c>
      <c r="B213" s="738" t="s">
        <v>2866</v>
      </c>
      <c r="C213" s="738" t="s">
        <v>3616</v>
      </c>
      <c r="D213" s="738" t="s">
        <v>3617</v>
      </c>
      <c r="E213" s="738" t="s">
        <v>3618</v>
      </c>
      <c r="F213" s="741"/>
      <c r="G213" s="741"/>
      <c r="H213" s="754">
        <v>0</v>
      </c>
      <c r="I213" s="741">
        <v>4</v>
      </c>
      <c r="J213" s="741">
        <v>427</v>
      </c>
      <c r="K213" s="754">
        <v>1</v>
      </c>
      <c r="L213" s="741">
        <v>4</v>
      </c>
      <c r="M213" s="742">
        <v>427</v>
      </c>
    </row>
    <row r="214" spans="1:13" ht="14.4" customHeight="1" x14ac:dyDescent="0.3">
      <c r="A214" s="737" t="s">
        <v>3113</v>
      </c>
      <c r="B214" s="738" t="s">
        <v>2866</v>
      </c>
      <c r="C214" s="738" t="s">
        <v>4794</v>
      </c>
      <c r="D214" s="738" t="s">
        <v>4795</v>
      </c>
      <c r="E214" s="738" t="s">
        <v>4796</v>
      </c>
      <c r="F214" s="741"/>
      <c r="G214" s="741"/>
      <c r="H214" s="754">
        <v>0</v>
      </c>
      <c r="I214" s="741">
        <v>18</v>
      </c>
      <c r="J214" s="741">
        <v>2376.1799999999998</v>
      </c>
      <c r="K214" s="754">
        <v>1</v>
      </c>
      <c r="L214" s="741">
        <v>18</v>
      </c>
      <c r="M214" s="742">
        <v>2376.1799999999998</v>
      </c>
    </row>
    <row r="215" spans="1:13" ht="14.4" customHeight="1" x14ac:dyDescent="0.3">
      <c r="A215" s="737" t="s">
        <v>3113</v>
      </c>
      <c r="B215" s="738" t="s">
        <v>2866</v>
      </c>
      <c r="C215" s="738" t="s">
        <v>4797</v>
      </c>
      <c r="D215" s="738" t="s">
        <v>4798</v>
      </c>
      <c r="E215" s="738" t="s">
        <v>4799</v>
      </c>
      <c r="F215" s="741"/>
      <c r="G215" s="741"/>
      <c r="H215" s="754">
        <v>0</v>
      </c>
      <c r="I215" s="741">
        <v>8</v>
      </c>
      <c r="J215" s="741">
        <v>2430.56</v>
      </c>
      <c r="K215" s="754">
        <v>1</v>
      </c>
      <c r="L215" s="741">
        <v>8</v>
      </c>
      <c r="M215" s="742">
        <v>2430.56</v>
      </c>
    </row>
    <row r="216" spans="1:13" ht="14.4" customHeight="1" x14ac:dyDescent="0.3">
      <c r="A216" s="737" t="s">
        <v>3113</v>
      </c>
      <c r="B216" s="738" t="s">
        <v>2866</v>
      </c>
      <c r="C216" s="738" t="s">
        <v>889</v>
      </c>
      <c r="D216" s="738" t="s">
        <v>890</v>
      </c>
      <c r="E216" s="738" t="s">
        <v>2867</v>
      </c>
      <c r="F216" s="741"/>
      <c r="G216" s="741"/>
      <c r="H216" s="754">
        <v>0</v>
      </c>
      <c r="I216" s="741">
        <v>23</v>
      </c>
      <c r="J216" s="741">
        <v>2763.45</v>
      </c>
      <c r="K216" s="754">
        <v>1</v>
      </c>
      <c r="L216" s="741">
        <v>23</v>
      </c>
      <c r="M216" s="742">
        <v>2763.45</v>
      </c>
    </row>
    <row r="217" spans="1:13" ht="14.4" customHeight="1" x14ac:dyDescent="0.3">
      <c r="A217" s="737" t="s">
        <v>3113</v>
      </c>
      <c r="B217" s="738" t="s">
        <v>5872</v>
      </c>
      <c r="C217" s="738" t="s">
        <v>4854</v>
      </c>
      <c r="D217" s="738" t="s">
        <v>4855</v>
      </c>
      <c r="E217" s="738" t="s">
        <v>4856</v>
      </c>
      <c r="F217" s="741">
        <v>21</v>
      </c>
      <c r="G217" s="741">
        <v>30924.810000000005</v>
      </c>
      <c r="H217" s="754">
        <v>1</v>
      </c>
      <c r="I217" s="741"/>
      <c r="J217" s="741"/>
      <c r="K217" s="754">
        <v>0</v>
      </c>
      <c r="L217" s="741">
        <v>21</v>
      </c>
      <c r="M217" s="742">
        <v>30924.810000000005</v>
      </c>
    </row>
    <row r="218" spans="1:13" ht="14.4" customHeight="1" x14ac:dyDescent="0.3">
      <c r="A218" s="737" t="s">
        <v>3113</v>
      </c>
      <c r="B218" s="738" t="s">
        <v>5872</v>
      </c>
      <c r="C218" s="738" t="s">
        <v>3637</v>
      </c>
      <c r="D218" s="738" t="s">
        <v>3638</v>
      </c>
      <c r="E218" s="738" t="s">
        <v>3639</v>
      </c>
      <c r="F218" s="741">
        <v>1</v>
      </c>
      <c r="G218" s="741">
        <v>1472.61</v>
      </c>
      <c r="H218" s="754">
        <v>1</v>
      </c>
      <c r="I218" s="741"/>
      <c r="J218" s="741"/>
      <c r="K218" s="754">
        <v>0</v>
      </c>
      <c r="L218" s="741">
        <v>1</v>
      </c>
      <c r="M218" s="742">
        <v>1472.61</v>
      </c>
    </row>
    <row r="219" spans="1:13" ht="14.4" customHeight="1" x14ac:dyDescent="0.3">
      <c r="A219" s="737" t="s">
        <v>3113</v>
      </c>
      <c r="B219" s="738" t="s">
        <v>5872</v>
      </c>
      <c r="C219" s="738" t="s">
        <v>4857</v>
      </c>
      <c r="D219" s="738" t="s">
        <v>4199</v>
      </c>
      <c r="E219" s="738" t="s">
        <v>3573</v>
      </c>
      <c r="F219" s="741">
        <v>12</v>
      </c>
      <c r="G219" s="741">
        <v>17671.320000000003</v>
      </c>
      <c r="H219" s="754">
        <v>1</v>
      </c>
      <c r="I219" s="741"/>
      <c r="J219" s="741"/>
      <c r="K219" s="754">
        <v>0</v>
      </c>
      <c r="L219" s="741">
        <v>12</v>
      </c>
      <c r="M219" s="742">
        <v>17671.320000000003</v>
      </c>
    </row>
    <row r="220" spans="1:13" ht="14.4" customHeight="1" x14ac:dyDescent="0.3">
      <c r="A220" s="737" t="s">
        <v>3113</v>
      </c>
      <c r="B220" s="738" t="s">
        <v>5872</v>
      </c>
      <c r="C220" s="738" t="s">
        <v>4858</v>
      </c>
      <c r="D220" s="738" t="s">
        <v>4199</v>
      </c>
      <c r="E220" s="738" t="s">
        <v>3573</v>
      </c>
      <c r="F220" s="741">
        <v>4</v>
      </c>
      <c r="G220" s="741">
        <v>5890.44</v>
      </c>
      <c r="H220" s="754">
        <v>1</v>
      </c>
      <c r="I220" s="741"/>
      <c r="J220" s="741"/>
      <c r="K220" s="754">
        <v>0</v>
      </c>
      <c r="L220" s="741">
        <v>4</v>
      </c>
      <c r="M220" s="742">
        <v>5890.44</v>
      </c>
    </row>
    <row r="221" spans="1:13" ht="14.4" customHeight="1" x14ac:dyDescent="0.3">
      <c r="A221" s="737" t="s">
        <v>3113</v>
      </c>
      <c r="B221" s="738" t="s">
        <v>5872</v>
      </c>
      <c r="C221" s="738" t="s">
        <v>4859</v>
      </c>
      <c r="D221" s="738" t="s">
        <v>4855</v>
      </c>
      <c r="E221" s="738" t="s">
        <v>4856</v>
      </c>
      <c r="F221" s="741">
        <v>27</v>
      </c>
      <c r="G221" s="741">
        <v>39760.470000000008</v>
      </c>
      <c r="H221" s="754">
        <v>1</v>
      </c>
      <c r="I221" s="741"/>
      <c r="J221" s="741"/>
      <c r="K221" s="754">
        <v>0</v>
      </c>
      <c r="L221" s="741">
        <v>27</v>
      </c>
      <c r="M221" s="742">
        <v>39760.470000000008</v>
      </c>
    </row>
    <row r="222" spans="1:13" ht="14.4" customHeight="1" x14ac:dyDescent="0.3">
      <c r="A222" s="737" t="s">
        <v>3113</v>
      </c>
      <c r="B222" s="738" t="s">
        <v>5872</v>
      </c>
      <c r="C222" s="738" t="s">
        <v>4860</v>
      </c>
      <c r="D222" s="738" t="s">
        <v>3513</v>
      </c>
      <c r="E222" s="738" t="s">
        <v>3573</v>
      </c>
      <c r="F222" s="741"/>
      <c r="G222" s="741"/>
      <c r="H222" s="754">
        <v>0</v>
      </c>
      <c r="I222" s="741">
        <v>10</v>
      </c>
      <c r="J222" s="741">
        <v>14726.099999999999</v>
      </c>
      <c r="K222" s="754">
        <v>1</v>
      </c>
      <c r="L222" s="741">
        <v>10</v>
      </c>
      <c r="M222" s="742">
        <v>14726.099999999999</v>
      </c>
    </row>
    <row r="223" spans="1:13" ht="14.4" customHeight="1" x14ac:dyDescent="0.3">
      <c r="A223" s="737" t="s">
        <v>3113</v>
      </c>
      <c r="B223" s="738" t="s">
        <v>5872</v>
      </c>
      <c r="C223" s="738" t="s">
        <v>4864</v>
      </c>
      <c r="D223" s="738" t="s">
        <v>4865</v>
      </c>
      <c r="E223" s="738" t="s">
        <v>4866</v>
      </c>
      <c r="F223" s="741">
        <v>6</v>
      </c>
      <c r="G223" s="741">
        <v>0</v>
      </c>
      <c r="H223" s="754"/>
      <c r="I223" s="741"/>
      <c r="J223" s="741"/>
      <c r="K223" s="754"/>
      <c r="L223" s="741">
        <v>6</v>
      </c>
      <c r="M223" s="742">
        <v>0</v>
      </c>
    </row>
    <row r="224" spans="1:13" ht="14.4" customHeight="1" x14ac:dyDescent="0.3">
      <c r="A224" s="737" t="s">
        <v>3113</v>
      </c>
      <c r="B224" s="738" t="s">
        <v>5872</v>
      </c>
      <c r="C224" s="738" t="s">
        <v>4861</v>
      </c>
      <c r="D224" s="738" t="s">
        <v>3513</v>
      </c>
      <c r="E224" s="738" t="s">
        <v>4856</v>
      </c>
      <c r="F224" s="741"/>
      <c r="G224" s="741"/>
      <c r="H224" s="754">
        <v>0</v>
      </c>
      <c r="I224" s="741">
        <v>6</v>
      </c>
      <c r="J224" s="741">
        <v>8835.66</v>
      </c>
      <c r="K224" s="754">
        <v>1</v>
      </c>
      <c r="L224" s="741">
        <v>6</v>
      </c>
      <c r="M224" s="742">
        <v>8835.66</v>
      </c>
    </row>
    <row r="225" spans="1:13" ht="14.4" customHeight="1" x14ac:dyDescent="0.3">
      <c r="A225" s="737" t="s">
        <v>3113</v>
      </c>
      <c r="B225" s="738" t="s">
        <v>5872</v>
      </c>
      <c r="C225" s="738" t="s">
        <v>4862</v>
      </c>
      <c r="D225" s="738" t="s">
        <v>4855</v>
      </c>
      <c r="E225" s="738" t="s">
        <v>4856</v>
      </c>
      <c r="F225" s="741">
        <v>10</v>
      </c>
      <c r="G225" s="741">
        <v>14726.099999999999</v>
      </c>
      <c r="H225" s="754">
        <v>1</v>
      </c>
      <c r="I225" s="741"/>
      <c r="J225" s="741"/>
      <c r="K225" s="754">
        <v>0</v>
      </c>
      <c r="L225" s="741">
        <v>10</v>
      </c>
      <c r="M225" s="742">
        <v>14726.099999999999</v>
      </c>
    </row>
    <row r="226" spans="1:13" ht="14.4" customHeight="1" x14ac:dyDescent="0.3">
      <c r="A226" s="737" t="s">
        <v>3113</v>
      </c>
      <c r="B226" s="738" t="s">
        <v>5872</v>
      </c>
      <c r="C226" s="738" t="s">
        <v>4863</v>
      </c>
      <c r="D226" s="738" t="s">
        <v>4199</v>
      </c>
      <c r="E226" s="738" t="s">
        <v>3573</v>
      </c>
      <c r="F226" s="741">
        <v>2</v>
      </c>
      <c r="G226" s="741">
        <v>2945.22</v>
      </c>
      <c r="H226" s="754">
        <v>1</v>
      </c>
      <c r="I226" s="741"/>
      <c r="J226" s="741"/>
      <c r="K226" s="754">
        <v>0</v>
      </c>
      <c r="L226" s="741">
        <v>2</v>
      </c>
      <c r="M226" s="742">
        <v>2945.22</v>
      </c>
    </row>
    <row r="227" spans="1:13" ht="14.4" customHeight="1" x14ac:dyDescent="0.3">
      <c r="A227" s="737" t="s">
        <v>3113</v>
      </c>
      <c r="B227" s="738" t="s">
        <v>5872</v>
      </c>
      <c r="C227" s="738" t="s">
        <v>5082</v>
      </c>
      <c r="D227" s="738" t="s">
        <v>4199</v>
      </c>
      <c r="E227" s="738" t="s">
        <v>5033</v>
      </c>
      <c r="F227" s="741">
        <v>1</v>
      </c>
      <c r="G227" s="741">
        <v>420.75</v>
      </c>
      <c r="H227" s="754">
        <v>1</v>
      </c>
      <c r="I227" s="741"/>
      <c r="J227" s="741"/>
      <c r="K227" s="754">
        <v>0</v>
      </c>
      <c r="L227" s="741">
        <v>1</v>
      </c>
      <c r="M227" s="742">
        <v>420.75</v>
      </c>
    </row>
    <row r="228" spans="1:13" ht="14.4" customHeight="1" x14ac:dyDescent="0.3">
      <c r="A228" s="737" t="s">
        <v>3113</v>
      </c>
      <c r="B228" s="738" t="s">
        <v>2957</v>
      </c>
      <c r="C228" s="738" t="s">
        <v>4752</v>
      </c>
      <c r="D228" s="738" t="s">
        <v>4753</v>
      </c>
      <c r="E228" s="738" t="s">
        <v>4754</v>
      </c>
      <c r="F228" s="741">
        <v>2</v>
      </c>
      <c r="G228" s="741">
        <v>0</v>
      </c>
      <c r="H228" s="754"/>
      <c r="I228" s="741"/>
      <c r="J228" s="741"/>
      <c r="K228" s="754"/>
      <c r="L228" s="741">
        <v>2</v>
      </c>
      <c r="M228" s="742">
        <v>0</v>
      </c>
    </row>
    <row r="229" spans="1:13" ht="14.4" customHeight="1" x14ac:dyDescent="0.3">
      <c r="A229" s="737" t="s">
        <v>3113</v>
      </c>
      <c r="B229" s="738" t="s">
        <v>2871</v>
      </c>
      <c r="C229" s="738" t="s">
        <v>4763</v>
      </c>
      <c r="D229" s="738" t="s">
        <v>4060</v>
      </c>
      <c r="E229" s="738" t="s">
        <v>2960</v>
      </c>
      <c r="F229" s="741">
        <v>4</v>
      </c>
      <c r="G229" s="741">
        <v>829.8</v>
      </c>
      <c r="H229" s="754">
        <v>1</v>
      </c>
      <c r="I229" s="741"/>
      <c r="J229" s="741"/>
      <c r="K229" s="754">
        <v>0</v>
      </c>
      <c r="L229" s="741">
        <v>4</v>
      </c>
      <c r="M229" s="742">
        <v>829.8</v>
      </c>
    </row>
    <row r="230" spans="1:13" ht="14.4" customHeight="1" x14ac:dyDescent="0.3">
      <c r="A230" s="737" t="s">
        <v>3113</v>
      </c>
      <c r="B230" s="738" t="s">
        <v>2871</v>
      </c>
      <c r="C230" s="738" t="s">
        <v>893</v>
      </c>
      <c r="D230" s="738" t="s">
        <v>894</v>
      </c>
      <c r="E230" s="738" t="s">
        <v>2872</v>
      </c>
      <c r="F230" s="741"/>
      <c r="G230" s="741"/>
      <c r="H230" s="754"/>
      <c r="I230" s="741">
        <v>5</v>
      </c>
      <c r="J230" s="741">
        <v>0</v>
      </c>
      <c r="K230" s="754"/>
      <c r="L230" s="741">
        <v>5</v>
      </c>
      <c r="M230" s="742">
        <v>0</v>
      </c>
    </row>
    <row r="231" spans="1:13" ht="14.4" customHeight="1" x14ac:dyDescent="0.3">
      <c r="A231" s="737" t="s">
        <v>3113</v>
      </c>
      <c r="B231" s="738" t="s">
        <v>2871</v>
      </c>
      <c r="C231" s="738" t="s">
        <v>1631</v>
      </c>
      <c r="D231" s="738" t="s">
        <v>1632</v>
      </c>
      <c r="E231" s="738" t="s">
        <v>2960</v>
      </c>
      <c r="F231" s="741"/>
      <c r="G231" s="741"/>
      <c r="H231" s="754">
        <v>0</v>
      </c>
      <c r="I231" s="741">
        <v>27</v>
      </c>
      <c r="J231" s="741">
        <v>5601.1499999999987</v>
      </c>
      <c r="K231" s="754">
        <v>1</v>
      </c>
      <c r="L231" s="741">
        <v>27</v>
      </c>
      <c r="M231" s="742">
        <v>5601.1499999999987</v>
      </c>
    </row>
    <row r="232" spans="1:13" ht="14.4" customHeight="1" x14ac:dyDescent="0.3">
      <c r="A232" s="737" t="s">
        <v>3113</v>
      </c>
      <c r="B232" s="738" t="s">
        <v>2871</v>
      </c>
      <c r="C232" s="738" t="s">
        <v>4764</v>
      </c>
      <c r="D232" s="738" t="s">
        <v>4060</v>
      </c>
      <c r="E232" s="738" t="s">
        <v>4765</v>
      </c>
      <c r="F232" s="741">
        <v>2</v>
      </c>
      <c r="G232" s="741">
        <v>0</v>
      </c>
      <c r="H232" s="754"/>
      <c r="I232" s="741"/>
      <c r="J232" s="741"/>
      <c r="K232" s="754"/>
      <c r="L232" s="741">
        <v>2</v>
      </c>
      <c r="M232" s="742">
        <v>0</v>
      </c>
    </row>
    <row r="233" spans="1:13" ht="14.4" customHeight="1" x14ac:dyDescent="0.3">
      <c r="A233" s="737" t="s">
        <v>3113</v>
      </c>
      <c r="B233" s="738" t="s">
        <v>2871</v>
      </c>
      <c r="C233" s="738" t="s">
        <v>4059</v>
      </c>
      <c r="D233" s="738" t="s">
        <v>4060</v>
      </c>
      <c r="E233" s="738" t="s">
        <v>4061</v>
      </c>
      <c r="F233" s="741">
        <v>2</v>
      </c>
      <c r="G233" s="741">
        <v>0</v>
      </c>
      <c r="H233" s="754"/>
      <c r="I233" s="741"/>
      <c r="J233" s="741"/>
      <c r="K233" s="754"/>
      <c r="L233" s="741">
        <v>2</v>
      </c>
      <c r="M233" s="742">
        <v>0</v>
      </c>
    </row>
    <row r="234" spans="1:13" ht="14.4" customHeight="1" x14ac:dyDescent="0.3">
      <c r="A234" s="737" t="s">
        <v>3113</v>
      </c>
      <c r="B234" s="738" t="s">
        <v>2910</v>
      </c>
      <c r="C234" s="738" t="s">
        <v>1242</v>
      </c>
      <c r="D234" s="738" t="s">
        <v>2911</v>
      </c>
      <c r="E234" s="738" t="s">
        <v>2912</v>
      </c>
      <c r="F234" s="741"/>
      <c r="G234" s="741"/>
      <c r="H234" s="754">
        <v>0</v>
      </c>
      <c r="I234" s="741">
        <v>2</v>
      </c>
      <c r="J234" s="741">
        <v>138.32</v>
      </c>
      <c r="K234" s="754">
        <v>1</v>
      </c>
      <c r="L234" s="741">
        <v>2</v>
      </c>
      <c r="M234" s="742">
        <v>138.32</v>
      </c>
    </row>
    <row r="235" spans="1:13" ht="14.4" customHeight="1" x14ac:dyDescent="0.3">
      <c r="A235" s="737" t="s">
        <v>3113</v>
      </c>
      <c r="B235" s="738" t="s">
        <v>2910</v>
      </c>
      <c r="C235" s="738" t="s">
        <v>3386</v>
      </c>
      <c r="D235" s="738" t="s">
        <v>2911</v>
      </c>
      <c r="E235" s="738" t="s">
        <v>3387</v>
      </c>
      <c r="F235" s="741"/>
      <c r="G235" s="741"/>
      <c r="H235" s="754">
        <v>0</v>
      </c>
      <c r="I235" s="741">
        <v>48</v>
      </c>
      <c r="J235" s="741">
        <v>9957.5999999999949</v>
      </c>
      <c r="K235" s="754">
        <v>1</v>
      </c>
      <c r="L235" s="741">
        <v>48</v>
      </c>
      <c r="M235" s="742">
        <v>9957.5999999999949</v>
      </c>
    </row>
    <row r="236" spans="1:13" ht="14.4" customHeight="1" x14ac:dyDescent="0.3">
      <c r="A236" s="737" t="s">
        <v>3113</v>
      </c>
      <c r="B236" s="738" t="s">
        <v>2910</v>
      </c>
      <c r="C236" s="738" t="s">
        <v>4839</v>
      </c>
      <c r="D236" s="738" t="s">
        <v>4837</v>
      </c>
      <c r="E236" s="738" t="s">
        <v>3157</v>
      </c>
      <c r="F236" s="741">
        <v>17</v>
      </c>
      <c r="G236" s="741">
        <v>3526.6499999999996</v>
      </c>
      <c r="H236" s="754">
        <v>1</v>
      </c>
      <c r="I236" s="741"/>
      <c r="J236" s="741"/>
      <c r="K236" s="754">
        <v>0</v>
      </c>
      <c r="L236" s="741">
        <v>17</v>
      </c>
      <c r="M236" s="742">
        <v>3526.6499999999996</v>
      </c>
    </row>
    <row r="237" spans="1:13" ht="14.4" customHeight="1" x14ac:dyDescent="0.3">
      <c r="A237" s="737" t="s">
        <v>3113</v>
      </c>
      <c r="B237" s="738" t="s">
        <v>2910</v>
      </c>
      <c r="C237" s="738" t="s">
        <v>4840</v>
      </c>
      <c r="D237" s="738" t="s">
        <v>4157</v>
      </c>
      <c r="E237" s="738" t="s">
        <v>4841</v>
      </c>
      <c r="F237" s="741">
        <v>2</v>
      </c>
      <c r="G237" s="741">
        <v>230.52</v>
      </c>
      <c r="H237" s="754">
        <v>1</v>
      </c>
      <c r="I237" s="741"/>
      <c r="J237" s="741"/>
      <c r="K237" s="754">
        <v>0</v>
      </c>
      <c r="L237" s="741">
        <v>2</v>
      </c>
      <c r="M237" s="742">
        <v>230.52</v>
      </c>
    </row>
    <row r="238" spans="1:13" ht="14.4" customHeight="1" x14ac:dyDescent="0.3">
      <c r="A238" s="737" t="s">
        <v>3113</v>
      </c>
      <c r="B238" s="738" t="s">
        <v>5855</v>
      </c>
      <c r="C238" s="738" t="s">
        <v>4846</v>
      </c>
      <c r="D238" s="738" t="s">
        <v>4847</v>
      </c>
      <c r="E238" s="738" t="s">
        <v>4848</v>
      </c>
      <c r="F238" s="741">
        <v>2</v>
      </c>
      <c r="G238" s="741">
        <v>0</v>
      </c>
      <c r="H238" s="754"/>
      <c r="I238" s="741"/>
      <c r="J238" s="741"/>
      <c r="K238" s="754"/>
      <c r="L238" s="741">
        <v>2</v>
      </c>
      <c r="M238" s="742">
        <v>0</v>
      </c>
    </row>
    <row r="239" spans="1:13" ht="14.4" customHeight="1" x14ac:dyDescent="0.3">
      <c r="A239" s="737" t="s">
        <v>3113</v>
      </c>
      <c r="B239" s="738" t="s">
        <v>5873</v>
      </c>
      <c r="C239" s="738" t="s">
        <v>4813</v>
      </c>
      <c r="D239" s="738" t="s">
        <v>4814</v>
      </c>
      <c r="E239" s="738" t="s">
        <v>4815</v>
      </c>
      <c r="F239" s="741"/>
      <c r="G239" s="741"/>
      <c r="H239" s="754">
        <v>0</v>
      </c>
      <c r="I239" s="741">
        <v>10</v>
      </c>
      <c r="J239" s="741">
        <v>681.9</v>
      </c>
      <c r="K239" s="754">
        <v>1</v>
      </c>
      <c r="L239" s="741">
        <v>10</v>
      </c>
      <c r="M239" s="742">
        <v>681.9</v>
      </c>
    </row>
    <row r="240" spans="1:13" ht="14.4" customHeight="1" x14ac:dyDescent="0.3">
      <c r="A240" s="737" t="s">
        <v>3113</v>
      </c>
      <c r="B240" s="738" t="s">
        <v>5873</v>
      </c>
      <c r="C240" s="738" t="s">
        <v>5075</v>
      </c>
      <c r="D240" s="738" t="s">
        <v>5012</v>
      </c>
      <c r="E240" s="738" t="s">
        <v>5076</v>
      </c>
      <c r="F240" s="741">
        <v>3</v>
      </c>
      <c r="G240" s="741">
        <v>0</v>
      </c>
      <c r="H240" s="754"/>
      <c r="I240" s="741"/>
      <c r="J240" s="741"/>
      <c r="K240" s="754"/>
      <c r="L240" s="741">
        <v>3</v>
      </c>
      <c r="M240" s="742">
        <v>0</v>
      </c>
    </row>
    <row r="241" spans="1:13" ht="14.4" customHeight="1" x14ac:dyDescent="0.3">
      <c r="A241" s="737" t="s">
        <v>3113</v>
      </c>
      <c r="B241" s="738" t="s">
        <v>5853</v>
      </c>
      <c r="C241" s="738" t="s">
        <v>4089</v>
      </c>
      <c r="D241" s="738" t="s">
        <v>3156</v>
      </c>
      <c r="E241" s="738" t="s">
        <v>4090</v>
      </c>
      <c r="F241" s="741"/>
      <c r="G241" s="741"/>
      <c r="H241" s="754">
        <v>0</v>
      </c>
      <c r="I241" s="741">
        <v>2</v>
      </c>
      <c r="J241" s="741">
        <v>230.52</v>
      </c>
      <c r="K241" s="754">
        <v>1</v>
      </c>
      <c r="L241" s="741">
        <v>2</v>
      </c>
      <c r="M241" s="742">
        <v>230.52</v>
      </c>
    </row>
    <row r="242" spans="1:13" ht="14.4" customHeight="1" x14ac:dyDescent="0.3">
      <c r="A242" s="737" t="s">
        <v>3113</v>
      </c>
      <c r="B242" s="738" t="s">
        <v>5853</v>
      </c>
      <c r="C242" s="738" t="s">
        <v>3155</v>
      </c>
      <c r="D242" s="738" t="s">
        <v>3156</v>
      </c>
      <c r="E242" s="738" t="s">
        <v>3157</v>
      </c>
      <c r="F242" s="741"/>
      <c r="G242" s="741"/>
      <c r="H242" s="754">
        <v>0</v>
      </c>
      <c r="I242" s="741">
        <v>34</v>
      </c>
      <c r="J242" s="741">
        <v>7053.2999999999984</v>
      </c>
      <c r="K242" s="754">
        <v>1</v>
      </c>
      <c r="L242" s="741">
        <v>34</v>
      </c>
      <c r="M242" s="742">
        <v>7053.2999999999984</v>
      </c>
    </row>
    <row r="243" spans="1:13" ht="14.4" customHeight="1" x14ac:dyDescent="0.3">
      <c r="A243" s="737" t="s">
        <v>3113</v>
      </c>
      <c r="B243" s="738" t="s">
        <v>5853</v>
      </c>
      <c r="C243" s="738" t="s">
        <v>4766</v>
      </c>
      <c r="D243" s="738" t="s">
        <v>3450</v>
      </c>
      <c r="E243" s="738" t="s">
        <v>4090</v>
      </c>
      <c r="F243" s="741">
        <v>2</v>
      </c>
      <c r="G243" s="741">
        <v>230.52</v>
      </c>
      <c r="H243" s="754">
        <v>1</v>
      </c>
      <c r="I243" s="741"/>
      <c r="J243" s="741"/>
      <c r="K243" s="754">
        <v>0</v>
      </c>
      <c r="L243" s="741">
        <v>2</v>
      </c>
      <c r="M243" s="742">
        <v>230.52</v>
      </c>
    </row>
    <row r="244" spans="1:13" ht="14.4" customHeight="1" x14ac:dyDescent="0.3">
      <c r="A244" s="737" t="s">
        <v>3113</v>
      </c>
      <c r="B244" s="738" t="s">
        <v>5853</v>
      </c>
      <c r="C244" s="738" t="s">
        <v>4767</v>
      </c>
      <c r="D244" s="738" t="s">
        <v>3450</v>
      </c>
      <c r="E244" s="738" t="s">
        <v>3157</v>
      </c>
      <c r="F244" s="741">
        <v>14</v>
      </c>
      <c r="G244" s="741">
        <v>2904.3</v>
      </c>
      <c r="H244" s="754">
        <v>1</v>
      </c>
      <c r="I244" s="741"/>
      <c r="J244" s="741"/>
      <c r="K244" s="754">
        <v>0</v>
      </c>
      <c r="L244" s="741">
        <v>14</v>
      </c>
      <c r="M244" s="742">
        <v>2904.3</v>
      </c>
    </row>
    <row r="245" spans="1:13" ht="14.4" customHeight="1" x14ac:dyDescent="0.3">
      <c r="A245" s="737" t="s">
        <v>3113</v>
      </c>
      <c r="B245" s="738" t="s">
        <v>5853</v>
      </c>
      <c r="C245" s="738" t="s">
        <v>4768</v>
      </c>
      <c r="D245" s="738" t="s">
        <v>3450</v>
      </c>
      <c r="E245" s="738" t="s">
        <v>4769</v>
      </c>
      <c r="F245" s="741">
        <v>4</v>
      </c>
      <c r="G245" s="741">
        <v>829.8</v>
      </c>
      <c r="H245" s="754">
        <v>1</v>
      </c>
      <c r="I245" s="741"/>
      <c r="J245" s="741"/>
      <c r="K245" s="754">
        <v>0</v>
      </c>
      <c r="L245" s="741">
        <v>4</v>
      </c>
      <c r="M245" s="742">
        <v>829.8</v>
      </c>
    </row>
    <row r="246" spans="1:13" ht="14.4" customHeight="1" x14ac:dyDescent="0.3">
      <c r="A246" s="737" t="s">
        <v>3113</v>
      </c>
      <c r="B246" s="738" t="s">
        <v>5853</v>
      </c>
      <c r="C246" s="738" t="s">
        <v>4775</v>
      </c>
      <c r="D246" s="738" t="s">
        <v>3450</v>
      </c>
      <c r="E246" s="738" t="s">
        <v>3451</v>
      </c>
      <c r="F246" s="741">
        <v>12</v>
      </c>
      <c r="G246" s="741">
        <v>332.04000000000008</v>
      </c>
      <c r="H246" s="754">
        <v>1</v>
      </c>
      <c r="I246" s="741"/>
      <c r="J246" s="741"/>
      <c r="K246" s="754">
        <v>0</v>
      </c>
      <c r="L246" s="741">
        <v>12</v>
      </c>
      <c r="M246" s="742">
        <v>332.04000000000008</v>
      </c>
    </row>
    <row r="247" spans="1:13" ht="14.4" customHeight="1" x14ac:dyDescent="0.3">
      <c r="A247" s="737" t="s">
        <v>3113</v>
      </c>
      <c r="B247" s="738" t="s">
        <v>2873</v>
      </c>
      <c r="C247" s="738" t="s">
        <v>4871</v>
      </c>
      <c r="D247" s="738" t="s">
        <v>4872</v>
      </c>
      <c r="E247" s="738" t="s">
        <v>2878</v>
      </c>
      <c r="F247" s="741"/>
      <c r="G247" s="741"/>
      <c r="H247" s="754">
        <v>0</v>
      </c>
      <c r="I247" s="741">
        <v>2</v>
      </c>
      <c r="J247" s="741">
        <v>3229.8</v>
      </c>
      <c r="K247" s="754">
        <v>1</v>
      </c>
      <c r="L247" s="741">
        <v>2</v>
      </c>
      <c r="M247" s="742">
        <v>3229.8</v>
      </c>
    </row>
    <row r="248" spans="1:13" ht="14.4" customHeight="1" x14ac:dyDescent="0.3">
      <c r="A248" s="737" t="s">
        <v>3113</v>
      </c>
      <c r="B248" s="738" t="s">
        <v>2873</v>
      </c>
      <c r="C248" s="738" t="s">
        <v>4873</v>
      </c>
      <c r="D248" s="738" t="s">
        <v>4874</v>
      </c>
      <c r="E248" s="738" t="s">
        <v>2878</v>
      </c>
      <c r="F248" s="741"/>
      <c r="G248" s="741"/>
      <c r="H248" s="754">
        <v>0</v>
      </c>
      <c r="I248" s="741">
        <v>1</v>
      </c>
      <c r="J248" s="741">
        <v>1614.9</v>
      </c>
      <c r="K248" s="754">
        <v>1</v>
      </c>
      <c r="L248" s="741">
        <v>1</v>
      </c>
      <c r="M248" s="742">
        <v>1614.9</v>
      </c>
    </row>
    <row r="249" spans="1:13" ht="14.4" customHeight="1" x14ac:dyDescent="0.3">
      <c r="A249" s="737" t="s">
        <v>3113</v>
      </c>
      <c r="B249" s="738" t="s">
        <v>2873</v>
      </c>
      <c r="C249" s="738" t="s">
        <v>4875</v>
      </c>
      <c r="D249" s="738" t="s">
        <v>4876</v>
      </c>
      <c r="E249" s="738" t="s">
        <v>4877</v>
      </c>
      <c r="F249" s="741"/>
      <c r="G249" s="741"/>
      <c r="H249" s="754">
        <v>0</v>
      </c>
      <c r="I249" s="741">
        <v>10</v>
      </c>
      <c r="J249" s="741">
        <v>3247</v>
      </c>
      <c r="K249" s="754">
        <v>1</v>
      </c>
      <c r="L249" s="741">
        <v>10</v>
      </c>
      <c r="M249" s="742">
        <v>3247</v>
      </c>
    </row>
    <row r="250" spans="1:13" ht="14.4" customHeight="1" x14ac:dyDescent="0.3">
      <c r="A250" s="737" t="s">
        <v>3113</v>
      </c>
      <c r="B250" s="738" t="s">
        <v>2873</v>
      </c>
      <c r="C250" s="738" t="s">
        <v>2658</v>
      </c>
      <c r="D250" s="738" t="s">
        <v>2659</v>
      </c>
      <c r="E250" s="738" t="s">
        <v>1676</v>
      </c>
      <c r="F250" s="741"/>
      <c r="G250" s="741"/>
      <c r="H250" s="754">
        <v>0</v>
      </c>
      <c r="I250" s="741">
        <v>30</v>
      </c>
      <c r="J250" s="741">
        <v>2168.1</v>
      </c>
      <c r="K250" s="754">
        <v>1</v>
      </c>
      <c r="L250" s="741">
        <v>30</v>
      </c>
      <c r="M250" s="742">
        <v>2168.1</v>
      </c>
    </row>
    <row r="251" spans="1:13" ht="14.4" customHeight="1" x14ac:dyDescent="0.3">
      <c r="A251" s="737" t="s">
        <v>3113</v>
      </c>
      <c r="B251" s="738" t="s">
        <v>2873</v>
      </c>
      <c r="C251" s="738" t="s">
        <v>4178</v>
      </c>
      <c r="D251" s="738" t="s">
        <v>941</v>
      </c>
      <c r="E251" s="738" t="s">
        <v>1685</v>
      </c>
      <c r="F251" s="741">
        <v>10</v>
      </c>
      <c r="G251" s="741">
        <v>4939.2</v>
      </c>
      <c r="H251" s="754">
        <v>1</v>
      </c>
      <c r="I251" s="741"/>
      <c r="J251" s="741"/>
      <c r="K251" s="754">
        <v>0</v>
      </c>
      <c r="L251" s="741">
        <v>10</v>
      </c>
      <c r="M251" s="742">
        <v>4939.2</v>
      </c>
    </row>
    <row r="252" spans="1:13" ht="14.4" customHeight="1" x14ac:dyDescent="0.3">
      <c r="A252" s="737" t="s">
        <v>3113</v>
      </c>
      <c r="B252" s="738" t="s">
        <v>5874</v>
      </c>
      <c r="C252" s="738" t="s">
        <v>4901</v>
      </c>
      <c r="D252" s="738" t="s">
        <v>4902</v>
      </c>
      <c r="E252" s="738" t="s">
        <v>4903</v>
      </c>
      <c r="F252" s="741">
        <v>6</v>
      </c>
      <c r="G252" s="741">
        <v>3959.2200000000003</v>
      </c>
      <c r="H252" s="754">
        <v>1</v>
      </c>
      <c r="I252" s="741"/>
      <c r="J252" s="741"/>
      <c r="K252" s="754">
        <v>0</v>
      </c>
      <c r="L252" s="741">
        <v>6</v>
      </c>
      <c r="M252" s="742">
        <v>3959.2200000000003</v>
      </c>
    </row>
    <row r="253" spans="1:13" ht="14.4" customHeight="1" x14ac:dyDescent="0.3">
      <c r="A253" s="737" t="s">
        <v>3113</v>
      </c>
      <c r="B253" s="738" t="s">
        <v>5874</v>
      </c>
      <c r="C253" s="738" t="s">
        <v>4904</v>
      </c>
      <c r="D253" s="738" t="s">
        <v>4902</v>
      </c>
      <c r="E253" s="738" t="s">
        <v>4905</v>
      </c>
      <c r="F253" s="741">
        <v>2</v>
      </c>
      <c r="G253" s="741">
        <v>2528.42</v>
      </c>
      <c r="H253" s="754">
        <v>1</v>
      </c>
      <c r="I253" s="741"/>
      <c r="J253" s="741"/>
      <c r="K253" s="754">
        <v>0</v>
      </c>
      <c r="L253" s="741">
        <v>2</v>
      </c>
      <c r="M253" s="742">
        <v>2528.42</v>
      </c>
    </row>
    <row r="254" spans="1:13" ht="14.4" customHeight="1" x14ac:dyDescent="0.3">
      <c r="A254" s="737" t="s">
        <v>3114</v>
      </c>
      <c r="B254" s="738" t="s">
        <v>2886</v>
      </c>
      <c r="C254" s="738" t="s">
        <v>3794</v>
      </c>
      <c r="D254" s="738" t="s">
        <v>2887</v>
      </c>
      <c r="E254" s="738" t="s">
        <v>3795</v>
      </c>
      <c r="F254" s="741"/>
      <c r="G254" s="741"/>
      <c r="H254" s="754">
        <v>0</v>
      </c>
      <c r="I254" s="741">
        <v>1</v>
      </c>
      <c r="J254" s="741">
        <v>88.51</v>
      </c>
      <c r="K254" s="754">
        <v>1</v>
      </c>
      <c r="L254" s="741">
        <v>1</v>
      </c>
      <c r="M254" s="742">
        <v>88.51</v>
      </c>
    </row>
    <row r="255" spans="1:13" ht="14.4" customHeight="1" x14ac:dyDescent="0.3">
      <c r="A255" s="737" t="s">
        <v>3114</v>
      </c>
      <c r="B255" s="738" t="s">
        <v>2853</v>
      </c>
      <c r="C255" s="738" t="s">
        <v>1007</v>
      </c>
      <c r="D255" s="738" t="s">
        <v>1008</v>
      </c>
      <c r="E255" s="738" t="s">
        <v>2856</v>
      </c>
      <c r="F255" s="741"/>
      <c r="G255" s="741"/>
      <c r="H255" s="754">
        <v>0</v>
      </c>
      <c r="I255" s="741">
        <v>6</v>
      </c>
      <c r="J255" s="741">
        <v>454.38000000000005</v>
      </c>
      <c r="K255" s="754">
        <v>1</v>
      </c>
      <c r="L255" s="741">
        <v>6</v>
      </c>
      <c r="M255" s="742">
        <v>454.38000000000005</v>
      </c>
    </row>
    <row r="256" spans="1:13" ht="14.4" customHeight="1" x14ac:dyDescent="0.3">
      <c r="A256" s="737" t="s">
        <v>3114</v>
      </c>
      <c r="B256" s="738" t="s">
        <v>5875</v>
      </c>
      <c r="C256" s="738" t="s">
        <v>3720</v>
      </c>
      <c r="D256" s="738" t="s">
        <v>3721</v>
      </c>
      <c r="E256" s="738" t="s">
        <v>3722</v>
      </c>
      <c r="F256" s="741">
        <v>10</v>
      </c>
      <c r="G256" s="741">
        <v>8683.7000000000007</v>
      </c>
      <c r="H256" s="754">
        <v>1</v>
      </c>
      <c r="I256" s="741"/>
      <c r="J256" s="741"/>
      <c r="K256" s="754">
        <v>0</v>
      </c>
      <c r="L256" s="741">
        <v>10</v>
      </c>
      <c r="M256" s="742">
        <v>8683.7000000000007</v>
      </c>
    </row>
    <row r="257" spans="1:13" ht="14.4" customHeight="1" x14ac:dyDescent="0.3">
      <c r="A257" s="737" t="s">
        <v>3114</v>
      </c>
      <c r="B257" s="738" t="s">
        <v>5869</v>
      </c>
      <c r="C257" s="738" t="s">
        <v>4826</v>
      </c>
      <c r="D257" s="738" t="s">
        <v>4827</v>
      </c>
      <c r="E257" s="738" t="s">
        <v>4828</v>
      </c>
      <c r="F257" s="741"/>
      <c r="G257" s="741"/>
      <c r="H257" s="754">
        <v>0</v>
      </c>
      <c r="I257" s="741">
        <v>14</v>
      </c>
      <c r="J257" s="741">
        <v>1363.7399999999998</v>
      </c>
      <c r="K257" s="754">
        <v>1</v>
      </c>
      <c r="L257" s="741">
        <v>14</v>
      </c>
      <c r="M257" s="742">
        <v>1363.7399999999998</v>
      </c>
    </row>
    <row r="258" spans="1:13" ht="14.4" customHeight="1" x14ac:dyDescent="0.3">
      <c r="A258" s="737" t="s">
        <v>3114</v>
      </c>
      <c r="B258" s="738" t="s">
        <v>2951</v>
      </c>
      <c r="C258" s="738" t="s">
        <v>4849</v>
      </c>
      <c r="D258" s="738" t="s">
        <v>4850</v>
      </c>
      <c r="E258" s="738" t="s">
        <v>4851</v>
      </c>
      <c r="F258" s="741">
        <v>15</v>
      </c>
      <c r="G258" s="741">
        <v>2118.75</v>
      </c>
      <c r="H258" s="754">
        <v>1</v>
      </c>
      <c r="I258" s="741"/>
      <c r="J258" s="741"/>
      <c r="K258" s="754">
        <v>0</v>
      </c>
      <c r="L258" s="741">
        <v>15</v>
      </c>
      <c r="M258" s="742">
        <v>2118.75</v>
      </c>
    </row>
    <row r="259" spans="1:13" ht="14.4" customHeight="1" x14ac:dyDescent="0.3">
      <c r="A259" s="737" t="s">
        <v>3114</v>
      </c>
      <c r="B259" s="738" t="s">
        <v>2951</v>
      </c>
      <c r="C259" s="738" t="s">
        <v>1661</v>
      </c>
      <c r="D259" s="738" t="s">
        <v>2952</v>
      </c>
      <c r="E259" s="738" t="s">
        <v>2953</v>
      </c>
      <c r="F259" s="741"/>
      <c r="G259" s="741"/>
      <c r="H259" s="754">
        <v>0</v>
      </c>
      <c r="I259" s="741">
        <v>30</v>
      </c>
      <c r="J259" s="741">
        <v>4237.5</v>
      </c>
      <c r="K259" s="754">
        <v>1</v>
      </c>
      <c r="L259" s="741">
        <v>30</v>
      </c>
      <c r="M259" s="742">
        <v>4237.5</v>
      </c>
    </row>
    <row r="260" spans="1:13" ht="14.4" customHeight="1" x14ac:dyDescent="0.3">
      <c r="A260" s="737" t="s">
        <v>3114</v>
      </c>
      <c r="B260" s="738" t="s">
        <v>2863</v>
      </c>
      <c r="C260" s="738" t="s">
        <v>885</v>
      </c>
      <c r="D260" s="738" t="s">
        <v>886</v>
      </c>
      <c r="E260" s="738" t="s">
        <v>2864</v>
      </c>
      <c r="F260" s="741"/>
      <c r="G260" s="741"/>
      <c r="H260" s="754">
        <v>0</v>
      </c>
      <c r="I260" s="741">
        <v>105</v>
      </c>
      <c r="J260" s="741">
        <v>6693.75</v>
      </c>
      <c r="K260" s="754">
        <v>1</v>
      </c>
      <c r="L260" s="741">
        <v>105</v>
      </c>
      <c r="M260" s="742">
        <v>6693.75</v>
      </c>
    </row>
    <row r="261" spans="1:13" ht="14.4" customHeight="1" x14ac:dyDescent="0.3">
      <c r="A261" s="737" t="s">
        <v>3114</v>
      </c>
      <c r="B261" s="738" t="s">
        <v>2863</v>
      </c>
      <c r="C261" s="738" t="s">
        <v>881</v>
      </c>
      <c r="D261" s="738" t="s">
        <v>2642</v>
      </c>
      <c r="E261" s="738" t="s">
        <v>2865</v>
      </c>
      <c r="F261" s="741"/>
      <c r="G261" s="741"/>
      <c r="H261" s="754">
        <v>0</v>
      </c>
      <c r="I261" s="741">
        <v>2</v>
      </c>
      <c r="J261" s="741">
        <v>51</v>
      </c>
      <c r="K261" s="754">
        <v>1</v>
      </c>
      <c r="L261" s="741">
        <v>2</v>
      </c>
      <c r="M261" s="742">
        <v>51</v>
      </c>
    </row>
    <row r="262" spans="1:13" ht="14.4" customHeight="1" x14ac:dyDescent="0.3">
      <c r="A262" s="737" t="s">
        <v>3114</v>
      </c>
      <c r="B262" s="738" t="s">
        <v>5867</v>
      </c>
      <c r="C262" s="738" t="s">
        <v>4893</v>
      </c>
      <c r="D262" s="738" t="s">
        <v>4718</v>
      </c>
      <c r="E262" s="738" t="s">
        <v>5868</v>
      </c>
      <c r="F262" s="741">
        <v>8</v>
      </c>
      <c r="G262" s="741">
        <v>5661.36</v>
      </c>
      <c r="H262" s="754">
        <v>1</v>
      </c>
      <c r="I262" s="741"/>
      <c r="J262" s="741"/>
      <c r="K262" s="754">
        <v>0</v>
      </c>
      <c r="L262" s="741">
        <v>8</v>
      </c>
      <c r="M262" s="742">
        <v>5661.36</v>
      </c>
    </row>
    <row r="263" spans="1:13" ht="14.4" customHeight="1" x14ac:dyDescent="0.3">
      <c r="A263" s="737" t="s">
        <v>3114</v>
      </c>
      <c r="B263" s="738" t="s">
        <v>2954</v>
      </c>
      <c r="C263" s="738" t="s">
        <v>1658</v>
      </c>
      <c r="D263" s="738" t="s">
        <v>2955</v>
      </c>
      <c r="E263" s="738" t="s">
        <v>2956</v>
      </c>
      <c r="F263" s="741"/>
      <c r="G263" s="741"/>
      <c r="H263" s="754">
        <v>0</v>
      </c>
      <c r="I263" s="741">
        <v>8</v>
      </c>
      <c r="J263" s="741">
        <v>6419.84</v>
      </c>
      <c r="K263" s="754">
        <v>1</v>
      </c>
      <c r="L263" s="741">
        <v>8</v>
      </c>
      <c r="M263" s="742">
        <v>6419.84</v>
      </c>
    </row>
    <row r="264" spans="1:13" ht="14.4" customHeight="1" x14ac:dyDescent="0.3">
      <c r="A264" s="737" t="s">
        <v>3114</v>
      </c>
      <c r="B264" s="738" t="s">
        <v>2954</v>
      </c>
      <c r="C264" s="738" t="s">
        <v>4897</v>
      </c>
      <c r="D264" s="738" t="s">
        <v>4898</v>
      </c>
      <c r="E264" s="738" t="s">
        <v>4899</v>
      </c>
      <c r="F264" s="741"/>
      <c r="G264" s="741"/>
      <c r="H264" s="754">
        <v>0</v>
      </c>
      <c r="I264" s="741">
        <v>2</v>
      </c>
      <c r="J264" s="741">
        <v>1381.82</v>
      </c>
      <c r="K264" s="754">
        <v>1</v>
      </c>
      <c r="L264" s="741">
        <v>2</v>
      </c>
      <c r="M264" s="742">
        <v>1381.82</v>
      </c>
    </row>
    <row r="265" spans="1:13" ht="14.4" customHeight="1" x14ac:dyDescent="0.3">
      <c r="A265" s="737" t="s">
        <v>3114</v>
      </c>
      <c r="B265" s="738" t="s">
        <v>2866</v>
      </c>
      <c r="C265" s="738" t="s">
        <v>3616</v>
      </c>
      <c r="D265" s="738" t="s">
        <v>3617</v>
      </c>
      <c r="E265" s="738" t="s">
        <v>3618</v>
      </c>
      <c r="F265" s="741"/>
      <c r="G265" s="741"/>
      <c r="H265" s="754">
        <v>0</v>
      </c>
      <c r="I265" s="741">
        <v>4</v>
      </c>
      <c r="J265" s="741">
        <v>427</v>
      </c>
      <c r="K265" s="754">
        <v>1</v>
      </c>
      <c r="L265" s="741">
        <v>4</v>
      </c>
      <c r="M265" s="742">
        <v>427</v>
      </c>
    </row>
    <row r="266" spans="1:13" ht="14.4" customHeight="1" x14ac:dyDescent="0.3">
      <c r="A266" s="737" t="s">
        <v>3114</v>
      </c>
      <c r="B266" s="738" t="s">
        <v>2866</v>
      </c>
      <c r="C266" s="738" t="s">
        <v>4794</v>
      </c>
      <c r="D266" s="738" t="s">
        <v>4795</v>
      </c>
      <c r="E266" s="738" t="s">
        <v>4796</v>
      </c>
      <c r="F266" s="741"/>
      <c r="G266" s="741"/>
      <c r="H266" s="754">
        <v>0</v>
      </c>
      <c r="I266" s="741">
        <v>85</v>
      </c>
      <c r="J266" s="741">
        <v>11220.849999999999</v>
      </c>
      <c r="K266" s="754">
        <v>1</v>
      </c>
      <c r="L266" s="741">
        <v>85</v>
      </c>
      <c r="M266" s="742">
        <v>11220.849999999999</v>
      </c>
    </row>
    <row r="267" spans="1:13" ht="14.4" customHeight="1" x14ac:dyDescent="0.3">
      <c r="A267" s="737" t="s">
        <v>3114</v>
      </c>
      <c r="B267" s="738" t="s">
        <v>2866</v>
      </c>
      <c r="C267" s="738" t="s">
        <v>889</v>
      </c>
      <c r="D267" s="738" t="s">
        <v>890</v>
      </c>
      <c r="E267" s="738" t="s">
        <v>2867</v>
      </c>
      <c r="F267" s="741"/>
      <c r="G267" s="741"/>
      <c r="H267" s="754">
        <v>0</v>
      </c>
      <c r="I267" s="741">
        <v>51</v>
      </c>
      <c r="J267" s="741">
        <v>6127.6500000000015</v>
      </c>
      <c r="K267" s="754">
        <v>1</v>
      </c>
      <c r="L267" s="741">
        <v>51</v>
      </c>
      <c r="M267" s="742">
        <v>6127.6500000000015</v>
      </c>
    </row>
    <row r="268" spans="1:13" ht="14.4" customHeight="1" x14ac:dyDescent="0.3">
      <c r="A268" s="737" t="s">
        <v>3114</v>
      </c>
      <c r="B268" s="738" t="s">
        <v>2866</v>
      </c>
      <c r="C268" s="738" t="s">
        <v>5004</v>
      </c>
      <c r="D268" s="738" t="s">
        <v>5005</v>
      </c>
      <c r="E268" s="738" t="s">
        <v>5006</v>
      </c>
      <c r="F268" s="741"/>
      <c r="G268" s="741"/>
      <c r="H268" s="754">
        <v>0</v>
      </c>
      <c r="I268" s="741">
        <v>3</v>
      </c>
      <c r="J268" s="741">
        <v>640.47</v>
      </c>
      <c r="K268" s="754">
        <v>1</v>
      </c>
      <c r="L268" s="741">
        <v>3</v>
      </c>
      <c r="M268" s="742">
        <v>640.47</v>
      </c>
    </row>
    <row r="269" spans="1:13" ht="14.4" customHeight="1" x14ac:dyDescent="0.3">
      <c r="A269" s="737" t="s">
        <v>3114</v>
      </c>
      <c r="B269" s="738" t="s">
        <v>5876</v>
      </c>
      <c r="C269" s="738" t="s">
        <v>4961</v>
      </c>
      <c r="D269" s="738" t="s">
        <v>4962</v>
      </c>
      <c r="E269" s="738" t="s">
        <v>4963</v>
      </c>
      <c r="F269" s="741">
        <v>10</v>
      </c>
      <c r="G269" s="741">
        <v>3038.2</v>
      </c>
      <c r="H269" s="754">
        <v>1</v>
      </c>
      <c r="I269" s="741"/>
      <c r="J269" s="741"/>
      <c r="K269" s="754">
        <v>0</v>
      </c>
      <c r="L269" s="741">
        <v>10</v>
      </c>
      <c r="M269" s="742">
        <v>3038.2</v>
      </c>
    </row>
    <row r="270" spans="1:13" ht="14.4" customHeight="1" x14ac:dyDescent="0.3">
      <c r="A270" s="737" t="s">
        <v>3114</v>
      </c>
      <c r="B270" s="738" t="s">
        <v>5872</v>
      </c>
      <c r="C270" s="738" t="s">
        <v>4854</v>
      </c>
      <c r="D270" s="738" t="s">
        <v>4855</v>
      </c>
      <c r="E270" s="738" t="s">
        <v>4856</v>
      </c>
      <c r="F270" s="741">
        <v>4</v>
      </c>
      <c r="G270" s="741">
        <v>5890.44</v>
      </c>
      <c r="H270" s="754">
        <v>1</v>
      </c>
      <c r="I270" s="741"/>
      <c r="J270" s="741"/>
      <c r="K270" s="754">
        <v>0</v>
      </c>
      <c r="L270" s="741">
        <v>4</v>
      </c>
      <c r="M270" s="742">
        <v>5890.44</v>
      </c>
    </row>
    <row r="271" spans="1:13" ht="14.4" customHeight="1" x14ac:dyDescent="0.3">
      <c r="A271" s="737" t="s">
        <v>3114</v>
      </c>
      <c r="B271" s="738" t="s">
        <v>5872</v>
      </c>
      <c r="C271" s="738" t="s">
        <v>3637</v>
      </c>
      <c r="D271" s="738" t="s">
        <v>3638</v>
      </c>
      <c r="E271" s="738" t="s">
        <v>3639</v>
      </c>
      <c r="F271" s="741">
        <v>17</v>
      </c>
      <c r="G271" s="741">
        <v>25034.37</v>
      </c>
      <c r="H271" s="754">
        <v>1</v>
      </c>
      <c r="I271" s="741"/>
      <c r="J271" s="741"/>
      <c r="K271" s="754">
        <v>0</v>
      </c>
      <c r="L271" s="741">
        <v>17</v>
      </c>
      <c r="M271" s="742">
        <v>25034.37</v>
      </c>
    </row>
    <row r="272" spans="1:13" ht="14.4" customHeight="1" x14ac:dyDescent="0.3">
      <c r="A272" s="737" t="s">
        <v>3114</v>
      </c>
      <c r="B272" s="738" t="s">
        <v>5872</v>
      </c>
      <c r="C272" s="738" t="s">
        <v>5034</v>
      </c>
      <c r="D272" s="738" t="s">
        <v>4855</v>
      </c>
      <c r="E272" s="738" t="s">
        <v>5035</v>
      </c>
      <c r="F272" s="741">
        <v>2</v>
      </c>
      <c r="G272" s="741">
        <v>841.5</v>
      </c>
      <c r="H272" s="754">
        <v>1</v>
      </c>
      <c r="I272" s="741"/>
      <c r="J272" s="741"/>
      <c r="K272" s="754">
        <v>0</v>
      </c>
      <c r="L272" s="741">
        <v>2</v>
      </c>
      <c r="M272" s="742">
        <v>841.5</v>
      </c>
    </row>
    <row r="273" spans="1:13" ht="14.4" customHeight="1" x14ac:dyDescent="0.3">
      <c r="A273" s="737" t="s">
        <v>3114</v>
      </c>
      <c r="B273" s="738" t="s">
        <v>5872</v>
      </c>
      <c r="C273" s="738" t="s">
        <v>5036</v>
      </c>
      <c r="D273" s="738" t="s">
        <v>5031</v>
      </c>
      <c r="E273" s="738" t="s">
        <v>3639</v>
      </c>
      <c r="F273" s="741">
        <v>2</v>
      </c>
      <c r="G273" s="741">
        <v>2945.22</v>
      </c>
      <c r="H273" s="754">
        <v>1</v>
      </c>
      <c r="I273" s="741"/>
      <c r="J273" s="741"/>
      <c r="K273" s="754">
        <v>0</v>
      </c>
      <c r="L273" s="741">
        <v>2</v>
      </c>
      <c r="M273" s="742">
        <v>2945.22</v>
      </c>
    </row>
    <row r="274" spans="1:13" ht="14.4" customHeight="1" x14ac:dyDescent="0.3">
      <c r="A274" s="737" t="s">
        <v>3114</v>
      </c>
      <c r="B274" s="738" t="s">
        <v>5872</v>
      </c>
      <c r="C274" s="738" t="s">
        <v>5030</v>
      </c>
      <c r="D274" s="738" t="s">
        <v>5031</v>
      </c>
      <c r="E274" s="738" t="s">
        <v>4856</v>
      </c>
      <c r="F274" s="741">
        <v>1</v>
      </c>
      <c r="G274" s="741">
        <v>1472.61</v>
      </c>
      <c r="H274" s="754">
        <v>1</v>
      </c>
      <c r="I274" s="741"/>
      <c r="J274" s="741"/>
      <c r="K274" s="754">
        <v>0</v>
      </c>
      <c r="L274" s="741">
        <v>1</v>
      </c>
      <c r="M274" s="742">
        <v>1472.61</v>
      </c>
    </row>
    <row r="275" spans="1:13" ht="14.4" customHeight="1" x14ac:dyDescent="0.3">
      <c r="A275" s="737" t="s">
        <v>3114</v>
      </c>
      <c r="B275" s="738" t="s">
        <v>5872</v>
      </c>
      <c r="C275" s="738" t="s">
        <v>4859</v>
      </c>
      <c r="D275" s="738" t="s">
        <v>4855</v>
      </c>
      <c r="E275" s="738" t="s">
        <v>4856</v>
      </c>
      <c r="F275" s="741">
        <v>2</v>
      </c>
      <c r="G275" s="741">
        <v>2945.22</v>
      </c>
      <c r="H275" s="754">
        <v>1</v>
      </c>
      <c r="I275" s="741"/>
      <c r="J275" s="741"/>
      <c r="K275" s="754">
        <v>0</v>
      </c>
      <c r="L275" s="741">
        <v>2</v>
      </c>
      <c r="M275" s="742">
        <v>2945.22</v>
      </c>
    </row>
    <row r="276" spans="1:13" ht="14.4" customHeight="1" x14ac:dyDescent="0.3">
      <c r="A276" s="737" t="s">
        <v>3114</v>
      </c>
      <c r="B276" s="738" t="s">
        <v>5872</v>
      </c>
      <c r="C276" s="738" t="s">
        <v>4860</v>
      </c>
      <c r="D276" s="738" t="s">
        <v>3513</v>
      </c>
      <c r="E276" s="738" t="s">
        <v>3573</v>
      </c>
      <c r="F276" s="741"/>
      <c r="G276" s="741"/>
      <c r="H276" s="754">
        <v>0</v>
      </c>
      <c r="I276" s="741">
        <v>6</v>
      </c>
      <c r="J276" s="741">
        <v>8835.66</v>
      </c>
      <c r="K276" s="754">
        <v>1</v>
      </c>
      <c r="L276" s="741">
        <v>6</v>
      </c>
      <c r="M276" s="742">
        <v>8835.66</v>
      </c>
    </row>
    <row r="277" spans="1:13" ht="14.4" customHeight="1" x14ac:dyDescent="0.3">
      <c r="A277" s="737" t="s">
        <v>3114</v>
      </c>
      <c r="B277" s="738" t="s">
        <v>5872</v>
      </c>
      <c r="C277" s="738" t="s">
        <v>4861</v>
      </c>
      <c r="D277" s="738" t="s">
        <v>3513</v>
      </c>
      <c r="E277" s="738" t="s">
        <v>4856</v>
      </c>
      <c r="F277" s="741"/>
      <c r="G277" s="741"/>
      <c r="H277" s="754">
        <v>0</v>
      </c>
      <c r="I277" s="741">
        <v>22</v>
      </c>
      <c r="J277" s="741">
        <v>32397.420000000002</v>
      </c>
      <c r="K277" s="754">
        <v>1</v>
      </c>
      <c r="L277" s="741">
        <v>22</v>
      </c>
      <c r="M277" s="742">
        <v>32397.420000000002</v>
      </c>
    </row>
    <row r="278" spans="1:13" ht="14.4" customHeight="1" x14ac:dyDescent="0.3">
      <c r="A278" s="737" t="s">
        <v>3114</v>
      </c>
      <c r="B278" s="738" t="s">
        <v>5872</v>
      </c>
      <c r="C278" s="738" t="s">
        <v>4969</v>
      </c>
      <c r="D278" s="738" t="s">
        <v>3513</v>
      </c>
      <c r="E278" s="738" t="s">
        <v>3639</v>
      </c>
      <c r="F278" s="741"/>
      <c r="G278" s="741"/>
      <c r="H278" s="754">
        <v>0</v>
      </c>
      <c r="I278" s="741">
        <v>4</v>
      </c>
      <c r="J278" s="741">
        <v>5890.44</v>
      </c>
      <c r="K278" s="754">
        <v>1</v>
      </c>
      <c r="L278" s="741">
        <v>4</v>
      </c>
      <c r="M278" s="742">
        <v>5890.44</v>
      </c>
    </row>
    <row r="279" spans="1:13" ht="14.4" customHeight="1" x14ac:dyDescent="0.3">
      <c r="A279" s="737" t="s">
        <v>3114</v>
      </c>
      <c r="B279" s="738" t="s">
        <v>5872</v>
      </c>
      <c r="C279" s="738" t="s">
        <v>5032</v>
      </c>
      <c r="D279" s="738" t="s">
        <v>3513</v>
      </c>
      <c r="E279" s="738" t="s">
        <v>5033</v>
      </c>
      <c r="F279" s="741"/>
      <c r="G279" s="741"/>
      <c r="H279" s="754">
        <v>0</v>
      </c>
      <c r="I279" s="741">
        <v>4</v>
      </c>
      <c r="J279" s="741">
        <v>1683</v>
      </c>
      <c r="K279" s="754">
        <v>1</v>
      </c>
      <c r="L279" s="741">
        <v>4</v>
      </c>
      <c r="M279" s="742">
        <v>1683</v>
      </c>
    </row>
    <row r="280" spans="1:13" ht="14.4" customHeight="1" x14ac:dyDescent="0.3">
      <c r="A280" s="737" t="s">
        <v>3114</v>
      </c>
      <c r="B280" s="738" t="s">
        <v>5872</v>
      </c>
      <c r="C280" s="738" t="s">
        <v>5037</v>
      </c>
      <c r="D280" s="738" t="s">
        <v>3638</v>
      </c>
      <c r="E280" s="738" t="s">
        <v>5038</v>
      </c>
      <c r="F280" s="741">
        <v>2</v>
      </c>
      <c r="G280" s="741">
        <v>841.5</v>
      </c>
      <c r="H280" s="754">
        <v>1</v>
      </c>
      <c r="I280" s="741"/>
      <c r="J280" s="741"/>
      <c r="K280" s="754">
        <v>0</v>
      </c>
      <c r="L280" s="741">
        <v>2</v>
      </c>
      <c r="M280" s="742">
        <v>841.5</v>
      </c>
    </row>
    <row r="281" spans="1:13" ht="14.4" customHeight="1" x14ac:dyDescent="0.3">
      <c r="A281" s="737" t="s">
        <v>3114</v>
      </c>
      <c r="B281" s="738" t="s">
        <v>2871</v>
      </c>
      <c r="C281" s="738" t="s">
        <v>4934</v>
      </c>
      <c r="D281" s="738" t="s">
        <v>1632</v>
      </c>
      <c r="E281" s="738" t="s">
        <v>4765</v>
      </c>
      <c r="F281" s="741"/>
      <c r="G281" s="741"/>
      <c r="H281" s="754">
        <v>0</v>
      </c>
      <c r="I281" s="741">
        <v>4</v>
      </c>
      <c r="J281" s="741">
        <v>553.24</v>
      </c>
      <c r="K281" s="754">
        <v>1</v>
      </c>
      <c r="L281" s="741">
        <v>4</v>
      </c>
      <c r="M281" s="742">
        <v>553.24</v>
      </c>
    </row>
    <row r="282" spans="1:13" ht="14.4" customHeight="1" x14ac:dyDescent="0.3">
      <c r="A282" s="737" t="s">
        <v>3114</v>
      </c>
      <c r="B282" s="738" t="s">
        <v>2871</v>
      </c>
      <c r="C282" s="738" t="s">
        <v>1631</v>
      </c>
      <c r="D282" s="738" t="s">
        <v>1632</v>
      </c>
      <c r="E282" s="738" t="s">
        <v>2960</v>
      </c>
      <c r="F282" s="741"/>
      <c r="G282" s="741"/>
      <c r="H282" s="754">
        <v>0</v>
      </c>
      <c r="I282" s="741">
        <v>3</v>
      </c>
      <c r="J282" s="741">
        <v>622.34999999999991</v>
      </c>
      <c r="K282" s="754">
        <v>1</v>
      </c>
      <c r="L282" s="741">
        <v>3</v>
      </c>
      <c r="M282" s="742">
        <v>622.34999999999991</v>
      </c>
    </row>
    <row r="283" spans="1:13" ht="14.4" customHeight="1" x14ac:dyDescent="0.3">
      <c r="A283" s="737" t="s">
        <v>3114</v>
      </c>
      <c r="B283" s="738" t="s">
        <v>2910</v>
      </c>
      <c r="C283" s="738" t="s">
        <v>3386</v>
      </c>
      <c r="D283" s="738" t="s">
        <v>2911</v>
      </c>
      <c r="E283" s="738" t="s">
        <v>3387</v>
      </c>
      <c r="F283" s="741"/>
      <c r="G283" s="741"/>
      <c r="H283" s="754">
        <v>0</v>
      </c>
      <c r="I283" s="741">
        <v>32</v>
      </c>
      <c r="J283" s="741">
        <v>6638.3999999999987</v>
      </c>
      <c r="K283" s="754">
        <v>1</v>
      </c>
      <c r="L283" s="741">
        <v>32</v>
      </c>
      <c r="M283" s="742">
        <v>6638.3999999999987</v>
      </c>
    </row>
    <row r="284" spans="1:13" ht="14.4" customHeight="1" x14ac:dyDescent="0.3">
      <c r="A284" s="737" t="s">
        <v>3114</v>
      </c>
      <c r="B284" s="738" t="s">
        <v>2910</v>
      </c>
      <c r="C284" s="738" t="s">
        <v>4839</v>
      </c>
      <c r="D284" s="738" t="s">
        <v>4837</v>
      </c>
      <c r="E284" s="738" t="s">
        <v>3157</v>
      </c>
      <c r="F284" s="741">
        <v>4</v>
      </c>
      <c r="G284" s="741">
        <v>829.8</v>
      </c>
      <c r="H284" s="754">
        <v>1</v>
      </c>
      <c r="I284" s="741"/>
      <c r="J284" s="741"/>
      <c r="K284" s="754">
        <v>0</v>
      </c>
      <c r="L284" s="741">
        <v>4</v>
      </c>
      <c r="M284" s="742">
        <v>829.8</v>
      </c>
    </row>
    <row r="285" spans="1:13" ht="14.4" customHeight="1" x14ac:dyDescent="0.3">
      <c r="A285" s="737" t="s">
        <v>3114</v>
      </c>
      <c r="B285" s="738" t="s">
        <v>2910</v>
      </c>
      <c r="C285" s="738" t="s">
        <v>5014</v>
      </c>
      <c r="D285" s="738" t="s">
        <v>4157</v>
      </c>
      <c r="E285" s="738" t="s">
        <v>5015</v>
      </c>
      <c r="F285" s="741">
        <v>4</v>
      </c>
      <c r="G285" s="741">
        <v>829.8</v>
      </c>
      <c r="H285" s="754">
        <v>1</v>
      </c>
      <c r="I285" s="741"/>
      <c r="J285" s="741"/>
      <c r="K285" s="754">
        <v>0</v>
      </c>
      <c r="L285" s="741">
        <v>4</v>
      </c>
      <c r="M285" s="742">
        <v>829.8</v>
      </c>
    </row>
    <row r="286" spans="1:13" ht="14.4" customHeight="1" x14ac:dyDescent="0.3">
      <c r="A286" s="737" t="s">
        <v>3114</v>
      </c>
      <c r="B286" s="738" t="s">
        <v>5855</v>
      </c>
      <c r="C286" s="738" t="s">
        <v>5020</v>
      </c>
      <c r="D286" s="738" t="s">
        <v>5021</v>
      </c>
      <c r="E286" s="738" t="s">
        <v>5022</v>
      </c>
      <c r="F286" s="741"/>
      <c r="G286" s="741"/>
      <c r="H286" s="754">
        <v>0</v>
      </c>
      <c r="I286" s="741">
        <v>5</v>
      </c>
      <c r="J286" s="741">
        <v>138.35000000000002</v>
      </c>
      <c r="K286" s="754">
        <v>1</v>
      </c>
      <c r="L286" s="741">
        <v>5</v>
      </c>
      <c r="M286" s="742">
        <v>138.35000000000002</v>
      </c>
    </row>
    <row r="287" spans="1:13" ht="14.4" customHeight="1" x14ac:dyDescent="0.3">
      <c r="A287" s="737" t="s">
        <v>3114</v>
      </c>
      <c r="B287" s="738" t="s">
        <v>5853</v>
      </c>
      <c r="C287" s="738" t="s">
        <v>4089</v>
      </c>
      <c r="D287" s="738" t="s">
        <v>3156</v>
      </c>
      <c r="E287" s="738" t="s">
        <v>4090</v>
      </c>
      <c r="F287" s="741"/>
      <c r="G287" s="741"/>
      <c r="H287" s="754">
        <v>0</v>
      </c>
      <c r="I287" s="741">
        <v>2</v>
      </c>
      <c r="J287" s="741">
        <v>230.52</v>
      </c>
      <c r="K287" s="754">
        <v>1</v>
      </c>
      <c r="L287" s="741">
        <v>2</v>
      </c>
      <c r="M287" s="742">
        <v>230.52</v>
      </c>
    </row>
    <row r="288" spans="1:13" ht="14.4" customHeight="1" x14ac:dyDescent="0.3">
      <c r="A288" s="737" t="s">
        <v>3114</v>
      </c>
      <c r="B288" s="738" t="s">
        <v>5853</v>
      </c>
      <c r="C288" s="738" t="s">
        <v>3155</v>
      </c>
      <c r="D288" s="738" t="s">
        <v>3156</v>
      </c>
      <c r="E288" s="738" t="s">
        <v>3157</v>
      </c>
      <c r="F288" s="741"/>
      <c r="G288" s="741"/>
      <c r="H288" s="754">
        <v>0</v>
      </c>
      <c r="I288" s="741">
        <v>130</v>
      </c>
      <c r="J288" s="741">
        <v>26968.500000000007</v>
      </c>
      <c r="K288" s="754">
        <v>1</v>
      </c>
      <c r="L288" s="741">
        <v>130</v>
      </c>
      <c r="M288" s="742">
        <v>26968.500000000007</v>
      </c>
    </row>
    <row r="289" spans="1:13" ht="14.4" customHeight="1" x14ac:dyDescent="0.3">
      <c r="A289" s="737" t="s">
        <v>3114</v>
      </c>
      <c r="B289" s="738" t="s">
        <v>5853</v>
      </c>
      <c r="C289" s="738" t="s">
        <v>4767</v>
      </c>
      <c r="D289" s="738" t="s">
        <v>3450</v>
      </c>
      <c r="E289" s="738" t="s">
        <v>3157</v>
      </c>
      <c r="F289" s="741">
        <v>68</v>
      </c>
      <c r="G289" s="741">
        <v>14106.599999999993</v>
      </c>
      <c r="H289" s="754">
        <v>1</v>
      </c>
      <c r="I289" s="741"/>
      <c r="J289" s="741"/>
      <c r="K289" s="754">
        <v>0</v>
      </c>
      <c r="L289" s="741">
        <v>68</v>
      </c>
      <c r="M289" s="742">
        <v>14106.599999999993</v>
      </c>
    </row>
    <row r="290" spans="1:13" ht="14.4" customHeight="1" x14ac:dyDescent="0.3">
      <c r="A290" s="737" t="s">
        <v>3114</v>
      </c>
      <c r="B290" s="738" t="s">
        <v>5853</v>
      </c>
      <c r="C290" s="738" t="s">
        <v>4998</v>
      </c>
      <c r="D290" s="738" t="s">
        <v>4938</v>
      </c>
      <c r="E290" s="738" t="s">
        <v>3387</v>
      </c>
      <c r="F290" s="741">
        <v>5</v>
      </c>
      <c r="G290" s="741">
        <v>1037.25</v>
      </c>
      <c r="H290" s="754">
        <v>1</v>
      </c>
      <c r="I290" s="741"/>
      <c r="J290" s="741"/>
      <c r="K290" s="754">
        <v>0</v>
      </c>
      <c r="L290" s="741">
        <v>5</v>
      </c>
      <c r="M290" s="742">
        <v>1037.25</v>
      </c>
    </row>
    <row r="291" spans="1:13" ht="14.4" customHeight="1" x14ac:dyDescent="0.3">
      <c r="A291" s="737" t="s">
        <v>3114</v>
      </c>
      <c r="B291" s="738" t="s">
        <v>2873</v>
      </c>
      <c r="C291" s="738" t="s">
        <v>4871</v>
      </c>
      <c r="D291" s="738" t="s">
        <v>4872</v>
      </c>
      <c r="E291" s="738" t="s">
        <v>2878</v>
      </c>
      <c r="F291" s="741"/>
      <c r="G291" s="741"/>
      <c r="H291" s="754">
        <v>0</v>
      </c>
      <c r="I291" s="741">
        <v>174</v>
      </c>
      <c r="J291" s="741">
        <v>280992.59999999998</v>
      </c>
      <c r="K291" s="754">
        <v>1</v>
      </c>
      <c r="L291" s="741">
        <v>174</v>
      </c>
      <c r="M291" s="742">
        <v>280992.59999999998</v>
      </c>
    </row>
    <row r="292" spans="1:13" ht="14.4" customHeight="1" x14ac:dyDescent="0.3">
      <c r="A292" s="737" t="s">
        <v>3114</v>
      </c>
      <c r="B292" s="738" t="s">
        <v>2873</v>
      </c>
      <c r="C292" s="738" t="s">
        <v>5039</v>
      </c>
      <c r="D292" s="738" t="s">
        <v>5040</v>
      </c>
      <c r="E292" s="738" t="s">
        <v>1676</v>
      </c>
      <c r="F292" s="741"/>
      <c r="G292" s="741"/>
      <c r="H292" s="754">
        <v>0</v>
      </c>
      <c r="I292" s="741">
        <v>3</v>
      </c>
      <c r="J292" s="741">
        <v>97.140000000000015</v>
      </c>
      <c r="K292" s="754">
        <v>1</v>
      </c>
      <c r="L292" s="741">
        <v>3</v>
      </c>
      <c r="M292" s="742">
        <v>97.140000000000015</v>
      </c>
    </row>
    <row r="293" spans="1:13" ht="14.4" customHeight="1" x14ac:dyDescent="0.3">
      <c r="A293" s="737" t="s">
        <v>3114</v>
      </c>
      <c r="B293" s="738" t="s">
        <v>2873</v>
      </c>
      <c r="C293" s="738" t="s">
        <v>4875</v>
      </c>
      <c r="D293" s="738" t="s">
        <v>4876</v>
      </c>
      <c r="E293" s="738" t="s">
        <v>4877</v>
      </c>
      <c r="F293" s="741"/>
      <c r="G293" s="741"/>
      <c r="H293" s="754">
        <v>0</v>
      </c>
      <c r="I293" s="741">
        <v>55</v>
      </c>
      <c r="J293" s="741">
        <v>17858.5</v>
      </c>
      <c r="K293" s="754">
        <v>1</v>
      </c>
      <c r="L293" s="741">
        <v>55</v>
      </c>
      <c r="M293" s="742">
        <v>17858.5</v>
      </c>
    </row>
    <row r="294" spans="1:13" ht="14.4" customHeight="1" x14ac:dyDescent="0.3">
      <c r="A294" s="737" t="s">
        <v>3114</v>
      </c>
      <c r="B294" s="738" t="s">
        <v>2873</v>
      </c>
      <c r="C294" s="738" t="s">
        <v>4972</v>
      </c>
      <c r="D294" s="738" t="s">
        <v>4973</v>
      </c>
      <c r="E294" s="738" t="s">
        <v>2874</v>
      </c>
      <c r="F294" s="741">
        <v>40</v>
      </c>
      <c r="G294" s="741">
        <v>64596</v>
      </c>
      <c r="H294" s="754">
        <v>1</v>
      </c>
      <c r="I294" s="741"/>
      <c r="J294" s="741"/>
      <c r="K294" s="754">
        <v>0</v>
      </c>
      <c r="L294" s="741">
        <v>40</v>
      </c>
      <c r="M294" s="742">
        <v>64596</v>
      </c>
    </row>
    <row r="295" spans="1:13" ht="14.4" customHeight="1" x14ac:dyDescent="0.3">
      <c r="A295" s="737" t="s">
        <v>3114</v>
      </c>
      <c r="B295" s="738" t="s">
        <v>2873</v>
      </c>
      <c r="C295" s="738" t="s">
        <v>4974</v>
      </c>
      <c r="D295" s="738" t="s">
        <v>4975</v>
      </c>
      <c r="E295" s="738" t="s">
        <v>2874</v>
      </c>
      <c r="F295" s="741"/>
      <c r="G295" s="741"/>
      <c r="H295" s="754">
        <v>0</v>
      </c>
      <c r="I295" s="741">
        <v>10</v>
      </c>
      <c r="J295" s="741">
        <v>16149</v>
      </c>
      <c r="K295" s="754">
        <v>1</v>
      </c>
      <c r="L295" s="741">
        <v>10</v>
      </c>
      <c r="M295" s="742">
        <v>16149</v>
      </c>
    </row>
    <row r="296" spans="1:13" ht="14.4" customHeight="1" x14ac:dyDescent="0.3">
      <c r="A296" s="737" t="s">
        <v>3114</v>
      </c>
      <c r="B296" s="738" t="s">
        <v>2873</v>
      </c>
      <c r="C296" s="738" t="s">
        <v>3555</v>
      </c>
      <c r="D296" s="738" t="s">
        <v>3556</v>
      </c>
      <c r="E296" s="738" t="s">
        <v>1266</v>
      </c>
      <c r="F296" s="741"/>
      <c r="G296" s="741"/>
      <c r="H296" s="754">
        <v>0</v>
      </c>
      <c r="I296" s="741">
        <v>1</v>
      </c>
      <c r="J296" s="741">
        <v>129.51</v>
      </c>
      <c r="K296" s="754">
        <v>1</v>
      </c>
      <c r="L296" s="741">
        <v>1</v>
      </c>
      <c r="M296" s="742">
        <v>129.51</v>
      </c>
    </row>
    <row r="297" spans="1:13" ht="14.4" customHeight="1" x14ac:dyDescent="0.3">
      <c r="A297" s="737" t="s">
        <v>3114</v>
      </c>
      <c r="B297" s="738" t="s">
        <v>2873</v>
      </c>
      <c r="C297" s="738" t="s">
        <v>4209</v>
      </c>
      <c r="D297" s="738" t="s">
        <v>4210</v>
      </c>
      <c r="E297" s="738" t="s">
        <v>1676</v>
      </c>
      <c r="F297" s="741"/>
      <c r="G297" s="741"/>
      <c r="H297" s="754">
        <v>0</v>
      </c>
      <c r="I297" s="741">
        <v>8</v>
      </c>
      <c r="J297" s="741">
        <v>578.16</v>
      </c>
      <c r="K297" s="754">
        <v>1</v>
      </c>
      <c r="L297" s="741">
        <v>8</v>
      </c>
      <c r="M297" s="742">
        <v>578.16</v>
      </c>
    </row>
    <row r="298" spans="1:13" ht="14.4" customHeight="1" x14ac:dyDescent="0.3">
      <c r="A298" s="737" t="s">
        <v>3114</v>
      </c>
      <c r="B298" s="738" t="s">
        <v>2873</v>
      </c>
      <c r="C298" s="738" t="s">
        <v>2658</v>
      </c>
      <c r="D298" s="738" t="s">
        <v>2659</v>
      </c>
      <c r="E298" s="738" t="s">
        <v>1676</v>
      </c>
      <c r="F298" s="741"/>
      <c r="G298" s="741"/>
      <c r="H298" s="754">
        <v>0</v>
      </c>
      <c r="I298" s="741">
        <v>10</v>
      </c>
      <c r="J298" s="741">
        <v>722.69999999999993</v>
      </c>
      <c r="K298" s="754">
        <v>1</v>
      </c>
      <c r="L298" s="741">
        <v>10</v>
      </c>
      <c r="M298" s="742">
        <v>722.69999999999993</v>
      </c>
    </row>
    <row r="299" spans="1:13" ht="14.4" customHeight="1" x14ac:dyDescent="0.3">
      <c r="A299" s="737" t="s">
        <v>3114</v>
      </c>
      <c r="B299" s="738" t="s">
        <v>2873</v>
      </c>
      <c r="C299" s="738" t="s">
        <v>657</v>
      </c>
      <c r="D299" s="738" t="s">
        <v>658</v>
      </c>
      <c r="E299" s="738" t="s">
        <v>2879</v>
      </c>
      <c r="F299" s="741">
        <v>12</v>
      </c>
      <c r="G299" s="741">
        <v>1626.4799999999998</v>
      </c>
      <c r="H299" s="754">
        <v>1</v>
      </c>
      <c r="I299" s="741"/>
      <c r="J299" s="741"/>
      <c r="K299" s="754">
        <v>0</v>
      </c>
      <c r="L299" s="741">
        <v>12</v>
      </c>
      <c r="M299" s="742">
        <v>1626.4799999999998</v>
      </c>
    </row>
    <row r="300" spans="1:13" ht="14.4" customHeight="1" x14ac:dyDescent="0.3">
      <c r="A300" s="737" t="s">
        <v>3114</v>
      </c>
      <c r="B300" s="738" t="s">
        <v>2873</v>
      </c>
      <c r="C300" s="738" t="s">
        <v>906</v>
      </c>
      <c r="D300" s="738" t="s">
        <v>907</v>
      </c>
      <c r="E300" s="738" t="s">
        <v>2879</v>
      </c>
      <c r="F300" s="741">
        <v>2</v>
      </c>
      <c r="G300" s="741">
        <v>271.08</v>
      </c>
      <c r="H300" s="754">
        <v>1</v>
      </c>
      <c r="I300" s="741"/>
      <c r="J300" s="741"/>
      <c r="K300" s="754">
        <v>0</v>
      </c>
      <c r="L300" s="741">
        <v>2</v>
      </c>
      <c r="M300" s="742">
        <v>271.08</v>
      </c>
    </row>
    <row r="301" spans="1:13" ht="14.4" customHeight="1" x14ac:dyDescent="0.3">
      <c r="A301" s="737" t="s">
        <v>3114</v>
      </c>
      <c r="B301" s="738" t="s">
        <v>5874</v>
      </c>
      <c r="C301" s="738" t="s">
        <v>4901</v>
      </c>
      <c r="D301" s="738" t="s">
        <v>4902</v>
      </c>
      <c r="E301" s="738" t="s">
        <v>4903</v>
      </c>
      <c r="F301" s="741">
        <v>16</v>
      </c>
      <c r="G301" s="741">
        <v>10557.92</v>
      </c>
      <c r="H301" s="754">
        <v>1</v>
      </c>
      <c r="I301" s="741"/>
      <c r="J301" s="741"/>
      <c r="K301" s="754">
        <v>0</v>
      </c>
      <c r="L301" s="741">
        <v>16</v>
      </c>
      <c r="M301" s="742">
        <v>10557.92</v>
      </c>
    </row>
    <row r="302" spans="1:13" ht="14.4" customHeight="1" x14ac:dyDescent="0.3">
      <c r="A302" s="737" t="s">
        <v>3114</v>
      </c>
      <c r="B302" s="738" t="s">
        <v>5874</v>
      </c>
      <c r="C302" s="738" t="s">
        <v>4904</v>
      </c>
      <c r="D302" s="738" t="s">
        <v>4902</v>
      </c>
      <c r="E302" s="738" t="s">
        <v>4905</v>
      </c>
      <c r="F302" s="741">
        <v>3</v>
      </c>
      <c r="G302" s="741">
        <v>3792.63</v>
      </c>
      <c r="H302" s="754">
        <v>1</v>
      </c>
      <c r="I302" s="741"/>
      <c r="J302" s="741"/>
      <c r="K302" s="754">
        <v>0</v>
      </c>
      <c r="L302" s="741">
        <v>3</v>
      </c>
      <c r="M302" s="742">
        <v>3792.63</v>
      </c>
    </row>
    <row r="303" spans="1:13" ht="14.4" customHeight="1" x14ac:dyDescent="0.3">
      <c r="A303" s="737" t="s">
        <v>3114</v>
      </c>
      <c r="B303" s="738" t="s">
        <v>5874</v>
      </c>
      <c r="C303" s="738" t="s">
        <v>4989</v>
      </c>
      <c r="D303" s="738" t="s">
        <v>4902</v>
      </c>
      <c r="E303" s="738" t="s">
        <v>4990</v>
      </c>
      <c r="F303" s="741">
        <v>15</v>
      </c>
      <c r="G303" s="741">
        <v>8497.9499999999989</v>
      </c>
      <c r="H303" s="754">
        <v>1</v>
      </c>
      <c r="I303" s="741"/>
      <c r="J303" s="741"/>
      <c r="K303" s="754">
        <v>0</v>
      </c>
      <c r="L303" s="741">
        <v>15</v>
      </c>
      <c r="M303" s="742">
        <v>8497.9499999999989</v>
      </c>
    </row>
    <row r="304" spans="1:13" ht="14.4" customHeight="1" x14ac:dyDescent="0.3">
      <c r="A304" s="737" t="s">
        <v>3115</v>
      </c>
      <c r="B304" s="738" t="s">
        <v>3009</v>
      </c>
      <c r="C304" s="738" t="s">
        <v>5697</v>
      </c>
      <c r="D304" s="738" t="s">
        <v>5698</v>
      </c>
      <c r="E304" s="738" t="s">
        <v>3521</v>
      </c>
      <c r="F304" s="741">
        <v>2</v>
      </c>
      <c r="G304" s="741">
        <v>83.26</v>
      </c>
      <c r="H304" s="754">
        <v>1</v>
      </c>
      <c r="I304" s="741"/>
      <c r="J304" s="741"/>
      <c r="K304" s="754">
        <v>0</v>
      </c>
      <c r="L304" s="741">
        <v>2</v>
      </c>
      <c r="M304" s="742">
        <v>83.26</v>
      </c>
    </row>
    <row r="305" spans="1:13" ht="14.4" customHeight="1" x14ac:dyDescent="0.3">
      <c r="A305" s="737" t="s">
        <v>3115</v>
      </c>
      <c r="B305" s="738" t="s">
        <v>2853</v>
      </c>
      <c r="C305" s="738" t="s">
        <v>1329</v>
      </c>
      <c r="D305" s="738" t="s">
        <v>2893</v>
      </c>
      <c r="E305" s="738" t="s">
        <v>2894</v>
      </c>
      <c r="F305" s="741"/>
      <c r="G305" s="741"/>
      <c r="H305" s="754">
        <v>0</v>
      </c>
      <c r="I305" s="741">
        <v>17</v>
      </c>
      <c r="J305" s="741">
        <v>1890.7399999999998</v>
      </c>
      <c r="K305" s="754">
        <v>1</v>
      </c>
      <c r="L305" s="741">
        <v>17</v>
      </c>
      <c r="M305" s="742">
        <v>1890.7399999999998</v>
      </c>
    </row>
    <row r="306" spans="1:13" ht="14.4" customHeight="1" x14ac:dyDescent="0.3">
      <c r="A306" s="737" t="s">
        <v>3115</v>
      </c>
      <c r="B306" s="738" t="s">
        <v>2853</v>
      </c>
      <c r="C306" s="738" t="s">
        <v>1007</v>
      </c>
      <c r="D306" s="738" t="s">
        <v>1008</v>
      </c>
      <c r="E306" s="738" t="s">
        <v>2856</v>
      </c>
      <c r="F306" s="741"/>
      <c r="G306" s="741"/>
      <c r="H306" s="754">
        <v>0</v>
      </c>
      <c r="I306" s="741">
        <v>3</v>
      </c>
      <c r="J306" s="741">
        <v>227.19</v>
      </c>
      <c r="K306" s="754">
        <v>1</v>
      </c>
      <c r="L306" s="741">
        <v>3</v>
      </c>
      <c r="M306" s="742">
        <v>227.19</v>
      </c>
    </row>
    <row r="307" spans="1:13" ht="14.4" customHeight="1" x14ac:dyDescent="0.3">
      <c r="A307" s="737" t="s">
        <v>3115</v>
      </c>
      <c r="B307" s="738" t="s">
        <v>2930</v>
      </c>
      <c r="C307" s="738" t="s">
        <v>5061</v>
      </c>
      <c r="D307" s="738" t="s">
        <v>5062</v>
      </c>
      <c r="E307" s="738" t="s">
        <v>5063</v>
      </c>
      <c r="F307" s="741">
        <v>12</v>
      </c>
      <c r="G307" s="741">
        <v>677.28</v>
      </c>
      <c r="H307" s="754">
        <v>1</v>
      </c>
      <c r="I307" s="741"/>
      <c r="J307" s="741"/>
      <c r="K307" s="754">
        <v>0</v>
      </c>
      <c r="L307" s="741">
        <v>12</v>
      </c>
      <c r="M307" s="742">
        <v>677.28</v>
      </c>
    </row>
    <row r="308" spans="1:13" ht="14.4" customHeight="1" x14ac:dyDescent="0.3">
      <c r="A308" s="737" t="s">
        <v>3115</v>
      </c>
      <c r="B308" s="738" t="s">
        <v>2930</v>
      </c>
      <c r="C308" s="738" t="s">
        <v>5663</v>
      </c>
      <c r="D308" s="738" t="s">
        <v>5664</v>
      </c>
      <c r="E308" s="738" t="s">
        <v>5665</v>
      </c>
      <c r="F308" s="741">
        <v>8</v>
      </c>
      <c r="G308" s="741">
        <v>350.8</v>
      </c>
      <c r="H308" s="754">
        <v>1</v>
      </c>
      <c r="I308" s="741"/>
      <c r="J308" s="741"/>
      <c r="K308" s="754">
        <v>0</v>
      </c>
      <c r="L308" s="741">
        <v>8</v>
      </c>
      <c r="M308" s="742">
        <v>350.8</v>
      </c>
    </row>
    <row r="309" spans="1:13" ht="14.4" customHeight="1" x14ac:dyDescent="0.3">
      <c r="A309" s="737" t="s">
        <v>3115</v>
      </c>
      <c r="B309" s="738" t="s">
        <v>2930</v>
      </c>
      <c r="C309" s="738" t="s">
        <v>5064</v>
      </c>
      <c r="D309" s="738" t="s">
        <v>5065</v>
      </c>
      <c r="E309" s="738" t="s">
        <v>5066</v>
      </c>
      <c r="F309" s="741">
        <v>8</v>
      </c>
      <c r="G309" s="741">
        <v>478.80000000000007</v>
      </c>
      <c r="H309" s="754">
        <v>1</v>
      </c>
      <c r="I309" s="741"/>
      <c r="J309" s="741"/>
      <c r="K309" s="754">
        <v>0</v>
      </c>
      <c r="L309" s="741">
        <v>8</v>
      </c>
      <c r="M309" s="742">
        <v>478.80000000000007</v>
      </c>
    </row>
    <row r="310" spans="1:13" ht="14.4" customHeight="1" x14ac:dyDescent="0.3">
      <c r="A310" s="737" t="s">
        <v>3115</v>
      </c>
      <c r="B310" s="738" t="s">
        <v>3032</v>
      </c>
      <c r="C310" s="738" t="s">
        <v>2641</v>
      </c>
      <c r="D310" s="738" t="s">
        <v>2642</v>
      </c>
      <c r="E310" s="738" t="s">
        <v>3033</v>
      </c>
      <c r="F310" s="741"/>
      <c r="G310" s="741"/>
      <c r="H310" s="754">
        <v>0</v>
      </c>
      <c r="I310" s="741">
        <v>2</v>
      </c>
      <c r="J310" s="741">
        <v>52.6</v>
      </c>
      <c r="K310" s="754">
        <v>1</v>
      </c>
      <c r="L310" s="741">
        <v>2</v>
      </c>
      <c r="M310" s="742">
        <v>52.6</v>
      </c>
    </row>
    <row r="311" spans="1:13" ht="14.4" customHeight="1" x14ac:dyDescent="0.3">
      <c r="A311" s="737" t="s">
        <v>3115</v>
      </c>
      <c r="B311" s="738" t="s">
        <v>3032</v>
      </c>
      <c r="C311" s="738" t="s">
        <v>5580</v>
      </c>
      <c r="D311" s="738" t="s">
        <v>2642</v>
      </c>
      <c r="E311" s="738" t="s">
        <v>5581</v>
      </c>
      <c r="F311" s="741">
        <v>2</v>
      </c>
      <c r="G311" s="741">
        <v>52.6</v>
      </c>
      <c r="H311" s="754">
        <v>1</v>
      </c>
      <c r="I311" s="741"/>
      <c r="J311" s="741"/>
      <c r="K311" s="754">
        <v>0</v>
      </c>
      <c r="L311" s="741">
        <v>2</v>
      </c>
      <c r="M311" s="742">
        <v>52.6</v>
      </c>
    </row>
    <row r="312" spans="1:13" ht="14.4" customHeight="1" x14ac:dyDescent="0.3">
      <c r="A312" s="737" t="s">
        <v>3115</v>
      </c>
      <c r="B312" s="738" t="s">
        <v>2868</v>
      </c>
      <c r="C312" s="738" t="s">
        <v>899</v>
      </c>
      <c r="D312" s="738" t="s">
        <v>2869</v>
      </c>
      <c r="E312" s="738" t="s">
        <v>2870</v>
      </c>
      <c r="F312" s="741"/>
      <c r="G312" s="741"/>
      <c r="H312" s="754"/>
      <c r="I312" s="741">
        <v>4</v>
      </c>
      <c r="J312" s="741">
        <v>0</v>
      </c>
      <c r="K312" s="754"/>
      <c r="L312" s="741">
        <v>4</v>
      </c>
      <c r="M312" s="742">
        <v>0</v>
      </c>
    </row>
    <row r="313" spans="1:13" ht="14.4" customHeight="1" x14ac:dyDescent="0.3">
      <c r="A313" s="737" t="s">
        <v>3115</v>
      </c>
      <c r="B313" s="738" t="s">
        <v>2871</v>
      </c>
      <c r="C313" s="738" t="s">
        <v>4059</v>
      </c>
      <c r="D313" s="738" t="s">
        <v>4060</v>
      </c>
      <c r="E313" s="738" t="s">
        <v>4061</v>
      </c>
      <c r="F313" s="741">
        <v>2</v>
      </c>
      <c r="G313" s="741">
        <v>0</v>
      </c>
      <c r="H313" s="754"/>
      <c r="I313" s="741"/>
      <c r="J313" s="741"/>
      <c r="K313" s="754"/>
      <c r="L313" s="741">
        <v>2</v>
      </c>
      <c r="M313" s="742">
        <v>0</v>
      </c>
    </row>
    <row r="314" spans="1:13" ht="14.4" customHeight="1" x14ac:dyDescent="0.3">
      <c r="A314" s="737" t="s">
        <v>3115</v>
      </c>
      <c r="B314" s="738" t="s">
        <v>2871</v>
      </c>
      <c r="C314" s="738" t="s">
        <v>5668</v>
      </c>
      <c r="D314" s="738" t="s">
        <v>4060</v>
      </c>
      <c r="E314" s="738" t="s">
        <v>3575</v>
      </c>
      <c r="F314" s="741">
        <v>2</v>
      </c>
      <c r="G314" s="741">
        <v>0</v>
      </c>
      <c r="H314" s="754"/>
      <c r="I314" s="741"/>
      <c r="J314" s="741"/>
      <c r="K314" s="754"/>
      <c r="L314" s="741">
        <v>2</v>
      </c>
      <c r="M314" s="742">
        <v>0</v>
      </c>
    </row>
    <row r="315" spans="1:13" ht="14.4" customHeight="1" x14ac:dyDescent="0.3">
      <c r="A315" s="737" t="s">
        <v>3115</v>
      </c>
      <c r="B315" s="738" t="s">
        <v>5853</v>
      </c>
      <c r="C315" s="738" t="s">
        <v>5669</v>
      </c>
      <c r="D315" s="738" t="s">
        <v>3450</v>
      </c>
      <c r="E315" s="738" t="s">
        <v>3732</v>
      </c>
      <c r="F315" s="741">
        <v>18</v>
      </c>
      <c r="G315" s="741">
        <v>415.07999999999993</v>
      </c>
      <c r="H315" s="754">
        <v>1</v>
      </c>
      <c r="I315" s="741"/>
      <c r="J315" s="741"/>
      <c r="K315" s="754">
        <v>0</v>
      </c>
      <c r="L315" s="741">
        <v>18</v>
      </c>
      <c r="M315" s="742">
        <v>415.07999999999993</v>
      </c>
    </row>
    <row r="316" spans="1:13" ht="14.4" customHeight="1" x14ac:dyDescent="0.3">
      <c r="A316" s="737" t="s">
        <v>3116</v>
      </c>
      <c r="B316" s="738" t="s">
        <v>5877</v>
      </c>
      <c r="C316" s="738" t="s">
        <v>3408</v>
      </c>
      <c r="D316" s="738" t="s">
        <v>3409</v>
      </c>
      <c r="E316" s="738" t="s">
        <v>3410</v>
      </c>
      <c r="F316" s="741">
        <v>1</v>
      </c>
      <c r="G316" s="741">
        <v>300.33</v>
      </c>
      <c r="H316" s="754">
        <v>1</v>
      </c>
      <c r="I316" s="741"/>
      <c r="J316" s="741"/>
      <c r="K316" s="754">
        <v>0</v>
      </c>
      <c r="L316" s="741">
        <v>1</v>
      </c>
      <c r="M316" s="742">
        <v>300.33</v>
      </c>
    </row>
    <row r="317" spans="1:13" ht="14.4" customHeight="1" x14ac:dyDescent="0.3">
      <c r="A317" s="737" t="s">
        <v>3116</v>
      </c>
      <c r="B317" s="738" t="s">
        <v>2873</v>
      </c>
      <c r="C317" s="738" t="s">
        <v>2644</v>
      </c>
      <c r="D317" s="738" t="s">
        <v>2645</v>
      </c>
      <c r="E317" s="738" t="s">
        <v>1676</v>
      </c>
      <c r="F317" s="741"/>
      <c r="G317" s="741"/>
      <c r="H317" s="754">
        <v>0</v>
      </c>
      <c r="I317" s="741">
        <v>20</v>
      </c>
      <c r="J317" s="741">
        <v>1445.3999999999999</v>
      </c>
      <c r="K317" s="754">
        <v>1</v>
      </c>
      <c r="L317" s="741">
        <v>20</v>
      </c>
      <c r="M317" s="742">
        <v>1445.3999999999999</v>
      </c>
    </row>
    <row r="318" spans="1:13" ht="14.4" customHeight="1" x14ac:dyDescent="0.3">
      <c r="A318" s="737" t="s">
        <v>3117</v>
      </c>
      <c r="B318" s="738" t="s">
        <v>2853</v>
      </c>
      <c r="C318" s="738" t="s">
        <v>1007</v>
      </c>
      <c r="D318" s="738" t="s">
        <v>1008</v>
      </c>
      <c r="E318" s="738" t="s">
        <v>2856</v>
      </c>
      <c r="F318" s="741"/>
      <c r="G318" s="741"/>
      <c r="H318" s="754">
        <v>0</v>
      </c>
      <c r="I318" s="741">
        <v>8</v>
      </c>
      <c r="J318" s="741">
        <v>605.84</v>
      </c>
      <c r="K318" s="754">
        <v>1</v>
      </c>
      <c r="L318" s="741">
        <v>8</v>
      </c>
      <c r="M318" s="742">
        <v>605.84</v>
      </c>
    </row>
    <row r="319" spans="1:13" ht="14.4" customHeight="1" x14ac:dyDescent="0.3">
      <c r="A319" s="737" t="s">
        <v>3117</v>
      </c>
      <c r="B319" s="738" t="s">
        <v>2853</v>
      </c>
      <c r="C319" s="738" t="s">
        <v>2298</v>
      </c>
      <c r="D319" s="738" t="s">
        <v>2299</v>
      </c>
      <c r="E319" s="738" t="s">
        <v>2971</v>
      </c>
      <c r="F319" s="741"/>
      <c r="G319" s="741"/>
      <c r="H319" s="754">
        <v>0</v>
      </c>
      <c r="I319" s="741">
        <v>2</v>
      </c>
      <c r="J319" s="741">
        <v>450.12</v>
      </c>
      <c r="K319" s="754">
        <v>1</v>
      </c>
      <c r="L319" s="741">
        <v>2</v>
      </c>
      <c r="M319" s="742">
        <v>450.12</v>
      </c>
    </row>
    <row r="320" spans="1:13" ht="14.4" customHeight="1" x14ac:dyDescent="0.3">
      <c r="A320" s="737" t="s">
        <v>3117</v>
      </c>
      <c r="B320" s="738" t="s">
        <v>2857</v>
      </c>
      <c r="C320" s="738" t="s">
        <v>1239</v>
      </c>
      <c r="D320" s="738" t="s">
        <v>2939</v>
      </c>
      <c r="E320" s="738" t="s">
        <v>2940</v>
      </c>
      <c r="F320" s="741"/>
      <c r="G320" s="741"/>
      <c r="H320" s="754"/>
      <c r="I320" s="741">
        <v>2</v>
      </c>
      <c r="J320" s="741">
        <v>0</v>
      </c>
      <c r="K320" s="754"/>
      <c r="L320" s="741">
        <v>2</v>
      </c>
      <c r="M320" s="742">
        <v>0</v>
      </c>
    </row>
    <row r="321" spans="1:13" ht="14.4" customHeight="1" x14ac:dyDescent="0.3">
      <c r="A321" s="737" t="s">
        <v>3117</v>
      </c>
      <c r="B321" s="738" t="s">
        <v>2941</v>
      </c>
      <c r="C321" s="738" t="s">
        <v>2639</v>
      </c>
      <c r="D321" s="738" t="s">
        <v>2630</v>
      </c>
      <c r="E321" s="738" t="s">
        <v>3027</v>
      </c>
      <c r="F321" s="741"/>
      <c r="G321" s="741"/>
      <c r="H321" s="754">
        <v>0</v>
      </c>
      <c r="I321" s="741">
        <v>1</v>
      </c>
      <c r="J321" s="741">
        <v>63.34</v>
      </c>
      <c r="K321" s="754">
        <v>1</v>
      </c>
      <c r="L321" s="741">
        <v>1</v>
      </c>
      <c r="M321" s="742">
        <v>63.34</v>
      </c>
    </row>
    <row r="322" spans="1:13" ht="14.4" customHeight="1" x14ac:dyDescent="0.3">
      <c r="A322" s="737" t="s">
        <v>3117</v>
      </c>
      <c r="B322" s="738" t="s">
        <v>2871</v>
      </c>
      <c r="C322" s="738" t="s">
        <v>1631</v>
      </c>
      <c r="D322" s="738" t="s">
        <v>1632</v>
      </c>
      <c r="E322" s="738" t="s">
        <v>2960</v>
      </c>
      <c r="F322" s="741"/>
      <c r="G322" s="741"/>
      <c r="H322" s="754">
        <v>0</v>
      </c>
      <c r="I322" s="741">
        <v>2</v>
      </c>
      <c r="J322" s="741">
        <v>414.9</v>
      </c>
      <c r="K322" s="754">
        <v>1</v>
      </c>
      <c r="L322" s="741">
        <v>2</v>
      </c>
      <c r="M322" s="742">
        <v>414.9</v>
      </c>
    </row>
    <row r="323" spans="1:13" ht="14.4" customHeight="1" x14ac:dyDescent="0.3">
      <c r="A323" s="737" t="s">
        <v>3117</v>
      </c>
      <c r="B323" s="738" t="s">
        <v>2873</v>
      </c>
      <c r="C323" s="738" t="s">
        <v>2315</v>
      </c>
      <c r="D323" s="738" t="s">
        <v>2316</v>
      </c>
      <c r="E323" s="738" t="s">
        <v>2965</v>
      </c>
      <c r="F323" s="741"/>
      <c r="G323" s="741"/>
      <c r="H323" s="754">
        <v>0</v>
      </c>
      <c r="I323" s="741">
        <v>2</v>
      </c>
      <c r="J323" s="741">
        <v>169.78</v>
      </c>
      <c r="K323" s="754">
        <v>1</v>
      </c>
      <c r="L323" s="741">
        <v>2</v>
      </c>
      <c r="M323" s="742">
        <v>169.78</v>
      </c>
    </row>
    <row r="324" spans="1:13" ht="14.4" customHeight="1" x14ac:dyDescent="0.3">
      <c r="A324" s="737" t="s">
        <v>3117</v>
      </c>
      <c r="B324" s="738" t="s">
        <v>2873</v>
      </c>
      <c r="C324" s="738" t="s">
        <v>4314</v>
      </c>
      <c r="D324" s="738" t="s">
        <v>3596</v>
      </c>
      <c r="E324" s="738" t="s">
        <v>1266</v>
      </c>
      <c r="F324" s="741"/>
      <c r="G324" s="741"/>
      <c r="H324" s="754">
        <v>0</v>
      </c>
      <c r="I324" s="741">
        <v>2</v>
      </c>
      <c r="J324" s="741">
        <v>264.68</v>
      </c>
      <c r="K324" s="754">
        <v>1</v>
      </c>
      <c r="L324" s="741">
        <v>2</v>
      </c>
      <c r="M324" s="742">
        <v>264.68</v>
      </c>
    </row>
    <row r="325" spans="1:13" ht="14.4" customHeight="1" x14ac:dyDescent="0.3">
      <c r="A325" s="737" t="s">
        <v>3118</v>
      </c>
      <c r="B325" s="738" t="s">
        <v>5878</v>
      </c>
      <c r="C325" s="738" t="s">
        <v>3440</v>
      </c>
      <c r="D325" s="738" t="s">
        <v>3441</v>
      </c>
      <c r="E325" s="738" t="s">
        <v>3442</v>
      </c>
      <c r="F325" s="741">
        <v>2</v>
      </c>
      <c r="G325" s="741">
        <v>918.6</v>
      </c>
      <c r="H325" s="754">
        <v>1</v>
      </c>
      <c r="I325" s="741"/>
      <c r="J325" s="741"/>
      <c r="K325" s="754">
        <v>0</v>
      </c>
      <c r="L325" s="741">
        <v>2</v>
      </c>
      <c r="M325" s="742">
        <v>918.6</v>
      </c>
    </row>
    <row r="326" spans="1:13" ht="14.4" customHeight="1" x14ac:dyDescent="0.3">
      <c r="A326" s="737" t="s">
        <v>3118</v>
      </c>
      <c r="B326" s="738" t="s">
        <v>5878</v>
      </c>
      <c r="C326" s="738" t="s">
        <v>3443</v>
      </c>
      <c r="D326" s="738" t="s">
        <v>3441</v>
      </c>
      <c r="E326" s="738" t="s">
        <v>3444</v>
      </c>
      <c r="F326" s="741">
        <v>2</v>
      </c>
      <c r="G326" s="741">
        <v>918.6</v>
      </c>
      <c r="H326" s="754">
        <v>1</v>
      </c>
      <c r="I326" s="741"/>
      <c r="J326" s="741"/>
      <c r="K326" s="754">
        <v>0</v>
      </c>
      <c r="L326" s="741">
        <v>2</v>
      </c>
      <c r="M326" s="742">
        <v>918.6</v>
      </c>
    </row>
    <row r="327" spans="1:13" ht="14.4" customHeight="1" x14ac:dyDescent="0.3">
      <c r="A327" s="737" t="s">
        <v>3118</v>
      </c>
      <c r="B327" s="738" t="s">
        <v>5866</v>
      </c>
      <c r="C327" s="738" t="s">
        <v>3425</v>
      </c>
      <c r="D327" s="738" t="s">
        <v>3426</v>
      </c>
      <c r="E327" s="738" t="s">
        <v>3427</v>
      </c>
      <c r="F327" s="741">
        <v>2</v>
      </c>
      <c r="G327" s="741">
        <v>636.32000000000005</v>
      </c>
      <c r="H327" s="754">
        <v>1</v>
      </c>
      <c r="I327" s="741"/>
      <c r="J327" s="741"/>
      <c r="K327" s="754">
        <v>0</v>
      </c>
      <c r="L327" s="741">
        <v>2</v>
      </c>
      <c r="M327" s="742">
        <v>636.32000000000005</v>
      </c>
    </row>
    <row r="328" spans="1:13" ht="14.4" customHeight="1" x14ac:dyDescent="0.3">
      <c r="A328" s="737" t="s">
        <v>3118</v>
      </c>
      <c r="B328" s="738" t="s">
        <v>2863</v>
      </c>
      <c r="C328" s="738" t="s">
        <v>885</v>
      </c>
      <c r="D328" s="738" t="s">
        <v>886</v>
      </c>
      <c r="E328" s="738" t="s">
        <v>2864</v>
      </c>
      <c r="F328" s="741"/>
      <c r="G328" s="741"/>
      <c r="H328" s="754">
        <v>0</v>
      </c>
      <c r="I328" s="741">
        <v>4</v>
      </c>
      <c r="J328" s="741">
        <v>255</v>
      </c>
      <c r="K328" s="754">
        <v>1</v>
      </c>
      <c r="L328" s="741">
        <v>4</v>
      </c>
      <c r="M328" s="742">
        <v>255</v>
      </c>
    </row>
    <row r="329" spans="1:13" ht="14.4" customHeight="1" x14ac:dyDescent="0.3">
      <c r="A329" s="737" t="s">
        <v>3119</v>
      </c>
      <c r="B329" s="738" t="s">
        <v>2853</v>
      </c>
      <c r="C329" s="738" t="s">
        <v>1321</v>
      </c>
      <c r="D329" s="738" t="s">
        <v>2299</v>
      </c>
      <c r="E329" s="738" t="s">
        <v>2892</v>
      </c>
      <c r="F329" s="741"/>
      <c r="G329" s="741"/>
      <c r="H329" s="754">
        <v>0</v>
      </c>
      <c r="I329" s="741">
        <v>2</v>
      </c>
      <c r="J329" s="741">
        <v>308.72000000000003</v>
      </c>
      <c r="K329" s="754">
        <v>1</v>
      </c>
      <c r="L329" s="741">
        <v>2</v>
      </c>
      <c r="M329" s="742">
        <v>308.72000000000003</v>
      </c>
    </row>
    <row r="330" spans="1:13" ht="14.4" customHeight="1" x14ac:dyDescent="0.3">
      <c r="A330" s="737" t="s">
        <v>3119</v>
      </c>
      <c r="B330" s="738" t="s">
        <v>2853</v>
      </c>
      <c r="C330" s="738" t="s">
        <v>1329</v>
      </c>
      <c r="D330" s="738" t="s">
        <v>2893</v>
      </c>
      <c r="E330" s="738" t="s">
        <v>2894</v>
      </c>
      <c r="F330" s="741"/>
      <c r="G330" s="741"/>
      <c r="H330" s="754">
        <v>0</v>
      </c>
      <c r="I330" s="741">
        <v>1</v>
      </c>
      <c r="J330" s="741">
        <v>111.22</v>
      </c>
      <c r="K330" s="754">
        <v>1</v>
      </c>
      <c r="L330" s="741">
        <v>1</v>
      </c>
      <c r="M330" s="742">
        <v>111.22</v>
      </c>
    </row>
    <row r="331" spans="1:13" ht="14.4" customHeight="1" x14ac:dyDescent="0.3">
      <c r="A331" s="737" t="s">
        <v>3119</v>
      </c>
      <c r="B331" s="738" t="s">
        <v>2853</v>
      </c>
      <c r="C331" s="738" t="s">
        <v>1007</v>
      </c>
      <c r="D331" s="738" t="s">
        <v>1008</v>
      </c>
      <c r="E331" s="738" t="s">
        <v>2856</v>
      </c>
      <c r="F331" s="741"/>
      <c r="G331" s="741"/>
      <c r="H331" s="754">
        <v>0</v>
      </c>
      <c r="I331" s="741">
        <v>16</v>
      </c>
      <c r="J331" s="741">
        <v>1211.68</v>
      </c>
      <c r="K331" s="754">
        <v>1</v>
      </c>
      <c r="L331" s="741">
        <v>16</v>
      </c>
      <c r="M331" s="742">
        <v>1211.68</v>
      </c>
    </row>
    <row r="332" spans="1:13" ht="14.4" customHeight="1" x14ac:dyDescent="0.3">
      <c r="A332" s="737" t="s">
        <v>3119</v>
      </c>
      <c r="B332" s="738" t="s">
        <v>2853</v>
      </c>
      <c r="C332" s="738" t="s">
        <v>2298</v>
      </c>
      <c r="D332" s="738" t="s">
        <v>2299</v>
      </c>
      <c r="E332" s="738" t="s">
        <v>2971</v>
      </c>
      <c r="F332" s="741"/>
      <c r="G332" s="741"/>
      <c r="H332" s="754">
        <v>0</v>
      </c>
      <c r="I332" s="741">
        <v>1</v>
      </c>
      <c r="J332" s="741">
        <v>225.06</v>
      </c>
      <c r="K332" s="754">
        <v>1</v>
      </c>
      <c r="L332" s="741">
        <v>1</v>
      </c>
      <c r="M332" s="742">
        <v>225.06</v>
      </c>
    </row>
    <row r="333" spans="1:13" ht="14.4" customHeight="1" x14ac:dyDescent="0.3">
      <c r="A333" s="737" t="s">
        <v>3119</v>
      </c>
      <c r="B333" s="738" t="s">
        <v>5875</v>
      </c>
      <c r="C333" s="738" t="s">
        <v>3720</v>
      </c>
      <c r="D333" s="738" t="s">
        <v>3721</v>
      </c>
      <c r="E333" s="738" t="s">
        <v>3722</v>
      </c>
      <c r="F333" s="741">
        <v>2</v>
      </c>
      <c r="G333" s="741">
        <v>1736.74</v>
      </c>
      <c r="H333" s="754">
        <v>1</v>
      </c>
      <c r="I333" s="741"/>
      <c r="J333" s="741"/>
      <c r="K333" s="754">
        <v>0</v>
      </c>
      <c r="L333" s="741">
        <v>2</v>
      </c>
      <c r="M333" s="742">
        <v>1736.74</v>
      </c>
    </row>
    <row r="334" spans="1:13" ht="14.4" customHeight="1" x14ac:dyDescent="0.3">
      <c r="A334" s="737" t="s">
        <v>3119</v>
      </c>
      <c r="B334" s="738" t="s">
        <v>2857</v>
      </c>
      <c r="C334" s="738" t="s">
        <v>1239</v>
      </c>
      <c r="D334" s="738" t="s">
        <v>2939</v>
      </c>
      <c r="E334" s="738" t="s">
        <v>2940</v>
      </c>
      <c r="F334" s="741"/>
      <c r="G334" s="741"/>
      <c r="H334" s="754"/>
      <c r="I334" s="741">
        <v>2</v>
      </c>
      <c r="J334" s="741">
        <v>0</v>
      </c>
      <c r="K334" s="754"/>
      <c r="L334" s="741">
        <v>2</v>
      </c>
      <c r="M334" s="742">
        <v>0</v>
      </c>
    </row>
    <row r="335" spans="1:13" ht="14.4" customHeight="1" x14ac:dyDescent="0.3">
      <c r="A335" s="737" t="s">
        <v>3119</v>
      </c>
      <c r="B335" s="738" t="s">
        <v>2946</v>
      </c>
      <c r="C335" s="738" t="s">
        <v>1651</v>
      </c>
      <c r="D335" s="738" t="s">
        <v>2947</v>
      </c>
      <c r="E335" s="738" t="s">
        <v>2948</v>
      </c>
      <c r="F335" s="741"/>
      <c r="G335" s="741"/>
      <c r="H335" s="754">
        <v>0</v>
      </c>
      <c r="I335" s="741">
        <v>4</v>
      </c>
      <c r="J335" s="741">
        <v>221.48</v>
      </c>
      <c r="K335" s="754">
        <v>1</v>
      </c>
      <c r="L335" s="741">
        <v>4</v>
      </c>
      <c r="M335" s="742">
        <v>221.48</v>
      </c>
    </row>
    <row r="336" spans="1:13" ht="14.4" customHeight="1" x14ac:dyDescent="0.3">
      <c r="A336" s="737" t="s">
        <v>3119</v>
      </c>
      <c r="B336" s="738" t="s">
        <v>2946</v>
      </c>
      <c r="C336" s="738" t="s">
        <v>2621</v>
      </c>
      <c r="D336" s="738" t="s">
        <v>2947</v>
      </c>
      <c r="E336" s="738" t="s">
        <v>3029</v>
      </c>
      <c r="F336" s="741"/>
      <c r="G336" s="741"/>
      <c r="H336" s="754">
        <v>0</v>
      </c>
      <c r="I336" s="741">
        <v>2</v>
      </c>
      <c r="J336" s="741">
        <v>221.46</v>
      </c>
      <c r="K336" s="754">
        <v>1</v>
      </c>
      <c r="L336" s="741">
        <v>2</v>
      </c>
      <c r="M336" s="742">
        <v>221.46</v>
      </c>
    </row>
    <row r="337" spans="1:13" ht="14.4" customHeight="1" x14ac:dyDescent="0.3">
      <c r="A337" s="737" t="s">
        <v>3119</v>
      </c>
      <c r="B337" s="738" t="s">
        <v>2863</v>
      </c>
      <c r="C337" s="738" t="s">
        <v>885</v>
      </c>
      <c r="D337" s="738" t="s">
        <v>886</v>
      </c>
      <c r="E337" s="738" t="s">
        <v>2864</v>
      </c>
      <c r="F337" s="741"/>
      <c r="G337" s="741"/>
      <c r="H337" s="754">
        <v>0</v>
      </c>
      <c r="I337" s="741">
        <v>2</v>
      </c>
      <c r="J337" s="741">
        <v>127.5</v>
      </c>
      <c r="K337" s="754">
        <v>1</v>
      </c>
      <c r="L337" s="741">
        <v>2</v>
      </c>
      <c r="M337" s="742">
        <v>127.5</v>
      </c>
    </row>
    <row r="338" spans="1:13" ht="14.4" customHeight="1" x14ac:dyDescent="0.3">
      <c r="A338" s="737" t="s">
        <v>3119</v>
      </c>
      <c r="B338" s="738" t="s">
        <v>3032</v>
      </c>
      <c r="C338" s="738" t="s">
        <v>2641</v>
      </c>
      <c r="D338" s="738" t="s">
        <v>2642</v>
      </c>
      <c r="E338" s="738" t="s">
        <v>3033</v>
      </c>
      <c r="F338" s="741"/>
      <c r="G338" s="741"/>
      <c r="H338" s="754">
        <v>0</v>
      </c>
      <c r="I338" s="741">
        <v>2</v>
      </c>
      <c r="J338" s="741">
        <v>52.6</v>
      </c>
      <c r="K338" s="754">
        <v>1</v>
      </c>
      <c r="L338" s="741">
        <v>2</v>
      </c>
      <c r="M338" s="742">
        <v>52.6</v>
      </c>
    </row>
    <row r="339" spans="1:13" ht="14.4" customHeight="1" x14ac:dyDescent="0.3">
      <c r="A339" s="737" t="s">
        <v>3119</v>
      </c>
      <c r="B339" s="738" t="s">
        <v>2868</v>
      </c>
      <c r="C339" s="738" t="s">
        <v>5431</v>
      </c>
      <c r="D339" s="738" t="s">
        <v>5432</v>
      </c>
      <c r="E339" s="738" t="s">
        <v>5433</v>
      </c>
      <c r="F339" s="741">
        <v>1</v>
      </c>
      <c r="G339" s="741">
        <v>0</v>
      </c>
      <c r="H339" s="754"/>
      <c r="I339" s="741"/>
      <c r="J339" s="741"/>
      <c r="K339" s="754"/>
      <c r="L339" s="741">
        <v>1</v>
      </c>
      <c r="M339" s="742">
        <v>0</v>
      </c>
    </row>
    <row r="340" spans="1:13" ht="14.4" customHeight="1" x14ac:dyDescent="0.3">
      <c r="A340" s="737" t="s">
        <v>3119</v>
      </c>
      <c r="B340" s="738" t="s">
        <v>2871</v>
      </c>
      <c r="C340" s="738" t="s">
        <v>1920</v>
      </c>
      <c r="D340" s="738" t="s">
        <v>1632</v>
      </c>
      <c r="E340" s="738" t="s">
        <v>2983</v>
      </c>
      <c r="F340" s="741"/>
      <c r="G340" s="741"/>
      <c r="H340" s="754">
        <v>0</v>
      </c>
      <c r="I340" s="741">
        <v>2</v>
      </c>
      <c r="J340" s="741">
        <v>138.32</v>
      </c>
      <c r="K340" s="754">
        <v>1</v>
      </c>
      <c r="L340" s="741">
        <v>2</v>
      </c>
      <c r="M340" s="742">
        <v>138.32</v>
      </c>
    </row>
    <row r="341" spans="1:13" ht="14.4" customHeight="1" x14ac:dyDescent="0.3">
      <c r="A341" s="737" t="s">
        <v>3119</v>
      </c>
      <c r="B341" s="738" t="s">
        <v>2873</v>
      </c>
      <c r="C341" s="738" t="s">
        <v>1264</v>
      </c>
      <c r="D341" s="738" t="s">
        <v>1265</v>
      </c>
      <c r="E341" s="738" t="s">
        <v>1266</v>
      </c>
      <c r="F341" s="741"/>
      <c r="G341" s="741"/>
      <c r="H341" s="754">
        <v>0</v>
      </c>
      <c r="I341" s="741">
        <v>40</v>
      </c>
      <c r="J341" s="741">
        <v>5215.5999999999995</v>
      </c>
      <c r="K341" s="754">
        <v>1</v>
      </c>
      <c r="L341" s="741">
        <v>40</v>
      </c>
      <c r="M341" s="742">
        <v>5215.5999999999995</v>
      </c>
    </row>
    <row r="342" spans="1:13" ht="14.4" customHeight="1" x14ac:dyDescent="0.3">
      <c r="A342" s="737" t="s">
        <v>3120</v>
      </c>
      <c r="B342" s="738" t="s">
        <v>5865</v>
      </c>
      <c r="C342" s="738" t="s">
        <v>4687</v>
      </c>
      <c r="D342" s="738" t="s">
        <v>4688</v>
      </c>
      <c r="E342" s="738" t="s">
        <v>4689</v>
      </c>
      <c r="F342" s="741"/>
      <c r="G342" s="741"/>
      <c r="H342" s="754">
        <v>0</v>
      </c>
      <c r="I342" s="741">
        <v>2</v>
      </c>
      <c r="J342" s="741">
        <v>57.62</v>
      </c>
      <c r="K342" s="754">
        <v>1</v>
      </c>
      <c r="L342" s="741">
        <v>2</v>
      </c>
      <c r="M342" s="742">
        <v>57.62</v>
      </c>
    </row>
    <row r="343" spans="1:13" ht="14.4" customHeight="1" x14ac:dyDescent="0.3">
      <c r="A343" s="737" t="s">
        <v>3120</v>
      </c>
      <c r="B343" s="738" t="s">
        <v>2853</v>
      </c>
      <c r="C343" s="738" t="s">
        <v>2298</v>
      </c>
      <c r="D343" s="738" t="s">
        <v>2299</v>
      </c>
      <c r="E343" s="738" t="s">
        <v>2971</v>
      </c>
      <c r="F343" s="741"/>
      <c r="G343" s="741"/>
      <c r="H343" s="754">
        <v>0</v>
      </c>
      <c r="I343" s="741">
        <v>2</v>
      </c>
      <c r="J343" s="741">
        <v>450.12</v>
      </c>
      <c r="K343" s="754">
        <v>1</v>
      </c>
      <c r="L343" s="741">
        <v>2</v>
      </c>
      <c r="M343" s="742">
        <v>450.12</v>
      </c>
    </row>
    <row r="344" spans="1:13" ht="14.4" customHeight="1" x14ac:dyDescent="0.3">
      <c r="A344" s="737" t="s">
        <v>3120</v>
      </c>
      <c r="B344" s="738" t="s">
        <v>2903</v>
      </c>
      <c r="C344" s="738" t="s">
        <v>3187</v>
      </c>
      <c r="D344" s="738" t="s">
        <v>1247</v>
      </c>
      <c r="E344" s="738" t="s">
        <v>3000</v>
      </c>
      <c r="F344" s="741"/>
      <c r="G344" s="741"/>
      <c r="H344" s="754">
        <v>0</v>
      </c>
      <c r="I344" s="741">
        <v>4</v>
      </c>
      <c r="J344" s="741">
        <v>193.68</v>
      </c>
      <c r="K344" s="754">
        <v>1</v>
      </c>
      <c r="L344" s="741">
        <v>4</v>
      </c>
      <c r="M344" s="742">
        <v>193.68</v>
      </c>
    </row>
    <row r="345" spans="1:13" ht="14.4" customHeight="1" x14ac:dyDescent="0.3">
      <c r="A345" s="737" t="s">
        <v>3120</v>
      </c>
      <c r="B345" s="738" t="s">
        <v>5879</v>
      </c>
      <c r="C345" s="738" t="s">
        <v>4636</v>
      </c>
      <c r="D345" s="738" t="s">
        <v>4352</v>
      </c>
      <c r="E345" s="738" t="s">
        <v>4637</v>
      </c>
      <c r="F345" s="741">
        <v>6</v>
      </c>
      <c r="G345" s="741">
        <v>0</v>
      </c>
      <c r="H345" s="754"/>
      <c r="I345" s="741"/>
      <c r="J345" s="741"/>
      <c r="K345" s="754"/>
      <c r="L345" s="741">
        <v>6</v>
      </c>
      <c r="M345" s="742">
        <v>0</v>
      </c>
    </row>
    <row r="346" spans="1:13" ht="14.4" customHeight="1" x14ac:dyDescent="0.3">
      <c r="A346" s="737" t="s">
        <v>3120</v>
      </c>
      <c r="B346" s="738" t="s">
        <v>2941</v>
      </c>
      <c r="C346" s="738" t="s">
        <v>4360</v>
      </c>
      <c r="D346" s="738" t="s">
        <v>2944</v>
      </c>
      <c r="E346" s="738" t="s">
        <v>4361</v>
      </c>
      <c r="F346" s="741">
        <v>4</v>
      </c>
      <c r="G346" s="741">
        <v>439.56</v>
      </c>
      <c r="H346" s="754">
        <v>1</v>
      </c>
      <c r="I346" s="741"/>
      <c r="J346" s="741"/>
      <c r="K346" s="754">
        <v>0</v>
      </c>
      <c r="L346" s="741">
        <v>4</v>
      </c>
      <c r="M346" s="742">
        <v>439.56</v>
      </c>
    </row>
    <row r="347" spans="1:13" ht="14.4" customHeight="1" x14ac:dyDescent="0.3">
      <c r="A347" s="737" t="s">
        <v>3120</v>
      </c>
      <c r="B347" s="738" t="s">
        <v>2941</v>
      </c>
      <c r="C347" s="738" t="s">
        <v>4652</v>
      </c>
      <c r="D347" s="738" t="s">
        <v>2944</v>
      </c>
      <c r="E347" s="738" t="s">
        <v>4653</v>
      </c>
      <c r="F347" s="741">
        <v>8</v>
      </c>
      <c r="G347" s="741">
        <v>1465.28</v>
      </c>
      <c r="H347" s="754">
        <v>1</v>
      </c>
      <c r="I347" s="741"/>
      <c r="J347" s="741"/>
      <c r="K347" s="754">
        <v>0</v>
      </c>
      <c r="L347" s="741">
        <v>8</v>
      </c>
      <c r="M347" s="742">
        <v>1465.28</v>
      </c>
    </row>
    <row r="348" spans="1:13" ht="14.4" customHeight="1" x14ac:dyDescent="0.3">
      <c r="A348" s="737" t="s">
        <v>3120</v>
      </c>
      <c r="B348" s="738" t="s">
        <v>2941</v>
      </c>
      <c r="C348" s="738" t="s">
        <v>1643</v>
      </c>
      <c r="D348" s="738" t="s">
        <v>2942</v>
      </c>
      <c r="E348" s="738" t="s">
        <v>2943</v>
      </c>
      <c r="F348" s="741"/>
      <c r="G348" s="741"/>
      <c r="H348" s="754">
        <v>0</v>
      </c>
      <c r="I348" s="741">
        <v>27</v>
      </c>
      <c r="J348" s="741">
        <v>9890.3700000000008</v>
      </c>
      <c r="K348" s="754">
        <v>1</v>
      </c>
      <c r="L348" s="741">
        <v>27</v>
      </c>
      <c r="M348" s="742">
        <v>9890.3700000000008</v>
      </c>
    </row>
    <row r="349" spans="1:13" ht="14.4" customHeight="1" x14ac:dyDescent="0.3">
      <c r="A349" s="737" t="s">
        <v>3120</v>
      </c>
      <c r="B349" s="738" t="s">
        <v>2941</v>
      </c>
      <c r="C349" s="738" t="s">
        <v>1356</v>
      </c>
      <c r="D349" s="738" t="s">
        <v>2944</v>
      </c>
      <c r="E349" s="738" t="s">
        <v>2945</v>
      </c>
      <c r="F349" s="741">
        <v>11</v>
      </c>
      <c r="G349" s="741">
        <v>604.45000000000005</v>
      </c>
      <c r="H349" s="754">
        <v>1</v>
      </c>
      <c r="I349" s="741"/>
      <c r="J349" s="741"/>
      <c r="K349" s="754">
        <v>0</v>
      </c>
      <c r="L349" s="741">
        <v>11</v>
      </c>
      <c r="M349" s="742">
        <v>604.45000000000005</v>
      </c>
    </row>
    <row r="350" spans="1:13" ht="14.4" customHeight="1" x14ac:dyDescent="0.3">
      <c r="A350" s="737" t="s">
        <v>3120</v>
      </c>
      <c r="B350" s="738" t="s">
        <v>2941</v>
      </c>
      <c r="C350" s="738" t="s">
        <v>4364</v>
      </c>
      <c r="D350" s="738" t="s">
        <v>2944</v>
      </c>
      <c r="E350" s="738" t="s">
        <v>4365</v>
      </c>
      <c r="F350" s="741">
        <v>21</v>
      </c>
      <c r="G350" s="741">
        <v>2307.69</v>
      </c>
      <c r="H350" s="754">
        <v>1</v>
      </c>
      <c r="I350" s="741"/>
      <c r="J350" s="741"/>
      <c r="K350" s="754">
        <v>0</v>
      </c>
      <c r="L350" s="741">
        <v>21</v>
      </c>
      <c r="M350" s="742">
        <v>2307.69</v>
      </c>
    </row>
    <row r="351" spans="1:13" ht="14.4" customHeight="1" x14ac:dyDescent="0.3">
      <c r="A351" s="737" t="s">
        <v>3120</v>
      </c>
      <c r="B351" s="738" t="s">
        <v>2941</v>
      </c>
      <c r="C351" s="738" t="s">
        <v>4642</v>
      </c>
      <c r="D351" s="738" t="s">
        <v>2944</v>
      </c>
      <c r="E351" s="738" t="s">
        <v>4643</v>
      </c>
      <c r="F351" s="741">
        <v>28</v>
      </c>
      <c r="G351" s="741">
        <v>5128.4800000000005</v>
      </c>
      <c r="H351" s="754">
        <v>1</v>
      </c>
      <c r="I351" s="741"/>
      <c r="J351" s="741"/>
      <c r="K351" s="754">
        <v>0</v>
      </c>
      <c r="L351" s="741">
        <v>28</v>
      </c>
      <c r="M351" s="742">
        <v>5128.4800000000005</v>
      </c>
    </row>
    <row r="352" spans="1:13" ht="14.4" customHeight="1" x14ac:dyDescent="0.3">
      <c r="A352" s="737" t="s">
        <v>3120</v>
      </c>
      <c r="B352" s="738" t="s">
        <v>2941</v>
      </c>
      <c r="C352" s="738" t="s">
        <v>2639</v>
      </c>
      <c r="D352" s="738" t="s">
        <v>2630</v>
      </c>
      <c r="E352" s="738" t="s">
        <v>3027</v>
      </c>
      <c r="F352" s="741"/>
      <c r="G352" s="741"/>
      <c r="H352" s="754">
        <v>0</v>
      </c>
      <c r="I352" s="741">
        <v>87</v>
      </c>
      <c r="J352" s="741">
        <v>5510.58</v>
      </c>
      <c r="K352" s="754">
        <v>1</v>
      </c>
      <c r="L352" s="741">
        <v>87</v>
      </c>
      <c r="M352" s="742">
        <v>5510.58</v>
      </c>
    </row>
    <row r="353" spans="1:13" ht="14.4" customHeight="1" x14ac:dyDescent="0.3">
      <c r="A353" s="737" t="s">
        <v>3120</v>
      </c>
      <c r="B353" s="738" t="s">
        <v>2941</v>
      </c>
      <c r="C353" s="738" t="s">
        <v>2767</v>
      </c>
      <c r="D353" s="738" t="s">
        <v>2975</v>
      </c>
      <c r="E353" s="738" t="s">
        <v>2976</v>
      </c>
      <c r="F353" s="741"/>
      <c r="G353" s="741"/>
      <c r="H353" s="754">
        <v>0</v>
      </c>
      <c r="I353" s="741">
        <v>20</v>
      </c>
      <c r="J353" s="741">
        <v>4395.6000000000004</v>
      </c>
      <c r="K353" s="754">
        <v>1</v>
      </c>
      <c r="L353" s="741">
        <v>20</v>
      </c>
      <c r="M353" s="742">
        <v>4395.6000000000004</v>
      </c>
    </row>
    <row r="354" spans="1:13" ht="14.4" customHeight="1" x14ac:dyDescent="0.3">
      <c r="A354" s="737" t="s">
        <v>3120</v>
      </c>
      <c r="B354" s="738" t="s">
        <v>2941</v>
      </c>
      <c r="C354" s="738" t="s">
        <v>4644</v>
      </c>
      <c r="D354" s="738" t="s">
        <v>2942</v>
      </c>
      <c r="E354" s="738" t="s">
        <v>4645</v>
      </c>
      <c r="F354" s="741"/>
      <c r="G354" s="741"/>
      <c r="H354" s="754">
        <v>0</v>
      </c>
      <c r="I354" s="741">
        <v>3</v>
      </c>
      <c r="J354" s="741">
        <v>329.67</v>
      </c>
      <c r="K354" s="754">
        <v>1</v>
      </c>
      <c r="L354" s="741">
        <v>3</v>
      </c>
      <c r="M354" s="742">
        <v>329.67</v>
      </c>
    </row>
    <row r="355" spans="1:13" ht="14.4" customHeight="1" x14ac:dyDescent="0.3">
      <c r="A355" s="737" t="s">
        <v>3120</v>
      </c>
      <c r="B355" s="738" t="s">
        <v>2941</v>
      </c>
      <c r="C355" s="738" t="s">
        <v>4646</v>
      </c>
      <c r="D355" s="738" t="s">
        <v>4647</v>
      </c>
      <c r="E355" s="738" t="s">
        <v>4648</v>
      </c>
      <c r="F355" s="741">
        <v>12</v>
      </c>
      <c r="G355" s="741">
        <v>2197.92</v>
      </c>
      <c r="H355" s="754">
        <v>1</v>
      </c>
      <c r="I355" s="741"/>
      <c r="J355" s="741"/>
      <c r="K355" s="754">
        <v>0</v>
      </c>
      <c r="L355" s="741">
        <v>12</v>
      </c>
      <c r="M355" s="742">
        <v>2197.92</v>
      </c>
    </row>
    <row r="356" spans="1:13" ht="14.4" customHeight="1" x14ac:dyDescent="0.3">
      <c r="A356" s="737" t="s">
        <v>3120</v>
      </c>
      <c r="B356" s="738" t="s">
        <v>2941</v>
      </c>
      <c r="C356" s="738" t="s">
        <v>4649</v>
      </c>
      <c r="D356" s="738" t="s">
        <v>4650</v>
      </c>
      <c r="E356" s="738" t="s">
        <v>4651</v>
      </c>
      <c r="F356" s="741">
        <v>4</v>
      </c>
      <c r="G356" s="741">
        <v>439.56</v>
      </c>
      <c r="H356" s="754">
        <v>1</v>
      </c>
      <c r="I356" s="741"/>
      <c r="J356" s="741"/>
      <c r="K356" s="754">
        <v>0</v>
      </c>
      <c r="L356" s="741">
        <v>4</v>
      </c>
      <c r="M356" s="742">
        <v>439.56</v>
      </c>
    </row>
    <row r="357" spans="1:13" ht="14.4" customHeight="1" x14ac:dyDescent="0.3">
      <c r="A357" s="737" t="s">
        <v>3120</v>
      </c>
      <c r="B357" s="738" t="s">
        <v>2946</v>
      </c>
      <c r="C357" s="738" t="s">
        <v>4376</v>
      </c>
      <c r="D357" s="738" t="s">
        <v>2947</v>
      </c>
      <c r="E357" s="738" t="s">
        <v>4377</v>
      </c>
      <c r="F357" s="741"/>
      <c r="G357" s="741"/>
      <c r="H357" s="754">
        <v>0</v>
      </c>
      <c r="I357" s="741">
        <v>35</v>
      </c>
      <c r="J357" s="741">
        <v>18084.849999999999</v>
      </c>
      <c r="K357" s="754">
        <v>1</v>
      </c>
      <c r="L357" s="741">
        <v>35</v>
      </c>
      <c r="M357" s="742">
        <v>18084.849999999999</v>
      </c>
    </row>
    <row r="358" spans="1:13" ht="14.4" customHeight="1" x14ac:dyDescent="0.3">
      <c r="A358" s="737" t="s">
        <v>3120</v>
      </c>
      <c r="B358" s="738" t="s">
        <v>2946</v>
      </c>
      <c r="C358" s="738" t="s">
        <v>1651</v>
      </c>
      <c r="D358" s="738" t="s">
        <v>2947</v>
      </c>
      <c r="E358" s="738" t="s">
        <v>2948</v>
      </c>
      <c r="F358" s="741"/>
      <c r="G358" s="741"/>
      <c r="H358" s="754">
        <v>0</v>
      </c>
      <c r="I358" s="741">
        <v>34</v>
      </c>
      <c r="J358" s="741">
        <v>1882.58</v>
      </c>
      <c r="K358" s="754">
        <v>1</v>
      </c>
      <c r="L358" s="741">
        <v>34</v>
      </c>
      <c r="M358" s="742">
        <v>1882.58</v>
      </c>
    </row>
    <row r="359" spans="1:13" ht="14.4" customHeight="1" x14ac:dyDescent="0.3">
      <c r="A359" s="737" t="s">
        <v>3120</v>
      </c>
      <c r="B359" s="738" t="s">
        <v>2946</v>
      </c>
      <c r="C359" s="738" t="s">
        <v>2621</v>
      </c>
      <c r="D359" s="738" t="s">
        <v>2947</v>
      </c>
      <c r="E359" s="738" t="s">
        <v>3029</v>
      </c>
      <c r="F359" s="741"/>
      <c r="G359" s="741"/>
      <c r="H359" s="754">
        <v>0</v>
      </c>
      <c r="I359" s="741">
        <v>32</v>
      </c>
      <c r="J359" s="741">
        <v>3543.36</v>
      </c>
      <c r="K359" s="754">
        <v>1</v>
      </c>
      <c r="L359" s="741">
        <v>32</v>
      </c>
      <c r="M359" s="742">
        <v>3543.36</v>
      </c>
    </row>
    <row r="360" spans="1:13" ht="14.4" customHeight="1" x14ac:dyDescent="0.3">
      <c r="A360" s="737" t="s">
        <v>3120</v>
      </c>
      <c r="B360" s="738" t="s">
        <v>5860</v>
      </c>
      <c r="C360" s="738" t="s">
        <v>4448</v>
      </c>
      <c r="D360" s="738" t="s">
        <v>3802</v>
      </c>
      <c r="E360" s="738" t="s">
        <v>4445</v>
      </c>
      <c r="F360" s="741">
        <v>4</v>
      </c>
      <c r="G360" s="741">
        <v>0</v>
      </c>
      <c r="H360" s="754"/>
      <c r="I360" s="741"/>
      <c r="J360" s="741"/>
      <c r="K360" s="754"/>
      <c r="L360" s="741">
        <v>4</v>
      </c>
      <c r="M360" s="742">
        <v>0</v>
      </c>
    </row>
    <row r="361" spans="1:13" ht="14.4" customHeight="1" x14ac:dyDescent="0.3">
      <c r="A361" s="737" t="s">
        <v>3120</v>
      </c>
      <c r="B361" s="738" t="s">
        <v>5860</v>
      </c>
      <c r="C361" s="738" t="s">
        <v>4451</v>
      </c>
      <c r="D361" s="738" t="s">
        <v>3802</v>
      </c>
      <c r="E361" s="738" t="s">
        <v>4450</v>
      </c>
      <c r="F361" s="741">
        <v>10</v>
      </c>
      <c r="G361" s="741">
        <v>0</v>
      </c>
      <c r="H361" s="754"/>
      <c r="I361" s="741"/>
      <c r="J361" s="741"/>
      <c r="K361" s="754"/>
      <c r="L361" s="741">
        <v>10</v>
      </c>
      <c r="M361" s="742">
        <v>0</v>
      </c>
    </row>
    <row r="362" spans="1:13" ht="14.4" customHeight="1" x14ac:dyDescent="0.3">
      <c r="A362" s="737" t="s">
        <v>3120</v>
      </c>
      <c r="B362" s="738" t="s">
        <v>5860</v>
      </c>
      <c r="C362" s="738" t="s">
        <v>4449</v>
      </c>
      <c r="D362" s="738" t="s">
        <v>3802</v>
      </c>
      <c r="E362" s="738" t="s">
        <v>4450</v>
      </c>
      <c r="F362" s="741">
        <v>6</v>
      </c>
      <c r="G362" s="741">
        <v>0</v>
      </c>
      <c r="H362" s="754"/>
      <c r="I362" s="741"/>
      <c r="J362" s="741"/>
      <c r="K362" s="754"/>
      <c r="L362" s="741">
        <v>6</v>
      </c>
      <c r="M362" s="742">
        <v>0</v>
      </c>
    </row>
    <row r="363" spans="1:13" ht="14.4" customHeight="1" x14ac:dyDescent="0.3">
      <c r="A363" s="737" t="s">
        <v>3120</v>
      </c>
      <c r="B363" s="738" t="s">
        <v>5860</v>
      </c>
      <c r="C363" s="738" t="s">
        <v>4721</v>
      </c>
      <c r="D363" s="738" t="s">
        <v>3802</v>
      </c>
      <c r="E363" s="738" t="s">
        <v>4722</v>
      </c>
      <c r="F363" s="741">
        <v>20</v>
      </c>
      <c r="G363" s="741">
        <v>0</v>
      </c>
      <c r="H363" s="754"/>
      <c r="I363" s="741"/>
      <c r="J363" s="741"/>
      <c r="K363" s="754"/>
      <c r="L363" s="741">
        <v>20</v>
      </c>
      <c r="M363" s="742">
        <v>0</v>
      </c>
    </row>
    <row r="364" spans="1:13" ht="14.4" customHeight="1" x14ac:dyDescent="0.3">
      <c r="A364" s="737" t="s">
        <v>3120</v>
      </c>
      <c r="B364" s="738" t="s">
        <v>5861</v>
      </c>
      <c r="C364" s="738" t="s">
        <v>4628</v>
      </c>
      <c r="D364" s="738" t="s">
        <v>4629</v>
      </c>
      <c r="E364" s="738" t="s">
        <v>4630</v>
      </c>
      <c r="F364" s="741"/>
      <c r="G364" s="741"/>
      <c r="H364" s="754">
        <v>0</v>
      </c>
      <c r="I364" s="741">
        <v>1</v>
      </c>
      <c r="J364" s="741">
        <v>107.42</v>
      </c>
      <c r="K364" s="754">
        <v>1</v>
      </c>
      <c r="L364" s="741">
        <v>1</v>
      </c>
      <c r="M364" s="742">
        <v>107.42</v>
      </c>
    </row>
    <row r="365" spans="1:13" ht="14.4" customHeight="1" x14ac:dyDescent="0.3">
      <c r="A365" s="737" t="s">
        <v>3120</v>
      </c>
      <c r="B365" s="738" t="s">
        <v>5862</v>
      </c>
      <c r="C365" s="738" t="s">
        <v>4381</v>
      </c>
      <c r="D365" s="738" t="s">
        <v>4382</v>
      </c>
      <c r="E365" s="738" t="s">
        <v>4088</v>
      </c>
      <c r="F365" s="741"/>
      <c r="G365" s="741"/>
      <c r="H365" s="754">
        <v>0</v>
      </c>
      <c r="I365" s="741">
        <v>4</v>
      </c>
      <c r="J365" s="741">
        <v>4683.72</v>
      </c>
      <c r="K365" s="754">
        <v>1</v>
      </c>
      <c r="L365" s="741">
        <v>4</v>
      </c>
      <c r="M365" s="742">
        <v>4683.72</v>
      </c>
    </row>
    <row r="366" spans="1:13" ht="14.4" customHeight="1" x14ac:dyDescent="0.3">
      <c r="A366" s="737" t="s">
        <v>3120</v>
      </c>
      <c r="B366" s="738" t="s">
        <v>5862</v>
      </c>
      <c r="C366" s="738" t="s">
        <v>4383</v>
      </c>
      <c r="D366" s="738" t="s">
        <v>4384</v>
      </c>
      <c r="E366" s="738" t="s">
        <v>4385</v>
      </c>
      <c r="F366" s="741">
        <v>24</v>
      </c>
      <c r="G366" s="741">
        <v>7025.76</v>
      </c>
      <c r="H366" s="754">
        <v>1</v>
      </c>
      <c r="I366" s="741"/>
      <c r="J366" s="741"/>
      <c r="K366" s="754">
        <v>0</v>
      </c>
      <c r="L366" s="741">
        <v>24</v>
      </c>
      <c r="M366" s="742">
        <v>7025.76</v>
      </c>
    </row>
    <row r="367" spans="1:13" ht="14.4" customHeight="1" x14ac:dyDescent="0.3">
      <c r="A367" s="737" t="s">
        <v>3120</v>
      </c>
      <c r="B367" s="738" t="s">
        <v>5862</v>
      </c>
      <c r="C367" s="738" t="s">
        <v>4654</v>
      </c>
      <c r="D367" s="738" t="s">
        <v>4384</v>
      </c>
      <c r="E367" s="738" t="s">
        <v>3207</v>
      </c>
      <c r="F367" s="741">
        <v>18</v>
      </c>
      <c r="G367" s="741">
        <v>10538.28</v>
      </c>
      <c r="H367" s="754">
        <v>1</v>
      </c>
      <c r="I367" s="741"/>
      <c r="J367" s="741"/>
      <c r="K367" s="754">
        <v>0</v>
      </c>
      <c r="L367" s="741">
        <v>18</v>
      </c>
      <c r="M367" s="742">
        <v>10538.28</v>
      </c>
    </row>
    <row r="368" spans="1:13" ht="14.4" customHeight="1" x14ac:dyDescent="0.3">
      <c r="A368" s="737" t="s">
        <v>3120</v>
      </c>
      <c r="B368" s="738" t="s">
        <v>5862</v>
      </c>
      <c r="C368" s="738" t="s">
        <v>4386</v>
      </c>
      <c r="D368" s="738" t="s">
        <v>4384</v>
      </c>
      <c r="E368" s="738" t="s">
        <v>4088</v>
      </c>
      <c r="F368" s="741"/>
      <c r="G368" s="741"/>
      <c r="H368" s="754">
        <v>0</v>
      </c>
      <c r="I368" s="741">
        <v>2</v>
      </c>
      <c r="J368" s="741">
        <v>2341.86</v>
      </c>
      <c r="K368" s="754">
        <v>1</v>
      </c>
      <c r="L368" s="741">
        <v>2</v>
      </c>
      <c r="M368" s="742">
        <v>2341.86</v>
      </c>
    </row>
    <row r="369" spans="1:13" ht="14.4" customHeight="1" x14ac:dyDescent="0.3">
      <c r="A369" s="737" t="s">
        <v>3120</v>
      </c>
      <c r="B369" s="738" t="s">
        <v>5862</v>
      </c>
      <c r="C369" s="738" t="s">
        <v>4387</v>
      </c>
      <c r="D369" s="738" t="s">
        <v>4388</v>
      </c>
      <c r="E369" s="738" t="s">
        <v>4385</v>
      </c>
      <c r="F369" s="741">
        <v>24</v>
      </c>
      <c r="G369" s="741">
        <v>7025.76</v>
      </c>
      <c r="H369" s="754">
        <v>1</v>
      </c>
      <c r="I369" s="741"/>
      <c r="J369" s="741"/>
      <c r="K369" s="754">
        <v>0</v>
      </c>
      <c r="L369" s="741">
        <v>24</v>
      </c>
      <c r="M369" s="742">
        <v>7025.76</v>
      </c>
    </row>
    <row r="370" spans="1:13" ht="14.4" customHeight="1" x14ac:dyDescent="0.3">
      <c r="A370" s="737" t="s">
        <v>3120</v>
      </c>
      <c r="B370" s="738" t="s">
        <v>5862</v>
      </c>
      <c r="C370" s="738" t="s">
        <v>4664</v>
      </c>
      <c r="D370" s="738" t="s">
        <v>4388</v>
      </c>
      <c r="E370" s="738" t="s">
        <v>3207</v>
      </c>
      <c r="F370" s="741">
        <v>4</v>
      </c>
      <c r="G370" s="741">
        <v>2341.84</v>
      </c>
      <c r="H370" s="754">
        <v>1</v>
      </c>
      <c r="I370" s="741"/>
      <c r="J370" s="741"/>
      <c r="K370" s="754">
        <v>0</v>
      </c>
      <c r="L370" s="741">
        <v>4</v>
      </c>
      <c r="M370" s="742">
        <v>2341.84</v>
      </c>
    </row>
    <row r="371" spans="1:13" ht="14.4" customHeight="1" x14ac:dyDescent="0.3">
      <c r="A371" s="737" t="s">
        <v>3120</v>
      </c>
      <c r="B371" s="738" t="s">
        <v>5862</v>
      </c>
      <c r="C371" s="738" t="s">
        <v>4655</v>
      </c>
      <c r="D371" s="738" t="s">
        <v>4388</v>
      </c>
      <c r="E371" s="738" t="s">
        <v>4656</v>
      </c>
      <c r="F371" s="741">
        <v>4</v>
      </c>
      <c r="G371" s="741">
        <v>0</v>
      </c>
      <c r="H371" s="754"/>
      <c r="I371" s="741"/>
      <c r="J371" s="741"/>
      <c r="K371" s="754"/>
      <c r="L371" s="741">
        <v>4</v>
      </c>
      <c r="M371" s="742">
        <v>0</v>
      </c>
    </row>
    <row r="372" spans="1:13" ht="14.4" customHeight="1" x14ac:dyDescent="0.3">
      <c r="A372" s="737" t="s">
        <v>3120</v>
      </c>
      <c r="B372" s="738" t="s">
        <v>5862</v>
      </c>
      <c r="C372" s="738" t="s">
        <v>4389</v>
      </c>
      <c r="D372" s="738" t="s">
        <v>4388</v>
      </c>
      <c r="E372" s="738" t="s">
        <v>4088</v>
      </c>
      <c r="F372" s="741">
        <v>8</v>
      </c>
      <c r="G372" s="741">
        <v>9367.44</v>
      </c>
      <c r="H372" s="754">
        <v>1</v>
      </c>
      <c r="I372" s="741"/>
      <c r="J372" s="741"/>
      <c r="K372" s="754">
        <v>0</v>
      </c>
      <c r="L372" s="741">
        <v>8</v>
      </c>
      <c r="M372" s="742">
        <v>9367.44</v>
      </c>
    </row>
    <row r="373" spans="1:13" ht="14.4" customHeight="1" x14ac:dyDescent="0.3">
      <c r="A373" s="737" t="s">
        <v>3120</v>
      </c>
      <c r="B373" s="738" t="s">
        <v>5862</v>
      </c>
      <c r="C373" s="738" t="s">
        <v>4657</v>
      </c>
      <c r="D373" s="738" t="s">
        <v>4388</v>
      </c>
      <c r="E373" s="738" t="s">
        <v>4658</v>
      </c>
      <c r="F373" s="741">
        <v>4</v>
      </c>
      <c r="G373" s="741">
        <v>4683.72</v>
      </c>
      <c r="H373" s="754">
        <v>1</v>
      </c>
      <c r="I373" s="741"/>
      <c r="J373" s="741"/>
      <c r="K373" s="754">
        <v>0</v>
      </c>
      <c r="L373" s="741">
        <v>4</v>
      </c>
      <c r="M373" s="742">
        <v>4683.72</v>
      </c>
    </row>
    <row r="374" spans="1:13" ht="14.4" customHeight="1" x14ac:dyDescent="0.3">
      <c r="A374" s="737" t="s">
        <v>3120</v>
      </c>
      <c r="B374" s="738" t="s">
        <v>5862</v>
      </c>
      <c r="C374" s="738" t="s">
        <v>4390</v>
      </c>
      <c r="D374" s="738" t="s">
        <v>4388</v>
      </c>
      <c r="E374" s="738" t="s">
        <v>5880</v>
      </c>
      <c r="F374" s="741">
        <v>1</v>
      </c>
      <c r="G374" s="741">
        <v>702.56</v>
      </c>
      <c r="H374" s="754">
        <v>1</v>
      </c>
      <c r="I374" s="741"/>
      <c r="J374" s="741"/>
      <c r="K374" s="754">
        <v>0</v>
      </c>
      <c r="L374" s="741">
        <v>1</v>
      </c>
      <c r="M374" s="742">
        <v>702.56</v>
      </c>
    </row>
    <row r="375" spans="1:13" ht="14.4" customHeight="1" x14ac:dyDescent="0.3">
      <c r="A375" s="737" t="s">
        <v>3120</v>
      </c>
      <c r="B375" s="738" t="s">
        <v>5862</v>
      </c>
      <c r="C375" s="738" t="s">
        <v>4659</v>
      </c>
      <c r="D375" s="738" t="s">
        <v>4388</v>
      </c>
      <c r="E375" s="738" t="s">
        <v>4660</v>
      </c>
      <c r="F375" s="741">
        <v>2</v>
      </c>
      <c r="G375" s="741">
        <v>0</v>
      </c>
      <c r="H375" s="754"/>
      <c r="I375" s="741"/>
      <c r="J375" s="741"/>
      <c r="K375" s="754"/>
      <c r="L375" s="741">
        <v>2</v>
      </c>
      <c r="M375" s="742">
        <v>0</v>
      </c>
    </row>
    <row r="376" spans="1:13" ht="14.4" customHeight="1" x14ac:dyDescent="0.3">
      <c r="A376" s="737" t="s">
        <v>3120</v>
      </c>
      <c r="B376" s="738" t="s">
        <v>5862</v>
      </c>
      <c r="C376" s="738" t="s">
        <v>4392</v>
      </c>
      <c r="D376" s="738" t="s">
        <v>4382</v>
      </c>
      <c r="E376" s="738" t="s">
        <v>4385</v>
      </c>
      <c r="F376" s="741">
        <v>4</v>
      </c>
      <c r="G376" s="741">
        <v>1170.96</v>
      </c>
      <c r="H376" s="754">
        <v>0.5</v>
      </c>
      <c r="I376" s="741">
        <v>4</v>
      </c>
      <c r="J376" s="741">
        <v>1170.96</v>
      </c>
      <c r="K376" s="754">
        <v>0.5</v>
      </c>
      <c r="L376" s="741">
        <v>8</v>
      </c>
      <c r="M376" s="742">
        <v>2341.92</v>
      </c>
    </row>
    <row r="377" spans="1:13" ht="14.4" customHeight="1" x14ac:dyDescent="0.3">
      <c r="A377" s="737" t="s">
        <v>3120</v>
      </c>
      <c r="B377" s="738" t="s">
        <v>5862</v>
      </c>
      <c r="C377" s="738" t="s">
        <v>4661</v>
      </c>
      <c r="D377" s="738" t="s">
        <v>4662</v>
      </c>
      <c r="E377" s="738" t="s">
        <v>4663</v>
      </c>
      <c r="F377" s="741">
        <v>6</v>
      </c>
      <c r="G377" s="741">
        <v>6885.0599999999995</v>
      </c>
      <c r="H377" s="754">
        <v>1</v>
      </c>
      <c r="I377" s="741"/>
      <c r="J377" s="741"/>
      <c r="K377" s="754">
        <v>0</v>
      </c>
      <c r="L377" s="741">
        <v>6</v>
      </c>
      <c r="M377" s="742">
        <v>6885.0599999999995</v>
      </c>
    </row>
    <row r="378" spans="1:13" ht="14.4" customHeight="1" x14ac:dyDescent="0.3">
      <c r="A378" s="737" t="s">
        <v>3120</v>
      </c>
      <c r="B378" s="738" t="s">
        <v>5862</v>
      </c>
      <c r="C378" s="738" t="s">
        <v>4665</v>
      </c>
      <c r="D378" s="738" t="s">
        <v>4384</v>
      </c>
      <c r="E378" s="738" t="s">
        <v>4658</v>
      </c>
      <c r="F378" s="741">
        <v>8</v>
      </c>
      <c r="G378" s="741">
        <v>9367.44</v>
      </c>
      <c r="H378" s="754">
        <v>1</v>
      </c>
      <c r="I378" s="741"/>
      <c r="J378" s="741"/>
      <c r="K378" s="754">
        <v>0</v>
      </c>
      <c r="L378" s="741">
        <v>8</v>
      </c>
      <c r="M378" s="742">
        <v>9367.44</v>
      </c>
    </row>
    <row r="379" spans="1:13" ht="14.4" customHeight="1" x14ac:dyDescent="0.3">
      <c r="A379" s="737" t="s">
        <v>3120</v>
      </c>
      <c r="B379" s="738" t="s">
        <v>3001</v>
      </c>
      <c r="C379" s="738" t="s">
        <v>4695</v>
      </c>
      <c r="D379" s="738" t="s">
        <v>3002</v>
      </c>
      <c r="E379" s="738" t="s">
        <v>4696</v>
      </c>
      <c r="F379" s="741">
        <v>4</v>
      </c>
      <c r="G379" s="741">
        <v>1352</v>
      </c>
      <c r="H379" s="754">
        <v>1</v>
      </c>
      <c r="I379" s="741"/>
      <c r="J379" s="741"/>
      <c r="K379" s="754">
        <v>0</v>
      </c>
      <c r="L379" s="741">
        <v>4</v>
      </c>
      <c r="M379" s="742">
        <v>1352</v>
      </c>
    </row>
    <row r="380" spans="1:13" ht="14.4" customHeight="1" x14ac:dyDescent="0.3">
      <c r="A380" s="737" t="s">
        <v>3120</v>
      </c>
      <c r="B380" s="738" t="s">
        <v>5881</v>
      </c>
      <c r="C380" s="738" t="s">
        <v>4675</v>
      </c>
      <c r="D380" s="738" t="s">
        <v>4676</v>
      </c>
      <c r="E380" s="738" t="s">
        <v>4677</v>
      </c>
      <c r="F380" s="741">
        <v>2</v>
      </c>
      <c r="G380" s="741">
        <v>322.12</v>
      </c>
      <c r="H380" s="754">
        <v>1</v>
      </c>
      <c r="I380" s="741"/>
      <c r="J380" s="741"/>
      <c r="K380" s="754">
        <v>0</v>
      </c>
      <c r="L380" s="741">
        <v>2</v>
      </c>
      <c r="M380" s="742">
        <v>322.12</v>
      </c>
    </row>
    <row r="381" spans="1:13" ht="14.4" customHeight="1" x14ac:dyDescent="0.3">
      <c r="A381" s="737" t="s">
        <v>3120</v>
      </c>
      <c r="B381" s="738" t="s">
        <v>5867</v>
      </c>
      <c r="C381" s="738" t="s">
        <v>4717</v>
      </c>
      <c r="D381" s="738" t="s">
        <v>4718</v>
      </c>
      <c r="E381" s="738" t="s">
        <v>5870</v>
      </c>
      <c r="F381" s="741">
        <v>4</v>
      </c>
      <c r="G381" s="741">
        <v>3349.44</v>
      </c>
      <c r="H381" s="754">
        <v>1</v>
      </c>
      <c r="I381" s="741"/>
      <c r="J381" s="741"/>
      <c r="K381" s="754">
        <v>0</v>
      </c>
      <c r="L381" s="741">
        <v>4</v>
      </c>
      <c r="M381" s="742">
        <v>3349.44</v>
      </c>
    </row>
    <row r="382" spans="1:13" ht="14.4" customHeight="1" x14ac:dyDescent="0.3">
      <c r="A382" s="737" t="s">
        <v>3120</v>
      </c>
      <c r="B382" s="738" t="s">
        <v>5882</v>
      </c>
      <c r="C382" s="738" t="s">
        <v>4706</v>
      </c>
      <c r="D382" s="738" t="s">
        <v>4707</v>
      </c>
      <c r="E382" s="738" t="s">
        <v>4708</v>
      </c>
      <c r="F382" s="741">
        <v>3</v>
      </c>
      <c r="G382" s="741">
        <v>2525.8200000000002</v>
      </c>
      <c r="H382" s="754">
        <v>1</v>
      </c>
      <c r="I382" s="741"/>
      <c r="J382" s="741"/>
      <c r="K382" s="754">
        <v>0</v>
      </c>
      <c r="L382" s="741">
        <v>3</v>
      </c>
      <c r="M382" s="742">
        <v>2525.8200000000002</v>
      </c>
    </row>
    <row r="383" spans="1:13" ht="14.4" customHeight="1" x14ac:dyDescent="0.3">
      <c r="A383" s="737" t="s">
        <v>3120</v>
      </c>
      <c r="B383" s="738" t="s">
        <v>2868</v>
      </c>
      <c r="C383" s="738" t="s">
        <v>4623</v>
      </c>
      <c r="D383" s="738" t="s">
        <v>4624</v>
      </c>
      <c r="E383" s="738" t="s">
        <v>4625</v>
      </c>
      <c r="F383" s="741">
        <v>1</v>
      </c>
      <c r="G383" s="741">
        <v>0</v>
      </c>
      <c r="H383" s="754"/>
      <c r="I383" s="741"/>
      <c r="J383" s="741"/>
      <c r="K383" s="754"/>
      <c r="L383" s="741">
        <v>1</v>
      </c>
      <c r="M383" s="742">
        <v>0</v>
      </c>
    </row>
    <row r="384" spans="1:13" ht="14.4" customHeight="1" x14ac:dyDescent="0.3">
      <c r="A384" s="737" t="s">
        <v>3120</v>
      </c>
      <c r="B384" s="738" t="s">
        <v>5883</v>
      </c>
      <c r="C384" s="738" t="s">
        <v>4714</v>
      </c>
      <c r="D384" s="738" t="s">
        <v>4715</v>
      </c>
      <c r="E384" s="738" t="s">
        <v>4716</v>
      </c>
      <c r="F384" s="741"/>
      <c r="G384" s="741"/>
      <c r="H384" s="754">
        <v>0</v>
      </c>
      <c r="I384" s="741">
        <v>4</v>
      </c>
      <c r="J384" s="741">
        <v>6179.96</v>
      </c>
      <c r="K384" s="754">
        <v>1</v>
      </c>
      <c r="L384" s="741">
        <v>4</v>
      </c>
      <c r="M384" s="742">
        <v>6179.96</v>
      </c>
    </row>
    <row r="385" spans="1:13" ht="14.4" customHeight="1" x14ac:dyDescent="0.3">
      <c r="A385" s="737" t="s">
        <v>3121</v>
      </c>
      <c r="B385" s="738" t="s">
        <v>2880</v>
      </c>
      <c r="C385" s="738" t="s">
        <v>3195</v>
      </c>
      <c r="D385" s="738" t="s">
        <v>3193</v>
      </c>
      <c r="E385" s="738" t="s">
        <v>3196</v>
      </c>
      <c r="F385" s="741"/>
      <c r="G385" s="741"/>
      <c r="H385" s="754">
        <v>0</v>
      </c>
      <c r="I385" s="741">
        <v>1</v>
      </c>
      <c r="J385" s="741">
        <v>668.54</v>
      </c>
      <c r="K385" s="754">
        <v>1</v>
      </c>
      <c r="L385" s="741">
        <v>1</v>
      </c>
      <c r="M385" s="742">
        <v>668.54</v>
      </c>
    </row>
    <row r="386" spans="1:13" ht="14.4" customHeight="1" x14ac:dyDescent="0.3">
      <c r="A386" s="737" t="s">
        <v>3121</v>
      </c>
      <c r="B386" s="738" t="s">
        <v>2984</v>
      </c>
      <c r="C386" s="738" t="s">
        <v>5132</v>
      </c>
      <c r="D386" s="738" t="s">
        <v>5133</v>
      </c>
      <c r="E386" s="738" t="s">
        <v>5134</v>
      </c>
      <c r="F386" s="741">
        <v>2</v>
      </c>
      <c r="G386" s="741">
        <v>1337.08</v>
      </c>
      <c r="H386" s="754">
        <v>1</v>
      </c>
      <c r="I386" s="741"/>
      <c r="J386" s="741"/>
      <c r="K386" s="754">
        <v>0</v>
      </c>
      <c r="L386" s="741">
        <v>2</v>
      </c>
      <c r="M386" s="742">
        <v>1337.08</v>
      </c>
    </row>
    <row r="387" spans="1:13" ht="14.4" customHeight="1" x14ac:dyDescent="0.3">
      <c r="A387" s="737" t="s">
        <v>3121</v>
      </c>
      <c r="B387" s="738" t="s">
        <v>5858</v>
      </c>
      <c r="C387" s="738" t="s">
        <v>4430</v>
      </c>
      <c r="D387" s="738" t="s">
        <v>4431</v>
      </c>
      <c r="E387" s="738" t="s">
        <v>4432</v>
      </c>
      <c r="F387" s="741"/>
      <c r="G387" s="741"/>
      <c r="H387" s="754">
        <v>0</v>
      </c>
      <c r="I387" s="741">
        <v>1</v>
      </c>
      <c r="J387" s="741">
        <v>120.61</v>
      </c>
      <c r="K387" s="754">
        <v>1</v>
      </c>
      <c r="L387" s="741">
        <v>1</v>
      </c>
      <c r="M387" s="742">
        <v>120.61</v>
      </c>
    </row>
    <row r="388" spans="1:13" ht="14.4" customHeight="1" x14ac:dyDescent="0.3">
      <c r="A388" s="737" t="s">
        <v>3121</v>
      </c>
      <c r="B388" s="738" t="s">
        <v>2937</v>
      </c>
      <c r="C388" s="738" t="s">
        <v>1769</v>
      </c>
      <c r="D388" s="738" t="s">
        <v>2684</v>
      </c>
      <c r="E388" s="738" t="s">
        <v>2938</v>
      </c>
      <c r="F388" s="741"/>
      <c r="G388" s="741"/>
      <c r="H388" s="754">
        <v>0</v>
      </c>
      <c r="I388" s="741">
        <v>4</v>
      </c>
      <c r="J388" s="741">
        <v>12927.24</v>
      </c>
      <c r="K388" s="754">
        <v>1</v>
      </c>
      <c r="L388" s="741">
        <v>4</v>
      </c>
      <c r="M388" s="742">
        <v>12927.24</v>
      </c>
    </row>
    <row r="389" spans="1:13" ht="14.4" customHeight="1" x14ac:dyDescent="0.3">
      <c r="A389" s="737" t="s">
        <v>3121</v>
      </c>
      <c r="B389" s="738" t="s">
        <v>2941</v>
      </c>
      <c r="C389" s="738" t="s">
        <v>1643</v>
      </c>
      <c r="D389" s="738" t="s">
        <v>2942</v>
      </c>
      <c r="E389" s="738" t="s">
        <v>2943</v>
      </c>
      <c r="F389" s="741"/>
      <c r="G389" s="741"/>
      <c r="H389" s="754">
        <v>0</v>
      </c>
      <c r="I389" s="741">
        <v>1</v>
      </c>
      <c r="J389" s="741">
        <v>366.31</v>
      </c>
      <c r="K389" s="754">
        <v>1</v>
      </c>
      <c r="L389" s="741">
        <v>1</v>
      </c>
      <c r="M389" s="742">
        <v>366.31</v>
      </c>
    </row>
    <row r="390" spans="1:13" ht="14.4" customHeight="1" x14ac:dyDescent="0.3">
      <c r="A390" s="737" t="s">
        <v>3121</v>
      </c>
      <c r="B390" s="738" t="s">
        <v>2977</v>
      </c>
      <c r="C390" s="738" t="s">
        <v>2278</v>
      </c>
      <c r="D390" s="738" t="s">
        <v>2978</v>
      </c>
      <c r="E390" s="738" t="s">
        <v>2979</v>
      </c>
      <c r="F390" s="741"/>
      <c r="G390" s="741"/>
      <c r="H390" s="754">
        <v>0</v>
      </c>
      <c r="I390" s="741">
        <v>8</v>
      </c>
      <c r="J390" s="741">
        <v>983.68</v>
      </c>
      <c r="K390" s="754">
        <v>1</v>
      </c>
      <c r="L390" s="741">
        <v>8</v>
      </c>
      <c r="M390" s="742">
        <v>983.68</v>
      </c>
    </row>
    <row r="391" spans="1:13" ht="14.4" customHeight="1" x14ac:dyDescent="0.3">
      <c r="A391" s="737" t="s">
        <v>3121</v>
      </c>
      <c r="B391" s="738" t="s">
        <v>5884</v>
      </c>
      <c r="C391" s="738" t="s">
        <v>5127</v>
      </c>
      <c r="D391" s="738" t="s">
        <v>5128</v>
      </c>
      <c r="E391" s="738" t="s">
        <v>2983</v>
      </c>
      <c r="F391" s="741"/>
      <c r="G391" s="741"/>
      <c r="H391" s="754">
        <v>0</v>
      </c>
      <c r="I391" s="741">
        <v>3</v>
      </c>
      <c r="J391" s="741">
        <v>255.48</v>
      </c>
      <c r="K391" s="754">
        <v>1</v>
      </c>
      <c r="L391" s="741">
        <v>3</v>
      </c>
      <c r="M391" s="742">
        <v>255.48</v>
      </c>
    </row>
    <row r="392" spans="1:13" ht="14.4" customHeight="1" x14ac:dyDescent="0.3">
      <c r="A392" s="737" t="s">
        <v>3121</v>
      </c>
      <c r="B392" s="738" t="s">
        <v>5853</v>
      </c>
      <c r="C392" s="738" t="s">
        <v>4089</v>
      </c>
      <c r="D392" s="738" t="s">
        <v>3156</v>
      </c>
      <c r="E392" s="738" t="s">
        <v>4090</v>
      </c>
      <c r="F392" s="741"/>
      <c r="G392" s="741"/>
      <c r="H392" s="754">
        <v>0</v>
      </c>
      <c r="I392" s="741">
        <v>2</v>
      </c>
      <c r="J392" s="741">
        <v>230.52</v>
      </c>
      <c r="K392" s="754">
        <v>1</v>
      </c>
      <c r="L392" s="741">
        <v>2</v>
      </c>
      <c r="M392" s="742">
        <v>230.52</v>
      </c>
    </row>
    <row r="393" spans="1:13" ht="14.4" customHeight="1" x14ac:dyDescent="0.3">
      <c r="A393" s="737" t="s">
        <v>3121</v>
      </c>
      <c r="B393" s="738" t="s">
        <v>2873</v>
      </c>
      <c r="C393" s="738" t="s">
        <v>937</v>
      </c>
      <c r="D393" s="738" t="s">
        <v>938</v>
      </c>
      <c r="E393" s="738" t="s">
        <v>2310</v>
      </c>
      <c r="F393" s="741"/>
      <c r="G393" s="741"/>
      <c r="H393" s="754">
        <v>0</v>
      </c>
      <c r="I393" s="741">
        <v>96</v>
      </c>
      <c r="J393" s="741">
        <v>17439.36</v>
      </c>
      <c r="K393" s="754">
        <v>1</v>
      </c>
      <c r="L393" s="741">
        <v>96</v>
      </c>
      <c r="M393" s="742">
        <v>17439.36</v>
      </c>
    </row>
    <row r="394" spans="1:13" ht="14.4" customHeight="1" x14ac:dyDescent="0.3">
      <c r="A394" s="737" t="s">
        <v>3121</v>
      </c>
      <c r="B394" s="738" t="s">
        <v>2873</v>
      </c>
      <c r="C394" s="738" t="s">
        <v>2644</v>
      </c>
      <c r="D394" s="738" t="s">
        <v>2645</v>
      </c>
      <c r="E394" s="738" t="s">
        <v>1676</v>
      </c>
      <c r="F394" s="741"/>
      <c r="G394" s="741"/>
      <c r="H394" s="754">
        <v>0</v>
      </c>
      <c r="I394" s="741">
        <v>100</v>
      </c>
      <c r="J394" s="741">
        <v>7227</v>
      </c>
      <c r="K394" s="754">
        <v>1</v>
      </c>
      <c r="L394" s="741">
        <v>100</v>
      </c>
      <c r="M394" s="742">
        <v>7227</v>
      </c>
    </row>
    <row r="395" spans="1:13" ht="14.4" customHeight="1" x14ac:dyDescent="0.3">
      <c r="A395" s="737" t="s">
        <v>3121</v>
      </c>
      <c r="B395" s="738" t="s">
        <v>2873</v>
      </c>
      <c r="C395" s="738" t="s">
        <v>4253</v>
      </c>
      <c r="D395" s="738" t="s">
        <v>4254</v>
      </c>
      <c r="E395" s="738" t="s">
        <v>1685</v>
      </c>
      <c r="F395" s="741"/>
      <c r="G395" s="741"/>
      <c r="H395" s="754">
        <v>0</v>
      </c>
      <c r="I395" s="741">
        <v>16</v>
      </c>
      <c r="J395" s="741">
        <v>2072.16</v>
      </c>
      <c r="K395" s="754">
        <v>1</v>
      </c>
      <c r="L395" s="741">
        <v>16</v>
      </c>
      <c r="M395" s="742">
        <v>2072.16</v>
      </c>
    </row>
    <row r="396" spans="1:13" ht="14.4" customHeight="1" x14ac:dyDescent="0.3">
      <c r="A396" s="737" t="s">
        <v>3121</v>
      </c>
      <c r="B396" s="738" t="s">
        <v>2873</v>
      </c>
      <c r="C396" s="738" t="s">
        <v>5139</v>
      </c>
      <c r="D396" s="738" t="s">
        <v>5140</v>
      </c>
      <c r="E396" s="738" t="s">
        <v>1676</v>
      </c>
      <c r="F396" s="741"/>
      <c r="G396" s="741"/>
      <c r="H396" s="754">
        <v>0</v>
      </c>
      <c r="I396" s="741">
        <v>20</v>
      </c>
      <c r="J396" s="741">
        <v>1445.3999999999999</v>
      </c>
      <c r="K396" s="754">
        <v>1</v>
      </c>
      <c r="L396" s="741">
        <v>20</v>
      </c>
      <c r="M396" s="742">
        <v>1445.3999999999999</v>
      </c>
    </row>
    <row r="397" spans="1:13" ht="14.4" customHeight="1" x14ac:dyDescent="0.3">
      <c r="A397" s="737" t="s">
        <v>3122</v>
      </c>
      <c r="B397" s="738" t="s">
        <v>2853</v>
      </c>
      <c r="C397" s="738" t="s">
        <v>1007</v>
      </c>
      <c r="D397" s="738" t="s">
        <v>1008</v>
      </c>
      <c r="E397" s="738" t="s">
        <v>2856</v>
      </c>
      <c r="F397" s="741"/>
      <c r="G397" s="741"/>
      <c r="H397" s="754">
        <v>0</v>
      </c>
      <c r="I397" s="741">
        <v>2</v>
      </c>
      <c r="J397" s="741">
        <v>151.46</v>
      </c>
      <c r="K397" s="754">
        <v>1</v>
      </c>
      <c r="L397" s="741">
        <v>2</v>
      </c>
      <c r="M397" s="742">
        <v>151.46</v>
      </c>
    </row>
    <row r="398" spans="1:13" ht="14.4" customHeight="1" x14ac:dyDescent="0.3">
      <c r="A398" s="737" t="s">
        <v>3122</v>
      </c>
      <c r="B398" s="738" t="s">
        <v>2977</v>
      </c>
      <c r="C398" s="738" t="s">
        <v>2278</v>
      </c>
      <c r="D398" s="738" t="s">
        <v>2978</v>
      </c>
      <c r="E398" s="738" t="s">
        <v>2979</v>
      </c>
      <c r="F398" s="741"/>
      <c r="G398" s="741"/>
      <c r="H398" s="754">
        <v>0</v>
      </c>
      <c r="I398" s="741">
        <v>4</v>
      </c>
      <c r="J398" s="741">
        <v>491.84</v>
      </c>
      <c r="K398" s="754">
        <v>1</v>
      </c>
      <c r="L398" s="741">
        <v>4</v>
      </c>
      <c r="M398" s="742">
        <v>491.84</v>
      </c>
    </row>
    <row r="399" spans="1:13" ht="14.4" customHeight="1" x14ac:dyDescent="0.3">
      <c r="A399" s="737" t="s">
        <v>3122</v>
      </c>
      <c r="B399" s="738" t="s">
        <v>2957</v>
      </c>
      <c r="C399" s="738" t="s">
        <v>5156</v>
      </c>
      <c r="D399" s="738" t="s">
        <v>1413</v>
      </c>
      <c r="E399" s="738" t="s">
        <v>5157</v>
      </c>
      <c r="F399" s="741">
        <v>1</v>
      </c>
      <c r="G399" s="741">
        <v>0</v>
      </c>
      <c r="H399" s="754"/>
      <c r="I399" s="741"/>
      <c r="J399" s="741"/>
      <c r="K399" s="754"/>
      <c r="L399" s="741">
        <v>1</v>
      </c>
      <c r="M399" s="742">
        <v>0</v>
      </c>
    </row>
    <row r="400" spans="1:13" ht="14.4" customHeight="1" x14ac:dyDescent="0.3">
      <c r="A400" s="737" t="s">
        <v>3123</v>
      </c>
      <c r="B400" s="738" t="s">
        <v>2987</v>
      </c>
      <c r="C400" s="738" t="s">
        <v>4309</v>
      </c>
      <c r="D400" s="738" t="s">
        <v>2302</v>
      </c>
      <c r="E400" s="738" t="s">
        <v>2989</v>
      </c>
      <c r="F400" s="741"/>
      <c r="G400" s="741"/>
      <c r="H400" s="754">
        <v>0</v>
      </c>
      <c r="I400" s="741">
        <v>2</v>
      </c>
      <c r="J400" s="741">
        <v>981.78</v>
      </c>
      <c r="K400" s="754">
        <v>1</v>
      </c>
      <c r="L400" s="741">
        <v>2</v>
      </c>
      <c r="M400" s="742">
        <v>981.78</v>
      </c>
    </row>
    <row r="401" spans="1:13" ht="14.4" customHeight="1" x14ac:dyDescent="0.3">
      <c r="A401" s="737" t="s">
        <v>3123</v>
      </c>
      <c r="B401" s="738" t="s">
        <v>2886</v>
      </c>
      <c r="C401" s="738" t="s">
        <v>3725</v>
      </c>
      <c r="D401" s="738" t="s">
        <v>2887</v>
      </c>
      <c r="E401" s="738" t="s">
        <v>3726</v>
      </c>
      <c r="F401" s="741">
        <v>2</v>
      </c>
      <c r="G401" s="741">
        <v>158.06</v>
      </c>
      <c r="H401" s="754">
        <v>1</v>
      </c>
      <c r="I401" s="741"/>
      <c r="J401" s="741"/>
      <c r="K401" s="754">
        <v>0</v>
      </c>
      <c r="L401" s="741">
        <v>2</v>
      </c>
      <c r="M401" s="742">
        <v>158.06</v>
      </c>
    </row>
    <row r="402" spans="1:13" ht="14.4" customHeight="1" x14ac:dyDescent="0.3">
      <c r="A402" s="737" t="s">
        <v>3123</v>
      </c>
      <c r="B402" s="738" t="s">
        <v>2853</v>
      </c>
      <c r="C402" s="738" t="s">
        <v>1321</v>
      </c>
      <c r="D402" s="738" t="s">
        <v>2299</v>
      </c>
      <c r="E402" s="738" t="s">
        <v>2892</v>
      </c>
      <c r="F402" s="741"/>
      <c r="G402" s="741"/>
      <c r="H402" s="754">
        <v>0</v>
      </c>
      <c r="I402" s="741">
        <v>5</v>
      </c>
      <c r="J402" s="741">
        <v>771.80000000000007</v>
      </c>
      <c r="K402" s="754">
        <v>1</v>
      </c>
      <c r="L402" s="741">
        <v>5</v>
      </c>
      <c r="M402" s="742">
        <v>771.80000000000007</v>
      </c>
    </row>
    <row r="403" spans="1:13" ht="14.4" customHeight="1" x14ac:dyDescent="0.3">
      <c r="A403" s="737" t="s">
        <v>3123</v>
      </c>
      <c r="B403" s="738" t="s">
        <v>2853</v>
      </c>
      <c r="C403" s="738" t="s">
        <v>2298</v>
      </c>
      <c r="D403" s="738" t="s">
        <v>2299</v>
      </c>
      <c r="E403" s="738" t="s">
        <v>2971</v>
      </c>
      <c r="F403" s="741"/>
      <c r="G403" s="741"/>
      <c r="H403" s="754">
        <v>0</v>
      </c>
      <c r="I403" s="741">
        <v>1</v>
      </c>
      <c r="J403" s="741">
        <v>225.06</v>
      </c>
      <c r="K403" s="754">
        <v>1</v>
      </c>
      <c r="L403" s="741">
        <v>1</v>
      </c>
      <c r="M403" s="742">
        <v>225.06</v>
      </c>
    </row>
    <row r="404" spans="1:13" ht="14.4" customHeight="1" x14ac:dyDescent="0.3">
      <c r="A404" s="737" t="s">
        <v>3123</v>
      </c>
      <c r="B404" s="738" t="s">
        <v>5866</v>
      </c>
      <c r="C404" s="738" t="s">
        <v>4189</v>
      </c>
      <c r="D404" s="738" t="s">
        <v>3426</v>
      </c>
      <c r="E404" s="738" t="s">
        <v>4188</v>
      </c>
      <c r="F404" s="741">
        <v>2</v>
      </c>
      <c r="G404" s="741">
        <v>318.16000000000003</v>
      </c>
      <c r="H404" s="754">
        <v>1</v>
      </c>
      <c r="I404" s="741"/>
      <c r="J404" s="741"/>
      <c r="K404" s="754">
        <v>0</v>
      </c>
      <c r="L404" s="741">
        <v>2</v>
      </c>
      <c r="M404" s="742">
        <v>318.16000000000003</v>
      </c>
    </row>
    <row r="405" spans="1:13" ht="14.4" customHeight="1" x14ac:dyDescent="0.3">
      <c r="A405" s="737" t="s">
        <v>3123</v>
      </c>
      <c r="B405" s="738" t="s">
        <v>5866</v>
      </c>
      <c r="C405" s="738" t="s">
        <v>4302</v>
      </c>
      <c r="D405" s="738" t="s">
        <v>3426</v>
      </c>
      <c r="E405" s="738" t="s">
        <v>3427</v>
      </c>
      <c r="F405" s="741">
        <v>2</v>
      </c>
      <c r="G405" s="741">
        <v>636.32000000000005</v>
      </c>
      <c r="H405" s="754">
        <v>1</v>
      </c>
      <c r="I405" s="741"/>
      <c r="J405" s="741"/>
      <c r="K405" s="754">
        <v>0</v>
      </c>
      <c r="L405" s="741">
        <v>2</v>
      </c>
      <c r="M405" s="742">
        <v>636.32000000000005</v>
      </c>
    </row>
    <row r="406" spans="1:13" ht="14.4" customHeight="1" x14ac:dyDescent="0.3">
      <c r="A406" s="737" t="s">
        <v>3123</v>
      </c>
      <c r="B406" s="738" t="s">
        <v>2866</v>
      </c>
      <c r="C406" s="738" t="s">
        <v>889</v>
      </c>
      <c r="D406" s="738" t="s">
        <v>890</v>
      </c>
      <c r="E406" s="738" t="s">
        <v>2867</v>
      </c>
      <c r="F406" s="741"/>
      <c r="G406" s="741"/>
      <c r="H406" s="754">
        <v>0</v>
      </c>
      <c r="I406" s="741">
        <v>2</v>
      </c>
      <c r="J406" s="741">
        <v>240.3</v>
      </c>
      <c r="K406" s="754">
        <v>1</v>
      </c>
      <c r="L406" s="741">
        <v>2</v>
      </c>
      <c r="M406" s="742">
        <v>240.3</v>
      </c>
    </row>
    <row r="407" spans="1:13" ht="14.4" customHeight="1" x14ac:dyDescent="0.3">
      <c r="A407" s="737" t="s">
        <v>3123</v>
      </c>
      <c r="B407" s="738" t="s">
        <v>5853</v>
      </c>
      <c r="C407" s="738" t="s">
        <v>3731</v>
      </c>
      <c r="D407" s="738" t="s">
        <v>3156</v>
      </c>
      <c r="E407" s="738" t="s">
        <v>3732</v>
      </c>
      <c r="F407" s="741"/>
      <c r="G407" s="741"/>
      <c r="H407" s="754">
        <v>0</v>
      </c>
      <c r="I407" s="741">
        <v>3</v>
      </c>
      <c r="J407" s="741">
        <v>69.179999999999993</v>
      </c>
      <c r="K407" s="754">
        <v>1</v>
      </c>
      <c r="L407" s="741">
        <v>3</v>
      </c>
      <c r="M407" s="742">
        <v>69.179999999999993</v>
      </c>
    </row>
    <row r="408" spans="1:13" ht="14.4" customHeight="1" x14ac:dyDescent="0.3">
      <c r="A408" s="737" t="s">
        <v>3123</v>
      </c>
      <c r="B408" s="738" t="s">
        <v>2873</v>
      </c>
      <c r="C408" s="738" t="s">
        <v>5393</v>
      </c>
      <c r="D408" s="738" t="s">
        <v>5394</v>
      </c>
      <c r="E408" s="738" t="s">
        <v>1676</v>
      </c>
      <c r="F408" s="741"/>
      <c r="G408" s="741"/>
      <c r="H408" s="754">
        <v>0</v>
      </c>
      <c r="I408" s="741">
        <v>40</v>
      </c>
      <c r="J408" s="741">
        <v>878.40000000000009</v>
      </c>
      <c r="K408" s="754">
        <v>1</v>
      </c>
      <c r="L408" s="741">
        <v>40</v>
      </c>
      <c r="M408" s="742">
        <v>878.40000000000009</v>
      </c>
    </row>
    <row r="409" spans="1:13" ht="14.4" customHeight="1" x14ac:dyDescent="0.3">
      <c r="A409" s="737" t="s">
        <v>3123</v>
      </c>
      <c r="B409" s="738" t="s">
        <v>2873</v>
      </c>
      <c r="C409" s="738" t="s">
        <v>1691</v>
      </c>
      <c r="D409" s="738" t="s">
        <v>1692</v>
      </c>
      <c r="E409" s="738" t="s">
        <v>1685</v>
      </c>
      <c r="F409" s="741"/>
      <c r="G409" s="741"/>
      <c r="H409" s="754">
        <v>0</v>
      </c>
      <c r="I409" s="741">
        <v>10</v>
      </c>
      <c r="J409" s="741">
        <v>1295.0999999999999</v>
      </c>
      <c r="K409" s="754">
        <v>1</v>
      </c>
      <c r="L409" s="741">
        <v>10</v>
      </c>
      <c r="M409" s="742">
        <v>1295.0999999999999</v>
      </c>
    </row>
    <row r="410" spans="1:13" ht="14.4" customHeight="1" x14ac:dyDescent="0.3">
      <c r="A410" s="737" t="s">
        <v>3123</v>
      </c>
      <c r="B410" s="738" t="s">
        <v>2873</v>
      </c>
      <c r="C410" s="738" t="s">
        <v>4310</v>
      </c>
      <c r="D410" s="738" t="s">
        <v>1671</v>
      </c>
      <c r="E410" s="738" t="s">
        <v>3008</v>
      </c>
      <c r="F410" s="741"/>
      <c r="G410" s="741"/>
      <c r="H410" s="754">
        <v>0</v>
      </c>
      <c r="I410" s="741">
        <v>22</v>
      </c>
      <c r="J410" s="741">
        <v>3209.58</v>
      </c>
      <c r="K410" s="754">
        <v>1</v>
      </c>
      <c r="L410" s="741">
        <v>22</v>
      </c>
      <c r="M410" s="742">
        <v>3209.58</v>
      </c>
    </row>
    <row r="411" spans="1:13" ht="14.4" customHeight="1" x14ac:dyDescent="0.3">
      <c r="A411" s="737" t="s">
        <v>3123</v>
      </c>
      <c r="B411" s="738" t="s">
        <v>2873</v>
      </c>
      <c r="C411" s="738" t="s">
        <v>4875</v>
      </c>
      <c r="D411" s="738" t="s">
        <v>4876</v>
      </c>
      <c r="E411" s="738" t="s">
        <v>4877</v>
      </c>
      <c r="F411" s="741"/>
      <c r="G411" s="741"/>
      <c r="H411" s="754">
        <v>0</v>
      </c>
      <c r="I411" s="741">
        <v>5</v>
      </c>
      <c r="J411" s="741">
        <v>1623.5</v>
      </c>
      <c r="K411" s="754">
        <v>1</v>
      </c>
      <c r="L411" s="741">
        <v>5</v>
      </c>
      <c r="M411" s="742">
        <v>1623.5</v>
      </c>
    </row>
    <row r="412" spans="1:13" ht="14.4" customHeight="1" x14ac:dyDescent="0.3">
      <c r="A412" s="737" t="s">
        <v>3123</v>
      </c>
      <c r="B412" s="738" t="s">
        <v>2873</v>
      </c>
      <c r="C412" s="738" t="s">
        <v>2651</v>
      </c>
      <c r="D412" s="738" t="s">
        <v>2652</v>
      </c>
      <c r="E412" s="738" t="s">
        <v>2965</v>
      </c>
      <c r="F412" s="741"/>
      <c r="G412" s="741"/>
      <c r="H412" s="754">
        <v>0</v>
      </c>
      <c r="I412" s="741">
        <v>6</v>
      </c>
      <c r="J412" s="741">
        <v>509.34000000000003</v>
      </c>
      <c r="K412" s="754">
        <v>1</v>
      </c>
      <c r="L412" s="741">
        <v>6</v>
      </c>
      <c r="M412" s="742">
        <v>509.34000000000003</v>
      </c>
    </row>
    <row r="413" spans="1:13" ht="14.4" customHeight="1" x14ac:dyDescent="0.3">
      <c r="A413" s="737" t="s">
        <v>3123</v>
      </c>
      <c r="B413" s="738" t="s">
        <v>2873</v>
      </c>
      <c r="C413" s="738" t="s">
        <v>2644</v>
      </c>
      <c r="D413" s="738" t="s">
        <v>2645</v>
      </c>
      <c r="E413" s="738" t="s">
        <v>1676</v>
      </c>
      <c r="F413" s="741"/>
      <c r="G413" s="741"/>
      <c r="H413" s="754">
        <v>0</v>
      </c>
      <c r="I413" s="741">
        <v>60</v>
      </c>
      <c r="J413" s="741">
        <v>4336.2</v>
      </c>
      <c r="K413" s="754">
        <v>1</v>
      </c>
      <c r="L413" s="741">
        <v>60</v>
      </c>
      <c r="M413" s="742">
        <v>4336.2</v>
      </c>
    </row>
    <row r="414" spans="1:13" ht="14.4" customHeight="1" x14ac:dyDescent="0.3">
      <c r="A414" s="737" t="s">
        <v>3123</v>
      </c>
      <c r="B414" s="738" t="s">
        <v>2873</v>
      </c>
      <c r="C414" s="738" t="s">
        <v>3555</v>
      </c>
      <c r="D414" s="738" t="s">
        <v>3556</v>
      </c>
      <c r="E414" s="738" t="s">
        <v>1266</v>
      </c>
      <c r="F414" s="741"/>
      <c r="G414" s="741"/>
      <c r="H414" s="754">
        <v>0</v>
      </c>
      <c r="I414" s="741">
        <v>4</v>
      </c>
      <c r="J414" s="741">
        <v>518.04</v>
      </c>
      <c r="K414" s="754">
        <v>1</v>
      </c>
      <c r="L414" s="741">
        <v>4</v>
      </c>
      <c r="M414" s="742">
        <v>518.04</v>
      </c>
    </row>
    <row r="415" spans="1:13" ht="14.4" customHeight="1" x14ac:dyDescent="0.3">
      <c r="A415" s="737" t="s">
        <v>3123</v>
      </c>
      <c r="B415" s="738" t="s">
        <v>2873</v>
      </c>
      <c r="C415" s="738" t="s">
        <v>1267</v>
      </c>
      <c r="D415" s="738" t="s">
        <v>1268</v>
      </c>
      <c r="E415" s="738" t="s">
        <v>1266</v>
      </c>
      <c r="F415" s="741"/>
      <c r="G415" s="741"/>
      <c r="H415" s="754">
        <v>0</v>
      </c>
      <c r="I415" s="741">
        <v>18</v>
      </c>
      <c r="J415" s="741">
        <v>2331.1799999999998</v>
      </c>
      <c r="K415" s="754">
        <v>1</v>
      </c>
      <c r="L415" s="741">
        <v>18</v>
      </c>
      <c r="M415" s="742">
        <v>2331.1799999999998</v>
      </c>
    </row>
    <row r="416" spans="1:13" ht="14.4" customHeight="1" x14ac:dyDescent="0.3">
      <c r="A416" s="737" t="s">
        <v>3123</v>
      </c>
      <c r="B416" s="738" t="s">
        <v>2873</v>
      </c>
      <c r="C416" s="738" t="s">
        <v>1264</v>
      </c>
      <c r="D416" s="738" t="s">
        <v>1265</v>
      </c>
      <c r="E416" s="738" t="s">
        <v>1266</v>
      </c>
      <c r="F416" s="741"/>
      <c r="G416" s="741"/>
      <c r="H416" s="754">
        <v>0</v>
      </c>
      <c r="I416" s="741">
        <v>14</v>
      </c>
      <c r="J416" s="741">
        <v>1825.4599999999998</v>
      </c>
      <c r="K416" s="754">
        <v>1</v>
      </c>
      <c r="L416" s="741">
        <v>14</v>
      </c>
      <c r="M416" s="742">
        <v>1825.4599999999998</v>
      </c>
    </row>
    <row r="417" spans="1:13" ht="14.4" customHeight="1" x14ac:dyDescent="0.3">
      <c r="A417" s="737" t="s">
        <v>3123</v>
      </c>
      <c r="B417" s="738" t="s">
        <v>2873</v>
      </c>
      <c r="C417" s="738" t="s">
        <v>657</v>
      </c>
      <c r="D417" s="738" t="s">
        <v>658</v>
      </c>
      <c r="E417" s="738" t="s">
        <v>2879</v>
      </c>
      <c r="F417" s="741">
        <v>10</v>
      </c>
      <c r="G417" s="741">
        <v>1355.3999999999999</v>
      </c>
      <c r="H417" s="754">
        <v>1</v>
      </c>
      <c r="I417" s="741"/>
      <c r="J417" s="741"/>
      <c r="K417" s="754">
        <v>0</v>
      </c>
      <c r="L417" s="741">
        <v>10</v>
      </c>
      <c r="M417" s="742">
        <v>1355.3999999999999</v>
      </c>
    </row>
    <row r="418" spans="1:13" ht="14.4" customHeight="1" x14ac:dyDescent="0.3">
      <c r="A418" s="737" t="s">
        <v>3123</v>
      </c>
      <c r="B418" s="738" t="s">
        <v>2873</v>
      </c>
      <c r="C418" s="738" t="s">
        <v>2662</v>
      </c>
      <c r="D418" s="738" t="s">
        <v>3034</v>
      </c>
      <c r="E418" s="738" t="s">
        <v>1685</v>
      </c>
      <c r="F418" s="741"/>
      <c r="G418" s="741"/>
      <c r="H418" s="754">
        <v>0</v>
      </c>
      <c r="I418" s="741">
        <v>10</v>
      </c>
      <c r="J418" s="741">
        <v>1273.4000000000001</v>
      </c>
      <c r="K418" s="754">
        <v>1</v>
      </c>
      <c r="L418" s="741">
        <v>10</v>
      </c>
      <c r="M418" s="742">
        <v>1273.4000000000001</v>
      </c>
    </row>
    <row r="419" spans="1:13" ht="14.4" customHeight="1" x14ac:dyDescent="0.3">
      <c r="A419" s="737" t="s">
        <v>3124</v>
      </c>
      <c r="B419" s="738" t="s">
        <v>5885</v>
      </c>
      <c r="C419" s="738" t="s">
        <v>5194</v>
      </c>
      <c r="D419" s="738" t="s">
        <v>5195</v>
      </c>
      <c r="E419" s="738" t="s">
        <v>5196</v>
      </c>
      <c r="F419" s="741"/>
      <c r="G419" s="741"/>
      <c r="H419" s="754">
        <v>0</v>
      </c>
      <c r="I419" s="741">
        <v>2</v>
      </c>
      <c r="J419" s="741">
        <v>186.92</v>
      </c>
      <c r="K419" s="754">
        <v>1</v>
      </c>
      <c r="L419" s="741">
        <v>2</v>
      </c>
      <c r="M419" s="742">
        <v>186.92</v>
      </c>
    </row>
    <row r="420" spans="1:13" ht="14.4" customHeight="1" x14ac:dyDescent="0.3">
      <c r="A420" s="737" t="s">
        <v>3124</v>
      </c>
      <c r="B420" s="738" t="s">
        <v>5886</v>
      </c>
      <c r="C420" s="738" t="s">
        <v>5198</v>
      </c>
      <c r="D420" s="738" t="s">
        <v>5199</v>
      </c>
      <c r="E420" s="738" t="s">
        <v>3504</v>
      </c>
      <c r="F420" s="741"/>
      <c r="G420" s="741"/>
      <c r="H420" s="754">
        <v>0</v>
      </c>
      <c r="I420" s="741">
        <v>2</v>
      </c>
      <c r="J420" s="741">
        <v>679.6</v>
      </c>
      <c r="K420" s="754">
        <v>1</v>
      </c>
      <c r="L420" s="741">
        <v>2</v>
      </c>
      <c r="M420" s="742">
        <v>679.6</v>
      </c>
    </row>
    <row r="421" spans="1:13" ht="14.4" customHeight="1" x14ac:dyDescent="0.3">
      <c r="A421" s="737" t="s">
        <v>3124</v>
      </c>
      <c r="B421" s="738" t="s">
        <v>2903</v>
      </c>
      <c r="C421" s="738" t="s">
        <v>3187</v>
      </c>
      <c r="D421" s="738" t="s">
        <v>1247</v>
      </c>
      <c r="E421" s="738" t="s">
        <v>3000</v>
      </c>
      <c r="F421" s="741"/>
      <c r="G421" s="741"/>
      <c r="H421" s="754">
        <v>0</v>
      </c>
      <c r="I421" s="741">
        <v>2</v>
      </c>
      <c r="J421" s="741">
        <v>96.84</v>
      </c>
      <c r="K421" s="754">
        <v>1</v>
      </c>
      <c r="L421" s="741">
        <v>2</v>
      </c>
      <c r="M421" s="742">
        <v>96.84</v>
      </c>
    </row>
    <row r="422" spans="1:13" ht="14.4" customHeight="1" x14ac:dyDescent="0.3">
      <c r="A422" s="737" t="s">
        <v>3124</v>
      </c>
      <c r="B422" s="738" t="s">
        <v>3007</v>
      </c>
      <c r="C422" s="738" t="s">
        <v>2271</v>
      </c>
      <c r="D422" s="738" t="s">
        <v>2272</v>
      </c>
      <c r="E422" s="738" t="s">
        <v>2983</v>
      </c>
      <c r="F422" s="741"/>
      <c r="G422" s="741"/>
      <c r="H422" s="754">
        <v>0</v>
      </c>
      <c r="I422" s="741">
        <v>2</v>
      </c>
      <c r="J422" s="741">
        <v>85.14</v>
      </c>
      <c r="K422" s="754">
        <v>1</v>
      </c>
      <c r="L422" s="741">
        <v>2</v>
      </c>
      <c r="M422" s="742">
        <v>85.14</v>
      </c>
    </row>
    <row r="423" spans="1:13" ht="14.4" customHeight="1" x14ac:dyDescent="0.3">
      <c r="A423" s="737" t="s">
        <v>3124</v>
      </c>
      <c r="B423" s="738" t="s">
        <v>2977</v>
      </c>
      <c r="C423" s="738" t="s">
        <v>2278</v>
      </c>
      <c r="D423" s="738" t="s">
        <v>2978</v>
      </c>
      <c r="E423" s="738" t="s">
        <v>2979</v>
      </c>
      <c r="F423" s="741"/>
      <c r="G423" s="741"/>
      <c r="H423" s="754">
        <v>0</v>
      </c>
      <c r="I423" s="741">
        <v>5</v>
      </c>
      <c r="J423" s="741">
        <v>614.79999999999995</v>
      </c>
      <c r="K423" s="754">
        <v>1</v>
      </c>
      <c r="L423" s="741">
        <v>5</v>
      </c>
      <c r="M423" s="742">
        <v>614.79999999999995</v>
      </c>
    </row>
    <row r="424" spans="1:13" ht="14.4" customHeight="1" x14ac:dyDescent="0.3">
      <c r="A424" s="737" t="s">
        <v>3124</v>
      </c>
      <c r="B424" s="738" t="s">
        <v>2977</v>
      </c>
      <c r="C424" s="738" t="s">
        <v>4121</v>
      </c>
      <c r="D424" s="738" t="s">
        <v>2978</v>
      </c>
      <c r="E424" s="738" t="s">
        <v>4122</v>
      </c>
      <c r="F424" s="741"/>
      <c r="G424" s="741"/>
      <c r="H424" s="754">
        <v>0</v>
      </c>
      <c r="I424" s="741">
        <v>4</v>
      </c>
      <c r="J424" s="741">
        <v>983.64</v>
      </c>
      <c r="K424" s="754">
        <v>1</v>
      </c>
      <c r="L424" s="741">
        <v>4</v>
      </c>
      <c r="M424" s="742">
        <v>983.64</v>
      </c>
    </row>
    <row r="425" spans="1:13" ht="14.4" customHeight="1" x14ac:dyDescent="0.3">
      <c r="A425" s="737" t="s">
        <v>3124</v>
      </c>
      <c r="B425" s="738" t="s">
        <v>2863</v>
      </c>
      <c r="C425" s="738" t="s">
        <v>885</v>
      </c>
      <c r="D425" s="738" t="s">
        <v>886</v>
      </c>
      <c r="E425" s="738" t="s">
        <v>2864</v>
      </c>
      <c r="F425" s="741"/>
      <c r="G425" s="741"/>
      <c r="H425" s="754">
        <v>0</v>
      </c>
      <c r="I425" s="741">
        <v>2</v>
      </c>
      <c r="J425" s="741">
        <v>127.5</v>
      </c>
      <c r="K425" s="754">
        <v>1</v>
      </c>
      <c r="L425" s="741">
        <v>2</v>
      </c>
      <c r="M425" s="742">
        <v>127.5</v>
      </c>
    </row>
    <row r="426" spans="1:13" ht="14.4" customHeight="1" x14ac:dyDescent="0.3">
      <c r="A426" s="737" t="s">
        <v>3124</v>
      </c>
      <c r="B426" s="738" t="s">
        <v>2873</v>
      </c>
      <c r="C426" s="738" t="s">
        <v>2315</v>
      </c>
      <c r="D426" s="738" t="s">
        <v>2316</v>
      </c>
      <c r="E426" s="738" t="s">
        <v>2965</v>
      </c>
      <c r="F426" s="741"/>
      <c r="G426" s="741"/>
      <c r="H426" s="754">
        <v>0</v>
      </c>
      <c r="I426" s="741">
        <v>12</v>
      </c>
      <c r="J426" s="741">
        <v>1018.6800000000001</v>
      </c>
      <c r="K426" s="754">
        <v>1</v>
      </c>
      <c r="L426" s="741">
        <v>12</v>
      </c>
      <c r="M426" s="742">
        <v>1018.6800000000001</v>
      </c>
    </row>
    <row r="427" spans="1:13" ht="14.4" customHeight="1" x14ac:dyDescent="0.3">
      <c r="A427" s="737" t="s">
        <v>3124</v>
      </c>
      <c r="B427" s="738" t="s">
        <v>2873</v>
      </c>
      <c r="C427" s="738" t="s">
        <v>1264</v>
      </c>
      <c r="D427" s="738" t="s">
        <v>1265</v>
      </c>
      <c r="E427" s="738" t="s">
        <v>1266</v>
      </c>
      <c r="F427" s="741"/>
      <c r="G427" s="741"/>
      <c r="H427" s="754">
        <v>0</v>
      </c>
      <c r="I427" s="741">
        <v>12</v>
      </c>
      <c r="J427" s="741">
        <v>1564.6799999999998</v>
      </c>
      <c r="K427" s="754">
        <v>1</v>
      </c>
      <c r="L427" s="741">
        <v>12</v>
      </c>
      <c r="M427" s="742">
        <v>1564.6799999999998</v>
      </c>
    </row>
    <row r="428" spans="1:13" ht="14.4" customHeight="1" x14ac:dyDescent="0.3">
      <c r="A428" s="737" t="s">
        <v>3125</v>
      </c>
      <c r="B428" s="738" t="s">
        <v>2853</v>
      </c>
      <c r="C428" s="738" t="s">
        <v>1007</v>
      </c>
      <c r="D428" s="738" t="s">
        <v>1008</v>
      </c>
      <c r="E428" s="738" t="s">
        <v>2856</v>
      </c>
      <c r="F428" s="741"/>
      <c r="G428" s="741"/>
      <c r="H428" s="754">
        <v>0</v>
      </c>
      <c r="I428" s="741">
        <v>14</v>
      </c>
      <c r="J428" s="741">
        <v>1060.22</v>
      </c>
      <c r="K428" s="754">
        <v>1</v>
      </c>
      <c r="L428" s="741">
        <v>14</v>
      </c>
      <c r="M428" s="742">
        <v>1060.22</v>
      </c>
    </row>
    <row r="429" spans="1:13" ht="14.4" customHeight="1" x14ac:dyDescent="0.3">
      <c r="A429" s="737" t="s">
        <v>3125</v>
      </c>
      <c r="B429" s="738" t="s">
        <v>2941</v>
      </c>
      <c r="C429" s="738" t="s">
        <v>2639</v>
      </c>
      <c r="D429" s="738" t="s">
        <v>2630</v>
      </c>
      <c r="E429" s="738" t="s">
        <v>3027</v>
      </c>
      <c r="F429" s="741"/>
      <c r="G429" s="741"/>
      <c r="H429" s="754">
        <v>0</v>
      </c>
      <c r="I429" s="741">
        <v>1</v>
      </c>
      <c r="J429" s="741">
        <v>63.34</v>
      </c>
      <c r="K429" s="754">
        <v>1</v>
      </c>
      <c r="L429" s="741">
        <v>1</v>
      </c>
      <c r="M429" s="742">
        <v>63.34</v>
      </c>
    </row>
    <row r="430" spans="1:13" ht="14.4" customHeight="1" x14ac:dyDescent="0.3">
      <c r="A430" s="737" t="s">
        <v>3125</v>
      </c>
      <c r="B430" s="738" t="s">
        <v>2868</v>
      </c>
      <c r="C430" s="738" t="s">
        <v>899</v>
      </c>
      <c r="D430" s="738" t="s">
        <v>2869</v>
      </c>
      <c r="E430" s="738" t="s">
        <v>2870</v>
      </c>
      <c r="F430" s="741"/>
      <c r="G430" s="741"/>
      <c r="H430" s="754"/>
      <c r="I430" s="741">
        <v>1</v>
      </c>
      <c r="J430" s="741">
        <v>0</v>
      </c>
      <c r="K430" s="754"/>
      <c r="L430" s="741">
        <v>1</v>
      </c>
      <c r="M430" s="742">
        <v>0</v>
      </c>
    </row>
    <row r="431" spans="1:13" ht="14.4" customHeight="1" x14ac:dyDescent="0.3">
      <c r="A431" s="737" t="s">
        <v>3125</v>
      </c>
      <c r="B431" s="738" t="s">
        <v>2873</v>
      </c>
      <c r="C431" s="738" t="s">
        <v>657</v>
      </c>
      <c r="D431" s="738" t="s">
        <v>658</v>
      </c>
      <c r="E431" s="738" t="s">
        <v>2879</v>
      </c>
      <c r="F431" s="741">
        <v>12</v>
      </c>
      <c r="G431" s="741">
        <v>1626.4799999999998</v>
      </c>
      <c r="H431" s="754">
        <v>1</v>
      </c>
      <c r="I431" s="741"/>
      <c r="J431" s="741"/>
      <c r="K431" s="754">
        <v>0</v>
      </c>
      <c r="L431" s="741">
        <v>12</v>
      </c>
      <c r="M431" s="742">
        <v>1626.4799999999998</v>
      </c>
    </row>
    <row r="432" spans="1:13" ht="14.4" customHeight="1" x14ac:dyDescent="0.3">
      <c r="A432" s="737" t="s">
        <v>3125</v>
      </c>
      <c r="B432" s="738" t="s">
        <v>2873</v>
      </c>
      <c r="C432" s="738" t="s">
        <v>906</v>
      </c>
      <c r="D432" s="738" t="s">
        <v>907</v>
      </c>
      <c r="E432" s="738" t="s">
        <v>2879</v>
      </c>
      <c r="F432" s="741">
        <v>14</v>
      </c>
      <c r="G432" s="741">
        <v>1897.56</v>
      </c>
      <c r="H432" s="754">
        <v>1</v>
      </c>
      <c r="I432" s="741"/>
      <c r="J432" s="741"/>
      <c r="K432" s="754">
        <v>0</v>
      </c>
      <c r="L432" s="741">
        <v>14</v>
      </c>
      <c r="M432" s="742">
        <v>1897.56</v>
      </c>
    </row>
    <row r="433" spans="1:13" ht="14.4" customHeight="1" x14ac:dyDescent="0.3">
      <c r="A433" s="737" t="s">
        <v>3126</v>
      </c>
      <c r="B433" s="738" t="s">
        <v>2853</v>
      </c>
      <c r="C433" s="738" t="s">
        <v>1007</v>
      </c>
      <c r="D433" s="738" t="s">
        <v>1008</v>
      </c>
      <c r="E433" s="738" t="s">
        <v>2856</v>
      </c>
      <c r="F433" s="741"/>
      <c r="G433" s="741"/>
      <c r="H433" s="754">
        <v>0</v>
      </c>
      <c r="I433" s="741">
        <v>1</v>
      </c>
      <c r="J433" s="741">
        <v>75.73</v>
      </c>
      <c r="K433" s="754">
        <v>1</v>
      </c>
      <c r="L433" s="741">
        <v>1</v>
      </c>
      <c r="M433" s="742">
        <v>75.73</v>
      </c>
    </row>
    <row r="434" spans="1:13" ht="14.4" customHeight="1" x14ac:dyDescent="0.3">
      <c r="A434" s="737" t="s">
        <v>3126</v>
      </c>
      <c r="B434" s="738" t="s">
        <v>5863</v>
      </c>
      <c r="C434" s="738" t="s">
        <v>5439</v>
      </c>
      <c r="D434" s="738" t="s">
        <v>5440</v>
      </c>
      <c r="E434" s="738" t="s">
        <v>3772</v>
      </c>
      <c r="F434" s="741"/>
      <c r="G434" s="741"/>
      <c r="H434" s="754"/>
      <c r="I434" s="741">
        <v>2</v>
      </c>
      <c r="J434" s="741">
        <v>0</v>
      </c>
      <c r="K434" s="754"/>
      <c r="L434" s="741">
        <v>2</v>
      </c>
      <c r="M434" s="742">
        <v>0</v>
      </c>
    </row>
    <row r="435" spans="1:13" ht="14.4" customHeight="1" x14ac:dyDescent="0.3">
      <c r="A435" s="737" t="s">
        <v>3126</v>
      </c>
      <c r="B435" s="738" t="s">
        <v>5853</v>
      </c>
      <c r="C435" s="738" t="s">
        <v>3731</v>
      </c>
      <c r="D435" s="738" t="s">
        <v>3156</v>
      </c>
      <c r="E435" s="738" t="s">
        <v>3732</v>
      </c>
      <c r="F435" s="741"/>
      <c r="G435" s="741"/>
      <c r="H435" s="754">
        <v>0</v>
      </c>
      <c r="I435" s="741">
        <v>1</v>
      </c>
      <c r="J435" s="741">
        <v>23.06</v>
      </c>
      <c r="K435" s="754">
        <v>1</v>
      </c>
      <c r="L435" s="741">
        <v>1</v>
      </c>
      <c r="M435" s="742">
        <v>23.06</v>
      </c>
    </row>
    <row r="436" spans="1:13" ht="14.4" customHeight="1" x14ac:dyDescent="0.3">
      <c r="A436" s="737" t="s">
        <v>3126</v>
      </c>
      <c r="B436" s="738" t="s">
        <v>5853</v>
      </c>
      <c r="C436" s="738" t="s">
        <v>3155</v>
      </c>
      <c r="D436" s="738" t="s">
        <v>3156</v>
      </c>
      <c r="E436" s="738" t="s">
        <v>3157</v>
      </c>
      <c r="F436" s="741"/>
      <c r="G436" s="741"/>
      <c r="H436" s="754">
        <v>0</v>
      </c>
      <c r="I436" s="741">
        <v>2</v>
      </c>
      <c r="J436" s="741">
        <v>414.9</v>
      </c>
      <c r="K436" s="754">
        <v>1</v>
      </c>
      <c r="L436" s="741">
        <v>2</v>
      </c>
      <c r="M436" s="742">
        <v>414.9</v>
      </c>
    </row>
    <row r="437" spans="1:13" ht="14.4" customHeight="1" x14ac:dyDescent="0.3">
      <c r="A437" s="737" t="s">
        <v>3129</v>
      </c>
      <c r="B437" s="738" t="s">
        <v>2853</v>
      </c>
      <c r="C437" s="738" t="s">
        <v>1011</v>
      </c>
      <c r="D437" s="738" t="s">
        <v>2854</v>
      </c>
      <c r="E437" s="738" t="s">
        <v>2855</v>
      </c>
      <c r="F437" s="741"/>
      <c r="G437" s="741"/>
      <c r="H437" s="754">
        <v>0</v>
      </c>
      <c r="I437" s="741">
        <v>1</v>
      </c>
      <c r="J437" s="741">
        <v>66.08</v>
      </c>
      <c r="K437" s="754">
        <v>1</v>
      </c>
      <c r="L437" s="741">
        <v>1</v>
      </c>
      <c r="M437" s="742">
        <v>66.08</v>
      </c>
    </row>
    <row r="438" spans="1:13" ht="14.4" customHeight="1" x14ac:dyDescent="0.3">
      <c r="A438" s="737" t="s">
        <v>3129</v>
      </c>
      <c r="B438" s="738" t="s">
        <v>2853</v>
      </c>
      <c r="C438" s="738" t="s">
        <v>1007</v>
      </c>
      <c r="D438" s="738" t="s">
        <v>1008</v>
      </c>
      <c r="E438" s="738" t="s">
        <v>2856</v>
      </c>
      <c r="F438" s="741"/>
      <c r="G438" s="741"/>
      <c r="H438" s="754">
        <v>0</v>
      </c>
      <c r="I438" s="741">
        <v>3</v>
      </c>
      <c r="J438" s="741">
        <v>227.19</v>
      </c>
      <c r="K438" s="754">
        <v>1</v>
      </c>
      <c r="L438" s="741">
        <v>3</v>
      </c>
      <c r="M438" s="742">
        <v>227.19</v>
      </c>
    </row>
    <row r="439" spans="1:13" ht="14.4" customHeight="1" x14ac:dyDescent="0.3">
      <c r="A439" s="737" t="s">
        <v>3129</v>
      </c>
      <c r="B439" s="738" t="s">
        <v>2903</v>
      </c>
      <c r="C439" s="738" t="s">
        <v>3187</v>
      </c>
      <c r="D439" s="738" t="s">
        <v>1247</v>
      </c>
      <c r="E439" s="738" t="s">
        <v>3000</v>
      </c>
      <c r="F439" s="741"/>
      <c r="G439" s="741"/>
      <c r="H439" s="754">
        <v>0</v>
      </c>
      <c r="I439" s="741">
        <v>2</v>
      </c>
      <c r="J439" s="741">
        <v>96.84</v>
      </c>
      <c r="K439" s="754">
        <v>1</v>
      </c>
      <c r="L439" s="741">
        <v>2</v>
      </c>
      <c r="M439" s="742">
        <v>96.84</v>
      </c>
    </row>
    <row r="440" spans="1:13" ht="14.4" customHeight="1" x14ac:dyDescent="0.3">
      <c r="A440" s="737" t="s">
        <v>3129</v>
      </c>
      <c r="B440" s="738" t="s">
        <v>2951</v>
      </c>
      <c r="C440" s="738" t="s">
        <v>1661</v>
      </c>
      <c r="D440" s="738" t="s">
        <v>2952</v>
      </c>
      <c r="E440" s="738" t="s">
        <v>2953</v>
      </c>
      <c r="F440" s="741"/>
      <c r="G440" s="741"/>
      <c r="H440" s="754">
        <v>0</v>
      </c>
      <c r="I440" s="741">
        <v>2</v>
      </c>
      <c r="J440" s="741">
        <v>282.5</v>
      </c>
      <c r="K440" s="754">
        <v>1</v>
      </c>
      <c r="L440" s="741">
        <v>2</v>
      </c>
      <c r="M440" s="742">
        <v>282.5</v>
      </c>
    </row>
    <row r="441" spans="1:13" ht="14.4" customHeight="1" x14ac:dyDescent="0.3">
      <c r="A441" s="737" t="s">
        <v>3130</v>
      </c>
      <c r="B441" s="738" t="s">
        <v>5885</v>
      </c>
      <c r="C441" s="738" t="s">
        <v>3497</v>
      </c>
      <c r="D441" s="738" t="s">
        <v>3498</v>
      </c>
      <c r="E441" s="738" t="s">
        <v>3499</v>
      </c>
      <c r="F441" s="741">
        <v>2</v>
      </c>
      <c r="G441" s="741">
        <v>718.42</v>
      </c>
      <c r="H441" s="754">
        <v>1</v>
      </c>
      <c r="I441" s="741"/>
      <c r="J441" s="741"/>
      <c r="K441" s="754">
        <v>0</v>
      </c>
      <c r="L441" s="741">
        <v>2</v>
      </c>
      <c r="M441" s="742">
        <v>718.42</v>
      </c>
    </row>
    <row r="442" spans="1:13" ht="14.4" customHeight="1" x14ac:dyDescent="0.3">
      <c r="A442" s="737" t="s">
        <v>3131</v>
      </c>
      <c r="B442" s="738" t="s">
        <v>2853</v>
      </c>
      <c r="C442" s="738" t="s">
        <v>1007</v>
      </c>
      <c r="D442" s="738" t="s">
        <v>1008</v>
      </c>
      <c r="E442" s="738" t="s">
        <v>2856</v>
      </c>
      <c r="F442" s="741"/>
      <c r="G442" s="741"/>
      <c r="H442" s="754">
        <v>0</v>
      </c>
      <c r="I442" s="741">
        <v>7</v>
      </c>
      <c r="J442" s="741">
        <v>530.11</v>
      </c>
      <c r="K442" s="754">
        <v>1</v>
      </c>
      <c r="L442" s="741">
        <v>7</v>
      </c>
      <c r="M442" s="742">
        <v>530.11</v>
      </c>
    </row>
    <row r="443" spans="1:13" ht="14.4" customHeight="1" x14ac:dyDescent="0.3">
      <c r="A443" s="737" t="s">
        <v>3131</v>
      </c>
      <c r="B443" s="738" t="s">
        <v>2863</v>
      </c>
      <c r="C443" s="738" t="s">
        <v>885</v>
      </c>
      <c r="D443" s="738" t="s">
        <v>886</v>
      </c>
      <c r="E443" s="738" t="s">
        <v>2864</v>
      </c>
      <c r="F443" s="741"/>
      <c r="G443" s="741"/>
      <c r="H443" s="754">
        <v>0</v>
      </c>
      <c r="I443" s="741">
        <v>2</v>
      </c>
      <c r="J443" s="741">
        <v>127.5</v>
      </c>
      <c r="K443" s="754">
        <v>1</v>
      </c>
      <c r="L443" s="741">
        <v>2</v>
      </c>
      <c r="M443" s="742">
        <v>127.5</v>
      </c>
    </row>
    <row r="444" spans="1:13" ht="14.4" customHeight="1" x14ac:dyDescent="0.3">
      <c r="A444" s="737" t="s">
        <v>3131</v>
      </c>
      <c r="B444" s="738" t="s">
        <v>2871</v>
      </c>
      <c r="C444" s="738" t="s">
        <v>4213</v>
      </c>
      <c r="D444" s="738" t="s">
        <v>1632</v>
      </c>
      <c r="E444" s="738" t="s">
        <v>4214</v>
      </c>
      <c r="F444" s="741"/>
      <c r="G444" s="741"/>
      <c r="H444" s="754"/>
      <c r="I444" s="741">
        <v>1</v>
      </c>
      <c r="J444" s="741">
        <v>0</v>
      </c>
      <c r="K444" s="754"/>
      <c r="L444" s="741">
        <v>1</v>
      </c>
      <c r="M444" s="742">
        <v>0</v>
      </c>
    </row>
    <row r="445" spans="1:13" ht="14.4" customHeight="1" x14ac:dyDescent="0.3">
      <c r="A445" s="737" t="s">
        <v>3131</v>
      </c>
      <c r="B445" s="738" t="s">
        <v>2873</v>
      </c>
      <c r="C445" s="738" t="s">
        <v>3515</v>
      </c>
      <c r="D445" s="738" t="s">
        <v>3516</v>
      </c>
      <c r="E445" s="738" t="s">
        <v>3517</v>
      </c>
      <c r="F445" s="741"/>
      <c r="G445" s="741"/>
      <c r="H445" s="754">
        <v>0</v>
      </c>
      <c r="I445" s="741">
        <v>2</v>
      </c>
      <c r="J445" s="741">
        <v>388.52</v>
      </c>
      <c r="K445" s="754">
        <v>1</v>
      </c>
      <c r="L445" s="741">
        <v>2</v>
      </c>
      <c r="M445" s="742">
        <v>388.52</v>
      </c>
    </row>
    <row r="446" spans="1:13" ht="14.4" customHeight="1" x14ac:dyDescent="0.3">
      <c r="A446" s="737" t="s">
        <v>3132</v>
      </c>
      <c r="B446" s="738" t="s">
        <v>2853</v>
      </c>
      <c r="C446" s="738" t="s">
        <v>1321</v>
      </c>
      <c r="D446" s="738" t="s">
        <v>2299</v>
      </c>
      <c r="E446" s="738" t="s">
        <v>2892</v>
      </c>
      <c r="F446" s="741"/>
      <c r="G446" s="741"/>
      <c r="H446" s="754">
        <v>0</v>
      </c>
      <c r="I446" s="741">
        <v>2</v>
      </c>
      <c r="J446" s="741">
        <v>308.72000000000003</v>
      </c>
      <c r="K446" s="754">
        <v>1</v>
      </c>
      <c r="L446" s="741">
        <v>2</v>
      </c>
      <c r="M446" s="742">
        <v>308.72000000000003</v>
      </c>
    </row>
    <row r="447" spans="1:13" ht="14.4" customHeight="1" x14ac:dyDescent="0.3">
      <c r="A447" s="737" t="s">
        <v>3132</v>
      </c>
      <c r="B447" s="738" t="s">
        <v>2853</v>
      </c>
      <c r="C447" s="738" t="s">
        <v>1329</v>
      </c>
      <c r="D447" s="738" t="s">
        <v>2893</v>
      </c>
      <c r="E447" s="738" t="s">
        <v>2894</v>
      </c>
      <c r="F447" s="741"/>
      <c r="G447" s="741"/>
      <c r="H447" s="754">
        <v>0</v>
      </c>
      <c r="I447" s="741">
        <v>1</v>
      </c>
      <c r="J447" s="741">
        <v>111.22</v>
      </c>
      <c r="K447" s="754">
        <v>1</v>
      </c>
      <c r="L447" s="741">
        <v>1</v>
      </c>
      <c r="M447" s="742">
        <v>111.22</v>
      </c>
    </row>
    <row r="448" spans="1:13" ht="14.4" customHeight="1" x14ac:dyDescent="0.3">
      <c r="A448" s="737" t="s">
        <v>3132</v>
      </c>
      <c r="B448" s="738" t="s">
        <v>2853</v>
      </c>
      <c r="C448" s="738" t="s">
        <v>1007</v>
      </c>
      <c r="D448" s="738" t="s">
        <v>1008</v>
      </c>
      <c r="E448" s="738" t="s">
        <v>2856</v>
      </c>
      <c r="F448" s="741"/>
      <c r="G448" s="741"/>
      <c r="H448" s="754">
        <v>0</v>
      </c>
      <c r="I448" s="741">
        <v>5</v>
      </c>
      <c r="J448" s="741">
        <v>378.65</v>
      </c>
      <c r="K448" s="754">
        <v>1</v>
      </c>
      <c r="L448" s="741">
        <v>5</v>
      </c>
      <c r="M448" s="742">
        <v>378.65</v>
      </c>
    </row>
    <row r="449" spans="1:13" ht="14.4" customHeight="1" x14ac:dyDescent="0.3">
      <c r="A449" s="737" t="s">
        <v>3132</v>
      </c>
      <c r="B449" s="738" t="s">
        <v>2941</v>
      </c>
      <c r="C449" s="738" t="s">
        <v>2767</v>
      </c>
      <c r="D449" s="738" t="s">
        <v>2975</v>
      </c>
      <c r="E449" s="738" t="s">
        <v>2976</v>
      </c>
      <c r="F449" s="741"/>
      <c r="G449" s="741"/>
      <c r="H449" s="754">
        <v>0</v>
      </c>
      <c r="I449" s="741">
        <v>2</v>
      </c>
      <c r="J449" s="741">
        <v>439.56</v>
      </c>
      <c r="K449" s="754">
        <v>1</v>
      </c>
      <c r="L449" s="741">
        <v>2</v>
      </c>
      <c r="M449" s="742">
        <v>439.56</v>
      </c>
    </row>
    <row r="450" spans="1:13" ht="14.4" customHeight="1" x14ac:dyDescent="0.3">
      <c r="A450" s="737" t="s">
        <v>3132</v>
      </c>
      <c r="B450" s="738" t="s">
        <v>5853</v>
      </c>
      <c r="C450" s="738" t="s">
        <v>3522</v>
      </c>
      <c r="D450" s="738" t="s">
        <v>3450</v>
      </c>
      <c r="E450" s="738" t="s">
        <v>3523</v>
      </c>
      <c r="F450" s="741">
        <v>1</v>
      </c>
      <c r="G450" s="741">
        <v>0</v>
      </c>
      <c r="H450" s="754"/>
      <c r="I450" s="741"/>
      <c r="J450" s="741"/>
      <c r="K450" s="754"/>
      <c r="L450" s="741">
        <v>1</v>
      </c>
      <c r="M450" s="742">
        <v>0</v>
      </c>
    </row>
    <row r="451" spans="1:13" ht="14.4" customHeight="1" x14ac:dyDescent="0.3">
      <c r="A451" s="737" t="s">
        <v>3132</v>
      </c>
      <c r="B451" s="738" t="s">
        <v>2873</v>
      </c>
      <c r="C451" s="738" t="s">
        <v>1691</v>
      </c>
      <c r="D451" s="738" t="s">
        <v>1692</v>
      </c>
      <c r="E451" s="738" t="s">
        <v>1685</v>
      </c>
      <c r="F451" s="741"/>
      <c r="G451" s="741"/>
      <c r="H451" s="754">
        <v>0</v>
      </c>
      <c r="I451" s="741">
        <v>4</v>
      </c>
      <c r="J451" s="741">
        <v>518.04</v>
      </c>
      <c r="K451" s="754">
        <v>1</v>
      </c>
      <c r="L451" s="741">
        <v>4</v>
      </c>
      <c r="M451" s="742">
        <v>518.04</v>
      </c>
    </row>
    <row r="452" spans="1:13" ht="14.4" customHeight="1" x14ac:dyDescent="0.3">
      <c r="A452" s="737" t="s">
        <v>3132</v>
      </c>
      <c r="B452" s="738" t="s">
        <v>2873</v>
      </c>
      <c r="C452" s="738" t="s">
        <v>2651</v>
      </c>
      <c r="D452" s="738" t="s">
        <v>2652</v>
      </c>
      <c r="E452" s="738" t="s">
        <v>2965</v>
      </c>
      <c r="F452" s="741"/>
      <c r="G452" s="741"/>
      <c r="H452" s="754">
        <v>0</v>
      </c>
      <c r="I452" s="741">
        <v>6</v>
      </c>
      <c r="J452" s="741">
        <v>509.34000000000003</v>
      </c>
      <c r="K452" s="754">
        <v>1</v>
      </c>
      <c r="L452" s="741">
        <v>6</v>
      </c>
      <c r="M452" s="742">
        <v>509.34000000000003</v>
      </c>
    </row>
    <row r="453" spans="1:13" ht="14.4" customHeight="1" x14ac:dyDescent="0.3">
      <c r="A453" s="737" t="s">
        <v>3133</v>
      </c>
      <c r="B453" s="738" t="s">
        <v>2853</v>
      </c>
      <c r="C453" s="738" t="s">
        <v>1011</v>
      </c>
      <c r="D453" s="738" t="s">
        <v>2854</v>
      </c>
      <c r="E453" s="738" t="s">
        <v>2855</v>
      </c>
      <c r="F453" s="741"/>
      <c r="G453" s="741"/>
      <c r="H453" s="754">
        <v>0</v>
      </c>
      <c r="I453" s="741">
        <v>1</v>
      </c>
      <c r="J453" s="741">
        <v>66.08</v>
      </c>
      <c r="K453" s="754">
        <v>1</v>
      </c>
      <c r="L453" s="741">
        <v>1</v>
      </c>
      <c r="M453" s="742">
        <v>66.08</v>
      </c>
    </row>
    <row r="454" spans="1:13" ht="14.4" customHeight="1" x14ac:dyDescent="0.3">
      <c r="A454" s="737" t="s">
        <v>3133</v>
      </c>
      <c r="B454" s="738" t="s">
        <v>2853</v>
      </c>
      <c r="C454" s="738" t="s">
        <v>1325</v>
      </c>
      <c r="D454" s="738" t="s">
        <v>2895</v>
      </c>
      <c r="E454" s="738" t="s">
        <v>2896</v>
      </c>
      <c r="F454" s="741"/>
      <c r="G454" s="741"/>
      <c r="H454" s="754">
        <v>0</v>
      </c>
      <c r="I454" s="741">
        <v>2</v>
      </c>
      <c r="J454" s="741">
        <v>299.04000000000002</v>
      </c>
      <c r="K454" s="754">
        <v>1</v>
      </c>
      <c r="L454" s="741">
        <v>2</v>
      </c>
      <c r="M454" s="742">
        <v>299.04000000000002</v>
      </c>
    </row>
    <row r="455" spans="1:13" ht="14.4" customHeight="1" x14ac:dyDescent="0.3">
      <c r="A455" s="737" t="s">
        <v>3133</v>
      </c>
      <c r="B455" s="738" t="s">
        <v>2853</v>
      </c>
      <c r="C455" s="738" t="s">
        <v>1007</v>
      </c>
      <c r="D455" s="738" t="s">
        <v>1008</v>
      </c>
      <c r="E455" s="738" t="s">
        <v>2856</v>
      </c>
      <c r="F455" s="741"/>
      <c r="G455" s="741"/>
      <c r="H455" s="754">
        <v>0</v>
      </c>
      <c r="I455" s="741">
        <v>8</v>
      </c>
      <c r="J455" s="741">
        <v>605.84</v>
      </c>
      <c r="K455" s="754">
        <v>1</v>
      </c>
      <c r="L455" s="741">
        <v>8</v>
      </c>
      <c r="M455" s="742">
        <v>605.84</v>
      </c>
    </row>
    <row r="456" spans="1:13" ht="14.4" customHeight="1" x14ac:dyDescent="0.3">
      <c r="A456" s="737" t="s">
        <v>3133</v>
      </c>
      <c r="B456" s="738" t="s">
        <v>2853</v>
      </c>
      <c r="C456" s="738" t="s">
        <v>2298</v>
      </c>
      <c r="D456" s="738" t="s">
        <v>2299</v>
      </c>
      <c r="E456" s="738" t="s">
        <v>2971</v>
      </c>
      <c r="F456" s="741"/>
      <c r="G456" s="741"/>
      <c r="H456" s="754">
        <v>0</v>
      </c>
      <c r="I456" s="741">
        <v>2</v>
      </c>
      <c r="J456" s="741">
        <v>450.12</v>
      </c>
      <c r="K456" s="754">
        <v>1</v>
      </c>
      <c r="L456" s="741">
        <v>2</v>
      </c>
      <c r="M456" s="742">
        <v>450.12</v>
      </c>
    </row>
    <row r="457" spans="1:13" ht="14.4" customHeight="1" x14ac:dyDescent="0.3">
      <c r="A457" s="737" t="s">
        <v>3133</v>
      </c>
      <c r="B457" s="738" t="s">
        <v>2857</v>
      </c>
      <c r="C457" s="738" t="s">
        <v>1239</v>
      </c>
      <c r="D457" s="738" t="s">
        <v>2939</v>
      </c>
      <c r="E457" s="738" t="s">
        <v>2940</v>
      </c>
      <c r="F457" s="741"/>
      <c r="G457" s="741"/>
      <c r="H457" s="754"/>
      <c r="I457" s="741">
        <v>2</v>
      </c>
      <c r="J457" s="741">
        <v>0</v>
      </c>
      <c r="K457" s="754"/>
      <c r="L457" s="741">
        <v>2</v>
      </c>
      <c r="M457" s="742">
        <v>0</v>
      </c>
    </row>
    <row r="458" spans="1:13" ht="14.4" customHeight="1" x14ac:dyDescent="0.3">
      <c r="A458" s="737" t="s">
        <v>3133</v>
      </c>
      <c r="B458" s="738" t="s">
        <v>2863</v>
      </c>
      <c r="C458" s="738" t="s">
        <v>885</v>
      </c>
      <c r="D458" s="738" t="s">
        <v>886</v>
      </c>
      <c r="E458" s="738" t="s">
        <v>2864</v>
      </c>
      <c r="F458" s="741"/>
      <c r="G458" s="741"/>
      <c r="H458" s="754">
        <v>0</v>
      </c>
      <c r="I458" s="741">
        <v>2</v>
      </c>
      <c r="J458" s="741">
        <v>127.5</v>
      </c>
      <c r="K458" s="754">
        <v>1</v>
      </c>
      <c r="L458" s="741">
        <v>2</v>
      </c>
      <c r="M458" s="742">
        <v>127.5</v>
      </c>
    </row>
    <row r="459" spans="1:13" ht="14.4" customHeight="1" x14ac:dyDescent="0.3">
      <c r="A459" s="737" t="s">
        <v>3133</v>
      </c>
      <c r="B459" s="738" t="s">
        <v>2871</v>
      </c>
      <c r="C459" s="738" t="s">
        <v>893</v>
      </c>
      <c r="D459" s="738" t="s">
        <v>894</v>
      </c>
      <c r="E459" s="738" t="s">
        <v>2872</v>
      </c>
      <c r="F459" s="741"/>
      <c r="G459" s="741"/>
      <c r="H459" s="754"/>
      <c r="I459" s="741">
        <v>3</v>
      </c>
      <c r="J459" s="741">
        <v>0</v>
      </c>
      <c r="K459" s="754"/>
      <c r="L459" s="741">
        <v>3</v>
      </c>
      <c r="M459" s="742">
        <v>0</v>
      </c>
    </row>
    <row r="460" spans="1:13" ht="14.4" customHeight="1" x14ac:dyDescent="0.3">
      <c r="A460" s="737" t="s">
        <v>3133</v>
      </c>
      <c r="B460" s="738" t="s">
        <v>2873</v>
      </c>
      <c r="C460" s="738" t="s">
        <v>4200</v>
      </c>
      <c r="D460" s="738" t="s">
        <v>4201</v>
      </c>
      <c r="E460" s="738" t="s">
        <v>1676</v>
      </c>
      <c r="F460" s="741"/>
      <c r="G460" s="741"/>
      <c r="H460" s="754">
        <v>0</v>
      </c>
      <c r="I460" s="741">
        <v>16</v>
      </c>
      <c r="J460" s="741">
        <v>518.08000000000004</v>
      </c>
      <c r="K460" s="754">
        <v>1</v>
      </c>
      <c r="L460" s="741">
        <v>16</v>
      </c>
      <c r="M460" s="742">
        <v>518.08000000000004</v>
      </c>
    </row>
    <row r="461" spans="1:13" ht="14.4" customHeight="1" x14ac:dyDescent="0.3">
      <c r="A461" s="737" t="s">
        <v>3133</v>
      </c>
      <c r="B461" s="738" t="s">
        <v>2873</v>
      </c>
      <c r="C461" s="738" t="s">
        <v>5039</v>
      </c>
      <c r="D461" s="738" t="s">
        <v>5040</v>
      </c>
      <c r="E461" s="738" t="s">
        <v>1676</v>
      </c>
      <c r="F461" s="741"/>
      <c r="G461" s="741"/>
      <c r="H461" s="754">
        <v>0</v>
      </c>
      <c r="I461" s="741">
        <v>8</v>
      </c>
      <c r="J461" s="741">
        <v>259.04000000000002</v>
      </c>
      <c r="K461" s="754">
        <v>1</v>
      </c>
      <c r="L461" s="741">
        <v>8</v>
      </c>
      <c r="M461" s="742">
        <v>259.04000000000002</v>
      </c>
    </row>
    <row r="462" spans="1:13" ht="14.4" customHeight="1" x14ac:dyDescent="0.3">
      <c r="A462" s="737" t="s">
        <v>3133</v>
      </c>
      <c r="B462" s="738" t="s">
        <v>2873</v>
      </c>
      <c r="C462" s="738" t="s">
        <v>1687</v>
      </c>
      <c r="D462" s="738" t="s">
        <v>2964</v>
      </c>
      <c r="E462" s="738" t="s">
        <v>2965</v>
      </c>
      <c r="F462" s="741"/>
      <c r="G462" s="741"/>
      <c r="H462" s="754">
        <v>0</v>
      </c>
      <c r="I462" s="741">
        <v>1</v>
      </c>
      <c r="J462" s="741">
        <v>84.89</v>
      </c>
      <c r="K462" s="754">
        <v>1</v>
      </c>
      <c r="L462" s="741">
        <v>1</v>
      </c>
      <c r="M462" s="742">
        <v>84.89</v>
      </c>
    </row>
    <row r="463" spans="1:13" ht="14.4" customHeight="1" x14ac:dyDescent="0.3">
      <c r="A463" s="737" t="s">
        <v>3133</v>
      </c>
      <c r="B463" s="738" t="s">
        <v>2873</v>
      </c>
      <c r="C463" s="738" t="s">
        <v>4875</v>
      </c>
      <c r="D463" s="738" t="s">
        <v>4876</v>
      </c>
      <c r="E463" s="738" t="s">
        <v>4877</v>
      </c>
      <c r="F463" s="741"/>
      <c r="G463" s="741"/>
      <c r="H463" s="754">
        <v>0</v>
      </c>
      <c r="I463" s="741">
        <v>4</v>
      </c>
      <c r="J463" s="741">
        <v>1298.8</v>
      </c>
      <c r="K463" s="754">
        <v>1</v>
      </c>
      <c r="L463" s="741">
        <v>4</v>
      </c>
      <c r="M463" s="742">
        <v>1298.8</v>
      </c>
    </row>
    <row r="464" spans="1:13" ht="14.4" customHeight="1" x14ac:dyDescent="0.3">
      <c r="A464" s="737" t="s">
        <v>3133</v>
      </c>
      <c r="B464" s="738" t="s">
        <v>2873</v>
      </c>
      <c r="C464" s="738" t="s">
        <v>3515</v>
      </c>
      <c r="D464" s="738" t="s">
        <v>3516</v>
      </c>
      <c r="E464" s="738" t="s">
        <v>3517</v>
      </c>
      <c r="F464" s="741"/>
      <c r="G464" s="741"/>
      <c r="H464" s="754">
        <v>0</v>
      </c>
      <c r="I464" s="741">
        <v>14</v>
      </c>
      <c r="J464" s="741">
        <v>2719.64</v>
      </c>
      <c r="K464" s="754">
        <v>1</v>
      </c>
      <c r="L464" s="741">
        <v>14</v>
      </c>
      <c r="M464" s="742">
        <v>2719.64</v>
      </c>
    </row>
    <row r="465" spans="1:13" ht="14.4" customHeight="1" x14ac:dyDescent="0.3">
      <c r="A465" s="737" t="s">
        <v>3133</v>
      </c>
      <c r="B465" s="738" t="s">
        <v>2873</v>
      </c>
      <c r="C465" s="738" t="s">
        <v>2644</v>
      </c>
      <c r="D465" s="738" t="s">
        <v>2645</v>
      </c>
      <c r="E465" s="738" t="s">
        <v>1676</v>
      </c>
      <c r="F465" s="741"/>
      <c r="G465" s="741"/>
      <c r="H465" s="754">
        <v>0</v>
      </c>
      <c r="I465" s="741">
        <v>80</v>
      </c>
      <c r="J465" s="741">
        <v>5781.6</v>
      </c>
      <c r="K465" s="754">
        <v>1</v>
      </c>
      <c r="L465" s="741">
        <v>80</v>
      </c>
      <c r="M465" s="742">
        <v>5781.6</v>
      </c>
    </row>
    <row r="466" spans="1:13" ht="14.4" customHeight="1" x14ac:dyDescent="0.3">
      <c r="A466" s="737" t="s">
        <v>3133</v>
      </c>
      <c r="B466" s="738" t="s">
        <v>2873</v>
      </c>
      <c r="C466" s="738" t="s">
        <v>3557</v>
      </c>
      <c r="D466" s="738" t="s">
        <v>3558</v>
      </c>
      <c r="E466" s="738" t="s">
        <v>1266</v>
      </c>
      <c r="F466" s="741"/>
      <c r="G466" s="741"/>
      <c r="H466" s="754">
        <v>0</v>
      </c>
      <c r="I466" s="741">
        <v>5</v>
      </c>
      <c r="J466" s="741">
        <v>647.54999999999995</v>
      </c>
      <c r="K466" s="754">
        <v>1</v>
      </c>
      <c r="L466" s="741">
        <v>5</v>
      </c>
      <c r="M466" s="742">
        <v>647.54999999999995</v>
      </c>
    </row>
    <row r="467" spans="1:13" ht="14.4" customHeight="1" x14ac:dyDescent="0.3">
      <c r="A467" s="737" t="s">
        <v>3133</v>
      </c>
      <c r="B467" s="738" t="s">
        <v>2873</v>
      </c>
      <c r="C467" s="738" t="s">
        <v>3555</v>
      </c>
      <c r="D467" s="738" t="s">
        <v>3556</v>
      </c>
      <c r="E467" s="738" t="s">
        <v>1266</v>
      </c>
      <c r="F467" s="741"/>
      <c r="G467" s="741"/>
      <c r="H467" s="754">
        <v>0</v>
      </c>
      <c r="I467" s="741">
        <v>1</v>
      </c>
      <c r="J467" s="741">
        <v>129.51</v>
      </c>
      <c r="K467" s="754">
        <v>1</v>
      </c>
      <c r="L467" s="741">
        <v>1</v>
      </c>
      <c r="M467" s="742">
        <v>129.51</v>
      </c>
    </row>
    <row r="468" spans="1:13" ht="14.4" customHeight="1" x14ac:dyDescent="0.3">
      <c r="A468" s="737" t="s">
        <v>3133</v>
      </c>
      <c r="B468" s="738" t="s">
        <v>2873</v>
      </c>
      <c r="C468" s="738" t="s">
        <v>1264</v>
      </c>
      <c r="D468" s="738" t="s">
        <v>1265</v>
      </c>
      <c r="E468" s="738" t="s">
        <v>1266</v>
      </c>
      <c r="F468" s="741"/>
      <c r="G468" s="741"/>
      <c r="H468" s="754">
        <v>0</v>
      </c>
      <c r="I468" s="741">
        <v>8</v>
      </c>
      <c r="J468" s="741">
        <v>1043.1199999999999</v>
      </c>
      <c r="K468" s="754">
        <v>1</v>
      </c>
      <c r="L468" s="741">
        <v>8</v>
      </c>
      <c r="M468" s="742">
        <v>1043.1199999999999</v>
      </c>
    </row>
    <row r="469" spans="1:13" ht="14.4" customHeight="1" x14ac:dyDescent="0.3">
      <c r="A469" s="737" t="s">
        <v>3133</v>
      </c>
      <c r="B469" s="738" t="s">
        <v>2873</v>
      </c>
      <c r="C469" s="738" t="s">
        <v>4209</v>
      </c>
      <c r="D469" s="738" t="s">
        <v>4210</v>
      </c>
      <c r="E469" s="738" t="s">
        <v>1676</v>
      </c>
      <c r="F469" s="741"/>
      <c r="G469" s="741"/>
      <c r="H469" s="754">
        <v>0</v>
      </c>
      <c r="I469" s="741">
        <v>10</v>
      </c>
      <c r="J469" s="741">
        <v>722.69999999999993</v>
      </c>
      <c r="K469" s="754">
        <v>1</v>
      </c>
      <c r="L469" s="741">
        <v>10</v>
      </c>
      <c r="M469" s="742">
        <v>722.69999999999993</v>
      </c>
    </row>
    <row r="470" spans="1:13" ht="14.4" customHeight="1" x14ac:dyDescent="0.3">
      <c r="A470" s="737" t="s">
        <v>3133</v>
      </c>
      <c r="B470" s="738" t="s">
        <v>2873</v>
      </c>
      <c r="C470" s="738" t="s">
        <v>657</v>
      </c>
      <c r="D470" s="738" t="s">
        <v>658</v>
      </c>
      <c r="E470" s="738" t="s">
        <v>2879</v>
      </c>
      <c r="F470" s="741">
        <v>6</v>
      </c>
      <c r="G470" s="741">
        <v>813.24</v>
      </c>
      <c r="H470" s="754">
        <v>1</v>
      </c>
      <c r="I470" s="741"/>
      <c r="J470" s="741"/>
      <c r="K470" s="754">
        <v>0</v>
      </c>
      <c r="L470" s="741">
        <v>6</v>
      </c>
      <c r="M470" s="742">
        <v>813.24</v>
      </c>
    </row>
    <row r="471" spans="1:13" ht="14.4" customHeight="1" x14ac:dyDescent="0.3">
      <c r="A471" s="737" t="s">
        <v>3133</v>
      </c>
      <c r="B471" s="738" t="s">
        <v>2873</v>
      </c>
      <c r="C471" s="738" t="s">
        <v>906</v>
      </c>
      <c r="D471" s="738" t="s">
        <v>907</v>
      </c>
      <c r="E471" s="738" t="s">
        <v>2879</v>
      </c>
      <c r="F471" s="741">
        <v>6</v>
      </c>
      <c r="G471" s="741">
        <v>813.24</v>
      </c>
      <c r="H471" s="754">
        <v>1</v>
      </c>
      <c r="I471" s="741"/>
      <c r="J471" s="741"/>
      <c r="K471" s="754">
        <v>0</v>
      </c>
      <c r="L471" s="741">
        <v>6</v>
      </c>
      <c r="M471" s="742">
        <v>813.24</v>
      </c>
    </row>
    <row r="472" spans="1:13" ht="14.4" customHeight="1" x14ac:dyDescent="0.3">
      <c r="A472" s="737" t="s">
        <v>3134</v>
      </c>
      <c r="B472" s="738" t="s">
        <v>2853</v>
      </c>
      <c r="C472" s="738" t="s">
        <v>1007</v>
      </c>
      <c r="D472" s="738" t="s">
        <v>1008</v>
      </c>
      <c r="E472" s="738" t="s">
        <v>2856</v>
      </c>
      <c r="F472" s="741"/>
      <c r="G472" s="741"/>
      <c r="H472" s="754">
        <v>0</v>
      </c>
      <c r="I472" s="741">
        <v>15</v>
      </c>
      <c r="J472" s="741">
        <v>1135.95</v>
      </c>
      <c r="K472" s="754">
        <v>1</v>
      </c>
      <c r="L472" s="741">
        <v>15</v>
      </c>
      <c r="M472" s="742">
        <v>1135.95</v>
      </c>
    </row>
    <row r="473" spans="1:13" ht="14.4" customHeight="1" x14ac:dyDescent="0.3">
      <c r="A473" s="737" t="s">
        <v>3134</v>
      </c>
      <c r="B473" s="738" t="s">
        <v>2863</v>
      </c>
      <c r="C473" s="738" t="s">
        <v>885</v>
      </c>
      <c r="D473" s="738" t="s">
        <v>886</v>
      </c>
      <c r="E473" s="738" t="s">
        <v>2864</v>
      </c>
      <c r="F473" s="741"/>
      <c r="G473" s="741"/>
      <c r="H473" s="754">
        <v>0</v>
      </c>
      <c r="I473" s="741">
        <v>6</v>
      </c>
      <c r="J473" s="741">
        <v>382.5</v>
      </c>
      <c r="K473" s="754">
        <v>1</v>
      </c>
      <c r="L473" s="741">
        <v>6</v>
      </c>
      <c r="M473" s="742">
        <v>382.5</v>
      </c>
    </row>
    <row r="474" spans="1:13" ht="14.4" customHeight="1" x14ac:dyDescent="0.3">
      <c r="A474" s="737" t="s">
        <v>3134</v>
      </c>
      <c r="B474" s="738" t="s">
        <v>2863</v>
      </c>
      <c r="C474" s="738" t="s">
        <v>881</v>
      </c>
      <c r="D474" s="738" t="s">
        <v>2642</v>
      </c>
      <c r="E474" s="738" t="s">
        <v>2865</v>
      </c>
      <c r="F474" s="741"/>
      <c r="G474" s="741"/>
      <c r="H474" s="754">
        <v>0</v>
      </c>
      <c r="I474" s="741">
        <v>1</v>
      </c>
      <c r="J474" s="741">
        <v>25.5</v>
      </c>
      <c r="K474" s="754">
        <v>1</v>
      </c>
      <c r="L474" s="741">
        <v>1</v>
      </c>
      <c r="M474" s="742">
        <v>25.5</v>
      </c>
    </row>
    <row r="475" spans="1:13" ht="14.4" customHeight="1" x14ac:dyDescent="0.3">
      <c r="A475" s="737" t="s">
        <v>3134</v>
      </c>
      <c r="B475" s="738" t="s">
        <v>2866</v>
      </c>
      <c r="C475" s="738" t="s">
        <v>889</v>
      </c>
      <c r="D475" s="738" t="s">
        <v>890</v>
      </c>
      <c r="E475" s="738" t="s">
        <v>2867</v>
      </c>
      <c r="F475" s="741"/>
      <c r="G475" s="741"/>
      <c r="H475" s="754">
        <v>0</v>
      </c>
      <c r="I475" s="741">
        <v>7</v>
      </c>
      <c r="J475" s="741">
        <v>841.05</v>
      </c>
      <c r="K475" s="754">
        <v>1</v>
      </c>
      <c r="L475" s="741">
        <v>7</v>
      </c>
      <c r="M475" s="742">
        <v>841.05</v>
      </c>
    </row>
    <row r="476" spans="1:13" ht="14.4" customHeight="1" x14ac:dyDescent="0.3">
      <c r="A476" s="737" t="s">
        <v>3135</v>
      </c>
      <c r="B476" s="738" t="s">
        <v>5887</v>
      </c>
      <c r="C476" s="738" t="s">
        <v>3571</v>
      </c>
      <c r="D476" s="738" t="s">
        <v>3572</v>
      </c>
      <c r="E476" s="738" t="s">
        <v>3573</v>
      </c>
      <c r="F476" s="741">
        <v>2</v>
      </c>
      <c r="G476" s="741">
        <v>0</v>
      </c>
      <c r="H476" s="754"/>
      <c r="I476" s="741"/>
      <c r="J476" s="741"/>
      <c r="K476" s="754"/>
      <c r="L476" s="741">
        <v>2</v>
      </c>
      <c r="M476" s="742">
        <v>0</v>
      </c>
    </row>
    <row r="477" spans="1:13" ht="14.4" customHeight="1" x14ac:dyDescent="0.3">
      <c r="A477" s="737" t="s">
        <v>3135</v>
      </c>
      <c r="B477" s="738" t="s">
        <v>2886</v>
      </c>
      <c r="C477" s="738" t="s">
        <v>3585</v>
      </c>
      <c r="D477" s="738" t="s">
        <v>2887</v>
      </c>
      <c r="E477" s="738" t="s">
        <v>3586</v>
      </c>
      <c r="F477" s="741"/>
      <c r="G477" s="741"/>
      <c r="H477" s="754"/>
      <c r="I477" s="741">
        <v>1</v>
      </c>
      <c r="J477" s="741">
        <v>0</v>
      </c>
      <c r="K477" s="754"/>
      <c r="L477" s="741">
        <v>1</v>
      </c>
      <c r="M477" s="742">
        <v>0</v>
      </c>
    </row>
    <row r="478" spans="1:13" ht="14.4" customHeight="1" x14ac:dyDescent="0.3">
      <c r="A478" s="737" t="s">
        <v>3135</v>
      </c>
      <c r="B478" s="738" t="s">
        <v>2853</v>
      </c>
      <c r="C478" s="738" t="s">
        <v>1321</v>
      </c>
      <c r="D478" s="738" t="s">
        <v>2299</v>
      </c>
      <c r="E478" s="738" t="s">
        <v>2892</v>
      </c>
      <c r="F478" s="741"/>
      <c r="G478" s="741"/>
      <c r="H478" s="754">
        <v>0</v>
      </c>
      <c r="I478" s="741">
        <v>2</v>
      </c>
      <c r="J478" s="741">
        <v>308.72000000000003</v>
      </c>
      <c r="K478" s="754">
        <v>1</v>
      </c>
      <c r="L478" s="741">
        <v>2</v>
      </c>
      <c r="M478" s="742">
        <v>308.72000000000003</v>
      </c>
    </row>
    <row r="479" spans="1:13" ht="14.4" customHeight="1" x14ac:dyDescent="0.3">
      <c r="A479" s="737" t="s">
        <v>3135</v>
      </c>
      <c r="B479" s="738" t="s">
        <v>2853</v>
      </c>
      <c r="C479" s="738" t="s">
        <v>1011</v>
      </c>
      <c r="D479" s="738" t="s">
        <v>2854</v>
      </c>
      <c r="E479" s="738" t="s">
        <v>2855</v>
      </c>
      <c r="F479" s="741"/>
      <c r="G479" s="741"/>
      <c r="H479" s="754">
        <v>0</v>
      </c>
      <c r="I479" s="741">
        <v>2</v>
      </c>
      <c r="J479" s="741">
        <v>132.16</v>
      </c>
      <c r="K479" s="754">
        <v>1</v>
      </c>
      <c r="L479" s="741">
        <v>2</v>
      </c>
      <c r="M479" s="742">
        <v>132.16</v>
      </c>
    </row>
    <row r="480" spans="1:13" ht="14.4" customHeight="1" x14ac:dyDescent="0.3">
      <c r="A480" s="737" t="s">
        <v>3135</v>
      </c>
      <c r="B480" s="738" t="s">
        <v>2853</v>
      </c>
      <c r="C480" s="738" t="s">
        <v>1325</v>
      </c>
      <c r="D480" s="738" t="s">
        <v>2895</v>
      </c>
      <c r="E480" s="738" t="s">
        <v>2896</v>
      </c>
      <c r="F480" s="741"/>
      <c r="G480" s="741"/>
      <c r="H480" s="754">
        <v>0</v>
      </c>
      <c r="I480" s="741">
        <v>2</v>
      </c>
      <c r="J480" s="741">
        <v>299.04000000000002</v>
      </c>
      <c r="K480" s="754">
        <v>1</v>
      </c>
      <c r="L480" s="741">
        <v>2</v>
      </c>
      <c r="M480" s="742">
        <v>299.04000000000002</v>
      </c>
    </row>
    <row r="481" spans="1:13" ht="14.4" customHeight="1" x14ac:dyDescent="0.3">
      <c r="A481" s="737" t="s">
        <v>3135</v>
      </c>
      <c r="B481" s="738" t="s">
        <v>2853</v>
      </c>
      <c r="C481" s="738" t="s">
        <v>1007</v>
      </c>
      <c r="D481" s="738" t="s">
        <v>1008</v>
      </c>
      <c r="E481" s="738" t="s">
        <v>2856</v>
      </c>
      <c r="F481" s="741"/>
      <c r="G481" s="741"/>
      <c r="H481" s="754">
        <v>0</v>
      </c>
      <c r="I481" s="741">
        <v>2</v>
      </c>
      <c r="J481" s="741">
        <v>151.46</v>
      </c>
      <c r="K481" s="754">
        <v>1</v>
      </c>
      <c r="L481" s="741">
        <v>2</v>
      </c>
      <c r="M481" s="742">
        <v>151.46</v>
      </c>
    </row>
    <row r="482" spans="1:13" ht="14.4" customHeight="1" x14ac:dyDescent="0.3">
      <c r="A482" s="737" t="s">
        <v>3135</v>
      </c>
      <c r="B482" s="738" t="s">
        <v>2853</v>
      </c>
      <c r="C482" s="738" t="s">
        <v>3601</v>
      </c>
      <c r="D482" s="738" t="s">
        <v>1008</v>
      </c>
      <c r="E482" s="738" t="s">
        <v>5888</v>
      </c>
      <c r="F482" s="741">
        <v>1</v>
      </c>
      <c r="G482" s="741">
        <v>0</v>
      </c>
      <c r="H482" s="754"/>
      <c r="I482" s="741"/>
      <c r="J482" s="741"/>
      <c r="K482" s="754"/>
      <c r="L482" s="741">
        <v>1</v>
      </c>
      <c r="M482" s="742">
        <v>0</v>
      </c>
    </row>
    <row r="483" spans="1:13" ht="14.4" customHeight="1" x14ac:dyDescent="0.3">
      <c r="A483" s="737" t="s">
        <v>3135</v>
      </c>
      <c r="B483" s="738" t="s">
        <v>2937</v>
      </c>
      <c r="C483" s="738" t="s">
        <v>3577</v>
      </c>
      <c r="D483" s="738" t="s">
        <v>3578</v>
      </c>
      <c r="E483" s="738" t="s">
        <v>3579</v>
      </c>
      <c r="F483" s="741">
        <v>2</v>
      </c>
      <c r="G483" s="741">
        <v>1692.94</v>
      </c>
      <c r="H483" s="754">
        <v>1</v>
      </c>
      <c r="I483" s="741"/>
      <c r="J483" s="741"/>
      <c r="K483" s="754">
        <v>0</v>
      </c>
      <c r="L483" s="741">
        <v>2</v>
      </c>
      <c r="M483" s="742">
        <v>1692.94</v>
      </c>
    </row>
    <row r="484" spans="1:13" ht="14.4" customHeight="1" x14ac:dyDescent="0.3">
      <c r="A484" s="737" t="s">
        <v>3135</v>
      </c>
      <c r="B484" s="738" t="s">
        <v>2951</v>
      </c>
      <c r="C484" s="738" t="s">
        <v>1661</v>
      </c>
      <c r="D484" s="738" t="s">
        <v>2952</v>
      </c>
      <c r="E484" s="738" t="s">
        <v>2953</v>
      </c>
      <c r="F484" s="741"/>
      <c r="G484" s="741"/>
      <c r="H484" s="754">
        <v>0</v>
      </c>
      <c r="I484" s="741">
        <v>1</v>
      </c>
      <c r="J484" s="741">
        <v>141.25</v>
      </c>
      <c r="K484" s="754">
        <v>1</v>
      </c>
      <c r="L484" s="741">
        <v>1</v>
      </c>
      <c r="M484" s="742">
        <v>141.25</v>
      </c>
    </row>
    <row r="485" spans="1:13" ht="14.4" customHeight="1" x14ac:dyDescent="0.3">
      <c r="A485" s="737" t="s">
        <v>3135</v>
      </c>
      <c r="B485" s="738" t="s">
        <v>2871</v>
      </c>
      <c r="C485" s="738" t="s">
        <v>893</v>
      </c>
      <c r="D485" s="738" t="s">
        <v>894</v>
      </c>
      <c r="E485" s="738" t="s">
        <v>2872</v>
      </c>
      <c r="F485" s="741"/>
      <c r="G485" s="741"/>
      <c r="H485" s="754"/>
      <c r="I485" s="741">
        <v>2</v>
      </c>
      <c r="J485" s="741">
        <v>0</v>
      </c>
      <c r="K485" s="754"/>
      <c r="L485" s="741">
        <v>2</v>
      </c>
      <c r="M485" s="742">
        <v>0</v>
      </c>
    </row>
    <row r="486" spans="1:13" ht="14.4" customHeight="1" x14ac:dyDescent="0.3">
      <c r="A486" s="737" t="s">
        <v>3135</v>
      </c>
      <c r="B486" s="738" t="s">
        <v>2871</v>
      </c>
      <c r="C486" s="738" t="s">
        <v>3574</v>
      </c>
      <c r="D486" s="738" t="s">
        <v>1632</v>
      </c>
      <c r="E486" s="738" t="s">
        <v>3575</v>
      </c>
      <c r="F486" s="741"/>
      <c r="G486" s="741"/>
      <c r="H486" s="754"/>
      <c r="I486" s="741">
        <v>3</v>
      </c>
      <c r="J486" s="741">
        <v>0</v>
      </c>
      <c r="K486" s="754"/>
      <c r="L486" s="741">
        <v>3</v>
      </c>
      <c r="M486" s="742">
        <v>0</v>
      </c>
    </row>
    <row r="487" spans="1:13" ht="14.4" customHeight="1" x14ac:dyDescent="0.3">
      <c r="A487" s="737" t="s">
        <v>3135</v>
      </c>
      <c r="B487" s="738" t="s">
        <v>2873</v>
      </c>
      <c r="C487" s="738" t="s">
        <v>3591</v>
      </c>
      <c r="D487" s="738" t="s">
        <v>3592</v>
      </c>
      <c r="E487" s="738" t="s">
        <v>1685</v>
      </c>
      <c r="F487" s="741"/>
      <c r="G487" s="741"/>
      <c r="H487" s="754">
        <v>0</v>
      </c>
      <c r="I487" s="741">
        <v>4</v>
      </c>
      <c r="J487" s="741">
        <v>509.36</v>
      </c>
      <c r="K487" s="754">
        <v>1</v>
      </c>
      <c r="L487" s="741">
        <v>4</v>
      </c>
      <c r="M487" s="742">
        <v>509.36</v>
      </c>
    </row>
    <row r="488" spans="1:13" ht="14.4" customHeight="1" x14ac:dyDescent="0.3">
      <c r="A488" s="737" t="s">
        <v>3135</v>
      </c>
      <c r="B488" s="738" t="s">
        <v>2873</v>
      </c>
      <c r="C488" s="738" t="s">
        <v>657</v>
      </c>
      <c r="D488" s="738" t="s">
        <v>658</v>
      </c>
      <c r="E488" s="738" t="s">
        <v>2879</v>
      </c>
      <c r="F488" s="741">
        <v>30</v>
      </c>
      <c r="G488" s="741">
        <v>4066.2</v>
      </c>
      <c r="H488" s="754">
        <v>1</v>
      </c>
      <c r="I488" s="741"/>
      <c r="J488" s="741"/>
      <c r="K488" s="754">
        <v>0</v>
      </c>
      <c r="L488" s="741">
        <v>30</v>
      </c>
      <c r="M488" s="742">
        <v>4066.2</v>
      </c>
    </row>
    <row r="489" spans="1:13" ht="14.4" customHeight="1" x14ac:dyDescent="0.3">
      <c r="A489" s="737" t="s">
        <v>3135</v>
      </c>
      <c r="B489" s="738" t="s">
        <v>2873</v>
      </c>
      <c r="C489" s="738" t="s">
        <v>906</v>
      </c>
      <c r="D489" s="738" t="s">
        <v>907</v>
      </c>
      <c r="E489" s="738" t="s">
        <v>2879</v>
      </c>
      <c r="F489" s="741">
        <v>30</v>
      </c>
      <c r="G489" s="741">
        <v>4066.2</v>
      </c>
      <c r="H489" s="754">
        <v>1</v>
      </c>
      <c r="I489" s="741"/>
      <c r="J489" s="741"/>
      <c r="K489" s="754">
        <v>0</v>
      </c>
      <c r="L489" s="741">
        <v>30</v>
      </c>
      <c r="M489" s="742">
        <v>4066.2</v>
      </c>
    </row>
    <row r="490" spans="1:13" ht="14.4" customHeight="1" x14ac:dyDescent="0.3">
      <c r="A490" s="737" t="s">
        <v>3135</v>
      </c>
      <c r="B490" s="738" t="s">
        <v>2873</v>
      </c>
      <c r="C490" s="738" t="s">
        <v>3593</v>
      </c>
      <c r="D490" s="738" t="s">
        <v>3594</v>
      </c>
      <c r="E490" s="738" t="s">
        <v>1266</v>
      </c>
      <c r="F490" s="741"/>
      <c r="G490" s="741"/>
      <c r="H490" s="754">
        <v>0</v>
      </c>
      <c r="I490" s="741">
        <v>3</v>
      </c>
      <c r="J490" s="741">
        <v>397.02</v>
      </c>
      <c r="K490" s="754">
        <v>1</v>
      </c>
      <c r="L490" s="741">
        <v>3</v>
      </c>
      <c r="M490" s="742">
        <v>397.02</v>
      </c>
    </row>
    <row r="491" spans="1:13" ht="14.4" customHeight="1" x14ac:dyDescent="0.3">
      <c r="A491" s="737" t="s">
        <v>3135</v>
      </c>
      <c r="B491" s="738" t="s">
        <v>2873</v>
      </c>
      <c r="C491" s="738" t="s">
        <v>4178</v>
      </c>
      <c r="D491" s="738" t="s">
        <v>941</v>
      </c>
      <c r="E491" s="738" t="s">
        <v>1685</v>
      </c>
      <c r="F491" s="741">
        <v>10</v>
      </c>
      <c r="G491" s="741">
        <v>4939.2</v>
      </c>
      <c r="H491" s="754">
        <v>1</v>
      </c>
      <c r="I491" s="741"/>
      <c r="J491" s="741"/>
      <c r="K491" s="754">
        <v>0</v>
      </c>
      <c r="L491" s="741">
        <v>10</v>
      </c>
      <c r="M491" s="742">
        <v>4939.2</v>
      </c>
    </row>
    <row r="492" spans="1:13" ht="14.4" customHeight="1" x14ac:dyDescent="0.3">
      <c r="A492" s="737" t="s">
        <v>3135</v>
      </c>
      <c r="B492" s="738" t="s">
        <v>2873</v>
      </c>
      <c r="C492" s="738" t="s">
        <v>3595</v>
      </c>
      <c r="D492" s="738" t="s">
        <v>3596</v>
      </c>
      <c r="E492" s="738" t="s">
        <v>1676</v>
      </c>
      <c r="F492" s="741"/>
      <c r="G492" s="741"/>
      <c r="H492" s="754">
        <v>0</v>
      </c>
      <c r="I492" s="741">
        <v>10</v>
      </c>
      <c r="J492" s="741">
        <v>330.90000000000003</v>
      </c>
      <c r="K492" s="754">
        <v>1</v>
      </c>
      <c r="L492" s="741">
        <v>10</v>
      </c>
      <c r="M492" s="742">
        <v>330.90000000000003</v>
      </c>
    </row>
    <row r="493" spans="1:13" ht="14.4" customHeight="1" x14ac:dyDescent="0.3">
      <c r="A493" s="737" t="s">
        <v>3136</v>
      </c>
      <c r="B493" s="738" t="s">
        <v>2853</v>
      </c>
      <c r="C493" s="738" t="s">
        <v>1007</v>
      </c>
      <c r="D493" s="738" t="s">
        <v>1008</v>
      </c>
      <c r="E493" s="738" t="s">
        <v>2856</v>
      </c>
      <c r="F493" s="741"/>
      <c r="G493" s="741"/>
      <c r="H493" s="754">
        <v>0</v>
      </c>
      <c r="I493" s="741">
        <v>5</v>
      </c>
      <c r="J493" s="741">
        <v>378.65000000000003</v>
      </c>
      <c r="K493" s="754">
        <v>1</v>
      </c>
      <c r="L493" s="741">
        <v>5</v>
      </c>
      <c r="M493" s="742">
        <v>378.65000000000003</v>
      </c>
    </row>
    <row r="494" spans="1:13" ht="14.4" customHeight="1" x14ac:dyDescent="0.3">
      <c r="A494" s="737" t="s">
        <v>3136</v>
      </c>
      <c r="B494" s="738" t="s">
        <v>2930</v>
      </c>
      <c r="C494" s="738" t="s">
        <v>3729</v>
      </c>
      <c r="D494" s="738" t="s">
        <v>2931</v>
      </c>
      <c r="E494" s="738" t="s">
        <v>3730</v>
      </c>
      <c r="F494" s="741"/>
      <c r="G494" s="741"/>
      <c r="H494" s="754">
        <v>0</v>
      </c>
      <c r="I494" s="741">
        <v>2</v>
      </c>
      <c r="J494" s="741">
        <v>282.18</v>
      </c>
      <c r="K494" s="754">
        <v>1</v>
      </c>
      <c r="L494" s="741">
        <v>2</v>
      </c>
      <c r="M494" s="742">
        <v>282.18</v>
      </c>
    </row>
    <row r="495" spans="1:13" ht="14.4" customHeight="1" x14ac:dyDescent="0.3">
      <c r="A495" s="737" t="s">
        <v>3136</v>
      </c>
      <c r="B495" s="738" t="s">
        <v>2857</v>
      </c>
      <c r="C495" s="738" t="s">
        <v>1239</v>
      </c>
      <c r="D495" s="738" t="s">
        <v>2939</v>
      </c>
      <c r="E495" s="738" t="s">
        <v>2940</v>
      </c>
      <c r="F495" s="741"/>
      <c r="G495" s="741"/>
      <c r="H495" s="754"/>
      <c r="I495" s="741">
        <v>2</v>
      </c>
      <c r="J495" s="741">
        <v>0</v>
      </c>
      <c r="K495" s="754"/>
      <c r="L495" s="741">
        <v>2</v>
      </c>
      <c r="M495" s="742">
        <v>0</v>
      </c>
    </row>
    <row r="496" spans="1:13" ht="14.4" customHeight="1" x14ac:dyDescent="0.3">
      <c r="A496" s="737" t="s">
        <v>3136</v>
      </c>
      <c r="B496" s="738" t="s">
        <v>2951</v>
      </c>
      <c r="C496" s="738" t="s">
        <v>1661</v>
      </c>
      <c r="D496" s="738" t="s">
        <v>2952</v>
      </c>
      <c r="E496" s="738" t="s">
        <v>2953</v>
      </c>
      <c r="F496" s="741"/>
      <c r="G496" s="741"/>
      <c r="H496" s="754">
        <v>0</v>
      </c>
      <c r="I496" s="741">
        <v>4</v>
      </c>
      <c r="J496" s="741">
        <v>565</v>
      </c>
      <c r="K496" s="754">
        <v>1</v>
      </c>
      <c r="L496" s="741">
        <v>4</v>
      </c>
      <c r="M496" s="742">
        <v>565</v>
      </c>
    </row>
    <row r="497" spans="1:13" ht="14.4" customHeight="1" x14ac:dyDescent="0.3">
      <c r="A497" s="737" t="s">
        <v>3136</v>
      </c>
      <c r="B497" s="738" t="s">
        <v>2863</v>
      </c>
      <c r="C497" s="738" t="s">
        <v>885</v>
      </c>
      <c r="D497" s="738" t="s">
        <v>886</v>
      </c>
      <c r="E497" s="738" t="s">
        <v>2864</v>
      </c>
      <c r="F497" s="741"/>
      <c r="G497" s="741"/>
      <c r="H497" s="754">
        <v>0</v>
      </c>
      <c r="I497" s="741">
        <v>3</v>
      </c>
      <c r="J497" s="741">
        <v>191.25</v>
      </c>
      <c r="K497" s="754">
        <v>1</v>
      </c>
      <c r="L497" s="741">
        <v>3</v>
      </c>
      <c r="M497" s="742">
        <v>191.25</v>
      </c>
    </row>
    <row r="498" spans="1:13" ht="14.4" customHeight="1" x14ac:dyDescent="0.3">
      <c r="A498" s="737" t="s">
        <v>3136</v>
      </c>
      <c r="B498" s="738" t="s">
        <v>2866</v>
      </c>
      <c r="C498" s="738" t="s">
        <v>889</v>
      </c>
      <c r="D498" s="738" t="s">
        <v>890</v>
      </c>
      <c r="E498" s="738" t="s">
        <v>2867</v>
      </c>
      <c r="F498" s="741"/>
      <c r="G498" s="741"/>
      <c r="H498" s="754">
        <v>0</v>
      </c>
      <c r="I498" s="741">
        <v>2</v>
      </c>
      <c r="J498" s="741">
        <v>240.3</v>
      </c>
      <c r="K498" s="754">
        <v>1</v>
      </c>
      <c r="L498" s="741">
        <v>2</v>
      </c>
      <c r="M498" s="742">
        <v>240.3</v>
      </c>
    </row>
    <row r="499" spans="1:13" ht="14.4" customHeight="1" x14ac:dyDescent="0.3">
      <c r="A499" s="737" t="s">
        <v>3136</v>
      </c>
      <c r="B499" s="738" t="s">
        <v>5853</v>
      </c>
      <c r="C499" s="738" t="s">
        <v>3731</v>
      </c>
      <c r="D499" s="738" t="s">
        <v>3156</v>
      </c>
      <c r="E499" s="738" t="s">
        <v>3732</v>
      </c>
      <c r="F499" s="741"/>
      <c r="G499" s="741"/>
      <c r="H499" s="754">
        <v>0</v>
      </c>
      <c r="I499" s="741">
        <v>4</v>
      </c>
      <c r="J499" s="741">
        <v>92.24</v>
      </c>
      <c r="K499" s="754">
        <v>1</v>
      </c>
      <c r="L499" s="741">
        <v>4</v>
      </c>
      <c r="M499" s="742">
        <v>92.24</v>
      </c>
    </row>
    <row r="500" spans="1:13" ht="14.4" customHeight="1" x14ac:dyDescent="0.3">
      <c r="A500" s="737" t="s">
        <v>3136</v>
      </c>
      <c r="B500" s="738" t="s">
        <v>5853</v>
      </c>
      <c r="C500" s="738" t="s">
        <v>3155</v>
      </c>
      <c r="D500" s="738" t="s">
        <v>3156</v>
      </c>
      <c r="E500" s="738" t="s">
        <v>3157</v>
      </c>
      <c r="F500" s="741"/>
      <c r="G500" s="741"/>
      <c r="H500" s="754">
        <v>0</v>
      </c>
      <c r="I500" s="741">
        <v>1</v>
      </c>
      <c r="J500" s="741">
        <v>207.45</v>
      </c>
      <c r="K500" s="754">
        <v>1</v>
      </c>
      <c r="L500" s="741">
        <v>1</v>
      </c>
      <c r="M500" s="742">
        <v>207.45</v>
      </c>
    </row>
    <row r="501" spans="1:13" ht="14.4" customHeight="1" x14ac:dyDescent="0.3">
      <c r="A501" s="737" t="s">
        <v>3136</v>
      </c>
      <c r="B501" s="738" t="s">
        <v>2873</v>
      </c>
      <c r="C501" s="738" t="s">
        <v>2651</v>
      </c>
      <c r="D501" s="738" t="s">
        <v>2652</v>
      </c>
      <c r="E501" s="738" t="s">
        <v>2965</v>
      </c>
      <c r="F501" s="741"/>
      <c r="G501" s="741"/>
      <c r="H501" s="754">
        <v>0</v>
      </c>
      <c r="I501" s="741">
        <v>2</v>
      </c>
      <c r="J501" s="741">
        <v>169.78</v>
      </c>
      <c r="K501" s="754">
        <v>1</v>
      </c>
      <c r="L501" s="741">
        <v>2</v>
      </c>
      <c r="M501" s="742">
        <v>169.78</v>
      </c>
    </row>
    <row r="502" spans="1:13" ht="14.4" customHeight="1" x14ac:dyDescent="0.3">
      <c r="A502" s="737" t="s">
        <v>3136</v>
      </c>
      <c r="B502" s="738" t="s">
        <v>2873</v>
      </c>
      <c r="C502" s="738" t="s">
        <v>3515</v>
      </c>
      <c r="D502" s="738" t="s">
        <v>3516</v>
      </c>
      <c r="E502" s="738" t="s">
        <v>3517</v>
      </c>
      <c r="F502" s="741"/>
      <c r="G502" s="741"/>
      <c r="H502" s="754">
        <v>0</v>
      </c>
      <c r="I502" s="741">
        <v>2</v>
      </c>
      <c r="J502" s="741">
        <v>388.52</v>
      </c>
      <c r="K502" s="754">
        <v>1</v>
      </c>
      <c r="L502" s="741">
        <v>2</v>
      </c>
      <c r="M502" s="742">
        <v>388.52</v>
      </c>
    </row>
    <row r="503" spans="1:13" ht="14.4" customHeight="1" x14ac:dyDescent="0.3">
      <c r="A503" s="737" t="s">
        <v>3137</v>
      </c>
      <c r="B503" s="738" t="s">
        <v>2886</v>
      </c>
      <c r="C503" s="738" t="s">
        <v>3585</v>
      </c>
      <c r="D503" s="738" t="s">
        <v>2887</v>
      </c>
      <c r="E503" s="738" t="s">
        <v>3586</v>
      </c>
      <c r="F503" s="741"/>
      <c r="G503" s="741"/>
      <c r="H503" s="754"/>
      <c r="I503" s="741">
        <v>4</v>
      </c>
      <c r="J503" s="741">
        <v>0</v>
      </c>
      <c r="K503" s="754"/>
      <c r="L503" s="741">
        <v>4</v>
      </c>
      <c r="M503" s="742">
        <v>0</v>
      </c>
    </row>
    <row r="504" spans="1:13" ht="14.4" customHeight="1" x14ac:dyDescent="0.3">
      <c r="A504" s="737" t="s">
        <v>3137</v>
      </c>
      <c r="B504" s="738" t="s">
        <v>2853</v>
      </c>
      <c r="C504" s="738" t="s">
        <v>1325</v>
      </c>
      <c r="D504" s="738" t="s">
        <v>2895</v>
      </c>
      <c r="E504" s="738" t="s">
        <v>2896</v>
      </c>
      <c r="F504" s="741"/>
      <c r="G504" s="741"/>
      <c r="H504" s="754">
        <v>0</v>
      </c>
      <c r="I504" s="741">
        <v>1</v>
      </c>
      <c r="J504" s="741">
        <v>149.52000000000001</v>
      </c>
      <c r="K504" s="754">
        <v>1</v>
      </c>
      <c r="L504" s="741">
        <v>1</v>
      </c>
      <c r="M504" s="742">
        <v>149.52000000000001</v>
      </c>
    </row>
    <row r="505" spans="1:13" ht="14.4" customHeight="1" x14ac:dyDescent="0.3">
      <c r="A505" s="737" t="s">
        <v>3137</v>
      </c>
      <c r="B505" s="738" t="s">
        <v>5866</v>
      </c>
      <c r="C505" s="738" t="s">
        <v>3425</v>
      </c>
      <c r="D505" s="738" t="s">
        <v>3426</v>
      </c>
      <c r="E505" s="738" t="s">
        <v>3427</v>
      </c>
      <c r="F505" s="741">
        <v>24</v>
      </c>
      <c r="G505" s="741">
        <v>7635.84</v>
      </c>
      <c r="H505" s="754">
        <v>1</v>
      </c>
      <c r="I505" s="741"/>
      <c r="J505" s="741"/>
      <c r="K505" s="754">
        <v>0</v>
      </c>
      <c r="L505" s="741">
        <v>24</v>
      </c>
      <c r="M505" s="742">
        <v>7635.84</v>
      </c>
    </row>
    <row r="506" spans="1:13" ht="14.4" customHeight="1" x14ac:dyDescent="0.3">
      <c r="A506" s="737" t="s">
        <v>3137</v>
      </c>
      <c r="B506" s="738" t="s">
        <v>5866</v>
      </c>
      <c r="C506" s="738" t="s">
        <v>4187</v>
      </c>
      <c r="D506" s="738" t="s">
        <v>3426</v>
      </c>
      <c r="E506" s="738" t="s">
        <v>4188</v>
      </c>
      <c r="F506" s="741">
        <v>6</v>
      </c>
      <c r="G506" s="741">
        <v>954.48</v>
      </c>
      <c r="H506" s="754">
        <v>1</v>
      </c>
      <c r="I506" s="741"/>
      <c r="J506" s="741"/>
      <c r="K506" s="754">
        <v>0</v>
      </c>
      <c r="L506" s="741">
        <v>6</v>
      </c>
      <c r="M506" s="742">
        <v>954.48</v>
      </c>
    </row>
    <row r="507" spans="1:13" ht="14.4" customHeight="1" x14ac:dyDescent="0.3">
      <c r="A507" s="737" t="s">
        <v>3137</v>
      </c>
      <c r="B507" s="738" t="s">
        <v>5866</v>
      </c>
      <c r="C507" s="738" t="s">
        <v>5252</v>
      </c>
      <c r="D507" s="738" t="s">
        <v>3426</v>
      </c>
      <c r="E507" s="738" t="s">
        <v>3427</v>
      </c>
      <c r="F507" s="741">
        <v>10</v>
      </c>
      <c r="G507" s="741">
        <v>3181.6000000000004</v>
      </c>
      <c r="H507" s="754">
        <v>1</v>
      </c>
      <c r="I507" s="741"/>
      <c r="J507" s="741"/>
      <c r="K507" s="754">
        <v>0</v>
      </c>
      <c r="L507" s="741">
        <v>10</v>
      </c>
      <c r="M507" s="742">
        <v>3181.6000000000004</v>
      </c>
    </row>
    <row r="508" spans="1:13" ht="14.4" customHeight="1" x14ac:dyDescent="0.3">
      <c r="A508" s="737" t="s">
        <v>3137</v>
      </c>
      <c r="B508" s="738" t="s">
        <v>2873</v>
      </c>
      <c r="C508" s="738" t="s">
        <v>937</v>
      </c>
      <c r="D508" s="738" t="s">
        <v>938</v>
      </c>
      <c r="E508" s="738" t="s">
        <v>2310</v>
      </c>
      <c r="F508" s="741"/>
      <c r="G508" s="741"/>
      <c r="H508" s="754">
        <v>0</v>
      </c>
      <c r="I508" s="741">
        <v>340</v>
      </c>
      <c r="J508" s="741">
        <v>61764.4</v>
      </c>
      <c r="K508" s="754">
        <v>1</v>
      </c>
      <c r="L508" s="741">
        <v>340</v>
      </c>
      <c r="M508" s="742">
        <v>61764.4</v>
      </c>
    </row>
    <row r="509" spans="1:13" ht="14.4" customHeight="1" x14ac:dyDescent="0.3">
      <c r="A509" s="737" t="s">
        <v>3137</v>
      </c>
      <c r="B509" s="738" t="s">
        <v>2873</v>
      </c>
      <c r="C509" s="738" t="s">
        <v>5299</v>
      </c>
      <c r="D509" s="738" t="s">
        <v>1265</v>
      </c>
      <c r="E509" s="738" t="s">
        <v>1676</v>
      </c>
      <c r="F509" s="741"/>
      <c r="G509" s="741"/>
      <c r="H509" s="754">
        <v>0</v>
      </c>
      <c r="I509" s="741">
        <v>280</v>
      </c>
      <c r="J509" s="741">
        <v>9128</v>
      </c>
      <c r="K509" s="754">
        <v>1</v>
      </c>
      <c r="L509" s="741">
        <v>280</v>
      </c>
      <c r="M509" s="742">
        <v>9128</v>
      </c>
    </row>
    <row r="510" spans="1:13" ht="14.4" customHeight="1" x14ac:dyDescent="0.3">
      <c r="A510" s="737" t="s">
        <v>3137</v>
      </c>
      <c r="B510" s="738" t="s">
        <v>2873</v>
      </c>
      <c r="C510" s="738" t="s">
        <v>5354</v>
      </c>
      <c r="D510" s="738" t="s">
        <v>5355</v>
      </c>
      <c r="E510" s="738" t="s">
        <v>1676</v>
      </c>
      <c r="F510" s="741"/>
      <c r="G510" s="741"/>
      <c r="H510" s="754">
        <v>0</v>
      </c>
      <c r="I510" s="741">
        <v>220</v>
      </c>
      <c r="J510" s="741">
        <v>7123.6</v>
      </c>
      <c r="K510" s="754">
        <v>1</v>
      </c>
      <c r="L510" s="741">
        <v>220</v>
      </c>
      <c r="M510" s="742">
        <v>7123.6</v>
      </c>
    </row>
    <row r="511" spans="1:13" ht="14.4" customHeight="1" x14ac:dyDescent="0.3">
      <c r="A511" s="737" t="s">
        <v>3137</v>
      </c>
      <c r="B511" s="738" t="s">
        <v>2873</v>
      </c>
      <c r="C511" s="738" t="s">
        <v>5039</v>
      </c>
      <c r="D511" s="738" t="s">
        <v>5040</v>
      </c>
      <c r="E511" s="738" t="s">
        <v>1676</v>
      </c>
      <c r="F511" s="741"/>
      <c r="G511" s="741"/>
      <c r="H511" s="754">
        <v>0</v>
      </c>
      <c r="I511" s="741">
        <v>60</v>
      </c>
      <c r="J511" s="741">
        <v>1942.8000000000002</v>
      </c>
      <c r="K511" s="754">
        <v>1</v>
      </c>
      <c r="L511" s="741">
        <v>60</v>
      </c>
      <c r="M511" s="742">
        <v>1942.8000000000002</v>
      </c>
    </row>
    <row r="512" spans="1:13" ht="14.4" customHeight="1" x14ac:dyDescent="0.3">
      <c r="A512" s="737" t="s">
        <v>3137</v>
      </c>
      <c r="B512" s="738" t="s">
        <v>2873</v>
      </c>
      <c r="C512" s="738" t="s">
        <v>5371</v>
      </c>
      <c r="D512" s="738" t="s">
        <v>1699</v>
      </c>
      <c r="E512" s="738" t="s">
        <v>1676</v>
      </c>
      <c r="F512" s="741"/>
      <c r="G512" s="741"/>
      <c r="H512" s="754">
        <v>0</v>
      </c>
      <c r="I512" s="741">
        <v>88</v>
      </c>
      <c r="J512" s="741">
        <v>3485.68</v>
      </c>
      <c r="K512" s="754">
        <v>1</v>
      </c>
      <c r="L512" s="741">
        <v>88</v>
      </c>
      <c r="M512" s="742">
        <v>3485.68</v>
      </c>
    </row>
    <row r="513" spans="1:13" ht="14.4" customHeight="1" x14ac:dyDescent="0.3">
      <c r="A513" s="737" t="s">
        <v>3137</v>
      </c>
      <c r="B513" s="738" t="s">
        <v>2873</v>
      </c>
      <c r="C513" s="738" t="s">
        <v>5356</v>
      </c>
      <c r="D513" s="738" t="s">
        <v>5357</v>
      </c>
      <c r="E513" s="738" t="s">
        <v>3517</v>
      </c>
      <c r="F513" s="741"/>
      <c r="G513" s="741"/>
      <c r="H513" s="754">
        <v>0</v>
      </c>
      <c r="I513" s="741">
        <v>24</v>
      </c>
      <c r="J513" s="741">
        <v>4662.24</v>
      </c>
      <c r="K513" s="754">
        <v>1</v>
      </c>
      <c r="L513" s="741">
        <v>24</v>
      </c>
      <c r="M513" s="742">
        <v>4662.24</v>
      </c>
    </row>
    <row r="514" spans="1:13" ht="14.4" customHeight="1" x14ac:dyDescent="0.3">
      <c r="A514" s="737" t="s">
        <v>3137</v>
      </c>
      <c r="B514" s="738" t="s">
        <v>2873</v>
      </c>
      <c r="C514" s="738" t="s">
        <v>1691</v>
      </c>
      <c r="D514" s="738" t="s">
        <v>1692</v>
      </c>
      <c r="E514" s="738" t="s">
        <v>1685</v>
      </c>
      <c r="F514" s="741"/>
      <c r="G514" s="741"/>
      <c r="H514" s="754">
        <v>0</v>
      </c>
      <c r="I514" s="741">
        <v>5</v>
      </c>
      <c r="J514" s="741">
        <v>647.54999999999995</v>
      </c>
      <c r="K514" s="754">
        <v>1</v>
      </c>
      <c r="L514" s="741">
        <v>5</v>
      </c>
      <c r="M514" s="742">
        <v>647.54999999999995</v>
      </c>
    </row>
    <row r="515" spans="1:13" ht="14.4" customHeight="1" x14ac:dyDescent="0.3">
      <c r="A515" s="737" t="s">
        <v>3137</v>
      </c>
      <c r="B515" s="738" t="s">
        <v>2873</v>
      </c>
      <c r="C515" s="738" t="s">
        <v>5358</v>
      </c>
      <c r="D515" s="738" t="s">
        <v>1272</v>
      </c>
      <c r="E515" s="738" t="s">
        <v>1676</v>
      </c>
      <c r="F515" s="741"/>
      <c r="G515" s="741"/>
      <c r="H515" s="754">
        <v>0</v>
      </c>
      <c r="I515" s="741">
        <v>454</v>
      </c>
      <c r="J515" s="741">
        <v>27112.880000000001</v>
      </c>
      <c r="K515" s="754">
        <v>1</v>
      </c>
      <c r="L515" s="741">
        <v>454</v>
      </c>
      <c r="M515" s="742">
        <v>27112.880000000001</v>
      </c>
    </row>
    <row r="516" spans="1:13" ht="14.4" customHeight="1" x14ac:dyDescent="0.3">
      <c r="A516" s="737" t="s">
        <v>3137</v>
      </c>
      <c r="B516" s="738" t="s">
        <v>2873</v>
      </c>
      <c r="C516" s="738" t="s">
        <v>5359</v>
      </c>
      <c r="D516" s="738" t="s">
        <v>1270</v>
      </c>
      <c r="E516" s="738" t="s">
        <v>1676</v>
      </c>
      <c r="F516" s="741"/>
      <c r="G516" s="741"/>
      <c r="H516" s="754">
        <v>0</v>
      </c>
      <c r="I516" s="741">
        <v>360</v>
      </c>
      <c r="J516" s="741">
        <v>21499.200000000001</v>
      </c>
      <c r="K516" s="754">
        <v>1</v>
      </c>
      <c r="L516" s="741">
        <v>360</v>
      </c>
      <c r="M516" s="742">
        <v>21499.200000000001</v>
      </c>
    </row>
    <row r="517" spans="1:13" ht="14.4" customHeight="1" x14ac:dyDescent="0.3">
      <c r="A517" s="737" t="s">
        <v>3137</v>
      </c>
      <c r="B517" s="738" t="s">
        <v>2873</v>
      </c>
      <c r="C517" s="738" t="s">
        <v>5360</v>
      </c>
      <c r="D517" s="738" t="s">
        <v>5361</v>
      </c>
      <c r="E517" s="738" t="s">
        <v>1676</v>
      </c>
      <c r="F517" s="741"/>
      <c r="G517" s="741"/>
      <c r="H517" s="754">
        <v>0</v>
      </c>
      <c r="I517" s="741">
        <v>270</v>
      </c>
      <c r="J517" s="741">
        <v>8907.3000000000011</v>
      </c>
      <c r="K517" s="754">
        <v>1</v>
      </c>
      <c r="L517" s="741">
        <v>270</v>
      </c>
      <c r="M517" s="742">
        <v>8907.3000000000011</v>
      </c>
    </row>
    <row r="518" spans="1:13" ht="14.4" customHeight="1" x14ac:dyDescent="0.3">
      <c r="A518" s="737" t="s">
        <v>3137</v>
      </c>
      <c r="B518" s="738" t="s">
        <v>2873</v>
      </c>
      <c r="C518" s="738" t="s">
        <v>4310</v>
      </c>
      <c r="D518" s="738" t="s">
        <v>1671</v>
      </c>
      <c r="E518" s="738" t="s">
        <v>3008</v>
      </c>
      <c r="F518" s="741"/>
      <c r="G518" s="741"/>
      <c r="H518" s="754">
        <v>0</v>
      </c>
      <c r="I518" s="741">
        <v>36</v>
      </c>
      <c r="J518" s="741">
        <v>5252.0399999999991</v>
      </c>
      <c r="K518" s="754">
        <v>1</v>
      </c>
      <c r="L518" s="741">
        <v>36</v>
      </c>
      <c r="M518" s="742">
        <v>5252.0399999999991</v>
      </c>
    </row>
    <row r="519" spans="1:13" ht="14.4" customHeight="1" x14ac:dyDescent="0.3">
      <c r="A519" s="737" t="s">
        <v>3137</v>
      </c>
      <c r="B519" s="738" t="s">
        <v>2873</v>
      </c>
      <c r="C519" s="738" t="s">
        <v>5300</v>
      </c>
      <c r="D519" s="738" t="s">
        <v>5301</v>
      </c>
      <c r="E519" s="738" t="s">
        <v>3008</v>
      </c>
      <c r="F519" s="741"/>
      <c r="G519" s="741"/>
      <c r="H519" s="754">
        <v>0</v>
      </c>
      <c r="I519" s="741">
        <v>80</v>
      </c>
      <c r="J519" s="741">
        <v>8246.4</v>
      </c>
      <c r="K519" s="754">
        <v>1</v>
      </c>
      <c r="L519" s="741">
        <v>80</v>
      </c>
      <c r="M519" s="742">
        <v>8246.4</v>
      </c>
    </row>
    <row r="520" spans="1:13" ht="14.4" customHeight="1" x14ac:dyDescent="0.3">
      <c r="A520" s="737" t="s">
        <v>3137</v>
      </c>
      <c r="B520" s="738" t="s">
        <v>2873</v>
      </c>
      <c r="C520" s="738" t="s">
        <v>1683</v>
      </c>
      <c r="D520" s="738" t="s">
        <v>1684</v>
      </c>
      <c r="E520" s="738" t="s">
        <v>1685</v>
      </c>
      <c r="F520" s="741"/>
      <c r="G520" s="741"/>
      <c r="H520" s="754">
        <v>0</v>
      </c>
      <c r="I520" s="741">
        <v>4</v>
      </c>
      <c r="J520" s="741">
        <v>509.36</v>
      </c>
      <c r="K520" s="754">
        <v>1</v>
      </c>
      <c r="L520" s="741">
        <v>4</v>
      </c>
      <c r="M520" s="742">
        <v>509.36</v>
      </c>
    </row>
    <row r="521" spans="1:13" ht="14.4" customHeight="1" x14ac:dyDescent="0.3">
      <c r="A521" s="737" t="s">
        <v>3137</v>
      </c>
      <c r="B521" s="738" t="s">
        <v>2873</v>
      </c>
      <c r="C521" s="738" t="s">
        <v>1694</v>
      </c>
      <c r="D521" s="738" t="s">
        <v>1695</v>
      </c>
      <c r="E521" s="738" t="s">
        <v>1685</v>
      </c>
      <c r="F521" s="741"/>
      <c r="G521" s="741"/>
      <c r="H521" s="754">
        <v>0</v>
      </c>
      <c r="I521" s="741">
        <v>30</v>
      </c>
      <c r="J521" s="741">
        <v>3885.2999999999997</v>
      </c>
      <c r="K521" s="754">
        <v>1</v>
      </c>
      <c r="L521" s="741">
        <v>30</v>
      </c>
      <c r="M521" s="742">
        <v>3885.2999999999997</v>
      </c>
    </row>
    <row r="522" spans="1:13" ht="14.4" customHeight="1" x14ac:dyDescent="0.3">
      <c r="A522" s="737" t="s">
        <v>3137</v>
      </c>
      <c r="B522" s="738" t="s">
        <v>2873</v>
      </c>
      <c r="C522" s="738" t="s">
        <v>1687</v>
      </c>
      <c r="D522" s="738" t="s">
        <v>2964</v>
      </c>
      <c r="E522" s="738" t="s">
        <v>2965</v>
      </c>
      <c r="F522" s="741"/>
      <c r="G522" s="741"/>
      <c r="H522" s="754">
        <v>0</v>
      </c>
      <c r="I522" s="741">
        <v>10</v>
      </c>
      <c r="J522" s="741">
        <v>848.9</v>
      </c>
      <c r="K522" s="754">
        <v>1</v>
      </c>
      <c r="L522" s="741">
        <v>10</v>
      </c>
      <c r="M522" s="742">
        <v>848.9</v>
      </c>
    </row>
    <row r="523" spans="1:13" ht="14.4" customHeight="1" x14ac:dyDescent="0.3">
      <c r="A523" s="737" t="s">
        <v>3137</v>
      </c>
      <c r="B523" s="738" t="s">
        <v>2873</v>
      </c>
      <c r="C523" s="738" t="s">
        <v>4875</v>
      </c>
      <c r="D523" s="738" t="s">
        <v>4876</v>
      </c>
      <c r="E523" s="738" t="s">
        <v>4877</v>
      </c>
      <c r="F523" s="741"/>
      <c r="G523" s="741"/>
      <c r="H523" s="754">
        <v>0</v>
      </c>
      <c r="I523" s="741">
        <v>10</v>
      </c>
      <c r="J523" s="741">
        <v>3247</v>
      </c>
      <c r="K523" s="754">
        <v>1</v>
      </c>
      <c r="L523" s="741">
        <v>10</v>
      </c>
      <c r="M523" s="742">
        <v>3247</v>
      </c>
    </row>
    <row r="524" spans="1:13" ht="14.4" customHeight="1" x14ac:dyDescent="0.3">
      <c r="A524" s="737" t="s">
        <v>3137</v>
      </c>
      <c r="B524" s="738" t="s">
        <v>2873</v>
      </c>
      <c r="C524" s="738" t="s">
        <v>2651</v>
      </c>
      <c r="D524" s="738" t="s">
        <v>2652</v>
      </c>
      <c r="E524" s="738" t="s">
        <v>2965</v>
      </c>
      <c r="F524" s="741"/>
      <c r="G524" s="741"/>
      <c r="H524" s="754">
        <v>0</v>
      </c>
      <c r="I524" s="741">
        <v>75</v>
      </c>
      <c r="J524" s="741">
        <v>6366.75</v>
      </c>
      <c r="K524" s="754">
        <v>1</v>
      </c>
      <c r="L524" s="741">
        <v>75</v>
      </c>
      <c r="M524" s="742">
        <v>6366.75</v>
      </c>
    </row>
    <row r="525" spans="1:13" ht="14.4" customHeight="1" x14ac:dyDescent="0.3">
      <c r="A525" s="737" t="s">
        <v>3137</v>
      </c>
      <c r="B525" s="738" t="s">
        <v>2873</v>
      </c>
      <c r="C525" s="738" t="s">
        <v>4972</v>
      </c>
      <c r="D525" s="738" t="s">
        <v>4973</v>
      </c>
      <c r="E525" s="738" t="s">
        <v>2874</v>
      </c>
      <c r="F525" s="741">
        <v>100</v>
      </c>
      <c r="G525" s="741">
        <v>161490</v>
      </c>
      <c r="H525" s="754">
        <v>1</v>
      </c>
      <c r="I525" s="741"/>
      <c r="J525" s="741"/>
      <c r="K525" s="754">
        <v>0</v>
      </c>
      <c r="L525" s="741">
        <v>100</v>
      </c>
      <c r="M525" s="742">
        <v>161490</v>
      </c>
    </row>
    <row r="526" spans="1:13" ht="14.4" customHeight="1" x14ac:dyDescent="0.3">
      <c r="A526" s="737" t="s">
        <v>3137</v>
      </c>
      <c r="B526" s="738" t="s">
        <v>2873</v>
      </c>
      <c r="C526" s="738" t="s">
        <v>4398</v>
      </c>
      <c r="D526" s="738" t="s">
        <v>4399</v>
      </c>
      <c r="E526" s="738" t="s">
        <v>2965</v>
      </c>
      <c r="F526" s="741"/>
      <c r="G526" s="741"/>
      <c r="H526" s="754">
        <v>0</v>
      </c>
      <c r="I526" s="741">
        <v>8</v>
      </c>
      <c r="J526" s="741">
        <v>679.12</v>
      </c>
      <c r="K526" s="754">
        <v>1</v>
      </c>
      <c r="L526" s="741">
        <v>8</v>
      </c>
      <c r="M526" s="742">
        <v>679.12</v>
      </c>
    </row>
    <row r="527" spans="1:13" ht="14.4" customHeight="1" x14ac:dyDescent="0.3">
      <c r="A527" s="737" t="s">
        <v>3137</v>
      </c>
      <c r="B527" s="738" t="s">
        <v>2873</v>
      </c>
      <c r="C527" s="738" t="s">
        <v>2315</v>
      </c>
      <c r="D527" s="738" t="s">
        <v>2316</v>
      </c>
      <c r="E527" s="738" t="s">
        <v>2965</v>
      </c>
      <c r="F527" s="741"/>
      <c r="G527" s="741"/>
      <c r="H527" s="754">
        <v>0</v>
      </c>
      <c r="I527" s="741">
        <v>10</v>
      </c>
      <c r="J527" s="741">
        <v>848.9</v>
      </c>
      <c r="K527" s="754">
        <v>1</v>
      </c>
      <c r="L527" s="741">
        <v>10</v>
      </c>
      <c r="M527" s="742">
        <v>848.9</v>
      </c>
    </row>
    <row r="528" spans="1:13" ht="14.4" customHeight="1" x14ac:dyDescent="0.3">
      <c r="A528" s="737" t="s">
        <v>3137</v>
      </c>
      <c r="B528" s="738" t="s">
        <v>2873</v>
      </c>
      <c r="C528" s="738" t="s">
        <v>4974</v>
      </c>
      <c r="D528" s="738" t="s">
        <v>4975</v>
      </c>
      <c r="E528" s="738" t="s">
        <v>2874</v>
      </c>
      <c r="F528" s="741"/>
      <c r="G528" s="741"/>
      <c r="H528" s="754">
        <v>0</v>
      </c>
      <c r="I528" s="741">
        <v>10</v>
      </c>
      <c r="J528" s="741">
        <v>16149</v>
      </c>
      <c r="K528" s="754">
        <v>1</v>
      </c>
      <c r="L528" s="741">
        <v>10</v>
      </c>
      <c r="M528" s="742">
        <v>16149</v>
      </c>
    </row>
    <row r="529" spans="1:13" ht="14.4" customHeight="1" x14ac:dyDescent="0.3">
      <c r="A529" s="737" t="s">
        <v>3137</v>
      </c>
      <c r="B529" s="738" t="s">
        <v>2873</v>
      </c>
      <c r="C529" s="738" t="s">
        <v>3515</v>
      </c>
      <c r="D529" s="738" t="s">
        <v>3516</v>
      </c>
      <c r="E529" s="738" t="s">
        <v>3517</v>
      </c>
      <c r="F529" s="741"/>
      <c r="G529" s="741"/>
      <c r="H529" s="754">
        <v>0</v>
      </c>
      <c r="I529" s="741">
        <v>131</v>
      </c>
      <c r="J529" s="741">
        <v>25448.059999999998</v>
      </c>
      <c r="K529" s="754">
        <v>1</v>
      </c>
      <c r="L529" s="741">
        <v>131</v>
      </c>
      <c r="M529" s="742">
        <v>25448.059999999998</v>
      </c>
    </row>
    <row r="530" spans="1:13" ht="14.4" customHeight="1" x14ac:dyDescent="0.3">
      <c r="A530" s="737" t="s">
        <v>3137</v>
      </c>
      <c r="B530" s="738" t="s">
        <v>2873</v>
      </c>
      <c r="C530" s="738" t="s">
        <v>5310</v>
      </c>
      <c r="D530" s="738" t="s">
        <v>5311</v>
      </c>
      <c r="E530" s="738" t="s">
        <v>2878</v>
      </c>
      <c r="F530" s="741">
        <v>4</v>
      </c>
      <c r="G530" s="741">
        <v>845.56</v>
      </c>
      <c r="H530" s="754">
        <v>1</v>
      </c>
      <c r="I530" s="741"/>
      <c r="J530" s="741"/>
      <c r="K530" s="754">
        <v>0</v>
      </c>
      <c r="L530" s="741">
        <v>4</v>
      </c>
      <c r="M530" s="742">
        <v>845.56</v>
      </c>
    </row>
    <row r="531" spans="1:13" ht="14.4" customHeight="1" x14ac:dyDescent="0.3">
      <c r="A531" s="737" t="s">
        <v>3137</v>
      </c>
      <c r="B531" s="738" t="s">
        <v>2873</v>
      </c>
      <c r="C531" s="738" t="s">
        <v>2644</v>
      </c>
      <c r="D531" s="738" t="s">
        <v>2645</v>
      </c>
      <c r="E531" s="738" t="s">
        <v>1676</v>
      </c>
      <c r="F531" s="741"/>
      <c r="G531" s="741"/>
      <c r="H531" s="754">
        <v>0</v>
      </c>
      <c r="I531" s="741">
        <v>1237</v>
      </c>
      <c r="J531" s="741">
        <v>89397.989999999991</v>
      </c>
      <c r="K531" s="754">
        <v>1</v>
      </c>
      <c r="L531" s="741">
        <v>1237</v>
      </c>
      <c r="M531" s="742">
        <v>89397.989999999991</v>
      </c>
    </row>
    <row r="532" spans="1:13" ht="14.4" customHeight="1" x14ac:dyDescent="0.3">
      <c r="A532" s="737" t="s">
        <v>3137</v>
      </c>
      <c r="B532" s="738" t="s">
        <v>2873</v>
      </c>
      <c r="C532" s="738" t="s">
        <v>2660</v>
      </c>
      <c r="D532" s="738" t="s">
        <v>2661</v>
      </c>
      <c r="E532" s="738" t="s">
        <v>1676</v>
      </c>
      <c r="F532" s="741"/>
      <c r="G532" s="741"/>
      <c r="H532" s="754">
        <v>0</v>
      </c>
      <c r="I532" s="741">
        <v>462</v>
      </c>
      <c r="J532" s="741">
        <v>33388.74</v>
      </c>
      <c r="K532" s="754">
        <v>1</v>
      </c>
      <c r="L532" s="741">
        <v>462</v>
      </c>
      <c r="M532" s="742">
        <v>33388.74</v>
      </c>
    </row>
    <row r="533" spans="1:13" ht="14.4" customHeight="1" x14ac:dyDescent="0.3">
      <c r="A533" s="737" t="s">
        <v>3137</v>
      </c>
      <c r="B533" s="738" t="s">
        <v>2873</v>
      </c>
      <c r="C533" s="738" t="s">
        <v>2656</v>
      </c>
      <c r="D533" s="738" t="s">
        <v>2657</v>
      </c>
      <c r="E533" s="738" t="s">
        <v>1676</v>
      </c>
      <c r="F533" s="741"/>
      <c r="G533" s="741"/>
      <c r="H533" s="754">
        <v>0</v>
      </c>
      <c r="I533" s="741">
        <v>144</v>
      </c>
      <c r="J533" s="741">
        <v>10406.880000000001</v>
      </c>
      <c r="K533" s="754">
        <v>1</v>
      </c>
      <c r="L533" s="741">
        <v>144</v>
      </c>
      <c r="M533" s="742">
        <v>10406.880000000001</v>
      </c>
    </row>
    <row r="534" spans="1:13" ht="14.4" customHeight="1" x14ac:dyDescent="0.3">
      <c r="A534" s="737" t="s">
        <v>3137</v>
      </c>
      <c r="B534" s="738" t="s">
        <v>2873</v>
      </c>
      <c r="C534" s="738" t="s">
        <v>4209</v>
      </c>
      <c r="D534" s="738" t="s">
        <v>4210</v>
      </c>
      <c r="E534" s="738" t="s">
        <v>1676</v>
      </c>
      <c r="F534" s="741"/>
      <c r="G534" s="741"/>
      <c r="H534" s="754">
        <v>0</v>
      </c>
      <c r="I534" s="741">
        <v>452</v>
      </c>
      <c r="J534" s="741">
        <v>32666.039999999997</v>
      </c>
      <c r="K534" s="754">
        <v>1</v>
      </c>
      <c r="L534" s="741">
        <v>452</v>
      </c>
      <c r="M534" s="742">
        <v>32666.039999999997</v>
      </c>
    </row>
    <row r="535" spans="1:13" ht="14.4" customHeight="1" x14ac:dyDescent="0.3">
      <c r="A535" s="737" t="s">
        <v>3137</v>
      </c>
      <c r="B535" s="738" t="s">
        <v>2873</v>
      </c>
      <c r="C535" s="738" t="s">
        <v>2658</v>
      </c>
      <c r="D535" s="738" t="s">
        <v>2659</v>
      </c>
      <c r="E535" s="738" t="s">
        <v>1676</v>
      </c>
      <c r="F535" s="741"/>
      <c r="G535" s="741"/>
      <c r="H535" s="754">
        <v>0</v>
      </c>
      <c r="I535" s="741">
        <v>862</v>
      </c>
      <c r="J535" s="741">
        <v>62296.74</v>
      </c>
      <c r="K535" s="754">
        <v>1</v>
      </c>
      <c r="L535" s="741">
        <v>862</v>
      </c>
      <c r="M535" s="742">
        <v>62296.74</v>
      </c>
    </row>
    <row r="536" spans="1:13" ht="14.4" customHeight="1" x14ac:dyDescent="0.3">
      <c r="A536" s="737" t="s">
        <v>3137</v>
      </c>
      <c r="B536" s="738" t="s">
        <v>2873</v>
      </c>
      <c r="C536" s="738" t="s">
        <v>1269</v>
      </c>
      <c r="D536" s="738" t="s">
        <v>1270</v>
      </c>
      <c r="E536" s="738" t="s">
        <v>1266</v>
      </c>
      <c r="F536" s="741"/>
      <c r="G536" s="741"/>
      <c r="H536" s="754">
        <v>0</v>
      </c>
      <c r="I536" s="741">
        <v>40</v>
      </c>
      <c r="J536" s="741">
        <v>9555.5999999999985</v>
      </c>
      <c r="K536" s="754">
        <v>1</v>
      </c>
      <c r="L536" s="741">
        <v>40</v>
      </c>
      <c r="M536" s="742">
        <v>9555.5999999999985</v>
      </c>
    </row>
    <row r="537" spans="1:13" ht="14.4" customHeight="1" x14ac:dyDescent="0.3">
      <c r="A537" s="737" t="s">
        <v>3137</v>
      </c>
      <c r="B537" s="738" t="s">
        <v>2873</v>
      </c>
      <c r="C537" s="738" t="s">
        <v>657</v>
      </c>
      <c r="D537" s="738" t="s">
        <v>658</v>
      </c>
      <c r="E537" s="738" t="s">
        <v>2879</v>
      </c>
      <c r="F537" s="741">
        <v>6</v>
      </c>
      <c r="G537" s="741">
        <v>813.24</v>
      </c>
      <c r="H537" s="754">
        <v>1</v>
      </c>
      <c r="I537" s="741"/>
      <c r="J537" s="741"/>
      <c r="K537" s="754">
        <v>0</v>
      </c>
      <c r="L537" s="741">
        <v>6</v>
      </c>
      <c r="M537" s="742">
        <v>813.24</v>
      </c>
    </row>
    <row r="538" spans="1:13" ht="14.4" customHeight="1" x14ac:dyDescent="0.3">
      <c r="A538" s="737" t="s">
        <v>3137</v>
      </c>
      <c r="B538" s="738" t="s">
        <v>2873</v>
      </c>
      <c r="C538" s="738" t="s">
        <v>4253</v>
      </c>
      <c r="D538" s="738" t="s">
        <v>4254</v>
      </c>
      <c r="E538" s="738" t="s">
        <v>1685</v>
      </c>
      <c r="F538" s="741"/>
      <c r="G538" s="741"/>
      <c r="H538" s="754">
        <v>0</v>
      </c>
      <c r="I538" s="741">
        <v>22</v>
      </c>
      <c r="J538" s="741">
        <v>2849.22</v>
      </c>
      <c r="K538" s="754">
        <v>1</v>
      </c>
      <c r="L538" s="741">
        <v>22</v>
      </c>
      <c r="M538" s="742">
        <v>2849.22</v>
      </c>
    </row>
    <row r="539" spans="1:13" ht="14.4" customHeight="1" x14ac:dyDescent="0.3">
      <c r="A539" s="737" t="s">
        <v>3137</v>
      </c>
      <c r="B539" s="738" t="s">
        <v>2873</v>
      </c>
      <c r="C539" s="738" t="s">
        <v>2662</v>
      </c>
      <c r="D539" s="738" t="s">
        <v>3034</v>
      </c>
      <c r="E539" s="738" t="s">
        <v>1685</v>
      </c>
      <c r="F539" s="741"/>
      <c r="G539" s="741"/>
      <c r="H539" s="754">
        <v>0</v>
      </c>
      <c r="I539" s="741">
        <v>10</v>
      </c>
      <c r="J539" s="741">
        <v>1273.4000000000001</v>
      </c>
      <c r="K539" s="754">
        <v>1</v>
      </c>
      <c r="L539" s="741">
        <v>10</v>
      </c>
      <c r="M539" s="742">
        <v>1273.4000000000001</v>
      </c>
    </row>
    <row r="540" spans="1:13" ht="14.4" customHeight="1" x14ac:dyDescent="0.3">
      <c r="A540" s="737" t="s">
        <v>3137</v>
      </c>
      <c r="B540" s="738" t="s">
        <v>2873</v>
      </c>
      <c r="C540" s="738" t="s">
        <v>5306</v>
      </c>
      <c r="D540" s="738" t="s">
        <v>3558</v>
      </c>
      <c r="E540" s="738" t="s">
        <v>1676</v>
      </c>
      <c r="F540" s="741"/>
      <c r="G540" s="741"/>
      <c r="H540" s="754">
        <v>0</v>
      </c>
      <c r="I540" s="741">
        <v>150</v>
      </c>
      <c r="J540" s="741">
        <v>4857</v>
      </c>
      <c r="K540" s="754">
        <v>1</v>
      </c>
      <c r="L540" s="741">
        <v>150</v>
      </c>
      <c r="M540" s="742">
        <v>4857</v>
      </c>
    </row>
    <row r="541" spans="1:13" ht="14.4" customHeight="1" x14ac:dyDescent="0.3">
      <c r="A541" s="737" t="s">
        <v>3137</v>
      </c>
      <c r="B541" s="738" t="s">
        <v>2873</v>
      </c>
      <c r="C541" s="738" t="s">
        <v>5307</v>
      </c>
      <c r="D541" s="738" t="s">
        <v>3556</v>
      </c>
      <c r="E541" s="738" t="s">
        <v>1676</v>
      </c>
      <c r="F541" s="741"/>
      <c r="G541" s="741"/>
      <c r="H541" s="754">
        <v>0</v>
      </c>
      <c r="I541" s="741">
        <v>220</v>
      </c>
      <c r="J541" s="741">
        <v>7123.6</v>
      </c>
      <c r="K541" s="754">
        <v>1</v>
      </c>
      <c r="L541" s="741">
        <v>220</v>
      </c>
      <c r="M541" s="742">
        <v>7123.6</v>
      </c>
    </row>
    <row r="542" spans="1:13" ht="14.4" customHeight="1" x14ac:dyDescent="0.3">
      <c r="A542" s="737" t="s">
        <v>3137</v>
      </c>
      <c r="B542" s="738" t="s">
        <v>2873</v>
      </c>
      <c r="C542" s="738" t="s">
        <v>5365</v>
      </c>
      <c r="D542" s="738" t="s">
        <v>5366</v>
      </c>
      <c r="E542" s="738" t="s">
        <v>1266</v>
      </c>
      <c r="F542" s="741">
        <v>10</v>
      </c>
      <c r="G542" s="741">
        <v>2388.8999999999996</v>
      </c>
      <c r="H542" s="754">
        <v>1</v>
      </c>
      <c r="I542" s="741"/>
      <c r="J542" s="741"/>
      <c r="K542" s="754">
        <v>0</v>
      </c>
      <c r="L542" s="741">
        <v>10</v>
      </c>
      <c r="M542" s="742">
        <v>2388.8999999999996</v>
      </c>
    </row>
    <row r="543" spans="1:13" ht="14.4" customHeight="1" x14ac:dyDescent="0.3">
      <c r="A543" s="737" t="s">
        <v>3137</v>
      </c>
      <c r="B543" s="738" t="s">
        <v>2873</v>
      </c>
      <c r="C543" s="738" t="s">
        <v>5362</v>
      </c>
      <c r="D543" s="738" t="s">
        <v>1265</v>
      </c>
      <c r="E543" s="738" t="s">
        <v>5363</v>
      </c>
      <c r="F543" s="741">
        <v>11</v>
      </c>
      <c r="G543" s="741">
        <v>8605.630000000001</v>
      </c>
      <c r="H543" s="754">
        <v>1</v>
      </c>
      <c r="I543" s="741"/>
      <c r="J543" s="741"/>
      <c r="K543" s="754">
        <v>0</v>
      </c>
      <c r="L543" s="741">
        <v>11</v>
      </c>
      <c r="M543" s="742">
        <v>8605.630000000001</v>
      </c>
    </row>
    <row r="544" spans="1:13" ht="14.4" customHeight="1" x14ac:dyDescent="0.3">
      <c r="A544" s="737" t="s">
        <v>3137</v>
      </c>
      <c r="B544" s="738" t="s">
        <v>2873</v>
      </c>
      <c r="C544" s="738" t="s">
        <v>5308</v>
      </c>
      <c r="D544" s="738" t="s">
        <v>5309</v>
      </c>
      <c r="E544" s="738" t="s">
        <v>2310</v>
      </c>
      <c r="F544" s="741">
        <v>135</v>
      </c>
      <c r="G544" s="741">
        <v>13135.5</v>
      </c>
      <c r="H544" s="754">
        <v>1</v>
      </c>
      <c r="I544" s="741"/>
      <c r="J544" s="741"/>
      <c r="K544" s="754">
        <v>0</v>
      </c>
      <c r="L544" s="741">
        <v>135</v>
      </c>
      <c r="M544" s="742">
        <v>13135.5</v>
      </c>
    </row>
    <row r="545" spans="1:13" ht="14.4" customHeight="1" x14ac:dyDescent="0.3">
      <c r="A545" s="737" t="s">
        <v>3137</v>
      </c>
      <c r="B545" s="738" t="s">
        <v>2873</v>
      </c>
      <c r="C545" s="738" t="s">
        <v>1696</v>
      </c>
      <c r="D545" s="738" t="s">
        <v>1697</v>
      </c>
      <c r="E545" s="738" t="s">
        <v>1685</v>
      </c>
      <c r="F545" s="741"/>
      <c r="G545" s="741"/>
      <c r="H545" s="754">
        <v>0</v>
      </c>
      <c r="I545" s="741">
        <v>10</v>
      </c>
      <c r="J545" s="741">
        <v>1295.0999999999999</v>
      </c>
      <c r="K545" s="754">
        <v>1</v>
      </c>
      <c r="L545" s="741">
        <v>10</v>
      </c>
      <c r="M545" s="742">
        <v>1295.0999999999999</v>
      </c>
    </row>
    <row r="546" spans="1:13" ht="14.4" customHeight="1" x14ac:dyDescent="0.3">
      <c r="A546" s="737" t="s">
        <v>3137</v>
      </c>
      <c r="B546" s="738" t="s">
        <v>2873</v>
      </c>
      <c r="C546" s="738" t="s">
        <v>5364</v>
      </c>
      <c r="D546" s="738" t="s">
        <v>2319</v>
      </c>
      <c r="E546" s="738" t="s">
        <v>1676</v>
      </c>
      <c r="F546" s="741"/>
      <c r="G546" s="741"/>
      <c r="H546" s="754">
        <v>0</v>
      </c>
      <c r="I546" s="741">
        <v>110</v>
      </c>
      <c r="J546" s="741">
        <v>3628.9</v>
      </c>
      <c r="K546" s="754">
        <v>1</v>
      </c>
      <c r="L546" s="741">
        <v>110</v>
      </c>
      <c r="M546" s="742">
        <v>3628.9</v>
      </c>
    </row>
    <row r="547" spans="1:13" ht="14.4" customHeight="1" x14ac:dyDescent="0.3">
      <c r="A547" s="737" t="s">
        <v>3137</v>
      </c>
      <c r="B547" s="738" t="s">
        <v>2873</v>
      </c>
      <c r="C547" s="738" t="s">
        <v>5367</v>
      </c>
      <c r="D547" s="738" t="s">
        <v>2323</v>
      </c>
      <c r="E547" s="738" t="s">
        <v>1676</v>
      </c>
      <c r="F547" s="741"/>
      <c r="G547" s="741"/>
      <c r="H547" s="754">
        <v>0</v>
      </c>
      <c r="I547" s="741">
        <v>15</v>
      </c>
      <c r="J547" s="741">
        <v>594.15</v>
      </c>
      <c r="K547" s="754">
        <v>1</v>
      </c>
      <c r="L547" s="741">
        <v>15</v>
      </c>
      <c r="M547" s="742">
        <v>594.15</v>
      </c>
    </row>
    <row r="548" spans="1:13" ht="14.4" customHeight="1" x14ac:dyDescent="0.3">
      <c r="A548" s="737" t="s">
        <v>3137</v>
      </c>
      <c r="B548" s="738" t="s">
        <v>2873</v>
      </c>
      <c r="C548" s="738" t="s">
        <v>5368</v>
      </c>
      <c r="D548" s="738" t="s">
        <v>1268</v>
      </c>
      <c r="E548" s="738" t="s">
        <v>1676</v>
      </c>
      <c r="F548" s="741"/>
      <c r="G548" s="741"/>
      <c r="H548" s="754">
        <v>0</v>
      </c>
      <c r="I548" s="741">
        <v>216</v>
      </c>
      <c r="J548" s="741">
        <v>6994.0800000000008</v>
      </c>
      <c r="K548" s="754">
        <v>1</v>
      </c>
      <c r="L548" s="741">
        <v>216</v>
      </c>
      <c r="M548" s="742">
        <v>6994.0800000000008</v>
      </c>
    </row>
    <row r="549" spans="1:13" ht="14.4" customHeight="1" x14ac:dyDescent="0.3">
      <c r="A549" s="737" t="s">
        <v>3137</v>
      </c>
      <c r="B549" s="738" t="s">
        <v>2873</v>
      </c>
      <c r="C549" s="738" t="s">
        <v>5369</v>
      </c>
      <c r="D549" s="738" t="s">
        <v>5370</v>
      </c>
      <c r="E549" s="738" t="s">
        <v>2310</v>
      </c>
      <c r="F549" s="741">
        <v>20</v>
      </c>
      <c r="G549" s="741">
        <v>3669</v>
      </c>
      <c r="H549" s="754">
        <v>1</v>
      </c>
      <c r="I549" s="741"/>
      <c r="J549" s="741"/>
      <c r="K549" s="754">
        <v>0</v>
      </c>
      <c r="L549" s="741">
        <v>20</v>
      </c>
      <c r="M549" s="742">
        <v>3669</v>
      </c>
    </row>
    <row r="550" spans="1:13" ht="14.4" customHeight="1" x14ac:dyDescent="0.3">
      <c r="A550" s="737" t="s">
        <v>3137</v>
      </c>
      <c r="B550" s="738" t="s">
        <v>2873</v>
      </c>
      <c r="C550" s="738" t="s">
        <v>5372</v>
      </c>
      <c r="D550" s="738" t="s">
        <v>5373</v>
      </c>
      <c r="E550" s="738" t="s">
        <v>1266</v>
      </c>
      <c r="F550" s="741">
        <v>14</v>
      </c>
      <c r="G550" s="741">
        <v>2417.3799999999997</v>
      </c>
      <c r="H550" s="754">
        <v>1</v>
      </c>
      <c r="I550" s="741"/>
      <c r="J550" s="741"/>
      <c r="K550" s="754">
        <v>0</v>
      </c>
      <c r="L550" s="741">
        <v>14</v>
      </c>
      <c r="M550" s="742">
        <v>2417.3799999999997</v>
      </c>
    </row>
    <row r="551" spans="1:13" ht="14.4" customHeight="1" x14ac:dyDescent="0.3">
      <c r="A551" s="737" t="s">
        <v>3137</v>
      </c>
      <c r="B551" s="738" t="s">
        <v>2873</v>
      </c>
      <c r="C551" s="738" t="s">
        <v>5374</v>
      </c>
      <c r="D551" s="738" t="s">
        <v>5373</v>
      </c>
      <c r="E551" s="738" t="s">
        <v>1676</v>
      </c>
      <c r="F551" s="741">
        <v>10</v>
      </c>
      <c r="G551" s="741">
        <v>431.70000000000005</v>
      </c>
      <c r="H551" s="754">
        <v>1</v>
      </c>
      <c r="I551" s="741"/>
      <c r="J551" s="741"/>
      <c r="K551" s="754">
        <v>0</v>
      </c>
      <c r="L551" s="741">
        <v>10</v>
      </c>
      <c r="M551" s="742">
        <v>431.70000000000005</v>
      </c>
    </row>
    <row r="552" spans="1:13" ht="14.4" customHeight="1" x14ac:dyDescent="0.3">
      <c r="A552" s="737" t="s">
        <v>3137</v>
      </c>
      <c r="B552" s="738" t="s">
        <v>5889</v>
      </c>
      <c r="C552" s="738" t="s">
        <v>5386</v>
      </c>
      <c r="D552" s="738" t="s">
        <v>5387</v>
      </c>
      <c r="E552" s="738" t="s">
        <v>5388</v>
      </c>
      <c r="F552" s="741"/>
      <c r="G552" s="741"/>
      <c r="H552" s="754">
        <v>0</v>
      </c>
      <c r="I552" s="741">
        <v>4</v>
      </c>
      <c r="J552" s="741">
        <v>214.28</v>
      </c>
      <c r="K552" s="754">
        <v>1</v>
      </c>
      <c r="L552" s="741">
        <v>4</v>
      </c>
      <c r="M552" s="742">
        <v>214.28</v>
      </c>
    </row>
    <row r="553" spans="1:13" ht="14.4" customHeight="1" x14ac:dyDescent="0.3">
      <c r="A553" s="737" t="s">
        <v>3138</v>
      </c>
      <c r="B553" s="738" t="s">
        <v>2920</v>
      </c>
      <c r="C553" s="738" t="s">
        <v>1639</v>
      </c>
      <c r="D553" s="738" t="s">
        <v>2921</v>
      </c>
      <c r="E553" s="738" t="s">
        <v>2922</v>
      </c>
      <c r="F553" s="741"/>
      <c r="G553" s="741"/>
      <c r="H553" s="754">
        <v>0</v>
      </c>
      <c r="I553" s="741">
        <v>187</v>
      </c>
      <c r="J553" s="741">
        <v>146363.44999999998</v>
      </c>
      <c r="K553" s="754">
        <v>1</v>
      </c>
      <c r="L553" s="741">
        <v>187</v>
      </c>
      <c r="M553" s="742">
        <v>146363.44999999998</v>
      </c>
    </row>
    <row r="554" spans="1:13" ht="14.4" customHeight="1" x14ac:dyDescent="0.3">
      <c r="A554" s="737" t="s">
        <v>3138</v>
      </c>
      <c r="B554" s="738" t="s">
        <v>5890</v>
      </c>
      <c r="C554" s="738" t="s">
        <v>3817</v>
      </c>
      <c r="D554" s="738" t="s">
        <v>3818</v>
      </c>
      <c r="E554" s="738" t="s">
        <v>3819</v>
      </c>
      <c r="F554" s="741"/>
      <c r="G554" s="741"/>
      <c r="H554" s="754">
        <v>0</v>
      </c>
      <c r="I554" s="741">
        <v>307</v>
      </c>
      <c r="J554" s="741">
        <v>162673.15999999997</v>
      </c>
      <c r="K554" s="754">
        <v>1</v>
      </c>
      <c r="L554" s="741">
        <v>307</v>
      </c>
      <c r="M554" s="742">
        <v>162673.15999999997</v>
      </c>
    </row>
    <row r="555" spans="1:13" ht="14.4" customHeight="1" x14ac:dyDescent="0.3">
      <c r="A555" s="737" t="s">
        <v>3138</v>
      </c>
      <c r="B555" s="738" t="s">
        <v>5890</v>
      </c>
      <c r="C555" s="738" t="s">
        <v>3820</v>
      </c>
      <c r="D555" s="738" t="s">
        <v>3821</v>
      </c>
      <c r="E555" s="738" t="s">
        <v>3822</v>
      </c>
      <c r="F555" s="741"/>
      <c r="G555" s="741"/>
      <c r="H555" s="754">
        <v>0</v>
      </c>
      <c r="I555" s="741">
        <v>50</v>
      </c>
      <c r="J555" s="741">
        <v>41979.260000000009</v>
      </c>
      <c r="K555" s="754">
        <v>1</v>
      </c>
      <c r="L555" s="741">
        <v>50</v>
      </c>
      <c r="M555" s="742">
        <v>41979.260000000009</v>
      </c>
    </row>
    <row r="556" spans="1:13" ht="14.4" customHeight="1" x14ac:dyDescent="0.3">
      <c r="A556" s="737" t="s">
        <v>3138</v>
      </c>
      <c r="B556" s="738" t="s">
        <v>2926</v>
      </c>
      <c r="C556" s="738" t="s">
        <v>1664</v>
      </c>
      <c r="D556" s="738" t="s">
        <v>2927</v>
      </c>
      <c r="E556" s="738" t="s">
        <v>2928</v>
      </c>
      <c r="F556" s="741"/>
      <c r="G556" s="741"/>
      <c r="H556" s="754">
        <v>0</v>
      </c>
      <c r="I556" s="741">
        <v>2</v>
      </c>
      <c r="J556" s="741">
        <v>5143.24</v>
      </c>
      <c r="K556" s="754">
        <v>1</v>
      </c>
      <c r="L556" s="741">
        <v>2</v>
      </c>
      <c r="M556" s="742">
        <v>5143.24</v>
      </c>
    </row>
    <row r="557" spans="1:13" ht="14.4" customHeight="1" x14ac:dyDescent="0.3">
      <c r="A557" s="737" t="s">
        <v>3138</v>
      </c>
      <c r="B557" s="738" t="s">
        <v>5891</v>
      </c>
      <c r="C557" s="738" t="s">
        <v>3824</v>
      </c>
      <c r="D557" s="738" t="s">
        <v>3825</v>
      </c>
      <c r="E557" s="738" t="s">
        <v>3826</v>
      </c>
      <c r="F557" s="741"/>
      <c r="G557" s="741"/>
      <c r="H557" s="754">
        <v>0</v>
      </c>
      <c r="I557" s="741">
        <v>8</v>
      </c>
      <c r="J557" s="741">
        <v>10286.399999999998</v>
      </c>
      <c r="K557" s="754">
        <v>1</v>
      </c>
      <c r="L557" s="741">
        <v>8</v>
      </c>
      <c r="M557" s="742">
        <v>10286.399999999998</v>
      </c>
    </row>
    <row r="558" spans="1:13" ht="14.4" customHeight="1" x14ac:dyDescent="0.3">
      <c r="A558" s="737" t="s">
        <v>3138</v>
      </c>
      <c r="B558" s="738" t="s">
        <v>5892</v>
      </c>
      <c r="C558" s="738" t="s">
        <v>3851</v>
      </c>
      <c r="D558" s="738" t="s">
        <v>3852</v>
      </c>
      <c r="E558" s="738" t="s">
        <v>3853</v>
      </c>
      <c r="F558" s="741"/>
      <c r="G558" s="741"/>
      <c r="H558" s="754">
        <v>0</v>
      </c>
      <c r="I558" s="741">
        <v>2</v>
      </c>
      <c r="J558" s="741">
        <v>293.8</v>
      </c>
      <c r="K558" s="754">
        <v>1</v>
      </c>
      <c r="L558" s="741">
        <v>2</v>
      </c>
      <c r="M558" s="742">
        <v>293.8</v>
      </c>
    </row>
    <row r="559" spans="1:13" ht="14.4" customHeight="1" x14ac:dyDescent="0.3">
      <c r="A559" s="737" t="s">
        <v>3138</v>
      </c>
      <c r="B559" s="738" t="s">
        <v>2886</v>
      </c>
      <c r="C559" s="738" t="s">
        <v>5441</v>
      </c>
      <c r="D559" s="738" t="s">
        <v>5442</v>
      </c>
      <c r="E559" s="738" t="s">
        <v>5443</v>
      </c>
      <c r="F559" s="741"/>
      <c r="G559" s="741"/>
      <c r="H559" s="754">
        <v>0</v>
      </c>
      <c r="I559" s="741">
        <v>2</v>
      </c>
      <c r="J559" s="741">
        <v>158.06</v>
      </c>
      <c r="K559" s="754">
        <v>1</v>
      </c>
      <c r="L559" s="741">
        <v>2</v>
      </c>
      <c r="M559" s="742">
        <v>158.06</v>
      </c>
    </row>
    <row r="560" spans="1:13" ht="14.4" customHeight="1" x14ac:dyDescent="0.3">
      <c r="A560" s="737" t="s">
        <v>3138</v>
      </c>
      <c r="B560" s="738" t="s">
        <v>2886</v>
      </c>
      <c r="C560" s="738" t="s">
        <v>5444</v>
      </c>
      <c r="D560" s="738" t="s">
        <v>2887</v>
      </c>
      <c r="E560" s="738" t="s">
        <v>5445</v>
      </c>
      <c r="F560" s="741"/>
      <c r="G560" s="741"/>
      <c r="H560" s="754">
        <v>0</v>
      </c>
      <c r="I560" s="741">
        <v>1</v>
      </c>
      <c r="J560" s="741">
        <v>59.27</v>
      </c>
      <c r="K560" s="754">
        <v>1</v>
      </c>
      <c r="L560" s="741">
        <v>1</v>
      </c>
      <c r="M560" s="742">
        <v>59.27</v>
      </c>
    </row>
    <row r="561" spans="1:13" ht="14.4" customHeight="1" x14ac:dyDescent="0.3">
      <c r="A561" s="737" t="s">
        <v>3138</v>
      </c>
      <c r="B561" s="738" t="s">
        <v>2886</v>
      </c>
      <c r="C561" s="738" t="s">
        <v>1250</v>
      </c>
      <c r="D561" s="738" t="s">
        <v>2887</v>
      </c>
      <c r="E561" s="738" t="s">
        <v>2888</v>
      </c>
      <c r="F561" s="741"/>
      <c r="G561" s="741"/>
      <c r="H561" s="754">
        <v>0</v>
      </c>
      <c r="I561" s="741">
        <v>17</v>
      </c>
      <c r="J561" s="741">
        <v>783.19</v>
      </c>
      <c r="K561" s="754">
        <v>1</v>
      </c>
      <c r="L561" s="741">
        <v>17</v>
      </c>
      <c r="M561" s="742">
        <v>783.19</v>
      </c>
    </row>
    <row r="562" spans="1:13" ht="14.4" customHeight="1" x14ac:dyDescent="0.3">
      <c r="A562" s="737" t="s">
        <v>3138</v>
      </c>
      <c r="B562" s="738" t="s">
        <v>2886</v>
      </c>
      <c r="C562" s="738" t="s">
        <v>5446</v>
      </c>
      <c r="D562" s="738" t="s">
        <v>2887</v>
      </c>
      <c r="E562" s="738" t="s">
        <v>5447</v>
      </c>
      <c r="F562" s="741"/>
      <c r="G562" s="741"/>
      <c r="H562" s="754">
        <v>0</v>
      </c>
      <c r="I562" s="741">
        <v>2</v>
      </c>
      <c r="J562" s="741">
        <v>237.08</v>
      </c>
      <c r="K562" s="754">
        <v>1</v>
      </c>
      <c r="L562" s="741">
        <v>2</v>
      </c>
      <c r="M562" s="742">
        <v>237.08</v>
      </c>
    </row>
    <row r="563" spans="1:13" ht="14.4" customHeight="1" x14ac:dyDescent="0.3">
      <c r="A563" s="737" t="s">
        <v>3138</v>
      </c>
      <c r="B563" s="738" t="s">
        <v>2886</v>
      </c>
      <c r="C563" s="738" t="s">
        <v>3725</v>
      </c>
      <c r="D563" s="738" t="s">
        <v>2887</v>
      </c>
      <c r="E563" s="738" t="s">
        <v>3726</v>
      </c>
      <c r="F563" s="741">
        <v>2</v>
      </c>
      <c r="G563" s="741">
        <v>158.06</v>
      </c>
      <c r="H563" s="754">
        <v>1</v>
      </c>
      <c r="I563" s="741"/>
      <c r="J563" s="741"/>
      <c r="K563" s="754">
        <v>0</v>
      </c>
      <c r="L563" s="741">
        <v>2</v>
      </c>
      <c r="M563" s="742">
        <v>158.06</v>
      </c>
    </row>
    <row r="564" spans="1:13" ht="14.4" customHeight="1" x14ac:dyDescent="0.3">
      <c r="A564" s="737" t="s">
        <v>3138</v>
      </c>
      <c r="B564" s="738" t="s">
        <v>2886</v>
      </c>
      <c r="C564" s="738" t="s">
        <v>3841</v>
      </c>
      <c r="D564" s="738" t="s">
        <v>3842</v>
      </c>
      <c r="E564" s="738" t="s">
        <v>3843</v>
      </c>
      <c r="F564" s="741"/>
      <c r="G564" s="741"/>
      <c r="H564" s="754">
        <v>0</v>
      </c>
      <c r="I564" s="741">
        <v>1</v>
      </c>
      <c r="J564" s="741">
        <v>118.54</v>
      </c>
      <c r="K564" s="754">
        <v>1</v>
      </c>
      <c r="L564" s="741">
        <v>1</v>
      </c>
      <c r="M564" s="742">
        <v>118.54</v>
      </c>
    </row>
    <row r="565" spans="1:13" ht="14.4" customHeight="1" x14ac:dyDescent="0.3">
      <c r="A565" s="737" t="s">
        <v>3138</v>
      </c>
      <c r="B565" s="738" t="s">
        <v>2886</v>
      </c>
      <c r="C565" s="738" t="s">
        <v>4008</v>
      </c>
      <c r="D565" s="738" t="s">
        <v>4009</v>
      </c>
      <c r="E565" s="738" t="s">
        <v>4010</v>
      </c>
      <c r="F565" s="741"/>
      <c r="G565" s="741"/>
      <c r="H565" s="754">
        <v>0</v>
      </c>
      <c r="I565" s="741">
        <v>2</v>
      </c>
      <c r="J565" s="741">
        <v>118.54</v>
      </c>
      <c r="K565" s="754">
        <v>1</v>
      </c>
      <c r="L565" s="741">
        <v>2</v>
      </c>
      <c r="M565" s="742">
        <v>118.54</v>
      </c>
    </row>
    <row r="566" spans="1:13" ht="14.4" customHeight="1" x14ac:dyDescent="0.3">
      <c r="A566" s="737" t="s">
        <v>3138</v>
      </c>
      <c r="B566" s="738" t="s">
        <v>2886</v>
      </c>
      <c r="C566" s="738" t="s">
        <v>3844</v>
      </c>
      <c r="D566" s="738" t="s">
        <v>3845</v>
      </c>
      <c r="E566" s="738" t="s">
        <v>3846</v>
      </c>
      <c r="F566" s="741"/>
      <c r="G566" s="741"/>
      <c r="H566" s="754">
        <v>0</v>
      </c>
      <c r="I566" s="741">
        <v>17</v>
      </c>
      <c r="J566" s="741">
        <v>783.19</v>
      </c>
      <c r="K566" s="754">
        <v>1</v>
      </c>
      <c r="L566" s="741">
        <v>17</v>
      </c>
      <c r="M566" s="742">
        <v>783.19</v>
      </c>
    </row>
    <row r="567" spans="1:13" ht="14.4" customHeight="1" x14ac:dyDescent="0.3">
      <c r="A567" s="737" t="s">
        <v>3138</v>
      </c>
      <c r="B567" s="738" t="s">
        <v>2853</v>
      </c>
      <c r="C567" s="738" t="s">
        <v>2298</v>
      </c>
      <c r="D567" s="738" t="s">
        <v>2299</v>
      </c>
      <c r="E567" s="738" t="s">
        <v>2971</v>
      </c>
      <c r="F567" s="741"/>
      <c r="G567" s="741"/>
      <c r="H567" s="754">
        <v>0</v>
      </c>
      <c r="I567" s="741">
        <v>1</v>
      </c>
      <c r="J567" s="741">
        <v>225.06</v>
      </c>
      <c r="K567" s="754">
        <v>1</v>
      </c>
      <c r="L567" s="741">
        <v>1</v>
      </c>
      <c r="M567" s="742">
        <v>225.06</v>
      </c>
    </row>
    <row r="568" spans="1:13" ht="14.4" customHeight="1" x14ac:dyDescent="0.3">
      <c r="A568" s="737" t="s">
        <v>3139</v>
      </c>
      <c r="B568" s="738" t="s">
        <v>2920</v>
      </c>
      <c r="C568" s="738" t="s">
        <v>1639</v>
      </c>
      <c r="D568" s="738" t="s">
        <v>2921</v>
      </c>
      <c r="E568" s="738" t="s">
        <v>2922</v>
      </c>
      <c r="F568" s="741"/>
      <c r="G568" s="741"/>
      <c r="H568" s="754">
        <v>0</v>
      </c>
      <c r="I568" s="741">
        <v>212</v>
      </c>
      <c r="J568" s="741">
        <v>167572.19999999998</v>
      </c>
      <c r="K568" s="754">
        <v>1</v>
      </c>
      <c r="L568" s="741">
        <v>212</v>
      </c>
      <c r="M568" s="742">
        <v>167572.19999999998</v>
      </c>
    </row>
    <row r="569" spans="1:13" ht="14.4" customHeight="1" x14ac:dyDescent="0.3">
      <c r="A569" s="737" t="s">
        <v>3139</v>
      </c>
      <c r="B569" s="738" t="s">
        <v>5890</v>
      </c>
      <c r="C569" s="738" t="s">
        <v>3817</v>
      </c>
      <c r="D569" s="738" t="s">
        <v>3818</v>
      </c>
      <c r="E569" s="738" t="s">
        <v>3819</v>
      </c>
      <c r="F569" s="741"/>
      <c r="G569" s="741"/>
      <c r="H569" s="754">
        <v>0</v>
      </c>
      <c r="I569" s="741">
        <v>127</v>
      </c>
      <c r="J569" s="741">
        <v>67294.759999999995</v>
      </c>
      <c r="K569" s="754">
        <v>1</v>
      </c>
      <c r="L569" s="741">
        <v>127</v>
      </c>
      <c r="M569" s="742">
        <v>67294.759999999995</v>
      </c>
    </row>
    <row r="570" spans="1:13" ht="14.4" customHeight="1" x14ac:dyDescent="0.3">
      <c r="A570" s="737" t="s">
        <v>3139</v>
      </c>
      <c r="B570" s="738" t="s">
        <v>5890</v>
      </c>
      <c r="C570" s="738" t="s">
        <v>3820</v>
      </c>
      <c r="D570" s="738" t="s">
        <v>3821</v>
      </c>
      <c r="E570" s="738" t="s">
        <v>3822</v>
      </c>
      <c r="F570" s="741"/>
      <c r="G570" s="741"/>
      <c r="H570" s="754">
        <v>0</v>
      </c>
      <c r="I570" s="741">
        <v>24</v>
      </c>
      <c r="J570" s="741">
        <v>20104.760000000002</v>
      </c>
      <c r="K570" s="754">
        <v>1</v>
      </c>
      <c r="L570" s="741">
        <v>24</v>
      </c>
      <c r="M570" s="742">
        <v>20104.760000000002</v>
      </c>
    </row>
    <row r="571" spans="1:13" ht="14.4" customHeight="1" x14ac:dyDescent="0.3">
      <c r="A571" s="737" t="s">
        <v>3139</v>
      </c>
      <c r="B571" s="738" t="s">
        <v>5890</v>
      </c>
      <c r="C571" s="738" t="s">
        <v>4001</v>
      </c>
      <c r="D571" s="738" t="s">
        <v>4002</v>
      </c>
      <c r="E571" s="738" t="s">
        <v>4003</v>
      </c>
      <c r="F571" s="741">
        <v>1</v>
      </c>
      <c r="G571" s="741">
        <v>423.9</v>
      </c>
      <c r="H571" s="754">
        <v>1</v>
      </c>
      <c r="I571" s="741"/>
      <c r="J571" s="741"/>
      <c r="K571" s="754">
        <v>0</v>
      </c>
      <c r="L571" s="741">
        <v>1</v>
      </c>
      <c r="M571" s="742">
        <v>423.9</v>
      </c>
    </row>
    <row r="572" spans="1:13" ht="14.4" customHeight="1" x14ac:dyDescent="0.3">
      <c r="A572" s="737" t="s">
        <v>3139</v>
      </c>
      <c r="B572" s="738" t="s">
        <v>5890</v>
      </c>
      <c r="C572" s="738" t="s">
        <v>4004</v>
      </c>
      <c r="D572" s="738" t="s">
        <v>4002</v>
      </c>
      <c r="E572" s="738" t="s">
        <v>4005</v>
      </c>
      <c r="F572" s="741">
        <v>2</v>
      </c>
      <c r="G572" s="741">
        <v>0</v>
      </c>
      <c r="H572" s="754"/>
      <c r="I572" s="741"/>
      <c r="J572" s="741"/>
      <c r="K572" s="754"/>
      <c r="L572" s="741">
        <v>2</v>
      </c>
      <c r="M572" s="742">
        <v>0</v>
      </c>
    </row>
    <row r="573" spans="1:13" ht="14.4" customHeight="1" x14ac:dyDescent="0.3">
      <c r="A573" s="737" t="s">
        <v>3139</v>
      </c>
      <c r="B573" s="738" t="s">
        <v>2923</v>
      </c>
      <c r="C573" s="738" t="s">
        <v>1635</v>
      </c>
      <c r="D573" s="738" t="s">
        <v>2924</v>
      </c>
      <c r="E573" s="738" t="s">
        <v>2925</v>
      </c>
      <c r="F573" s="741"/>
      <c r="G573" s="741"/>
      <c r="H573" s="754">
        <v>0</v>
      </c>
      <c r="I573" s="741">
        <v>5</v>
      </c>
      <c r="J573" s="741">
        <v>3523.2999999999997</v>
      </c>
      <c r="K573" s="754">
        <v>1</v>
      </c>
      <c r="L573" s="741">
        <v>5</v>
      </c>
      <c r="M573" s="742">
        <v>3523.2999999999997</v>
      </c>
    </row>
    <row r="574" spans="1:13" ht="14.4" customHeight="1" x14ac:dyDescent="0.3">
      <c r="A574" s="737" t="s">
        <v>3139</v>
      </c>
      <c r="B574" s="738" t="s">
        <v>2926</v>
      </c>
      <c r="C574" s="738" t="s">
        <v>1664</v>
      </c>
      <c r="D574" s="738" t="s">
        <v>2927</v>
      </c>
      <c r="E574" s="738" t="s">
        <v>2928</v>
      </c>
      <c r="F574" s="741"/>
      <c r="G574" s="741"/>
      <c r="H574" s="754">
        <v>0</v>
      </c>
      <c r="I574" s="741">
        <v>5</v>
      </c>
      <c r="J574" s="741">
        <v>12858.099999999999</v>
      </c>
      <c r="K574" s="754">
        <v>1</v>
      </c>
      <c r="L574" s="741">
        <v>5</v>
      </c>
      <c r="M574" s="742">
        <v>12858.099999999999</v>
      </c>
    </row>
    <row r="575" spans="1:13" ht="14.4" customHeight="1" x14ac:dyDescent="0.3">
      <c r="A575" s="737" t="s">
        <v>3139</v>
      </c>
      <c r="B575" s="738" t="s">
        <v>5891</v>
      </c>
      <c r="C575" s="738" t="s">
        <v>3824</v>
      </c>
      <c r="D575" s="738" t="s">
        <v>3825</v>
      </c>
      <c r="E575" s="738" t="s">
        <v>3826</v>
      </c>
      <c r="F575" s="741"/>
      <c r="G575" s="741"/>
      <c r="H575" s="754">
        <v>0</v>
      </c>
      <c r="I575" s="741">
        <v>8</v>
      </c>
      <c r="J575" s="741">
        <v>10286.4</v>
      </c>
      <c r="K575" s="754">
        <v>1</v>
      </c>
      <c r="L575" s="741">
        <v>8</v>
      </c>
      <c r="M575" s="742">
        <v>10286.4</v>
      </c>
    </row>
    <row r="576" spans="1:13" ht="14.4" customHeight="1" x14ac:dyDescent="0.3">
      <c r="A576" s="737" t="s">
        <v>3139</v>
      </c>
      <c r="B576" s="738" t="s">
        <v>5893</v>
      </c>
      <c r="C576" s="738" t="s">
        <v>5454</v>
      </c>
      <c r="D576" s="738" t="s">
        <v>5455</v>
      </c>
      <c r="E576" s="738" t="s">
        <v>5456</v>
      </c>
      <c r="F576" s="741"/>
      <c r="G576" s="741"/>
      <c r="H576" s="754">
        <v>0</v>
      </c>
      <c r="I576" s="741">
        <v>14</v>
      </c>
      <c r="J576" s="741">
        <v>102932.62</v>
      </c>
      <c r="K576" s="754">
        <v>1</v>
      </c>
      <c r="L576" s="741">
        <v>14</v>
      </c>
      <c r="M576" s="742">
        <v>102932.62</v>
      </c>
    </row>
    <row r="577" spans="1:13" ht="14.4" customHeight="1" x14ac:dyDescent="0.3">
      <c r="A577" s="737" t="s">
        <v>3139</v>
      </c>
      <c r="B577" s="738" t="s">
        <v>5893</v>
      </c>
      <c r="C577" s="738" t="s">
        <v>5457</v>
      </c>
      <c r="D577" s="738" t="s">
        <v>5458</v>
      </c>
      <c r="E577" s="738" t="s">
        <v>5894</v>
      </c>
      <c r="F577" s="741">
        <v>24</v>
      </c>
      <c r="G577" s="741">
        <v>141164.88</v>
      </c>
      <c r="H577" s="754">
        <v>1</v>
      </c>
      <c r="I577" s="741"/>
      <c r="J577" s="741"/>
      <c r="K577" s="754">
        <v>0</v>
      </c>
      <c r="L577" s="741">
        <v>24</v>
      </c>
      <c r="M577" s="742">
        <v>141164.88</v>
      </c>
    </row>
    <row r="578" spans="1:13" ht="14.4" customHeight="1" x14ac:dyDescent="0.3">
      <c r="A578" s="737" t="s">
        <v>3139</v>
      </c>
      <c r="B578" s="738" t="s">
        <v>2886</v>
      </c>
      <c r="C578" s="738" t="s">
        <v>4006</v>
      </c>
      <c r="D578" s="738" t="s">
        <v>2887</v>
      </c>
      <c r="E578" s="738" t="s">
        <v>4007</v>
      </c>
      <c r="F578" s="741"/>
      <c r="G578" s="741"/>
      <c r="H578" s="754"/>
      <c r="I578" s="741">
        <v>2</v>
      </c>
      <c r="J578" s="741">
        <v>0</v>
      </c>
      <c r="K578" s="754"/>
      <c r="L578" s="741">
        <v>2</v>
      </c>
      <c r="M578" s="742">
        <v>0</v>
      </c>
    </row>
    <row r="579" spans="1:13" ht="14.4" customHeight="1" x14ac:dyDescent="0.3">
      <c r="A579" s="737" t="s">
        <v>3139</v>
      </c>
      <c r="B579" s="738" t="s">
        <v>2886</v>
      </c>
      <c r="C579" s="738" t="s">
        <v>5450</v>
      </c>
      <c r="D579" s="738" t="s">
        <v>5451</v>
      </c>
      <c r="E579" s="738" t="s">
        <v>5452</v>
      </c>
      <c r="F579" s="741"/>
      <c r="G579" s="741"/>
      <c r="H579" s="754">
        <v>0</v>
      </c>
      <c r="I579" s="741">
        <v>2</v>
      </c>
      <c r="J579" s="741">
        <v>197.56</v>
      </c>
      <c r="K579" s="754">
        <v>1</v>
      </c>
      <c r="L579" s="741">
        <v>2</v>
      </c>
      <c r="M579" s="742">
        <v>197.56</v>
      </c>
    </row>
    <row r="580" spans="1:13" ht="14.4" customHeight="1" x14ac:dyDescent="0.3">
      <c r="A580" s="737" t="s">
        <v>3139</v>
      </c>
      <c r="B580" s="738" t="s">
        <v>2886</v>
      </c>
      <c r="C580" s="738" t="s">
        <v>1250</v>
      </c>
      <c r="D580" s="738" t="s">
        <v>2887</v>
      </c>
      <c r="E580" s="738" t="s">
        <v>2888</v>
      </c>
      <c r="F580" s="741"/>
      <c r="G580" s="741"/>
      <c r="H580" s="754">
        <v>0</v>
      </c>
      <c r="I580" s="741">
        <v>19</v>
      </c>
      <c r="J580" s="741">
        <v>875.33</v>
      </c>
      <c r="K580" s="754">
        <v>1</v>
      </c>
      <c r="L580" s="741">
        <v>19</v>
      </c>
      <c r="M580" s="742">
        <v>875.33</v>
      </c>
    </row>
    <row r="581" spans="1:13" ht="14.4" customHeight="1" x14ac:dyDescent="0.3">
      <c r="A581" s="737" t="s">
        <v>3139</v>
      </c>
      <c r="B581" s="738" t="s">
        <v>2886</v>
      </c>
      <c r="C581" s="738" t="s">
        <v>5446</v>
      </c>
      <c r="D581" s="738" t="s">
        <v>2887</v>
      </c>
      <c r="E581" s="738" t="s">
        <v>5447</v>
      </c>
      <c r="F581" s="741"/>
      <c r="G581" s="741"/>
      <c r="H581" s="754">
        <v>0</v>
      </c>
      <c r="I581" s="741">
        <v>2</v>
      </c>
      <c r="J581" s="741">
        <v>237.08</v>
      </c>
      <c r="K581" s="754">
        <v>1</v>
      </c>
      <c r="L581" s="741">
        <v>2</v>
      </c>
      <c r="M581" s="742">
        <v>237.08</v>
      </c>
    </row>
    <row r="582" spans="1:13" ht="14.4" customHeight="1" x14ac:dyDescent="0.3">
      <c r="A582" s="737" t="s">
        <v>3139</v>
      </c>
      <c r="B582" s="738" t="s">
        <v>2886</v>
      </c>
      <c r="C582" s="738" t="s">
        <v>3841</v>
      </c>
      <c r="D582" s="738" t="s">
        <v>3842</v>
      </c>
      <c r="E582" s="738" t="s">
        <v>3843</v>
      </c>
      <c r="F582" s="741"/>
      <c r="G582" s="741"/>
      <c r="H582" s="754">
        <v>0</v>
      </c>
      <c r="I582" s="741">
        <v>3</v>
      </c>
      <c r="J582" s="741">
        <v>355.62</v>
      </c>
      <c r="K582" s="754">
        <v>1</v>
      </c>
      <c r="L582" s="741">
        <v>3</v>
      </c>
      <c r="M582" s="742">
        <v>355.62</v>
      </c>
    </row>
    <row r="583" spans="1:13" ht="14.4" customHeight="1" x14ac:dyDescent="0.3">
      <c r="A583" s="737" t="s">
        <v>3139</v>
      </c>
      <c r="B583" s="738" t="s">
        <v>2886</v>
      </c>
      <c r="C583" s="738" t="s">
        <v>4008</v>
      </c>
      <c r="D583" s="738" t="s">
        <v>4009</v>
      </c>
      <c r="E583" s="738" t="s">
        <v>4010</v>
      </c>
      <c r="F583" s="741"/>
      <c r="G583" s="741"/>
      <c r="H583" s="754">
        <v>0</v>
      </c>
      <c r="I583" s="741">
        <v>2</v>
      </c>
      <c r="J583" s="741">
        <v>118.54</v>
      </c>
      <c r="K583" s="754">
        <v>1</v>
      </c>
      <c r="L583" s="741">
        <v>2</v>
      </c>
      <c r="M583" s="742">
        <v>118.54</v>
      </c>
    </row>
    <row r="584" spans="1:13" ht="14.4" customHeight="1" x14ac:dyDescent="0.3">
      <c r="A584" s="737" t="s">
        <v>3139</v>
      </c>
      <c r="B584" s="738" t="s">
        <v>2886</v>
      </c>
      <c r="C584" s="738" t="s">
        <v>3844</v>
      </c>
      <c r="D584" s="738" t="s">
        <v>3845</v>
      </c>
      <c r="E584" s="738" t="s">
        <v>3846</v>
      </c>
      <c r="F584" s="741"/>
      <c r="G584" s="741"/>
      <c r="H584" s="754">
        <v>0</v>
      </c>
      <c r="I584" s="741">
        <v>12</v>
      </c>
      <c r="J584" s="741">
        <v>552.84</v>
      </c>
      <c r="K584" s="754">
        <v>1</v>
      </c>
      <c r="L584" s="741">
        <v>12</v>
      </c>
      <c r="M584" s="742">
        <v>552.84</v>
      </c>
    </row>
    <row r="585" spans="1:13" ht="14.4" customHeight="1" x14ac:dyDescent="0.3">
      <c r="A585" s="737" t="s">
        <v>3139</v>
      </c>
      <c r="B585" s="738" t="s">
        <v>2853</v>
      </c>
      <c r="C585" s="738" t="s">
        <v>1321</v>
      </c>
      <c r="D585" s="738" t="s">
        <v>2299</v>
      </c>
      <c r="E585" s="738" t="s">
        <v>2892</v>
      </c>
      <c r="F585" s="741"/>
      <c r="G585" s="741"/>
      <c r="H585" s="754">
        <v>0</v>
      </c>
      <c r="I585" s="741">
        <v>4</v>
      </c>
      <c r="J585" s="741">
        <v>617.44000000000005</v>
      </c>
      <c r="K585" s="754">
        <v>1</v>
      </c>
      <c r="L585" s="741">
        <v>4</v>
      </c>
      <c r="M585" s="742">
        <v>617.44000000000005</v>
      </c>
    </row>
    <row r="586" spans="1:13" ht="14.4" customHeight="1" x14ac:dyDescent="0.3">
      <c r="A586" s="737" t="s">
        <v>3139</v>
      </c>
      <c r="B586" s="738" t="s">
        <v>2853</v>
      </c>
      <c r="C586" s="738" t="s">
        <v>1329</v>
      </c>
      <c r="D586" s="738" t="s">
        <v>2893</v>
      </c>
      <c r="E586" s="738" t="s">
        <v>2894</v>
      </c>
      <c r="F586" s="741"/>
      <c r="G586" s="741"/>
      <c r="H586" s="754">
        <v>0</v>
      </c>
      <c r="I586" s="741">
        <v>2</v>
      </c>
      <c r="J586" s="741">
        <v>222.44</v>
      </c>
      <c r="K586" s="754">
        <v>1</v>
      </c>
      <c r="L586" s="741">
        <v>2</v>
      </c>
      <c r="M586" s="742">
        <v>222.44</v>
      </c>
    </row>
    <row r="587" spans="1:13" ht="14.4" customHeight="1" x14ac:dyDescent="0.3">
      <c r="A587" s="737" t="s">
        <v>3139</v>
      </c>
      <c r="B587" s="738" t="s">
        <v>2853</v>
      </c>
      <c r="C587" s="738" t="s">
        <v>1007</v>
      </c>
      <c r="D587" s="738" t="s">
        <v>1008</v>
      </c>
      <c r="E587" s="738" t="s">
        <v>2856</v>
      </c>
      <c r="F587" s="741"/>
      <c r="G587" s="741"/>
      <c r="H587" s="754">
        <v>0</v>
      </c>
      <c r="I587" s="741">
        <v>3</v>
      </c>
      <c r="J587" s="741">
        <v>227.19</v>
      </c>
      <c r="K587" s="754">
        <v>1</v>
      </c>
      <c r="L587" s="741">
        <v>3</v>
      </c>
      <c r="M587" s="742">
        <v>227.19</v>
      </c>
    </row>
    <row r="588" spans="1:13" ht="14.4" customHeight="1" x14ac:dyDescent="0.3">
      <c r="A588" s="737" t="s">
        <v>3139</v>
      </c>
      <c r="B588" s="738" t="s">
        <v>5895</v>
      </c>
      <c r="C588" s="738" t="s">
        <v>5470</v>
      </c>
      <c r="D588" s="738" t="s">
        <v>5471</v>
      </c>
      <c r="E588" s="738" t="s">
        <v>5228</v>
      </c>
      <c r="F588" s="741"/>
      <c r="G588" s="741"/>
      <c r="H588" s="754">
        <v>0</v>
      </c>
      <c r="I588" s="741">
        <v>6</v>
      </c>
      <c r="J588" s="741">
        <v>1506.96</v>
      </c>
      <c r="K588" s="754">
        <v>1</v>
      </c>
      <c r="L588" s="741">
        <v>6</v>
      </c>
      <c r="M588" s="742">
        <v>1506.96</v>
      </c>
    </row>
    <row r="589" spans="1:13" ht="14.4" customHeight="1" x14ac:dyDescent="0.3">
      <c r="A589" s="737" t="s">
        <v>3139</v>
      </c>
      <c r="B589" s="738" t="s">
        <v>5866</v>
      </c>
      <c r="C589" s="738" t="s">
        <v>4189</v>
      </c>
      <c r="D589" s="738" t="s">
        <v>3426</v>
      </c>
      <c r="E589" s="738" t="s">
        <v>4188</v>
      </c>
      <c r="F589" s="741">
        <v>2</v>
      </c>
      <c r="G589" s="741">
        <v>318.16000000000003</v>
      </c>
      <c r="H589" s="754">
        <v>1</v>
      </c>
      <c r="I589" s="741"/>
      <c r="J589" s="741"/>
      <c r="K589" s="754">
        <v>0</v>
      </c>
      <c r="L589" s="741">
        <v>2</v>
      </c>
      <c r="M589" s="742">
        <v>318.16000000000003</v>
      </c>
    </row>
    <row r="590" spans="1:13" ht="14.4" customHeight="1" x14ac:dyDescent="0.3">
      <c r="A590" s="737" t="s">
        <v>3139</v>
      </c>
      <c r="B590" s="738" t="s">
        <v>5862</v>
      </c>
      <c r="C590" s="738" t="s">
        <v>4392</v>
      </c>
      <c r="D590" s="738" t="s">
        <v>4382</v>
      </c>
      <c r="E590" s="738" t="s">
        <v>4385</v>
      </c>
      <c r="F590" s="741"/>
      <c r="G590" s="741"/>
      <c r="H590" s="754">
        <v>0</v>
      </c>
      <c r="I590" s="741">
        <v>2</v>
      </c>
      <c r="J590" s="741">
        <v>585.48</v>
      </c>
      <c r="K590" s="754">
        <v>1</v>
      </c>
      <c r="L590" s="741">
        <v>2</v>
      </c>
      <c r="M590" s="742">
        <v>585.48</v>
      </c>
    </row>
    <row r="591" spans="1:13" ht="14.4" customHeight="1" x14ac:dyDescent="0.3">
      <c r="A591" s="737" t="s">
        <v>3139</v>
      </c>
      <c r="B591" s="738" t="s">
        <v>2977</v>
      </c>
      <c r="C591" s="738" t="s">
        <v>2278</v>
      </c>
      <c r="D591" s="738" t="s">
        <v>2978</v>
      </c>
      <c r="E591" s="738" t="s">
        <v>2979</v>
      </c>
      <c r="F591" s="741"/>
      <c r="G591" s="741"/>
      <c r="H591" s="754">
        <v>0</v>
      </c>
      <c r="I591" s="741">
        <v>2</v>
      </c>
      <c r="J591" s="741">
        <v>245.92</v>
      </c>
      <c r="K591" s="754">
        <v>1</v>
      </c>
      <c r="L591" s="741">
        <v>2</v>
      </c>
      <c r="M591" s="742">
        <v>245.92</v>
      </c>
    </row>
    <row r="592" spans="1:13" ht="14.4" customHeight="1" x14ac:dyDescent="0.3">
      <c r="A592" s="737" t="s">
        <v>3139</v>
      </c>
      <c r="B592" s="738" t="s">
        <v>2871</v>
      </c>
      <c r="C592" s="738" t="s">
        <v>1631</v>
      </c>
      <c r="D592" s="738" t="s">
        <v>1632</v>
      </c>
      <c r="E592" s="738" t="s">
        <v>2960</v>
      </c>
      <c r="F592" s="741"/>
      <c r="G592" s="741"/>
      <c r="H592" s="754">
        <v>0</v>
      </c>
      <c r="I592" s="741">
        <v>1</v>
      </c>
      <c r="J592" s="741">
        <v>207.45</v>
      </c>
      <c r="K592" s="754">
        <v>1</v>
      </c>
      <c r="L592" s="741">
        <v>1</v>
      </c>
      <c r="M592" s="742">
        <v>207.45</v>
      </c>
    </row>
    <row r="593" spans="1:13" ht="14.4" customHeight="1" x14ac:dyDescent="0.3">
      <c r="A593" s="737" t="s">
        <v>3139</v>
      </c>
      <c r="B593" s="738" t="s">
        <v>2910</v>
      </c>
      <c r="C593" s="738" t="s">
        <v>3386</v>
      </c>
      <c r="D593" s="738" t="s">
        <v>2911</v>
      </c>
      <c r="E593" s="738" t="s">
        <v>3387</v>
      </c>
      <c r="F593" s="741"/>
      <c r="G593" s="741"/>
      <c r="H593" s="754">
        <v>0</v>
      </c>
      <c r="I593" s="741">
        <v>1</v>
      </c>
      <c r="J593" s="741">
        <v>207.45</v>
      </c>
      <c r="K593" s="754">
        <v>1</v>
      </c>
      <c r="L593" s="741">
        <v>1</v>
      </c>
      <c r="M593" s="742">
        <v>207.45</v>
      </c>
    </row>
    <row r="594" spans="1:13" ht="14.4" customHeight="1" x14ac:dyDescent="0.3">
      <c r="A594" s="737" t="s">
        <v>3139</v>
      </c>
      <c r="B594" s="738" t="s">
        <v>2873</v>
      </c>
      <c r="C594" s="738" t="s">
        <v>4200</v>
      </c>
      <c r="D594" s="738" t="s">
        <v>4201</v>
      </c>
      <c r="E594" s="738" t="s">
        <v>1676</v>
      </c>
      <c r="F594" s="741"/>
      <c r="G594" s="741"/>
      <c r="H594" s="754">
        <v>0</v>
      </c>
      <c r="I594" s="741">
        <v>8</v>
      </c>
      <c r="J594" s="741">
        <v>259.04000000000002</v>
      </c>
      <c r="K594" s="754">
        <v>1</v>
      </c>
      <c r="L594" s="741">
        <v>8</v>
      </c>
      <c r="M594" s="742">
        <v>259.04000000000002</v>
      </c>
    </row>
    <row r="595" spans="1:13" ht="14.4" customHeight="1" x14ac:dyDescent="0.3">
      <c r="A595" s="737" t="s">
        <v>3139</v>
      </c>
      <c r="B595" s="738" t="s">
        <v>2873</v>
      </c>
      <c r="C595" s="738" t="s">
        <v>4202</v>
      </c>
      <c r="D595" s="738" t="s">
        <v>4203</v>
      </c>
      <c r="E595" s="738" t="s">
        <v>1685</v>
      </c>
      <c r="F595" s="741"/>
      <c r="G595" s="741"/>
      <c r="H595" s="754">
        <v>0</v>
      </c>
      <c r="I595" s="741">
        <v>10</v>
      </c>
      <c r="J595" s="741">
        <v>1273.4000000000001</v>
      </c>
      <c r="K595" s="754">
        <v>1</v>
      </c>
      <c r="L595" s="741">
        <v>10</v>
      </c>
      <c r="M595" s="742">
        <v>1273.4000000000001</v>
      </c>
    </row>
    <row r="596" spans="1:13" ht="14.4" customHeight="1" x14ac:dyDescent="0.3">
      <c r="A596" s="737" t="s">
        <v>3139</v>
      </c>
      <c r="B596" s="738" t="s">
        <v>2873</v>
      </c>
      <c r="C596" s="738" t="s">
        <v>2315</v>
      </c>
      <c r="D596" s="738" t="s">
        <v>2316</v>
      </c>
      <c r="E596" s="738" t="s">
        <v>2965</v>
      </c>
      <c r="F596" s="741"/>
      <c r="G596" s="741"/>
      <c r="H596" s="754">
        <v>0</v>
      </c>
      <c r="I596" s="741">
        <v>16</v>
      </c>
      <c r="J596" s="741">
        <v>1358.24</v>
      </c>
      <c r="K596" s="754">
        <v>1</v>
      </c>
      <c r="L596" s="741">
        <v>16</v>
      </c>
      <c r="M596" s="742">
        <v>1358.24</v>
      </c>
    </row>
    <row r="597" spans="1:13" ht="14.4" customHeight="1" x14ac:dyDescent="0.3">
      <c r="A597" s="737" t="s">
        <v>3139</v>
      </c>
      <c r="B597" s="738" t="s">
        <v>2873</v>
      </c>
      <c r="C597" s="738" t="s">
        <v>2656</v>
      </c>
      <c r="D597" s="738" t="s">
        <v>2657</v>
      </c>
      <c r="E597" s="738" t="s">
        <v>1676</v>
      </c>
      <c r="F597" s="741"/>
      <c r="G597" s="741"/>
      <c r="H597" s="754">
        <v>0</v>
      </c>
      <c r="I597" s="741">
        <v>20</v>
      </c>
      <c r="J597" s="741">
        <v>1445.3999999999999</v>
      </c>
      <c r="K597" s="754">
        <v>1</v>
      </c>
      <c r="L597" s="741">
        <v>20</v>
      </c>
      <c r="M597" s="742">
        <v>1445.3999999999999</v>
      </c>
    </row>
    <row r="598" spans="1:13" ht="14.4" customHeight="1" x14ac:dyDescent="0.3">
      <c r="A598" s="737" t="s">
        <v>3139</v>
      </c>
      <c r="B598" s="738" t="s">
        <v>2873</v>
      </c>
      <c r="C598" s="738" t="s">
        <v>1267</v>
      </c>
      <c r="D598" s="738" t="s">
        <v>1268</v>
      </c>
      <c r="E598" s="738" t="s">
        <v>1266</v>
      </c>
      <c r="F598" s="741"/>
      <c r="G598" s="741"/>
      <c r="H598" s="754">
        <v>0</v>
      </c>
      <c r="I598" s="741">
        <v>2</v>
      </c>
      <c r="J598" s="741">
        <v>259.02</v>
      </c>
      <c r="K598" s="754">
        <v>1</v>
      </c>
      <c r="L598" s="741">
        <v>2</v>
      </c>
      <c r="M598" s="742">
        <v>259.02</v>
      </c>
    </row>
    <row r="599" spans="1:13" ht="14.4" customHeight="1" x14ac:dyDescent="0.3">
      <c r="A599" s="737" t="s">
        <v>3139</v>
      </c>
      <c r="B599" s="738" t="s">
        <v>2873</v>
      </c>
      <c r="C599" s="738" t="s">
        <v>1264</v>
      </c>
      <c r="D599" s="738" t="s">
        <v>1265</v>
      </c>
      <c r="E599" s="738" t="s">
        <v>1266</v>
      </c>
      <c r="F599" s="741"/>
      <c r="G599" s="741"/>
      <c r="H599" s="754">
        <v>0</v>
      </c>
      <c r="I599" s="741">
        <v>4</v>
      </c>
      <c r="J599" s="741">
        <v>521.55999999999995</v>
      </c>
      <c r="K599" s="754">
        <v>1</v>
      </c>
      <c r="L599" s="741">
        <v>4</v>
      </c>
      <c r="M599" s="742">
        <v>521.55999999999995</v>
      </c>
    </row>
    <row r="600" spans="1:13" ht="14.4" customHeight="1" x14ac:dyDescent="0.3">
      <c r="A600" s="737" t="s">
        <v>3139</v>
      </c>
      <c r="B600" s="738" t="s">
        <v>2873</v>
      </c>
      <c r="C600" s="738" t="s">
        <v>4209</v>
      </c>
      <c r="D600" s="738" t="s">
        <v>4210</v>
      </c>
      <c r="E600" s="738" t="s">
        <v>1676</v>
      </c>
      <c r="F600" s="741"/>
      <c r="G600" s="741"/>
      <c r="H600" s="754">
        <v>0</v>
      </c>
      <c r="I600" s="741">
        <v>20</v>
      </c>
      <c r="J600" s="741">
        <v>1445.3999999999999</v>
      </c>
      <c r="K600" s="754">
        <v>1</v>
      </c>
      <c r="L600" s="741">
        <v>20</v>
      </c>
      <c r="M600" s="742">
        <v>1445.3999999999999</v>
      </c>
    </row>
    <row r="601" spans="1:13" ht="14.4" customHeight="1" x14ac:dyDescent="0.3">
      <c r="A601" s="737" t="s">
        <v>3139</v>
      </c>
      <c r="B601" s="738" t="s">
        <v>2873</v>
      </c>
      <c r="C601" s="738" t="s">
        <v>2320</v>
      </c>
      <c r="D601" s="738" t="s">
        <v>2321</v>
      </c>
      <c r="E601" s="738" t="s">
        <v>1685</v>
      </c>
      <c r="F601" s="741"/>
      <c r="G601" s="741"/>
      <c r="H601" s="754">
        <v>0</v>
      </c>
      <c r="I601" s="741">
        <v>2</v>
      </c>
      <c r="J601" s="741">
        <v>259.02</v>
      </c>
      <c r="K601" s="754">
        <v>1</v>
      </c>
      <c r="L601" s="741">
        <v>2</v>
      </c>
      <c r="M601" s="742">
        <v>259.02</v>
      </c>
    </row>
    <row r="602" spans="1:13" ht="14.4" customHeight="1" x14ac:dyDescent="0.3">
      <c r="A602" s="737" t="s">
        <v>3139</v>
      </c>
      <c r="B602" s="738" t="s">
        <v>2873</v>
      </c>
      <c r="C602" s="738" t="s">
        <v>1696</v>
      </c>
      <c r="D602" s="738" t="s">
        <v>1697</v>
      </c>
      <c r="E602" s="738" t="s">
        <v>1685</v>
      </c>
      <c r="F602" s="741"/>
      <c r="G602" s="741"/>
      <c r="H602" s="754">
        <v>0</v>
      </c>
      <c r="I602" s="741">
        <v>2</v>
      </c>
      <c r="J602" s="741">
        <v>259.02</v>
      </c>
      <c r="K602" s="754">
        <v>1</v>
      </c>
      <c r="L602" s="741">
        <v>2</v>
      </c>
      <c r="M602" s="742">
        <v>259.02</v>
      </c>
    </row>
    <row r="603" spans="1:13" ht="14.4" customHeight="1" x14ac:dyDescent="0.3">
      <c r="A603" s="737" t="s">
        <v>3139</v>
      </c>
      <c r="B603" s="738" t="s">
        <v>2873</v>
      </c>
      <c r="C603" s="738" t="s">
        <v>1698</v>
      </c>
      <c r="D603" s="738" t="s">
        <v>1699</v>
      </c>
      <c r="E603" s="738" t="s">
        <v>1266</v>
      </c>
      <c r="F603" s="741"/>
      <c r="G603" s="741"/>
      <c r="H603" s="754">
        <v>0</v>
      </c>
      <c r="I603" s="741">
        <v>4</v>
      </c>
      <c r="J603" s="741">
        <v>633.6</v>
      </c>
      <c r="K603" s="754">
        <v>1</v>
      </c>
      <c r="L603" s="741">
        <v>4</v>
      </c>
      <c r="M603" s="742">
        <v>633.6</v>
      </c>
    </row>
    <row r="604" spans="1:13" ht="14.4" customHeight="1" x14ac:dyDescent="0.3">
      <c r="A604" s="737" t="s">
        <v>3140</v>
      </c>
      <c r="B604" s="738" t="s">
        <v>2886</v>
      </c>
      <c r="C604" s="738" t="s">
        <v>5444</v>
      </c>
      <c r="D604" s="738" t="s">
        <v>2887</v>
      </c>
      <c r="E604" s="738" t="s">
        <v>5445</v>
      </c>
      <c r="F604" s="741"/>
      <c r="G604" s="741"/>
      <c r="H604" s="754">
        <v>0</v>
      </c>
      <c r="I604" s="741">
        <v>2</v>
      </c>
      <c r="J604" s="741">
        <v>118.54</v>
      </c>
      <c r="K604" s="754">
        <v>1</v>
      </c>
      <c r="L604" s="741">
        <v>2</v>
      </c>
      <c r="M604" s="742">
        <v>118.54</v>
      </c>
    </row>
    <row r="605" spans="1:13" ht="14.4" customHeight="1" x14ac:dyDescent="0.3">
      <c r="A605" s="737" t="s">
        <v>3140</v>
      </c>
      <c r="B605" s="738" t="s">
        <v>2886</v>
      </c>
      <c r="C605" s="738" t="s">
        <v>5484</v>
      </c>
      <c r="D605" s="738" t="s">
        <v>2887</v>
      </c>
      <c r="E605" s="738" t="s">
        <v>5485</v>
      </c>
      <c r="F605" s="741">
        <v>4</v>
      </c>
      <c r="G605" s="741">
        <v>395.12</v>
      </c>
      <c r="H605" s="754">
        <v>1</v>
      </c>
      <c r="I605" s="741"/>
      <c r="J605" s="741"/>
      <c r="K605" s="754">
        <v>0</v>
      </c>
      <c r="L605" s="741">
        <v>4</v>
      </c>
      <c r="M605" s="742">
        <v>395.12</v>
      </c>
    </row>
    <row r="606" spans="1:13" ht="14.4" customHeight="1" x14ac:dyDescent="0.3">
      <c r="A606" s="737" t="s">
        <v>3140</v>
      </c>
      <c r="B606" s="738" t="s">
        <v>2886</v>
      </c>
      <c r="C606" s="738" t="s">
        <v>1250</v>
      </c>
      <c r="D606" s="738" t="s">
        <v>2887</v>
      </c>
      <c r="E606" s="738" t="s">
        <v>2888</v>
      </c>
      <c r="F606" s="741"/>
      <c r="G606" s="741"/>
      <c r="H606" s="754">
        <v>0</v>
      </c>
      <c r="I606" s="741">
        <v>7</v>
      </c>
      <c r="J606" s="741">
        <v>322.49</v>
      </c>
      <c r="K606" s="754">
        <v>1</v>
      </c>
      <c r="L606" s="741">
        <v>7</v>
      </c>
      <c r="M606" s="742">
        <v>322.49</v>
      </c>
    </row>
    <row r="607" spans="1:13" ht="14.4" customHeight="1" x14ac:dyDescent="0.3">
      <c r="A607" s="737" t="s">
        <v>3140</v>
      </c>
      <c r="B607" s="738" t="s">
        <v>2886</v>
      </c>
      <c r="C607" s="738" t="s">
        <v>3841</v>
      </c>
      <c r="D607" s="738" t="s">
        <v>3842</v>
      </c>
      <c r="E607" s="738" t="s">
        <v>3843</v>
      </c>
      <c r="F607" s="741"/>
      <c r="G607" s="741"/>
      <c r="H607" s="754">
        <v>0</v>
      </c>
      <c r="I607" s="741">
        <v>2</v>
      </c>
      <c r="J607" s="741">
        <v>237.08</v>
      </c>
      <c r="K607" s="754">
        <v>1</v>
      </c>
      <c r="L607" s="741">
        <v>2</v>
      </c>
      <c r="M607" s="742">
        <v>237.08</v>
      </c>
    </row>
    <row r="608" spans="1:13" ht="14.4" customHeight="1" x14ac:dyDescent="0.3">
      <c r="A608" s="737" t="s">
        <v>3140</v>
      </c>
      <c r="B608" s="738" t="s">
        <v>2886</v>
      </c>
      <c r="C608" s="738" t="s">
        <v>3844</v>
      </c>
      <c r="D608" s="738" t="s">
        <v>3845</v>
      </c>
      <c r="E608" s="738" t="s">
        <v>3846</v>
      </c>
      <c r="F608" s="741"/>
      <c r="G608" s="741"/>
      <c r="H608" s="754">
        <v>0</v>
      </c>
      <c r="I608" s="741">
        <v>2</v>
      </c>
      <c r="J608" s="741">
        <v>92.14</v>
      </c>
      <c r="K608" s="754">
        <v>1</v>
      </c>
      <c r="L608" s="741">
        <v>2</v>
      </c>
      <c r="M608" s="742">
        <v>92.14</v>
      </c>
    </row>
    <row r="609" spans="1:13" ht="14.4" customHeight="1" x14ac:dyDescent="0.3">
      <c r="A609" s="737" t="s">
        <v>3140</v>
      </c>
      <c r="B609" s="738" t="s">
        <v>2853</v>
      </c>
      <c r="C609" s="738" t="s">
        <v>1329</v>
      </c>
      <c r="D609" s="738" t="s">
        <v>2893</v>
      </c>
      <c r="E609" s="738" t="s">
        <v>2894</v>
      </c>
      <c r="F609" s="741"/>
      <c r="G609" s="741"/>
      <c r="H609" s="754">
        <v>0</v>
      </c>
      <c r="I609" s="741">
        <v>2</v>
      </c>
      <c r="J609" s="741">
        <v>222.44</v>
      </c>
      <c r="K609" s="754">
        <v>1</v>
      </c>
      <c r="L609" s="741">
        <v>2</v>
      </c>
      <c r="M609" s="742">
        <v>222.44</v>
      </c>
    </row>
    <row r="610" spans="1:13" ht="14.4" customHeight="1" x14ac:dyDescent="0.3">
      <c r="A610" s="737" t="s">
        <v>3141</v>
      </c>
      <c r="B610" s="738" t="s">
        <v>2853</v>
      </c>
      <c r="C610" s="738" t="s">
        <v>1011</v>
      </c>
      <c r="D610" s="738" t="s">
        <v>2854</v>
      </c>
      <c r="E610" s="738" t="s">
        <v>2855</v>
      </c>
      <c r="F610" s="741"/>
      <c r="G610" s="741"/>
      <c r="H610" s="754">
        <v>0</v>
      </c>
      <c r="I610" s="741">
        <v>2</v>
      </c>
      <c r="J610" s="741">
        <v>132.16</v>
      </c>
      <c r="K610" s="754">
        <v>1</v>
      </c>
      <c r="L610" s="741">
        <v>2</v>
      </c>
      <c r="M610" s="742">
        <v>132.16</v>
      </c>
    </row>
    <row r="611" spans="1:13" ht="14.4" customHeight="1" x14ac:dyDescent="0.3">
      <c r="A611" s="737" t="s">
        <v>3141</v>
      </c>
      <c r="B611" s="738" t="s">
        <v>2937</v>
      </c>
      <c r="C611" s="738" t="s">
        <v>1769</v>
      </c>
      <c r="D611" s="738" t="s">
        <v>2684</v>
      </c>
      <c r="E611" s="738" t="s">
        <v>2938</v>
      </c>
      <c r="F611" s="741"/>
      <c r="G611" s="741"/>
      <c r="H611" s="754">
        <v>0</v>
      </c>
      <c r="I611" s="741">
        <v>3</v>
      </c>
      <c r="J611" s="741">
        <v>7310.09</v>
      </c>
      <c r="K611" s="754">
        <v>1</v>
      </c>
      <c r="L611" s="741">
        <v>3</v>
      </c>
      <c r="M611" s="742">
        <v>7310.09</v>
      </c>
    </row>
    <row r="612" spans="1:13" ht="14.4" customHeight="1" x14ac:dyDescent="0.3">
      <c r="A612" s="737" t="s">
        <v>3141</v>
      </c>
      <c r="B612" s="738" t="s">
        <v>2857</v>
      </c>
      <c r="C612" s="738" t="s">
        <v>1239</v>
      </c>
      <c r="D612" s="738" t="s">
        <v>2939</v>
      </c>
      <c r="E612" s="738" t="s">
        <v>2940</v>
      </c>
      <c r="F612" s="741"/>
      <c r="G612" s="741"/>
      <c r="H612" s="754"/>
      <c r="I612" s="741">
        <v>2</v>
      </c>
      <c r="J612" s="741">
        <v>0</v>
      </c>
      <c r="K612" s="754"/>
      <c r="L612" s="741">
        <v>2</v>
      </c>
      <c r="M612" s="742">
        <v>0</v>
      </c>
    </row>
    <row r="613" spans="1:13" ht="14.4" customHeight="1" x14ac:dyDescent="0.3">
      <c r="A613" s="737" t="s">
        <v>3141</v>
      </c>
      <c r="B613" s="738" t="s">
        <v>2873</v>
      </c>
      <c r="C613" s="738" t="s">
        <v>4253</v>
      </c>
      <c r="D613" s="738" t="s">
        <v>4254</v>
      </c>
      <c r="E613" s="738" t="s">
        <v>1685</v>
      </c>
      <c r="F613" s="741"/>
      <c r="G613" s="741"/>
      <c r="H613" s="754">
        <v>0</v>
      </c>
      <c r="I613" s="741">
        <v>2</v>
      </c>
      <c r="J613" s="741">
        <v>259.02</v>
      </c>
      <c r="K613" s="754">
        <v>1</v>
      </c>
      <c r="L613" s="741">
        <v>2</v>
      </c>
      <c r="M613" s="742">
        <v>259.02</v>
      </c>
    </row>
    <row r="614" spans="1:13" ht="14.4" customHeight="1" x14ac:dyDescent="0.3">
      <c r="A614" s="737" t="s">
        <v>3143</v>
      </c>
      <c r="B614" s="738" t="s">
        <v>5896</v>
      </c>
      <c r="C614" s="738" t="s">
        <v>5231</v>
      </c>
      <c r="D614" s="738" t="s">
        <v>5232</v>
      </c>
      <c r="E614" s="738" t="s">
        <v>5233</v>
      </c>
      <c r="F614" s="741"/>
      <c r="G614" s="741"/>
      <c r="H614" s="754">
        <v>0</v>
      </c>
      <c r="I614" s="741">
        <v>6</v>
      </c>
      <c r="J614" s="741">
        <v>691.62</v>
      </c>
      <c r="K614" s="754">
        <v>1</v>
      </c>
      <c r="L614" s="741">
        <v>6</v>
      </c>
      <c r="M614" s="742">
        <v>691.62</v>
      </c>
    </row>
    <row r="615" spans="1:13" ht="14.4" customHeight="1" x14ac:dyDescent="0.3">
      <c r="A615" s="737" t="s">
        <v>3143</v>
      </c>
      <c r="B615" s="738" t="s">
        <v>2883</v>
      </c>
      <c r="C615" s="738" t="s">
        <v>5235</v>
      </c>
      <c r="D615" s="738" t="s">
        <v>2884</v>
      </c>
      <c r="E615" s="738" t="s">
        <v>3153</v>
      </c>
      <c r="F615" s="741">
        <v>1</v>
      </c>
      <c r="G615" s="741">
        <v>160.88999999999999</v>
      </c>
      <c r="H615" s="754">
        <v>1</v>
      </c>
      <c r="I615" s="741"/>
      <c r="J615" s="741"/>
      <c r="K615" s="754">
        <v>0</v>
      </c>
      <c r="L615" s="741">
        <v>1</v>
      </c>
      <c r="M615" s="742">
        <v>160.88999999999999</v>
      </c>
    </row>
    <row r="616" spans="1:13" ht="14.4" customHeight="1" x14ac:dyDescent="0.3">
      <c r="A616" s="737" t="s">
        <v>3143</v>
      </c>
      <c r="B616" s="738" t="s">
        <v>2883</v>
      </c>
      <c r="C616" s="738" t="s">
        <v>5236</v>
      </c>
      <c r="D616" s="738" t="s">
        <v>2884</v>
      </c>
      <c r="E616" s="738" t="s">
        <v>5237</v>
      </c>
      <c r="F616" s="741">
        <v>3</v>
      </c>
      <c r="G616" s="741">
        <v>0</v>
      </c>
      <c r="H616" s="754"/>
      <c r="I616" s="741"/>
      <c r="J616" s="741"/>
      <c r="K616" s="754"/>
      <c r="L616" s="741">
        <v>3</v>
      </c>
      <c r="M616" s="742">
        <v>0</v>
      </c>
    </row>
    <row r="617" spans="1:13" ht="14.4" customHeight="1" x14ac:dyDescent="0.3">
      <c r="A617" s="737" t="s">
        <v>3143</v>
      </c>
      <c r="B617" s="738" t="s">
        <v>2883</v>
      </c>
      <c r="C617" s="738" t="s">
        <v>5238</v>
      </c>
      <c r="D617" s="738" t="s">
        <v>2884</v>
      </c>
      <c r="E617" s="738" t="s">
        <v>5239</v>
      </c>
      <c r="F617" s="741">
        <v>1</v>
      </c>
      <c r="G617" s="741">
        <v>0</v>
      </c>
      <c r="H617" s="754"/>
      <c r="I617" s="741"/>
      <c r="J617" s="741"/>
      <c r="K617" s="754"/>
      <c r="L617" s="741">
        <v>1</v>
      </c>
      <c r="M617" s="742">
        <v>0</v>
      </c>
    </row>
    <row r="618" spans="1:13" ht="14.4" customHeight="1" x14ac:dyDescent="0.3">
      <c r="A618" s="737" t="s">
        <v>3143</v>
      </c>
      <c r="B618" s="738" t="s">
        <v>5897</v>
      </c>
      <c r="C618" s="738" t="s">
        <v>5241</v>
      </c>
      <c r="D618" s="738" t="s">
        <v>5242</v>
      </c>
      <c r="E618" s="738" t="s">
        <v>5243</v>
      </c>
      <c r="F618" s="741"/>
      <c r="G618" s="741"/>
      <c r="H618" s="754">
        <v>0</v>
      </c>
      <c r="I618" s="741">
        <v>2</v>
      </c>
      <c r="J618" s="741">
        <v>1086.72</v>
      </c>
      <c r="K618" s="754">
        <v>1</v>
      </c>
      <c r="L618" s="741">
        <v>2</v>
      </c>
      <c r="M618" s="742">
        <v>1086.72</v>
      </c>
    </row>
    <row r="619" spans="1:13" ht="14.4" customHeight="1" x14ac:dyDescent="0.3">
      <c r="A619" s="737" t="s">
        <v>3144</v>
      </c>
      <c r="B619" s="738" t="s">
        <v>2883</v>
      </c>
      <c r="C619" s="738" t="s">
        <v>3334</v>
      </c>
      <c r="D619" s="738" t="s">
        <v>2884</v>
      </c>
      <c r="E619" s="738" t="s">
        <v>3335</v>
      </c>
      <c r="F619" s="741"/>
      <c r="G619" s="741"/>
      <c r="H619" s="754">
        <v>0</v>
      </c>
      <c r="I619" s="741">
        <v>4</v>
      </c>
      <c r="J619" s="741">
        <v>41.64</v>
      </c>
      <c r="K619" s="754">
        <v>1</v>
      </c>
      <c r="L619" s="741">
        <v>4</v>
      </c>
      <c r="M619" s="742">
        <v>41.64</v>
      </c>
    </row>
    <row r="620" spans="1:13" ht="14.4" customHeight="1" x14ac:dyDescent="0.3">
      <c r="A620" s="737" t="s">
        <v>3144</v>
      </c>
      <c r="B620" s="738" t="s">
        <v>2883</v>
      </c>
      <c r="C620" s="738" t="s">
        <v>4211</v>
      </c>
      <c r="D620" s="738" t="s">
        <v>2884</v>
      </c>
      <c r="E620" s="738" t="s">
        <v>4212</v>
      </c>
      <c r="F620" s="741"/>
      <c r="G620" s="741"/>
      <c r="H620" s="754"/>
      <c r="I620" s="741">
        <v>2</v>
      </c>
      <c r="J620" s="741">
        <v>0</v>
      </c>
      <c r="K620" s="754"/>
      <c r="L620" s="741">
        <v>2</v>
      </c>
      <c r="M620" s="742">
        <v>0</v>
      </c>
    </row>
    <row r="621" spans="1:13" ht="14.4" customHeight="1" x14ac:dyDescent="0.3">
      <c r="A621" s="737" t="s">
        <v>3144</v>
      </c>
      <c r="B621" s="738" t="s">
        <v>2883</v>
      </c>
      <c r="C621" s="738" t="s">
        <v>3340</v>
      </c>
      <c r="D621" s="738" t="s">
        <v>2884</v>
      </c>
      <c r="E621" s="738" t="s">
        <v>3231</v>
      </c>
      <c r="F621" s="741"/>
      <c r="G621" s="741"/>
      <c r="H621" s="754">
        <v>0</v>
      </c>
      <c r="I621" s="741">
        <v>4</v>
      </c>
      <c r="J621" s="741">
        <v>193.08</v>
      </c>
      <c r="K621" s="754">
        <v>1</v>
      </c>
      <c r="L621" s="741">
        <v>4</v>
      </c>
      <c r="M621" s="742">
        <v>193.08</v>
      </c>
    </row>
    <row r="622" spans="1:13" ht="14.4" customHeight="1" x14ac:dyDescent="0.3">
      <c r="A622" s="737" t="s">
        <v>3144</v>
      </c>
      <c r="B622" s="738" t="s">
        <v>2853</v>
      </c>
      <c r="C622" s="738" t="s">
        <v>1321</v>
      </c>
      <c r="D622" s="738" t="s">
        <v>2299</v>
      </c>
      <c r="E622" s="738" t="s">
        <v>2892</v>
      </c>
      <c r="F622" s="741"/>
      <c r="G622" s="741"/>
      <c r="H622" s="754">
        <v>0</v>
      </c>
      <c r="I622" s="741">
        <v>4</v>
      </c>
      <c r="J622" s="741">
        <v>617.44000000000005</v>
      </c>
      <c r="K622" s="754">
        <v>1</v>
      </c>
      <c r="L622" s="741">
        <v>4</v>
      </c>
      <c r="M622" s="742">
        <v>617.44000000000005</v>
      </c>
    </row>
    <row r="623" spans="1:13" ht="14.4" customHeight="1" x14ac:dyDescent="0.3">
      <c r="A623" s="737" t="s">
        <v>3144</v>
      </c>
      <c r="B623" s="738" t="s">
        <v>2853</v>
      </c>
      <c r="C623" s="738" t="s">
        <v>1011</v>
      </c>
      <c r="D623" s="738" t="s">
        <v>2854</v>
      </c>
      <c r="E623" s="738" t="s">
        <v>2855</v>
      </c>
      <c r="F623" s="741"/>
      <c r="G623" s="741"/>
      <c r="H623" s="754">
        <v>0</v>
      </c>
      <c r="I623" s="741">
        <v>2</v>
      </c>
      <c r="J623" s="741">
        <v>132.16</v>
      </c>
      <c r="K623" s="754">
        <v>1</v>
      </c>
      <c r="L623" s="741">
        <v>2</v>
      </c>
      <c r="M623" s="742">
        <v>132.16</v>
      </c>
    </row>
    <row r="624" spans="1:13" ht="14.4" customHeight="1" x14ac:dyDescent="0.3">
      <c r="A624" s="737" t="s">
        <v>3144</v>
      </c>
      <c r="B624" s="738" t="s">
        <v>2853</v>
      </c>
      <c r="C624" s="738" t="s">
        <v>1007</v>
      </c>
      <c r="D624" s="738" t="s">
        <v>1008</v>
      </c>
      <c r="E624" s="738" t="s">
        <v>2856</v>
      </c>
      <c r="F624" s="741"/>
      <c r="G624" s="741"/>
      <c r="H624" s="754">
        <v>0</v>
      </c>
      <c r="I624" s="741">
        <v>6</v>
      </c>
      <c r="J624" s="741">
        <v>454.38</v>
      </c>
      <c r="K624" s="754">
        <v>1</v>
      </c>
      <c r="L624" s="741">
        <v>6</v>
      </c>
      <c r="M624" s="742">
        <v>454.38</v>
      </c>
    </row>
    <row r="625" spans="1:13" ht="14.4" customHeight="1" x14ac:dyDescent="0.3">
      <c r="A625" s="737" t="s">
        <v>3144</v>
      </c>
      <c r="B625" s="738" t="s">
        <v>2853</v>
      </c>
      <c r="C625" s="738" t="s">
        <v>2298</v>
      </c>
      <c r="D625" s="738" t="s">
        <v>2299</v>
      </c>
      <c r="E625" s="738" t="s">
        <v>2971</v>
      </c>
      <c r="F625" s="741"/>
      <c r="G625" s="741"/>
      <c r="H625" s="754">
        <v>0</v>
      </c>
      <c r="I625" s="741">
        <v>2</v>
      </c>
      <c r="J625" s="741">
        <v>450.12</v>
      </c>
      <c r="K625" s="754">
        <v>1</v>
      </c>
      <c r="L625" s="741">
        <v>2</v>
      </c>
      <c r="M625" s="742">
        <v>450.12</v>
      </c>
    </row>
    <row r="626" spans="1:13" ht="14.4" customHeight="1" x14ac:dyDescent="0.3">
      <c r="A626" s="737" t="s">
        <v>3144</v>
      </c>
      <c r="B626" s="738" t="s">
        <v>5866</v>
      </c>
      <c r="C626" s="738" t="s">
        <v>4189</v>
      </c>
      <c r="D626" s="738" t="s">
        <v>3426</v>
      </c>
      <c r="E626" s="738" t="s">
        <v>4188</v>
      </c>
      <c r="F626" s="741">
        <v>4</v>
      </c>
      <c r="G626" s="741">
        <v>636.32000000000005</v>
      </c>
      <c r="H626" s="754">
        <v>1</v>
      </c>
      <c r="I626" s="741"/>
      <c r="J626" s="741"/>
      <c r="K626" s="754">
        <v>0</v>
      </c>
      <c r="L626" s="741">
        <v>4</v>
      </c>
      <c r="M626" s="742">
        <v>636.32000000000005</v>
      </c>
    </row>
    <row r="627" spans="1:13" ht="14.4" customHeight="1" x14ac:dyDescent="0.3">
      <c r="A627" s="737" t="s">
        <v>3144</v>
      </c>
      <c r="B627" s="738" t="s">
        <v>2873</v>
      </c>
      <c r="C627" s="738" t="s">
        <v>2644</v>
      </c>
      <c r="D627" s="738" t="s">
        <v>2645</v>
      </c>
      <c r="E627" s="738" t="s">
        <v>1676</v>
      </c>
      <c r="F627" s="741"/>
      <c r="G627" s="741"/>
      <c r="H627" s="754">
        <v>0</v>
      </c>
      <c r="I627" s="741">
        <v>2</v>
      </c>
      <c r="J627" s="741">
        <v>144.54</v>
      </c>
      <c r="K627" s="754">
        <v>1</v>
      </c>
      <c r="L627" s="741">
        <v>2</v>
      </c>
      <c r="M627" s="742">
        <v>144.54</v>
      </c>
    </row>
    <row r="628" spans="1:13" ht="14.4" customHeight="1" x14ac:dyDescent="0.3">
      <c r="A628" s="737" t="s">
        <v>3144</v>
      </c>
      <c r="B628" s="738" t="s">
        <v>2873</v>
      </c>
      <c r="C628" s="738" t="s">
        <v>2660</v>
      </c>
      <c r="D628" s="738" t="s">
        <v>2661</v>
      </c>
      <c r="E628" s="738" t="s">
        <v>1676</v>
      </c>
      <c r="F628" s="741"/>
      <c r="G628" s="741"/>
      <c r="H628" s="754">
        <v>0</v>
      </c>
      <c r="I628" s="741">
        <v>2</v>
      </c>
      <c r="J628" s="741">
        <v>144.54</v>
      </c>
      <c r="K628" s="754">
        <v>1</v>
      </c>
      <c r="L628" s="741">
        <v>2</v>
      </c>
      <c r="M628" s="742">
        <v>144.54</v>
      </c>
    </row>
    <row r="629" spans="1:13" ht="14.4" customHeight="1" x14ac:dyDescent="0.3">
      <c r="A629" s="737" t="s">
        <v>3144</v>
      </c>
      <c r="B629" s="738" t="s">
        <v>2873</v>
      </c>
      <c r="C629" s="738" t="s">
        <v>2656</v>
      </c>
      <c r="D629" s="738" t="s">
        <v>2657</v>
      </c>
      <c r="E629" s="738" t="s">
        <v>1676</v>
      </c>
      <c r="F629" s="741"/>
      <c r="G629" s="741"/>
      <c r="H629" s="754">
        <v>0</v>
      </c>
      <c r="I629" s="741">
        <v>2</v>
      </c>
      <c r="J629" s="741">
        <v>144.54</v>
      </c>
      <c r="K629" s="754">
        <v>1</v>
      </c>
      <c r="L629" s="741">
        <v>2</v>
      </c>
      <c r="M629" s="742">
        <v>144.54</v>
      </c>
    </row>
    <row r="630" spans="1:13" ht="14.4" customHeight="1" x14ac:dyDescent="0.3">
      <c r="A630" s="737" t="s">
        <v>3144</v>
      </c>
      <c r="B630" s="738" t="s">
        <v>2873</v>
      </c>
      <c r="C630" s="738" t="s">
        <v>4209</v>
      </c>
      <c r="D630" s="738" t="s">
        <v>4210</v>
      </c>
      <c r="E630" s="738" t="s">
        <v>1676</v>
      </c>
      <c r="F630" s="741"/>
      <c r="G630" s="741"/>
      <c r="H630" s="754">
        <v>0</v>
      </c>
      <c r="I630" s="741">
        <v>2</v>
      </c>
      <c r="J630" s="741">
        <v>144.54</v>
      </c>
      <c r="K630" s="754">
        <v>1</v>
      </c>
      <c r="L630" s="741">
        <v>2</v>
      </c>
      <c r="M630" s="742">
        <v>144.54</v>
      </c>
    </row>
    <row r="631" spans="1:13" ht="14.4" customHeight="1" x14ac:dyDescent="0.3">
      <c r="A631" s="737" t="s">
        <v>3144</v>
      </c>
      <c r="B631" s="738" t="s">
        <v>2873</v>
      </c>
      <c r="C631" s="738" t="s">
        <v>2658</v>
      </c>
      <c r="D631" s="738" t="s">
        <v>2659</v>
      </c>
      <c r="E631" s="738" t="s">
        <v>1676</v>
      </c>
      <c r="F631" s="741"/>
      <c r="G631" s="741"/>
      <c r="H631" s="754">
        <v>0</v>
      </c>
      <c r="I631" s="741">
        <v>2</v>
      </c>
      <c r="J631" s="741">
        <v>144.54</v>
      </c>
      <c r="K631" s="754">
        <v>1</v>
      </c>
      <c r="L631" s="741">
        <v>2</v>
      </c>
      <c r="M631" s="742">
        <v>144.54</v>
      </c>
    </row>
    <row r="632" spans="1:13" ht="14.4" customHeight="1" x14ac:dyDescent="0.3">
      <c r="A632" s="737" t="s">
        <v>3144</v>
      </c>
      <c r="B632" s="738" t="s">
        <v>2873</v>
      </c>
      <c r="C632" s="738" t="s">
        <v>657</v>
      </c>
      <c r="D632" s="738" t="s">
        <v>658</v>
      </c>
      <c r="E632" s="738" t="s">
        <v>2879</v>
      </c>
      <c r="F632" s="741">
        <v>2</v>
      </c>
      <c r="G632" s="741">
        <v>271.08</v>
      </c>
      <c r="H632" s="754">
        <v>1</v>
      </c>
      <c r="I632" s="741"/>
      <c r="J632" s="741"/>
      <c r="K632" s="754">
        <v>0</v>
      </c>
      <c r="L632" s="741">
        <v>2</v>
      </c>
      <c r="M632" s="742">
        <v>271.08</v>
      </c>
    </row>
    <row r="633" spans="1:13" ht="14.4" customHeight="1" x14ac:dyDescent="0.3">
      <c r="A633" s="737" t="s">
        <v>3144</v>
      </c>
      <c r="B633" s="738" t="s">
        <v>2873</v>
      </c>
      <c r="C633" s="738" t="s">
        <v>906</v>
      </c>
      <c r="D633" s="738" t="s">
        <v>907</v>
      </c>
      <c r="E633" s="738" t="s">
        <v>2879</v>
      </c>
      <c r="F633" s="741">
        <v>2</v>
      </c>
      <c r="G633" s="741">
        <v>271.08</v>
      </c>
      <c r="H633" s="754">
        <v>1</v>
      </c>
      <c r="I633" s="741"/>
      <c r="J633" s="741"/>
      <c r="K633" s="754">
        <v>0</v>
      </c>
      <c r="L633" s="741">
        <v>2</v>
      </c>
      <c r="M633" s="742">
        <v>271.08</v>
      </c>
    </row>
    <row r="634" spans="1:13" ht="14.4" customHeight="1" x14ac:dyDescent="0.3">
      <c r="A634" s="737" t="s">
        <v>3144</v>
      </c>
      <c r="B634" s="738" t="s">
        <v>2873</v>
      </c>
      <c r="C634" s="738" t="s">
        <v>5392</v>
      </c>
      <c r="D634" s="738" t="s">
        <v>5361</v>
      </c>
      <c r="E634" s="738" t="s">
        <v>1266</v>
      </c>
      <c r="F634" s="741"/>
      <c r="G634" s="741"/>
      <c r="H634" s="754">
        <v>0</v>
      </c>
      <c r="I634" s="741">
        <v>6</v>
      </c>
      <c r="J634" s="741">
        <v>791.58</v>
      </c>
      <c r="K634" s="754">
        <v>1</v>
      </c>
      <c r="L634" s="741">
        <v>6</v>
      </c>
      <c r="M634" s="742">
        <v>791.58</v>
      </c>
    </row>
    <row r="635" spans="1:13" ht="14.4" customHeight="1" x14ac:dyDescent="0.3">
      <c r="A635" s="737" t="s">
        <v>3145</v>
      </c>
      <c r="B635" s="738" t="s">
        <v>2853</v>
      </c>
      <c r="C635" s="738" t="s">
        <v>1321</v>
      </c>
      <c r="D635" s="738" t="s">
        <v>2299</v>
      </c>
      <c r="E635" s="738" t="s">
        <v>2892</v>
      </c>
      <c r="F635" s="741"/>
      <c r="G635" s="741"/>
      <c r="H635" s="754">
        <v>0</v>
      </c>
      <c r="I635" s="741">
        <v>1</v>
      </c>
      <c r="J635" s="741">
        <v>154.36000000000001</v>
      </c>
      <c r="K635" s="754">
        <v>1</v>
      </c>
      <c r="L635" s="741">
        <v>1</v>
      </c>
      <c r="M635" s="742">
        <v>154.36000000000001</v>
      </c>
    </row>
    <row r="636" spans="1:13" ht="14.4" customHeight="1" x14ac:dyDescent="0.3">
      <c r="A636" s="737" t="s">
        <v>3145</v>
      </c>
      <c r="B636" s="738" t="s">
        <v>2853</v>
      </c>
      <c r="C636" s="738" t="s">
        <v>1760</v>
      </c>
      <c r="D636" s="738" t="s">
        <v>1761</v>
      </c>
      <c r="E636" s="738" t="s">
        <v>2929</v>
      </c>
      <c r="F636" s="741"/>
      <c r="G636" s="741"/>
      <c r="H636" s="754">
        <v>0</v>
      </c>
      <c r="I636" s="741">
        <v>2</v>
      </c>
      <c r="J636" s="741">
        <v>160.56</v>
      </c>
      <c r="K636" s="754">
        <v>1</v>
      </c>
      <c r="L636" s="741">
        <v>2</v>
      </c>
      <c r="M636" s="742">
        <v>160.56</v>
      </c>
    </row>
    <row r="637" spans="1:13" ht="14.4" customHeight="1" x14ac:dyDescent="0.3">
      <c r="A637" s="737" t="s">
        <v>3145</v>
      </c>
      <c r="B637" s="738" t="s">
        <v>2853</v>
      </c>
      <c r="C637" s="738" t="s">
        <v>1007</v>
      </c>
      <c r="D637" s="738" t="s">
        <v>1008</v>
      </c>
      <c r="E637" s="738" t="s">
        <v>2856</v>
      </c>
      <c r="F637" s="741"/>
      <c r="G637" s="741"/>
      <c r="H637" s="754">
        <v>0</v>
      </c>
      <c r="I637" s="741">
        <v>20</v>
      </c>
      <c r="J637" s="741">
        <v>1514.6000000000001</v>
      </c>
      <c r="K637" s="754">
        <v>1</v>
      </c>
      <c r="L637" s="741">
        <v>20</v>
      </c>
      <c r="M637" s="742">
        <v>1514.6000000000001</v>
      </c>
    </row>
    <row r="638" spans="1:13" ht="14.4" customHeight="1" x14ac:dyDescent="0.3">
      <c r="A638" s="737" t="s">
        <v>3145</v>
      </c>
      <c r="B638" s="738" t="s">
        <v>2930</v>
      </c>
      <c r="C638" s="738" t="s">
        <v>5714</v>
      </c>
      <c r="D638" s="738" t="s">
        <v>5065</v>
      </c>
      <c r="E638" s="738" t="s">
        <v>2932</v>
      </c>
      <c r="F638" s="741">
        <v>2</v>
      </c>
      <c r="G638" s="741">
        <v>239.4</v>
      </c>
      <c r="H638" s="754">
        <v>1</v>
      </c>
      <c r="I638" s="741"/>
      <c r="J638" s="741"/>
      <c r="K638" s="754">
        <v>0</v>
      </c>
      <c r="L638" s="741">
        <v>2</v>
      </c>
      <c r="M638" s="742">
        <v>239.4</v>
      </c>
    </row>
    <row r="639" spans="1:13" ht="14.4" customHeight="1" x14ac:dyDescent="0.3">
      <c r="A639" s="737" t="s">
        <v>3145</v>
      </c>
      <c r="B639" s="738" t="s">
        <v>2930</v>
      </c>
      <c r="C639" s="738" t="s">
        <v>5061</v>
      </c>
      <c r="D639" s="738" t="s">
        <v>5062</v>
      </c>
      <c r="E639" s="738" t="s">
        <v>5063</v>
      </c>
      <c r="F639" s="741">
        <v>12</v>
      </c>
      <c r="G639" s="741">
        <v>677.28</v>
      </c>
      <c r="H639" s="754">
        <v>1</v>
      </c>
      <c r="I639" s="741"/>
      <c r="J639" s="741"/>
      <c r="K639" s="754">
        <v>0</v>
      </c>
      <c r="L639" s="741">
        <v>12</v>
      </c>
      <c r="M639" s="742">
        <v>677.28</v>
      </c>
    </row>
    <row r="640" spans="1:13" ht="14.4" customHeight="1" x14ac:dyDescent="0.3">
      <c r="A640" s="737" t="s">
        <v>3145</v>
      </c>
      <c r="B640" s="738" t="s">
        <v>2930</v>
      </c>
      <c r="C640" s="738" t="s">
        <v>5663</v>
      </c>
      <c r="D640" s="738" t="s">
        <v>5664</v>
      </c>
      <c r="E640" s="738" t="s">
        <v>5665</v>
      </c>
      <c r="F640" s="741">
        <v>8</v>
      </c>
      <c r="G640" s="741">
        <v>350.8</v>
      </c>
      <c r="H640" s="754">
        <v>1</v>
      </c>
      <c r="I640" s="741"/>
      <c r="J640" s="741"/>
      <c r="K640" s="754">
        <v>0</v>
      </c>
      <c r="L640" s="741">
        <v>8</v>
      </c>
      <c r="M640" s="742">
        <v>350.8</v>
      </c>
    </row>
    <row r="641" spans="1:13" ht="14.4" customHeight="1" x14ac:dyDescent="0.3">
      <c r="A641" s="737" t="s">
        <v>3145</v>
      </c>
      <c r="B641" s="738" t="s">
        <v>2930</v>
      </c>
      <c r="C641" s="738" t="s">
        <v>5715</v>
      </c>
      <c r="D641" s="738" t="s">
        <v>5065</v>
      </c>
      <c r="E641" s="738" t="s">
        <v>5716</v>
      </c>
      <c r="F641" s="741">
        <v>6</v>
      </c>
      <c r="G641" s="741">
        <v>423.24</v>
      </c>
      <c r="H641" s="754">
        <v>1</v>
      </c>
      <c r="I641" s="741"/>
      <c r="J641" s="741"/>
      <c r="K641" s="754">
        <v>0</v>
      </c>
      <c r="L641" s="741">
        <v>6</v>
      </c>
      <c r="M641" s="742">
        <v>423.24</v>
      </c>
    </row>
    <row r="642" spans="1:13" ht="14.4" customHeight="1" x14ac:dyDescent="0.3">
      <c r="A642" s="737" t="s">
        <v>3145</v>
      </c>
      <c r="B642" s="738" t="s">
        <v>2930</v>
      </c>
      <c r="C642" s="738" t="s">
        <v>1756</v>
      </c>
      <c r="D642" s="738" t="s">
        <v>2931</v>
      </c>
      <c r="E642" s="738" t="s">
        <v>2933</v>
      </c>
      <c r="F642" s="741"/>
      <c r="G642" s="741"/>
      <c r="H642" s="754">
        <v>0</v>
      </c>
      <c r="I642" s="741">
        <v>4</v>
      </c>
      <c r="J642" s="741">
        <v>282.16000000000003</v>
      </c>
      <c r="K642" s="754">
        <v>1</v>
      </c>
      <c r="L642" s="741">
        <v>4</v>
      </c>
      <c r="M642" s="742">
        <v>282.16000000000003</v>
      </c>
    </row>
    <row r="643" spans="1:13" ht="14.4" customHeight="1" x14ac:dyDescent="0.3">
      <c r="A643" s="737" t="s">
        <v>3145</v>
      </c>
      <c r="B643" s="738" t="s">
        <v>2930</v>
      </c>
      <c r="C643" s="738" t="s">
        <v>5064</v>
      </c>
      <c r="D643" s="738" t="s">
        <v>5065</v>
      </c>
      <c r="E643" s="738" t="s">
        <v>5066</v>
      </c>
      <c r="F643" s="741">
        <v>2</v>
      </c>
      <c r="G643" s="741">
        <v>119.7</v>
      </c>
      <c r="H643" s="754">
        <v>1</v>
      </c>
      <c r="I643" s="741"/>
      <c r="J643" s="741"/>
      <c r="K643" s="754">
        <v>0</v>
      </c>
      <c r="L643" s="741">
        <v>2</v>
      </c>
      <c r="M643" s="742">
        <v>119.7</v>
      </c>
    </row>
    <row r="644" spans="1:13" ht="14.4" customHeight="1" x14ac:dyDescent="0.3">
      <c r="A644" s="737" t="s">
        <v>3145</v>
      </c>
      <c r="B644" s="738" t="s">
        <v>2930</v>
      </c>
      <c r="C644" s="738" t="s">
        <v>5707</v>
      </c>
      <c r="D644" s="738" t="s">
        <v>5065</v>
      </c>
      <c r="E644" s="738" t="s">
        <v>2932</v>
      </c>
      <c r="F644" s="741">
        <v>8</v>
      </c>
      <c r="G644" s="741">
        <v>957.6</v>
      </c>
      <c r="H644" s="754">
        <v>1</v>
      </c>
      <c r="I644" s="741"/>
      <c r="J644" s="741"/>
      <c r="K644" s="754">
        <v>0</v>
      </c>
      <c r="L644" s="741">
        <v>8</v>
      </c>
      <c r="M644" s="742">
        <v>957.6</v>
      </c>
    </row>
    <row r="645" spans="1:13" ht="14.4" customHeight="1" x14ac:dyDescent="0.3">
      <c r="A645" s="737" t="s">
        <v>3145</v>
      </c>
      <c r="B645" s="738" t="s">
        <v>2930</v>
      </c>
      <c r="C645" s="738" t="s">
        <v>5641</v>
      </c>
      <c r="D645" s="738" t="s">
        <v>5062</v>
      </c>
      <c r="E645" s="738" t="s">
        <v>5642</v>
      </c>
      <c r="F645" s="741">
        <v>2</v>
      </c>
      <c r="G645" s="741">
        <v>0</v>
      </c>
      <c r="H645" s="754"/>
      <c r="I645" s="741"/>
      <c r="J645" s="741"/>
      <c r="K645" s="754"/>
      <c r="L645" s="741">
        <v>2</v>
      </c>
      <c r="M645" s="742">
        <v>0</v>
      </c>
    </row>
    <row r="646" spans="1:13" ht="14.4" customHeight="1" x14ac:dyDescent="0.3">
      <c r="A646" s="737" t="s">
        <v>3145</v>
      </c>
      <c r="B646" s="738" t="s">
        <v>2857</v>
      </c>
      <c r="C646" s="738" t="s">
        <v>1239</v>
      </c>
      <c r="D646" s="738" t="s">
        <v>2939</v>
      </c>
      <c r="E646" s="738" t="s">
        <v>2940</v>
      </c>
      <c r="F646" s="741"/>
      <c r="G646" s="741"/>
      <c r="H646" s="754"/>
      <c r="I646" s="741">
        <v>2</v>
      </c>
      <c r="J646" s="741">
        <v>0</v>
      </c>
      <c r="K646" s="754"/>
      <c r="L646" s="741">
        <v>2</v>
      </c>
      <c r="M646" s="742">
        <v>0</v>
      </c>
    </row>
    <row r="647" spans="1:13" ht="14.4" customHeight="1" x14ac:dyDescent="0.3">
      <c r="A647" s="737" t="s">
        <v>3145</v>
      </c>
      <c r="B647" s="738" t="s">
        <v>2941</v>
      </c>
      <c r="C647" s="738" t="s">
        <v>4364</v>
      </c>
      <c r="D647" s="738" t="s">
        <v>2944</v>
      </c>
      <c r="E647" s="738" t="s">
        <v>4365</v>
      </c>
      <c r="F647" s="741">
        <v>4</v>
      </c>
      <c r="G647" s="741">
        <v>439.56</v>
      </c>
      <c r="H647" s="754">
        <v>1</v>
      </c>
      <c r="I647" s="741"/>
      <c r="J647" s="741"/>
      <c r="K647" s="754">
        <v>0</v>
      </c>
      <c r="L647" s="741">
        <v>4</v>
      </c>
      <c r="M647" s="742">
        <v>439.56</v>
      </c>
    </row>
    <row r="648" spans="1:13" ht="14.4" customHeight="1" x14ac:dyDescent="0.3">
      <c r="A648" s="737" t="s">
        <v>3145</v>
      </c>
      <c r="B648" s="738" t="s">
        <v>2863</v>
      </c>
      <c r="C648" s="738" t="s">
        <v>885</v>
      </c>
      <c r="D648" s="738" t="s">
        <v>886</v>
      </c>
      <c r="E648" s="738" t="s">
        <v>2864</v>
      </c>
      <c r="F648" s="741"/>
      <c r="G648" s="741"/>
      <c r="H648" s="754">
        <v>0</v>
      </c>
      <c r="I648" s="741">
        <v>50</v>
      </c>
      <c r="J648" s="741">
        <v>3187.5</v>
      </c>
      <c r="K648" s="754">
        <v>1</v>
      </c>
      <c r="L648" s="741">
        <v>50</v>
      </c>
      <c r="M648" s="742">
        <v>3187.5</v>
      </c>
    </row>
    <row r="649" spans="1:13" ht="14.4" customHeight="1" x14ac:dyDescent="0.3">
      <c r="A649" s="737" t="s">
        <v>3145</v>
      </c>
      <c r="B649" s="738" t="s">
        <v>2863</v>
      </c>
      <c r="C649" s="738" t="s">
        <v>881</v>
      </c>
      <c r="D649" s="738" t="s">
        <v>2642</v>
      </c>
      <c r="E649" s="738" t="s">
        <v>2865</v>
      </c>
      <c r="F649" s="741"/>
      <c r="G649" s="741"/>
      <c r="H649" s="754">
        <v>0</v>
      </c>
      <c r="I649" s="741">
        <v>6</v>
      </c>
      <c r="J649" s="741">
        <v>153</v>
      </c>
      <c r="K649" s="754">
        <v>1</v>
      </c>
      <c r="L649" s="741">
        <v>6</v>
      </c>
      <c r="M649" s="742">
        <v>153</v>
      </c>
    </row>
    <row r="650" spans="1:13" ht="14.4" customHeight="1" x14ac:dyDescent="0.3">
      <c r="A650" s="737" t="s">
        <v>3145</v>
      </c>
      <c r="B650" s="738" t="s">
        <v>2866</v>
      </c>
      <c r="C650" s="738" t="s">
        <v>3616</v>
      </c>
      <c r="D650" s="738" t="s">
        <v>3617</v>
      </c>
      <c r="E650" s="738" t="s">
        <v>3618</v>
      </c>
      <c r="F650" s="741"/>
      <c r="G650" s="741"/>
      <c r="H650" s="754">
        <v>0</v>
      </c>
      <c r="I650" s="741">
        <v>2</v>
      </c>
      <c r="J650" s="741">
        <v>213.5</v>
      </c>
      <c r="K650" s="754">
        <v>1</v>
      </c>
      <c r="L650" s="741">
        <v>2</v>
      </c>
      <c r="M650" s="742">
        <v>213.5</v>
      </c>
    </row>
    <row r="651" spans="1:13" ht="14.4" customHeight="1" x14ac:dyDescent="0.3">
      <c r="A651" s="737" t="s">
        <v>3145</v>
      </c>
      <c r="B651" s="738" t="s">
        <v>2866</v>
      </c>
      <c r="C651" s="738" t="s">
        <v>4946</v>
      </c>
      <c r="D651" s="738" t="s">
        <v>3617</v>
      </c>
      <c r="E651" s="738" t="s">
        <v>4947</v>
      </c>
      <c r="F651" s="741"/>
      <c r="G651" s="741"/>
      <c r="H651" s="754"/>
      <c r="I651" s="741">
        <v>2</v>
      </c>
      <c r="J651" s="741">
        <v>0</v>
      </c>
      <c r="K651" s="754"/>
      <c r="L651" s="741">
        <v>2</v>
      </c>
      <c r="M651" s="742">
        <v>0</v>
      </c>
    </row>
    <row r="652" spans="1:13" ht="14.4" customHeight="1" x14ac:dyDescent="0.3">
      <c r="A652" s="737" t="s">
        <v>3145</v>
      </c>
      <c r="B652" s="738" t="s">
        <v>3032</v>
      </c>
      <c r="C652" s="738" t="s">
        <v>2641</v>
      </c>
      <c r="D652" s="738" t="s">
        <v>2642</v>
      </c>
      <c r="E652" s="738" t="s">
        <v>3033</v>
      </c>
      <c r="F652" s="741"/>
      <c r="G652" s="741"/>
      <c r="H652" s="754">
        <v>0</v>
      </c>
      <c r="I652" s="741">
        <v>5</v>
      </c>
      <c r="J652" s="741">
        <v>131.5</v>
      </c>
      <c r="K652" s="754">
        <v>1</v>
      </c>
      <c r="L652" s="741">
        <v>5</v>
      </c>
      <c r="M652" s="742">
        <v>131.5</v>
      </c>
    </row>
    <row r="653" spans="1:13" ht="14.4" customHeight="1" x14ac:dyDescent="0.3">
      <c r="A653" s="737" t="s">
        <v>3145</v>
      </c>
      <c r="B653" s="738" t="s">
        <v>3032</v>
      </c>
      <c r="C653" s="738" t="s">
        <v>5580</v>
      </c>
      <c r="D653" s="738" t="s">
        <v>2642</v>
      </c>
      <c r="E653" s="738" t="s">
        <v>5581</v>
      </c>
      <c r="F653" s="741">
        <v>17</v>
      </c>
      <c r="G653" s="741">
        <v>447.10000000000014</v>
      </c>
      <c r="H653" s="754">
        <v>1</v>
      </c>
      <c r="I653" s="741"/>
      <c r="J653" s="741"/>
      <c r="K653" s="754">
        <v>0</v>
      </c>
      <c r="L653" s="741">
        <v>17</v>
      </c>
      <c r="M653" s="742">
        <v>447.10000000000014</v>
      </c>
    </row>
    <row r="654" spans="1:13" ht="14.4" customHeight="1" x14ac:dyDescent="0.3">
      <c r="A654" s="737" t="s">
        <v>3145</v>
      </c>
      <c r="B654" s="738" t="s">
        <v>2871</v>
      </c>
      <c r="C654" s="738" t="s">
        <v>5720</v>
      </c>
      <c r="D654" s="738" t="s">
        <v>5721</v>
      </c>
      <c r="E654" s="738" t="s">
        <v>4301</v>
      </c>
      <c r="F654" s="741">
        <v>2</v>
      </c>
      <c r="G654" s="741">
        <v>230.52</v>
      </c>
      <c r="H654" s="754">
        <v>1</v>
      </c>
      <c r="I654" s="741"/>
      <c r="J654" s="741"/>
      <c r="K654" s="754">
        <v>0</v>
      </c>
      <c r="L654" s="741">
        <v>2</v>
      </c>
      <c r="M654" s="742">
        <v>230.52</v>
      </c>
    </row>
    <row r="655" spans="1:13" ht="14.4" customHeight="1" x14ac:dyDescent="0.3">
      <c r="A655" s="737" t="s">
        <v>3145</v>
      </c>
      <c r="B655" s="738" t="s">
        <v>2910</v>
      </c>
      <c r="C655" s="738" t="s">
        <v>5751</v>
      </c>
      <c r="D655" s="738" t="s">
        <v>4837</v>
      </c>
      <c r="E655" s="738" t="s">
        <v>5752</v>
      </c>
      <c r="F655" s="741">
        <v>1</v>
      </c>
      <c r="G655" s="741">
        <v>64.540000000000006</v>
      </c>
      <c r="H655" s="754">
        <v>1</v>
      </c>
      <c r="I655" s="741"/>
      <c r="J655" s="741"/>
      <c r="K655" s="754">
        <v>0</v>
      </c>
      <c r="L655" s="741">
        <v>1</v>
      </c>
      <c r="M655" s="742">
        <v>64.540000000000006</v>
      </c>
    </row>
    <row r="656" spans="1:13" ht="14.4" customHeight="1" x14ac:dyDescent="0.3">
      <c r="A656" s="737" t="s">
        <v>3145</v>
      </c>
      <c r="B656" s="738" t="s">
        <v>2910</v>
      </c>
      <c r="C656" s="738" t="s">
        <v>5749</v>
      </c>
      <c r="D656" s="738" t="s">
        <v>4837</v>
      </c>
      <c r="E656" s="738" t="s">
        <v>5750</v>
      </c>
      <c r="F656" s="741">
        <v>1</v>
      </c>
      <c r="G656" s="741">
        <v>0</v>
      </c>
      <c r="H656" s="754"/>
      <c r="I656" s="741"/>
      <c r="J656" s="741"/>
      <c r="K656" s="754"/>
      <c r="L656" s="741">
        <v>1</v>
      </c>
      <c r="M656" s="742">
        <v>0</v>
      </c>
    </row>
    <row r="657" spans="1:13" ht="14.4" customHeight="1" x14ac:dyDescent="0.3">
      <c r="A657" s="737" t="s">
        <v>3145</v>
      </c>
      <c r="B657" s="738" t="s">
        <v>5855</v>
      </c>
      <c r="C657" s="738" t="s">
        <v>5753</v>
      </c>
      <c r="D657" s="738" t="s">
        <v>5754</v>
      </c>
      <c r="E657" s="738" t="s">
        <v>3236</v>
      </c>
      <c r="F657" s="741"/>
      <c r="G657" s="741"/>
      <c r="H657" s="754">
        <v>0</v>
      </c>
      <c r="I657" s="741">
        <v>2</v>
      </c>
      <c r="J657" s="741">
        <v>138.32</v>
      </c>
      <c r="K657" s="754">
        <v>1</v>
      </c>
      <c r="L657" s="741">
        <v>2</v>
      </c>
      <c r="M657" s="742">
        <v>138.32</v>
      </c>
    </row>
    <row r="658" spans="1:13" ht="14.4" customHeight="1" x14ac:dyDescent="0.3">
      <c r="A658" s="737" t="s">
        <v>3145</v>
      </c>
      <c r="B658" s="738" t="s">
        <v>5855</v>
      </c>
      <c r="C658" s="738" t="s">
        <v>5755</v>
      </c>
      <c r="D658" s="738" t="s">
        <v>4847</v>
      </c>
      <c r="E658" s="738" t="s">
        <v>5756</v>
      </c>
      <c r="F658" s="741">
        <v>1</v>
      </c>
      <c r="G658" s="741">
        <v>138.31</v>
      </c>
      <c r="H658" s="754">
        <v>1</v>
      </c>
      <c r="I658" s="741"/>
      <c r="J658" s="741"/>
      <c r="K658" s="754">
        <v>0</v>
      </c>
      <c r="L658" s="741">
        <v>1</v>
      </c>
      <c r="M658" s="742">
        <v>138.31</v>
      </c>
    </row>
    <row r="659" spans="1:13" ht="14.4" customHeight="1" x14ac:dyDescent="0.3">
      <c r="A659" s="737" t="s">
        <v>3145</v>
      </c>
      <c r="B659" s="738" t="s">
        <v>5853</v>
      </c>
      <c r="C659" s="738" t="s">
        <v>5563</v>
      </c>
      <c r="D659" s="738" t="s">
        <v>3450</v>
      </c>
      <c r="E659" s="738" t="s">
        <v>3204</v>
      </c>
      <c r="F659" s="741">
        <v>5</v>
      </c>
      <c r="G659" s="741">
        <v>345.79999999999995</v>
      </c>
      <c r="H659" s="754">
        <v>1</v>
      </c>
      <c r="I659" s="741"/>
      <c r="J659" s="741"/>
      <c r="K659" s="754">
        <v>0</v>
      </c>
      <c r="L659" s="741">
        <v>5</v>
      </c>
      <c r="M659" s="742">
        <v>345.79999999999995</v>
      </c>
    </row>
    <row r="660" spans="1:13" ht="14.4" customHeight="1" x14ac:dyDescent="0.3">
      <c r="A660" s="737" t="s">
        <v>3145</v>
      </c>
      <c r="B660" s="738" t="s">
        <v>5853</v>
      </c>
      <c r="C660" s="738" t="s">
        <v>4767</v>
      </c>
      <c r="D660" s="738" t="s">
        <v>3450</v>
      </c>
      <c r="E660" s="738" t="s">
        <v>3157</v>
      </c>
      <c r="F660" s="741">
        <v>2</v>
      </c>
      <c r="G660" s="741">
        <v>414.9</v>
      </c>
      <c r="H660" s="754">
        <v>1</v>
      </c>
      <c r="I660" s="741"/>
      <c r="J660" s="741"/>
      <c r="K660" s="754">
        <v>0</v>
      </c>
      <c r="L660" s="741">
        <v>2</v>
      </c>
      <c r="M660" s="742">
        <v>414.9</v>
      </c>
    </row>
    <row r="661" spans="1:13" ht="14.4" customHeight="1" x14ac:dyDescent="0.3">
      <c r="A661" s="737" t="s">
        <v>3145</v>
      </c>
      <c r="B661" s="738" t="s">
        <v>5853</v>
      </c>
      <c r="C661" s="738" t="s">
        <v>4768</v>
      </c>
      <c r="D661" s="738" t="s">
        <v>3450</v>
      </c>
      <c r="E661" s="738" t="s">
        <v>4769</v>
      </c>
      <c r="F661" s="741">
        <v>1</v>
      </c>
      <c r="G661" s="741">
        <v>207.45</v>
      </c>
      <c r="H661" s="754">
        <v>1</v>
      </c>
      <c r="I661" s="741"/>
      <c r="J661" s="741"/>
      <c r="K661" s="754">
        <v>0</v>
      </c>
      <c r="L661" s="741">
        <v>1</v>
      </c>
      <c r="M661" s="742">
        <v>207.45</v>
      </c>
    </row>
    <row r="662" spans="1:13" ht="14.4" customHeight="1" x14ac:dyDescent="0.3">
      <c r="A662" s="737" t="s">
        <v>3145</v>
      </c>
      <c r="B662" s="738" t="s">
        <v>5853</v>
      </c>
      <c r="C662" s="738" t="s">
        <v>5561</v>
      </c>
      <c r="D662" s="738" t="s">
        <v>3450</v>
      </c>
      <c r="E662" s="738" t="s">
        <v>5562</v>
      </c>
      <c r="F662" s="741">
        <v>4</v>
      </c>
      <c r="G662" s="741">
        <v>0</v>
      </c>
      <c r="H662" s="754"/>
      <c r="I662" s="741"/>
      <c r="J662" s="741"/>
      <c r="K662" s="754"/>
      <c r="L662" s="741">
        <v>4</v>
      </c>
      <c r="M662" s="742">
        <v>0</v>
      </c>
    </row>
    <row r="663" spans="1:13" ht="14.4" customHeight="1" x14ac:dyDescent="0.3">
      <c r="A663" s="737" t="s">
        <v>3145</v>
      </c>
      <c r="B663" s="738" t="s">
        <v>5853</v>
      </c>
      <c r="C663" s="738" t="s">
        <v>4775</v>
      </c>
      <c r="D663" s="738" t="s">
        <v>3450</v>
      </c>
      <c r="E663" s="738" t="s">
        <v>3451</v>
      </c>
      <c r="F663" s="741">
        <v>7</v>
      </c>
      <c r="G663" s="741">
        <v>193.69000000000003</v>
      </c>
      <c r="H663" s="754">
        <v>1</v>
      </c>
      <c r="I663" s="741"/>
      <c r="J663" s="741"/>
      <c r="K663" s="754">
        <v>0</v>
      </c>
      <c r="L663" s="741">
        <v>7</v>
      </c>
      <c r="M663" s="742">
        <v>193.69000000000003</v>
      </c>
    </row>
    <row r="664" spans="1:13" ht="14.4" customHeight="1" x14ac:dyDescent="0.3">
      <c r="A664" s="737" t="s">
        <v>3145</v>
      </c>
      <c r="B664" s="738" t="s">
        <v>5853</v>
      </c>
      <c r="C664" s="738" t="s">
        <v>5703</v>
      </c>
      <c r="D664" s="738" t="s">
        <v>3450</v>
      </c>
      <c r="E664" s="738" t="s">
        <v>5704</v>
      </c>
      <c r="F664" s="741">
        <v>5</v>
      </c>
      <c r="G664" s="741">
        <v>69.150000000000006</v>
      </c>
      <c r="H664" s="754">
        <v>1</v>
      </c>
      <c r="I664" s="741"/>
      <c r="J664" s="741"/>
      <c r="K664" s="754">
        <v>0</v>
      </c>
      <c r="L664" s="741">
        <v>5</v>
      </c>
      <c r="M664" s="742">
        <v>69.150000000000006</v>
      </c>
    </row>
    <row r="665" spans="1:13" ht="14.4" customHeight="1" x14ac:dyDescent="0.3">
      <c r="A665" s="737" t="s">
        <v>3145</v>
      </c>
      <c r="B665" s="738" t="s">
        <v>5853</v>
      </c>
      <c r="C665" s="738" t="s">
        <v>5722</v>
      </c>
      <c r="D665" s="738" t="s">
        <v>3450</v>
      </c>
      <c r="E665" s="738" t="s">
        <v>5723</v>
      </c>
      <c r="F665" s="741">
        <v>1</v>
      </c>
      <c r="G665" s="741">
        <v>0</v>
      </c>
      <c r="H665" s="754"/>
      <c r="I665" s="741"/>
      <c r="J665" s="741"/>
      <c r="K665" s="754"/>
      <c r="L665" s="741">
        <v>1</v>
      </c>
      <c r="M665" s="742">
        <v>0</v>
      </c>
    </row>
    <row r="666" spans="1:13" ht="14.4" customHeight="1" x14ac:dyDescent="0.3">
      <c r="A666" s="737" t="s">
        <v>3145</v>
      </c>
      <c r="B666" s="738" t="s">
        <v>5853</v>
      </c>
      <c r="C666" s="738" t="s">
        <v>5724</v>
      </c>
      <c r="D666" s="738" t="s">
        <v>4938</v>
      </c>
      <c r="E666" s="738" t="s">
        <v>5725</v>
      </c>
      <c r="F666" s="741">
        <v>2</v>
      </c>
      <c r="G666" s="741">
        <v>0</v>
      </c>
      <c r="H666" s="754"/>
      <c r="I666" s="741"/>
      <c r="J666" s="741"/>
      <c r="K666" s="754"/>
      <c r="L666" s="741">
        <v>2</v>
      </c>
      <c r="M666" s="742">
        <v>0</v>
      </c>
    </row>
    <row r="667" spans="1:13" ht="14.4" customHeight="1" x14ac:dyDescent="0.3">
      <c r="A667" s="737" t="s">
        <v>3145</v>
      </c>
      <c r="B667" s="738" t="s">
        <v>2873</v>
      </c>
      <c r="C667" s="738" t="s">
        <v>4873</v>
      </c>
      <c r="D667" s="738" t="s">
        <v>4874</v>
      </c>
      <c r="E667" s="738" t="s">
        <v>2878</v>
      </c>
      <c r="F667" s="741"/>
      <c r="G667" s="741"/>
      <c r="H667" s="754">
        <v>0</v>
      </c>
      <c r="I667" s="741">
        <v>2</v>
      </c>
      <c r="J667" s="741">
        <v>3229.8</v>
      </c>
      <c r="K667" s="754">
        <v>1</v>
      </c>
      <c r="L667" s="741">
        <v>2</v>
      </c>
      <c r="M667" s="742">
        <v>3229.8</v>
      </c>
    </row>
    <row r="668" spans="1:13" ht="14.4" customHeight="1" x14ac:dyDescent="0.3">
      <c r="A668" s="737" t="s">
        <v>3145</v>
      </c>
      <c r="B668" s="738" t="s">
        <v>2873</v>
      </c>
      <c r="C668" s="738" t="s">
        <v>940</v>
      </c>
      <c r="D668" s="738" t="s">
        <v>941</v>
      </c>
      <c r="E668" s="738" t="s">
        <v>942</v>
      </c>
      <c r="F668" s="741"/>
      <c r="G668" s="741"/>
      <c r="H668" s="754">
        <v>0</v>
      </c>
      <c r="I668" s="741">
        <v>8</v>
      </c>
      <c r="J668" s="741">
        <v>21087.759999999998</v>
      </c>
      <c r="K668" s="754">
        <v>1</v>
      </c>
      <c r="L668" s="741">
        <v>8</v>
      </c>
      <c r="M668" s="742">
        <v>21087.759999999998</v>
      </c>
    </row>
    <row r="669" spans="1:13" ht="14.4" customHeight="1" x14ac:dyDescent="0.3">
      <c r="A669" s="737" t="s">
        <v>3145</v>
      </c>
      <c r="B669" s="738" t="s">
        <v>2873</v>
      </c>
      <c r="C669" s="738" t="s">
        <v>5762</v>
      </c>
      <c r="D669" s="738" t="s">
        <v>5763</v>
      </c>
      <c r="E669" s="738" t="s">
        <v>2878</v>
      </c>
      <c r="F669" s="741">
        <v>14</v>
      </c>
      <c r="G669" s="741">
        <v>4127.34</v>
      </c>
      <c r="H669" s="754">
        <v>1</v>
      </c>
      <c r="I669" s="741"/>
      <c r="J669" s="741"/>
      <c r="K669" s="754">
        <v>0</v>
      </c>
      <c r="L669" s="741">
        <v>14</v>
      </c>
      <c r="M669" s="742">
        <v>4127.34</v>
      </c>
    </row>
    <row r="670" spans="1:13" ht="14.4" customHeight="1" x14ac:dyDescent="0.3">
      <c r="A670" s="737" t="s">
        <v>3146</v>
      </c>
      <c r="B670" s="738" t="s">
        <v>2863</v>
      </c>
      <c r="C670" s="738" t="s">
        <v>881</v>
      </c>
      <c r="D670" s="738" t="s">
        <v>2642</v>
      </c>
      <c r="E670" s="738" t="s">
        <v>2865</v>
      </c>
      <c r="F670" s="741"/>
      <c r="G670" s="741"/>
      <c r="H670" s="754">
        <v>0</v>
      </c>
      <c r="I670" s="741">
        <v>2</v>
      </c>
      <c r="J670" s="741">
        <v>51</v>
      </c>
      <c r="K670" s="754">
        <v>1</v>
      </c>
      <c r="L670" s="741">
        <v>2</v>
      </c>
      <c r="M670" s="742">
        <v>51</v>
      </c>
    </row>
    <row r="671" spans="1:13" ht="14.4" customHeight="1" x14ac:dyDescent="0.3">
      <c r="A671" s="737" t="s">
        <v>3146</v>
      </c>
      <c r="B671" s="738" t="s">
        <v>3032</v>
      </c>
      <c r="C671" s="738" t="s">
        <v>2641</v>
      </c>
      <c r="D671" s="738" t="s">
        <v>2642</v>
      </c>
      <c r="E671" s="738" t="s">
        <v>3033</v>
      </c>
      <c r="F671" s="741"/>
      <c r="G671" s="741"/>
      <c r="H671" s="754">
        <v>0</v>
      </c>
      <c r="I671" s="741">
        <v>2</v>
      </c>
      <c r="J671" s="741">
        <v>52.6</v>
      </c>
      <c r="K671" s="754">
        <v>1</v>
      </c>
      <c r="L671" s="741">
        <v>2</v>
      </c>
      <c r="M671" s="742">
        <v>52.6</v>
      </c>
    </row>
    <row r="672" spans="1:13" ht="14.4" customHeight="1" x14ac:dyDescent="0.3">
      <c r="A672" s="737" t="s">
        <v>3146</v>
      </c>
      <c r="B672" s="738" t="s">
        <v>2868</v>
      </c>
      <c r="C672" s="738" t="s">
        <v>5585</v>
      </c>
      <c r="D672" s="738" t="s">
        <v>5586</v>
      </c>
      <c r="E672" s="738" t="s">
        <v>5587</v>
      </c>
      <c r="F672" s="741">
        <v>3</v>
      </c>
      <c r="G672" s="741">
        <v>0</v>
      </c>
      <c r="H672" s="754"/>
      <c r="I672" s="741"/>
      <c r="J672" s="741"/>
      <c r="K672" s="754"/>
      <c r="L672" s="741">
        <v>3</v>
      </c>
      <c r="M672" s="742">
        <v>0</v>
      </c>
    </row>
    <row r="673" spans="1:13" ht="14.4" customHeight="1" x14ac:dyDescent="0.3">
      <c r="A673" s="737" t="s">
        <v>3146</v>
      </c>
      <c r="B673" s="738" t="s">
        <v>2957</v>
      </c>
      <c r="C673" s="738" t="s">
        <v>5588</v>
      </c>
      <c r="D673" s="738" t="s">
        <v>1353</v>
      </c>
      <c r="E673" s="738" t="s">
        <v>5589</v>
      </c>
      <c r="F673" s="741">
        <v>2</v>
      </c>
      <c r="G673" s="741">
        <v>0</v>
      </c>
      <c r="H673" s="754"/>
      <c r="I673" s="741"/>
      <c r="J673" s="741"/>
      <c r="K673" s="754"/>
      <c r="L673" s="741">
        <v>2</v>
      </c>
      <c r="M673" s="742">
        <v>0</v>
      </c>
    </row>
    <row r="674" spans="1:13" ht="14.4" customHeight="1" x14ac:dyDescent="0.3">
      <c r="A674" s="737" t="s">
        <v>3146</v>
      </c>
      <c r="B674" s="738" t="s">
        <v>2871</v>
      </c>
      <c r="C674" s="738" t="s">
        <v>893</v>
      </c>
      <c r="D674" s="738" t="s">
        <v>894</v>
      </c>
      <c r="E674" s="738" t="s">
        <v>2872</v>
      </c>
      <c r="F674" s="741"/>
      <c r="G674" s="741"/>
      <c r="H674" s="754"/>
      <c r="I674" s="741">
        <v>1</v>
      </c>
      <c r="J674" s="741">
        <v>0</v>
      </c>
      <c r="K674" s="754"/>
      <c r="L674" s="741">
        <v>1</v>
      </c>
      <c r="M674" s="742">
        <v>0</v>
      </c>
    </row>
    <row r="675" spans="1:13" ht="14.4" customHeight="1" x14ac:dyDescent="0.3">
      <c r="A675" s="737" t="s">
        <v>3147</v>
      </c>
      <c r="B675" s="738" t="s">
        <v>5892</v>
      </c>
      <c r="C675" s="738" t="s">
        <v>3629</v>
      </c>
      <c r="D675" s="738" t="s">
        <v>3630</v>
      </c>
      <c r="E675" s="738" t="s">
        <v>3631</v>
      </c>
      <c r="F675" s="741">
        <v>4</v>
      </c>
      <c r="G675" s="741">
        <v>345.64</v>
      </c>
      <c r="H675" s="754">
        <v>1</v>
      </c>
      <c r="I675" s="741"/>
      <c r="J675" s="741"/>
      <c r="K675" s="754">
        <v>0</v>
      </c>
      <c r="L675" s="741">
        <v>4</v>
      </c>
      <c r="M675" s="742">
        <v>345.64</v>
      </c>
    </row>
    <row r="676" spans="1:13" ht="14.4" customHeight="1" x14ac:dyDescent="0.3">
      <c r="A676" s="737" t="s">
        <v>3147</v>
      </c>
      <c r="B676" s="738" t="s">
        <v>2853</v>
      </c>
      <c r="C676" s="738" t="s">
        <v>1321</v>
      </c>
      <c r="D676" s="738" t="s">
        <v>2299</v>
      </c>
      <c r="E676" s="738" t="s">
        <v>2892</v>
      </c>
      <c r="F676" s="741"/>
      <c r="G676" s="741"/>
      <c r="H676" s="754">
        <v>0</v>
      </c>
      <c r="I676" s="741">
        <v>2</v>
      </c>
      <c r="J676" s="741">
        <v>308.72000000000003</v>
      </c>
      <c r="K676" s="754">
        <v>1</v>
      </c>
      <c r="L676" s="741">
        <v>2</v>
      </c>
      <c r="M676" s="742">
        <v>308.72000000000003</v>
      </c>
    </row>
    <row r="677" spans="1:13" ht="14.4" customHeight="1" x14ac:dyDescent="0.3">
      <c r="A677" s="737" t="s">
        <v>3147</v>
      </c>
      <c r="B677" s="738" t="s">
        <v>2853</v>
      </c>
      <c r="C677" s="738" t="s">
        <v>3601</v>
      </c>
      <c r="D677" s="738" t="s">
        <v>1008</v>
      </c>
      <c r="E677" s="738" t="s">
        <v>5888</v>
      </c>
      <c r="F677" s="741">
        <v>5</v>
      </c>
      <c r="G677" s="741">
        <v>0</v>
      </c>
      <c r="H677" s="754"/>
      <c r="I677" s="741"/>
      <c r="J677" s="741"/>
      <c r="K677" s="754"/>
      <c r="L677" s="741">
        <v>5</v>
      </c>
      <c r="M677" s="742">
        <v>0</v>
      </c>
    </row>
    <row r="678" spans="1:13" ht="14.4" customHeight="1" x14ac:dyDescent="0.3">
      <c r="A678" s="737" t="s">
        <v>3147</v>
      </c>
      <c r="B678" s="738" t="s">
        <v>2853</v>
      </c>
      <c r="C678" s="738" t="s">
        <v>2298</v>
      </c>
      <c r="D678" s="738" t="s">
        <v>2299</v>
      </c>
      <c r="E678" s="738" t="s">
        <v>2971</v>
      </c>
      <c r="F678" s="741"/>
      <c r="G678" s="741"/>
      <c r="H678" s="754">
        <v>0</v>
      </c>
      <c r="I678" s="741">
        <v>8</v>
      </c>
      <c r="J678" s="741">
        <v>1800.48</v>
      </c>
      <c r="K678" s="754">
        <v>1</v>
      </c>
      <c r="L678" s="741">
        <v>8</v>
      </c>
      <c r="M678" s="742">
        <v>1800.48</v>
      </c>
    </row>
    <row r="679" spans="1:13" ht="14.4" customHeight="1" x14ac:dyDescent="0.3">
      <c r="A679" s="737" t="s">
        <v>3147</v>
      </c>
      <c r="B679" s="738" t="s">
        <v>2930</v>
      </c>
      <c r="C679" s="738" t="s">
        <v>1756</v>
      </c>
      <c r="D679" s="738" t="s">
        <v>2931</v>
      </c>
      <c r="E679" s="738" t="s">
        <v>2933</v>
      </c>
      <c r="F679" s="741"/>
      <c r="G679" s="741"/>
      <c r="H679" s="754">
        <v>0</v>
      </c>
      <c r="I679" s="741">
        <v>6</v>
      </c>
      <c r="J679" s="741">
        <v>423.24</v>
      </c>
      <c r="K679" s="754">
        <v>1</v>
      </c>
      <c r="L679" s="741">
        <v>6</v>
      </c>
      <c r="M679" s="742">
        <v>423.24</v>
      </c>
    </row>
    <row r="680" spans="1:13" ht="14.4" customHeight="1" x14ac:dyDescent="0.3">
      <c r="A680" s="737" t="s">
        <v>3147</v>
      </c>
      <c r="B680" s="738" t="s">
        <v>2930</v>
      </c>
      <c r="C680" s="738" t="s">
        <v>3729</v>
      </c>
      <c r="D680" s="738" t="s">
        <v>2931</v>
      </c>
      <c r="E680" s="738" t="s">
        <v>3730</v>
      </c>
      <c r="F680" s="741"/>
      <c r="G680" s="741"/>
      <c r="H680" s="754">
        <v>0</v>
      </c>
      <c r="I680" s="741">
        <v>24</v>
      </c>
      <c r="J680" s="741">
        <v>3386.16</v>
      </c>
      <c r="K680" s="754">
        <v>1</v>
      </c>
      <c r="L680" s="741">
        <v>24</v>
      </c>
      <c r="M680" s="742">
        <v>3386.16</v>
      </c>
    </row>
    <row r="681" spans="1:13" ht="14.4" customHeight="1" x14ac:dyDescent="0.3">
      <c r="A681" s="737" t="s">
        <v>3147</v>
      </c>
      <c r="B681" s="738" t="s">
        <v>2937</v>
      </c>
      <c r="C681" s="738" t="s">
        <v>3577</v>
      </c>
      <c r="D681" s="738" t="s">
        <v>3578</v>
      </c>
      <c r="E681" s="738" t="s">
        <v>3579</v>
      </c>
      <c r="F681" s="741">
        <v>2</v>
      </c>
      <c r="G681" s="741">
        <v>1692.94</v>
      </c>
      <c r="H681" s="754">
        <v>1</v>
      </c>
      <c r="I681" s="741"/>
      <c r="J681" s="741"/>
      <c r="K681" s="754">
        <v>0</v>
      </c>
      <c r="L681" s="741">
        <v>2</v>
      </c>
      <c r="M681" s="742">
        <v>1692.94</v>
      </c>
    </row>
    <row r="682" spans="1:13" ht="14.4" customHeight="1" x14ac:dyDescent="0.3">
      <c r="A682" s="737" t="s">
        <v>3147</v>
      </c>
      <c r="B682" s="738" t="s">
        <v>2937</v>
      </c>
      <c r="C682" s="738" t="s">
        <v>1769</v>
      </c>
      <c r="D682" s="738" t="s">
        <v>2684</v>
      </c>
      <c r="E682" s="738" t="s">
        <v>2938</v>
      </c>
      <c r="F682" s="741"/>
      <c r="G682" s="741"/>
      <c r="H682" s="754">
        <v>0</v>
      </c>
      <c r="I682" s="741">
        <v>2</v>
      </c>
      <c r="J682" s="741">
        <v>6463.62</v>
      </c>
      <c r="K682" s="754">
        <v>1</v>
      </c>
      <c r="L682" s="741">
        <v>2</v>
      </c>
      <c r="M682" s="742">
        <v>6463.62</v>
      </c>
    </row>
    <row r="683" spans="1:13" ht="14.4" customHeight="1" x14ac:dyDescent="0.3">
      <c r="A683" s="737" t="s">
        <v>3147</v>
      </c>
      <c r="B683" s="738" t="s">
        <v>5869</v>
      </c>
      <c r="C683" s="738" t="s">
        <v>4826</v>
      </c>
      <c r="D683" s="738" t="s">
        <v>4827</v>
      </c>
      <c r="E683" s="738" t="s">
        <v>4828</v>
      </c>
      <c r="F683" s="741"/>
      <c r="G683" s="741"/>
      <c r="H683" s="754">
        <v>0</v>
      </c>
      <c r="I683" s="741">
        <v>10</v>
      </c>
      <c r="J683" s="741">
        <v>974.09999999999991</v>
      </c>
      <c r="K683" s="754">
        <v>1</v>
      </c>
      <c r="L683" s="741">
        <v>10</v>
      </c>
      <c r="M683" s="742">
        <v>974.09999999999991</v>
      </c>
    </row>
    <row r="684" spans="1:13" ht="14.4" customHeight="1" x14ac:dyDescent="0.3">
      <c r="A684" s="737" t="s">
        <v>3147</v>
      </c>
      <c r="B684" s="738" t="s">
        <v>2951</v>
      </c>
      <c r="C684" s="738" t="s">
        <v>4849</v>
      </c>
      <c r="D684" s="738" t="s">
        <v>4850</v>
      </c>
      <c r="E684" s="738" t="s">
        <v>4851</v>
      </c>
      <c r="F684" s="741">
        <v>6</v>
      </c>
      <c r="G684" s="741">
        <v>847.5</v>
      </c>
      <c r="H684" s="754">
        <v>1</v>
      </c>
      <c r="I684" s="741"/>
      <c r="J684" s="741"/>
      <c r="K684" s="754">
        <v>0</v>
      </c>
      <c r="L684" s="741">
        <v>6</v>
      </c>
      <c r="M684" s="742">
        <v>847.5</v>
      </c>
    </row>
    <row r="685" spans="1:13" ht="14.4" customHeight="1" x14ac:dyDescent="0.3">
      <c r="A685" s="737" t="s">
        <v>3147</v>
      </c>
      <c r="B685" s="738" t="s">
        <v>2951</v>
      </c>
      <c r="C685" s="738" t="s">
        <v>1661</v>
      </c>
      <c r="D685" s="738" t="s">
        <v>2952</v>
      </c>
      <c r="E685" s="738" t="s">
        <v>2953</v>
      </c>
      <c r="F685" s="741"/>
      <c r="G685" s="741"/>
      <c r="H685" s="754">
        <v>0</v>
      </c>
      <c r="I685" s="741">
        <v>277</v>
      </c>
      <c r="J685" s="741">
        <v>39126.25</v>
      </c>
      <c r="K685" s="754">
        <v>1</v>
      </c>
      <c r="L685" s="741">
        <v>277</v>
      </c>
      <c r="M685" s="742">
        <v>39126.25</v>
      </c>
    </row>
    <row r="686" spans="1:13" ht="14.4" customHeight="1" x14ac:dyDescent="0.3">
      <c r="A686" s="737" t="s">
        <v>3147</v>
      </c>
      <c r="B686" s="738" t="s">
        <v>2863</v>
      </c>
      <c r="C686" s="738" t="s">
        <v>3642</v>
      </c>
      <c r="D686" s="738" t="s">
        <v>3643</v>
      </c>
      <c r="E686" s="738" t="s">
        <v>2864</v>
      </c>
      <c r="F686" s="741">
        <v>2</v>
      </c>
      <c r="G686" s="741">
        <v>127.5</v>
      </c>
      <c r="H686" s="754">
        <v>1</v>
      </c>
      <c r="I686" s="741"/>
      <c r="J686" s="741"/>
      <c r="K686" s="754">
        <v>0</v>
      </c>
      <c r="L686" s="741">
        <v>2</v>
      </c>
      <c r="M686" s="742">
        <v>127.5</v>
      </c>
    </row>
    <row r="687" spans="1:13" ht="14.4" customHeight="1" x14ac:dyDescent="0.3">
      <c r="A687" s="737" t="s">
        <v>3147</v>
      </c>
      <c r="B687" s="738" t="s">
        <v>2863</v>
      </c>
      <c r="C687" s="738" t="s">
        <v>885</v>
      </c>
      <c r="D687" s="738" t="s">
        <v>886</v>
      </c>
      <c r="E687" s="738" t="s">
        <v>2864</v>
      </c>
      <c r="F687" s="741"/>
      <c r="G687" s="741"/>
      <c r="H687" s="754">
        <v>0</v>
      </c>
      <c r="I687" s="741">
        <v>131</v>
      </c>
      <c r="J687" s="741">
        <v>8351.25</v>
      </c>
      <c r="K687" s="754">
        <v>1</v>
      </c>
      <c r="L687" s="741">
        <v>131</v>
      </c>
      <c r="M687" s="742">
        <v>8351.25</v>
      </c>
    </row>
    <row r="688" spans="1:13" ht="14.4" customHeight="1" x14ac:dyDescent="0.3">
      <c r="A688" s="737" t="s">
        <v>3147</v>
      </c>
      <c r="B688" s="738" t="s">
        <v>2863</v>
      </c>
      <c r="C688" s="738" t="s">
        <v>881</v>
      </c>
      <c r="D688" s="738" t="s">
        <v>2642</v>
      </c>
      <c r="E688" s="738" t="s">
        <v>2865</v>
      </c>
      <c r="F688" s="741"/>
      <c r="G688" s="741"/>
      <c r="H688" s="754">
        <v>0</v>
      </c>
      <c r="I688" s="741">
        <v>2</v>
      </c>
      <c r="J688" s="741">
        <v>51</v>
      </c>
      <c r="K688" s="754">
        <v>1</v>
      </c>
      <c r="L688" s="741">
        <v>2</v>
      </c>
      <c r="M688" s="742">
        <v>51</v>
      </c>
    </row>
    <row r="689" spans="1:13" ht="14.4" customHeight="1" x14ac:dyDescent="0.3">
      <c r="A689" s="737" t="s">
        <v>3147</v>
      </c>
      <c r="B689" s="738" t="s">
        <v>5867</v>
      </c>
      <c r="C689" s="738" t="s">
        <v>4893</v>
      </c>
      <c r="D689" s="738" t="s">
        <v>4718</v>
      </c>
      <c r="E689" s="738" t="s">
        <v>5868</v>
      </c>
      <c r="F689" s="741">
        <v>8</v>
      </c>
      <c r="G689" s="741">
        <v>5661.36</v>
      </c>
      <c r="H689" s="754">
        <v>1</v>
      </c>
      <c r="I689" s="741"/>
      <c r="J689" s="741"/>
      <c r="K689" s="754">
        <v>0</v>
      </c>
      <c r="L689" s="741">
        <v>8</v>
      </c>
      <c r="M689" s="742">
        <v>5661.36</v>
      </c>
    </row>
    <row r="690" spans="1:13" ht="14.4" customHeight="1" x14ac:dyDescent="0.3">
      <c r="A690" s="737" t="s">
        <v>3147</v>
      </c>
      <c r="B690" s="738" t="s">
        <v>2954</v>
      </c>
      <c r="C690" s="738" t="s">
        <v>4983</v>
      </c>
      <c r="D690" s="738" t="s">
        <v>4984</v>
      </c>
      <c r="E690" s="738" t="s">
        <v>4985</v>
      </c>
      <c r="F690" s="741"/>
      <c r="G690" s="741"/>
      <c r="H690" s="754">
        <v>0</v>
      </c>
      <c r="I690" s="741">
        <v>6</v>
      </c>
      <c r="J690" s="741">
        <v>4814.7000000000007</v>
      </c>
      <c r="K690" s="754">
        <v>1</v>
      </c>
      <c r="L690" s="741">
        <v>6</v>
      </c>
      <c r="M690" s="742">
        <v>4814.7000000000007</v>
      </c>
    </row>
    <row r="691" spans="1:13" ht="14.4" customHeight="1" x14ac:dyDescent="0.3">
      <c r="A691" s="737" t="s">
        <v>3147</v>
      </c>
      <c r="B691" s="738" t="s">
        <v>2954</v>
      </c>
      <c r="C691" s="738" t="s">
        <v>1658</v>
      </c>
      <c r="D691" s="738" t="s">
        <v>2955</v>
      </c>
      <c r="E691" s="738" t="s">
        <v>2956</v>
      </c>
      <c r="F691" s="741"/>
      <c r="G691" s="741"/>
      <c r="H691" s="754">
        <v>0</v>
      </c>
      <c r="I691" s="741">
        <v>50</v>
      </c>
      <c r="J691" s="741">
        <v>40123.999999999985</v>
      </c>
      <c r="K691" s="754">
        <v>1</v>
      </c>
      <c r="L691" s="741">
        <v>50</v>
      </c>
      <c r="M691" s="742">
        <v>40123.999999999985</v>
      </c>
    </row>
    <row r="692" spans="1:13" ht="14.4" customHeight="1" x14ac:dyDescent="0.3">
      <c r="A692" s="737" t="s">
        <v>3147</v>
      </c>
      <c r="B692" s="738" t="s">
        <v>2954</v>
      </c>
      <c r="C692" s="738" t="s">
        <v>4897</v>
      </c>
      <c r="D692" s="738" t="s">
        <v>4898</v>
      </c>
      <c r="E692" s="738" t="s">
        <v>4899</v>
      </c>
      <c r="F692" s="741"/>
      <c r="G692" s="741"/>
      <c r="H692" s="754">
        <v>0</v>
      </c>
      <c r="I692" s="741">
        <v>13</v>
      </c>
      <c r="J692" s="741">
        <v>8981.83</v>
      </c>
      <c r="K692" s="754">
        <v>1</v>
      </c>
      <c r="L692" s="741">
        <v>13</v>
      </c>
      <c r="M692" s="742">
        <v>8981.83</v>
      </c>
    </row>
    <row r="693" spans="1:13" ht="14.4" customHeight="1" x14ac:dyDescent="0.3">
      <c r="A693" s="737" t="s">
        <v>3147</v>
      </c>
      <c r="B693" s="738" t="s">
        <v>2954</v>
      </c>
      <c r="C693" s="738" t="s">
        <v>4986</v>
      </c>
      <c r="D693" s="738" t="s">
        <v>4987</v>
      </c>
      <c r="E693" s="738" t="s">
        <v>5898</v>
      </c>
      <c r="F693" s="741"/>
      <c r="G693" s="741"/>
      <c r="H693" s="754">
        <v>0</v>
      </c>
      <c r="I693" s="741">
        <v>2</v>
      </c>
      <c r="J693" s="741">
        <v>2358.98</v>
      </c>
      <c r="K693" s="754">
        <v>1</v>
      </c>
      <c r="L693" s="741">
        <v>2</v>
      </c>
      <c r="M693" s="742">
        <v>2358.98</v>
      </c>
    </row>
    <row r="694" spans="1:13" ht="14.4" customHeight="1" x14ac:dyDescent="0.3">
      <c r="A694" s="737" t="s">
        <v>3147</v>
      </c>
      <c r="B694" s="738" t="s">
        <v>2866</v>
      </c>
      <c r="C694" s="738" t="s">
        <v>3616</v>
      </c>
      <c r="D694" s="738" t="s">
        <v>3617</v>
      </c>
      <c r="E694" s="738" t="s">
        <v>3618</v>
      </c>
      <c r="F694" s="741"/>
      <c r="G694" s="741"/>
      <c r="H694" s="754">
        <v>0</v>
      </c>
      <c r="I694" s="741">
        <v>28</v>
      </c>
      <c r="J694" s="741">
        <v>2989</v>
      </c>
      <c r="K694" s="754">
        <v>1</v>
      </c>
      <c r="L694" s="741">
        <v>28</v>
      </c>
      <c r="M694" s="742">
        <v>2989</v>
      </c>
    </row>
    <row r="695" spans="1:13" ht="14.4" customHeight="1" x14ac:dyDescent="0.3">
      <c r="A695" s="737" t="s">
        <v>3147</v>
      </c>
      <c r="B695" s="738" t="s">
        <v>2866</v>
      </c>
      <c r="C695" s="738" t="s">
        <v>4946</v>
      </c>
      <c r="D695" s="738" t="s">
        <v>3617</v>
      </c>
      <c r="E695" s="738" t="s">
        <v>4947</v>
      </c>
      <c r="F695" s="741"/>
      <c r="G695" s="741"/>
      <c r="H695" s="754"/>
      <c r="I695" s="741">
        <v>7</v>
      </c>
      <c r="J695" s="741">
        <v>0</v>
      </c>
      <c r="K695" s="754"/>
      <c r="L695" s="741">
        <v>7</v>
      </c>
      <c r="M695" s="742">
        <v>0</v>
      </c>
    </row>
    <row r="696" spans="1:13" ht="14.4" customHeight="1" x14ac:dyDescent="0.3">
      <c r="A696" s="737" t="s">
        <v>3147</v>
      </c>
      <c r="B696" s="738" t="s">
        <v>2866</v>
      </c>
      <c r="C696" s="738" t="s">
        <v>4794</v>
      </c>
      <c r="D696" s="738" t="s">
        <v>4795</v>
      </c>
      <c r="E696" s="738" t="s">
        <v>4796</v>
      </c>
      <c r="F696" s="741"/>
      <c r="G696" s="741"/>
      <c r="H696" s="754">
        <v>0</v>
      </c>
      <c r="I696" s="741">
        <v>87</v>
      </c>
      <c r="J696" s="741">
        <v>11484.869999999997</v>
      </c>
      <c r="K696" s="754">
        <v>1</v>
      </c>
      <c r="L696" s="741">
        <v>87</v>
      </c>
      <c r="M696" s="742">
        <v>11484.869999999997</v>
      </c>
    </row>
    <row r="697" spans="1:13" ht="14.4" customHeight="1" x14ac:dyDescent="0.3">
      <c r="A697" s="737" t="s">
        <v>3147</v>
      </c>
      <c r="B697" s="738" t="s">
        <v>2866</v>
      </c>
      <c r="C697" s="738" t="s">
        <v>4797</v>
      </c>
      <c r="D697" s="738" t="s">
        <v>4798</v>
      </c>
      <c r="E697" s="738" t="s">
        <v>4799</v>
      </c>
      <c r="F697" s="741"/>
      <c r="G697" s="741"/>
      <c r="H697" s="754">
        <v>0</v>
      </c>
      <c r="I697" s="741">
        <v>6</v>
      </c>
      <c r="J697" s="741">
        <v>1822.92</v>
      </c>
      <c r="K697" s="754">
        <v>1</v>
      </c>
      <c r="L697" s="741">
        <v>6</v>
      </c>
      <c r="M697" s="742">
        <v>1822.92</v>
      </c>
    </row>
    <row r="698" spans="1:13" ht="14.4" customHeight="1" x14ac:dyDescent="0.3">
      <c r="A698" s="737" t="s">
        <v>3147</v>
      </c>
      <c r="B698" s="738" t="s">
        <v>2866</v>
      </c>
      <c r="C698" s="738" t="s">
        <v>889</v>
      </c>
      <c r="D698" s="738" t="s">
        <v>890</v>
      </c>
      <c r="E698" s="738" t="s">
        <v>2867</v>
      </c>
      <c r="F698" s="741"/>
      <c r="G698" s="741"/>
      <c r="H698" s="754">
        <v>0</v>
      </c>
      <c r="I698" s="741">
        <v>68</v>
      </c>
      <c r="J698" s="741">
        <v>8170.2000000000025</v>
      </c>
      <c r="K698" s="754">
        <v>1</v>
      </c>
      <c r="L698" s="741">
        <v>68</v>
      </c>
      <c r="M698" s="742">
        <v>8170.2000000000025</v>
      </c>
    </row>
    <row r="699" spans="1:13" ht="14.4" customHeight="1" x14ac:dyDescent="0.3">
      <c r="A699" s="737" t="s">
        <v>3147</v>
      </c>
      <c r="B699" s="738" t="s">
        <v>5876</v>
      </c>
      <c r="C699" s="738" t="s">
        <v>4961</v>
      </c>
      <c r="D699" s="738" t="s">
        <v>4962</v>
      </c>
      <c r="E699" s="738" t="s">
        <v>4963</v>
      </c>
      <c r="F699" s="741">
        <v>12</v>
      </c>
      <c r="G699" s="741">
        <v>3645.84</v>
      </c>
      <c r="H699" s="754">
        <v>1</v>
      </c>
      <c r="I699" s="741"/>
      <c r="J699" s="741"/>
      <c r="K699" s="754">
        <v>0</v>
      </c>
      <c r="L699" s="741">
        <v>12</v>
      </c>
      <c r="M699" s="742">
        <v>3645.84</v>
      </c>
    </row>
    <row r="700" spans="1:13" ht="14.4" customHeight="1" x14ac:dyDescent="0.3">
      <c r="A700" s="737" t="s">
        <v>3147</v>
      </c>
      <c r="B700" s="738" t="s">
        <v>5876</v>
      </c>
      <c r="C700" s="738" t="s">
        <v>4964</v>
      </c>
      <c r="D700" s="738" t="s">
        <v>4962</v>
      </c>
      <c r="E700" s="738" t="s">
        <v>4965</v>
      </c>
      <c r="F700" s="741">
        <v>8</v>
      </c>
      <c r="G700" s="741">
        <v>4861.2</v>
      </c>
      <c r="H700" s="754">
        <v>1</v>
      </c>
      <c r="I700" s="741"/>
      <c r="J700" s="741"/>
      <c r="K700" s="754">
        <v>0</v>
      </c>
      <c r="L700" s="741">
        <v>8</v>
      </c>
      <c r="M700" s="742">
        <v>4861.2</v>
      </c>
    </row>
    <row r="701" spans="1:13" ht="14.4" customHeight="1" x14ac:dyDescent="0.3">
      <c r="A701" s="737" t="s">
        <v>3147</v>
      </c>
      <c r="B701" s="738" t="s">
        <v>5872</v>
      </c>
      <c r="C701" s="738" t="s">
        <v>3637</v>
      </c>
      <c r="D701" s="738" t="s">
        <v>3638</v>
      </c>
      <c r="E701" s="738" t="s">
        <v>3639</v>
      </c>
      <c r="F701" s="741">
        <v>5</v>
      </c>
      <c r="G701" s="741">
        <v>7363.0499999999993</v>
      </c>
      <c r="H701" s="754">
        <v>1</v>
      </c>
      <c r="I701" s="741"/>
      <c r="J701" s="741"/>
      <c r="K701" s="754">
        <v>0</v>
      </c>
      <c r="L701" s="741">
        <v>5</v>
      </c>
      <c r="M701" s="742">
        <v>7363.0499999999993</v>
      </c>
    </row>
    <row r="702" spans="1:13" ht="14.4" customHeight="1" x14ac:dyDescent="0.3">
      <c r="A702" s="737" t="s">
        <v>3147</v>
      </c>
      <c r="B702" s="738" t="s">
        <v>5872</v>
      </c>
      <c r="C702" s="738" t="s">
        <v>4859</v>
      </c>
      <c r="D702" s="738" t="s">
        <v>4855</v>
      </c>
      <c r="E702" s="738" t="s">
        <v>4856</v>
      </c>
      <c r="F702" s="741">
        <v>2</v>
      </c>
      <c r="G702" s="741">
        <v>2945.22</v>
      </c>
      <c r="H702" s="754">
        <v>1</v>
      </c>
      <c r="I702" s="741"/>
      <c r="J702" s="741"/>
      <c r="K702" s="754">
        <v>0</v>
      </c>
      <c r="L702" s="741">
        <v>2</v>
      </c>
      <c r="M702" s="742">
        <v>2945.22</v>
      </c>
    </row>
    <row r="703" spans="1:13" ht="14.4" customHeight="1" x14ac:dyDescent="0.3">
      <c r="A703" s="737" t="s">
        <v>3147</v>
      </c>
      <c r="B703" s="738" t="s">
        <v>5872</v>
      </c>
      <c r="C703" s="738" t="s">
        <v>4861</v>
      </c>
      <c r="D703" s="738" t="s">
        <v>3513</v>
      </c>
      <c r="E703" s="738" t="s">
        <v>4856</v>
      </c>
      <c r="F703" s="741"/>
      <c r="G703" s="741"/>
      <c r="H703" s="754">
        <v>0</v>
      </c>
      <c r="I703" s="741">
        <v>12</v>
      </c>
      <c r="J703" s="741">
        <v>17671.32</v>
      </c>
      <c r="K703" s="754">
        <v>1</v>
      </c>
      <c r="L703" s="741">
        <v>12</v>
      </c>
      <c r="M703" s="742">
        <v>17671.32</v>
      </c>
    </row>
    <row r="704" spans="1:13" ht="14.4" customHeight="1" x14ac:dyDescent="0.3">
      <c r="A704" s="737" t="s">
        <v>3147</v>
      </c>
      <c r="B704" s="738" t="s">
        <v>5872</v>
      </c>
      <c r="C704" s="738" t="s">
        <v>4969</v>
      </c>
      <c r="D704" s="738" t="s">
        <v>3513</v>
      </c>
      <c r="E704" s="738" t="s">
        <v>3639</v>
      </c>
      <c r="F704" s="741"/>
      <c r="G704" s="741"/>
      <c r="H704" s="754">
        <v>0</v>
      </c>
      <c r="I704" s="741">
        <v>11</v>
      </c>
      <c r="J704" s="741">
        <v>16198.71</v>
      </c>
      <c r="K704" s="754">
        <v>1</v>
      </c>
      <c r="L704" s="741">
        <v>11</v>
      </c>
      <c r="M704" s="742">
        <v>16198.71</v>
      </c>
    </row>
    <row r="705" spans="1:13" ht="14.4" customHeight="1" x14ac:dyDescent="0.3">
      <c r="A705" s="737" t="s">
        <v>3147</v>
      </c>
      <c r="B705" s="738" t="s">
        <v>2871</v>
      </c>
      <c r="C705" s="738" t="s">
        <v>4763</v>
      </c>
      <c r="D705" s="738" t="s">
        <v>4060</v>
      </c>
      <c r="E705" s="738" t="s">
        <v>2960</v>
      </c>
      <c r="F705" s="741">
        <v>6</v>
      </c>
      <c r="G705" s="741">
        <v>1244.6999999999998</v>
      </c>
      <c r="H705" s="754">
        <v>1</v>
      </c>
      <c r="I705" s="741"/>
      <c r="J705" s="741"/>
      <c r="K705" s="754">
        <v>0</v>
      </c>
      <c r="L705" s="741">
        <v>6</v>
      </c>
      <c r="M705" s="742">
        <v>1244.6999999999998</v>
      </c>
    </row>
    <row r="706" spans="1:13" ht="14.4" customHeight="1" x14ac:dyDescent="0.3">
      <c r="A706" s="737" t="s">
        <v>3147</v>
      </c>
      <c r="B706" s="738" t="s">
        <v>2871</v>
      </c>
      <c r="C706" s="738" t="s">
        <v>4934</v>
      </c>
      <c r="D706" s="738" t="s">
        <v>1632</v>
      </c>
      <c r="E706" s="738" t="s">
        <v>4765</v>
      </c>
      <c r="F706" s="741"/>
      <c r="G706" s="741"/>
      <c r="H706" s="754">
        <v>0</v>
      </c>
      <c r="I706" s="741">
        <v>2</v>
      </c>
      <c r="J706" s="741">
        <v>276.62</v>
      </c>
      <c r="K706" s="754">
        <v>1</v>
      </c>
      <c r="L706" s="741">
        <v>2</v>
      </c>
      <c r="M706" s="742">
        <v>276.62</v>
      </c>
    </row>
    <row r="707" spans="1:13" ht="14.4" customHeight="1" x14ac:dyDescent="0.3">
      <c r="A707" s="737" t="s">
        <v>3147</v>
      </c>
      <c r="B707" s="738" t="s">
        <v>2871</v>
      </c>
      <c r="C707" s="738" t="s">
        <v>1920</v>
      </c>
      <c r="D707" s="738" t="s">
        <v>1632</v>
      </c>
      <c r="E707" s="738" t="s">
        <v>2983</v>
      </c>
      <c r="F707" s="741"/>
      <c r="G707" s="741"/>
      <c r="H707" s="754">
        <v>0</v>
      </c>
      <c r="I707" s="741">
        <v>1</v>
      </c>
      <c r="J707" s="741">
        <v>69.16</v>
      </c>
      <c r="K707" s="754">
        <v>1</v>
      </c>
      <c r="L707" s="741">
        <v>1</v>
      </c>
      <c r="M707" s="742">
        <v>69.16</v>
      </c>
    </row>
    <row r="708" spans="1:13" ht="14.4" customHeight="1" x14ac:dyDescent="0.3">
      <c r="A708" s="737" t="s">
        <v>3147</v>
      </c>
      <c r="B708" s="738" t="s">
        <v>2871</v>
      </c>
      <c r="C708" s="738" t="s">
        <v>1631</v>
      </c>
      <c r="D708" s="738" t="s">
        <v>1632</v>
      </c>
      <c r="E708" s="738" t="s">
        <v>2960</v>
      </c>
      <c r="F708" s="741"/>
      <c r="G708" s="741"/>
      <c r="H708" s="754">
        <v>0</v>
      </c>
      <c r="I708" s="741">
        <v>22</v>
      </c>
      <c r="J708" s="741">
        <v>4563.8999999999996</v>
      </c>
      <c r="K708" s="754">
        <v>1</v>
      </c>
      <c r="L708" s="741">
        <v>22</v>
      </c>
      <c r="M708" s="742">
        <v>4563.8999999999996</v>
      </c>
    </row>
    <row r="709" spans="1:13" ht="14.4" customHeight="1" x14ac:dyDescent="0.3">
      <c r="A709" s="737" t="s">
        <v>3147</v>
      </c>
      <c r="B709" s="738" t="s">
        <v>2910</v>
      </c>
      <c r="C709" s="738" t="s">
        <v>3386</v>
      </c>
      <c r="D709" s="738" t="s">
        <v>2911</v>
      </c>
      <c r="E709" s="738" t="s">
        <v>3387</v>
      </c>
      <c r="F709" s="741"/>
      <c r="G709" s="741"/>
      <c r="H709" s="754">
        <v>0</v>
      </c>
      <c r="I709" s="741">
        <v>36</v>
      </c>
      <c r="J709" s="741">
        <v>7468.199999999998</v>
      </c>
      <c r="K709" s="754">
        <v>1</v>
      </c>
      <c r="L709" s="741">
        <v>36</v>
      </c>
      <c r="M709" s="742">
        <v>7468.199999999998</v>
      </c>
    </row>
    <row r="710" spans="1:13" ht="14.4" customHeight="1" x14ac:dyDescent="0.3">
      <c r="A710" s="737" t="s">
        <v>3147</v>
      </c>
      <c r="B710" s="738" t="s">
        <v>2910</v>
      </c>
      <c r="C710" s="738" t="s">
        <v>4839</v>
      </c>
      <c r="D710" s="738" t="s">
        <v>4837</v>
      </c>
      <c r="E710" s="738" t="s">
        <v>3157</v>
      </c>
      <c r="F710" s="741">
        <v>2</v>
      </c>
      <c r="G710" s="741">
        <v>414.9</v>
      </c>
      <c r="H710" s="754">
        <v>1</v>
      </c>
      <c r="I710" s="741"/>
      <c r="J710" s="741"/>
      <c r="K710" s="754">
        <v>0</v>
      </c>
      <c r="L710" s="741">
        <v>2</v>
      </c>
      <c r="M710" s="742">
        <v>414.9</v>
      </c>
    </row>
    <row r="711" spans="1:13" ht="14.4" customHeight="1" x14ac:dyDescent="0.3">
      <c r="A711" s="737" t="s">
        <v>3147</v>
      </c>
      <c r="B711" s="738" t="s">
        <v>2910</v>
      </c>
      <c r="C711" s="738" t="s">
        <v>4959</v>
      </c>
      <c r="D711" s="738" t="s">
        <v>4960</v>
      </c>
      <c r="E711" s="738" t="s">
        <v>3387</v>
      </c>
      <c r="F711" s="741">
        <v>2</v>
      </c>
      <c r="G711" s="741">
        <v>414.9</v>
      </c>
      <c r="H711" s="754">
        <v>1</v>
      </c>
      <c r="I711" s="741"/>
      <c r="J711" s="741"/>
      <c r="K711" s="754">
        <v>0</v>
      </c>
      <c r="L711" s="741">
        <v>2</v>
      </c>
      <c r="M711" s="742">
        <v>414.9</v>
      </c>
    </row>
    <row r="712" spans="1:13" ht="14.4" customHeight="1" x14ac:dyDescent="0.3">
      <c r="A712" s="737" t="s">
        <v>3147</v>
      </c>
      <c r="B712" s="738" t="s">
        <v>5853</v>
      </c>
      <c r="C712" s="738" t="s">
        <v>3266</v>
      </c>
      <c r="D712" s="738" t="s">
        <v>3156</v>
      </c>
      <c r="E712" s="738" t="s">
        <v>3204</v>
      </c>
      <c r="F712" s="741"/>
      <c r="G712" s="741"/>
      <c r="H712" s="754">
        <v>0</v>
      </c>
      <c r="I712" s="741">
        <v>4</v>
      </c>
      <c r="J712" s="741">
        <v>276.64</v>
      </c>
      <c r="K712" s="754">
        <v>1</v>
      </c>
      <c r="L712" s="741">
        <v>4</v>
      </c>
      <c r="M712" s="742">
        <v>276.64</v>
      </c>
    </row>
    <row r="713" spans="1:13" ht="14.4" customHeight="1" x14ac:dyDescent="0.3">
      <c r="A713" s="737" t="s">
        <v>3147</v>
      </c>
      <c r="B713" s="738" t="s">
        <v>5853</v>
      </c>
      <c r="C713" s="738" t="s">
        <v>3155</v>
      </c>
      <c r="D713" s="738" t="s">
        <v>3156</v>
      </c>
      <c r="E713" s="738" t="s">
        <v>3157</v>
      </c>
      <c r="F713" s="741"/>
      <c r="G713" s="741"/>
      <c r="H713" s="754">
        <v>0</v>
      </c>
      <c r="I713" s="741">
        <v>155</v>
      </c>
      <c r="J713" s="741">
        <v>32154.750000000029</v>
      </c>
      <c r="K713" s="754">
        <v>1</v>
      </c>
      <c r="L713" s="741">
        <v>155</v>
      </c>
      <c r="M713" s="742">
        <v>32154.750000000029</v>
      </c>
    </row>
    <row r="714" spans="1:13" ht="14.4" customHeight="1" x14ac:dyDescent="0.3">
      <c r="A714" s="737" t="s">
        <v>3147</v>
      </c>
      <c r="B714" s="738" t="s">
        <v>5853</v>
      </c>
      <c r="C714" s="738" t="s">
        <v>4767</v>
      </c>
      <c r="D714" s="738" t="s">
        <v>3450</v>
      </c>
      <c r="E714" s="738" t="s">
        <v>3157</v>
      </c>
      <c r="F714" s="741">
        <v>16</v>
      </c>
      <c r="G714" s="741">
        <v>3319.2000000000003</v>
      </c>
      <c r="H714" s="754">
        <v>1</v>
      </c>
      <c r="I714" s="741"/>
      <c r="J714" s="741"/>
      <c r="K714" s="754">
        <v>0</v>
      </c>
      <c r="L714" s="741">
        <v>16</v>
      </c>
      <c r="M714" s="742">
        <v>3319.2000000000003</v>
      </c>
    </row>
    <row r="715" spans="1:13" ht="14.4" customHeight="1" x14ac:dyDescent="0.3">
      <c r="A715" s="737" t="s">
        <v>3147</v>
      </c>
      <c r="B715" s="738" t="s">
        <v>5853</v>
      </c>
      <c r="C715" s="738" t="s">
        <v>4937</v>
      </c>
      <c r="D715" s="738" t="s">
        <v>4938</v>
      </c>
      <c r="E715" s="738" t="s">
        <v>4939</v>
      </c>
      <c r="F715" s="741">
        <v>17</v>
      </c>
      <c r="G715" s="741">
        <v>470.39</v>
      </c>
      <c r="H715" s="754">
        <v>1</v>
      </c>
      <c r="I715" s="741"/>
      <c r="J715" s="741"/>
      <c r="K715" s="754">
        <v>0</v>
      </c>
      <c r="L715" s="741">
        <v>17</v>
      </c>
      <c r="M715" s="742">
        <v>470.39</v>
      </c>
    </row>
    <row r="716" spans="1:13" ht="14.4" customHeight="1" x14ac:dyDescent="0.3">
      <c r="A716" s="737" t="s">
        <v>3147</v>
      </c>
      <c r="B716" s="738" t="s">
        <v>2873</v>
      </c>
      <c r="C716" s="738" t="s">
        <v>4871</v>
      </c>
      <c r="D716" s="738" t="s">
        <v>4872</v>
      </c>
      <c r="E716" s="738" t="s">
        <v>2878</v>
      </c>
      <c r="F716" s="741"/>
      <c r="G716" s="741"/>
      <c r="H716" s="754">
        <v>0</v>
      </c>
      <c r="I716" s="741">
        <v>4</v>
      </c>
      <c r="J716" s="741">
        <v>6459.6</v>
      </c>
      <c r="K716" s="754">
        <v>1</v>
      </c>
      <c r="L716" s="741">
        <v>4</v>
      </c>
      <c r="M716" s="742">
        <v>6459.6</v>
      </c>
    </row>
    <row r="717" spans="1:13" ht="14.4" customHeight="1" x14ac:dyDescent="0.3">
      <c r="A717" s="737" t="s">
        <v>3147</v>
      </c>
      <c r="B717" s="738" t="s">
        <v>2873</v>
      </c>
      <c r="C717" s="738" t="s">
        <v>4873</v>
      </c>
      <c r="D717" s="738" t="s">
        <v>4874</v>
      </c>
      <c r="E717" s="738" t="s">
        <v>2878</v>
      </c>
      <c r="F717" s="741"/>
      <c r="G717" s="741"/>
      <c r="H717" s="754">
        <v>0</v>
      </c>
      <c r="I717" s="741">
        <v>2</v>
      </c>
      <c r="J717" s="741">
        <v>3229.8</v>
      </c>
      <c r="K717" s="754">
        <v>1</v>
      </c>
      <c r="L717" s="741">
        <v>2</v>
      </c>
      <c r="M717" s="742">
        <v>3229.8</v>
      </c>
    </row>
    <row r="718" spans="1:13" ht="14.4" customHeight="1" x14ac:dyDescent="0.3">
      <c r="A718" s="737" t="s">
        <v>3147</v>
      </c>
      <c r="B718" s="738" t="s">
        <v>2873</v>
      </c>
      <c r="C718" s="738" t="s">
        <v>4875</v>
      </c>
      <c r="D718" s="738" t="s">
        <v>4876</v>
      </c>
      <c r="E718" s="738" t="s">
        <v>4877</v>
      </c>
      <c r="F718" s="741"/>
      <c r="G718" s="741"/>
      <c r="H718" s="754">
        <v>0</v>
      </c>
      <c r="I718" s="741">
        <v>50</v>
      </c>
      <c r="J718" s="741">
        <v>16235</v>
      </c>
      <c r="K718" s="754">
        <v>1</v>
      </c>
      <c r="L718" s="741">
        <v>50</v>
      </c>
      <c r="M718" s="742">
        <v>16235</v>
      </c>
    </row>
    <row r="719" spans="1:13" ht="14.4" customHeight="1" x14ac:dyDescent="0.3">
      <c r="A719" s="737" t="s">
        <v>3147</v>
      </c>
      <c r="B719" s="738" t="s">
        <v>2873</v>
      </c>
      <c r="C719" s="738" t="s">
        <v>4972</v>
      </c>
      <c r="D719" s="738" t="s">
        <v>4973</v>
      </c>
      <c r="E719" s="738" t="s">
        <v>2874</v>
      </c>
      <c r="F719" s="741">
        <v>30</v>
      </c>
      <c r="G719" s="741">
        <v>48447</v>
      </c>
      <c r="H719" s="754">
        <v>1</v>
      </c>
      <c r="I719" s="741"/>
      <c r="J719" s="741"/>
      <c r="K719" s="754">
        <v>0</v>
      </c>
      <c r="L719" s="741">
        <v>30</v>
      </c>
      <c r="M719" s="742">
        <v>48447</v>
      </c>
    </row>
    <row r="720" spans="1:13" ht="14.4" customHeight="1" x14ac:dyDescent="0.3">
      <c r="A720" s="737" t="s">
        <v>3147</v>
      </c>
      <c r="B720" s="738" t="s">
        <v>2873</v>
      </c>
      <c r="C720" s="738" t="s">
        <v>4974</v>
      </c>
      <c r="D720" s="738" t="s">
        <v>4975</v>
      </c>
      <c r="E720" s="738" t="s">
        <v>2874</v>
      </c>
      <c r="F720" s="741"/>
      <c r="G720" s="741"/>
      <c r="H720" s="754">
        <v>0</v>
      </c>
      <c r="I720" s="741">
        <v>28</v>
      </c>
      <c r="J720" s="741">
        <v>45217.2</v>
      </c>
      <c r="K720" s="754">
        <v>1</v>
      </c>
      <c r="L720" s="741">
        <v>28</v>
      </c>
      <c r="M720" s="742">
        <v>45217.2</v>
      </c>
    </row>
    <row r="721" spans="1:13" ht="14.4" customHeight="1" x14ac:dyDescent="0.3">
      <c r="A721" s="737" t="s">
        <v>3147</v>
      </c>
      <c r="B721" s="738" t="s">
        <v>2873</v>
      </c>
      <c r="C721" s="738" t="s">
        <v>2644</v>
      </c>
      <c r="D721" s="738" t="s">
        <v>2645</v>
      </c>
      <c r="E721" s="738" t="s">
        <v>1676</v>
      </c>
      <c r="F721" s="741"/>
      <c r="G721" s="741"/>
      <c r="H721" s="754">
        <v>0</v>
      </c>
      <c r="I721" s="741">
        <v>50</v>
      </c>
      <c r="J721" s="741">
        <v>3613.5</v>
      </c>
      <c r="K721" s="754">
        <v>1</v>
      </c>
      <c r="L721" s="741">
        <v>50</v>
      </c>
      <c r="M721" s="742">
        <v>3613.5</v>
      </c>
    </row>
    <row r="722" spans="1:13" ht="14.4" customHeight="1" x14ac:dyDescent="0.3">
      <c r="A722" s="737" t="s">
        <v>3147</v>
      </c>
      <c r="B722" s="738" t="s">
        <v>2873</v>
      </c>
      <c r="C722" s="738" t="s">
        <v>940</v>
      </c>
      <c r="D722" s="738" t="s">
        <v>941</v>
      </c>
      <c r="E722" s="738" t="s">
        <v>942</v>
      </c>
      <c r="F722" s="741"/>
      <c r="G722" s="741"/>
      <c r="H722" s="754">
        <v>0</v>
      </c>
      <c r="I722" s="741">
        <v>20</v>
      </c>
      <c r="J722" s="741">
        <v>52719.399999999994</v>
      </c>
      <c r="K722" s="754">
        <v>1</v>
      </c>
      <c r="L722" s="741">
        <v>20</v>
      </c>
      <c r="M722" s="742">
        <v>52719.399999999994</v>
      </c>
    </row>
    <row r="723" spans="1:13" ht="14.4" customHeight="1" x14ac:dyDescent="0.3">
      <c r="A723" s="737" t="s">
        <v>3147</v>
      </c>
      <c r="B723" s="738" t="s">
        <v>5874</v>
      </c>
      <c r="C723" s="738" t="s">
        <v>4901</v>
      </c>
      <c r="D723" s="738" t="s">
        <v>4902</v>
      </c>
      <c r="E723" s="738" t="s">
        <v>4903</v>
      </c>
      <c r="F723" s="741">
        <v>6</v>
      </c>
      <c r="G723" s="741">
        <v>3959.2200000000003</v>
      </c>
      <c r="H723" s="754">
        <v>1</v>
      </c>
      <c r="I723" s="741"/>
      <c r="J723" s="741"/>
      <c r="K723" s="754">
        <v>0</v>
      </c>
      <c r="L723" s="741">
        <v>6</v>
      </c>
      <c r="M723" s="742">
        <v>3959.2200000000003</v>
      </c>
    </row>
    <row r="724" spans="1:13" ht="14.4" customHeight="1" x14ac:dyDescent="0.3">
      <c r="A724" s="737" t="s">
        <v>3147</v>
      </c>
      <c r="B724" s="738" t="s">
        <v>5874</v>
      </c>
      <c r="C724" s="738" t="s">
        <v>4989</v>
      </c>
      <c r="D724" s="738" t="s">
        <v>4902</v>
      </c>
      <c r="E724" s="738" t="s">
        <v>4990</v>
      </c>
      <c r="F724" s="741">
        <v>27</v>
      </c>
      <c r="G724" s="741">
        <v>15296.309999999998</v>
      </c>
      <c r="H724" s="754">
        <v>1</v>
      </c>
      <c r="I724" s="741"/>
      <c r="J724" s="741"/>
      <c r="K724" s="754">
        <v>0</v>
      </c>
      <c r="L724" s="741">
        <v>27</v>
      </c>
      <c r="M724" s="742">
        <v>15296.309999999998</v>
      </c>
    </row>
    <row r="725" spans="1:13" ht="14.4" customHeight="1" x14ac:dyDescent="0.3">
      <c r="A725" s="737" t="s">
        <v>3148</v>
      </c>
      <c r="B725" s="738" t="s">
        <v>2920</v>
      </c>
      <c r="C725" s="738" t="s">
        <v>1639</v>
      </c>
      <c r="D725" s="738" t="s">
        <v>2921</v>
      </c>
      <c r="E725" s="738" t="s">
        <v>2922</v>
      </c>
      <c r="F725" s="741"/>
      <c r="G725" s="741"/>
      <c r="H725" s="754">
        <v>0</v>
      </c>
      <c r="I725" s="741">
        <v>8</v>
      </c>
      <c r="J725" s="741">
        <v>6786.8</v>
      </c>
      <c r="K725" s="754">
        <v>1</v>
      </c>
      <c r="L725" s="741">
        <v>8</v>
      </c>
      <c r="M725" s="742">
        <v>6786.8</v>
      </c>
    </row>
    <row r="726" spans="1:13" ht="14.4" customHeight="1" x14ac:dyDescent="0.3">
      <c r="A726" s="737" t="s">
        <v>3148</v>
      </c>
      <c r="B726" s="738" t="s">
        <v>5890</v>
      </c>
      <c r="C726" s="738" t="s">
        <v>3817</v>
      </c>
      <c r="D726" s="738" t="s">
        <v>3818</v>
      </c>
      <c r="E726" s="738" t="s">
        <v>3819</v>
      </c>
      <c r="F726" s="741"/>
      <c r="G726" s="741"/>
      <c r="H726" s="754">
        <v>0</v>
      </c>
      <c r="I726" s="741">
        <v>15</v>
      </c>
      <c r="J726" s="741">
        <v>7948.2000000000007</v>
      </c>
      <c r="K726" s="754">
        <v>1</v>
      </c>
      <c r="L726" s="741">
        <v>15</v>
      </c>
      <c r="M726" s="742">
        <v>7948.2000000000007</v>
      </c>
    </row>
    <row r="727" spans="1:13" ht="14.4" customHeight="1" x14ac:dyDescent="0.3">
      <c r="A727" s="737" t="s">
        <v>3148</v>
      </c>
      <c r="B727" s="738" t="s">
        <v>5893</v>
      </c>
      <c r="C727" s="738" t="s">
        <v>5454</v>
      </c>
      <c r="D727" s="738" t="s">
        <v>5455</v>
      </c>
      <c r="E727" s="738" t="s">
        <v>5456</v>
      </c>
      <c r="F727" s="741"/>
      <c r="G727" s="741"/>
      <c r="H727" s="754">
        <v>0</v>
      </c>
      <c r="I727" s="741">
        <v>422</v>
      </c>
      <c r="J727" s="741">
        <v>3102683.26</v>
      </c>
      <c r="K727" s="754">
        <v>1</v>
      </c>
      <c r="L727" s="741">
        <v>422</v>
      </c>
      <c r="M727" s="742">
        <v>3102683.26</v>
      </c>
    </row>
    <row r="728" spans="1:13" ht="14.4" customHeight="1" x14ac:dyDescent="0.3">
      <c r="A728" s="737" t="s">
        <v>3148</v>
      </c>
      <c r="B728" s="738" t="s">
        <v>5893</v>
      </c>
      <c r="C728" s="738" t="s">
        <v>5517</v>
      </c>
      <c r="D728" s="738" t="s">
        <v>5518</v>
      </c>
      <c r="E728" s="738" t="s">
        <v>5519</v>
      </c>
      <c r="F728" s="741"/>
      <c r="G728" s="741"/>
      <c r="H728" s="754">
        <v>0</v>
      </c>
      <c r="I728" s="741">
        <v>212</v>
      </c>
      <c r="J728" s="741">
        <v>1039130.72</v>
      </c>
      <c r="K728" s="754">
        <v>1</v>
      </c>
      <c r="L728" s="741">
        <v>212</v>
      </c>
      <c r="M728" s="742">
        <v>1039130.72</v>
      </c>
    </row>
    <row r="729" spans="1:13" ht="14.4" customHeight="1" x14ac:dyDescent="0.3">
      <c r="A729" s="737" t="s">
        <v>3148</v>
      </c>
      <c r="B729" s="738" t="s">
        <v>5893</v>
      </c>
      <c r="C729" s="738" t="s">
        <v>5520</v>
      </c>
      <c r="D729" s="738" t="s">
        <v>5521</v>
      </c>
      <c r="E729" s="738" t="s">
        <v>5522</v>
      </c>
      <c r="F729" s="741"/>
      <c r="G729" s="741"/>
      <c r="H729" s="754">
        <v>0</v>
      </c>
      <c r="I729" s="741">
        <v>111</v>
      </c>
      <c r="J729" s="741">
        <v>272036.57999999996</v>
      </c>
      <c r="K729" s="754">
        <v>1</v>
      </c>
      <c r="L729" s="741">
        <v>111</v>
      </c>
      <c r="M729" s="742">
        <v>272036.57999999996</v>
      </c>
    </row>
    <row r="730" spans="1:13" ht="14.4" customHeight="1" x14ac:dyDescent="0.3">
      <c r="A730" s="737" t="s">
        <v>3148</v>
      </c>
      <c r="B730" s="738" t="s">
        <v>5893</v>
      </c>
      <c r="C730" s="738" t="s">
        <v>5532</v>
      </c>
      <c r="D730" s="738" t="s">
        <v>5524</v>
      </c>
      <c r="E730" s="738" t="s">
        <v>5533</v>
      </c>
      <c r="F730" s="741">
        <v>80</v>
      </c>
      <c r="G730" s="741">
        <v>235274.4</v>
      </c>
      <c r="H730" s="754">
        <v>1</v>
      </c>
      <c r="I730" s="741"/>
      <c r="J730" s="741"/>
      <c r="K730" s="754">
        <v>0</v>
      </c>
      <c r="L730" s="741">
        <v>80</v>
      </c>
      <c r="M730" s="742">
        <v>235274.4</v>
      </c>
    </row>
    <row r="731" spans="1:13" ht="14.4" customHeight="1" x14ac:dyDescent="0.3">
      <c r="A731" s="737" t="s">
        <v>3148</v>
      </c>
      <c r="B731" s="738" t="s">
        <v>5893</v>
      </c>
      <c r="C731" s="738" t="s">
        <v>5523</v>
      </c>
      <c r="D731" s="738" t="s">
        <v>5524</v>
      </c>
      <c r="E731" s="738" t="s">
        <v>5525</v>
      </c>
      <c r="F731" s="741">
        <v>100</v>
      </c>
      <c r="G731" s="741">
        <v>588187</v>
      </c>
      <c r="H731" s="754">
        <v>1</v>
      </c>
      <c r="I731" s="741"/>
      <c r="J731" s="741"/>
      <c r="K731" s="754">
        <v>0</v>
      </c>
      <c r="L731" s="741">
        <v>100</v>
      </c>
      <c r="M731" s="742">
        <v>588187</v>
      </c>
    </row>
    <row r="732" spans="1:13" ht="14.4" customHeight="1" x14ac:dyDescent="0.3">
      <c r="A732" s="737" t="s">
        <v>3148</v>
      </c>
      <c r="B732" s="738" t="s">
        <v>5893</v>
      </c>
      <c r="C732" s="738" t="s">
        <v>5457</v>
      </c>
      <c r="D732" s="738" t="s">
        <v>5458</v>
      </c>
      <c r="E732" s="738" t="s">
        <v>5894</v>
      </c>
      <c r="F732" s="741">
        <v>356</v>
      </c>
      <c r="G732" s="741">
        <v>2093945.7199999997</v>
      </c>
      <c r="H732" s="754">
        <v>1</v>
      </c>
      <c r="I732" s="741"/>
      <c r="J732" s="741"/>
      <c r="K732" s="754">
        <v>0</v>
      </c>
      <c r="L732" s="741">
        <v>356</v>
      </c>
      <c r="M732" s="742">
        <v>2093945.7199999997</v>
      </c>
    </row>
    <row r="733" spans="1:13" ht="14.4" customHeight="1" x14ac:dyDescent="0.3">
      <c r="A733" s="737" t="s">
        <v>3148</v>
      </c>
      <c r="B733" s="738" t="s">
        <v>5893</v>
      </c>
      <c r="C733" s="738" t="s">
        <v>5527</v>
      </c>
      <c r="D733" s="738" t="s">
        <v>5528</v>
      </c>
      <c r="E733" s="738" t="s">
        <v>5529</v>
      </c>
      <c r="F733" s="741">
        <v>61</v>
      </c>
      <c r="G733" s="741">
        <v>896984.87000000011</v>
      </c>
      <c r="H733" s="754">
        <v>1</v>
      </c>
      <c r="I733" s="741"/>
      <c r="J733" s="741"/>
      <c r="K733" s="754">
        <v>0</v>
      </c>
      <c r="L733" s="741">
        <v>61</v>
      </c>
      <c r="M733" s="742">
        <v>896984.87000000011</v>
      </c>
    </row>
    <row r="734" spans="1:13" ht="14.4" customHeight="1" x14ac:dyDescent="0.3">
      <c r="A734" s="737" t="s">
        <v>3148</v>
      </c>
      <c r="B734" s="738" t="s">
        <v>5893</v>
      </c>
      <c r="C734" s="738" t="s">
        <v>5536</v>
      </c>
      <c r="D734" s="738" t="s">
        <v>5464</v>
      </c>
      <c r="E734" s="738" t="s">
        <v>5537</v>
      </c>
      <c r="F734" s="741"/>
      <c r="G734" s="741"/>
      <c r="H734" s="754">
        <v>0</v>
      </c>
      <c r="I734" s="741">
        <v>10</v>
      </c>
      <c r="J734" s="741">
        <v>49015.600000000006</v>
      </c>
      <c r="K734" s="754">
        <v>1</v>
      </c>
      <c r="L734" s="741">
        <v>10</v>
      </c>
      <c r="M734" s="742">
        <v>49015.600000000006</v>
      </c>
    </row>
    <row r="735" spans="1:13" ht="14.4" customHeight="1" x14ac:dyDescent="0.3">
      <c r="A735" s="737" t="s">
        <v>3148</v>
      </c>
      <c r="B735" s="738" t="s">
        <v>5893</v>
      </c>
      <c r="C735" s="738" t="s">
        <v>5534</v>
      </c>
      <c r="D735" s="738" t="s">
        <v>5524</v>
      </c>
      <c r="E735" s="738" t="s">
        <v>5535</v>
      </c>
      <c r="F735" s="741">
        <v>22</v>
      </c>
      <c r="G735" s="741">
        <v>215668.42</v>
      </c>
      <c r="H735" s="754">
        <v>1</v>
      </c>
      <c r="I735" s="741"/>
      <c r="J735" s="741"/>
      <c r="K735" s="754">
        <v>0</v>
      </c>
      <c r="L735" s="741">
        <v>22</v>
      </c>
      <c r="M735" s="742">
        <v>215668.42</v>
      </c>
    </row>
    <row r="736" spans="1:13" ht="14.4" customHeight="1" x14ac:dyDescent="0.3">
      <c r="A736" s="737" t="s">
        <v>3148</v>
      </c>
      <c r="B736" s="738" t="s">
        <v>2886</v>
      </c>
      <c r="C736" s="738" t="s">
        <v>5512</v>
      </c>
      <c r="D736" s="738" t="s">
        <v>2887</v>
      </c>
      <c r="E736" s="738" t="s">
        <v>5513</v>
      </c>
      <c r="F736" s="741"/>
      <c r="G736" s="741"/>
      <c r="H736" s="754">
        <v>0</v>
      </c>
      <c r="I736" s="741">
        <v>4</v>
      </c>
      <c r="J736" s="741">
        <v>278.2</v>
      </c>
      <c r="K736" s="754">
        <v>1</v>
      </c>
      <c r="L736" s="741">
        <v>4</v>
      </c>
      <c r="M736" s="742">
        <v>278.2</v>
      </c>
    </row>
    <row r="737" spans="1:13" ht="14.4" customHeight="1" x14ac:dyDescent="0.3">
      <c r="A737" s="737" t="s">
        <v>3148</v>
      </c>
      <c r="B737" s="738" t="s">
        <v>2886</v>
      </c>
      <c r="C737" s="738" t="s">
        <v>3794</v>
      </c>
      <c r="D737" s="738" t="s">
        <v>2887</v>
      </c>
      <c r="E737" s="738" t="s">
        <v>3795</v>
      </c>
      <c r="F737" s="741"/>
      <c r="G737" s="741"/>
      <c r="H737" s="754">
        <v>0</v>
      </c>
      <c r="I737" s="741">
        <v>5</v>
      </c>
      <c r="J737" s="741">
        <v>442.55000000000007</v>
      </c>
      <c r="K737" s="754">
        <v>1</v>
      </c>
      <c r="L737" s="741">
        <v>5</v>
      </c>
      <c r="M737" s="742">
        <v>442.55000000000007</v>
      </c>
    </row>
    <row r="738" spans="1:13" ht="14.4" customHeight="1" x14ac:dyDescent="0.3">
      <c r="A738" s="737" t="s">
        <v>3148</v>
      </c>
      <c r="B738" s="738" t="s">
        <v>2886</v>
      </c>
      <c r="C738" s="738" t="s">
        <v>5450</v>
      </c>
      <c r="D738" s="738" t="s">
        <v>5451</v>
      </c>
      <c r="E738" s="738" t="s">
        <v>5452</v>
      </c>
      <c r="F738" s="741"/>
      <c r="G738" s="741"/>
      <c r="H738" s="754">
        <v>0</v>
      </c>
      <c r="I738" s="741">
        <v>6</v>
      </c>
      <c r="J738" s="741">
        <v>592.68000000000006</v>
      </c>
      <c r="K738" s="754">
        <v>1</v>
      </c>
      <c r="L738" s="741">
        <v>6</v>
      </c>
      <c r="M738" s="742">
        <v>592.68000000000006</v>
      </c>
    </row>
    <row r="739" spans="1:13" ht="14.4" customHeight="1" x14ac:dyDescent="0.3">
      <c r="A739" s="737" t="s">
        <v>3148</v>
      </c>
      <c r="B739" s="738" t="s">
        <v>2886</v>
      </c>
      <c r="C739" s="738" t="s">
        <v>1250</v>
      </c>
      <c r="D739" s="738" t="s">
        <v>2887</v>
      </c>
      <c r="E739" s="738" t="s">
        <v>2888</v>
      </c>
      <c r="F739" s="741"/>
      <c r="G739" s="741"/>
      <c r="H739" s="754">
        <v>0</v>
      </c>
      <c r="I739" s="741">
        <v>14</v>
      </c>
      <c r="J739" s="741">
        <v>644.98</v>
      </c>
      <c r="K739" s="754">
        <v>1</v>
      </c>
      <c r="L739" s="741">
        <v>14</v>
      </c>
      <c r="M739" s="742">
        <v>644.98</v>
      </c>
    </row>
    <row r="740" spans="1:13" ht="14.4" customHeight="1" x14ac:dyDescent="0.3">
      <c r="A740" s="737" t="s">
        <v>3148</v>
      </c>
      <c r="B740" s="738" t="s">
        <v>2886</v>
      </c>
      <c r="C740" s="738" t="s">
        <v>3725</v>
      </c>
      <c r="D740" s="738" t="s">
        <v>2887</v>
      </c>
      <c r="E740" s="738" t="s">
        <v>3726</v>
      </c>
      <c r="F740" s="741">
        <v>6</v>
      </c>
      <c r="G740" s="741">
        <v>474.17999999999995</v>
      </c>
      <c r="H740" s="754">
        <v>1</v>
      </c>
      <c r="I740" s="741"/>
      <c r="J740" s="741"/>
      <c r="K740" s="754">
        <v>0</v>
      </c>
      <c r="L740" s="741">
        <v>6</v>
      </c>
      <c r="M740" s="742">
        <v>474.17999999999995</v>
      </c>
    </row>
    <row r="741" spans="1:13" ht="14.4" customHeight="1" x14ac:dyDescent="0.3">
      <c r="A741" s="737" t="s">
        <v>3148</v>
      </c>
      <c r="B741" s="738" t="s">
        <v>2853</v>
      </c>
      <c r="C741" s="738" t="s">
        <v>5486</v>
      </c>
      <c r="D741" s="738" t="s">
        <v>2333</v>
      </c>
      <c r="E741" s="738" t="s">
        <v>5899</v>
      </c>
      <c r="F741" s="741">
        <v>1</v>
      </c>
      <c r="G741" s="741">
        <v>0</v>
      </c>
      <c r="H741" s="754"/>
      <c r="I741" s="741"/>
      <c r="J741" s="741"/>
      <c r="K741" s="754"/>
      <c r="L741" s="741">
        <v>1</v>
      </c>
      <c r="M741" s="742">
        <v>0</v>
      </c>
    </row>
    <row r="742" spans="1:13" ht="14.4" customHeight="1" x14ac:dyDescent="0.3">
      <c r="A742" s="737" t="s">
        <v>3148</v>
      </c>
      <c r="B742" s="738" t="s">
        <v>2903</v>
      </c>
      <c r="C742" s="738" t="s">
        <v>3187</v>
      </c>
      <c r="D742" s="738" t="s">
        <v>1247</v>
      </c>
      <c r="E742" s="738" t="s">
        <v>3000</v>
      </c>
      <c r="F742" s="741"/>
      <c r="G742" s="741"/>
      <c r="H742" s="754">
        <v>0</v>
      </c>
      <c r="I742" s="741">
        <v>2</v>
      </c>
      <c r="J742" s="741">
        <v>96.84</v>
      </c>
      <c r="K742" s="754">
        <v>1</v>
      </c>
      <c r="L742" s="741">
        <v>2</v>
      </c>
      <c r="M742" s="742">
        <v>96.84</v>
      </c>
    </row>
    <row r="743" spans="1:13" ht="14.4" customHeight="1" x14ac:dyDescent="0.3">
      <c r="A743" s="737" t="s">
        <v>3148</v>
      </c>
      <c r="B743" s="738" t="s">
        <v>2903</v>
      </c>
      <c r="C743" s="738" t="s">
        <v>5624</v>
      </c>
      <c r="D743" s="738" t="s">
        <v>5625</v>
      </c>
      <c r="E743" s="738" t="s">
        <v>5626</v>
      </c>
      <c r="F743" s="741">
        <v>2</v>
      </c>
      <c r="G743" s="741">
        <v>96.84</v>
      </c>
      <c r="H743" s="754">
        <v>1</v>
      </c>
      <c r="I743" s="741"/>
      <c r="J743" s="741"/>
      <c r="K743" s="754">
        <v>0</v>
      </c>
      <c r="L743" s="741">
        <v>2</v>
      </c>
      <c r="M743" s="742">
        <v>96.84</v>
      </c>
    </row>
    <row r="744" spans="1:13" ht="14.4" customHeight="1" x14ac:dyDescent="0.3">
      <c r="A744" s="737" t="s">
        <v>3148</v>
      </c>
      <c r="B744" s="738" t="s">
        <v>5881</v>
      </c>
      <c r="C744" s="738" t="s">
        <v>5514</v>
      </c>
      <c r="D744" s="738" t="s">
        <v>5515</v>
      </c>
      <c r="E744" s="738" t="s">
        <v>5516</v>
      </c>
      <c r="F744" s="741">
        <v>6</v>
      </c>
      <c r="G744" s="741">
        <v>483.18</v>
      </c>
      <c r="H744" s="754">
        <v>1</v>
      </c>
      <c r="I744" s="741"/>
      <c r="J744" s="741"/>
      <c r="K744" s="754">
        <v>0</v>
      </c>
      <c r="L744" s="741">
        <v>6</v>
      </c>
      <c r="M744" s="742">
        <v>483.18</v>
      </c>
    </row>
    <row r="745" spans="1:13" ht="14.4" customHeight="1" x14ac:dyDescent="0.3">
      <c r="A745" s="737" t="s">
        <v>3148</v>
      </c>
      <c r="B745" s="738" t="s">
        <v>3032</v>
      </c>
      <c r="C745" s="738" t="s">
        <v>2641</v>
      </c>
      <c r="D745" s="738" t="s">
        <v>2642</v>
      </c>
      <c r="E745" s="738" t="s">
        <v>3033</v>
      </c>
      <c r="F745" s="741"/>
      <c r="G745" s="741"/>
      <c r="H745" s="754">
        <v>0</v>
      </c>
      <c r="I745" s="741">
        <v>2</v>
      </c>
      <c r="J745" s="741">
        <v>52.6</v>
      </c>
      <c r="K745" s="754">
        <v>1</v>
      </c>
      <c r="L745" s="741">
        <v>2</v>
      </c>
      <c r="M745" s="742">
        <v>52.6</v>
      </c>
    </row>
    <row r="746" spans="1:13" ht="14.4" customHeight="1" x14ac:dyDescent="0.3">
      <c r="A746" s="737" t="s">
        <v>3148</v>
      </c>
      <c r="B746" s="738" t="s">
        <v>2868</v>
      </c>
      <c r="C746" s="738" t="s">
        <v>899</v>
      </c>
      <c r="D746" s="738" t="s">
        <v>2869</v>
      </c>
      <c r="E746" s="738" t="s">
        <v>2870</v>
      </c>
      <c r="F746" s="741"/>
      <c r="G746" s="741"/>
      <c r="H746" s="754"/>
      <c r="I746" s="741">
        <v>18</v>
      </c>
      <c r="J746" s="741">
        <v>0</v>
      </c>
      <c r="K746" s="754"/>
      <c r="L746" s="741">
        <v>18</v>
      </c>
      <c r="M746" s="742">
        <v>0</v>
      </c>
    </row>
    <row r="747" spans="1:13" ht="14.4" customHeight="1" x14ac:dyDescent="0.3">
      <c r="A747" s="737" t="s">
        <v>3148</v>
      </c>
      <c r="B747" s="738" t="s">
        <v>5853</v>
      </c>
      <c r="C747" s="738" t="s">
        <v>3266</v>
      </c>
      <c r="D747" s="738" t="s">
        <v>3156</v>
      </c>
      <c r="E747" s="738" t="s">
        <v>3204</v>
      </c>
      <c r="F747" s="741"/>
      <c r="G747" s="741"/>
      <c r="H747" s="754">
        <v>0</v>
      </c>
      <c r="I747" s="741">
        <v>2</v>
      </c>
      <c r="J747" s="741">
        <v>138.32</v>
      </c>
      <c r="K747" s="754">
        <v>1</v>
      </c>
      <c r="L747" s="741">
        <v>2</v>
      </c>
      <c r="M747" s="742">
        <v>138.32</v>
      </c>
    </row>
    <row r="748" spans="1:13" ht="14.4" customHeight="1" x14ac:dyDescent="0.3">
      <c r="A748" s="737" t="s">
        <v>3149</v>
      </c>
      <c r="B748" s="738" t="s">
        <v>2987</v>
      </c>
      <c r="C748" s="738" t="s">
        <v>4272</v>
      </c>
      <c r="D748" s="738" t="s">
        <v>2302</v>
      </c>
      <c r="E748" s="738" t="s">
        <v>2988</v>
      </c>
      <c r="F748" s="741"/>
      <c r="G748" s="741"/>
      <c r="H748" s="754">
        <v>0</v>
      </c>
      <c r="I748" s="741">
        <v>2</v>
      </c>
      <c r="J748" s="741">
        <v>1472.66</v>
      </c>
      <c r="K748" s="754">
        <v>1</v>
      </c>
      <c r="L748" s="741">
        <v>2</v>
      </c>
      <c r="M748" s="742">
        <v>1472.66</v>
      </c>
    </row>
    <row r="749" spans="1:13" ht="14.4" customHeight="1" x14ac:dyDescent="0.3">
      <c r="A749" s="737" t="s">
        <v>3149</v>
      </c>
      <c r="B749" s="738" t="s">
        <v>2883</v>
      </c>
      <c r="C749" s="738" t="s">
        <v>5425</v>
      </c>
      <c r="D749" s="738" t="s">
        <v>2884</v>
      </c>
      <c r="E749" s="738" t="s">
        <v>3236</v>
      </c>
      <c r="F749" s="741"/>
      <c r="G749" s="741"/>
      <c r="H749" s="754">
        <v>0</v>
      </c>
      <c r="I749" s="741">
        <v>3</v>
      </c>
      <c r="J749" s="741">
        <v>289.59000000000003</v>
      </c>
      <c r="K749" s="754">
        <v>1</v>
      </c>
      <c r="L749" s="741">
        <v>3</v>
      </c>
      <c r="M749" s="742">
        <v>289.59000000000003</v>
      </c>
    </row>
    <row r="750" spans="1:13" ht="14.4" customHeight="1" x14ac:dyDescent="0.3">
      <c r="A750" s="737" t="s">
        <v>3149</v>
      </c>
      <c r="B750" s="738" t="s">
        <v>2883</v>
      </c>
      <c r="C750" s="738" t="s">
        <v>3341</v>
      </c>
      <c r="D750" s="738" t="s">
        <v>2884</v>
      </c>
      <c r="E750" s="738" t="s">
        <v>3342</v>
      </c>
      <c r="F750" s="741"/>
      <c r="G750" s="741"/>
      <c r="H750" s="754"/>
      <c r="I750" s="741">
        <v>3</v>
      </c>
      <c r="J750" s="741">
        <v>0</v>
      </c>
      <c r="K750" s="754"/>
      <c r="L750" s="741">
        <v>3</v>
      </c>
      <c r="M750" s="742">
        <v>0</v>
      </c>
    </row>
    <row r="751" spans="1:13" ht="14.4" customHeight="1" x14ac:dyDescent="0.3">
      <c r="A751" s="737" t="s">
        <v>3149</v>
      </c>
      <c r="B751" s="738" t="s">
        <v>2886</v>
      </c>
      <c r="C751" s="738" t="s">
        <v>1250</v>
      </c>
      <c r="D751" s="738" t="s">
        <v>2887</v>
      </c>
      <c r="E751" s="738" t="s">
        <v>2888</v>
      </c>
      <c r="F751" s="741"/>
      <c r="G751" s="741"/>
      <c r="H751" s="754">
        <v>0</v>
      </c>
      <c r="I751" s="741">
        <v>2</v>
      </c>
      <c r="J751" s="741">
        <v>92.14</v>
      </c>
      <c r="K751" s="754">
        <v>1</v>
      </c>
      <c r="L751" s="741">
        <v>2</v>
      </c>
      <c r="M751" s="742">
        <v>92.14</v>
      </c>
    </row>
    <row r="752" spans="1:13" ht="14.4" customHeight="1" x14ac:dyDescent="0.3">
      <c r="A752" s="737" t="s">
        <v>3149</v>
      </c>
      <c r="B752" s="738" t="s">
        <v>2853</v>
      </c>
      <c r="C752" s="738" t="s">
        <v>1011</v>
      </c>
      <c r="D752" s="738" t="s">
        <v>2854</v>
      </c>
      <c r="E752" s="738" t="s">
        <v>2855</v>
      </c>
      <c r="F752" s="741"/>
      <c r="G752" s="741"/>
      <c r="H752" s="754">
        <v>0</v>
      </c>
      <c r="I752" s="741">
        <v>2</v>
      </c>
      <c r="J752" s="741">
        <v>132.16</v>
      </c>
      <c r="K752" s="754">
        <v>1</v>
      </c>
      <c r="L752" s="741">
        <v>2</v>
      </c>
      <c r="M752" s="742">
        <v>132.16</v>
      </c>
    </row>
    <row r="753" spans="1:13" ht="14.4" customHeight="1" x14ac:dyDescent="0.3">
      <c r="A753" s="737" t="s">
        <v>3149</v>
      </c>
      <c r="B753" s="738" t="s">
        <v>2853</v>
      </c>
      <c r="C753" s="738" t="s">
        <v>1329</v>
      </c>
      <c r="D753" s="738" t="s">
        <v>2893</v>
      </c>
      <c r="E753" s="738" t="s">
        <v>2894</v>
      </c>
      <c r="F753" s="741"/>
      <c r="G753" s="741"/>
      <c r="H753" s="754">
        <v>0</v>
      </c>
      <c r="I753" s="741">
        <v>2</v>
      </c>
      <c r="J753" s="741">
        <v>222.44</v>
      </c>
      <c r="K753" s="754">
        <v>1</v>
      </c>
      <c r="L753" s="741">
        <v>2</v>
      </c>
      <c r="M753" s="742">
        <v>222.44</v>
      </c>
    </row>
    <row r="754" spans="1:13" ht="14.4" customHeight="1" thickBot="1" x14ac:dyDescent="0.35">
      <c r="A754" s="743" t="s">
        <v>3149</v>
      </c>
      <c r="B754" s="744" t="s">
        <v>2853</v>
      </c>
      <c r="C754" s="744" t="s">
        <v>1007</v>
      </c>
      <c r="D754" s="744" t="s">
        <v>1008</v>
      </c>
      <c r="E754" s="744" t="s">
        <v>2856</v>
      </c>
      <c r="F754" s="747"/>
      <c r="G754" s="747"/>
      <c r="H754" s="755">
        <v>0</v>
      </c>
      <c r="I754" s="747">
        <v>2</v>
      </c>
      <c r="J754" s="747">
        <v>151.46</v>
      </c>
      <c r="K754" s="755">
        <v>1</v>
      </c>
      <c r="L754" s="747">
        <v>2</v>
      </c>
      <c r="M754" s="748">
        <v>151.46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68" t="s">
        <v>178</v>
      </c>
      <c r="B1" s="569"/>
      <c r="C1" s="569"/>
      <c r="D1" s="569"/>
      <c r="E1" s="569"/>
      <c r="F1" s="569"/>
      <c r="G1" s="539"/>
      <c r="H1" s="570"/>
      <c r="I1" s="570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2"/>
      <c r="C3" s="429">
        <v>2015</v>
      </c>
      <c r="D3" s="430">
        <v>2016</v>
      </c>
      <c r="E3" s="11"/>
      <c r="F3" s="547">
        <v>2017</v>
      </c>
      <c r="G3" s="565"/>
      <c r="H3" s="565"/>
      <c r="I3" s="548"/>
    </row>
    <row r="4" spans="1:10" ht="14.4" customHeight="1" thickBot="1" x14ac:dyDescent="0.35">
      <c r="A4" s="434" t="s">
        <v>0</v>
      </c>
      <c r="B4" s="435" t="s">
        <v>253</v>
      </c>
      <c r="C4" s="566" t="s">
        <v>94</v>
      </c>
      <c r="D4" s="567"/>
      <c r="E4" s="436"/>
      <c r="F4" s="431" t="s">
        <v>94</v>
      </c>
      <c r="G4" s="432" t="s">
        <v>95</v>
      </c>
      <c r="H4" s="432" t="s">
        <v>69</v>
      </c>
      <c r="I4" s="433" t="s">
        <v>96</v>
      </c>
    </row>
    <row r="5" spans="1:10" ht="14.4" customHeight="1" x14ac:dyDescent="0.3">
      <c r="A5" s="721" t="s">
        <v>606</v>
      </c>
      <c r="B5" s="722" t="s">
        <v>607</v>
      </c>
      <c r="C5" s="723" t="s">
        <v>608</v>
      </c>
      <c r="D5" s="723" t="s">
        <v>608</v>
      </c>
      <c r="E5" s="723"/>
      <c r="F5" s="723" t="s">
        <v>608</v>
      </c>
      <c r="G5" s="723" t="s">
        <v>608</v>
      </c>
      <c r="H5" s="723" t="s">
        <v>608</v>
      </c>
      <c r="I5" s="724" t="s">
        <v>608</v>
      </c>
      <c r="J5" s="725" t="s">
        <v>74</v>
      </c>
    </row>
    <row r="6" spans="1:10" ht="14.4" customHeight="1" x14ac:dyDescent="0.3">
      <c r="A6" s="721" t="s">
        <v>606</v>
      </c>
      <c r="B6" s="722" t="s">
        <v>350</v>
      </c>
      <c r="C6" s="723">
        <v>130.81977999999901</v>
      </c>
      <c r="D6" s="723">
        <v>148.85807</v>
      </c>
      <c r="E6" s="723"/>
      <c r="F6" s="723">
        <v>156.54155</v>
      </c>
      <c r="G6" s="723">
        <v>237.49999999999901</v>
      </c>
      <c r="H6" s="723">
        <v>-80.958449999999004</v>
      </c>
      <c r="I6" s="724">
        <v>0.65912231578947644</v>
      </c>
      <c r="J6" s="725" t="s">
        <v>1</v>
      </c>
    </row>
    <row r="7" spans="1:10" ht="14.4" customHeight="1" x14ac:dyDescent="0.3">
      <c r="A7" s="721" t="s">
        <v>606</v>
      </c>
      <c r="B7" s="722" t="s">
        <v>5901</v>
      </c>
      <c r="C7" s="723">
        <v>0</v>
      </c>
      <c r="D7" s="723" t="s">
        <v>608</v>
      </c>
      <c r="E7" s="723"/>
      <c r="F7" s="723" t="s">
        <v>608</v>
      </c>
      <c r="G7" s="723" t="s">
        <v>608</v>
      </c>
      <c r="H7" s="723" t="s">
        <v>608</v>
      </c>
      <c r="I7" s="724" t="s">
        <v>608</v>
      </c>
      <c r="J7" s="725" t="s">
        <v>1</v>
      </c>
    </row>
    <row r="8" spans="1:10" ht="14.4" customHeight="1" x14ac:dyDescent="0.3">
      <c r="A8" s="721" t="s">
        <v>606</v>
      </c>
      <c r="B8" s="722" t="s">
        <v>351</v>
      </c>
      <c r="C8" s="723">
        <v>0.90451999999999999</v>
      </c>
      <c r="D8" s="723">
        <v>0.28032000000000001</v>
      </c>
      <c r="E8" s="723"/>
      <c r="F8" s="723">
        <v>1.5740400000000001</v>
      </c>
      <c r="G8" s="723">
        <v>2.4999999999995004</v>
      </c>
      <c r="H8" s="723">
        <v>-0.92595999999950029</v>
      </c>
      <c r="I8" s="724">
        <v>0.62961600000012585</v>
      </c>
      <c r="J8" s="725" t="s">
        <v>1</v>
      </c>
    </row>
    <row r="9" spans="1:10" ht="14.4" customHeight="1" x14ac:dyDescent="0.3">
      <c r="A9" s="721" t="s">
        <v>606</v>
      </c>
      <c r="B9" s="722" t="s">
        <v>352</v>
      </c>
      <c r="C9" s="723">
        <v>114.16076</v>
      </c>
      <c r="D9" s="723">
        <v>94.489709999999988</v>
      </c>
      <c r="E9" s="723"/>
      <c r="F9" s="723">
        <v>189.96669</v>
      </c>
      <c r="G9" s="723">
        <v>171.39267381453575</v>
      </c>
      <c r="H9" s="723">
        <v>18.574016185464245</v>
      </c>
      <c r="I9" s="724">
        <v>1.1083711209591327</v>
      </c>
      <c r="J9" s="725" t="s">
        <v>1</v>
      </c>
    </row>
    <row r="10" spans="1:10" ht="14.4" customHeight="1" x14ac:dyDescent="0.3">
      <c r="A10" s="721" t="s">
        <v>606</v>
      </c>
      <c r="B10" s="722" t="s">
        <v>353</v>
      </c>
      <c r="C10" s="723">
        <v>842.03469000000007</v>
      </c>
      <c r="D10" s="723">
        <v>671.78547000000003</v>
      </c>
      <c r="E10" s="723"/>
      <c r="F10" s="723">
        <v>793.62687000000017</v>
      </c>
      <c r="G10" s="723">
        <v>950.08308282160999</v>
      </c>
      <c r="H10" s="723">
        <v>-156.45621282160982</v>
      </c>
      <c r="I10" s="724">
        <v>0.83532365153060362</v>
      </c>
      <c r="J10" s="725" t="s">
        <v>1</v>
      </c>
    </row>
    <row r="11" spans="1:10" ht="14.4" customHeight="1" x14ac:dyDescent="0.3">
      <c r="A11" s="721" t="s">
        <v>606</v>
      </c>
      <c r="B11" s="722" t="s">
        <v>354</v>
      </c>
      <c r="C11" s="723">
        <v>15.243599999999997</v>
      </c>
      <c r="D11" s="723">
        <v>21.8324</v>
      </c>
      <c r="E11" s="723"/>
      <c r="F11" s="723">
        <v>52.250099999999996</v>
      </c>
      <c r="G11" s="723">
        <v>42.50037167071175</v>
      </c>
      <c r="H11" s="723">
        <v>9.7497283292882457</v>
      </c>
      <c r="I11" s="724">
        <v>1.2294033662770782</v>
      </c>
      <c r="J11" s="725" t="s">
        <v>1</v>
      </c>
    </row>
    <row r="12" spans="1:10" ht="14.4" customHeight="1" x14ac:dyDescent="0.3">
      <c r="A12" s="721" t="s">
        <v>606</v>
      </c>
      <c r="B12" s="722" t="s">
        <v>355</v>
      </c>
      <c r="C12" s="723">
        <v>0</v>
      </c>
      <c r="D12" s="723">
        <v>4.9649000000000001</v>
      </c>
      <c r="E12" s="723"/>
      <c r="F12" s="723">
        <v>6.5327999999999999</v>
      </c>
      <c r="G12" s="723">
        <v>2.49999999999975</v>
      </c>
      <c r="H12" s="723">
        <v>4.0328000000002504</v>
      </c>
      <c r="I12" s="724">
        <v>2.6131200000002615</v>
      </c>
      <c r="J12" s="725" t="s">
        <v>1</v>
      </c>
    </row>
    <row r="13" spans="1:10" ht="14.4" customHeight="1" x14ac:dyDescent="0.3">
      <c r="A13" s="721" t="s">
        <v>606</v>
      </c>
      <c r="B13" s="722" t="s">
        <v>356</v>
      </c>
      <c r="C13" s="723">
        <v>16.883310000000002</v>
      </c>
      <c r="D13" s="723">
        <v>26.60492</v>
      </c>
      <c r="E13" s="723"/>
      <c r="F13" s="723">
        <v>54.866590000000002</v>
      </c>
      <c r="G13" s="723">
        <v>49.99876873937</v>
      </c>
      <c r="H13" s="723">
        <v>4.8678212606300022</v>
      </c>
      <c r="I13" s="724">
        <v>1.0973588226943074</v>
      </c>
      <c r="J13" s="725" t="s">
        <v>1</v>
      </c>
    </row>
    <row r="14" spans="1:10" ht="14.4" customHeight="1" x14ac:dyDescent="0.3">
      <c r="A14" s="721" t="s">
        <v>606</v>
      </c>
      <c r="B14" s="722" t="s">
        <v>357</v>
      </c>
      <c r="C14" s="723">
        <v>59.894269999999999</v>
      </c>
      <c r="D14" s="723">
        <v>58.774129999999992</v>
      </c>
      <c r="E14" s="723"/>
      <c r="F14" s="723">
        <v>69.678070000000005</v>
      </c>
      <c r="G14" s="723">
        <v>87.469995222321245</v>
      </c>
      <c r="H14" s="723">
        <v>-17.79192522232124</v>
      </c>
      <c r="I14" s="724">
        <v>0.79659396142528927</v>
      </c>
      <c r="J14" s="725" t="s">
        <v>1</v>
      </c>
    </row>
    <row r="15" spans="1:10" ht="14.4" customHeight="1" x14ac:dyDescent="0.3">
      <c r="A15" s="721" t="s">
        <v>606</v>
      </c>
      <c r="B15" s="722" t="s">
        <v>358</v>
      </c>
      <c r="C15" s="723">
        <v>0</v>
      </c>
      <c r="D15" s="723">
        <v>0</v>
      </c>
      <c r="E15" s="723"/>
      <c r="F15" s="723">
        <v>0</v>
      </c>
      <c r="G15" s="723">
        <v>5</v>
      </c>
      <c r="H15" s="723">
        <v>-5</v>
      </c>
      <c r="I15" s="724">
        <v>0</v>
      </c>
      <c r="J15" s="725" t="s">
        <v>1</v>
      </c>
    </row>
    <row r="16" spans="1:10" ht="14.4" customHeight="1" x14ac:dyDescent="0.3">
      <c r="A16" s="721" t="s">
        <v>606</v>
      </c>
      <c r="B16" s="722" t="s">
        <v>359</v>
      </c>
      <c r="C16" s="723">
        <v>0</v>
      </c>
      <c r="D16" s="723">
        <v>0</v>
      </c>
      <c r="E16" s="723"/>
      <c r="F16" s="723">
        <v>7.8410000000000002</v>
      </c>
      <c r="G16" s="723">
        <v>5</v>
      </c>
      <c r="H16" s="723">
        <v>2.8410000000000002</v>
      </c>
      <c r="I16" s="724">
        <v>1.5682</v>
      </c>
      <c r="J16" s="725" t="s">
        <v>1</v>
      </c>
    </row>
    <row r="17" spans="1:10" ht="14.4" customHeight="1" x14ac:dyDescent="0.3">
      <c r="A17" s="721" t="s">
        <v>606</v>
      </c>
      <c r="B17" s="722" t="s">
        <v>360</v>
      </c>
      <c r="C17" s="723">
        <v>33.606589999999997</v>
      </c>
      <c r="D17" s="723">
        <v>67.117279999999994</v>
      </c>
      <c r="E17" s="723"/>
      <c r="F17" s="723">
        <v>99.206450000000004</v>
      </c>
      <c r="G17" s="723">
        <v>69.999999999999503</v>
      </c>
      <c r="H17" s="723">
        <v>29.206450000000501</v>
      </c>
      <c r="I17" s="724">
        <v>1.41723500000001</v>
      </c>
      <c r="J17" s="725" t="s">
        <v>1</v>
      </c>
    </row>
    <row r="18" spans="1:10" ht="14.4" customHeight="1" x14ac:dyDescent="0.3">
      <c r="A18" s="721" t="s">
        <v>606</v>
      </c>
      <c r="B18" s="722" t="s">
        <v>361</v>
      </c>
      <c r="C18" s="723" t="s">
        <v>608</v>
      </c>
      <c r="D18" s="723">
        <v>0</v>
      </c>
      <c r="E18" s="723"/>
      <c r="F18" s="723">
        <v>0</v>
      </c>
      <c r="G18" s="723">
        <v>1.25</v>
      </c>
      <c r="H18" s="723">
        <v>-1.25</v>
      </c>
      <c r="I18" s="724">
        <v>0</v>
      </c>
      <c r="J18" s="725" t="s">
        <v>1</v>
      </c>
    </row>
    <row r="19" spans="1:10" ht="14.4" customHeight="1" x14ac:dyDescent="0.3">
      <c r="A19" s="721" t="s">
        <v>606</v>
      </c>
      <c r="B19" s="722" t="s">
        <v>362</v>
      </c>
      <c r="C19" s="723">
        <v>21.957900000000002</v>
      </c>
      <c r="D19" s="723">
        <v>38.351490000000005</v>
      </c>
      <c r="E19" s="723"/>
      <c r="F19" s="723">
        <v>47.358849999999997</v>
      </c>
      <c r="G19" s="723">
        <v>37.405381710527251</v>
      </c>
      <c r="H19" s="723">
        <v>9.9534682894727453</v>
      </c>
      <c r="I19" s="724">
        <v>1.266097225434047</v>
      </c>
      <c r="J19" s="725" t="s">
        <v>1</v>
      </c>
    </row>
    <row r="20" spans="1:10" ht="14.4" customHeight="1" x14ac:dyDescent="0.3">
      <c r="A20" s="721" t="s">
        <v>606</v>
      </c>
      <c r="B20" s="722" t="s">
        <v>363</v>
      </c>
      <c r="C20" s="723">
        <v>49.994779999999999</v>
      </c>
      <c r="D20" s="723" t="s">
        <v>608</v>
      </c>
      <c r="E20" s="723"/>
      <c r="F20" s="723">
        <v>18.6219</v>
      </c>
      <c r="G20" s="723">
        <v>0</v>
      </c>
      <c r="H20" s="723">
        <v>18.6219</v>
      </c>
      <c r="I20" s="724" t="s">
        <v>608</v>
      </c>
      <c r="J20" s="725" t="s">
        <v>1</v>
      </c>
    </row>
    <row r="21" spans="1:10" ht="14.4" customHeight="1" x14ac:dyDescent="0.3">
      <c r="A21" s="721" t="s">
        <v>606</v>
      </c>
      <c r="B21" s="722" t="s">
        <v>364</v>
      </c>
      <c r="C21" s="723" t="s">
        <v>608</v>
      </c>
      <c r="D21" s="723">
        <v>0.33078000000000002</v>
      </c>
      <c r="E21" s="723"/>
      <c r="F21" s="723">
        <v>0</v>
      </c>
      <c r="G21" s="723">
        <v>9.70748681685E-2</v>
      </c>
      <c r="H21" s="723">
        <v>-9.70748681685E-2</v>
      </c>
      <c r="I21" s="724">
        <v>0</v>
      </c>
      <c r="J21" s="725" t="s">
        <v>1</v>
      </c>
    </row>
    <row r="22" spans="1:10" ht="14.4" customHeight="1" x14ac:dyDescent="0.3">
      <c r="A22" s="721" t="s">
        <v>606</v>
      </c>
      <c r="B22" s="722" t="s">
        <v>609</v>
      </c>
      <c r="C22" s="723">
        <v>1285.5001999999993</v>
      </c>
      <c r="D22" s="723">
        <v>1133.3894699999998</v>
      </c>
      <c r="E22" s="723"/>
      <c r="F22" s="723">
        <v>1498.0649100000001</v>
      </c>
      <c r="G22" s="723">
        <v>1662.6973488472422</v>
      </c>
      <c r="H22" s="723">
        <v>-164.63243884724216</v>
      </c>
      <c r="I22" s="724">
        <v>0.90098472282921316</v>
      </c>
      <c r="J22" s="725" t="s">
        <v>610</v>
      </c>
    </row>
    <row r="24" spans="1:10" ht="14.4" customHeight="1" x14ac:dyDescent="0.3">
      <c r="A24" s="721" t="s">
        <v>606</v>
      </c>
      <c r="B24" s="722" t="s">
        <v>607</v>
      </c>
      <c r="C24" s="723" t="s">
        <v>608</v>
      </c>
      <c r="D24" s="723" t="s">
        <v>608</v>
      </c>
      <c r="E24" s="723"/>
      <c r="F24" s="723" t="s">
        <v>608</v>
      </c>
      <c r="G24" s="723" t="s">
        <v>608</v>
      </c>
      <c r="H24" s="723" t="s">
        <v>608</v>
      </c>
      <c r="I24" s="724" t="s">
        <v>608</v>
      </c>
      <c r="J24" s="725" t="s">
        <v>74</v>
      </c>
    </row>
    <row r="25" spans="1:10" ht="14.4" customHeight="1" x14ac:dyDescent="0.3">
      <c r="A25" s="721" t="s">
        <v>611</v>
      </c>
      <c r="B25" s="722" t="s">
        <v>612</v>
      </c>
      <c r="C25" s="723" t="s">
        <v>608</v>
      </c>
      <c r="D25" s="723" t="s">
        <v>608</v>
      </c>
      <c r="E25" s="723"/>
      <c r="F25" s="723" t="s">
        <v>608</v>
      </c>
      <c r="G25" s="723" t="s">
        <v>608</v>
      </c>
      <c r="H25" s="723" t="s">
        <v>608</v>
      </c>
      <c r="I25" s="724" t="s">
        <v>608</v>
      </c>
      <c r="J25" s="725" t="s">
        <v>0</v>
      </c>
    </row>
    <row r="26" spans="1:10" ht="14.4" customHeight="1" x14ac:dyDescent="0.3">
      <c r="A26" s="721" t="s">
        <v>611</v>
      </c>
      <c r="B26" s="722" t="s">
        <v>350</v>
      </c>
      <c r="C26" s="723">
        <v>0</v>
      </c>
      <c r="D26" s="723">
        <v>0</v>
      </c>
      <c r="E26" s="723"/>
      <c r="F26" s="723">
        <v>0</v>
      </c>
      <c r="G26" s="723">
        <v>1.10738611719825</v>
      </c>
      <c r="H26" s="723">
        <v>-1.10738611719825</v>
      </c>
      <c r="I26" s="724">
        <v>0</v>
      </c>
      <c r="J26" s="725" t="s">
        <v>1</v>
      </c>
    </row>
    <row r="27" spans="1:10" ht="14.4" customHeight="1" x14ac:dyDescent="0.3">
      <c r="A27" s="721" t="s">
        <v>611</v>
      </c>
      <c r="B27" s="722" t="s">
        <v>351</v>
      </c>
      <c r="C27" s="723">
        <v>0</v>
      </c>
      <c r="D27" s="723">
        <v>5.0819999999999997E-2</v>
      </c>
      <c r="E27" s="723"/>
      <c r="F27" s="723">
        <v>0</v>
      </c>
      <c r="G27" s="723">
        <v>1.3097384543499999E-2</v>
      </c>
      <c r="H27" s="723">
        <v>-1.3097384543499999E-2</v>
      </c>
      <c r="I27" s="724">
        <v>0</v>
      </c>
      <c r="J27" s="725" t="s">
        <v>1</v>
      </c>
    </row>
    <row r="28" spans="1:10" ht="14.4" customHeight="1" x14ac:dyDescent="0.3">
      <c r="A28" s="721" t="s">
        <v>611</v>
      </c>
      <c r="B28" s="722" t="s">
        <v>352</v>
      </c>
      <c r="C28" s="723">
        <v>4.0071099999999999</v>
      </c>
      <c r="D28" s="723">
        <v>4.8698699999999997</v>
      </c>
      <c r="E28" s="723"/>
      <c r="F28" s="723">
        <v>7.3370300000000004</v>
      </c>
      <c r="G28" s="723">
        <v>5.1080962262040002</v>
      </c>
      <c r="H28" s="723">
        <v>2.2289337737960002</v>
      </c>
      <c r="I28" s="724">
        <v>1.4363531294421985</v>
      </c>
      <c r="J28" s="725" t="s">
        <v>1</v>
      </c>
    </row>
    <row r="29" spans="1:10" ht="14.4" customHeight="1" x14ac:dyDescent="0.3">
      <c r="A29" s="721" t="s">
        <v>611</v>
      </c>
      <c r="B29" s="722" t="s">
        <v>353</v>
      </c>
      <c r="C29" s="723">
        <v>195.55497000000003</v>
      </c>
      <c r="D29" s="723">
        <v>153.34877</v>
      </c>
      <c r="E29" s="723"/>
      <c r="F29" s="723">
        <v>129.13206000000002</v>
      </c>
      <c r="G29" s="723">
        <v>132.34862209235075</v>
      </c>
      <c r="H29" s="723">
        <v>-3.2165620923507277</v>
      </c>
      <c r="I29" s="724">
        <v>0.9756962933085449</v>
      </c>
      <c r="J29" s="725" t="s">
        <v>1</v>
      </c>
    </row>
    <row r="30" spans="1:10" ht="14.4" customHeight="1" x14ac:dyDescent="0.3">
      <c r="A30" s="721" t="s">
        <v>611</v>
      </c>
      <c r="B30" s="722" t="s">
        <v>354</v>
      </c>
      <c r="C30" s="723">
        <v>2.6143999999999998</v>
      </c>
      <c r="D30" s="723">
        <v>2.6143999999999998</v>
      </c>
      <c r="E30" s="723"/>
      <c r="F30" s="723">
        <v>2.5596000000000001</v>
      </c>
      <c r="G30" s="723">
        <v>2.6248141646437499</v>
      </c>
      <c r="H30" s="723">
        <v>-6.521416464374985E-2</v>
      </c>
      <c r="I30" s="724">
        <v>0.97515474980202987</v>
      </c>
      <c r="J30" s="725" t="s">
        <v>1</v>
      </c>
    </row>
    <row r="31" spans="1:10" ht="14.4" customHeight="1" x14ac:dyDescent="0.3">
      <c r="A31" s="721" t="s">
        <v>611</v>
      </c>
      <c r="B31" s="722" t="s">
        <v>356</v>
      </c>
      <c r="C31" s="723">
        <v>1.0880000000000001</v>
      </c>
      <c r="D31" s="723">
        <v>0.76400000000000001</v>
      </c>
      <c r="E31" s="723"/>
      <c r="F31" s="723">
        <v>0.76</v>
      </c>
      <c r="G31" s="723">
        <v>0.62733533715525003</v>
      </c>
      <c r="H31" s="723">
        <v>0.13266466284474998</v>
      </c>
      <c r="I31" s="724">
        <v>1.2114732822900407</v>
      </c>
      <c r="J31" s="725" t="s">
        <v>1</v>
      </c>
    </row>
    <row r="32" spans="1:10" ht="14.4" customHeight="1" x14ac:dyDescent="0.3">
      <c r="A32" s="721" t="s">
        <v>611</v>
      </c>
      <c r="B32" s="722" t="s">
        <v>357</v>
      </c>
      <c r="C32" s="723">
        <v>7.0489999999999995</v>
      </c>
      <c r="D32" s="723">
        <v>6.76525</v>
      </c>
      <c r="E32" s="723"/>
      <c r="F32" s="723">
        <v>6.7640399999999996</v>
      </c>
      <c r="G32" s="723">
        <v>6.9396531517030002</v>
      </c>
      <c r="H32" s="723">
        <v>-0.17561315170300063</v>
      </c>
      <c r="I32" s="724">
        <v>0.97469424654747983</v>
      </c>
      <c r="J32" s="725" t="s">
        <v>1</v>
      </c>
    </row>
    <row r="33" spans="1:10" ht="14.4" customHeight="1" x14ac:dyDescent="0.3">
      <c r="A33" s="721" t="s">
        <v>611</v>
      </c>
      <c r="B33" s="722" t="s">
        <v>362</v>
      </c>
      <c r="C33" s="723">
        <v>2.1687099999999999</v>
      </c>
      <c r="D33" s="723">
        <v>0.76060000000000005</v>
      </c>
      <c r="E33" s="723"/>
      <c r="F33" s="723">
        <v>1.5208200000000001</v>
      </c>
      <c r="G33" s="723">
        <v>0.76941840319624988</v>
      </c>
      <c r="H33" s="723">
        <v>0.75140159680375018</v>
      </c>
      <c r="I33" s="724">
        <v>1.9765838634510744</v>
      </c>
      <c r="J33" s="725" t="s">
        <v>1</v>
      </c>
    </row>
    <row r="34" spans="1:10" ht="14.4" customHeight="1" x14ac:dyDescent="0.3">
      <c r="A34" s="721" t="s">
        <v>611</v>
      </c>
      <c r="B34" s="722" t="s">
        <v>613</v>
      </c>
      <c r="C34" s="723">
        <v>212.48219000000003</v>
      </c>
      <c r="D34" s="723">
        <v>169.17371000000003</v>
      </c>
      <c r="E34" s="723"/>
      <c r="F34" s="723">
        <v>148.07354999999998</v>
      </c>
      <c r="G34" s="723">
        <v>149.53842287699473</v>
      </c>
      <c r="H34" s="723">
        <v>-1.4648728769947468</v>
      </c>
      <c r="I34" s="724">
        <v>0.99020403687017822</v>
      </c>
      <c r="J34" s="725" t="s">
        <v>614</v>
      </c>
    </row>
    <row r="35" spans="1:10" ht="14.4" customHeight="1" x14ac:dyDescent="0.3">
      <c r="A35" s="721" t="s">
        <v>608</v>
      </c>
      <c r="B35" s="722" t="s">
        <v>608</v>
      </c>
      <c r="C35" s="723" t="s">
        <v>608</v>
      </c>
      <c r="D35" s="723" t="s">
        <v>608</v>
      </c>
      <c r="E35" s="723"/>
      <c r="F35" s="723" t="s">
        <v>608</v>
      </c>
      <c r="G35" s="723" t="s">
        <v>608</v>
      </c>
      <c r="H35" s="723" t="s">
        <v>608</v>
      </c>
      <c r="I35" s="724" t="s">
        <v>608</v>
      </c>
      <c r="J35" s="725" t="s">
        <v>615</v>
      </c>
    </row>
    <row r="36" spans="1:10" ht="14.4" customHeight="1" x14ac:dyDescent="0.3">
      <c r="A36" s="721" t="s">
        <v>616</v>
      </c>
      <c r="B36" s="722" t="s">
        <v>617</v>
      </c>
      <c r="C36" s="723" t="s">
        <v>608</v>
      </c>
      <c r="D36" s="723" t="s">
        <v>608</v>
      </c>
      <c r="E36" s="723"/>
      <c r="F36" s="723" t="s">
        <v>608</v>
      </c>
      <c r="G36" s="723" t="s">
        <v>608</v>
      </c>
      <c r="H36" s="723" t="s">
        <v>608</v>
      </c>
      <c r="I36" s="724" t="s">
        <v>608</v>
      </c>
      <c r="J36" s="725" t="s">
        <v>0</v>
      </c>
    </row>
    <row r="37" spans="1:10" ht="14.4" customHeight="1" x14ac:dyDescent="0.3">
      <c r="A37" s="721" t="s">
        <v>616</v>
      </c>
      <c r="B37" s="722" t="s">
        <v>350</v>
      </c>
      <c r="C37" s="723">
        <v>0</v>
      </c>
      <c r="D37" s="723">
        <v>0</v>
      </c>
      <c r="E37" s="723"/>
      <c r="F37" s="723" t="s">
        <v>608</v>
      </c>
      <c r="G37" s="723" t="s">
        <v>608</v>
      </c>
      <c r="H37" s="723" t="s">
        <v>608</v>
      </c>
      <c r="I37" s="724" t="s">
        <v>608</v>
      </c>
      <c r="J37" s="725" t="s">
        <v>1</v>
      </c>
    </row>
    <row r="38" spans="1:10" ht="14.4" customHeight="1" x14ac:dyDescent="0.3">
      <c r="A38" s="721" t="s">
        <v>616</v>
      </c>
      <c r="B38" s="722" t="s">
        <v>351</v>
      </c>
      <c r="C38" s="723">
        <v>0</v>
      </c>
      <c r="D38" s="723" t="s">
        <v>608</v>
      </c>
      <c r="E38" s="723"/>
      <c r="F38" s="723" t="s">
        <v>608</v>
      </c>
      <c r="G38" s="723" t="s">
        <v>608</v>
      </c>
      <c r="H38" s="723" t="s">
        <v>608</v>
      </c>
      <c r="I38" s="724" t="s">
        <v>608</v>
      </c>
      <c r="J38" s="725" t="s">
        <v>1</v>
      </c>
    </row>
    <row r="39" spans="1:10" ht="14.4" customHeight="1" x14ac:dyDescent="0.3">
      <c r="A39" s="721" t="s">
        <v>616</v>
      </c>
      <c r="B39" s="722" t="s">
        <v>352</v>
      </c>
      <c r="C39" s="723">
        <v>7.0837700000000003</v>
      </c>
      <c r="D39" s="723">
        <v>6.6854200000000006</v>
      </c>
      <c r="E39" s="723"/>
      <c r="F39" s="723">
        <v>12.833590000000001</v>
      </c>
      <c r="G39" s="723">
        <v>13.25</v>
      </c>
      <c r="H39" s="723">
        <v>-0.41640999999999906</v>
      </c>
      <c r="I39" s="724">
        <v>0.96857283018867935</v>
      </c>
      <c r="J39" s="725" t="s">
        <v>1</v>
      </c>
    </row>
    <row r="40" spans="1:10" ht="14.4" customHeight="1" x14ac:dyDescent="0.3">
      <c r="A40" s="721" t="s">
        <v>616</v>
      </c>
      <c r="B40" s="722" t="s">
        <v>353</v>
      </c>
      <c r="C40" s="723">
        <v>27.628609999999998</v>
      </c>
      <c r="D40" s="723">
        <v>39.561219999999999</v>
      </c>
      <c r="E40" s="723"/>
      <c r="F40" s="723">
        <v>30.725899999999999</v>
      </c>
      <c r="G40" s="723">
        <v>62.75</v>
      </c>
      <c r="H40" s="723">
        <v>-32.024100000000004</v>
      </c>
      <c r="I40" s="724">
        <v>0.48965577689243028</v>
      </c>
      <c r="J40" s="725" t="s">
        <v>1</v>
      </c>
    </row>
    <row r="41" spans="1:10" ht="14.4" customHeight="1" x14ac:dyDescent="0.3">
      <c r="A41" s="721" t="s">
        <v>616</v>
      </c>
      <c r="B41" s="722" t="s">
        <v>354</v>
      </c>
      <c r="C41" s="723">
        <v>0</v>
      </c>
      <c r="D41" s="723">
        <v>1.6339999999999999</v>
      </c>
      <c r="E41" s="723"/>
      <c r="F41" s="723">
        <v>0</v>
      </c>
      <c r="G41" s="723">
        <v>3.5</v>
      </c>
      <c r="H41" s="723">
        <v>-3.5</v>
      </c>
      <c r="I41" s="724">
        <v>0</v>
      </c>
      <c r="J41" s="725" t="s">
        <v>1</v>
      </c>
    </row>
    <row r="42" spans="1:10" ht="14.4" customHeight="1" x14ac:dyDescent="0.3">
      <c r="A42" s="721" t="s">
        <v>616</v>
      </c>
      <c r="B42" s="722" t="s">
        <v>356</v>
      </c>
      <c r="C42" s="723">
        <v>0.192</v>
      </c>
      <c r="D42" s="723">
        <v>0.38400000000000001</v>
      </c>
      <c r="E42" s="723"/>
      <c r="F42" s="723">
        <v>0.45299999999999996</v>
      </c>
      <c r="G42" s="723">
        <v>0.5</v>
      </c>
      <c r="H42" s="723">
        <v>-4.7000000000000042E-2</v>
      </c>
      <c r="I42" s="724">
        <v>0.90599999999999992</v>
      </c>
      <c r="J42" s="725" t="s">
        <v>1</v>
      </c>
    </row>
    <row r="43" spans="1:10" ht="14.4" customHeight="1" x14ac:dyDescent="0.3">
      <c r="A43" s="721" t="s">
        <v>616</v>
      </c>
      <c r="B43" s="722" t="s">
        <v>357</v>
      </c>
      <c r="C43" s="723">
        <v>2.13</v>
      </c>
      <c r="D43" s="723">
        <v>3.3574999999999999</v>
      </c>
      <c r="E43" s="723"/>
      <c r="F43" s="723">
        <v>2.2080000000000002</v>
      </c>
      <c r="G43" s="723">
        <v>7.25</v>
      </c>
      <c r="H43" s="723">
        <v>-5.0419999999999998</v>
      </c>
      <c r="I43" s="724">
        <v>0.30455172413793108</v>
      </c>
      <c r="J43" s="725" t="s">
        <v>1</v>
      </c>
    </row>
    <row r="44" spans="1:10" ht="14.4" customHeight="1" x14ac:dyDescent="0.3">
      <c r="A44" s="721" t="s">
        <v>616</v>
      </c>
      <c r="B44" s="722" t="s">
        <v>362</v>
      </c>
      <c r="C44" s="723">
        <v>0</v>
      </c>
      <c r="D44" s="723">
        <v>1.694</v>
      </c>
      <c r="E44" s="723"/>
      <c r="F44" s="723">
        <v>2.5327600000000001</v>
      </c>
      <c r="G44" s="723">
        <v>0.75</v>
      </c>
      <c r="H44" s="723">
        <v>1.7827600000000001</v>
      </c>
      <c r="I44" s="724">
        <v>3.3770133333333336</v>
      </c>
      <c r="J44" s="725" t="s">
        <v>1</v>
      </c>
    </row>
    <row r="45" spans="1:10" ht="14.4" customHeight="1" x14ac:dyDescent="0.3">
      <c r="A45" s="721" t="s">
        <v>616</v>
      </c>
      <c r="B45" s="722" t="s">
        <v>618</v>
      </c>
      <c r="C45" s="723">
        <v>37.034379999999999</v>
      </c>
      <c r="D45" s="723">
        <v>53.316140000000004</v>
      </c>
      <c r="E45" s="723"/>
      <c r="F45" s="723">
        <v>48.753250000000001</v>
      </c>
      <c r="G45" s="723">
        <v>88</v>
      </c>
      <c r="H45" s="723">
        <v>-39.246749999999999</v>
      </c>
      <c r="I45" s="724">
        <v>0.55401420454545458</v>
      </c>
      <c r="J45" s="725" t="s">
        <v>614</v>
      </c>
    </row>
    <row r="46" spans="1:10" ht="14.4" customHeight="1" x14ac:dyDescent="0.3">
      <c r="A46" s="721" t="s">
        <v>608</v>
      </c>
      <c r="B46" s="722" t="s">
        <v>608</v>
      </c>
      <c r="C46" s="723" t="s">
        <v>608</v>
      </c>
      <c r="D46" s="723" t="s">
        <v>608</v>
      </c>
      <c r="E46" s="723"/>
      <c r="F46" s="723" t="s">
        <v>608</v>
      </c>
      <c r="G46" s="723" t="s">
        <v>608</v>
      </c>
      <c r="H46" s="723" t="s">
        <v>608</v>
      </c>
      <c r="I46" s="724" t="s">
        <v>608</v>
      </c>
      <c r="J46" s="725" t="s">
        <v>615</v>
      </c>
    </row>
    <row r="47" spans="1:10" ht="14.4" customHeight="1" x14ac:dyDescent="0.3">
      <c r="A47" s="721" t="s">
        <v>619</v>
      </c>
      <c r="B47" s="722" t="s">
        <v>620</v>
      </c>
      <c r="C47" s="723" t="s">
        <v>608</v>
      </c>
      <c r="D47" s="723" t="s">
        <v>608</v>
      </c>
      <c r="E47" s="723"/>
      <c r="F47" s="723" t="s">
        <v>608</v>
      </c>
      <c r="G47" s="723" t="s">
        <v>608</v>
      </c>
      <c r="H47" s="723" t="s">
        <v>608</v>
      </c>
      <c r="I47" s="724" t="s">
        <v>608</v>
      </c>
      <c r="J47" s="725" t="s">
        <v>0</v>
      </c>
    </row>
    <row r="48" spans="1:10" ht="14.4" customHeight="1" x14ac:dyDescent="0.3">
      <c r="A48" s="721" t="s">
        <v>619</v>
      </c>
      <c r="B48" s="722" t="s">
        <v>350</v>
      </c>
      <c r="C48" s="723">
        <v>0</v>
      </c>
      <c r="D48" s="723">
        <v>4.5229999999999997</v>
      </c>
      <c r="E48" s="723"/>
      <c r="F48" s="723">
        <v>0</v>
      </c>
      <c r="G48" s="723">
        <v>3.484658333384</v>
      </c>
      <c r="H48" s="723">
        <v>-3.484658333384</v>
      </c>
      <c r="I48" s="724">
        <v>0</v>
      </c>
      <c r="J48" s="725" t="s">
        <v>1</v>
      </c>
    </row>
    <row r="49" spans="1:10" ht="14.4" customHeight="1" x14ac:dyDescent="0.3">
      <c r="A49" s="721" t="s">
        <v>619</v>
      </c>
      <c r="B49" s="722" t="s">
        <v>351</v>
      </c>
      <c r="C49" s="723" t="s">
        <v>608</v>
      </c>
      <c r="D49" s="723">
        <v>0</v>
      </c>
      <c r="E49" s="723"/>
      <c r="F49" s="723">
        <v>0</v>
      </c>
      <c r="G49" s="723">
        <v>0.1715133690225</v>
      </c>
      <c r="H49" s="723">
        <v>-0.1715133690225</v>
      </c>
      <c r="I49" s="724">
        <v>0</v>
      </c>
      <c r="J49" s="725" t="s">
        <v>1</v>
      </c>
    </row>
    <row r="50" spans="1:10" ht="14.4" customHeight="1" x14ac:dyDescent="0.3">
      <c r="A50" s="721" t="s">
        <v>619</v>
      </c>
      <c r="B50" s="722" t="s">
        <v>352</v>
      </c>
      <c r="C50" s="723">
        <v>8.5479599999999998</v>
      </c>
      <c r="D50" s="723">
        <v>6.141</v>
      </c>
      <c r="E50" s="723"/>
      <c r="F50" s="723">
        <v>6.7786599999999995</v>
      </c>
      <c r="G50" s="723">
        <v>11.058937422255751</v>
      </c>
      <c r="H50" s="723">
        <v>-4.2802774222557511</v>
      </c>
      <c r="I50" s="724">
        <v>0.61295762342936921</v>
      </c>
      <c r="J50" s="725" t="s">
        <v>1</v>
      </c>
    </row>
    <row r="51" spans="1:10" ht="14.4" customHeight="1" x14ac:dyDescent="0.3">
      <c r="A51" s="721" t="s">
        <v>619</v>
      </c>
      <c r="B51" s="722" t="s">
        <v>353</v>
      </c>
      <c r="C51" s="723">
        <v>47.065919999999991</v>
      </c>
      <c r="D51" s="723">
        <v>33.011279999999999</v>
      </c>
      <c r="E51" s="723"/>
      <c r="F51" s="723">
        <v>49.71555</v>
      </c>
      <c r="G51" s="723">
        <v>51.823110260984251</v>
      </c>
      <c r="H51" s="723">
        <v>-2.1075602609842505</v>
      </c>
      <c r="I51" s="724">
        <v>0.95933165241587293</v>
      </c>
      <c r="J51" s="725" t="s">
        <v>1</v>
      </c>
    </row>
    <row r="52" spans="1:10" ht="14.4" customHeight="1" x14ac:dyDescent="0.3">
      <c r="A52" s="721" t="s">
        <v>619</v>
      </c>
      <c r="B52" s="722" t="s">
        <v>354</v>
      </c>
      <c r="C52" s="723">
        <v>4.0849999999999991</v>
      </c>
      <c r="D52" s="723">
        <v>3.2679999999999998</v>
      </c>
      <c r="E52" s="723"/>
      <c r="F52" s="723">
        <v>4.6289999999999996</v>
      </c>
      <c r="G52" s="723">
        <v>5.7672375416815003</v>
      </c>
      <c r="H52" s="723">
        <v>-1.1382375416815007</v>
      </c>
      <c r="I52" s="724">
        <v>0.80263730539012357</v>
      </c>
      <c r="J52" s="725" t="s">
        <v>1</v>
      </c>
    </row>
    <row r="53" spans="1:10" ht="14.4" customHeight="1" x14ac:dyDescent="0.3">
      <c r="A53" s="721" t="s">
        <v>619</v>
      </c>
      <c r="B53" s="722" t="s">
        <v>356</v>
      </c>
      <c r="C53" s="723">
        <v>3.67191</v>
      </c>
      <c r="D53" s="723">
        <v>0.71399999999999997</v>
      </c>
      <c r="E53" s="723"/>
      <c r="F53" s="723">
        <v>2.3519999999999999</v>
      </c>
      <c r="G53" s="723">
        <v>3.4265998801799995</v>
      </c>
      <c r="H53" s="723">
        <v>-1.0745998801799996</v>
      </c>
      <c r="I53" s="724">
        <v>0.68639470094081989</v>
      </c>
      <c r="J53" s="725" t="s">
        <v>1</v>
      </c>
    </row>
    <row r="54" spans="1:10" ht="14.4" customHeight="1" x14ac:dyDescent="0.3">
      <c r="A54" s="721" t="s">
        <v>619</v>
      </c>
      <c r="B54" s="722" t="s">
        <v>357</v>
      </c>
      <c r="C54" s="723">
        <v>2.2719999999999998</v>
      </c>
      <c r="D54" s="723">
        <v>4.5361000000000002</v>
      </c>
      <c r="E54" s="723"/>
      <c r="F54" s="723">
        <v>1.2156</v>
      </c>
      <c r="G54" s="723">
        <v>5.7796526492454996</v>
      </c>
      <c r="H54" s="723">
        <v>-4.5640526492454994</v>
      </c>
      <c r="I54" s="724">
        <v>0.21032405816960117</v>
      </c>
      <c r="J54" s="725" t="s">
        <v>1</v>
      </c>
    </row>
    <row r="55" spans="1:10" ht="14.4" customHeight="1" x14ac:dyDescent="0.3">
      <c r="A55" s="721" t="s">
        <v>619</v>
      </c>
      <c r="B55" s="722" t="s">
        <v>362</v>
      </c>
      <c r="C55" s="723">
        <v>0.76949999999999996</v>
      </c>
      <c r="D55" s="723">
        <v>0</v>
      </c>
      <c r="E55" s="723"/>
      <c r="F55" s="723">
        <v>0</v>
      </c>
      <c r="G55" s="723">
        <v>0.19476833697500001</v>
      </c>
      <c r="H55" s="723">
        <v>-0.19476833697500001</v>
      </c>
      <c r="I55" s="724">
        <v>0</v>
      </c>
      <c r="J55" s="725" t="s">
        <v>1</v>
      </c>
    </row>
    <row r="56" spans="1:10" ht="14.4" customHeight="1" x14ac:dyDescent="0.3">
      <c r="A56" s="721" t="s">
        <v>619</v>
      </c>
      <c r="B56" s="722" t="s">
        <v>621</v>
      </c>
      <c r="C56" s="723">
        <v>66.412289999999985</v>
      </c>
      <c r="D56" s="723">
        <v>52.193379999999998</v>
      </c>
      <c r="E56" s="723"/>
      <c r="F56" s="723">
        <v>64.690809999999999</v>
      </c>
      <c r="G56" s="723">
        <v>81.70647779372851</v>
      </c>
      <c r="H56" s="723">
        <v>-17.015667793728511</v>
      </c>
      <c r="I56" s="724">
        <v>0.79174640428528453</v>
      </c>
      <c r="J56" s="725" t="s">
        <v>614</v>
      </c>
    </row>
    <row r="57" spans="1:10" ht="14.4" customHeight="1" x14ac:dyDescent="0.3">
      <c r="A57" s="721" t="s">
        <v>608</v>
      </c>
      <c r="B57" s="722" t="s">
        <v>608</v>
      </c>
      <c r="C57" s="723" t="s">
        <v>608</v>
      </c>
      <c r="D57" s="723" t="s">
        <v>608</v>
      </c>
      <c r="E57" s="723"/>
      <c r="F57" s="723" t="s">
        <v>608</v>
      </c>
      <c r="G57" s="723" t="s">
        <v>608</v>
      </c>
      <c r="H57" s="723" t="s">
        <v>608</v>
      </c>
      <c r="I57" s="724" t="s">
        <v>608</v>
      </c>
      <c r="J57" s="725" t="s">
        <v>615</v>
      </c>
    </row>
    <row r="58" spans="1:10" ht="14.4" customHeight="1" x14ac:dyDescent="0.3">
      <c r="A58" s="721" t="s">
        <v>622</v>
      </c>
      <c r="B58" s="722" t="s">
        <v>623</v>
      </c>
      <c r="C58" s="723" t="s">
        <v>608</v>
      </c>
      <c r="D58" s="723" t="s">
        <v>608</v>
      </c>
      <c r="E58" s="723"/>
      <c r="F58" s="723" t="s">
        <v>608</v>
      </c>
      <c r="G58" s="723" t="s">
        <v>608</v>
      </c>
      <c r="H58" s="723" t="s">
        <v>608</v>
      </c>
      <c r="I58" s="724" t="s">
        <v>608</v>
      </c>
      <c r="J58" s="725" t="s">
        <v>0</v>
      </c>
    </row>
    <row r="59" spans="1:10" ht="14.4" customHeight="1" x14ac:dyDescent="0.3">
      <c r="A59" s="721" t="s">
        <v>622</v>
      </c>
      <c r="B59" s="722" t="s">
        <v>357</v>
      </c>
      <c r="C59" s="723">
        <v>0</v>
      </c>
      <c r="D59" s="723" t="s">
        <v>608</v>
      </c>
      <c r="E59" s="723"/>
      <c r="F59" s="723" t="s">
        <v>608</v>
      </c>
      <c r="G59" s="723" t="s">
        <v>608</v>
      </c>
      <c r="H59" s="723" t="s">
        <v>608</v>
      </c>
      <c r="I59" s="724" t="s">
        <v>608</v>
      </c>
      <c r="J59" s="725" t="s">
        <v>1</v>
      </c>
    </row>
    <row r="60" spans="1:10" ht="14.4" customHeight="1" x14ac:dyDescent="0.3">
      <c r="A60" s="721" t="s">
        <v>622</v>
      </c>
      <c r="B60" s="722" t="s">
        <v>624</v>
      </c>
      <c r="C60" s="723">
        <v>0</v>
      </c>
      <c r="D60" s="723" t="s">
        <v>608</v>
      </c>
      <c r="E60" s="723"/>
      <c r="F60" s="723" t="s">
        <v>608</v>
      </c>
      <c r="G60" s="723" t="s">
        <v>608</v>
      </c>
      <c r="H60" s="723" t="s">
        <v>608</v>
      </c>
      <c r="I60" s="724" t="s">
        <v>608</v>
      </c>
      <c r="J60" s="725" t="s">
        <v>614</v>
      </c>
    </row>
    <row r="61" spans="1:10" ht="14.4" customHeight="1" x14ac:dyDescent="0.3">
      <c r="A61" s="721" t="s">
        <v>608</v>
      </c>
      <c r="B61" s="722" t="s">
        <v>608</v>
      </c>
      <c r="C61" s="723" t="s">
        <v>608</v>
      </c>
      <c r="D61" s="723" t="s">
        <v>608</v>
      </c>
      <c r="E61" s="723"/>
      <c r="F61" s="723" t="s">
        <v>608</v>
      </c>
      <c r="G61" s="723" t="s">
        <v>608</v>
      </c>
      <c r="H61" s="723" t="s">
        <v>608</v>
      </c>
      <c r="I61" s="724" t="s">
        <v>608</v>
      </c>
      <c r="J61" s="725" t="s">
        <v>615</v>
      </c>
    </row>
    <row r="62" spans="1:10" ht="14.4" customHeight="1" x14ac:dyDescent="0.3">
      <c r="A62" s="721" t="s">
        <v>625</v>
      </c>
      <c r="B62" s="722" t="s">
        <v>626</v>
      </c>
      <c r="C62" s="723" t="s">
        <v>608</v>
      </c>
      <c r="D62" s="723" t="s">
        <v>608</v>
      </c>
      <c r="E62" s="723"/>
      <c r="F62" s="723" t="s">
        <v>608</v>
      </c>
      <c r="G62" s="723" t="s">
        <v>608</v>
      </c>
      <c r="H62" s="723" t="s">
        <v>608</v>
      </c>
      <c r="I62" s="724" t="s">
        <v>608</v>
      </c>
      <c r="J62" s="725" t="s">
        <v>0</v>
      </c>
    </row>
    <row r="63" spans="1:10" ht="14.4" customHeight="1" x14ac:dyDescent="0.3">
      <c r="A63" s="721" t="s">
        <v>625</v>
      </c>
      <c r="B63" s="722" t="s">
        <v>350</v>
      </c>
      <c r="C63" s="723">
        <v>4.3687800000000001</v>
      </c>
      <c r="D63" s="723">
        <v>15.465</v>
      </c>
      <c r="E63" s="723"/>
      <c r="F63" s="723">
        <v>1.1616</v>
      </c>
      <c r="G63" s="723">
        <v>8.2375855023662492</v>
      </c>
      <c r="H63" s="723">
        <v>-7.0759855023662492</v>
      </c>
      <c r="I63" s="724">
        <v>0.14101219339894316</v>
      </c>
      <c r="J63" s="725" t="s">
        <v>1</v>
      </c>
    </row>
    <row r="64" spans="1:10" ht="14.4" customHeight="1" x14ac:dyDescent="0.3">
      <c r="A64" s="721" t="s">
        <v>625</v>
      </c>
      <c r="B64" s="722" t="s">
        <v>351</v>
      </c>
      <c r="C64" s="723">
        <v>0.21779999999999999</v>
      </c>
      <c r="D64" s="723">
        <v>0.22950000000000001</v>
      </c>
      <c r="E64" s="723"/>
      <c r="F64" s="723">
        <v>0</v>
      </c>
      <c r="G64" s="723">
        <v>0.41518863635649994</v>
      </c>
      <c r="H64" s="723">
        <v>-0.41518863635649994</v>
      </c>
      <c r="I64" s="724">
        <v>0</v>
      </c>
      <c r="J64" s="725" t="s">
        <v>1</v>
      </c>
    </row>
    <row r="65" spans="1:10" ht="14.4" customHeight="1" x14ac:dyDescent="0.3">
      <c r="A65" s="721" t="s">
        <v>625</v>
      </c>
      <c r="B65" s="722" t="s">
        <v>352</v>
      </c>
      <c r="C65" s="723">
        <v>2.4035299999999999</v>
      </c>
      <c r="D65" s="723">
        <v>4.8165500000000003</v>
      </c>
      <c r="E65" s="723"/>
      <c r="F65" s="723">
        <v>11.19572</v>
      </c>
      <c r="G65" s="723">
        <v>6.5288123087872503</v>
      </c>
      <c r="H65" s="723">
        <v>4.6669076912127494</v>
      </c>
      <c r="I65" s="724">
        <v>1.7148172547296958</v>
      </c>
      <c r="J65" s="725" t="s">
        <v>1</v>
      </c>
    </row>
    <row r="66" spans="1:10" ht="14.4" customHeight="1" x14ac:dyDescent="0.3">
      <c r="A66" s="721" t="s">
        <v>625</v>
      </c>
      <c r="B66" s="722" t="s">
        <v>353</v>
      </c>
      <c r="C66" s="723">
        <v>178.50171</v>
      </c>
      <c r="D66" s="723">
        <v>79.116230000000002</v>
      </c>
      <c r="E66" s="723"/>
      <c r="F66" s="723">
        <v>50.422509999999996</v>
      </c>
      <c r="G66" s="723">
        <v>113.8278328052</v>
      </c>
      <c r="H66" s="723">
        <v>-63.405322805200008</v>
      </c>
      <c r="I66" s="724">
        <v>0.44297171225504123</v>
      </c>
      <c r="J66" s="725" t="s">
        <v>1</v>
      </c>
    </row>
    <row r="67" spans="1:10" ht="14.4" customHeight="1" x14ac:dyDescent="0.3">
      <c r="A67" s="721" t="s">
        <v>625</v>
      </c>
      <c r="B67" s="722" t="s">
        <v>354</v>
      </c>
      <c r="C67" s="723">
        <v>0.49019999999999997</v>
      </c>
      <c r="D67" s="723">
        <v>0.81699999999999995</v>
      </c>
      <c r="E67" s="723"/>
      <c r="F67" s="723">
        <v>0.40849999999999997</v>
      </c>
      <c r="G67" s="723">
        <v>1.4038513765114999</v>
      </c>
      <c r="H67" s="723">
        <v>-0.99535137651149996</v>
      </c>
      <c r="I67" s="724">
        <v>0.29098521883071549</v>
      </c>
      <c r="J67" s="725" t="s">
        <v>1</v>
      </c>
    </row>
    <row r="68" spans="1:10" ht="14.4" customHeight="1" x14ac:dyDescent="0.3">
      <c r="A68" s="721" t="s">
        <v>625</v>
      </c>
      <c r="B68" s="722" t="s">
        <v>355</v>
      </c>
      <c r="C68" s="723">
        <v>0</v>
      </c>
      <c r="D68" s="723">
        <v>1.03155</v>
      </c>
      <c r="E68" s="723"/>
      <c r="F68" s="723">
        <v>0</v>
      </c>
      <c r="G68" s="723">
        <v>0.1419500668225</v>
      </c>
      <c r="H68" s="723">
        <v>-0.1419500668225</v>
      </c>
      <c r="I68" s="724">
        <v>0</v>
      </c>
      <c r="J68" s="725" t="s">
        <v>1</v>
      </c>
    </row>
    <row r="69" spans="1:10" ht="14.4" customHeight="1" x14ac:dyDescent="0.3">
      <c r="A69" s="721" t="s">
        <v>625</v>
      </c>
      <c r="B69" s="722" t="s">
        <v>356</v>
      </c>
      <c r="C69" s="723">
        <v>2.4290000000000003</v>
      </c>
      <c r="D69" s="723">
        <v>1.264</v>
      </c>
      <c r="E69" s="723"/>
      <c r="F69" s="723">
        <v>1.6559999999999999</v>
      </c>
      <c r="G69" s="723">
        <v>1.78266482355</v>
      </c>
      <c r="H69" s="723">
        <v>-0.12666482355000008</v>
      </c>
      <c r="I69" s="724">
        <v>0.92894636059640212</v>
      </c>
      <c r="J69" s="725" t="s">
        <v>1</v>
      </c>
    </row>
    <row r="70" spans="1:10" ht="14.4" customHeight="1" x14ac:dyDescent="0.3">
      <c r="A70" s="721" t="s">
        <v>625</v>
      </c>
      <c r="B70" s="722" t="s">
        <v>357</v>
      </c>
      <c r="C70" s="723">
        <v>2.8439999999999999</v>
      </c>
      <c r="D70" s="723">
        <v>2.9820000000000002</v>
      </c>
      <c r="E70" s="723"/>
      <c r="F70" s="723">
        <v>3.0809000000000002</v>
      </c>
      <c r="G70" s="723">
        <v>2.4169106678830001</v>
      </c>
      <c r="H70" s="723">
        <v>0.66398933211700006</v>
      </c>
      <c r="I70" s="724">
        <v>1.2747264683549913</v>
      </c>
      <c r="J70" s="725" t="s">
        <v>1</v>
      </c>
    </row>
    <row r="71" spans="1:10" ht="14.4" customHeight="1" x14ac:dyDescent="0.3">
      <c r="A71" s="721" t="s">
        <v>625</v>
      </c>
      <c r="B71" s="722" t="s">
        <v>360</v>
      </c>
      <c r="C71" s="723">
        <v>17.347000000000001</v>
      </c>
      <c r="D71" s="723">
        <v>0</v>
      </c>
      <c r="E71" s="723"/>
      <c r="F71" s="723">
        <v>28.18816</v>
      </c>
      <c r="G71" s="723">
        <v>13.681758505341749</v>
      </c>
      <c r="H71" s="723">
        <v>14.506401494658251</v>
      </c>
      <c r="I71" s="724">
        <v>2.0602731724138046</v>
      </c>
      <c r="J71" s="725" t="s">
        <v>1</v>
      </c>
    </row>
    <row r="72" spans="1:10" ht="14.4" customHeight="1" x14ac:dyDescent="0.3">
      <c r="A72" s="721" t="s">
        <v>625</v>
      </c>
      <c r="B72" s="722" t="s">
        <v>362</v>
      </c>
      <c r="C72" s="723">
        <v>2.3201999999999998</v>
      </c>
      <c r="D72" s="723">
        <v>0</v>
      </c>
      <c r="E72" s="723"/>
      <c r="F72" s="723">
        <v>1.5209999999999999</v>
      </c>
      <c r="G72" s="723">
        <v>0.81679516880074998</v>
      </c>
      <c r="H72" s="723">
        <v>0.70420483119924993</v>
      </c>
      <c r="I72" s="724">
        <v>1.862155970184288</v>
      </c>
      <c r="J72" s="725" t="s">
        <v>1</v>
      </c>
    </row>
    <row r="73" spans="1:10" ht="14.4" customHeight="1" x14ac:dyDescent="0.3">
      <c r="A73" s="721" t="s">
        <v>625</v>
      </c>
      <c r="B73" s="722" t="s">
        <v>363</v>
      </c>
      <c r="C73" s="723">
        <v>0</v>
      </c>
      <c r="D73" s="723" t="s">
        <v>608</v>
      </c>
      <c r="E73" s="723"/>
      <c r="F73" s="723" t="s">
        <v>608</v>
      </c>
      <c r="G73" s="723" t="s">
        <v>608</v>
      </c>
      <c r="H73" s="723" t="s">
        <v>608</v>
      </c>
      <c r="I73" s="724" t="s">
        <v>608</v>
      </c>
      <c r="J73" s="725" t="s">
        <v>1</v>
      </c>
    </row>
    <row r="74" spans="1:10" ht="14.4" customHeight="1" x14ac:dyDescent="0.3">
      <c r="A74" s="721" t="s">
        <v>625</v>
      </c>
      <c r="B74" s="722" t="s">
        <v>364</v>
      </c>
      <c r="C74" s="723" t="s">
        <v>608</v>
      </c>
      <c r="D74" s="723">
        <v>0.33078000000000002</v>
      </c>
      <c r="E74" s="723"/>
      <c r="F74" s="723">
        <v>0</v>
      </c>
      <c r="G74" s="723">
        <v>9.70748681685E-2</v>
      </c>
      <c r="H74" s="723">
        <v>-9.70748681685E-2</v>
      </c>
      <c r="I74" s="724">
        <v>0</v>
      </c>
      <c r="J74" s="725" t="s">
        <v>1</v>
      </c>
    </row>
    <row r="75" spans="1:10" ht="14.4" customHeight="1" x14ac:dyDescent="0.3">
      <c r="A75" s="721" t="s">
        <v>625</v>
      </c>
      <c r="B75" s="722" t="s">
        <v>627</v>
      </c>
      <c r="C75" s="723">
        <v>210.92221999999998</v>
      </c>
      <c r="D75" s="723">
        <v>106.05260999999999</v>
      </c>
      <c r="E75" s="723"/>
      <c r="F75" s="723">
        <v>97.634389999999996</v>
      </c>
      <c r="G75" s="723">
        <v>149.35042472978802</v>
      </c>
      <c r="H75" s="723">
        <v>-51.716034729788021</v>
      </c>
      <c r="I75" s="724">
        <v>0.65372689884641999</v>
      </c>
      <c r="J75" s="725" t="s">
        <v>614</v>
      </c>
    </row>
    <row r="76" spans="1:10" ht="14.4" customHeight="1" x14ac:dyDescent="0.3">
      <c r="A76" s="721" t="s">
        <v>608</v>
      </c>
      <c r="B76" s="722" t="s">
        <v>608</v>
      </c>
      <c r="C76" s="723" t="s">
        <v>608</v>
      </c>
      <c r="D76" s="723" t="s">
        <v>608</v>
      </c>
      <c r="E76" s="723"/>
      <c r="F76" s="723" t="s">
        <v>608</v>
      </c>
      <c r="G76" s="723" t="s">
        <v>608</v>
      </c>
      <c r="H76" s="723" t="s">
        <v>608</v>
      </c>
      <c r="I76" s="724" t="s">
        <v>608</v>
      </c>
      <c r="J76" s="725" t="s">
        <v>615</v>
      </c>
    </row>
    <row r="77" spans="1:10" ht="14.4" customHeight="1" x14ac:dyDescent="0.3">
      <c r="A77" s="721" t="s">
        <v>628</v>
      </c>
      <c r="B77" s="722" t="s">
        <v>629</v>
      </c>
      <c r="C77" s="723" t="s">
        <v>608</v>
      </c>
      <c r="D77" s="723" t="s">
        <v>608</v>
      </c>
      <c r="E77" s="723"/>
      <c r="F77" s="723" t="s">
        <v>608</v>
      </c>
      <c r="G77" s="723" t="s">
        <v>608</v>
      </c>
      <c r="H77" s="723" t="s">
        <v>608</v>
      </c>
      <c r="I77" s="724" t="s">
        <v>608</v>
      </c>
      <c r="J77" s="725" t="s">
        <v>0</v>
      </c>
    </row>
    <row r="78" spans="1:10" ht="14.4" customHeight="1" x14ac:dyDescent="0.3">
      <c r="A78" s="721" t="s">
        <v>628</v>
      </c>
      <c r="B78" s="722" t="s">
        <v>350</v>
      </c>
      <c r="C78" s="723">
        <v>4.4521699999999997</v>
      </c>
      <c r="D78" s="723">
        <v>20.65278</v>
      </c>
      <c r="E78" s="723"/>
      <c r="F78" s="723">
        <v>37.622399999999999</v>
      </c>
      <c r="G78" s="723">
        <v>41.121176520485001</v>
      </c>
      <c r="H78" s="723">
        <v>-3.4987765204850021</v>
      </c>
      <c r="I78" s="724">
        <v>0.91491545679044362</v>
      </c>
      <c r="J78" s="725" t="s">
        <v>1</v>
      </c>
    </row>
    <row r="79" spans="1:10" ht="14.4" customHeight="1" x14ac:dyDescent="0.3">
      <c r="A79" s="721" t="s">
        <v>628</v>
      </c>
      <c r="B79" s="722" t="s">
        <v>351</v>
      </c>
      <c r="C79" s="723" t="s">
        <v>608</v>
      </c>
      <c r="D79" s="723">
        <v>0</v>
      </c>
      <c r="E79" s="723"/>
      <c r="F79" s="723">
        <v>0</v>
      </c>
      <c r="G79" s="723">
        <v>0.60132767584049995</v>
      </c>
      <c r="H79" s="723">
        <v>-0.60132767584049995</v>
      </c>
      <c r="I79" s="724">
        <v>0</v>
      </c>
      <c r="J79" s="725" t="s">
        <v>1</v>
      </c>
    </row>
    <row r="80" spans="1:10" ht="14.4" customHeight="1" x14ac:dyDescent="0.3">
      <c r="A80" s="721" t="s">
        <v>628</v>
      </c>
      <c r="B80" s="722" t="s">
        <v>352</v>
      </c>
      <c r="C80" s="723">
        <v>2.3700399999999999</v>
      </c>
      <c r="D80" s="723">
        <v>2.16344</v>
      </c>
      <c r="E80" s="723"/>
      <c r="F80" s="723">
        <v>7.6259700000000006</v>
      </c>
      <c r="G80" s="723">
        <v>11.254610790024749</v>
      </c>
      <c r="H80" s="723">
        <v>-3.6286407900247486</v>
      </c>
      <c r="I80" s="724">
        <v>0.67758629261165515</v>
      </c>
      <c r="J80" s="725" t="s">
        <v>1</v>
      </c>
    </row>
    <row r="81" spans="1:10" ht="14.4" customHeight="1" x14ac:dyDescent="0.3">
      <c r="A81" s="721" t="s">
        <v>628</v>
      </c>
      <c r="B81" s="722" t="s">
        <v>353</v>
      </c>
      <c r="C81" s="723">
        <v>5.0433000000000003</v>
      </c>
      <c r="D81" s="723">
        <v>6.2449999999999992</v>
      </c>
      <c r="E81" s="723"/>
      <c r="F81" s="723">
        <v>65.513159999999999</v>
      </c>
      <c r="G81" s="723">
        <v>81.471908604186495</v>
      </c>
      <c r="H81" s="723">
        <v>-15.958748604186496</v>
      </c>
      <c r="I81" s="724">
        <v>0.80411961769892248</v>
      </c>
      <c r="J81" s="725" t="s">
        <v>1</v>
      </c>
    </row>
    <row r="82" spans="1:10" ht="14.4" customHeight="1" x14ac:dyDescent="0.3">
      <c r="A82" s="721" t="s">
        <v>628</v>
      </c>
      <c r="B82" s="722" t="s">
        <v>354</v>
      </c>
      <c r="C82" s="723" t="s">
        <v>608</v>
      </c>
      <c r="D82" s="723">
        <v>0</v>
      </c>
      <c r="E82" s="723"/>
      <c r="F82" s="723">
        <v>0</v>
      </c>
      <c r="G82" s="723">
        <v>6.3279213597967487</v>
      </c>
      <c r="H82" s="723">
        <v>-6.3279213597967487</v>
      </c>
      <c r="I82" s="724">
        <v>0</v>
      </c>
      <c r="J82" s="725" t="s">
        <v>1</v>
      </c>
    </row>
    <row r="83" spans="1:10" ht="14.4" customHeight="1" x14ac:dyDescent="0.3">
      <c r="A83" s="721" t="s">
        <v>628</v>
      </c>
      <c r="B83" s="722" t="s">
        <v>356</v>
      </c>
      <c r="C83" s="723">
        <v>1.2390000000000001</v>
      </c>
      <c r="D83" s="723">
        <v>1.08</v>
      </c>
      <c r="E83" s="723"/>
      <c r="F83" s="723">
        <v>2.1879999999999997</v>
      </c>
      <c r="G83" s="723">
        <v>7.8670387554527501</v>
      </c>
      <c r="H83" s="723">
        <v>-5.6790387554527504</v>
      </c>
      <c r="I83" s="724">
        <v>0.27812243818977855</v>
      </c>
      <c r="J83" s="725" t="s">
        <v>1</v>
      </c>
    </row>
    <row r="84" spans="1:10" ht="14.4" customHeight="1" x14ac:dyDescent="0.3">
      <c r="A84" s="721" t="s">
        <v>628</v>
      </c>
      <c r="B84" s="722" t="s">
        <v>357</v>
      </c>
      <c r="C84" s="723">
        <v>1.7039999999999997</v>
      </c>
      <c r="D84" s="723">
        <v>1.7039999999999997</v>
      </c>
      <c r="E84" s="723"/>
      <c r="F84" s="723">
        <v>3.2729999999999997</v>
      </c>
      <c r="G84" s="723">
        <v>7.9198285033825</v>
      </c>
      <c r="H84" s="723">
        <v>-4.6468285033825003</v>
      </c>
      <c r="I84" s="724">
        <v>0.41326652447109502</v>
      </c>
      <c r="J84" s="725" t="s">
        <v>1</v>
      </c>
    </row>
    <row r="85" spans="1:10" ht="14.4" customHeight="1" x14ac:dyDescent="0.3">
      <c r="A85" s="721" t="s">
        <v>628</v>
      </c>
      <c r="B85" s="722" t="s">
        <v>362</v>
      </c>
      <c r="C85" s="723">
        <v>2.16804</v>
      </c>
      <c r="D85" s="723">
        <v>3.0419100000000001</v>
      </c>
      <c r="E85" s="723"/>
      <c r="F85" s="723">
        <v>0.96733999999999998</v>
      </c>
      <c r="G85" s="723">
        <v>1.968010101647</v>
      </c>
      <c r="H85" s="723">
        <v>-1.0006701016470001</v>
      </c>
      <c r="I85" s="724">
        <v>0.49153202983584626</v>
      </c>
      <c r="J85" s="725" t="s">
        <v>1</v>
      </c>
    </row>
    <row r="86" spans="1:10" ht="14.4" customHeight="1" x14ac:dyDescent="0.3">
      <c r="A86" s="721" t="s">
        <v>628</v>
      </c>
      <c r="B86" s="722" t="s">
        <v>630</v>
      </c>
      <c r="C86" s="723">
        <v>16.976550000000003</v>
      </c>
      <c r="D86" s="723">
        <v>34.887129999999999</v>
      </c>
      <c r="E86" s="723"/>
      <c r="F86" s="723">
        <v>117.18986999999998</v>
      </c>
      <c r="G86" s="723">
        <v>158.53182231081573</v>
      </c>
      <c r="H86" s="723">
        <v>-41.341952310815742</v>
      </c>
      <c r="I86" s="724">
        <v>0.73921985057510298</v>
      </c>
      <c r="J86" s="725" t="s">
        <v>614</v>
      </c>
    </row>
    <row r="87" spans="1:10" ht="14.4" customHeight="1" x14ac:dyDescent="0.3">
      <c r="A87" s="721" t="s">
        <v>608</v>
      </c>
      <c r="B87" s="722" t="s">
        <v>608</v>
      </c>
      <c r="C87" s="723" t="s">
        <v>608</v>
      </c>
      <c r="D87" s="723" t="s">
        <v>608</v>
      </c>
      <c r="E87" s="723"/>
      <c r="F87" s="723" t="s">
        <v>608</v>
      </c>
      <c r="G87" s="723" t="s">
        <v>608</v>
      </c>
      <c r="H87" s="723" t="s">
        <v>608</v>
      </c>
      <c r="I87" s="724" t="s">
        <v>608</v>
      </c>
      <c r="J87" s="725" t="s">
        <v>615</v>
      </c>
    </row>
    <row r="88" spans="1:10" ht="14.4" customHeight="1" x14ac:dyDescent="0.3">
      <c r="A88" s="721" t="s">
        <v>631</v>
      </c>
      <c r="B88" s="722" t="s">
        <v>632</v>
      </c>
      <c r="C88" s="723" t="s">
        <v>608</v>
      </c>
      <c r="D88" s="723" t="s">
        <v>608</v>
      </c>
      <c r="E88" s="723"/>
      <c r="F88" s="723" t="s">
        <v>608</v>
      </c>
      <c r="G88" s="723" t="s">
        <v>608</v>
      </c>
      <c r="H88" s="723" t="s">
        <v>608</v>
      </c>
      <c r="I88" s="724" t="s">
        <v>608</v>
      </c>
      <c r="J88" s="725" t="s">
        <v>0</v>
      </c>
    </row>
    <row r="89" spans="1:10" ht="14.4" customHeight="1" x14ac:dyDescent="0.3">
      <c r="A89" s="721" t="s">
        <v>631</v>
      </c>
      <c r="B89" s="722" t="s">
        <v>350</v>
      </c>
      <c r="C89" s="723">
        <v>12.78143</v>
      </c>
      <c r="D89" s="723">
        <v>13.1554</v>
      </c>
      <c r="E89" s="723"/>
      <c r="F89" s="723">
        <v>14.910349999999999</v>
      </c>
      <c r="G89" s="723">
        <v>23.64285124648675</v>
      </c>
      <c r="H89" s="723">
        <v>-8.7325012464867502</v>
      </c>
      <c r="I89" s="724">
        <v>0.63064940199273256</v>
      </c>
      <c r="J89" s="725" t="s">
        <v>1</v>
      </c>
    </row>
    <row r="90" spans="1:10" ht="14.4" customHeight="1" x14ac:dyDescent="0.3">
      <c r="A90" s="721" t="s">
        <v>631</v>
      </c>
      <c r="B90" s="722" t="s">
        <v>351</v>
      </c>
      <c r="C90" s="723">
        <v>0.68672</v>
      </c>
      <c r="D90" s="723">
        <v>0</v>
      </c>
      <c r="E90" s="723"/>
      <c r="F90" s="723">
        <v>1.4414100000000001</v>
      </c>
      <c r="G90" s="723">
        <v>1.177702798129</v>
      </c>
      <c r="H90" s="723">
        <v>0.26370720187100005</v>
      </c>
      <c r="I90" s="724">
        <v>1.2239165961819467</v>
      </c>
      <c r="J90" s="725" t="s">
        <v>1</v>
      </c>
    </row>
    <row r="91" spans="1:10" ht="14.4" customHeight="1" x14ac:dyDescent="0.3">
      <c r="A91" s="721" t="s">
        <v>631</v>
      </c>
      <c r="B91" s="722" t="s">
        <v>352</v>
      </c>
      <c r="C91" s="723">
        <v>18.63645</v>
      </c>
      <c r="D91" s="723">
        <v>36.584589999999999</v>
      </c>
      <c r="E91" s="723"/>
      <c r="F91" s="723">
        <v>81.743269999999995</v>
      </c>
      <c r="G91" s="723">
        <v>60.032345604097252</v>
      </c>
      <c r="H91" s="723">
        <v>21.710924395902744</v>
      </c>
      <c r="I91" s="724">
        <v>1.3616537747680637</v>
      </c>
      <c r="J91" s="725" t="s">
        <v>1</v>
      </c>
    </row>
    <row r="92" spans="1:10" ht="14.4" customHeight="1" x14ac:dyDescent="0.3">
      <c r="A92" s="721" t="s">
        <v>631</v>
      </c>
      <c r="B92" s="722" t="s">
        <v>353</v>
      </c>
      <c r="C92" s="723">
        <v>69.884979999999999</v>
      </c>
      <c r="D92" s="723">
        <v>54.724159999999998</v>
      </c>
      <c r="E92" s="723"/>
      <c r="F92" s="723">
        <v>96.628149999999991</v>
      </c>
      <c r="G92" s="723">
        <v>86.103983974944001</v>
      </c>
      <c r="H92" s="723">
        <v>10.52416602505599</v>
      </c>
      <c r="I92" s="724">
        <v>1.1222262378488606</v>
      </c>
      <c r="J92" s="725" t="s">
        <v>1</v>
      </c>
    </row>
    <row r="93" spans="1:10" ht="14.4" customHeight="1" x14ac:dyDescent="0.3">
      <c r="A93" s="721" t="s">
        <v>631</v>
      </c>
      <c r="B93" s="722" t="s">
        <v>354</v>
      </c>
      <c r="C93" s="723">
        <v>3.9689999999999999</v>
      </c>
      <c r="D93" s="723">
        <v>10.231</v>
      </c>
      <c r="E93" s="723"/>
      <c r="F93" s="723">
        <v>31.038</v>
      </c>
      <c r="G93" s="723">
        <v>14.76554647493775</v>
      </c>
      <c r="H93" s="723">
        <v>16.27245352506225</v>
      </c>
      <c r="I93" s="724">
        <v>2.1020556233853074</v>
      </c>
      <c r="J93" s="725" t="s">
        <v>1</v>
      </c>
    </row>
    <row r="94" spans="1:10" ht="14.4" customHeight="1" x14ac:dyDescent="0.3">
      <c r="A94" s="721" t="s">
        <v>631</v>
      </c>
      <c r="B94" s="722" t="s">
        <v>356</v>
      </c>
      <c r="C94" s="723">
        <v>5.9128999999999996</v>
      </c>
      <c r="D94" s="723">
        <v>15.487719999999999</v>
      </c>
      <c r="E94" s="723"/>
      <c r="F94" s="723">
        <v>42.961089999999999</v>
      </c>
      <c r="G94" s="723">
        <v>23.023806152797249</v>
      </c>
      <c r="H94" s="723">
        <v>19.93728384720275</v>
      </c>
      <c r="I94" s="724">
        <v>1.8659421346274883</v>
      </c>
      <c r="J94" s="725" t="s">
        <v>1</v>
      </c>
    </row>
    <row r="95" spans="1:10" ht="14.4" customHeight="1" x14ac:dyDescent="0.3">
      <c r="A95" s="721" t="s">
        <v>631</v>
      </c>
      <c r="B95" s="722" t="s">
        <v>357</v>
      </c>
      <c r="C95" s="723">
        <v>14.858270000000001</v>
      </c>
      <c r="D95" s="723">
        <v>15.0663</v>
      </c>
      <c r="E95" s="723"/>
      <c r="F95" s="723">
        <v>27.355</v>
      </c>
      <c r="G95" s="723">
        <v>21.478668195674501</v>
      </c>
      <c r="H95" s="723">
        <v>5.8763318043254991</v>
      </c>
      <c r="I95" s="724">
        <v>1.2735892072446517</v>
      </c>
      <c r="J95" s="725" t="s">
        <v>1</v>
      </c>
    </row>
    <row r="96" spans="1:10" ht="14.4" customHeight="1" x14ac:dyDescent="0.3">
      <c r="A96" s="721" t="s">
        <v>631</v>
      </c>
      <c r="B96" s="722" t="s">
        <v>359</v>
      </c>
      <c r="C96" s="723">
        <v>0</v>
      </c>
      <c r="D96" s="723">
        <v>0</v>
      </c>
      <c r="E96" s="723"/>
      <c r="F96" s="723">
        <v>7.8410000000000002</v>
      </c>
      <c r="G96" s="723">
        <v>2</v>
      </c>
      <c r="H96" s="723">
        <v>5.8410000000000002</v>
      </c>
      <c r="I96" s="724">
        <v>3.9205000000000001</v>
      </c>
      <c r="J96" s="725" t="s">
        <v>1</v>
      </c>
    </row>
    <row r="97" spans="1:10" ht="14.4" customHeight="1" x14ac:dyDescent="0.3">
      <c r="A97" s="721" t="s">
        <v>631</v>
      </c>
      <c r="B97" s="722" t="s">
        <v>360</v>
      </c>
      <c r="C97" s="723">
        <v>14.736140000000001</v>
      </c>
      <c r="D97" s="723">
        <v>24.82488</v>
      </c>
      <c r="E97" s="723"/>
      <c r="F97" s="723">
        <v>21.910520000000002</v>
      </c>
      <c r="G97" s="723">
        <v>13.0387746372165</v>
      </c>
      <c r="H97" s="723">
        <v>8.8717453627835017</v>
      </c>
      <c r="I97" s="724">
        <v>1.6804125088151252</v>
      </c>
      <c r="J97" s="725" t="s">
        <v>1</v>
      </c>
    </row>
    <row r="98" spans="1:10" ht="14.4" customHeight="1" x14ac:dyDescent="0.3">
      <c r="A98" s="721" t="s">
        <v>631</v>
      </c>
      <c r="B98" s="722" t="s">
        <v>362</v>
      </c>
      <c r="C98" s="723">
        <v>0.20880000000000001</v>
      </c>
      <c r="D98" s="723">
        <v>1.694</v>
      </c>
      <c r="E98" s="723"/>
      <c r="F98" s="723">
        <v>3.9313899999999999</v>
      </c>
      <c r="G98" s="723">
        <v>0.42849034134524999</v>
      </c>
      <c r="H98" s="723">
        <v>3.5028996586547501</v>
      </c>
      <c r="I98" s="724">
        <v>9.1749792717785876</v>
      </c>
      <c r="J98" s="725" t="s">
        <v>1</v>
      </c>
    </row>
    <row r="99" spans="1:10" ht="14.4" customHeight="1" x14ac:dyDescent="0.3">
      <c r="A99" s="721" t="s">
        <v>631</v>
      </c>
      <c r="B99" s="722" t="s">
        <v>633</v>
      </c>
      <c r="C99" s="723">
        <v>141.67468999999997</v>
      </c>
      <c r="D99" s="723">
        <v>171.76804999999999</v>
      </c>
      <c r="E99" s="723"/>
      <c r="F99" s="723">
        <v>329.76018000000005</v>
      </c>
      <c r="G99" s="723">
        <v>245.69216942562829</v>
      </c>
      <c r="H99" s="723">
        <v>84.068010574371755</v>
      </c>
      <c r="I99" s="724">
        <v>1.3421680502512694</v>
      </c>
      <c r="J99" s="725" t="s">
        <v>614</v>
      </c>
    </row>
    <row r="100" spans="1:10" ht="14.4" customHeight="1" x14ac:dyDescent="0.3">
      <c r="A100" s="721" t="s">
        <v>608</v>
      </c>
      <c r="B100" s="722" t="s">
        <v>608</v>
      </c>
      <c r="C100" s="723" t="s">
        <v>608</v>
      </c>
      <c r="D100" s="723" t="s">
        <v>608</v>
      </c>
      <c r="E100" s="723"/>
      <c r="F100" s="723" t="s">
        <v>608</v>
      </c>
      <c r="G100" s="723" t="s">
        <v>608</v>
      </c>
      <c r="H100" s="723" t="s">
        <v>608</v>
      </c>
      <c r="I100" s="724" t="s">
        <v>608</v>
      </c>
      <c r="J100" s="725" t="s">
        <v>615</v>
      </c>
    </row>
    <row r="101" spans="1:10" ht="14.4" customHeight="1" x14ac:dyDescent="0.3">
      <c r="A101" s="721" t="s">
        <v>634</v>
      </c>
      <c r="B101" s="722" t="s">
        <v>635</v>
      </c>
      <c r="C101" s="723" t="s">
        <v>608</v>
      </c>
      <c r="D101" s="723" t="s">
        <v>608</v>
      </c>
      <c r="E101" s="723"/>
      <c r="F101" s="723" t="s">
        <v>608</v>
      </c>
      <c r="G101" s="723" t="s">
        <v>608</v>
      </c>
      <c r="H101" s="723" t="s">
        <v>608</v>
      </c>
      <c r="I101" s="724" t="s">
        <v>608</v>
      </c>
      <c r="J101" s="725" t="s">
        <v>0</v>
      </c>
    </row>
    <row r="102" spans="1:10" ht="14.4" customHeight="1" x14ac:dyDescent="0.3">
      <c r="A102" s="721" t="s">
        <v>634</v>
      </c>
      <c r="B102" s="722" t="s">
        <v>350</v>
      </c>
      <c r="C102" s="723">
        <v>0.55776000000000003</v>
      </c>
      <c r="D102" s="723">
        <v>0</v>
      </c>
      <c r="E102" s="723"/>
      <c r="F102" s="723" t="s">
        <v>608</v>
      </c>
      <c r="G102" s="723" t="s">
        <v>608</v>
      </c>
      <c r="H102" s="723" t="s">
        <v>608</v>
      </c>
      <c r="I102" s="724" t="s">
        <v>608</v>
      </c>
      <c r="J102" s="725" t="s">
        <v>1</v>
      </c>
    </row>
    <row r="103" spans="1:10" ht="14.4" customHeight="1" x14ac:dyDescent="0.3">
      <c r="A103" s="721" t="s">
        <v>634</v>
      </c>
      <c r="B103" s="722" t="s">
        <v>352</v>
      </c>
      <c r="C103" s="723">
        <v>7.49247</v>
      </c>
      <c r="D103" s="723">
        <v>0</v>
      </c>
      <c r="E103" s="723"/>
      <c r="F103" s="723" t="s">
        <v>608</v>
      </c>
      <c r="G103" s="723" t="s">
        <v>608</v>
      </c>
      <c r="H103" s="723" t="s">
        <v>608</v>
      </c>
      <c r="I103" s="724" t="s">
        <v>608</v>
      </c>
      <c r="J103" s="725" t="s">
        <v>1</v>
      </c>
    </row>
    <row r="104" spans="1:10" ht="14.4" customHeight="1" x14ac:dyDescent="0.3">
      <c r="A104" s="721" t="s">
        <v>634</v>
      </c>
      <c r="B104" s="722" t="s">
        <v>353</v>
      </c>
      <c r="C104" s="723">
        <v>0.98762000000000005</v>
      </c>
      <c r="D104" s="723">
        <v>0</v>
      </c>
      <c r="E104" s="723"/>
      <c r="F104" s="723" t="s">
        <v>608</v>
      </c>
      <c r="G104" s="723" t="s">
        <v>608</v>
      </c>
      <c r="H104" s="723" t="s">
        <v>608</v>
      </c>
      <c r="I104" s="724" t="s">
        <v>608</v>
      </c>
      <c r="J104" s="725" t="s">
        <v>1</v>
      </c>
    </row>
    <row r="105" spans="1:10" ht="14.4" customHeight="1" x14ac:dyDescent="0.3">
      <c r="A105" s="721" t="s">
        <v>634</v>
      </c>
      <c r="B105" s="722" t="s">
        <v>354</v>
      </c>
      <c r="C105" s="723">
        <v>0</v>
      </c>
      <c r="D105" s="723" t="s">
        <v>608</v>
      </c>
      <c r="E105" s="723"/>
      <c r="F105" s="723" t="s">
        <v>608</v>
      </c>
      <c r="G105" s="723" t="s">
        <v>608</v>
      </c>
      <c r="H105" s="723" t="s">
        <v>608</v>
      </c>
      <c r="I105" s="724" t="s">
        <v>608</v>
      </c>
      <c r="J105" s="725" t="s">
        <v>1</v>
      </c>
    </row>
    <row r="106" spans="1:10" ht="14.4" customHeight="1" x14ac:dyDescent="0.3">
      <c r="A106" s="721" t="s">
        <v>634</v>
      </c>
      <c r="B106" s="722" t="s">
        <v>356</v>
      </c>
      <c r="C106" s="723">
        <v>0</v>
      </c>
      <c r="D106" s="723">
        <v>0</v>
      </c>
      <c r="E106" s="723"/>
      <c r="F106" s="723" t="s">
        <v>608</v>
      </c>
      <c r="G106" s="723" t="s">
        <v>608</v>
      </c>
      <c r="H106" s="723" t="s">
        <v>608</v>
      </c>
      <c r="I106" s="724" t="s">
        <v>608</v>
      </c>
      <c r="J106" s="725" t="s">
        <v>1</v>
      </c>
    </row>
    <row r="107" spans="1:10" ht="14.4" customHeight="1" x14ac:dyDescent="0.3">
      <c r="A107" s="721" t="s">
        <v>634</v>
      </c>
      <c r="B107" s="722" t="s">
        <v>357</v>
      </c>
      <c r="C107" s="723">
        <v>4.0049999999999999</v>
      </c>
      <c r="D107" s="723">
        <v>0</v>
      </c>
      <c r="E107" s="723"/>
      <c r="F107" s="723" t="s">
        <v>608</v>
      </c>
      <c r="G107" s="723" t="s">
        <v>608</v>
      </c>
      <c r="H107" s="723" t="s">
        <v>608</v>
      </c>
      <c r="I107" s="724" t="s">
        <v>608</v>
      </c>
      <c r="J107" s="725" t="s">
        <v>1</v>
      </c>
    </row>
    <row r="108" spans="1:10" ht="14.4" customHeight="1" x14ac:dyDescent="0.3">
      <c r="A108" s="721" t="s">
        <v>634</v>
      </c>
      <c r="B108" s="722" t="s">
        <v>636</v>
      </c>
      <c r="C108" s="723">
        <v>13.042849999999998</v>
      </c>
      <c r="D108" s="723">
        <v>0</v>
      </c>
      <c r="E108" s="723"/>
      <c r="F108" s="723" t="s">
        <v>608</v>
      </c>
      <c r="G108" s="723" t="s">
        <v>608</v>
      </c>
      <c r="H108" s="723" t="s">
        <v>608</v>
      </c>
      <c r="I108" s="724" t="s">
        <v>608</v>
      </c>
      <c r="J108" s="725" t="s">
        <v>614</v>
      </c>
    </row>
    <row r="109" spans="1:10" ht="14.4" customHeight="1" x14ac:dyDescent="0.3">
      <c r="A109" s="721" t="s">
        <v>608</v>
      </c>
      <c r="B109" s="722" t="s">
        <v>608</v>
      </c>
      <c r="C109" s="723" t="s">
        <v>608</v>
      </c>
      <c r="D109" s="723" t="s">
        <v>608</v>
      </c>
      <c r="E109" s="723"/>
      <c r="F109" s="723" t="s">
        <v>608</v>
      </c>
      <c r="G109" s="723" t="s">
        <v>608</v>
      </c>
      <c r="H109" s="723" t="s">
        <v>608</v>
      </c>
      <c r="I109" s="724" t="s">
        <v>608</v>
      </c>
      <c r="J109" s="725" t="s">
        <v>615</v>
      </c>
    </row>
    <row r="110" spans="1:10" ht="14.4" customHeight="1" x14ac:dyDescent="0.3">
      <c r="A110" s="721" t="s">
        <v>637</v>
      </c>
      <c r="B110" s="722" t="s">
        <v>638</v>
      </c>
      <c r="C110" s="723" t="s">
        <v>608</v>
      </c>
      <c r="D110" s="723" t="s">
        <v>608</v>
      </c>
      <c r="E110" s="723"/>
      <c r="F110" s="723" t="s">
        <v>608</v>
      </c>
      <c r="G110" s="723" t="s">
        <v>608</v>
      </c>
      <c r="H110" s="723" t="s">
        <v>608</v>
      </c>
      <c r="I110" s="724" t="s">
        <v>608</v>
      </c>
      <c r="J110" s="725" t="s">
        <v>0</v>
      </c>
    </row>
    <row r="111" spans="1:10" ht="14.4" customHeight="1" x14ac:dyDescent="0.3">
      <c r="A111" s="721" t="s">
        <v>637</v>
      </c>
      <c r="B111" s="722" t="s">
        <v>350</v>
      </c>
      <c r="C111" s="723">
        <v>98.844469999999006</v>
      </c>
      <c r="D111" s="723">
        <v>94.669849999999997</v>
      </c>
      <c r="E111" s="723"/>
      <c r="F111" s="723">
        <v>102.16476</v>
      </c>
      <c r="G111" s="723">
        <v>157.85725401477049</v>
      </c>
      <c r="H111" s="723">
        <v>-55.692494014770489</v>
      </c>
      <c r="I111" s="724">
        <v>0.64719711892644849</v>
      </c>
      <c r="J111" s="725" t="s">
        <v>1</v>
      </c>
    </row>
    <row r="112" spans="1:10" ht="14.4" customHeight="1" x14ac:dyDescent="0.3">
      <c r="A112" s="721" t="s">
        <v>637</v>
      </c>
      <c r="B112" s="722" t="s">
        <v>5901</v>
      </c>
      <c r="C112" s="723">
        <v>0</v>
      </c>
      <c r="D112" s="723" t="s">
        <v>608</v>
      </c>
      <c r="E112" s="723"/>
      <c r="F112" s="723" t="s">
        <v>608</v>
      </c>
      <c r="G112" s="723" t="s">
        <v>608</v>
      </c>
      <c r="H112" s="723" t="s">
        <v>608</v>
      </c>
      <c r="I112" s="724" t="s">
        <v>608</v>
      </c>
      <c r="J112" s="725" t="s">
        <v>1</v>
      </c>
    </row>
    <row r="113" spans="1:10" ht="14.4" customHeight="1" x14ac:dyDescent="0.3">
      <c r="A113" s="721" t="s">
        <v>637</v>
      </c>
      <c r="B113" s="722" t="s">
        <v>351</v>
      </c>
      <c r="C113" s="723">
        <v>0</v>
      </c>
      <c r="D113" s="723">
        <v>0</v>
      </c>
      <c r="E113" s="723"/>
      <c r="F113" s="723">
        <v>0</v>
      </c>
      <c r="G113" s="723">
        <v>0.12117013610750001</v>
      </c>
      <c r="H113" s="723">
        <v>-0.12117013610750001</v>
      </c>
      <c r="I113" s="724">
        <v>0</v>
      </c>
      <c r="J113" s="725" t="s">
        <v>1</v>
      </c>
    </row>
    <row r="114" spans="1:10" ht="14.4" customHeight="1" x14ac:dyDescent="0.3">
      <c r="A114" s="721" t="s">
        <v>637</v>
      </c>
      <c r="B114" s="722" t="s">
        <v>352</v>
      </c>
      <c r="C114" s="723">
        <v>60.952730000000003</v>
      </c>
      <c r="D114" s="723">
        <v>29.721249999999998</v>
      </c>
      <c r="E114" s="723"/>
      <c r="F114" s="723">
        <v>56.841409999999996</v>
      </c>
      <c r="G114" s="723">
        <v>55.836361553639001</v>
      </c>
      <c r="H114" s="723">
        <v>1.0050484463609948</v>
      </c>
      <c r="I114" s="724">
        <v>1.0179998914398372</v>
      </c>
      <c r="J114" s="725" t="s">
        <v>1</v>
      </c>
    </row>
    <row r="115" spans="1:10" ht="14.4" customHeight="1" x14ac:dyDescent="0.3">
      <c r="A115" s="721" t="s">
        <v>637</v>
      </c>
      <c r="B115" s="722" t="s">
        <v>353</v>
      </c>
      <c r="C115" s="723">
        <v>271.13926000000004</v>
      </c>
      <c r="D115" s="723">
        <v>227.08399000000003</v>
      </c>
      <c r="E115" s="723"/>
      <c r="F115" s="723">
        <v>273.24793999999997</v>
      </c>
      <c r="G115" s="723">
        <v>316.049744354815</v>
      </c>
      <c r="H115" s="723">
        <v>-42.801804354815033</v>
      </c>
      <c r="I115" s="724">
        <v>0.8645725708711115</v>
      </c>
      <c r="J115" s="725" t="s">
        <v>1</v>
      </c>
    </row>
    <row r="116" spans="1:10" ht="14.4" customHeight="1" x14ac:dyDescent="0.3">
      <c r="A116" s="721" t="s">
        <v>637</v>
      </c>
      <c r="B116" s="722" t="s">
        <v>354</v>
      </c>
      <c r="C116" s="723">
        <v>4.085</v>
      </c>
      <c r="D116" s="723">
        <v>3.2679999999999998</v>
      </c>
      <c r="E116" s="723"/>
      <c r="F116" s="723">
        <v>8.9859999999999989</v>
      </c>
      <c r="G116" s="723">
        <v>6.3610007531405</v>
      </c>
      <c r="H116" s="723">
        <v>2.6249992468594989</v>
      </c>
      <c r="I116" s="724">
        <v>1.4126707964251546</v>
      </c>
      <c r="J116" s="725" t="s">
        <v>1</v>
      </c>
    </row>
    <row r="117" spans="1:10" ht="14.4" customHeight="1" x14ac:dyDescent="0.3">
      <c r="A117" s="721" t="s">
        <v>637</v>
      </c>
      <c r="B117" s="722" t="s">
        <v>355</v>
      </c>
      <c r="C117" s="723">
        <v>0</v>
      </c>
      <c r="D117" s="723">
        <v>3.9333499999999999</v>
      </c>
      <c r="E117" s="723"/>
      <c r="F117" s="723">
        <v>6.5327999999999999</v>
      </c>
      <c r="G117" s="723">
        <v>2.35804993317725</v>
      </c>
      <c r="H117" s="723">
        <v>4.1747500668227495</v>
      </c>
      <c r="I117" s="724">
        <v>2.7704247938455095</v>
      </c>
      <c r="J117" s="725" t="s">
        <v>1</v>
      </c>
    </row>
    <row r="118" spans="1:10" ht="14.4" customHeight="1" x14ac:dyDescent="0.3">
      <c r="A118" s="721" t="s">
        <v>637</v>
      </c>
      <c r="B118" s="722" t="s">
        <v>356</v>
      </c>
      <c r="C118" s="723">
        <v>2.3025000000000002</v>
      </c>
      <c r="D118" s="723">
        <v>6.6483800000000004</v>
      </c>
      <c r="E118" s="723"/>
      <c r="F118" s="723">
        <v>3.8304999999999998</v>
      </c>
      <c r="G118" s="723">
        <v>12.420137630414999</v>
      </c>
      <c r="H118" s="723">
        <v>-8.5896376304149982</v>
      </c>
      <c r="I118" s="724">
        <v>0.30841043102611815</v>
      </c>
      <c r="J118" s="725" t="s">
        <v>1</v>
      </c>
    </row>
    <row r="119" spans="1:10" ht="14.4" customHeight="1" x14ac:dyDescent="0.3">
      <c r="A119" s="721" t="s">
        <v>637</v>
      </c>
      <c r="B119" s="722" t="s">
        <v>357</v>
      </c>
      <c r="C119" s="723">
        <v>23.896000000000001</v>
      </c>
      <c r="D119" s="723">
        <v>16.386050000000001</v>
      </c>
      <c r="E119" s="723"/>
      <c r="F119" s="723">
        <v>20.521799999999999</v>
      </c>
      <c r="G119" s="723">
        <v>25.061454004128251</v>
      </c>
      <c r="H119" s="723">
        <v>-4.539654004128252</v>
      </c>
      <c r="I119" s="724">
        <v>0.81885911314720783</v>
      </c>
      <c r="J119" s="725" t="s">
        <v>1</v>
      </c>
    </row>
    <row r="120" spans="1:10" ht="14.4" customHeight="1" x14ac:dyDescent="0.3">
      <c r="A120" s="721" t="s">
        <v>637</v>
      </c>
      <c r="B120" s="722" t="s">
        <v>358</v>
      </c>
      <c r="C120" s="723">
        <v>0</v>
      </c>
      <c r="D120" s="723">
        <v>0</v>
      </c>
      <c r="E120" s="723"/>
      <c r="F120" s="723">
        <v>0</v>
      </c>
      <c r="G120" s="723">
        <v>5</v>
      </c>
      <c r="H120" s="723">
        <v>-5</v>
      </c>
      <c r="I120" s="724">
        <v>0</v>
      </c>
      <c r="J120" s="725" t="s">
        <v>1</v>
      </c>
    </row>
    <row r="121" spans="1:10" ht="14.4" customHeight="1" x14ac:dyDescent="0.3">
      <c r="A121" s="721" t="s">
        <v>637</v>
      </c>
      <c r="B121" s="722" t="s">
        <v>359</v>
      </c>
      <c r="C121" s="723">
        <v>0</v>
      </c>
      <c r="D121" s="723">
        <v>0</v>
      </c>
      <c r="E121" s="723"/>
      <c r="F121" s="723">
        <v>0</v>
      </c>
      <c r="G121" s="723">
        <v>3</v>
      </c>
      <c r="H121" s="723">
        <v>-3</v>
      </c>
      <c r="I121" s="724">
        <v>0</v>
      </c>
      <c r="J121" s="725" t="s">
        <v>1</v>
      </c>
    </row>
    <row r="122" spans="1:10" ht="14.4" customHeight="1" x14ac:dyDescent="0.3">
      <c r="A122" s="721" t="s">
        <v>637</v>
      </c>
      <c r="B122" s="722" t="s">
        <v>360</v>
      </c>
      <c r="C122" s="723">
        <v>1.52345</v>
      </c>
      <c r="D122" s="723">
        <v>42.292400000000001</v>
      </c>
      <c r="E122" s="723"/>
      <c r="F122" s="723">
        <v>49.107770000000002</v>
      </c>
      <c r="G122" s="723">
        <v>42.314757155905752</v>
      </c>
      <c r="H122" s="723">
        <v>6.7930128440942497</v>
      </c>
      <c r="I122" s="724">
        <v>1.160535314407356</v>
      </c>
      <c r="J122" s="725" t="s">
        <v>1</v>
      </c>
    </row>
    <row r="123" spans="1:10" ht="14.4" customHeight="1" x14ac:dyDescent="0.3">
      <c r="A123" s="721" t="s">
        <v>637</v>
      </c>
      <c r="B123" s="722" t="s">
        <v>362</v>
      </c>
      <c r="C123" s="723">
        <v>13.599740000000001</v>
      </c>
      <c r="D123" s="723">
        <v>31.160980000000002</v>
      </c>
      <c r="E123" s="723"/>
      <c r="F123" s="723">
        <v>36.125389999999996</v>
      </c>
      <c r="G123" s="723">
        <v>32.227899358563</v>
      </c>
      <c r="H123" s="723">
        <v>3.8974906414369954</v>
      </c>
      <c r="I123" s="724">
        <v>1.1209352988872801</v>
      </c>
      <c r="J123" s="725" t="s">
        <v>1</v>
      </c>
    </row>
    <row r="124" spans="1:10" ht="14.4" customHeight="1" x14ac:dyDescent="0.3">
      <c r="A124" s="721" t="s">
        <v>637</v>
      </c>
      <c r="B124" s="722" t="s">
        <v>639</v>
      </c>
      <c r="C124" s="723">
        <v>476.34314999999907</v>
      </c>
      <c r="D124" s="723">
        <v>455.16424999999998</v>
      </c>
      <c r="E124" s="723"/>
      <c r="F124" s="723">
        <v>557.35836999999992</v>
      </c>
      <c r="G124" s="723">
        <v>658.60782889466168</v>
      </c>
      <c r="H124" s="723">
        <v>-101.24945889466176</v>
      </c>
      <c r="I124" s="724">
        <v>0.84626745317530128</v>
      </c>
      <c r="J124" s="725" t="s">
        <v>614</v>
      </c>
    </row>
    <row r="125" spans="1:10" ht="14.4" customHeight="1" x14ac:dyDescent="0.3">
      <c r="A125" s="721" t="s">
        <v>608</v>
      </c>
      <c r="B125" s="722" t="s">
        <v>608</v>
      </c>
      <c r="C125" s="723" t="s">
        <v>608</v>
      </c>
      <c r="D125" s="723" t="s">
        <v>608</v>
      </c>
      <c r="E125" s="723"/>
      <c r="F125" s="723" t="s">
        <v>608</v>
      </c>
      <c r="G125" s="723" t="s">
        <v>608</v>
      </c>
      <c r="H125" s="723" t="s">
        <v>608</v>
      </c>
      <c r="I125" s="724" t="s">
        <v>608</v>
      </c>
      <c r="J125" s="725" t="s">
        <v>615</v>
      </c>
    </row>
    <row r="126" spans="1:10" ht="14.4" customHeight="1" x14ac:dyDescent="0.3">
      <c r="A126" s="721" t="s">
        <v>640</v>
      </c>
      <c r="B126" s="722" t="s">
        <v>641</v>
      </c>
      <c r="C126" s="723" t="s">
        <v>608</v>
      </c>
      <c r="D126" s="723" t="s">
        <v>608</v>
      </c>
      <c r="E126" s="723"/>
      <c r="F126" s="723" t="s">
        <v>608</v>
      </c>
      <c r="G126" s="723" t="s">
        <v>608</v>
      </c>
      <c r="H126" s="723" t="s">
        <v>608</v>
      </c>
      <c r="I126" s="724" t="s">
        <v>608</v>
      </c>
      <c r="J126" s="725" t="s">
        <v>0</v>
      </c>
    </row>
    <row r="127" spans="1:10" ht="14.4" customHeight="1" x14ac:dyDescent="0.3">
      <c r="A127" s="721" t="s">
        <v>640</v>
      </c>
      <c r="B127" s="722" t="s">
        <v>350</v>
      </c>
      <c r="C127" s="723">
        <v>1.0260799999999999</v>
      </c>
      <c r="D127" s="723">
        <v>0</v>
      </c>
      <c r="E127" s="723"/>
      <c r="F127" s="723">
        <v>0.68244000000000005</v>
      </c>
      <c r="G127" s="723">
        <v>0.75359031244800001</v>
      </c>
      <c r="H127" s="723">
        <v>-7.1150312447999964E-2</v>
      </c>
      <c r="I127" s="724">
        <v>0.90558488973024109</v>
      </c>
      <c r="J127" s="725" t="s">
        <v>1</v>
      </c>
    </row>
    <row r="128" spans="1:10" ht="14.4" customHeight="1" x14ac:dyDescent="0.3">
      <c r="A128" s="721" t="s">
        <v>640</v>
      </c>
      <c r="B128" s="722" t="s">
        <v>352</v>
      </c>
      <c r="C128" s="723">
        <v>2.5166999999999997</v>
      </c>
      <c r="D128" s="723">
        <v>3.3758499999999998</v>
      </c>
      <c r="E128" s="723"/>
      <c r="F128" s="723">
        <v>0</v>
      </c>
      <c r="G128" s="723">
        <v>1.36129093902125</v>
      </c>
      <c r="H128" s="723">
        <v>-1.36129093902125</v>
      </c>
      <c r="I128" s="724">
        <v>0</v>
      </c>
      <c r="J128" s="725" t="s">
        <v>1</v>
      </c>
    </row>
    <row r="129" spans="1:10" ht="14.4" customHeight="1" x14ac:dyDescent="0.3">
      <c r="A129" s="721" t="s">
        <v>640</v>
      </c>
      <c r="B129" s="722" t="s">
        <v>353</v>
      </c>
      <c r="C129" s="723">
        <v>43.011519999999997</v>
      </c>
      <c r="D129" s="723">
        <v>69.865620000000007</v>
      </c>
      <c r="E129" s="723"/>
      <c r="F129" s="723">
        <v>58.532540000000004</v>
      </c>
      <c r="G129" s="723">
        <v>66.750420234542744</v>
      </c>
      <c r="H129" s="723">
        <v>-8.21788023454274</v>
      </c>
      <c r="I129" s="724">
        <v>0.87688646444970153</v>
      </c>
      <c r="J129" s="725" t="s">
        <v>1</v>
      </c>
    </row>
    <row r="130" spans="1:10" ht="14.4" customHeight="1" x14ac:dyDescent="0.3">
      <c r="A130" s="721" t="s">
        <v>640</v>
      </c>
      <c r="B130" s="722" t="s">
        <v>357</v>
      </c>
      <c r="C130" s="723">
        <v>0</v>
      </c>
      <c r="D130" s="723">
        <v>6.6989299999999998</v>
      </c>
      <c r="E130" s="723"/>
      <c r="F130" s="723">
        <v>2.6377299999999999</v>
      </c>
      <c r="G130" s="723">
        <v>5.7974427444150001</v>
      </c>
      <c r="H130" s="723">
        <v>-3.1597127444150002</v>
      </c>
      <c r="I130" s="724">
        <v>0.45498163867872127</v>
      </c>
      <c r="J130" s="725" t="s">
        <v>1</v>
      </c>
    </row>
    <row r="131" spans="1:10" ht="14.4" customHeight="1" x14ac:dyDescent="0.3">
      <c r="A131" s="721" t="s">
        <v>640</v>
      </c>
      <c r="B131" s="722" t="s">
        <v>360</v>
      </c>
      <c r="C131" s="723">
        <v>0</v>
      </c>
      <c r="D131" s="723">
        <v>0</v>
      </c>
      <c r="E131" s="723"/>
      <c r="F131" s="723">
        <v>0</v>
      </c>
      <c r="G131" s="723">
        <v>0.96470970153549995</v>
      </c>
      <c r="H131" s="723">
        <v>-0.96470970153549995</v>
      </c>
      <c r="I131" s="724">
        <v>0</v>
      </c>
      <c r="J131" s="725" t="s">
        <v>1</v>
      </c>
    </row>
    <row r="132" spans="1:10" ht="14.4" customHeight="1" x14ac:dyDescent="0.3">
      <c r="A132" s="721" t="s">
        <v>640</v>
      </c>
      <c r="B132" s="722" t="s">
        <v>361</v>
      </c>
      <c r="C132" s="723" t="s">
        <v>608</v>
      </c>
      <c r="D132" s="723">
        <v>0</v>
      </c>
      <c r="E132" s="723"/>
      <c r="F132" s="723">
        <v>0</v>
      </c>
      <c r="G132" s="723">
        <v>1.25</v>
      </c>
      <c r="H132" s="723">
        <v>-1.25</v>
      </c>
      <c r="I132" s="724">
        <v>0</v>
      </c>
      <c r="J132" s="725" t="s">
        <v>1</v>
      </c>
    </row>
    <row r="133" spans="1:10" ht="14.4" customHeight="1" x14ac:dyDescent="0.3">
      <c r="A133" s="721" t="s">
        <v>640</v>
      </c>
      <c r="B133" s="722" t="s">
        <v>362</v>
      </c>
      <c r="C133" s="723">
        <v>0</v>
      </c>
      <c r="D133" s="723">
        <v>0</v>
      </c>
      <c r="E133" s="723"/>
      <c r="F133" s="723" t="s">
        <v>608</v>
      </c>
      <c r="G133" s="723" t="s">
        <v>608</v>
      </c>
      <c r="H133" s="723" t="s">
        <v>608</v>
      </c>
      <c r="I133" s="724" t="s">
        <v>608</v>
      </c>
      <c r="J133" s="725" t="s">
        <v>1</v>
      </c>
    </row>
    <row r="134" spans="1:10" ht="14.4" customHeight="1" x14ac:dyDescent="0.3">
      <c r="A134" s="721" t="s">
        <v>640</v>
      </c>
      <c r="B134" s="722" t="s">
        <v>363</v>
      </c>
      <c r="C134" s="723">
        <v>49.994779999999999</v>
      </c>
      <c r="D134" s="723" t="s">
        <v>608</v>
      </c>
      <c r="E134" s="723"/>
      <c r="F134" s="723">
        <v>18.6219</v>
      </c>
      <c r="G134" s="723">
        <v>0</v>
      </c>
      <c r="H134" s="723">
        <v>18.6219</v>
      </c>
      <c r="I134" s="724" t="s">
        <v>608</v>
      </c>
      <c r="J134" s="725" t="s">
        <v>1</v>
      </c>
    </row>
    <row r="135" spans="1:10" ht="14.4" customHeight="1" x14ac:dyDescent="0.3">
      <c r="A135" s="721" t="s">
        <v>640</v>
      </c>
      <c r="B135" s="722" t="s">
        <v>642</v>
      </c>
      <c r="C135" s="723">
        <v>96.549080000000004</v>
      </c>
      <c r="D135" s="723">
        <v>79.940400000000011</v>
      </c>
      <c r="E135" s="723"/>
      <c r="F135" s="723">
        <v>80.474609999999998</v>
      </c>
      <c r="G135" s="723">
        <v>76.877453931962492</v>
      </c>
      <c r="H135" s="723">
        <v>3.5971560680375063</v>
      </c>
      <c r="I135" s="724">
        <v>1.0467907804441734</v>
      </c>
      <c r="J135" s="725" t="s">
        <v>614</v>
      </c>
    </row>
    <row r="136" spans="1:10" ht="14.4" customHeight="1" x14ac:dyDescent="0.3">
      <c r="A136" s="721" t="s">
        <v>608</v>
      </c>
      <c r="B136" s="722" t="s">
        <v>608</v>
      </c>
      <c r="C136" s="723" t="s">
        <v>608</v>
      </c>
      <c r="D136" s="723" t="s">
        <v>608</v>
      </c>
      <c r="E136" s="723"/>
      <c r="F136" s="723" t="s">
        <v>608</v>
      </c>
      <c r="G136" s="723" t="s">
        <v>608</v>
      </c>
      <c r="H136" s="723" t="s">
        <v>608</v>
      </c>
      <c r="I136" s="724" t="s">
        <v>608</v>
      </c>
      <c r="J136" s="725" t="s">
        <v>615</v>
      </c>
    </row>
    <row r="137" spans="1:10" ht="14.4" customHeight="1" x14ac:dyDescent="0.3">
      <c r="A137" s="721" t="s">
        <v>646</v>
      </c>
      <c r="B137" s="722" t="s">
        <v>647</v>
      </c>
      <c r="C137" s="723" t="s">
        <v>608</v>
      </c>
      <c r="D137" s="723" t="s">
        <v>608</v>
      </c>
      <c r="E137" s="723"/>
      <c r="F137" s="723" t="s">
        <v>608</v>
      </c>
      <c r="G137" s="723" t="s">
        <v>608</v>
      </c>
      <c r="H137" s="723" t="s">
        <v>608</v>
      </c>
      <c r="I137" s="724" t="s">
        <v>608</v>
      </c>
      <c r="J137" s="725" t="s">
        <v>0</v>
      </c>
    </row>
    <row r="138" spans="1:10" ht="14.4" customHeight="1" x14ac:dyDescent="0.3">
      <c r="A138" s="721" t="s">
        <v>646</v>
      </c>
      <c r="B138" s="722" t="s">
        <v>350</v>
      </c>
      <c r="C138" s="723">
        <v>8.7890899999999998</v>
      </c>
      <c r="D138" s="723">
        <v>0.39204</v>
      </c>
      <c r="E138" s="723"/>
      <c r="F138" s="723">
        <v>0</v>
      </c>
      <c r="G138" s="723">
        <v>1.2954979528602499</v>
      </c>
      <c r="H138" s="723">
        <v>-1.2954979528602499</v>
      </c>
      <c r="I138" s="724">
        <v>0</v>
      </c>
      <c r="J138" s="725" t="s">
        <v>1</v>
      </c>
    </row>
    <row r="139" spans="1:10" ht="14.4" customHeight="1" x14ac:dyDescent="0.3">
      <c r="A139" s="721" t="s">
        <v>646</v>
      </c>
      <c r="B139" s="722" t="s">
        <v>352</v>
      </c>
      <c r="C139" s="723">
        <v>0.15</v>
      </c>
      <c r="D139" s="723">
        <v>0.13174</v>
      </c>
      <c r="E139" s="723"/>
      <c r="F139" s="723">
        <v>0.37496000000000002</v>
      </c>
      <c r="G139" s="723">
        <v>0.21221897050650002</v>
      </c>
      <c r="H139" s="723">
        <v>0.1627410294935</v>
      </c>
      <c r="I139" s="724">
        <v>1.7668542972623431</v>
      </c>
      <c r="J139" s="725" t="s">
        <v>1</v>
      </c>
    </row>
    <row r="140" spans="1:10" ht="14.4" customHeight="1" x14ac:dyDescent="0.3">
      <c r="A140" s="721" t="s">
        <v>646</v>
      </c>
      <c r="B140" s="722" t="s">
        <v>353</v>
      </c>
      <c r="C140" s="723">
        <v>3.2168000000000001</v>
      </c>
      <c r="D140" s="723">
        <v>8.8292000000000002</v>
      </c>
      <c r="E140" s="723"/>
      <c r="F140" s="723">
        <v>4.9784000000000006</v>
      </c>
      <c r="G140" s="723">
        <v>7.4574604945867495</v>
      </c>
      <c r="H140" s="723">
        <v>-2.4790604945867489</v>
      </c>
      <c r="I140" s="724">
        <v>0.6675730972512347</v>
      </c>
      <c r="J140" s="725" t="s">
        <v>1</v>
      </c>
    </row>
    <row r="141" spans="1:10" ht="14.4" customHeight="1" x14ac:dyDescent="0.3">
      <c r="A141" s="721" t="s">
        <v>646</v>
      </c>
      <c r="B141" s="722" t="s">
        <v>356</v>
      </c>
      <c r="C141" s="723">
        <v>4.8000000000000001E-2</v>
      </c>
      <c r="D141" s="723">
        <v>0.26282</v>
      </c>
      <c r="E141" s="723"/>
      <c r="F141" s="723">
        <v>7.8E-2</v>
      </c>
      <c r="G141" s="723">
        <v>0.10118615981975002</v>
      </c>
      <c r="H141" s="723">
        <v>-2.3186159819750016E-2</v>
      </c>
      <c r="I141" s="724">
        <v>0.77085641098492974</v>
      </c>
      <c r="J141" s="725" t="s">
        <v>1</v>
      </c>
    </row>
    <row r="142" spans="1:10" ht="14.4" customHeight="1" x14ac:dyDescent="0.3">
      <c r="A142" s="721" t="s">
        <v>646</v>
      </c>
      <c r="B142" s="722" t="s">
        <v>357</v>
      </c>
      <c r="C142" s="723">
        <v>1.1359999999999999</v>
      </c>
      <c r="D142" s="723">
        <v>1.278</v>
      </c>
      <c r="E142" s="723"/>
      <c r="F142" s="723">
        <v>0.69</v>
      </c>
      <c r="G142" s="723">
        <v>1.0763853058895001</v>
      </c>
      <c r="H142" s="723">
        <v>-0.38638530588950015</v>
      </c>
      <c r="I142" s="724">
        <v>0.64103439188980738</v>
      </c>
      <c r="J142" s="725" t="s">
        <v>1</v>
      </c>
    </row>
    <row r="143" spans="1:10" ht="14.4" customHeight="1" x14ac:dyDescent="0.3">
      <c r="A143" s="721" t="s">
        <v>646</v>
      </c>
      <c r="B143" s="722" t="s">
        <v>362</v>
      </c>
      <c r="C143" s="723">
        <v>0.72291000000000005</v>
      </c>
      <c r="D143" s="723">
        <v>0</v>
      </c>
      <c r="E143" s="723"/>
      <c r="F143" s="723">
        <v>0.76014999999999999</v>
      </c>
      <c r="G143" s="723">
        <v>0</v>
      </c>
      <c r="H143" s="723">
        <v>0.76014999999999999</v>
      </c>
      <c r="I143" s="724" t="s">
        <v>608</v>
      </c>
      <c r="J143" s="725" t="s">
        <v>1</v>
      </c>
    </row>
    <row r="144" spans="1:10" ht="14.4" customHeight="1" x14ac:dyDescent="0.3">
      <c r="A144" s="721" t="s">
        <v>646</v>
      </c>
      <c r="B144" s="722" t="s">
        <v>648</v>
      </c>
      <c r="C144" s="723">
        <v>14.062799999999999</v>
      </c>
      <c r="D144" s="723">
        <v>10.893800000000001</v>
      </c>
      <c r="E144" s="723"/>
      <c r="F144" s="723">
        <v>6.8815100000000013</v>
      </c>
      <c r="G144" s="723">
        <v>10.142748883662751</v>
      </c>
      <c r="H144" s="723">
        <v>-3.2612388836627497</v>
      </c>
      <c r="I144" s="724">
        <v>0.67846597396138519</v>
      </c>
      <c r="J144" s="725" t="s">
        <v>614</v>
      </c>
    </row>
    <row r="145" spans="1:10" ht="14.4" customHeight="1" x14ac:dyDescent="0.3">
      <c r="A145" s="721" t="s">
        <v>608</v>
      </c>
      <c r="B145" s="722" t="s">
        <v>608</v>
      </c>
      <c r="C145" s="723" t="s">
        <v>608</v>
      </c>
      <c r="D145" s="723" t="s">
        <v>608</v>
      </c>
      <c r="E145" s="723"/>
      <c r="F145" s="723" t="s">
        <v>608</v>
      </c>
      <c r="G145" s="723" t="s">
        <v>608</v>
      </c>
      <c r="H145" s="723" t="s">
        <v>608</v>
      </c>
      <c r="I145" s="724" t="s">
        <v>608</v>
      </c>
      <c r="J145" s="725" t="s">
        <v>615</v>
      </c>
    </row>
    <row r="146" spans="1:10" ht="14.4" customHeight="1" x14ac:dyDescent="0.3">
      <c r="A146" s="721" t="s">
        <v>649</v>
      </c>
      <c r="B146" s="722" t="s">
        <v>650</v>
      </c>
      <c r="C146" s="723" t="s">
        <v>608</v>
      </c>
      <c r="D146" s="723" t="s">
        <v>608</v>
      </c>
      <c r="E146" s="723"/>
      <c r="F146" s="723" t="s">
        <v>608</v>
      </c>
      <c r="G146" s="723" t="s">
        <v>608</v>
      </c>
      <c r="H146" s="723" t="s">
        <v>608</v>
      </c>
      <c r="I146" s="724" t="s">
        <v>608</v>
      </c>
      <c r="J146" s="725" t="s">
        <v>0</v>
      </c>
    </row>
    <row r="147" spans="1:10" ht="14.4" customHeight="1" x14ac:dyDescent="0.3">
      <c r="A147" s="721" t="s">
        <v>649</v>
      </c>
      <c r="B147" s="722" t="s">
        <v>351</v>
      </c>
      <c r="C147" s="723" t="s">
        <v>608</v>
      </c>
      <c r="D147" s="723" t="s">
        <v>608</v>
      </c>
      <c r="E147" s="723"/>
      <c r="F147" s="723">
        <v>0.13263</v>
      </c>
      <c r="G147" s="723">
        <v>0</v>
      </c>
      <c r="H147" s="723">
        <v>0.13263</v>
      </c>
      <c r="I147" s="724" t="s">
        <v>608</v>
      </c>
      <c r="J147" s="725" t="s">
        <v>1</v>
      </c>
    </row>
    <row r="148" spans="1:10" ht="14.4" customHeight="1" x14ac:dyDescent="0.3">
      <c r="A148" s="721" t="s">
        <v>649</v>
      </c>
      <c r="B148" s="722" t="s">
        <v>352</v>
      </c>
      <c r="C148" s="723" t="s">
        <v>608</v>
      </c>
      <c r="D148" s="723" t="s">
        <v>608</v>
      </c>
      <c r="E148" s="723"/>
      <c r="F148" s="723">
        <v>5.2360799999999994</v>
      </c>
      <c r="G148" s="723">
        <v>6.75</v>
      </c>
      <c r="H148" s="723">
        <v>-1.5139200000000006</v>
      </c>
      <c r="I148" s="724">
        <v>0.77571555555555549</v>
      </c>
      <c r="J148" s="725" t="s">
        <v>1</v>
      </c>
    </row>
    <row r="149" spans="1:10" ht="14.4" customHeight="1" x14ac:dyDescent="0.3">
      <c r="A149" s="721" t="s">
        <v>649</v>
      </c>
      <c r="B149" s="722" t="s">
        <v>353</v>
      </c>
      <c r="C149" s="723" t="s">
        <v>608</v>
      </c>
      <c r="D149" s="723" t="s">
        <v>608</v>
      </c>
      <c r="E149" s="723"/>
      <c r="F149" s="723">
        <v>34.73066</v>
      </c>
      <c r="G149" s="723">
        <v>31.5</v>
      </c>
      <c r="H149" s="723">
        <v>3.2306600000000003</v>
      </c>
      <c r="I149" s="724">
        <v>1.1025606349206349</v>
      </c>
      <c r="J149" s="725" t="s">
        <v>1</v>
      </c>
    </row>
    <row r="150" spans="1:10" ht="14.4" customHeight="1" x14ac:dyDescent="0.3">
      <c r="A150" s="721" t="s">
        <v>649</v>
      </c>
      <c r="B150" s="722" t="s">
        <v>354</v>
      </c>
      <c r="C150" s="723" t="s">
        <v>608</v>
      </c>
      <c r="D150" s="723" t="s">
        <v>608</v>
      </c>
      <c r="E150" s="723"/>
      <c r="F150" s="723">
        <v>4.6289999999999996</v>
      </c>
      <c r="G150" s="723">
        <v>1.75</v>
      </c>
      <c r="H150" s="723">
        <v>2.8789999999999996</v>
      </c>
      <c r="I150" s="724">
        <v>2.645142857142857</v>
      </c>
      <c r="J150" s="725" t="s">
        <v>1</v>
      </c>
    </row>
    <row r="151" spans="1:10" ht="14.4" customHeight="1" x14ac:dyDescent="0.3">
      <c r="A151" s="721" t="s">
        <v>649</v>
      </c>
      <c r="B151" s="722" t="s">
        <v>356</v>
      </c>
      <c r="C151" s="723" t="s">
        <v>608</v>
      </c>
      <c r="D151" s="723" t="s">
        <v>608</v>
      </c>
      <c r="E151" s="723"/>
      <c r="F151" s="723">
        <v>0.58799999999999997</v>
      </c>
      <c r="G151" s="723">
        <v>0.25</v>
      </c>
      <c r="H151" s="723">
        <v>0.33799999999999997</v>
      </c>
      <c r="I151" s="724">
        <v>2.3519999999999999</v>
      </c>
      <c r="J151" s="725" t="s">
        <v>1</v>
      </c>
    </row>
    <row r="152" spans="1:10" ht="14.4" customHeight="1" x14ac:dyDescent="0.3">
      <c r="A152" s="721" t="s">
        <v>649</v>
      </c>
      <c r="B152" s="722" t="s">
        <v>357</v>
      </c>
      <c r="C152" s="723" t="s">
        <v>608</v>
      </c>
      <c r="D152" s="723" t="s">
        <v>608</v>
      </c>
      <c r="E152" s="723"/>
      <c r="F152" s="723">
        <v>1.9319999999999999</v>
      </c>
      <c r="G152" s="723">
        <v>3.75</v>
      </c>
      <c r="H152" s="723">
        <v>-1.8180000000000001</v>
      </c>
      <c r="I152" s="724">
        <v>0.51519999999999999</v>
      </c>
      <c r="J152" s="725" t="s">
        <v>1</v>
      </c>
    </row>
    <row r="153" spans="1:10" ht="14.4" customHeight="1" x14ac:dyDescent="0.3">
      <c r="A153" s="721" t="s">
        <v>649</v>
      </c>
      <c r="B153" s="722" t="s">
        <v>362</v>
      </c>
      <c r="C153" s="723" t="s">
        <v>608</v>
      </c>
      <c r="D153" s="723" t="s">
        <v>608</v>
      </c>
      <c r="E153" s="723"/>
      <c r="F153" s="723">
        <v>0</v>
      </c>
      <c r="G153" s="723">
        <v>0.25</v>
      </c>
      <c r="H153" s="723">
        <v>-0.25</v>
      </c>
      <c r="I153" s="724">
        <v>0</v>
      </c>
      <c r="J153" s="725" t="s">
        <v>1</v>
      </c>
    </row>
    <row r="154" spans="1:10" ht="14.4" customHeight="1" x14ac:dyDescent="0.3">
      <c r="A154" s="721" t="s">
        <v>649</v>
      </c>
      <c r="B154" s="722" t="s">
        <v>651</v>
      </c>
      <c r="C154" s="723" t="s">
        <v>608</v>
      </c>
      <c r="D154" s="723" t="s">
        <v>608</v>
      </c>
      <c r="E154" s="723"/>
      <c r="F154" s="723">
        <v>47.248370000000001</v>
      </c>
      <c r="G154" s="723">
        <v>44.25</v>
      </c>
      <c r="H154" s="723">
        <v>2.9983700000000013</v>
      </c>
      <c r="I154" s="724">
        <v>1.0677597740112994</v>
      </c>
      <c r="J154" s="725" t="s">
        <v>614</v>
      </c>
    </row>
    <row r="155" spans="1:10" ht="14.4" customHeight="1" x14ac:dyDescent="0.3">
      <c r="A155" s="721" t="s">
        <v>608</v>
      </c>
      <c r="B155" s="722" t="s">
        <v>608</v>
      </c>
      <c r="C155" s="723" t="s">
        <v>608</v>
      </c>
      <c r="D155" s="723" t="s">
        <v>608</v>
      </c>
      <c r="E155" s="723"/>
      <c r="F155" s="723" t="s">
        <v>608</v>
      </c>
      <c r="G155" s="723" t="s">
        <v>608</v>
      </c>
      <c r="H155" s="723" t="s">
        <v>608</v>
      </c>
      <c r="I155" s="724" t="s">
        <v>608</v>
      </c>
      <c r="J155" s="725" t="s">
        <v>615</v>
      </c>
    </row>
    <row r="156" spans="1:10" ht="14.4" customHeight="1" x14ac:dyDescent="0.3">
      <c r="A156" s="721" t="s">
        <v>606</v>
      </c>
      <c r="B156" s="722" t="s">
        <v>609</v>
      </c>
      <c r="C156" s="723">
        <v>1285.5001999999993</v>
      </c>
      <c r="D156" s="723">
        <v>1133.3894699999998</v>
      </c>
      <c r="E156" s="723"/>
      <c r="F156" s="723">
        <v>1498.0649099999998</v>
      </c>
      <c r="G156" s="723">
        <v>1662.697348847242</v>
      </c>
      <c r="H156" s="723">
        <v>-164.63243884724216</v>
      </c>
      <c r="I156" s="724">
        <v>0.90098472282921316</v>
      </c>
      <c r="J156" s="725" t="s">
        <v>610</v>
      </c>
    </row>
  </sheetData>
  <mergeCells count="3">
    <mergeCell ref="A1:I1"/>
    <mergeCell ref="F3:I3"/>
    <mergeCell ref="C4:D4"/>
  </mergeCells>
  <conditionalFormatting sqref="F23 F157:F65537">
    <cfRule type="cellIs" dxfId="46" priority="18" stopIfTrue="1" operator="greaterThan">
      <formula>1</formula>
    </cfRule>
  </conditionalFormatting>
  <conditionalFormatting sqref="H5:H22">
    <cfRule type="expression" dxfId="45" priority="14">
      <formula>$H5&gt;0</formula>
    </cfRule>
  </conditionalFormatting>
  <conditionalFormatting sqref="I5:I22">
    <cfRule type="expression" dxfId="44" priority="15">
      <formula>$I5&gt;1</formula>
    </cfRule>
  </conditionalFormatting>
  <conditionalFormatting sqref="B5:B22">
    <cfRule type="expression" dxfId="43" priority="11">
      <formula>OR($J5="NS",$J5="SumaNS",$J5="Účet")</formula>
    </cfRule>
  </conditionalFormatting>
  <conditionalFormatting sqref="F5:I22 B5:D22">
    <cfRule type="expression" dxfId="42" priority="17">
      <formula>AND($J5&lt;&gt;"",$J5&lt;&gt;"mezeraKL")</formula>
    </cfRule>
  </conditionalFormatting>
  <conditionalFormatting sqref="B5:D22 F5:I22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40" priority="13">
      <formula>OR($J5="SumaNS",$J5="NS")</formula>
    </cfRule>
  </conditionalFormatting>
  <conditionalFormatting sqref="A5:A22">
    <cfRule type="expression" dxfId="39" priority="9">
      <formula>AND($J5&lt;&gt;"mezeraKL",$J5&lt;&gt;"")</formula>
    </cfRule>
  </conditionalFormatting>
  <conditionalFormatting sqref="A5:A22">
    <cfRule type="expression" dxfId="38" priority="10">
      <formula>AND($J5&lt;&gt;"",$J5&lt;&gt;"mezeraKL")</formula>
    </cfRule>
  </conditionalFormatting>
  <conditionalFormatting sqref="H24:H156">
    <cfRule type="expression" dxfId="37" priority="5">
      <formula>$H24&gt;0</formula>
    </cfRule>
  </conditionalFormatting>
  <conditionalFormatting sqref="A24:A156">
    <cfRule type="expression" dxfId="36" priority="2">
      <formula>AND($J24&lt;&gt;"mezeraKL",$J24&lt;&gt;"")</formula>
    </cfRule>
  </conditionalFormatting>
  <conditionalFormatting sqref="I24:I156">
    <cfRule type="expression" dxfId="35" priority="6">
      <formula>$I24&gt;1</formula>
    </cfRule>
  </conditionalFormatting>
  <conditionalFormatting sqref="B24:B156">
    <cfRule type="expression" dxfId="34" priority="1">
      <formula>OR($J24="NS",$J24="SumaNS",$J24="Účet")</formula>
    </cfRule>
  </conditionalFormatting>
  <conditionalFormatting sqref="A24:D156 F24:I156">
    <cfRule type="expression" dxfId="33" priority="8">
      <formula>AND($J24&lt;&gt;"",$J24&lt;&gt;"mezeraKL")</formula>
    </cfRule>
  </conditionalFormatting>
  <conditionalFormatting sqref="B24:D156 F24:I156">
    <cfRule type="expression" dxfId="32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56 F24:I156">
    <cfRule type="expression" dxfId="31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0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75" t="s">
        <v>6596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71"/>
      <c r="D3" s="572"/>
      <c r="E3" s="572"/>
      <c r="F3" s="572"/>
      <c r="G3" s="572"/>
      <c r="H3" s="260" t="s">
        <v>159</v>
      </c>
      <c r="I3" s="203">
        <f>IF(J3&lt;&gt;0,K3/J3,0)</f>
        <v>6.0258173131525199</v>
      </c>
      <c r="J3" s="203">
        <f>SUBTOTAL(9,J5:J1048576)</f>
        <v>248704.25</v>
      </c>
      <c r="K3" s="204">
        <f>SUBTOTAL(9,K5:K1048576)</f>
        <v>1498646.3755046127</v>
      </c>
    </row>
    <row r="4" spans="1:11" s="330" customFormat="1" ht="14.4" customHeight="1" thickBot="1" x14ac:dyDescent="0.35">
      <c r="A4" s="829" t="s">
        <v>4</v>
      </c>
      <c r="B4" s="830" t="s">
        <v>5</v>
      </c>
      <c r="C4" s="830" t="s">
        <v>0</v>
      </c>
      <c r="D4" s="830" t="s">
        <v>6</v>
      </c>
      <c r="E4" s="830" t="s">
        <v>7</v>
      </c>
      <c r="F4" s="830" t="s">
        <v>1</v>
      </c>
      <c r="G4" s="830" t="s">
        <v>90</v>
      </c>
      <c r="H4" s="728" t="s">
        <v>11</v>
      </c>
      <c r="I4" s="729" t="s">
        <v>184</v>
      </c>
      <c r="J4" s="729" t="s">
        <v>13</v>
      </c>
      <c r="K4" s="730" t="s">
        <v>201</v>
      </c>
    </row>
    <row r="5" spans="1:11" ht="14.4" customHeight="1" x14ac:dyDescent="0.3">
      <c r="A5" s="812" t="s">
        <v>606</v>
      </c>
      <c r="B5" s="813" t="s">
        <v>2778</v>
      </c>
      <c r="C5" s="816" t="s">
        <v>611</v>
      </c>
      <c r="D5" s="831" t="s">
        <v>612</v>
      </c>
      <c r="E5" s="816" t="s">
        <v>6572</v>
      </c>
      <c r="F5" s="831" t="s">
        <v>6573</v>
      </c>
      <c r="G5" s="816" t="s">
        <v>5902</v>
      </c>
      <c r="H5" s="816" t="s">
        <v>5903</v>
      </c>
      <c r="I5" s="225">
        <v>156.12</v>
      </c>
      <c r="J5" s="225">
        <v>1</v>
      </c>
      <c r="K5" s="826">
        <v>156.12</v>
      </c>
    </row>
    <row r="6" spans="1:11" ht="14.4" customHeight="1" x14ac:dyDescent="0.3">
      <c r="A6" s="737" t="s">
        <v>606</v>
      </c>
      <c r="B6" s="738" t="s">
        <v>2778</v>
      </c>
      <c r="C6" s="739" t="s">
        <v>611</v>
      </c>
      <c r="D6" s="740" t="s">
        <v>612</v>
      </c>
      <c r="E6" s="739" t="s">
        <v>6572</v>
      </c>
      <c r="F6" s="740" t="s">
        <v>6573</v>
      </c>
      <c r="G6" s="739" t="s">
        <v>5904</v>
      </c>
      <c r="H6" s="739" t="s">
        <v>5905</v>
      </c>
      <c r="I6" s="741">
        <v>2.5099999999999998</v>
      </c>
      <c r="J6" s="741">
        <v>320</v>
      </c>
      <c r="K6" s="742">
        <v>803.2</v>
      </c>
    </row>
    <row r="7" spans="1:11" ht="14.4" customHeight="1" x14ac:dyDescent="0.3">
      <c r="A7" s="737" t="s">
        <v>606</v>
      </c>
      <c r="B7" s="738" t="s">
        <v>2778</v>
      </c>
      <c r="C7" s="739" t="s">
        <v>611</v>
      </c>
      <c r="D7" s="740" t="s">
        <v>612</v>
      </c>
      <c r="E7" s="739" t="s">
        <v>6572</v>
      </c>
      <c r="F7" s="740" t="s">
        <v>6573</v>
      </c>
      <c r="G7" s="739" t="s">
        <v>5906</v>
      </c>
      <c r="H7" s="739" t="s">
        <v>5907</v>
      </c>
      <c r="I7" s="741">
        <v>28.736666666666665</v>
      </c>
      <c r="J7" s="741">
        <v>10</v>
      </c>
      <c r="K7" s="742">
        <v>287.37</v>
      </c>
    </row>
    <row r="8" spans="1:11" ht="14.4" customHeight="1" x14ac:dyDescent="0.3">
      <c r="A8" s="737" t="s">
        <v>606</v>
      </c>
      <c r="B8" s="738" t="s">
        <v>2778</v>
      </c>
      <c r="C8" s="739" t="s">
        <v>611</v>
      </c>
      <c r="D8" s="740" t="s">
        <v>612</v>
      </c>
      <c r="E8" s="739" t="s">
        <v>6572</v>
      </c>
      <c r="F8" s="740" t="s">
        <v>6573</v>
      </c>
      <c r="G8" s="739" t="s">
        <v>5908</v>
      </c>
      <c r="H8" s="739" t="s">
        <v>5909</v>
      </c>
      <c r="I8" s="741">
        <v>0.67</v>
      </c>
      <c r="J8" s="741">
        <v>500</v>
      </c>
      <c r="K8" s="742">
        <v>335</v>
      </c>
    </row>
    <row r="9" spans="1:11" ht="14.4" customHeight="1" x14ac:dyDescent="0.3">
      <c r="A9" s="737" t="s">
        <v>606</v>
      </c>
      <c r="B9" s="738" t="s">
        <v>2778</v>
      </c>
      <c r="C9" s="739" t="s">
        <v>611</v>
      </c>
      <c r="D9" s="740" t="s">
        <v>612</v>
      </c>
      <c r="E9" s="739" t="s">
        <v>6572</v>
      </c>
      <c r="F9" s="740" t="s">
        <v>6573</v>
      </c>
      <c r="G9" s="739" t="s">
        <v>5910</v>
      </c>
      <c r="H9" s="739" t="s">
        <v>5911</v>
      </c>
      <c r="I9" s="741">
        <v>3.95</v>
      </c>
      <c r="J9" s="741">
        <v>250</v>
      </c>
      <c r="K9" s="742">
        <v>987.5</v>
      </c>
    </row>
    <row r="10" spans="1:11" ht="14.4" customHeight="1" x14ac:dyDescent="0.3">
      <c r="A10" s="737" t="s">
        <v>606</v>
      </c>
      <c r="B10" s="738" t="s">
        <v>2778</v>
      </c>
      <c r="C10" s="739" t="s">
        <v>611</v>
      </c>
      <c r="D10" s="740" t="s">
        <v>612</v>
      </c>
      <c r="E10" s="739" t="s">
        <v>6572</v>
      </c>
      <c r="F10" s="740" t="s">
        <v>6573</v>
      </c>
      <c r="G10" s="739" t="s">
        <v>5912</v>
      </c>
      <c r="H10" s="739" t="s">
        <v>5913</v>
      </c>
      <c r="I10" s="741">
        <v>27.873333333333335</v>
      </c>
      <c r="J10" s="741">
        <v>9</v>
      </c>
      <c r="K10" s="742">
        <v>250.86</v>
      </c>
    </row>
    <row r="11" spans="1:11" ht="14.4" customHeight="1" x14ac:dyDescent="0.3">
      <c r="A11" s="737" t="s">
        <v>606</v>
      </c>
      <c r="B11" s="738" t="s">
        <v>2778</v>
      </c>
      <c r="C11" s="739" t="s">
        <v>611</v>
      </c>
      <c r="D11" s="740" t="s">
        <v>612</v>
      </c>
      <c r="E11" s="739" t="s">
        <v>6572</v>
      </c>
      <c r="F11" s="740" t="s">
        <v>6573</v>
      </c>
      <c r="G11" s="739" t="s">
        <v>5914</v>
      </c>
      <c r="H11" s="739" t="s">
        <v>5915</v>
      </c>
      <c r="I11" s="741">
        <v>1.1749999999999998</v>
      </c>
      <c r="J11" s="741">
        <v>150</v>
      </c>
      <c r="K11" s="742">
        <v>176</v>
      </c>
    </row>
    <row r="12" spans="1:11" ht="14.4" customHeight="1" x14ac:dyDescent="0.3">
      <c r="A12" s="737" t="s">
        <v>606</v>
      </c>
      <c r="B12" s="738" t="s">
        <v>2778</v>
      </c>
      <c r="C12" s="739" t="s">
        <v>611</v>
      </c>
      <c r="D12" s="740" t="s">
        <v>612</v>
      </c>
      <c r="E12" s="739" t="s">
        <v>6572</v>
      </c>
      <c r="F12" s="740" t="s">
        <v>6573</v>
      </c>
      <c r="G12" s="739" t="s">
        <v>5916</v>
      </c>
      <c r="H12" s="739" t="s">
        <v>5917</v>
      </c>
      <c r="I12" s="741">
        <v>23.92</v>
      </c>
      <c r="J12" s="741">
        <v>32</v>
      </c>
      <c r="K12" s="742">
        <v>765.41000000000008</v>
      </c>
    </row>
    <row r="13" spans="1:11" ht="14.4" customHeight="1" x14ac:dyDescent="0.3">
      <c r="A13" s="737" t="s">
        <v>606</v>
      </c>
      <c r="B13" s="738" t="s">
        <v>2778</v>
      </c>
      <c r="C13" s="739" t="s">
        <v>611</v>
      </c>
      <c r="D13" s="740" t="s">
        <v>612</v>
      </c>
      <c r="E13" s="739" t="s">
        <v>6572</v>
      </c>
      <c r="F13" s="740" t="s">
        <v>6573</v>
      </c>
      <c r="G13" s="739" t="s">
        <v>5918</v>
      </c>
      <c r="H13" s="739" t="s">
        <v>5919</v>
      </c>
      <c r="I13" s="741">
        <v>26.17</v>
      </c>
      <c r="J13" s="741">
        <v>1</v>
      </c>
      <c r="K13" s="742">
        <v>26.17</v>
      </c>
    </row>
    <row r="14" spans="1:11" ht="14.4" customHeight="1" x14ac:dyDescent="0.3">
      <c r="A14" s="737" t="s">
        <v>606</v>
      </c>
      <c r="B14" s="738" t="s">
        <v>2778</v>
      </c>
      <c r="C14" s="739" t="s">
        <v>611</v>
      </c>
      <c r="D14" s="740" t="s">
        <v>612</v>
      </c>
      <c r="E14" s="739" t="s">
        <v>6572</v>
      </c>
      <c r="F14" s="740" t="s">
        <v>6573</v>
      </c>
      <c r="G14" s="739" t="s">
        <v>5920</v>
      </c>
      <c r="H14" s="739" t="s">
        <v>5921</v>
      </c>
      <c r="I14" s="741">
        <v>191.13</v>
      </c>
      <c r="J14" s="741">
        <v>1</v>
      </c>
      <c r="K14" s="742">
        <v>191.13</v>
      </c>
    </row>
    <row r="15" spans="1:11" ht="14.4" customHeight="1" x14ac:dyDescent="0.3">
      <c r="A15" s="737" t="s">
        <v>606</v>
      </c>
      <c r="B15" s="738" t="s">
        <v>2778</v>
      </c>
      <c r="C15" s="739" t="s">
        <v>611</v>
      </c>
      <c r="D15" s="740" t="s">
        <v>612</v>
      </c>
      <c r="E15" s="739" t="s">
        <v>6572</v>
      </c>
      <c r="F15" s="740" t="s">
        <v>6573</v>
      </c>
      <c r="G15" s="739" t="s">
        <v>5922</v>
      </c>
      <c r="H15" s="739" t="s">
        <v>5923</v>
      </c>
      <c r="I15" s="741">
        <v>2.68</v>
      </c>
      <c r="J15" s="741">
        <v>4</v>
      </c>
      <c r="K15" s="742">
        <v>10.72</v>
      </c>
    </row>
    <row r="16" spans="1:11" ht="14.4" customHeight="1" x14ac:dyDescent="0.3">
      <c r="A16" s="737" t="s">
        <v>606</v>
      </c>
      <c r="B16" s="738" t="s">
        <v>2778</v>
      </c>
      <c r="C16" s="739" t="s">
        <v>611</v>
      </c>
      <c r="D16" s="740" t="s">
        <v>612</v>
      </c>
      <c r="E16" s="739" t="s">
        <v>6572</v>
      </c>
      <c r="F16" s="740" t="s">
        <v>6573</v>
      </c>
      <c r="G16" s="739" t="s">
        <v>5924</v>
      </c>
      <c r="H16" s="739" t="s">
        <v>5925</v>
      </c>
      <c r="I16" s="741">
        <v>0.38000000000000006</v>
      </c>
      <c r="J16" s="741">
        <v>300</v>
      </c>
      <c r="K16" s="742">
        <v>114</v>
      </c>
    </row>
    <row r="17" spans="1:11" ht="14.4" customHeight="1" x14ac:dyDescent="0.3">
      <c r="A17" s="737" t="s">
        <v>606</v>
      </c>
      <c r="B17" s="738" t="s">
        <v>2778</v>
      </c>
      <c r="C17" s="739" t="s">
        <v>611</v>
      </c>
      <c r="D17" s="740" t="s">
        <v>612</v>
      </c>
      <c r="E17" s="739" t="s">
        <v>6572</v>
      </c>
      <c r="F17" s="740" t="s">
        <v>6573</v>
      </c>
      <c r="G17" s="739" t="s">
        <v>5926</v>
      </c>
      <c r="H17" s="739" t="s">
        <v>5927</v>
      </c>
      <c r="I17" s="741">
        <v>120</v>
      </c>
      <c r="J17" s="741">
        <v>2</v>
      </c>
      <c r="K17" s="742">
        <v>240</v>
      </c>
    </row>
    <row r="18" spans="1:11" ht="14.4" customHeight="1" x14ac:dyDescent="0.3">
      <c r="A18" s="737" t="s">
        <v>606</v>
      </c>
      <c r="B18" s="738" t="s">
        <v>2778</v>
      </c>
      <c r="C18" s="739" t="s">
        <v>611</v>
      </c>
      <c r="D18" s="740" t="s">
        <v>612</v>
      </c>
      <c r="E18" s="739" t="s">
        <v>6572</v>
      </c>
      <c r="F18" s="740" t="s">
        <v>6573</v>
      </c>
      <c r="G18" s="739" t="s">
        <v>5928</v>
      </c>
      <c r="H18" s="739" t="s">
        <v>5929</v>
      </c>
      <c r="I18" s="741">
        <v>355.35</v>
      </c>
      <c r="J18" s="741">
        <v>1</v>
      </c>
      <c r="K18" s="742">
        <v>355.35</v>
      </c>
    </row>
    <row r="19" spans="1:11" ht="14.4" customHeight="1" x14ac:dyDescent="0.3">
      <c r="A19" s="737" t="s">
        <v>606</v>
      </c>
      <c r="B19" s="738" t="s">
        <v>2778</v>
      </c>
      <c r="C19" s="739" t="s">
        <v>611</v>
      </c>
      <c r="D19" s="740" t="s">
        <v>612</v>
      </c>
      <c r="E19" s="739" t="s">
        <v>6572</v>
      </c>
      <c r="F19" s="740" t="s">
        <v>6573</v>
      </c>
      <c r="G19" s="739" t="s">
        <v>5930</v>
      </c>
      <c r="H19" s="739" t="s">
        <v>5931</v>
      </c>
      <c r="I19" s="741">
        <v>26.38</v>
      </c>
      <c r="J19" s="741">
        <v>100</v>
      </c>
      <c r="K19" s="742">
        <v>2638.2</v>
      </c>
    </row>
    <row r="20" spans="1:11" ht="14.4" customHeight="1" x14ac:dyDescent="0.3">
      <c r="A20" s="737" t="s">
        <v>606</v>
      </c>
      <c r="B20" s="738" t="s">
        <v>2778</v>
      </c>
      <c r="C20" s="739" t="s">
        <v>611</v>
      </c>
      <c r="D20" s="740" t="s">
        <v>612</v>
      </c>
      <c r="E20" s="739" t="s">
        <v>6574</v>
      </c>
      <c r="F20" s="740" t="s">
        <v>6575</v>
      </c>
      <c r="G20" s="739" t="s">
        <v>5932</v>
      </c>
      <c r="H20" s="739" t="s">
        <v>5933</v>
      </c>
      <c r="I20" s="741">
        <v>11.68</v>
      </c>
      <c r="J20" s="741">
        <v>40</v>
      </c>
      <c r="K20" s="742">
        <v>467.2</v>
      </c>
    </row>
    <row r="21" spans="1:11" ht="14.4" customHeight="1" x14ac:dyDescent="0.3">
      <c r="A21" s="737" t="s">
        <v>606</v>
      </c>
      <c r="B21" s="738" t="s">
        <v>2778</v>
      </c>
      <c r="C21" s="739" t="s">
        <v>611</v>
      </c>
      <c r="D21" s="740" t="s">
        <v>612</v>
      </c>
      <c r="E21" s="739" t="s">
        <v>6574</v>
      </c>
      <c r="F21" s="740" t="s">
        <v>6575</v>
      </c>
      <c r="G21" s="739" t="s">
        <v>5934</v>
      </c>
      <c r="H21" s="739" t="s">
        <v>5935</v>
      </c>
      <c r="I21" s="741">
        <v>16.399999999999999</v>
      </c>
      <c r="J21" s="741">
        <v>40</v>
      </c>
      <c r="K21" s="742">
        <v>655.82</v>
      </c>
    </row>
    <row r="22" spans="1:11" ht="14.4" customHeight="1" x14ac:dyDescent="0.3">
      <c r="A22" s="737" t="s">
        <v>606</v>
      </c>
      <c r="B22" s="738" t="s">
        <v>2778</v>
      </c>
      <c r="C22" s="739" t="s">
        <v>611</v>
      </c>
      <c r="D22" s="740" t="s">
        <v>612</v>
      </c>
      <c r="E22" s="739" t="s">
        <v>6574</v>
      </c>
      <c r="F22" s="740" t="s">
        <v>6575</v>
      </c>
      <c r="G22" s="739" t="s">
        <v>5936</v>
      </c>
      <c r="H22" s="739" t="s">
        <v>5937</v>
      </c>
      <c r="I22" s="741">
        <v>2.83</v>
      </c>
      <c r="J22" s="741">
        <v>150</v>
      </c>
      <c r="K22" s="742">
        <v>424.5</v>
      </c>
    </row>
    <row r="23" spans="1:11" ht="14.4" customHeight="1" x14ac:dyDescent="0.3">
      <c r="A23" s="737" t="s">
        <v>606</v>
      </c>
      <c r="B23" s="738" t="s">
        <v>2778</v>
      </c>
      <c r="C23" s="739" t="s">
        <v>611</v>
      </c>
      <c r="D23" s="740" t="s">
        <v>612</v>
      </c>
      <c r="E23" s="739" t="s">
        <v>6574</v>
      </c>
      <c r="F23" s="740" t="s">
        <v>6575</v>
      </c>
      <c r="G23" s="739" t="s">
        <v>5938</v>
      </c>
      <c r="H23" s="739" t="s">
        <v>5939</v>
      </c>
      <c r="I23" s="741">
        <v>0.25</v>
      </c>
      <c r="J23" s="741">
        <v>400</v>
      </c>
      <c r="K23" s="742">
        <v>100</v>
      </c>
    </row>
    <row r="24" spans="1:11" ht="14.4" customHeight="1" x14ac:dyDescent="0.3">
      <c r="A24" s="737" t="s">
        <v>606</v>
      </c>
      <c r="B24" s="738" t="s">
        <v>2778</v>
      </c>
      <c r="C24" s="739" t="s">
        <v>611</v>
      </c>
      <c r="D24" s="740" t="s">
        <v>612</v>
      </c>
      <c r="E24" s="739" t="s">
        <v>6574</v>
      </c>
      <c r="F24" s="740" t="s">
        <v>6575</v>
      </c>
      <c r="G24" s="739" t="s">
        <v>5940</v>
      </c>
      <c r="H24" s="739" t="s">
        <v>5941</v>
      </c>
      <c r="I24" s="741">
        <v>15.923333333333332</v>
      </c>
      <c r="J24" s="741">
        <v>200</v>
      </c>
      <c r="K24" s="742">
        <v>3185</v>
      </c>
    </row>
    <row r="25" spans="1:11" ht="14.4" customHeight="1" x14ac:dyDescent="0.3">
      <c r="A25" s="737" t="s">
        <v>606</v>
      </c>
      <c r="B25" s="738" t="s">
        <v>2778</v>
      </c>
      <c r="C25" s="739" t="s">
        <v>611</v>
      </c>
      <c r="D25" s="740" t="s">
        <v>612</v>
      </c>
      <c r="E25" s="739" t="s">
        <v>6574</v>
      </c>
      <c r="F25" s="740" t="s">
        <v>6575</v>
      </c>
      <c r="G25" s="739" t="s">
        <v>5942</v>
      </c>
      <c r="H25" s="739" t="s">
        <v>5943</v>
      </c>
      <c r="I25" s="741">
        <v>2.5299999999999998</v>
      </c>
      <c r="J25" s="741">
        <v>200</v>
      </c>
      <c r="K25" s="742">
        <v>506</v>
      </c>
    </row>
    <row r="26" spans="1:11" ht="14.4" customHeight="1" x14ac:dyDescent="0.3">
      <c r="A26" s="737" t="s">
        <v>606</v>
      </c>
      <c r="B26" s="738" t="s">
        <v>2778</v>
      </c>
      <c r="C26" s="739" t="s">
        <v>611</v>
      </c>
      <c r="D26" s="740" t="s">
        <v>612</v>
      </c>
      <c r="E26" s="739" t="s">
        <v>6574</v>
      </c>
      <c r="F26" s="740" t="s">
        <v>6575</v>
      </c>
      <c r="G26" s="739" t="s">
        <v>5944</v>
      </c>
      <c r="H26" s="739" t="s">
        <v>5945</v>
      </c>
      <c r="I26" s="741">
        <v>30.25</v>
      </c>
      <c r="J26" s="741">
        <v>250</v>
      </c>
      <c r="K26" s="742">
        <v>7562.5</v>
      </c>
    </row>
    <row r="27" spans="1:11" ht="14.4" customHeight="1" x14ac:dyDescent="0.3">
      <c r="A27" s="737" t="s">
        <v>606</v>
      </c>
      <c r="B27" s="738" t="s">
        <v>2778</v>
      </c>
      <c r="C27" s="739" t="s">
        <v>611</v>
      </c>
      <c r="D27" s="740" t="s">
        <v>612</v>
      </c>
      <c r="E27" s="739" t="s">
        <v>6574</v>
      </c>
      <c r="F27" s="740" t="s">
        <v>6575</v>
      </c>
      <c r="G27" s="739" t="s">
        <v>5946</v>
      </c>
      <c r="H27" s="739" t="s">
        <v>5947</v>
      </c>
      <c r="I27" s="741">
        <v>2.75</v>
      </c>
      <c r="J27" s="741">
        <v>200</v>
      </c>
      <c r="K27" s="742">
        <v>550</v>
      </c>
    </row>
    <row r="28" spans="1:11" ht="14.4" customHeight="1" x14ac:dyDescent="0.3">
      <c r="A28" s="737" t="s">
        <v>606</v>
      </c>
      <c r="B28" s="738" t="s">
        <v>2778</v>
      </c>
      <c r="C28" s="739" t="s">
        <v>611</v>
      </c>
      <c r="D28" s="740" t="s">
        <v>612</v>
      </c>
      <c r="E28" s="739" t="s">
        <v>6574</v>
      </c>
      <c r="F28" s="740" t="s">
        <v>6575</v>
      </c>
      <c r="G28" s="739" t="s">
        <v>5948</v>
      </c>
      <c r="H28" s="739" t="s">
        <v>5949</v>
      </c>
      <c r="I28" s="741">
        <v>4.1833333333333336</v>
      </c>
      <c r="J28" s="741">
        <v>150</v>
      </c>
      <c r="K28" s="742">
        <v>627.5</v>
      </c>
    </row>
    <row r="29" spans="1:11" ht="14.4" customHeight="1" x14ac:dyDescent="0.3">
      <c r="A29" s="737" t="s">
        <v>606</v>
      </c>
      <c r="B29" s="738" t="s">
        <v>2778</v>
      </c>
      <c r="C29" s="739" t="s">
        <v>611</v>
      </c>
      <c r="D29" s="740" t="s">
        <v>612</v>
      </c>
      <c r="E29" s="739" t="s">
        <v>6574</v>
      </c>
      <c r="F29" s="740" t="s">
        <v>6575</v>
      </c>
      <c r="G29" s="739" t="s">
        <v>5950</v>
      </c>
      <c r="H29" s="739" t="s">
        <v>5951</v>
      </c>
      <c r="I29" s="741">
        <v>1.0900000000000001</v>
      </c>
      <c r="J29" s="741">
        <v>800</v>
      </c>
      <c r="K29" s="742">
        <v>872</v>
      </c>
    </row>
    <row r="30" spans="1:11" ht="14.4" customHeight="1" x14ac:dyDescent="0.3">
      <c r="A30" s="737" t="s">
        <v>606</v>
      </c>
      <c r="B30" s="738" t="s">
        <v>2778</v>
      </c>
      <c r="C30" s="739" t="s">
        <v>611</v>
      </c>
      <c r="D30" s="740" t="s">
        <v>612</v>
      </c>
      <c r="E30" s="739" t="s">
        <v>6574</v>
      </c>
      <c r="F30" s="740" t="s">
        <v>6575</v>
      </c>
      <c r="G30" s="739" t="s">
        <v>5952</v>
      </c>
      <c r="H30" s="739" t="s">
        <v>5953</v>
      </c>
      <c r="I30" s="741">
        <v>1.6733333333333331</v>
      </c>
      <c r="J30" s="741">
        <v>1100</v>
      </c>
      <c r="K30" s="742">
        <v>1839</v>
      </c>
    </row>
    <row r="31" spans="1:11" ht="14.4" customHeight="1" x14ac:dyDescent="0.3">
      <c r="A31" s="737" t="s">
        <v>606</v>
      </c>
      <c r="B31" s="738" t="s">
        <v>2778</v>
      </c>
      <c r="C31" s="739" t="s">
        <v>611</v>
      </c>
      <c r="D31" s="740" t="s">
        <v>612</v>
      </c>
      <c r="E31" s="739" t="s">
        <v>6574</v>
      </c>
      <c r="F31" s="740" t="s">
        <v>6575</v>
      </c>
      <c r="G31" s="739" t="s">
        <v>5954</v>
      </c>
      <c r="H31" s="739" t="s">
        <v>5955</v>
      </c>
      <c r="I31" s="741">
        <v>0.48</v>
      </c>
      <c r="J31" s="741">
        <v>2700</v>
      </c>
      <c r="K31" s="742">
        <v>1296</v>
      </c>
    </row>
    <row r="32" spans="1:11" ht="14.4" customHeight="1" x14ac:dyDescent="0.3">
      <c r="A32" s="737" t="s">
        <v>606</v>
      </c>
      <c r="B32" s="738" t="s">
        <v>2778</v>
      </c>
      <c r="C32" s="739" t="s">
        <v>611</v>
      </c>
      <c r="D32" s="740" t="s">
        <v>612</v>
      </c>
      <c r="E32" s="739" t="s">
        <v>6574</v>
      </c>
      <c r="F32" s="740" t="s">
        <v>6575</v>
      </c>
      <c r="G32" s="739" t="s">
        <v>5956</v>
      </c>
      <c r="H32" s="739" t="s">
        <v>5957</v>
      </c>
      <c r="I32" s="741">
        <v>0.67</v>
      </c>
      <c r="J32" s="741">
        <v>1100</v>
      </c>
      <c r="K32" s="742">
        <v>737</v>
      </c>
    </row>
    <row r="33" spans="1:11" ht="14.4" customHeight="1" x14ac:dyDescent="0.3">
      <c r="A33" s="737" t="s">
        <v>606</v>
      </c>
      <c r="B33" s="738" t="s">
        <v>2778</v>
      </c>
      <c r="C33" s="739" t="s">
        <v>611</v>
      </c>
      <c r="D33" s="740" t="s">
        <v>612</v>
      </c>
      <c r="E33" s="739" t="s">
        <v>6574</v>
      </c>
      <c r="F33" s="740" t="s">
        <v>6575</v>
      </c>
      <c r="G33" s="739" t="s">
        <v>5958</v>
      </c>
      <c r="H33" s="739" t="s">
        <v>5959</v>
      </c>
      <c r="I33" s="741">
        <v>3.74</v>
      </c>
      <c r="J33" s="741">
        <v>200</v>
      </c>
      <c r="K33" s="742">
        <v>748</v>
      </c>
    </row>
    <row r="34" spans="1:11" ht="14.4" customHeight="1" x14ac:dyDescent="0.3">
      <c r="A34" s="737" t="s">
        <v>606</v>
      </c>
      <c r="B34" s="738" t="s">
        <v>2778</v>
      </c>
      <c r="C34" s="739" t="s">
        <v>611</v>
      </c>
      <c r="D34" s="740" t="s">
        <v>612</v>
      </c>
      <c r="E34" s="739" t="s">
        <v>6574</v>
      </c>
      <c r="F34" s="740" t="s">
        <v>6575</v>
      </c>
      <c r="G34" s="739" t="s">
        <v>5960</v>
      </c>
      <c r="H34" s="739" t="s">
        <v>5961</v>
      </c>
      <c r="I34" s="741">
        <v>42.35</v>
      </c>
      <c r="J34" s="741">
        <v>8</v>
      </c>
      <c r="K34" s="742">
        <v>338.8</v>
      </c>
    </row>
    <row r="35" spans="1:11" ht="14.4" customHeight="1" x14ac:dyDescent="0.3">
      <c r="A35" s="737" t="s">
        <v>606</v>
      </c>
      <c r="B35" s="738" t="s">
        <v>2778</v>
      </c>
      <c r="C35" s="739" t="s">
        <v>611</v>
      </c>
      <c r="D35" s="740" t="s">
        <v>612</v>
      </c>
      <c r="E35" s="739" t="s">
        <v>6574</v>
      </c>
      <c r="F35" s="740" t="s">
        <v>6575</v>
      </c>
      <c r="G35" s="739" t="s">
        <v>5962</v>
      </c>
      <c r="H35" s="739" t="s">
        <v>5963</v>
      </c>
      <c r="I35" s="741">
        <v>15.57</v>
      </c>
      <c r="J35" s="741">
        <v>30</v>
      </c>
      <c r="K35" s="742">
        <v>467.15</v>
      </c>
    </row>
    <row r="36" spans="1:11" ht="14.4" customHeight="1" x14ac:dyDescent="0.3">
      <c r="A36" s="737" t="s">
        <v>606</v>
      </c>
      <c r="B36" s="738" t="s">
        <v>2778</v>
      </c>
      <c r="C36" s="739" t="s">
        <v>611</v>
      </c>
      <c r="D36" s="740" t="s">
        <v>612</v>
      </c>
      <c r="E36" s="739" t="s">
        <v>6574</v>
      </c>
      <c r="F36" s="740" t="s">
        <v>6575</v>
      </c>
      <c r="G36" s="739" t="s">
        <v>5964</v>
      </c>
      <c r="H36" s="739" t="s">
        <v>5965</v>
      </c>
      <c r="I36" s="741">
        <v>80.576666666666654</v>
      </c>
      <c r="J36" s="741">
        <v>26</v>
      </c>
      <c r="K36" s="742">
        <v>2094.98</v>
      </c>
    </row>
    <row r="37" spans="1:11" ht="14.4" customHeight="1" x14ac:dyDescent="0.3">
      <c r="A37" s="737" t="s">
        <v>606</v>
      </c>
      <c r="B37" s="738" t="s">
        <v>2778</v>
      </c>
      <c r="C37" s="739" t="s">
        <v>611</v>
      </c>
      <c r="D37" s="740" t="s">
        <v>612</v>
      </c>
      <c r="E37" s="739" t="s">
        <v>6574</v>
      </c>
      <c r="F37" s="740" t="s">
        <v>6575</v>
      </c>
      <c r="G37" s="739" t="s">
        <v>5966</v>
      </c>
      <c r="H37" s="739" t="s">
        <v>5967</v>
      </c>
      <c r="I37" s="741">
        <v>21.78</v>
      </c>
      <c r="J37" s="741">
        <v>100</v>
      </c>
      <c r="K37" s="742">
        <v>2178</v>
      </c>
    </row>
    <row r="38" spans="1:11" ht="14.4" customHeight="1" x14ac:dyDescent="0.3">
      <c r="A38" s="737" t="s">
        <v>606</v>
      </c>
      <c r="B38" s="738" t="s">
        <v>2778</v>
      </c>
      <c r="C38" s="739" t="s">
        <v>611</v>
      </c>
      <c r="D38" s="740" t="s">
        <v>612</v>
      </c>
      <c r="E38" s="739" t="s">
        <v>6574</v>
      </c>
      <c r="F38" s="740" t="s">
        <v>6575</v>
      </c>
      <c r="G38" s="739" t="s">
        <v>5968</v>
      </c>
      <c r="H38" s="739" t="s">
        <v>5969</v>
      </c>
      <c r="I38" s="741">
        <v>30.255000000000003</v>
      </c>
      <c r="J38" s="741">
        <v>100</v>
      </c>
      <c r="K38" s="742">
        <v>3025.5</v>
      </c>
    </row>
    <row r="39" spans="1:11" ht="14.4" customHeight="1" x14ac:dyDescent="0.3">
      <c r="A39" s="737" t="s">
        <v>606</v>
      </c>
      <c r="B39" s="738" t="s">
        <v>2778</v>
      </c>
      <c r="C39" s="739" t="s">
        <v>611</v>
      </c>
      <c r="D39" s="740" t="s">
        <v>612</v>
      </c>
      <c r="E39" s="739" t="s">
        <v>6574</v>
      </c>
      <c r="F39" s="740" t="s">
        <v>6575</v>
      </c>
      <c r="G39" s="739" t="s">
        <v>5970</v>
      </c>
      <c r="H39" s="739" t="s">
        <v>5971</v>
      </c>
      <c r="I39" s="741">
        <v>2.67</v>
      </c>
      <c r="J39" s="741">
        <v>50</v>
      </c>
      <c r="K39" s="742">
        <v>133.71</v>
      </c>
    </row>
    <row r="40" spans="1:11" ht="14.4" customHeight="1" x14ac:dyDescent="0.3">
      <c r="A40" s="737" t="s">
        <v>606</v>
      </c>
      <c r="B40" s="738" t="s">
        <v>2778</v>
      </c>
      <c r="C40" s="739" t="s">
        <v>611</v>
      </c>
      <c r="D40" s="740" t="s">
        <v>612</v>
      </c>
      <c r="E40" s="739" t="s">
        <v>6574</v>
      </c>
      <c r="F40" s="740" t="s">
        <v>6575</v>
      </c>
      <c r="G40" s="739" t="s">
        <v>5972</v>
      </c>
      <c r="H40" s="739" t="s">
        <v>5973</v>
      </c>
      <c r="I40" s="741">
        <v>1.9</v>
      </c>
      <c r="J40" s="741">
        <v>25</v>
      </c>
      <c r="K40" s="742">
        <v>47.5</v>
      </c>
    </row>
    <row r="41" spans="1:11" ht="14.4" customHeight="1" x14ac:dyDescent="0.3">
      <c r="A41" s="737" t="s">
        <v>606</v>
      </c>
      <c r="B41" s="738" t="s">
        <v>2778</v>
      </c>
      <c r="C41" s="739" t="s">
        <v>611</v>
      </c>
      <c r="D41" s="740" t="s">
        <v>612</v>
      </c>
      <c r="E41" s="739" t="s">
        <v>6574</v>
      </c>
      <c r="F41" s="740" t="s">
        <v>6575</v>
      </c>
      <c r="G41" s="739" t="s">
        <v>5974</v>
      </c>
      <c r="H41" s="739" t="s">
        <v>5975</v>
      </c>
      <c r="I41" s="741">
        <v>1.93</v>
      </c>
      <c r="J41" s="741">
        <v>50</v>
      </c>
      <c r="K41" s="742">
        <v>96.5</v>
      </c>
    </row>
    <row r="42" spans="1:11" ht="14.4" customHeight="1" x14ac:dyDescent="0.3">
      <c r="A42" s="737" t="s">
        <v>606</v>
      </c>
      <c r="B42" s="738" t="s">
        <v>2778</v>
      </c>
      <c r="C42" s="739" t="s">
        <v>611</v>
      </c>
      <c r="D42" s="740" t="s">
        <v>612</v>
      </c>
      <c r="E42" s="739" t="s">
        <v>6574</v>
      </c>
      <c r="F42" s="740" t="s">
        <v>6575</v>
      </c>
      <c r="G42" s="739" t="s">
        <v>5976</v>
      </c>
      <c r="H42" s="739" t="s">
        <v>5977</v>
      </c>
      <c r="I42" s="741">
        <v>2.165</v>
      </c>
      <c r="J42" s="741">
        <v>20</v>
      </c>
      <c r="K42" s="742">
        <v>43.3</v>
      </c>
    </row>
    <row r="43" spans="1:11" ht="14.4" customHeight="1" x14ac:dyDescent="0.3">
      <c r="A43" s="737" t="s">
        <v>606</v>
      </c>
      <c r="B43" s="738" t="s">
        <v>2778</v>
      </c>
      <c r="C43" s="739" t="s">
        <v>611</v>
      </c>
      <c r="D43" s="740" t="s">
        <v>612</v>
      </c>
      <c r="E43" s="739" t="s">
        <v>6574</v>
      </c>
      <c r="F43" s="740" t="s">
        <v>6575</v>
      </c>
      <c r="G43" s="739" t="s">
        <v>5978</v>
      </c>
      <c r="H43" s="739" t="s">
        <v>5979</v>
      </c>
      <c r="I43" s="741">
        <v>14.3</v>
      </c>
      <c r="J43" s="741">
        <v>20</v>
      </c>
      <c r="K43" s="742">
        <v>286.04000000000002</v>
      </c>
    </row>
    <row r="44" spans="1:11" ht="14.4" customHeight="1" x14ac:dyDescent="0.3">
      <c r="A44" s="737" t="s">
        <v>606</v>
      </c>
      <c r="B44" s="738" t="s">
        <v>2778</v>
      </c>
      <c r="C44" s="739" t="s">
        <v>611</v>
      </c>
      <c r="D44" s="740" t="s">
        <v>612</v>
      </c>
      <c r="E44" s="739" t="s">
        <v>6574</v>
      </c>
      <c r="F44" s="740" t="s">
        <v>6575</v>
      </c>
      <c r="G44" s="739" t="s">
        <v>5980</v>
      </c>
      <c r="H44" s="739" t="s">
        <v>5981</v>
      </c>
      <c r="I44" s="741">
        <v>1.99</v>
      </c>
      <c r="J44" s="741">
        <v>50</v>
      </c>
      <c r="K44" s="742">
        <v>99.5</v>
      </c>
    </row>
    <row r="45" spans="1:11" ht="14.4" customHeight="1" x14ac:dyDescent="0.3">
      <c r="A45" s="737" t="s">
        <v>606</v>
      </c>
      <c r="B45" s="738" t="s">
        <v>2778</v>
      </c>
      <c r="C45" s="739" t="s">
        <v>611</v>
      </c>
      <c r="D45" s="740" t="s">
        <v>612</v>
      </c>
      <c r="E45" s="739" t="s">
        <v>6574</v>
      </c>
      <c r="F45" s="740" t="s">
        <v>6575</v>
      </c>
      <c r="G45" s="739" t="s">
        <v>5982</v>
      </c>
      <c r="H45" s="739" t="s">
        <v>5983</v>
      </c>
      <c r="I45" s="741">
        <v>13.31</v>
      </c>
      <c r="J45" s="741">
        <v>10</v>
      </c>
      <c r="K45" s="742">
        <v>133.1</v>
      </c>
    </row>
    <row r="46" spans="1:11" ht="14.4" customHeight="1" x14ac:dyDescent="0.3">
      <c r="A46" s="737" t="s">
        <v>606</v>
      </c>
      <c r="B46" s="738" t="s">
        <v>2778</v>
      </c>
      <c r="C46" s="739" t="s">
        <v>611</v>
      </c>
      <c r="D46" s="740" t="s">
        <v>612</v>
      </c>
      <c r="E46" s="739" t="s">
        <v>6574</v>
      </c>
      <c r="F46" s="740" t="s">
        <v>6575</v>
      </c>
      <c r="G46" s="739" t="s">
        <v>5984</v>
      </c>
      <c r="H46" s="739" t="s">
        <v>5985</v>
      </c>
      <c r="I46" s="741">
        <v>11.733333333333334</v>
      </c>
      <c r="J46" s="741">
        <v>20</v>
      </c>
      <c r="K46" s="742">
        <v>234.66</v>
      </c>
    </row>
    <row r="47" spans="1:11" ht="14.4" customHeight="1" x14ac:dyDescent="0.3">
      <c r="A47" s="737" t="s">
        <v>606</v>
      </c>
      <c r="B47" s="738" t="s">
        <v>2778</v>
      </c>
      <c r="C47" s="739" t="s">
        <v>611</v>
      </c>
      <c r="D47" s="740" t="s">
        <v>612</v>
      </c>
      <c r="E47" s="739" t="s">
        <v>6574</v>
      </c>
      <c r="F47" s="740" t="s">
        <v>6575</v>
      </c>
      <c r="G47" s="739" t="s">
        <v>5986</v>
      </c>
      <c r="H47" s="739" t="s">
        <v>5987</v>
      </c>
      <c r="I47" s="741">
        <v>2.5149999999999997</v>
      </c>
      <c r="J47" s="741">
        <v>300</v>
      </c>
      <c r="K47" s="742">
        <v>754</v>
      </c>
    </row>
    <row r="48" spans="1:11" ht="14.4" customHeight="1" x14ac:dyDescent="0.3">
      <c r="A48" s="737" t="s">
        <v>606</v>
      </c>
      <c r="B48" s="738" t="s">
        <v>2778</v>
      </c>
      <c r="C48" s="739" t="s">
        <v>611</v>
      </c>
      <c r="D48" s="740" t="s">
        <v>612</v>
      </c>
      <c r="E48" s="739" t="s">
        <v>6574</v>
      </c>
      <c r="F48" s="740" t="s">
        <v>6575</v>
      </c>
      <c r="G48" s="739" t="s">
        <v>5988</v>
      </c>
      <c r="H48" s="739" t="s">
        <v>5989</v>
      </c>
      <c r="I48" s="741">
        <v>5.21</v>
      </c>
      <c r="J48" s="741">
        <v>85</v>
      </c>
      <c r="K48" s="742">
        <v>442.85</v>
      </c>
    </row>
    <row r="49" spans="1:11" ht="14.4" customHeight="1" x14ac:dyDescent="0.3">
      <c r="A49" s="737" t="s">
        <v>606</v>
      </c>
      <c r="B49" s="738" t="s">
        <v>2778</v>
      </c>
      <c r="C49" s="739" t="s">
        <v>611</v>
      </c>
      <c r="D49" s="740" t="s">
        <v>612</v>
      </c>
      <c r="E49" s="739" t="s">
        <v>6574</v>
      </c>
      <c r="F49" s="740" t="s">
        <v>6575</v>
      </c>
      <c r="G49" s="739" t="s">
        <v>5990</v>
      </c>
      <c r="H49" s="739" t="s">
        <v>5991</v>
      </c>
      <c r="I49" s="741">
        <v>21.236666666666665</v>
      </c>
      <c r="J49" s="741">
        <v>150</v>
      </c>
      <c r="K49" s="742">
        <v>3185.5</v>
      </c>
    </row>
    <row r="50" spans="1:11" ht="14.4" customHeight="1" x14ac:dyDescent="0.3">
      <c r="A50" s="737" t="s">
        <v>606</v>
      </c>
      <c r="B50" s="738" t="s">
        <v>2778</v>
      </c>
      <c r="C50" s="739" t="s">
        <v>611</v>
      </c>
      <c r="D50" s="740" t="s">
        <v>612</v>
      </c>
      <c r="E50" s="739" t="s">
        <v>6574</v>
      </c>
      <c r="F50" s="740" t="s">
        <v>6575</v>
      </c>
      <c r="G50" s="739" t="s">
        <v>5992</v>
      </c>
      <c r="H50" s="739" t="s">
        <v>5993</v>
      </c>
      <c r="I50" s="741">
        <v>21.23</v>
      </c>
      <c r="J50" s="741">
        <v>150</v>
      </c>
      <c r="K50" s="742">
        <v>3184.5</v>
      </c>
    </row>
    <row r="51" spans="1:11" ht="14.4" customHeight="1" x14ac:dyDescent="0.3">
      <c r="A51" s="737" t="s">
        <v>606</v>
      </c>
      <c r="B51" s="738" t="s">
        <v>2778</v>
      </c>
      <c r="C51" s="739" t="s">
        <v>611</v>
      </c>
      <c r="D51" s="740" t="s">
        <v>612</v>
      </c>
      <c r="E51" s="739" t="s">
        <v>6574</v>
      </c>
      <c r="F51" s="740" t="s">
        <v>6575</v>
      </c>
      <c r="G51" s="739" t="s">
        <v>5994</v>
      </c>
      <c r="H51" s="739" t="s">
        <v>5995</v>
      </c>
      <c r="I51" s="741">
        <v>0.47</v>
      </c>
      <c r="J51" s="741">
        <v>1600</v>
      </c>
      <c r="K51" s="742">
        <v>752</v>
      </c>
    </row>
    <row r="52" spans="1:11" ht="14.4" customHeight="1" x14ac:dyDescent="0.3">
      <c r="A52" s="737" t="s">
        <v>606</v>
      </c>
      <c r="B52" s="738" t="s">
        <v>2778</v>
      </c>
      <c r="C52" s="739" t="s">
        <v>611</v>
      </c>
      <c r="D52" s="740" t="s">
        <v>612</v>
      </c>
      <c r="E52" s="739" t="s">
        <v>6574</v>
      </c>
      <c r="F52" s="740" t="s">
        <v>6575</v>
      </c>
      <c r="G52" s="739" t="s">
        <v>5996</v>
      </c>
      <c r="H52" s="739" t="s">
        <v>5997</v>
      </c>
      <c r="I52" s="741">
        <v>4.03</v>
      </c>
      <c r="J52" s="741">
        <v>30</v>
      </c>
      <c r="K52" s="742">
        <v>120.9</v>
      </c>
    </row>
    <row r="53" spans="1:11" ht="14.4" customHeight="1" x14ac:dyDescent="0.3">
      <c r="A53" s="737" t="s">
        <v>606</v>
      </c>
      <c r="B53" s="738" t="s">
        <v>2778</v>
      </c>
      <c r="C53" s="739" t="s">
        <v>611</v>
      </c>
      <c r="D53" s="740" t="s">
        <v>612</v>
      </c>
      <c r="E53" s="739" t="s">
        <v>6574</v>
      </c>
      <c r="F53" s="740" t="s">
        <v>6575</v>
      </c>
      <c r="G53" s="739" t="s">
        <v>5998</v>
      </c>
      <c r="H53" s="739" t="s">
        <v>5999</v>
      </c>
      <c r="I53" s="741">
        <v>2.9066666666666667</v>
      </c>
      <c r="J53" s="741">
        <v>150</v>
      </c>
      <c r="K53" s="742">
        <v>436</v>
      </c>
    </row>
    <row r="54" spans="1:11" ht="14.4" customHeight="1" x14ac:dyDescent="0.3">
      <c r="A54" s="737" t="s">
        <v>606</v>
      </c>
      <c r="B54" s="738" t="s">
        <v>2778</v>
      </c>
      <c r="C54" s="739" t="s">
        <v>611</v>
      </c>
      <c r="D54" s="740" t="s">
        <v>612</v>
      </c>
      <c r="E54" s="739" t="s">
        <v>6574</v>
      </c>
      <c r="F54" s="740" t="s">
        <v>6575</v>
      </c>
      <c r="G54" s="739" t="s">
        <v>6000</v>
      </c>
      <c r="H54" s="739" t="s">
        <v>6001</v>
      </c>
      <c r="I54" s="741">
        <v>2.29</v>
      </c>
      <c r="J54" s="741">
        <v>200</v>
      </c>
      <c r="K54" s="742">
        <v>458</v>
      </c>
    </row>
    <row r="55" spans="1:11" ht="14.4" customHeight="1" x14ac:dyDescent="0.3">
      <c r="A55" s="737" t="s">
        <v>606</v>
      </c>
      <c r="B55" s="738" t="s">
        <v>2778</v>
      </c>
      <c r="C55" s="739" t="s">
        <v>611</v>
      </c>
      <c r="D55" s="740" t="s">
        <v>612</v>
      </c>
      <c r="E55" s="739" t="s">
        <v>6574</v>
      </c>
      <c r="F55" s="740" t="s">
        <v>6575</v>
      </c>
      <c r="G55" s="739" t="s">
        <v>6002</v>
      </c>
      <c r="H55" s="739" t="s">
        <v>6003</v>
      </c>
      <c r="I55" s="741">
        <v>64.13</v>
      </c>
      <c r="J55" s="741">
        <v>12</v>
      </c>
      <c r="K55" s="742">
        <v>769.56</v>
      </c>
    </row>
    <row r="56" spans="1:11" ht="14.4" customHeight="1" x14ac:dyDescent="0.3">
      <c r="A56" s="737" t="s">
        <v>606</v>
      </c>
      <c r="B56" s="738" t="s">
        <v>2778</v>
      </c>
      <c r="C56" s="739" t="s">
        <v>611</v>
      </c>
      <c r="D56" s="740" t="s">
        <v>612</v>
      </c>
      <c r="E56" s="739" t="s">
        <v>6574</v>
      </c>
      <c r="F56" s="740" t="s">
        <v>6575</v>
      </c>
      <c r="G56" s="739" t="s">
        <v>6004</v>
      </c>
      <c r="H56" s="739" t="s">
        <v>6005</v>
      </c>
      <c r="I56" s="741">
        <v>115</v>
      </c>
      <c r="J56" s="741">
        <v>5</v>
      </c>
      <c r="K56" s="742">
        <v>575</v>
      </c>
    </row>
    <row r="57" spans="1:11" ht="14.4" customHeight="1" x14ac:dyDescent="0.3">
      <c r="A57" s="737" t="s">
        <v>606</v>
      </c>
      <c r="B57" s="738" t="s">
        <v>2778</v>
      </c>
      <c r="C57" s="739" t="s">
        <v>611</v>
      </c>
      <c r="D57" s="740" t="s">
        <v>612</v>
      </c>
      <c r="E57" s="739" t="s">
        <v>6574</v>
      </c>
      <c r="F57" s="740" t="s">
        <v>6575</v>
      </c>
      <c r="G57" s="739" t="s">
        <v>6006</v>
      </c>
      <c r="H57" s="739" t="s">
        <v>6007</v>
      </c>
      <c r="I57" s="741">
        <v>3.4333333333333336</v>
      </c>
      <c r="J57" s="741">
        <v>240</v>
      </c>
      <c r="K57" s="742">
        <v>824</v>
      </c>
    </row>
    <row r="58" spans="1:11" ht="14.4" customHeight="1" x14ac:dyDescent="0.3">
      <c r="A58" s="737" t="s">
        <v>606</v>
      </c>
      <c r="B58" s="738" t="s">
        <v>2778</v>
      </c>
      <c r="C58" s="739" t="s">
        <v>611</v>
      </c>
      <c r="D58" s="740" t="s">
        <v>612</v>
      </c>
      <c r="E58" s="739" t="s">
        <v>6574</v>
      </c>
      <c r="F58" s="740" t="s">
        <v>6575</v>
      </c>
      <c r="G58" s="739" t="s">
        <v>6008</v>
      </c>
      <c r="H58" s="739" t="s">
        <v>6009</v>
      </c>
      <c r="I58" s="741">
        <v>6.1099999999999994</v>
      </c>
      <c r="J58" s="741">
        <v>600</v>
      </c>
      <c r="K58" s="742">
        <v>3666</v>
      </c>
    </row>
    <row r="59" spans="1:11" ht="14.4" customHeight="1" x14ac:dyDescent="0.3">
      <c r="A59" s="737" t="s">
        <v>606</v>
      </c>
      <c r="B59" s="738" t="s">
        <v>2778</v>
      </c>
      <c r="C59" s="739" t="s">
        <v>611</v>
      </c>
      <c r="D59" s="740" t="s">
        <v>612</v>
      </c>
      <c r="E59" s="739" t="s">
        <v>6574</v>
      </c>
      <c r="F59" s="740" t="s">
        <v>6575</v>
      </c>
      <c r="G59" s="739" t="s">
        <v>6010</v>
      </c>
      <c r="H59" s="739" t="s">
        <v>6011</v>
      </c>
      <c r="I59" s="741">
        <v>9.3800000000000008</v>
      </c>
      <c r="J59" s="741">
        <v>2700</v>
      </c>
      <c r="K59" s="742">
        <v>25319.25</v>
      </c>
    </row>
    <row r="60" spans="1:11" ht="14.4" customHeight="1" x14ac:dyDescent="0.3">
      <c r="A60" s="737" t="s">
        <v>606</v>
      </c>
      <c r="B60" s="738" t="s">
        <v>2778</v>
      </c>
      <c r="C60" s="739" t="s">
        <v>611</v>
      </c>
      <c r="D60" s="740" t="s">
        <v>612</v>
      </c>
      <c r="E60" s="739" t="s">
        <v>6574</v>
      </c>
      <c r="F60" s="740" t="s">
        <v>6575</v>
      </c>
      <c r="G60" s="739" t="s">
        <v>6012</v>
      </c>
      <c r="H60" s="739" t="s">
        <v>6013</v>
      </c>
      <c r="I60" s="741">
        <v>7.8633333333333333</v>
      </c>
      <c r="J60" s="741">
        <v>3456</v>
      </c>
      <c r="K60" s="742">
        <v>27181.440000000002</v>
      </c>
    </row>
    <row r="61" spans="1:11" ht="14.4" customHeight="1" x14ac:dyDescent="0.3">
      <c r="A61" s="737" t="s">
        <v>606</v>
      </c>
      <c r="B61" s="738" t="s">
        <v>2778</v>
      </c>
      <c r="C61" s="739" t="s">
        <v>611</v>
      </c>
      <c r="D61" s="740" t="s">
        <v>612</v>
      </c>
      <c r="E61" s="739" t="s">
        <v>6574</v>
      </c>
      <c r="F61" s="740" t="s">
        <v>6575</v>
      </c>
      <c r="G61" s="739" t="s">
        <v>6014</v>
      </c>
      <c r="H61" s="739" t="s">
        <v>6015</v>
      </c>
      <c r="I61" s="741">
        <v>10.166666666666666</v>
      </c>
      <c r="J61" s="741">
        <v>1800</v>
      </c>
      <c r="K61" s="742">
        <v>18299.52</v>
      </c>
    </row>
    <row r="62" spans="1:11" ht="14.4" customHeight="1" x14ac:dyDescent="0.3">
      <c r="A62" s="737" t="s">
        <v>606</v>
      </c>
      <c r="B62" s="738" t="s">
        <v>2778</v>
      </c>
      <c r="C62" s="739" t="s">
        <v>611</v>
      </c>
      <c r="D62" s="740" t="s">
        <v>612</v>
      </c>
      <c r="E62" s="739" t="s">
        <v>6574</v>
      </c>
      <c r="F62" s="740" t="s">
        <v>6575</v>
      </c>
      <c r="G62" s="739" t="s">
        <v>6016</v>
      </c>
      <c r="H62" s="739" t="s">
        <v>6017</v>
      </c>
      <c r="I62" s="741">
        <v>8.84</v>
      </c>
      <c r="J62" s="741">
        <v>10</v>
      </c>
      <c r="K62" s="742">
        <v>88.4</v>
      </c>
    </row>
    <row r="63" spans="1:11" ht="14.4" customHeight="1" x14ac:dyDescent="0.3">
      <c r="A63" s="737" t="s">
        <v>606</v>
      </c>
      <c r="B63" s="738" t="s">
        <v>2778</v>
      </c>
      <c r="C63" s="739" t="s">
        <v>611</v>
      </c>
      <c r="D63" s="740" t="s">
        <v>612</v>
      </c>
      <c r="E63" s="739" t="s">
        <v>6574</v>
      </c>
      <c r="F63" s="740" t="s">
        <v>6575</v>
      </c>
      <c r="G63" s="739" t="s">
        <v>6018</v>
      </c>
      <c r="H63" s="739" t="s">
        <v>6019</v>
      </c>
      <c r="I63" s="741">
        <v>28.6</v>
      </c>
      <c r="J63" s="741">
        <v>10</v>
      </c>
      <c r="K63" s="742">
        <v>285.98</v>
      </c>
    </row>
    <row r="64" spans="1:11" ht="14.4" customHeight="1" x14ac:dyDescent="0.3">
      <c r="A64" s="737" t="s">
        <v>606</v>
      </c>
      <c r="B64" s="738" t="s">
        <v>2778</v>
      </c>
      <c r="C64" s="739" t="s">
        <v>611</v>
      </c>
      <c r="D64" s="740" t="s">
        <v>612</v>
      </c>
      <c r="E64" s="739" t="s">
        <v>6574</v>
      </c>
      <c r="F64" s="740" t="s">
        <v>6575</v>
      </c>
      <c r="G64" s="739" t="s">
        <v>6020</v>
      </c>
      <c r="H64" s="739" t="s">
        <v>6021</v>
      </c>
      <c r="I64" s="741">
        <v>494.89</v>
      </c>
      <c r="J64" s="741">
        <v>2</v>
      </c>
      <c r="K64" s="742">
        <v>989.78</v>
      </c>
    </row>
    <row r="65" spans="1:11" ht="14.4" customHeight="1" x14ac:dyDescent="0.3">
      <c r="A65" s="737" t="s">
        <v>606</v>
      </c>
      <c r="B65" s="738" t="s">
        <v>2778</v>
      </c>
      <c r="C65" s="739" t="s">
        <v>611</v>
      </c>
      <c r="D65" s="740" t="s">
        <v>612</v>
      </c>
      <c r="E65" s="739" t="s">
        <v>6574</v>
      </c>
      <c r="F65" s="740" t="s">
        <v>6575</v>
      </c>
      <c r="G65" s="739" t="s">
        <v>6022</v>
      </c>
      <c r="H65" s="739" t="s">
        <v>6023</v>
      </c>
      <c r="I65" s="741">
        <v>1.74</v>
      </c>
      <c r="J65" s="741">
        <v>20</v>
      </c>
      <c r="K65" s="742">
        <v>34.799999999999997</v>
      </c>
    </row>
    <row r="66" spans="1:11" ht="14.4" customHeight="1" x14ac:dyDescent="0.3">
      <c r="A66" s="737" t="s">
        <v>606</v>
      </c>
      <c r="B66" s="738" t="s">
        <v>2778</v>
      </c>
      <c r="C66" s="739" t="s">
        <v>611</v>
      </c>
      <c r="D66" s="740" t="s">
        <v>612</v>
      </c>
      <c r="E66" s="739" t="s">
        <v>6574</v>
      </c>
      <c r="F66" s="740" t="s">
        <v>6575</v>
      </c>
      <c r="G66" s="739" t="s">
        <v>6024</v>
      </c>
      <c r="H66" s="739" t="s">
        <v>6025</v>
      </c>
      <c r="I66" s="741">
        <v>3.14</v>
      </c>
      <c r="J66" s="741">
        <v>50</v>
      </c>
      <c r="K66" s="742">
        <v>157</v>
      </c>
    </row>
    <row r="67" spans="1:11" ht="14.4" customHeight="1" x14ac:dyDescent="0.3">
      <c r="A67" s="737" t="s">
        <v>606</v>
      </c>
      <c r="B67" s="738" t="s">
        <v>2778</v>
      </c>
      <c r="C67" s="739" t="s">
        <v>611</v>
      </c>
      <c r="D67" s="740" t="s">
        <v>612</v>
      </c>
      <c r="E67" s="739" t="s">
        <v>6574</v>
      </c>
      <c r="F67" s="740" t="s">
        <v>6575</v>
      </c>
      <c r="G67" s="739" t="s">
        <v>6026</v>
      </c>
      <c r="H67" s="739" t="s">
        <v>6027</v>
      </c>
      <c r="I67" s="741">
        <v>699</v>
      </c>
      <c r="J67" s="741">
        <v>1</v>
      </c>
      <c r="K67" s="742">
        <v>699</v>
      </c>
    </row>
    <row r="68" spans="1:11" ht="14.4" customHeight="1" x14ac:dyDescent="0.3">
      <c r="A68" s="737" t="s">
        <v>606</v>
      </c>
      <c r="B68" s="738" t="s">
        <v>2778</v>
      </c>
      <c r="C68" s="739" t="s">
        <v>611</v>
      </c>
      <c r="D68" s="740" t="s">
        <v>612</v>
      </c>
      <c r="E68" s="739" t="s">
        <v>6574</v>
      </c>
      <c r="F68" s="740" t="s">
        <v>6575</v>
      </c>
      <c r="G68" s="739" t="s">
        <v>6028</v>
      </c>
      <c r="H68" s="739" t="s">
        <v>6029</v>
      </c>
      <c r="I68" s="741">
        <v>74.900000000000006</v>
      </c>
      <c r="J68" s="741">
        <v>20</v>
      </c>
      <c r="K68" s="742">
        <v>1498.01</v>
      </c>
    </row>
    <row r="69" spans="1:11" ht="14.4" customHeight="1" x14ac:dyDescent="0.3">
      <c r="A69" s="737" t="s">
        <v>606</v>
      </c>
      <c r="B69" s="738" t="s">
        <v>2778</v>
      </c>
      <c r="C69" s="739" t="s">
        <v>611</v>
      </c>
      <c r="D69" s="740" t="s">
        <v>612</v>
      </c>
      <c r="E69" s="739" t="s">
        <v>6574</v>
      </c>
      <c r="F69" s="740" t="s">
        <v>6575</v>
      </c>
      <c r="G69" s="739" t="s">
        <v>6030</v>
      </c>
      <c r="H69" s="739" t="s">
        <v>6031</v>
      </c>
      <c r="I69" s="741">
        <v>21.56</v>
      </c>
      <c r="J69" s="741">
        <v>50</v>
      </c>
      <c r="K69" s="742">
        <v>1078.1099999999999</v>
      </c>
    </row>
    <row r="70" spans="1:11" ht="14.4" customHeight="1" x14ac:dyDescent="0.3">
      <c r="A70" s="737" t="s">
        <v>606</v>
      </c>
      <c r="B70" s="738" t="s">
        <v>2778</v>
      </c>
      <c r="C70" s="739" t="s">
        <v>611</v>
      </c>
      <c r="D70" s="740" t="s">
        <v>612</v>
      </c>
      <c r="E70" s="739" t="s">
        <v>6574</v>
      </c>
      <c r="F70" s="740" t="s">
        <v>6575</v>
      </c>
      <c r="G70" s="739" t="s">
        <v>6032</v>
      </c>
      <c r="H70" s="739" t="s">
        <v>6033</v>
      </c>
      <c r="I70" s="741">
        <v>399.3</v>
      </c>
      <c r="J70" s="741">
        <v>24</v>
      </c>
      <c r="K70" s="742">
        <v>9583.2000000000007</v>
      </c>
    </row>
    <row r="71" spans="1:11" ht="14.4" customHeight="1" x14ac:dyDescent="0.3">
      <c r="A71" s="737" t="s">
        <v>606</v>
      </c>
      <c r="B71" s="738" t="s">
        <v>2778</v>
      </c>
      <c r="C71" s="739" t="s">
        <v>611</v>
      </c>
      <c r="D71" s="740" t="s">
        <v>612</v>
      </c>
      <c r="E71" s="739" t="s">
        <v>6576</v>
      </c>
      <c r="F71" s="740" t="s">
        <v>6577</v>
      </c>
      <c r="G71" s="739" t="s">
        <v>6034</v>
      </c>
      <c r="H71" s="739" t="s">
        <v>6035</v>
      </c>
      <c r="I71" s="741">
        <v>9.0766666666666662</v>
      </c>
      <c r="J71" s="741">
        <v>280</v>
      </c>
      <c r="K71" s="742">
        <v>2559.6</v>
      </c>
    </row>
    <row r="72" spans="1:11" ht="14.4" customHeight="1" x14ac:dyDescent="0.3">
      <c r="A72" s="737" t="s">
        <v>606</v>
      </c>
      <c r="B72" s="738" t="s">
        <v>2778</v>
      </c>
      <c r="C72" s="739" t="s">
        <v>611</v>
      </c>
      <c r="D72" s="740" t="s">
        <v>612</v>
      </c>
      <c r="E72" s="739" t="s">
        <v>6578</v>
      </c>
      <c r="F72" s="740" t="s">
        <v>6579</v>
      </c>
      <c r="G72" s="739" t="s">
        <v>6036</v>
      </c>
      <c r="H72" s="739" t="s">
        <v>6037</v>
      </c>
      <c r="I72" s="741">
        <v>0.50666666666666671</v>
      </c>
      <c r="J72" s="741">
        <v>1500</v>
      </c>
      <c r="K72" s="742">
        <v>760</v>
      </c>
    </row>
    <row r="73" spans="1:11" ht="14.4" customHeight="1" x14ac:dyDescent="0.3">
      <c r="A73" s="737" t="s">
        <v>606</v>
      </c>
      <c r="B73" s="738" t="s">
        <v>2778</v>
      </c>
      <c r="C73" s="739" t="s">
        <v>611</v>
      </c>
      <c r="D73" s="740" t="s">
        <v>612</v>
      </c>
      <c r="E73" s="739" t="s">
        <v>6580</v>
      </c>
      <c r="F73" s="740" t="s">
        <v>6581</v>
      </c>
      <c r="G73" s="739" t="s">
        <v>6038</v>
      </c>
      <c r="H73" s="739" t="s">
        <v>6039</v>
      </c>
      <c r="I73" s="741">
        <v>7.5066666666666668</v>
      </c>
      <c r="J73" s="741">
        <v>40</v>
      </c>
      <c r="K73" s="742">
        <v>300.2</v>
      </c>
    </row>
    <row r="74" spans="1:11" ht="14.4" customHeight="1" x14ac:dyDescent="0.3">
      <c r="A74" s="737" t="s">
        <v>606</v>
      </c>
      <c r="B74" s="738" t="s">
        <v>2778</v>
      </c>
      <c r="C74" s="739" t="s">
        <v>611</v>
      </c>
      <c r="D74" s="740" t="s">
        <v>612</v>
      </c>
      <c r="E74" s="739" t="s">
        <v>6580</v>
      </c>
      <c r="F74" s="740" t="s">
        <v>6581</v>
      </c>
      <c r="G74" s="739" t="s">
        <v>6040</v>
      </c>
      <c r="H74" s="739" t="s">
        <v>6041</v>
      </c>
      <c r="I74" s="741">
        <v>7.5</v>
      </c>
      <c r="J74" s="741">
        <v>60</v>
      </c>
      <c r="K74" s="742">
        <v>450</v>
      </c>
    </row>
    <row r="75" spans="1:11" ht="14.4" customHeight="1" x14ac:dyDescent="0.3">
      <c r="A75" s="737" t="s">
        <v>606</v>
      </c>
      <c r="B75" s="738" t="s">
        <v>2778</v>
      </c>
      <c r="C75" s="739" t="s">
        <v>611</v>
      </c>
      <c r="D75" s="740" t="s">
        <v>612</v>
      </c>
      <c r="E75" s="739" t="s">
        <v>6580</v>
      </c>
      <c r="F75" s="740" t="s">
        <v>6581</v>
      </c>
      <c r="G75" s="739" t="s">
        <v>6042</v>
      </c>
      <c r="H75" s="739" t="s">
        <v>6043</v>
      </c>
      <c r="I75" s="741">
        <v>7.5049999999999999</v>
      </c>
      <c r="J75" s="741">
        <v>60</v>
      </c>
      <c r="K75" s="742">
        <v>450.5</v>
      </c>
    </row>
    <row r="76" spans="1:11" ht="14.4" customHeight="1" x14ac:dyDescent="0.3">
      <c r="A76" s="737" t="s">
        <v>606</v>
      </c>
      <c r="B76" s="738" t="s">
        <v>2778</v>
      </c>
      <c r="C76" s="739" t="s">
        <v>611</v>
      </c>
      <c r="D76" s="740" t="s">
        <v>612</v>
      </c>
      <c r="E76" s="739" t="s">
        <v>6580</v>
      </c>
      <c r="F76" s="740" t="s">
        <v>6581</v>
      </c>
      <c r="G76" s="739" t="s">
        <v>6044</v>
      </c>
      <c r="H76" s="739" t="s">
        <v>6045</v>
      </c>
      <c r="I76" s="741">
        <v>7.4950000000000001</v>
      </c>
      <c r="J76" s="741">
        <v>61</v>
      </c>
      <c r="K76" s="742">
        <v>457.34000000000003</v>
      </c>
    </row>
    <row r="77" spans="1:11" ht="14.4" customHeight="1" x14ac:dyDescent="0.3">
      <c r="A77" s="737" t="s">
        <v>606</v>
      </c>
      <c r="B77" s="738" t="s">
        <v>2778</v>
      </c>
      <c r="C77" s="739" t="s">
        <v>611</v>
      </c>
      <c r="D77" s="740" t="s">
        <v>612</v>
      </c>
      <c r="E77" s="739" t="s">
        <v>6580</v>
      </c>
      <c r="F77" s="740" t="s">
        <v>6581</v>
      </c>
      <c r="G77" s="739" t="s">
        <v>6046</v>
      </c>
      <c r="H77" s="739" t="s">
        <v>6047</v>
      </c>
      <c r="I77" s="741">
        <v>0.69</v>
      </c>
      <c r="J77" s="741">
        <v>4800</v>
      </c>
      <c r="K77" s="742">
        <v>3312</v>
      </c>
    </row>
    <row r="78" spans="1:11" ht="14.4" customHeight="1" x14ac:dyDescent="0.3">
      <c r="A78" s="737" t="s">
        <v>606</v>
      </c>
      <c r="B78" s="738" t="s">
        <v>2778</v>
      </c>
      <c r="C78" s="739" t="s">
        <v>611</v>
      </c>
      <c r="D78" s="740" t="s">
        <v>612</v>
      </c>
      <c r="E78" s="739" t="s">
        <v>6580</v>
      </c>
      <c r="F78" s="740" t="s">
        <v>6581</v>
      </c>
      <c r="G78" s="739" t="s">
        <v>6048</v>
      </c>
      <c r="H78" s="739" t="s">
        <v>6049</v>
      </c>
      <c r="I78" s="741">
        <v>0.69</v>
      </c>
      <c r="J78" s="741">
        <v>2400</v>
      </c>
      <c r="K78" s="742">
        <v>1656</v>
      </c>
    </row>
    <row r="79" spans="1:11" ht="14.4" customHeight="1" x14ac:dyDescent="0.3">
      <c r="A79" s="737" t="s">
        <v>606</v>
      </c>
      <c r="B79" s="738" t="s">
        <v>2778</v>
      </c>
      <c r="C79" s="739" t="s">
        <v>611</v>
      </c>
      <c r="D79" s="740" t="s">
        <v>612</v>
      </c>
      <c r="E79" s="739" t="s">
        <v>6580</v>
      </c>
      <c r="F79" s="740" t="s">
        <v>6581</v>
      </c>
      <c r="G79" s="739" t="s">
        <v>6050</v>
      </c>
      <c r="H79" s="739" t="s">
        <v>6051</v>
      </c>
      <c r="I79" s="741">
        <v>0.69</v>
      </c>
      <c r="J79" s="741">
        <v>200</v>
      </c>
      <c r="K79" s="742">
        <v>138</v>
      </c>
    </row>
    <row r="80" spans="1:11" ht="14.4" customHeight="1" x14ac:dyDescent="0.3">
      <c r="A80" s="737" t="s">
        <v>606</v>
      </c>
      <c r="B80" s="738" t="s">
        <v>2778</v>
      </c>
      <c r="C80" s="739" t="s">
        <v>611</v>
      </c>
      <c r="D80" s="740" t="s">
        <v>612</v>
      </c>
      <c r="E80" s="739" t="s">
        <v>6582</v>
      </c>
      <c r="F80" s="740" t="s">
        <v>6583</v>
      </c>
      <c r="G80" s="739" t="s">
        <v>6052</v>
      </c>
      <c r="H80" s="739" t="s">
        <v>6053</v>
      </c>
      <c r="I80" s="741">
        <v>15.21</v>
      </c>
      <c r="J80" s="741">
        <v>100</v>
      </c>
      <c r="K80" s="742">
        <v>1520.8200000000002</v>
      </c>
    </row>
    <row r="81" spans="1:11" ht="14.4" customHeight="1" x14ac:dyDescent="0.3">
      <c r="A81" s="737" t="s">
        <v>606</v>
      </c>
      <c r="B81" s="738" t="s">
        <v>2778</v>
      </c>
      <c r="C81" s="739" t="s">
        <v>616</v>
      </c>
      <c r="D81" s="740" t="s">
        <v>617</v>
      </c>
      <c r="E81" s="739" t="s">
        <v>6572</v>
      </c>
      <c r="F81" s="740" t="s">
        <v>6573</v>
      </c>
      <c r="G81" s="739" t="s">
        <v>5904</v>
      </c>
      <c r="H81" s="739" t="s">
        <v>5905</v>
      </c>
      <c r="I81" s="741">
        <v>2.5049999999999999</v>
      </c>
      <c r="J81" s="741">
        <v>200</v>
      </c>
      <c r="K81" s="742">
        <v>501</v>
      </c>
    </row>
    <row r="82" spans="1:11" ht="14.4" customHeight="1" x14ac:dyDescent="0.3">
      <c r="A82" s="737" t="s">
        <v>606</v>
      </c>
      <c r="B82" s="738" t="s">
        <v>2778</v>
      </c>
      <c r="C82" s="739" t="s">
        <v>616</v>
      </c>
      <c r="D82" s="740" t="s">
        <v>617</v>
      </c>
      <c r="E82" s="739" t="s">
        <v>6572</v>
      </c>
      <c r="F82" s="740" t="s">
        <v>6573</v>
      </c>
      <c r="G82" s="739" t="s">
        <v>6054</v>
      </c>
      <c r="H82" s="739" t="s">
        <v>6055</v>
      </c>
      <c r="I82" s="741">
        <v>10.119999999999999</v>
      </c>
      <c r="J82" s="741">
        <v>4</v>
      </c>
      <c r="K82" s="742">
        <v>40.479999999999997</v>
      </c>
    </row>
    <row r="83" spans="1:11" ht="14.4" customHeight="1" x14ac:dyDescent="0.3">
      <c r="A83" s="737" t="s">
        <v>606</v>
      </c>
      <c r="B83" s="738" t="s">
        <v>2778</v>
      </c>
      <c r="C83" s="739" t="s">
        <v>616</v>
      </c>
      <c r="D83" s="740" t="s">
        <v>617</v>
      </c>
      <c r="E83" s="739" t="s">
        <v>6572</v>
      </c>
      <c r="F83" s="740" t="s">
        <v>6573</v>
      </c>
      <c r="G83" s="739" t="s">
        <v>6056</v>
      </c>
      <c r="H83" s="739" t="s">
        <v>6057</v>
      </c>
      <c r="I83" s="741">
        <v>0.88</v>
      </c>
      <c r="J83" s="741">
        <v>400</v>
      </c>
      <c r="K83" s="742">
        <v>352</v>
      </c>
    </row>
    <row r="84" spans="1:11" ht="14.4" customHeight="1" x14ac:dyDescent="0.3">
      <c r="A84" s="737" t="s">
        <v>606</v>
      </c>
      <c r="B84" s="738" t="s">
        <v>2778</v>
      </c>
      <c r="C84" s="739" t="s">
        <v>616</v>
      </c>
      <c r="D84" s="740" t="s">
        <v>617</v>
      </c>
      <c r="E84" s="739" t="s">
        <v>6572</v>
      </c>
      <c r="F84" s="740" t="s">
        <v>6573</v>
      </c>
      <c r="G84" s="739" t="s">
        <v>6058</v>
      </c>
      <c r="H84" s="739" t="s">
        <v>6059</v>
      </c>
      <c r="I84" s="741">
        <v>0.14000000000000001</v>
      </c>
      <c r="J84" s="741">
        <v>100</v>
      </c>
      <c r="K84" s="742">
        <v>14</v>
      </c>
    </row>
    <row r="85" spans="1:11" ht="14.4" customHeight="1" x14ac:dyDescent="0.3">
      <c r="A85" s="737" t="s">
        <v>606</v>
      </c>
      <c r="B85" s="738" t="s">
        <v>2778</v>
      </c>
      <c r="C85" s="739" t="s">
        <v>616</v>
      </c>
      <c r="D85" s="740" t="s">
        <v>617</v>
      </c>
      <c r="E85" s="739" t="s">
        <v>6572</v>
      </c>
      <c r="F85" s="740" t="s">
        <v>6573</v>
      </c>
      <c r="G85" s="739" t="s">
        <v>5908</v>
      </c>
      <c r="H85" s="739" t="s">
        <v>5909</v>
      </c>
      <c r="I85" s="741">
        <v>0.67</v>
      </c>
      <c r="J85" s="741">
        <v>2500</v>
      </c>
      <c r="K85" s="742">
        <v>1675</v>
      </c>
    </row>
    <row r="86" spans="1:11" ht="14.4" customHeight="1" x14ac:dyDescent="0.3">
      <c r="A86" s="737" t="s">
        <v>606</v>
      </c>
      <c r="B86" s="738" t="s">
        <v>2778</v>
      </c>
      <c r="C86" s="739" t="s">
        <v>616</v>
      </c>
      <c r="D86" s="740" t="s">
        <v>617</v>
      </c>
      <c r="E86" s="739" t="s">
        <v>6572</v>
      </c>
      <c r="F86" s="740" t="s">
        <v>6573</v>
      </c>
      <c r="G86" s="739" t="s">
        <v>5912</v>
      </c>
      <c r="H86" s="739" t="s">
        <v>5913</v>
      </c>
      <c r="I86" s="741">
        <v>27.87</v>
      </c>
      <c r="J86" s="741">
        <v>4</v>
      </c>
      <c r="K86" s="742">
        <v>111.48</v>
      </c>
    </row>
    <row r="87" spans="1:11" ht="14.4" customHeight="1" x14ac:dyDescent="0.3">
      <c r="A87" s="737" t="s">
        <v>606</v>
      </c>
      <c r="B87" s="738" t="s">
        <v>2778</v>
      </c>
      <c r="C87" s="739" t="s">
        <v>616</v>
      </c>
      <c r="D87" s="740" t="s">
        <v>617</v>
      </c>
      <c r="E87" s="739" t="s">
        <v>6572</v>
      </c>
      <c r="F87" s="740" t="s">
        <v>6573</v>
      </c>
      <c r="G87" s="739" t="s">
        <v>5914</v>
      </c>
      <c r="H87" s="739" t="s">
        <v>5915</v>
      </c>
      <c r="I87" s="741">
        <v>1.1749999999999998</v>
      </c>
      <c r="J87" s="741">
        <v>400</v>
      </c>
      <c r="K87" s="742">
        <v>470</v>
      </c>
    </row>
    <row r="88" spans="1:11" ht="14.4" customHeight="1" x14ac:dyDescent="0.3">
      <c r="A88" s="737" t="s">
        <v>606</v>
      </c>
      <c r="B88" s="738" t="s">
        <v>2778</v>
      </c>
      <c r="C88" s="739" t="s">
        <v>616</v>
      </c>
      <c r="D88" s="740" t="s">
        <v>617</v>
      </c>
      <c r="E88" s="739" t="s">
        <v>6572</v>
      </c>
      <c r="F88" s="740" t="s">
        <v>6573</v>
      </c>
      <c r="G88" s="739" t="s">
        <v>6060</v>
      </c>
      <c r="H88" s="739" t="s">
        <v>6061</v>
      </c>
      <c r="I88" s="741">
        <v>8.01</v>
      </c>
      <c r="J88" s="741">
        <v>200</v>
      </c>
      <c r="K88" s="742">
        <v>1602.03</v>
      </c>
    </row>
    <row r="89" spans="1:11" ht="14.4" customHeight="1" x14ac:dyDescent="0.3">
      <c r="A89" s="737" t="s">
        <v>606</v>
      </c>
      <c r="B89" s="738" t="s">
        <v>2778</v>
      </c>
      <c r="C89" s="739" t="s">
        <v>616</v>
      </c>
      <c r="D89" s="740" t="s">
        <v>617</v>
      </c>
      <c r="E89" s="739" t="s">
        <v>6572</v>
      </c>
      <c r="F89" s="740" t="s">
        <v>6573</v>
      </c>
      <c r="G89" s="739" t="s">
        <v>6062</v>
      </c>
      <c r="H89" s="739" t="s">
        <v>6063</v>
      </c>
      <c r="I89" s="741">
        <v>0.86</v>
      </c>
      <c r="J89" s="741">
        <v>200</v>
      </c>
      <c r="K89" s="742">
        <v>172</v>
      </c>
    </row>
    <row r="90" spans="1:11" ht="14.4" customHeight="1" x14ac:dyDescent="0.3">
      <c r="A90" s="737" t="s">
        <v>606</v>
      </c>
      <c r="B90" s="738" t="s">
        <v>2778</v>
      </c>
      <c r="C90" s="739" t="s">
        <v>616</v>
      </c>
      <c r="D90" s="740" t="s">
        <v>617</v>
      </c>
      <c r="E90" s="739" t="s">
        <v>6572</v>
      </c>
      <c r="F90" s="740" t="s">
        <v>6573</v>
      </c>
      <c r="G90" s="739" t="s">
        <v>5920</v>
      </c>
      <c r="H90" s="739" t="s">
        <v>5921</v>
      </c>
      <c r="I90" s="741">
        <v>157.28</v>
      </c>
      <c r="J90" s="741">
        <v>9</v>
      </c>
      <c r="K90" s="742">
        <v>1567.85</v>
      </c>
    </row>
    <row r="91" spans="1:11" ht="14.4" customHeight="1" x14ac:dyDescent="0.3">
      <c r="A91" s="737" t="s">
        <v>606</v>
      </c>
      <c r="B91" s="738" t="s">
        <v>2778</v>
      </c>
      <c r="C91" s="739" t="s">
        <v>616</v>
      </c>
      <c r="D91" s="740" t="s">
        <v>617</v>
      </c>
      <c r="E91" s="739" t="s">
        <v>6572</v>
      </c>
      <c r="F91" s="740" t="s">
        <v>6573</v>
      </c>
      <c r="G91" s="739" t="s">
        <v>6064</v>
      </c>
      <c r="H91" s="739" t="s">
        <v>6065</v>
      </c>
      <c r="I91" s="741">
        <v>1317.69</v>
      </c>
      <c r="J91" s="741">
        <v>1</v>
      </c>
      <c r="K91" s="742">
        <v>1317.69</v>
      </c>
    </row>
    <row r="92" spans="1:11" ht="14.4" customHeight="1" x14ac:dyDescent="0.3">
      <c r="A92" s="737" t="s">
        <v>606</v>
      </c>
      <c r="B92" s="738" t="s">
        <v>2778</v>
      </c>
      <c r="C92" s="739" t="s">
        <v>616</v>
      </c>
      <c r="D92" s="740" t="s">
        <v>617</v>
      </c>
      <c r="E92" s="739" t="s">
        <v>6572</v>
      </c>
      <c r="F92" s="740" t="s">
        <v>6573</v>
      </c>
      <c r="G92" s="739" t="s">
        <v>6066</v>
      </c>
      <c r="H92" s="739" t="s">
        <v>6067</v>
      </c>
      <c r="I92" s="741">
        <v>185.98</v>
      </c>
      <c r="J92" s="741">
        <v>2</v>
      </c>
      <c r="K92" s="742">
        <v>371.96</v>
      </c>
    </row>
    <row r="93" spans="1:11" ht="14.4" customHeight="1" x14ac:dyDescent="0.3">
      <c r="A93" s="737" t="s">
        <v>606</v>
      </c>
      <c r="B93" s="738" t="s">
        <v>2778</v>
      </c>
      <c r="C93" s="739" t="s">
        <v>616</v>
      </c>
      <c r="D93" s="740" t="s">
        <v>617</v>
      </c>
      <c r="E93" s="739" t="s">
        <v>6572</v>
      </c>
      <c r="F93" s="740" t="s">
        <v>6573</v>
      </c>
      <c r="G93" s="739" t="s">
        <v>6068</v>
      </c>
      <c r="H93" s="739" t="s">
        <v>6069</v>
      </c>
      <c r="I93" s="741">
        <v>685.06</v>
      </c>
      <c r="J93" s="741">
        <v>2</v>
      </c>
      <c r="K93" s="742">
        <v>1370.12</v>
      </c>
    </row>
    <row r="94" spans="1:11" ht="14.4" customHeight="1" x14ac:dyDescent="0.3">
      <c r="A94" s="737" t="s">
        <v>606</v>
      </c>
      <c r="B94" s="738" t="s">
        <v>2778</v>
      </c>
      <c r="C94" s="739" t="s">
        <v>616</v>
      </c>
      <c r="D94" s="740" t="s">
        <v>617</v>
      </c>
      <c r="E94" s="739" t="s">
        <v>6572</v>
      </c>
      <c r="F94" s="740" t="s">
        <v>6573</v>
      </c>
      <c r="G94" s="739" t="s">
        <v>6070</v>
      </c>
      <c r="H94" s="739" t="s">
        <v>6071</v>
      </c>
      <c r="I94" s="741">
        <v>713.56</v>
      </c>
      <c r="J94" s="741">
        <v>3</v>
      </c>
      <c r="K94" s="742">
        <v>2140.6799999999998</v>
      </c>
    </row>
    <row r="95" spans="1:11" ht="14.4" customHeight="1" x14ac:dyDescent="0.3">
      <c r="A95" s="737" t="s">
        <v>606</v>
      </c>
      <c r="B95" s="738" t="s">
        <v>2778</v>
      </c>
      <c r="C95" s="739" t="s">
        <v>616</v>
      </c>
      <c r="D95" s="740" t="s">
        <v>617</v>
      </c>
      <c r="E95" s="739" t="s">
        <v>6572</v>
      </c>
      <c r="F95" s="740" t="s">
        <v>6573</v>
      </c>
      <c r="G95" s="739" t="s">
        <v>5924</v>
      </c>
      <c r="H95" s="739" t="s">
        <v>5925</v>
      </c>
      <c r="I95" s="741">
        <v>0.38</v>
      </c>
      <c r="J95" s="741">
        <v>10</v>
      </c>
      <c r="K95" s="742">
        <v>3.8</v>
      </c>
    </row>
    <row r="96" spans="1:11" ht="14.4" customHeight="1" x14ac:dyDescent="0.3">
      <c r="A96" s="737" t="s">
        <v>606</v>
      </c>
      <c r="B96" s="738" t="s">
        <v>2778</v>
      </c>
      <c r="C96" s="739" t="s">
        <v>616</v>
      </c>
      <c r="D96" s="740" t="s">
        <v>617</v>
      </c>
      <c r="E96" s="739" t="s">
        <v>6572</v>
      </c>
      <c r="F96" s="740" t="s">
        <v>6573</v>
      </c>
      <c r="G96" s="739" t="s">
        <v>6072</v>
      </c>
      <c r="H96" s="739" t="s">
        <v>6073</v>
      </c>
      <c r="I96" s="741">
        <v>13.22</v>
      </c>
      <c r="J96" s="741">
        <v>10</v>
      </c>
      <c r="K96" s="742">
        <v>132.19999999999999</v>
      </c>
    </row>
    <row r="97" spans="1:11" ht="14.4" customHeight="1" x14ac:dyDescent="0.3">
      <c r="A97" s="737" t="s">
        <v>606</v>
      </c>
      <c r="B97" s="738" t="s">
        <v>2778</v>
      </c>
      <c r="C97" s="739" t="s">
        <v>616</v>
      </c>
      <c r="D97" s="740" t="s">
        <v>617</v>
      </c>
      <c r="E97" s="739" t="s">
        <v>6572</v>
      </c>
      <c r="F97" s="740" t="s">
        <v>6573</v>
      </c>
      <c r="G97" s="739" t="s">
        <v>6074</v>
      </c>
      <c r="H97" s="739" t="s">
        <v>6075</v>
      </c>
      <c r="I97" s="741">
        <v>991.3</v>
      </c>
      <c r="J97" s="741">
        <v>1</v>
      </c>
      <c r="K97" s="742">
        <v>991.3</v>
      </c>
    </row>
    <row r="98" spans="1:11" ht="14.4" customHeight="1" x14ac:dyDescent="0.3">
      <c r="A98" s="737" t="s">
        <v>606</v>
      </c>
      <c r="B98" s="738" t="s">
        <v>2778</v>
      </c>
      <c r="C98" s="739" t="s">
        <v>616</v>
      </c>
      <c r="D98" s="740" t="s">
        <v>617</v>
      </c>
      <c r="E98" s="739" t="s">
        <v>6572</v>
      </c>
      <c r="F98" s="740" t="s">
        <v>6573</v>
      </c>
      <c r="G98" s="739" t="s">
        <v>6076</v>
      </c>
      <c r="H98" s="739" t="s">
        <v>6077</v>
      </c>
      <c r="I98" s="741">
        <v>820.63</v>
      </c>
      <c r="J98" s="741">
        <v>0</v>
      </c>
      <c r="K98" s="742">
        <v>0</v>
      </c>
    </row>
    <row r="99" spans="1:11" ht="14.4" customHeight="1" x14ac:dyDescent="0.3">
      <c r="A99" s="737" t="s">
        <v>606</v>
      </c>
      <c r="B99" s="738" t="s">
        <v>2778</v>
      </c>
      <c r="C99" s="739" t="s">
        <v>616</v>
      </c>
      <c r="D99" s="740" t="s">
        <v>617</v>
      </c>
      <c r="E99" s="739" t="s">
        <v>6574</v>
      </c>
      <c r="F99" s="740" t="s">
        <v>6575</v>
      </c>
      <c r="G99" s="739" t="s">
        <v>5940</v>
      </c>
      <c r="H99" s="739" t="s">
        <v>5941</v>
      </c>
      <c r="I99" s="741">
        <v>15.926666666666668</v>
      </c>
      <c r="J99" s="741">
        <v>250</v>
      </c>
      <c r="K99" s="742">
        <v>3981.5</v>
      </c>
    </row>
    <row r="100" spans="1:11" ht="14.4" customHeight="1" x14ac:dyDescent="0.3">
      <c r="A100" s="737" t="s">
        <v>606</v>
      </c>
      <c r="B100" s="738" t="s">
        <v>2778</v>
      </c>
      <c r="C100" s="739" t="s">
        <v>616</v>
      </c>
      <c r="D100" s="740" t="s">
        <v>617</v>
      </c>
      <c r="E100" s="739" t="s">
        <v>6574</v>
      </c>
      <c r="F100" s="740" t="s">
        <v>6575</v>
      </c>
      <c r="G100" s="739" t="s">
        <v>5946</v>
      </c>
      <c r="H100" s="739" t="s">
        <v>5947</v>
      </c>
      <c r="I100" s="741">
        <v>2.75</v>
      </c>
      <c r="J100" s="741">
        <v>100</v>
      </c>
      <c r="K100" s="742">
        <v>275</v>
      </c>
    </row>
    <row r="101" spans="1:11" ht="14.4" customHeight="1" x14ac:dyDescent="0.3">
      <c r="A101" s="737" t="s">
        <v>606</v>
      </c>
      <c r="B101" s="738" t="s">
        <v>2778</v>
      </c>
      <c r="C101" s="739" t="s">
        <v>616</v>
      </c>
      <c r="D101" s="740" t="s">
        <v>617</v>
      </c>
      <c r="E101" s="739" t="s">
        <v>6574</v>
      </c>
      <c r="F101" s="740" t="s">
        <v>6575</v>
      </c>
      <c r="G101" s="739" t="s">
        <v>5952</v>
      </c>
      <c r="H101" s="739" t="s">
        <v>5953</v>
      </c>
      <c r="I101" s="741">
        <v>1.67</v>
      </c>
      <c r="J101" s="741">
        <v>1100</v>
      </c>
      <c r="K101" s="742">
        <v>1837</v>
      </c>
    </row>
    <row r="102" spans="1:11" ht="14.4" customHeight="1" x14ac:dyDescent="0.3">
      <c r="A102" s="737" t="s">
        <v>606</v>
      </c>
      <c r="B102" s="738" t="s">
        <v>2778</v>
      </c>
      <c r="C102" s="739" t="s">
        <v>616</v>
      </c>
      <c r="D102" s="740" t="s">
        <v>617</v>
      </c>
      <c r="E102" s="739" t="s">
        <v>6574</v>
      </c>
      <c r="F102" s="740" t="s">
        <v>6575</v>
      </c>
      <c r="G102" s="739" t="s">
        <v>5954</v>
      </c>
      <c r="H102" s="739" t="s">
        <v>5955</v>
      </c>
      <c r="I102" s="741">
        <v>0.48</v>
      </c>
      <c r="J102" s="741">
        <v>1000</v>
      </c>
      <c r="K102" s="742">
        <v>480</v>
      </c>
    </row>
    <row r="103" spans="1:11" ht="14.4" customHeight="1" x14ac:dyDescent="0.3">
      <c r="A103" s="737" t="s">
        <v>606</v>
      </c>
      <c r="B103" s="738" t="s">
        <v>2778</v>
      </c>
      <c r="C103" s="739" t="s">
        <v>616</v>
      </c>
      <c r="D103" s="740" t="s">
        <v>617</v>
      </c>
      <c r="E103" s="739" t="s">
        <v>6574</v>
      </c>
      <c r="F103" s="740" t="s">
        <v>6575</v>
      </c>
      <c r="G103" s="739" t="s">
        <v>5956</v>
      </c>
      <c r="H103" s="739" t="s">
        <v>5957</v>
      </c>
      <c r="I103" s="741">
        <v>0.67</v>
      </c>
      <c r="J103" s="741">
        <v>1000</v>
      </c>
      <c r="K103" s="742">
        <v>670</v>
      </c>
    </row>
    <row r="104" spans="1:11" ht="14.4" customHeight="1" x14ac:dyDescent="0.3">
      <c r="A104" s="737" t="s">
        <v>606</v>
      </c>
      <c r="B104" s="738" t="s">
        <v>2778</v>
      </c>
      <c r="C104" s="739" t="s">
        <v>616</v>
      </c>
      <c r="D104" s="740" t="s">
        <v>617</v>
      </c>
      <c r="E104" s="739" t="s">
        <v>6574</v>
      </c>
      <c r="F104" s="740" t="s">
        <v>6575</v>
      </c>
      <c r="G104" s="739" t="s">
        <v>5958</v>
      </c>
      <c r="H104" s="739" t="s">
        <v>5959</v>
      </c>
      <c r="I104" s="741">
        <v>3.74</v>
      </c>
      <c r="J104" s="741">
        <v>100</v>
      </c>
      <c r="K104" s="742">
        <v>374</v>
      </c>
    </row>
    <row r="105" spans="1:11" ht="14.4" customHeight="1" x14ac:dyDescent="0.3">
      <c r="A105" s="737" t="s">
        <v>606</v>
      </c>
      <c r="B105" s="738" t="s">
        <v>2778</v>
      </c>
      <c r="C105" s="739" t="s">
        <v>616</v>
      </c>
      <c r="D105" s="740" t="s">
        <v>617</v>
      </c>
      <c r="E105" s="739" t="s">
        <v>6574</v>
      </c>
      <c r="F105" s="740" t="s">
        <v>6575</v>
      </c>
      <c r="G105" s="739" t="s">
        <v>6078</v>
      </c>
      <c r="H105" s="739" t="s">
        <v>6079</v>
      </c>
      <c r="I105" s="741">
        <v>4.8</v>
      </c>
      <c r="J105" s="741">
        <v>100</v>
      </c>
      <c r="K105" s="742">
        <v>480</v>
      </c>
    </row>
    <row r="106" spans="1:11" ht="14.4" customHeight="1" x14ac:dyDescent="0.3">
      <c r="A106" s="737" t="s">
        <v>606</v>
      </c>
      <c r="B106" s="738" t="s">
        <v>2778</v>
      </c>
      <c r="C106" s="739" t="s">
        <v>616</v>
      </c>
      <c r="D106" s="740" t="s">
        <v>617</v>
      </c>
      <c r="E106" s="739" t="s">
        <v>6574</v>
      </c>
      <c r="F106" s="740" t="s">
        <v>6575</v>
      </c>
      <c r="G106" s="739" t="s">
        <v>6080</v>
      </c>
      <c r="H106" s="739" t="s">
        <v>6081</v>
      </c>
      <c r="I106" s="741">
        <v>2.375</v>
      </c>
      <c r="J106" s="741">
        <v>200</v>
      </c>
      <c r="K106" s="742">
        <v>475</v>
      </c>
    </row>
    <row r="107" spans="1:11" ht="14.4" customHeight="1" x14ac:dyDescent="0.3">
      <c r="A107" s="737" t="s">
        <v>606</v>
      </c>
      <c r="B107" s="738" t="s">
        <v>2778</v>
      </c>
      <c r="C107" s="739" t="s">
        <v>616</v>
      </c>
      <c r="D107" s="740" t="s">
        <v>617</v>
      </c>
      <c r="E107" s="739" t="s">
        <v>6574</v>
      </c>
      <c r="F107" s="740" t="s">
        <v>6575</v>
      </c>
      <c r="G107" s="739" t="s">
        <v>6082</v>
      </c>
      <c r="H107" s="739" t="s">
        <v>6083</v>
      </c>
      <c r="I107" s="741">
        <v>1.98</v>
      </c>
      <c r="J107" s="741">
        <v>100</v>
      </c>
      <c r="K107" s="742">
        <v>198</v>
      </c>
    </row>
    <row r="108" spans="1:11" ht="14.4" customHeight="1" x14ac:dyDescent="0.3">
      <c r="A108" s="737" t="s">
        <v>606</v>
      </c>
      <c r="B108" s="738" t="s">
        <v>2778</v>
      </c>
      <c r="C108" s="739" t="s">
        <v>616</v>
      </c>
      <c r="D108" s="740" t="s">
        <v>617</v>
      </c>
      <c r="E108" s="739" t="s">
        <v>6574</v>
      </c>
      <c r="F108" s="740" t="s">
        <v>6575</v>
      </c>
      <c r="G108" s="739" t="s">
        <v>5974</v>
      </c>
      <c r="H108" s="739" t="s">
        <v>5975</v>
      </c>
      <c r="I108" s="741">
        <v>1.93</v>
      </c>
      <c r="J108" s="741">
        <v>50</v>
      </c>
      <c r="K108" s="742">
        <v>96.5</v>
      </c>
    </row>
    <row r="109" spans="1:11" ht="14.4" customHeight="1" x14ac:dyDescent="0.3">
      <c r="A109" s="737" t="s">
        <v>606</v>
      </c>
      <c r="B109" s="738" t="s">
        <v>2778</v>
      </c>
      <c r="C109" s="739" t="s">
        <v>616</v>
      </c>
      <c r="D109" s="740" t="s">
        <v>617</v>
      </c>
      <c r="E109" s="739" t="s">
        <v>6574</v>
      </c>
      <c r="F109" s="740" t="s">
        <v>6575</v>
      </c>
      <c r="G109" s="739" t="s">
        <v>6084</v>
      </c>
      <c r="H109" s="739" t="s">
        <v>6085</v>
      </c>
      <c r="I109" s="741">
        <v>4.82</v>
      </c>
      <c r="J109" s="741">
        <v>50</v>
      </c>
      <c r="K109" s="742">
        <v>241</v>
      </c>
    </row>
    <row r="110" spans="1:11" ht="14.4" customHeight="1" x14ac:dyDescent="0.3">
      <c r="A110" s="737" t="s">
        <v>606</v>
      </c>
      <c r="B110" s="738" t="s">
        <v>2778</v>
      </c>
      <c r="C110" s="739" t="s">
        <v>616</v>
      </c>
      <c r="D110" s="740" t="s">
        <v>617</v>
      </c>
      <c r="E110" s="739" t="s">
        <v>6574</v>
      </c>
      <c r="F110" s="740" t="s">
        <v>6575</v>
      </c>
      <c r="G110" s="739" t="s">
        <v>6086</v>
      </c>
      <c r="H110" s="739" t="s">
        <v>6087</v>
      </c>
      <c r="I110" s="741">
        <v>0.01</v>
      </c>
      <c r="J110" s="741">
        <v>100</v>
      </c>
      <c r="K110" s="742">
        <v>1</v>
      </c>
    </row>
    <row r="111" spans="1:11" ht="14.4" customHeight="1" x14ac:dyDescent="0.3">
      <c r="A111" s="737" t="s">
        <v>606</v>
      </c>
      <c r="B111" s="738" t="s">
        <v>2778</v>
      </c>
      <c r="C111" s="739" t="s">
        <v>616</v>
      </c>
      <c r="D111" s="740" t="s">
        <v>617</v>
      </c>
      <c r="E111" s="739" t="s">
        <v>6574</v>
      </c>
      <c r="F111" s="740" t="s">
        <v>6575</v>
      </c>
      <c r="G111" s="739" t="s">
        <v>5976</v>
      </c>
      <c r="H111" s="739" t="s">
        <v>5977</v>
      </c>
      <c r="I111" s="741">
        <v>2.17</v>
      </c>
      <c r="J111" s="741">
        <v>50</v>
      </c>
      <c r="K111" s="742">
        <v>108.5</v>
      </c>
    </row>
    <row r="112" spans="1:11" ht="14.4" customHeight="1" x14ac:dyDescent="0.3">
      <c r="A112" s="737" t="s">
        <v>606</v>
      </c>
      <c r="B112" s="738" t="s">
        <v>2778</v>
      </c>
      <c r="C112" s="739" t="s">
        <v>616</v>
      </c>
      <c r="D112" s="740" t="s">
        <v>617</v>
      </c>
      <c r="E112" s="739" t="s">
        <v>6574</v>
      </c>
      <c r="F112" s="740" t="s">
        <v>6575</v>
      </c>
      <c r="G112" s="739" t="s">
        <v>6088</v>
      </c>
      <c r="H112" s="739" t="s">
        <v>6089</v>
      </c>
      <c r="I112" s="741">
        <v>4.43</v>
      </c>
      <c r="J112" s="741">
        <v>100</v>
      </c>
      <c r="K112" s="742">
        <v>443</v>
      </c>
    </row>
    <row r="113" spans="1:11" ht="14.4" customHeight="1" x14ac:dyDescent="0.3">
      <c r="A113" s="737" t="s">
        <v>606</v>
      </c>
      <c r="B113" s="738" t="s">
        <v>2778</v>
      </c>
      <c r="C113" s="739" t="s">
        <v>616</v>
      </c>
      <c r="D113" s="740" t="s">
        <v>617</v>
      </c>
      <c r="E113" s="739" t="s">
        <v>6574</v>
      </c>
      <c r="F113" s="740" t="s">
        <v>6575</v>
      </c>
      <c r="G113" s="739" t="s">
        <v>5986</v>
      </c>
      <c r="H113" s="739" t="s">
        <v>5987</v>
      </c>
      <c r="I113" s="741">
        <v>2.5099999999999998</v>
      </c>
      <c r="J113" s="741">
        <v>50</v>
      </c>
      <c r="K113" s="742">
        <v>125.5</v>
      </c>
    </row>
    <row r="114" spans="1:11" ht="14.4" customHeight="1" x14ac:dyDescent="0.3">
      <c r="A114" s="737" t="s">
        <v>606</v>
      </c>
      <c r="B114" s="738" t="s">
        <v>2778</v>
      </c>
      <c r="C114" s="739" t="s">
        <v>616</v>
      </c>
      <c r="D114" s="740" t="s">
        <v>617</v>
      </c>
      <c r="E114" s="739" t="s">
        <v>6574</v>
      </c>
      <c r="F114" s="740" t="s">
        <v>6575</v>
      </c>
      <c r="G114" s="739" t="s">
        <v>6090</v>
      </c>
      <c r="H114" s="739" t="s">
        <v>6091</v>
      </c>
      <c r="I114" s="741">
        <v>21.23</v>
      </c>
      <c r="J114" s="741">
        <v>50</v>
      </c>
      <c r="K114" s="742">
        <v>1061.5</v>
      </c>
    </row>
    <row r="115" spans="1:11" ht="14.4" customHeight="1" x14ac:dyDescent="0.3">
      <c r="A115" s="737" t="s">
        <v>606</v>
      </c>
      <c r="B115" s="738" t="s">
        <v>2778</v>
      </c>
      <c r="C115" s="739" t="s">
        <v>616</v>
      </c>
      <c r="D115" s="740" t="s">
        <v>617</v>
      </c>
      <c r="E115" s="739" t="s">
        <v>6574</v>
      </c>
      <c r="F115" s="740" t="s">
        <v>6575</v>
      </c>
      <c r="G115" s="739" t="s">
        <v>5994</v>
      </c>
      <c r="H115" s="739" t="s">
        <v>5995</v>
      </c>
      <c r="I115" s="741">
        <v>0.47</v>
      </c>
      <c r="J115" s="741">
        <v>800</v>
      </c>
      <c r="K115" s="742">
        <v>376</v>
      </c>
    </row>
    <row r="116" spans="1:11" ht="14.4" customHeight="1" x14ac:dyDescent="0.3">
      <c r="A116" s="737" t="s">
        <v>606</v>
      </c>
      <c r="B116" s="738" t="s">
        <v>2778</v>
      </c>
      <c r="C116" s="739" t="s">
        <v>616</v>
      </c>
      <c r="D116" s="740" t="s">
        <v>617</v>
      </c>
      <c r="E116" s="739" t="s">
        <v>6574</v>
      </c>
      <c r="F116" s="740" t="s">
        <v>6575</v>
      </c>
      <c r="G116" s="739" t="s">
        <v>5996</v>
      </c>
      <c r="H116" s="739" t="s">
        <v>5997</v>
      </c>
      <c r="I116" s="741">
        <v>4.03</v>
      </c>
      <c r="J116" s="741">
        <v>200</v>
      </c>
      <c r="K116" s="742">
        <v>806</v>
      </c>
    </row>
    <row r="117" spans="1:11" ht="14.4" customHeight="1" x14ac:dyDescent="0.3">
      <c r="A117" s="737" t="s">
        <v>606</v>
      </c>
      <c r="B117" s="738" t="s">
        <v>2778</v>
      </c>
      <c r="C117" s="739" t="s">
        <v>616</v>
      </c>
      <c r="D117" s="740" t="s">
        <v>617</v>
      </c>
      <c r="E117" s="739" t="s">
        <v>6574</v>
      </c>
      <c r="F117" s="740" t="s">
        <v>6575</v>
      </c>
      <c r="G117" s="739" t="s">
        <v>6092</v>
      </c>
      <c r="H117" s="739" t="s">
        <v>6093</v>
      </c>
      <c r="I117" s="741">
        <v>5</v>
      </c>
      <c r="J117" s="741">
        <v>200</v>
      </c>
      <c r="K117" s="742">
        <v>1000</v>
      </c>
    </row>
    <row r="118" spans="1:11" ht="14.4" customHeight="1" x14ac:dyDescent="0.3">
      <c r="A118" s="737" t="s">
        <v>606</v>
      </c>
      <c r="B118" s="738" t="s">
        <v>2778</v>
      </c>
      <c r="C118" s="739" t="s">
        <v>616</v>
      </c>
      <c r="D118" s="740" t="s">
        <v>617</v>
      </c>
      <c r="E118" s="739" t="s">
        <v>6574</v>
      </c>
      <c r="F118" s="740" t="s">
        <v>6575</v>
      </c>
      <c r="G118" s="739" t="s">
        <v>6004</v>
      </c>
      <c r="H118" s="739" t="s">
        <v>6005</v>
      </c>
      <c r="I118" s="741">
        <v>115</v>
      </c>
      <c r="J118" s="741">
        <v>10</v>
      </c>
      <c r="K118" s="742">
        <v>1150</v>
      </c>
    </row>
    <row r="119" spans="1:11" ht="14.4" customHeight="1" x14ac:dyDescent="0.3">
      <c r="A119" s="737" t="s">
        <v>606</v>
      </c>
      <c r="B119" s="738" t="s">
        <v>2778</v>
      </c>
      <c r="C119" s="739" t="s">
        <v>616</v>
      </c>
      <c r="D119" s="740" t="s">
        <v>617</v>
      </c>
      <c r="E119" s="739" t="s">
        <v>6574</v>
      </c>
      <c r="F119" s="740" t="s">
        <v>6575</v>
      </c>
      <c r="G119" s="739" t="s">
        <v>6094</v>
      </c>
      <c r="H119" s="739" t="s">
        <v>6095</v>
      </c>
      <c r="I119" s="741">
        <v>15.73</v>
      </c>
      <c r="J119" s="741">
        <v>50</v>
      </c>
      <c r="K119" s="742">
        <v>786.5</v>
      </c>
    </row>
    <row r="120" spans="1:11" ht="14.4" customHeight="1" x14ac:dyDescent="0.3">
      <c r="A120" s="737" t="s">
        <v>606</v>
      </c>
      <c r="B120" s="738" t="s">
        <v>2778</v>
      </c>
      <c r="C120" s="739" t="s">
        <v>616</v>
      </c>
      <c r="D120" s="740" t="s">
        <v>617</v>
      </c>
      <c r="E120" s="739" t="s">
        <v>6574</v>
      </c>
      <c r="F120" s="740" t="s">
        <v>6575</v>
      </c>
      <c r="G120" s="739" t="s">
        <v>6008</v>
      </c>
      <c r="H120" s="739" t="s">
        <v>6009</v>
      </c>
      <c r="I120" s="741">
        <v>6.1133333333333324</v>
      </c>
      <c r="J120" s="741">
        <v>380</v>
      </c>
      <c r="K120" s="742">
        <v>2322</v>
      </c>
    </row>
    <row r="121" spans="1:11" ht="14.4" customHeight="1" x14ac:dyDescent="0.3">
      <c r="A121" s="737" t="s">
        <v>606</v>
      </c>
      <c r="B121" s="738" t="s">
        <v>2778</v>
      </c>
      <c r="C121" s="739" t="s">
        <v>616</v>
      </c>
      <c r="D121" s="740" t="s">
        <v>617</v>
      </c>
      <c r="E121" s="739" t="s">
        <v>6574</v>
      </c>
      <c r="F121" s="740" t="s">
        <v>6575</v>
      </c>
      <c r="G121" s="739" t="s">
        <v>6096</v>
      </c>
      <c r="H121" s="739" t="s">
        <v>6097</v>
      </c>
      <c r="I121" s="741">
        <v>529.71</v>
      </c>
      <c r="J121" s="741">
        <v>20</v>
      </c>
      <c r="K121" s="742">
        <v>10594.28</v>
      </c>
    </row>
    <row r="122" spans="1:11" ht="14.4" customHeight="1" x14ac:dyDescent="0.3">
      <c r="A122" s="737" t="s">
        <v>606</v>
      </c>
      <c r="B122" s="738" t="s">
        <v>2778</v>
      </c>
      <c r="C122" s="739" t="s">
        <v>616</v>
      </c>
      <c r="D122" s="740" t="s">
        <v>617</v>
      </c>
      <c r="E122" s="739" t="s">
        <v>6574</v>
      </c>
      <c r="F122" s="740" t="s">
        <v>6575</v>
      </c>
      <c r="G122" s="739" t="s">
        <v>6098</v>
      </c>
      <c r="H122" s="739" t="s">
        <v>6099</v>
      </c>
      <c r="I122" s="741">
        <v>72.45</v>
      </c>
      <c r="J122" s="741">
        <v>25</v>
      </c>
      <c r="K122" s="742">
        <v>1811.25</v>
      </c>
    </row>
    <row r="123" spans="1:11" ht="14.4" customHeight="1" x14ac:dyDescent="0.3">
      <c r="A123" s="737" t="s">
        <v>606</v>
      </c>
      <c r="B123" s="738" t="s">
        <v>2778</v>
      </c>
      <c r="C123" s="739" t="s">
        <v>616</v>
      </c>
      <c r="D123" s="740" t="s">
        <v>617</v>
      </c>
      <c r="E123" s="739" t="s">
        <v>6574</v>
      </c>
      <c r="F123" s="740" t="s">
        <v>6575</v>
      </c>
      <c r="G123" s="739" t="s">
        <v>6100</v>
      </c>
      <c r="H123" s="739" t="s">
        <v>6101</v>
      </c>
      <c r="I123" s="741">
        <v>11.49</v>
      </c>
      <c r="J123" s="741">
        <v>25</v>
      </c>
      <c r="K123" s="742">
        <v>287.37</v>
      </c>
    </row>
    <row r="124" spans="1:11" ht="14.4" customHeight="1" x14ac:dyDescent="0.3">
      <c r="A124" s="737" t="s">
        <v>606</v>
      </c>
      <c r="B124" s="738" t="s">
        <v>2778</v>
      </c>
      <c r="C124" s="739" t="s">
        <v>616</v>
      </c>
      <c r="D124" s="740" t="s">
        <v>617</v>
      </c>
      <c r="E124" s="739" t="s">
        <v>6574</v>
      </c>
      <c r="F124" s="740" t="s">
        <v>6575</v>
      </c>
      <c r="G124" s="739" t="s">
        <v>6102</v>
      </c>
      <c r="H124" s="739" t="s">
        <v>6103</v>
      </c>
      <c r="I124" s="741">
        <v>9.68</v>
      </c>
      <c r="J124" s="741">
        <v>50</v>
      </c>
      <c r="K124" s="742">
        <v>484</v>
      </c>
    </row>
    <row r="125" spans="1:11" ht="14.4" customHeight="1" x14ac:dyDescent="0.3">
      <c r="A125" s="737" t="s">
        <v>606</v>
      </c>
      <c r="B125" s="738" t="s">
        <v>2778</v>
      </c>
      <c r="C125" s="739" t="s">
        <v>616</v>
      </c>
      <c r="D125" s="740" t="s">
        <v>617</v>
      </c>
      <c r="E125" s="739" t="s">
        <v>6574</v>
      </c>
      <c r="F125" s="740" t="s">
        <v>6575</v>
      </c>
      <c r="G125" s="739" t="s">
        <v>6022</v>
      </c>
      <c r="H125" s="739" t="s">
        <v>6023</v>
      </c>
      <c r="I125" s="741">
        <v>1.74</v>
      </c>
      <c r="J125" s="741">
        <v>150</v>
      </c>
      <c r="K125" s="742">
        <v>261</v>
      </c>
    </row>
    <row r="126" spans="1:11" ht="14.4" customHeight="1" x14ac:dyDescent="0.3">
      <c r="A126" s="737" t="s">
        <v>606</v>
      </c>
      <c r="B126" s="738" t="s">
        <v>2778</v>
      </c>
      <c r="C126" s="739" t="s">
        <v>616</v>
      </c>
      <c r="D126" s="740" t="s">
        <v>617</v>
      </c>
      <c r="E126" s="739" t="s">
        <v>6578</v>
      </c>
      <c r="F126" s="740" t="s">
        <v>6579</v>
      </c>
      <c r="G126" s="739" t="s">
        <v>6036</v>
      </c>
      <c r="H126" s="739" t="s">
        <v>6037</v>
      </c>
      <c r="I126" s="741">
        <v>0.5033333333333333</v>
      </c>
      <c r="J126" s="741">
        <v>900</v>
      </c>
      <c r="K126" s="742">
        <v>453</v>
      </c>
    </row>
    <row r="127" spans="1:11" ht="14.4" customHeight="1" x14ac:dyDescent="0.3">
      <c r="A127" s="737" t="s">
        <v>606</v>
      </c>
      <c r="B127" s="738" t="s">
        <v>2778</v>
      </c>
      <c r="C127" s="739" t="s">
        <v>616</v>
      </c>
      <c r="D127" s="740" t="s">
        <v>617</v>
      </c>
      <c r="E127" s="739" t="s">
        <v>6580</v>
      </c>
      <c r="F127" s="740" t="s">
        <v>6581</v>
      </c>
      <c r="G127" s="739" t="s">
        <v>6046</v>
      </c>
      <c r="H127" s="739" t="s">
        <v>6047</v>
      </c>
      <c r="I127" s="741">
        <v>0.69</v>
      </c>
      <c r="J127" s="741">
        <v>2000</v>
      </c>
      <c r="K127" s="742">
        <v>1380</v>
      </c>
    </row>
    <row r="128" spans="1:11" ht="14.4" customHeight="1" x14ac:dyDescent="0.3">
      <c r="A128" s="737" t="s">
        <v>606</v>
      </c>
      <c r="B128" s="738" t="s">
        <v>2778</v>
      </c>
      <c r="C128" s="739" t="s">
        <v>616</v>
      </c>
      <c r="D128" s="740" t="s">
        <v>617</v>
      </c>
      <c r="E128" s="739" t="s">
        <v>6580</v>
      </c>
      <c r="F128" s="740" t="s">
        <v>6581</v>
      </c>
      <c r="G128" s="739" t="s">
        <v>6048</v>
      </c>
      <c r="H128" s="739" t="s">
        <v>6049</v>
      </c>
      <c r="I128" s="741">
        <v>0.69</v>
      </c>
      <c r="J128" s="741">
        <v>800</v>
      </c>
      <c r="K128" s="742">
        <v>552</v>
      </c>
    </row>
    <row r="129" spans="1:11" ht="14.4" customHeight="1" x14ac:dyDescent="0.3">
      <c r="A129" s="737" t="s">
        <v>606</v>
      </c>
      <c r="B129" s="738" t="s">
        <v>2778</v>
      </c>
      <c r="C129" s="739" t="s">
        <v>616</v>
      </c>
      <c r="D129" s="740" t="s">
        <v>617</v>
      </c>
      <c r="E129" s="739" t="s">
        <v>6580</v>
      </c>
      <c r="F129" s="740" t="s">
        <v>6581</v>
      </c>
      <c r="G129" s="739" t="s">
        <v>6050</v>
      </c>
      <c r="H129" s="739" t="s">
        <v>6051</v>
      </c>
      <c r="I129" s="741">
        <v>0.69</v>
      </c>
      <c r="J129" s="741">
        <v>400</v>
      </c>
      <c r="K129" s="742">
        <v>276</v>
      </c>
    </row>
    <row r="130" spans="1:11" ht="14.4" customHeight="1" x14ac:dyDescent="0.3">
      <c r="A130" s="737" t="s">
        <v>606</v>
      </c>
      <c r="B130" s="738" t="s">
        <v>2778</v>
      </c>
      <c r="C130" s="739" t="s">
        <v>616</v>
      </c>
      <c r="D130" s="740" t="s">
        <v>617</v>
      </c>
      <c r="E130" s="739" t="s">
        <v>6582</v>
      </c>
      <c r="F130" s="740" t="s">
        <v>6583</v>
      </c>
      <c r="G130" s="739" t="s">
        <v>6052</v>
      </c>
      <c r="H130" s="739" t="s">
        <v>6053</v>
      </c>
      <c r="I130" s="741">
        <v>15.21</v>
      </c>
      <c r="J130" s="741">
        <v>50</v>
      </c>
      <c r="K130" s="742">
        <v>760.5</v>
      </c>
    </row>
    <row r="131" spans="1:11" ht="14.4" customHeight="1" x14ac:dyDescent="0.3">
      <c r="A131" s="737" t="s">
        <v>606</v>
      </c>
      <c r="B131" s="738" t="s">
        <v>2778</v>
      </c>
      <c r="C131" s="739" t="s">
        <v>616</v>
      </c>
      <c r="D131" s="740" t="s">
        <v>617</v>
      </c>
      <c r="E131" s="739" t="s">
        <v>6582</v>
      </c>
      <c r="F131" s="740" t="s">
        <v>6583</v>
      </c>
      <c r="G131" s="739" t="s">
        <v>6104</v>
      </c>
      <c r="H131" s="739" t="s">
        <v>6105</v>
      </c>
      <c r="I131" s="741">
        <v>70.89</v>
      </c>
      <c r="J131" s="741">
        <v>25</v>
      </c>
      <c r="K131" s="742">
        <v>1772.26</v>
      </c>
    </row>
    <row r="132" spans="1:11" ht="14.4" customHeight="1" x14ac:dyDescent="0.3">
      <c r="A132" s="737" t="s">
        <v>606</v>
      </c>
      <c r="B132" s="738" t="s">
        <v>2778</v>
      </c>
      <c r="C132" s="739" t="s">
        <v>619</v>
      </c>
      <c r="D132" s="740" t="s">
        <v>620</v>
      </c>
      <c r="E132" s="739" t="s">
        <v>6572</v>
      </c>
      <c r="F132" s="740" t="s">
        <v>6573</v>
      </c>
      <c r="G132" s="739" t="s">
        <v>6106</v>
      </c>
      <c r="H132" s="739" t="s">
        <v>6107</v>
      </c>
      <c r="I132" s="741">
        <v>34.700000000000003</v>
      </c>
      <c r="J132" s="741">
        <v>12</v>
      </c>
      <c r="K132" s="742">
        <v>416.4</v>
      </c>
    </row>
    <row r="133" spans="1:11" ht="14.4" customHeight="1" x14ac:dyDescent="0.3">
      <c r="A133" s="737" t="s">
        <v>606</v>
      </c>
      <c r="B133" s="738" t="s">
        <v>2778</v>
      </c>
      <c r="C133" s="739" t="s">
        <v>619</v>
      </c>
      <c r="D133" s="740" t="s">
        <v>620</v>
      </c>
      <c r="E133" s="739" t="s">
        <v>6572</v>
      </c>
      <c r="F133" s="740" t="s">
        <v>6573</v>
      </c>
      <c r="G133" s="739" t="s">
        <v>5904</v>
      </c>
      <c r="H133" s="739" t="s">
        <v>5905</v>
      </c>
      <c r="I133" s="741">
        <v>2.5033333333333334</v>
      </c>
      <c r="J133" s="741">
        <v>360</v>
      </c>
      <c r="K133" s="742">
        <v>901</v>
      </c>
    </row>
    <row r="134" spans="1:11" ht="14.4" customHeight="1" x14ac:dyDescent="0.3">
      <c r="A134" s="737" t="s">
        <v>606</v>
      </c>
      <c r="B134" s="738" t="s">
        <v>2778</v>
      </c>
      <c r="C134" s="739" t="s">
        <v>619</v>
      </c>
      <c r="D134" s="740" t="s">
        <v>620</v>
      </c>
      <c r="E134" s="739" t="s">
        <v>6572</v>
      </c>
      <c r="F134" s="740" t="s">
        <v>6573</v>
      </c>
      <c r="G134" s="739" t="s">
        <v>5906</v>
      </c>
      <c r="H134" s="739" t="s">
        <v>5907</v>
      </c>
      <c r="I134" s="741">
        <v>28.74</v>
      </c>
      <c r="J134" s="741">
        <v>20</v>
      </c>
      <c r="K134" s="742">
        <v>574.79999999999995</v>
      </c>
    </row>
    <row r="135" spans="1:11" ht="14.4" customHeight="1" x14ac:dyDescent="0.3">
      <c r="A135" s="737" t="s">
        <v>606</v>
      </c>
      <c r="B135" s="738" t="s">
        <v>2778</v>
      </c>
      <c r="C135" s="739" t="s">
        <v>619</v>
      </c>
      <c r="D135" s="740" t="s">
        <v>620</v>
      </c>
      <c r="E135" s="739" t="s">
        <v>6572</v>
      </c>
      <c r="F135" s="740" t="s">
        <v>6573</v>
      </c>
      <c r="G135" s="739" t="s">
        <v>6108</v>
      </c>
      <c r="H135" s="739" t="s">
        <v>6109</v>
      </c>
      <c r="I135" s="741">
        <v>6.25</v>
      </c>
      <c r="J135" s="741">
        <v>100</v>
      </c>
      <c r="K135" s="742">
        <v>625</v>
      </c>
    </row>
    <row r="136" spans="1:11" ht="14.4" customHeight="1" x14ac:dyDescent="0.3">
      <c r="A136" s="737" t="s">
        <v>606</v>
      </c>
      <c r="B136" s="738" t="s">
        <v>2778</v>
      </c>
      <c r="C136" s="739" t="s">
        <v>619</v>
      </c>
      <c r="D136" s="740" t="s">
        <v>620</v>
      </c>
      <c r="E136" s="739" t="s">
        <v>6572</v>
      </c>
      <c r="F136" s="740" t="s">
        <v>6573</v>
      </c>
      <c r="G136" s="739" t="s">
        <v>6110</v>
      </c>
      <c r="H136" s="739" t="s">
        <v>6111</v>
      </c>
      <c r="I136" s="741">
        <v>3.02</v>
      </c>
      <c r="J136" s="741">
        <v>120</v>
      </c>
      <c r="K136" s="742">
        <v>362.4</v>
      </c>
    </row>
    <row r="137" spans="1:11" ht="14.4" customHeight="1" x14ac:dyDescent="0.3">
      <c r="A137" s="737" t="s">
        <v>606</v>
      </c>
      <c r="B137" s="738" t="s">
        <v>2778</v>
      </c>
      <c r="C137" s="739" t="s">
        <v>619</v>
      </c>
      <c r="D137" s="740" t="s">
        <v>620</v>
      </c>
      <c r="E137" s="739" t="s">
        <v>6572</v>
      </c>
      <c r="F137" s="740" t="s">
        <v>6573</v>
      </c>
      <c r="G137" s="739" t="s">
        <v>6112</v>
      </c>
      <c r="H137" s="739" t="s">
        <v>6113</v>
      </c>
      <c r="I137" s="741">
        <v>1.5</v>
      </c>
      <c r="J137" s="741">
        <v>400</v>
      </c>
      <c r="K137" s="742">
        <v>600</v>
      </c>
    </row>
    <row r="138" spans="1:11" ht="14.4" customHeight="1" x14ac:dyDescent="0.3">
      <c r="A138" s="737" t="s">
        <v>606</v>
      </c>
      <c r="B138" s="738" t="s">
        <v>2778</v>
      </c>
      <c r="C138" s="739" t="s">
        <v>619</v>
      </c>
      <c r="D138" s="740" t="s">
        <v>620</v>
      </c>
      <c r="E138" s="739" t="s">
        <v>6572</v>
      </c>
      <c r="F138" s="740" t="s">
        <v>6573</v>
      </c>
      <c r="G138" s="739" t="s">
        <v>6114</v>
      </c>
      <c r="H138" s="739" t="s">
        <v>6115</v>
      </c>
      <c r="I138" s="741">
        <v>1.38</v>
      </c>
      <c r="J138" s="741">
        <v>200</v>
      </c>
      <c r="K138" s="742">
        <v>276</v>
      </c>
    </row>
    <row r="139" spans="1:11" ht="14.4" customHeight="1" x14ac:dyDescent="0.3">
      <c r="A139" s="737" t="s">
        <v>606</v>
      </c>
      <c r="B139" s="738" t="s">
        <v>2778</v>
      </c>
      <c r="C139" s="739" t="s">
        <v>619</v>
      </c>
      <c r="D139" s="740" t="s">
        <v>620</v>
      </c>
      <c r="E139" s="739" t="s">
        <v>6572</v>
      </c>
      <c r="F139" s="740" t="s">
        <v>6573</v>
      </c>
      <c r="G139" s="739" t="s">
        <v>5910</v>
      </c>
      <c r="H139" s="739" t="s">
        <v>5911</v>
      </c>
      <c r="I139" s="741">
        <v>3.95</v>
      </c>
      <c r="J139" s="741">
        <v>250</v>
      </c>
      <c r="K139" s="742">
        <v>987.5</v>
      </c>
    </row>
    <row r="140" spans="1:11" ht="14.4" customHeight="1" x14ac:dyDescent="0.3">
      <c r="A140" s="737" t="s">
        <v>606</v>
      </c>
      <c r="B140" s="738" t="s">
        <v>2778</v>
      </c>
      <c r="C140" s="739" t="s">
        <v>619</v>
      </c>
      <c r="D140" s="740" t="s">
        <v>620</v>
      </c>
      <c r="E140" s="739" t="s">
        <v>6572</v>
      </c>
      <c r="F140" s="740" t="s">
        <v>6573</v>
      </c>
      <c r="G140" s="739" t="s">
        <v>5912</v>
      </c>
      <c r="H140" s="739" t="s">
        <v>5913</v>
      </c>
      <c r="I140" s="741">
        <v>27.873333333333335</v>
      </c>
      <c r="J140" s="741">
        <v>7</v>
      </c>
      <c r="K140" s="742">
        <v>195.13</v>
      </c>
    </row>
    <row r="141" spans="1:11" ht="14.4" customHeight="1" x14ac:dyDescent="0.3">
      <c r="A141" s="737" t="s">
        <v>606</v>
      </c>
      <c r="B141" s="738" t="s">
        <v>2778</v>
      </c>
      <c r="C141" s="739" t="s">
        <v>619</v>
      </c>
      <c r="D141" s="740" t="s">
        <v>620</v>
      </c>
      <c r="E141" s="739" t="s">
        <v>6572</v>
      </c>
      <c r="F141" s="740" t="s">
        <v>6573</v>
      </c>
      <c r="G141" s="739" t="s">
        <v>6116</v>
      </c>
      <c r="H141" s="739" t="s">
        <v>6117</v>
      </c>
      <c r="I141" s="741">
        <v>7.54</v>
      </c>
      <c r="J141" s="741">
        <v>20</v>
      </c>
      <c r="K141" s="742">
        <v>150.85</v>
      </c>
    </row>
    <row r="142" spans="1:11" ht="14.4" customHeight="1" x14ac:dyDescent="0.3">
      <c r="A142" s="737" t="s">
        <v>606</v>
      </c>
      <c r="B142" s="738" t="s">
        <v>2778</v>
      </c>
      <c r="C142" s="739" t="s">
        <v>619</v>
      </c>
      <c r="D142" s="740" t="s">
        <v>620</v>
      </c>
      <c r="E142" s="739" t="s">
        <v>6572</v>
      </c>
      <c r="F142" s="740" t="s">
        <v>6573</v>
      </c>
      <c r="G142" s="739" t="s">
        <v>6062</v>
      </c>
      <c r="H142" s="739" t="s">
        <v>6063</v>
      </c>
      <c r="I142" s="741">
        <v>0.85</v>
      </c>
      <c r="J142" s="741">
        <v>200</v>
      </c>
      <c r="K142" s="742">
        <v>170</v>
      </c>
    </row>
    <row r="143" spans="1:11" ht="14.4" customHeight="1" x14ac:dyDescent="0.3">
      <c r="A143" s="737" t="s">
        <v>606</v>
      </c>
      <c r="B143" s="738" t="s">
        <v>2778</v>
      </c>
      <c r="C143" s="739" t="s">
        <v>619</v>
      </c>
      <c r="D143" s="740" t="s">
        <v>620</v>
      </c>
      <c r="E143" s="739" t="s">
        <v>6572</v>
      </c>
      <c r="F143" s="740" t="s">
        <v>6573</v>
      </c>
      <c r="G143" s="739" t="s">
        <v>5920</v>
      </c>
      <c r="H143" s="739" t="s">
        <v>5921</v>
      </c>
      <c r="I143" s="741">
        <v>191.13</v>
      </c>
      <c r="J143" s="741">
        <v>2</v>
      </c>
      <c r="K143" s="742">
        <v>382.26</v>
      </c>
    </row>
    <row r="144" spans="1:11" ht="14.4" customHeight="1" x14ac:dyDescent="0.3">
      <c r="A144" s="737" t="s">
        <v>606</v>
      </c>
      <c r="B144" s="738" t="s">
        <v>2778</v>
      </c>
      <c r="C144" s="739" t="s">
        <v>619</v>
      </c>
      <c r="D144" s="740" t="s">
        <v>620</v>
      </c>
      <c r="E144" s="739" t="s">
        <v>6572</v>
      </c>
      <c r="F144" s="740" t="s">
        <v>6573</v>
      </c>
      <c r="G144" s="739" t="s">
        <v>6118</v>
      </c>
      <c r="H144" s="739" t="s">
        <v>6119</v>
      </c>
      <c r="I144" s="741">
        <v>0.91</v>
      </c>
      <c r="J144" s="741">
        <v>250</v>
      </c>
      <c r="K144" s="742">
        <v>227.9</v>
      </c>
    </row>
    <row r="145" spans="1:11" ht="14.4" customHeight="1" x14ac:dyDescent="0.3">
      <c r="A145" s="737" t="s">
        <v>606</v>
      </c>
      <c r="B145" s="738" t="s">
        <v>2778</v>
      </c>
      <c r="C145" s="739" t="s">
        <v>619</v>
      </c>
      <c r="D145" s="740" t="s">
        <v>620</v>
      </c>
      <c r="E145" s="739" t="s">
        <v>6572</v>
      </c>
      <c r="F145" s="740" t="s">
        <v>6573</v>
      </c>
      <c r="G145" s="739" t="s">
        <v>6120</v>
      </c>
      <c r="H145" s="739" t="s">
        <v>6121</v>
      </c>
      <c r="I145" s="741">
        <v>5.17</v>
      </c>
      <c r="J145" s="741">
        <v>100</v>
      </c>
      <c r="K145" s="742">
        <v>517.5</v>
      </c>
    </row>
    <row r="146" spans="1:11" ht="14.4" customHeight="1" x14ac:dyDescent="0.3">
      <c r="A146" s="737" t="s">
        <v>606</v>
      </c>
      <c r="B146" s="738" t="s">
        <v>2778</v>
      </c>
      <c r="C146" s="739" t="s">
        <v>619</v>
      </c>
      <c r="D146" s="740" t="s">
        <v>620</v>
      </c>
      <c r="E146" s="739" t="s">
        <v>6572</v>
      </c>
      <c r="F146" s="740" t="s">
        <v>6573</v>
      </c>
      <c r="G146" s="739" t="s">
        <v>6122</v>
      </c>
      <c r="H146" s="739" t="s">
        <v>6123</v>
      </c>
      <c r="I146" s="741">
        <v>97.98</v>
      </c>
      <c r="J146" s="741">
        <v>4</v>
      </c>
      <c r="K146" s="742">
        <v>391.92</v>
      </c>
    </row>
    <row r="147" spans="1:11" ht="14.4" customHeight="1" x14ac:dyDescent="0.3">
      <c r="A147" s="737" t="s">
        <v>606</v>
      </c>
      <c r="B147" s="738" t="s">
        <v>2778</v>
      </c>
      <c r="C147" s="739" t="s">
        <v>619</v>
      </c>
      <c r="D147" s="740" t="s">
        <v>620</v>
      </c>
      <c r="E147" s="739" t="s">
        <v>6574</v>
      </c>
      <c r="F147" s="740" t="s">
        <v>6575</v>
      </c>
      <c r="G147" s="739" t="s">
        <v>5938</v>
      </c>
      <c r="H147" s="739" t="s">
        <v>5939</v>
      </c>
      <c r="I147" s="741">
        <v>0.25</v>
      </c>
      <c r="J147" s="741">
        <v>400</v>
      </c>
      <c r="K147" s="742">
        <v>100</v>
      </c>
    </row>
    <row r="148" spans="1:11" ht="14.4" customHeight="1" x14ac:dyDescent="0.3">
      <c r="A148" s="737" t="s">
        <v>606</v>
      </c>
      <c r="B148" s="738" t="s">
        <v>2778</v>
      </c>
      <c r="C148" s="739" t="s">
        <v>619</v>
      </c>
      <c r="D148" s="740" t="s">
        <v>620</v>
      </c>
      <c r="E148" s="739" t="s">
        <v>6574</v>
      </c>
      <c r="F148" s="740" t="s">
        <v>6575</v>
      </c>
      <c r="G148" s="739" t="s">
        <v>5940</v>
      </c>
      <c r="H148" s="739" t="s">
        <v>5941</v>
      </c>
      <c r="I148" s="741">
        <v>15.92</v>
      </c>
      <c r="J148" s="741">
        <v>150</v>
      </c>
      <c r="K148" s="742">
        <v>2388</v>
      </c>
    </row>
    <row r="149" spans="1:11" ht="14.4" customHeight="1" x14ac:dyDescent="0.3">
      <c r="A149" s="737" t="s">
        <v>606</v>
      </c>
      <c r="B149" s="738" t="s">
        <v>2778</v>
      </c>
      <c r="C149" s="739" t="s">
        <v>619</v>
      </c>
      <c r="D149" s="740" t="s">
        <v>620</v>
      </c>
      <c r="E149" s="739" t="s">
        <v>6574</v>
      </c>
      <c r="F149" s="740" t="s">
        <v>6575</v>
      </c>
      <c r="G149" s="739" t="s">
        <v>5950</v>
      </c>
      <c r="H149" s="739" t="s">
        <v>5951</v>
      </c>
      <c r="I149" s="741">
        <v>1.0900000000000001</v>
      </c>
      <c r="J149" s="741">
        <v>1200</v>
      </c>
      <c r="K149" s="742">
        <v>1308</v>
      </c>
    </row>
    <row r="150" spans="1:11" ht="14.4" customHeight="1" x14ac:dyDescent="0.3">
      <c r="A150" s="737" t="s">
        <v>606</v>
      </c>
      <c r="B150" s="738" t="s">
        <v>2778</v>
      </c>
      <c r="C150" s="739" t="s">
        <v>619</v>
      </c>
      <c r="D150" s="740" t="s">
        <v>620</v>
      </c>
      <c r="E150" s="739" t="s">
        <v>6574</v>
      </c>
      <c r="F150" s="740" t="s">
        <v>6575</v>
      </c>
      <c r="G150" s="739" t="s">
        <v>5952</v>
      </c>
      <c r="H150" s="739" t="s">
        <v>5953</v>
      </c>
      <c r="I150" s="741">
        <v>1.67</v>
      </c>
      <c r="J150" s="741">
        <v>900</v>
      </c>
      <c r="K150" s="742">
        <v>1503</v>
      </c>
    </row>
    <row r="151" spans="1:11" ht="14.4" customHeight="1" x14ac:dyDescent="0.3">
      <c r="A151" s="737" t="s">
        <v>606</v>
      </c>
      <c r="B151" s="738" t="s">
        <v>2778</v>
      </c>
      <c r="C151" s="739" t="s">
        <v>619</v>
      </c>
      <c r="D151" s="740" t="s">
        <v>620</v>
      </c>
      <c r="E151" s="739" t="s">
        <v>6574</v>
      </c>
      <c r="F151" s="740" t="s">
        <v>6575</v>
      </c>
      <c r="G151" s="739" t="s">
        <v>5954</v>
      </c>
      <c r="H151" s="739" t="s">
        <v>5955</v>
      </c>
      <c r="I151" s="741">
        <v>0.48</v>
      </c>
      <c r="J151" s="741">
        <v>200</v>
      </c>
      <c r="K151" s="742">
        <v>96</v>
      </c>
    </row>
    <row r="152" spans="1:11" ht="14.4" customHeight="1" x14ac:dyDescent="0.3">
      <c r="A152" s="737" t="s">
        <v>606</v>
      </c>
      <c r="B152" s="738" t="s">
        <v>2778</v>
      </c>
      <c r="C152" s="739" t="s">
        <v>619</v>
      </c>
      <c r="D152" s="740" t="s">
        <v>620</v>
      </c>
      <c r="E152" s="739" t="s">
        <v>6574</v>
      </c>
      <c r="F152" s="740" t="s">
        <v>6575</v>
      </c>
      <c r="G152" s="739" t="s">
        <v>5956</v>
      </c>
      <c r="H152" s="739" t="s">
        <v>5957</v>
      </c>
      <c r="I152" s="741">
        <v>0.67</v>
      </c>
      <c r="J152" s="741">
        <v>1100</v>
      </c>
      <c r="K152" s="742">
        <v>737</v>
      </c>
    </row>
    <row r="153" spans="1:11" ht="14.4" customHeight="1" x14ac:dyDescent="0.3">
      <c r="A153" s="737" t="s">
        <v>606</v>
      </c>
      <c r="B153" s="738" t="s">
        <v>2778</v>
      </c>
      <c r="C153" s="739" t="s">
        <v>619</v>
      </c>
      <c r="D153" s="740" t="s">
        <v>620</v>
      </c>
      <c r="E153" s="739" t="s">
        <v>6574</v>
      </c>
      <c r="F153" s="740" t="s">
        <v>6575</v>
      </c>
      <c r="G153" s="739" t="s">
        <v>6124</v>
      </c>
      <c r="H153" s="739" t="s">
        <v>6125</v>
      </c>
      <c r="I153" s="741">
        <v>32.67</v>
      </c>
      <c r="J153" s="741">
        <v>100</v>
      </c>
      <c r="K153" s="742">
        <v>3267</v>
      </c>
    </row>
    <row r="154" spans="1:11" ht="14.4" customHeight="1" x14ac:dyDescent="0.3">
      <c r="A154" s="737" t="s">
        <v>606</v>
      </c>
      <c r="B154" s="738" t="s">
        <v>2778</v>
      </c>
      <c r="C154" s="739" t="s">
        <v>619</v>
      </c>
      <c r="D154" s="740" t="s">
        <v>620</v>
      </c>
      <c r="E154" s="739" t="s">
        <v>6574</v>
      </c>
      <c r="F154" s="740" t="s">
        <v>6575</v>
      </c>
      <c r="G154" s="739" t="s">
        <v>6078</v>
      </c>
      <c r="H154" s="739" t="s">
        <v>6079</v>
      </c>
      <c r="I154" s="741">
        <v>4.8</v>
      </c>
      <c r="J154" s="741">
        <v>100</v>
      </c>
      <c r="K154" s="742">
        <v>480</v>
      </c>
    </row>
    <row r="155" spans="1:11" ht="14.4" customHeight="1" x14ac:dyDescent="0.3">
      <c r="A155" s="737" t="s">
        <v>606</v>
      </c>
      <c r="B155" s="738" t="s">
        <v>2778</v>
      </c>
      <c r="C155" s="739" t="s">
        <v>619</v>
      </c>
      <c r="D155" s="740" t="s">
        <v>620</v>
      </c>
      <c r="E155" s="739" t="s">
        <v>6574</v>
      </c>
      <c r="F155" s="740" t="s">
        <v>6575</v>
      </c>
      <c r="G155" s="739" t="s">
        <v>6126</v>
      </c>
      <c r="H155" s="739" t="s">
        <v>6127</v>
      </c>
      <c r="I155" s="741">
        <v>2.63</v>
      </c>
      <c r="J155" s="741">
        <v>100</v>
      </c>
      <c r="K155" s="742">
        <v>263</v>
      </c>
    </row>
    <row r="156" spans="1:11" ht="14.4" customHeight="1" x14ac:dyDescent="0.3">
      <c r="A156" s="737" t="s">
        <v>606</v>
      </c>
      <c r="B156" s="738" t="s">
        <v>2778</v>
      </c>
      <c r="C156" s="739" t="s">
        <v>619</v>
      </c>
      <c r="D156" s="740" t="s">
        <v>620</v>
      </c>
      <c r="E156" s="739" t="s">
        <v>6574</v>
      </c>
      <c r="F156" s="740" t="s">
        <v>6575</v>
      </c>
      <c r="G156" s="739" t="s">
        <v>6128</v>
      </c>
      <c r="H156" s="739" t="s">
        <v>6129</v>
      </c>
      <c r="I156" s="741">
        <v>1.8</v>
      </c>
      <c r="J156" s="741">
        <v>200</v>
      </c>
      <c r="K156" s="742">
        <v>360</v>
      </c>
    </row>
    <row r="157" spans="1:11" ht="14.4" customHeight="1" x14ac:dyDescent="0.3">
      <c r="A157" s="737" t="s">
        <v>606</v>
      </c>
      <c r="B157" s="738" t="s">
        <v>2778</v>
      </c>
      <c r="C157" s="739" t="s">
        <v>619</v>
      </c>
      <c r="D157" s="740" t="s">
        <v>620</v>
      </c>
      <c r="E157" s="739" t="s">
        <v>6574</v>
      </c>
      <c r="F157" s="740" t="s">
        <v>6575</v>
      </c>
      <c r="G157" s="739" t="s">
        <v>5972</v>
      </c>
      <c r="H157" s="739" t="s">
        <v>5973</v>
      </c>
      <c r="I157" s="741">
        <v>1.9</v>
      </c>
      <c r="J157" s="741">
        <v>50</v>
      </c>
      <c r="K157" s="742">
        <v>95</v>
      </c>
    </row>
    <row r="158" spans="1:11" ht="14.4" customHeight="1" x14ac:dyDescent="0.3">
      <c r="A158" s="737" t="s">
        <v>606</v>
      </c>
      <c r="B158" s="738" t="s">
        <v>2778</v>
      </c>
      <c r="C158" s="739" t="s">
        <v>619</v>
      </c>
      <c r="D158" s="740" t="s">
        <v>620</v>
      </c>
      <c r="E158" s="739" t="s">
        <v>6574</v>
      </c>
      <c r="F158" s="740" t="s">
        <v>6575</v>
      </c>
      <c r="G158" s="739" t="s">
        <v>6080</v>
      </c>
      <c r="H158" s="739" t="s">
        <v>6081</v>
      </c>
      <c r="I158" s="741">
        <v>2.37</v>
      </c>
      <c r="J158" s="741">
        <v>200</v>
      </c>
      <c r="K158" s="742">
        <v>474</v>
      </c>
    </row>
    <row r="159" spans="1:11" ht="14.4" customHeight="1" x14ac:dyDescent="0.3">
      <c r="A159" s="737" t="s">
        <v>606</v>
      </c>
      <c r="B159" s="738" t="s">
        <v>2778</v>
      </c>
      <c r="C159" s="739" t="s">
        <v>619</v>
      </c>
      <c r="D159" s="740" t="s">
        <v>620</v>
      </c>
      <c r="E159" s="739" t="s">
        <v>6574</v>
      </c>
      <c r="F159" s="740" t="s">
        <v>6575</v>
      </c>
      <c r="G159" s="739" t="s">
        <v>6082</v>
      </c>
      <c r="H159" s="739" t="s">
        <v>6083</v>
      </c>
      <c r="I159" s="741">
        <v>1.98</v>
      </c>
      <c r="J159" s="741">
        <v>100</v>
      </c>
      <c r="K159" s="742">
        <v>198</v>
      </c>
    </row>
    <row r="160" spans="1:11" ht="14.4" customHeight="1" x14ac:dyDescent="0.3">
      <c r="A160" s="737" t="s">
        <v>606</v>
      </c>
      <c r="B160" s="738" t="s">
        <v>2778</v>
      </c>
      <c r="C160" s="739" t="s">
        <v>619</v>
      </c>
      <c r="D160" s="740" t="s">
        <v>620</v>
      </c>
      <c r="E160" s="739" t="s">
        <v>6574</v>
      </c>
      <c r="F160" s="740" t="s">
        <v>6575</v>
      </c>
      <c r="G160" s="739" t="s">
        <v>6130</v>
      </c>
      <c r="H160" s="739" t="s">
        <v>6131</v>
      </c>
      <c r="I160" s="741">
        <v>2.04</v>
      </c>
      <c r="J160" s="741">
        <v>50</v>
      </c>
      <c r="K160" s="742">
        <v>102</v>
      </c>
    </row>
    <row r="161" spans="1:11" ht="14.4" customHeight="1" x14ac:dyDescent="0.3">
      <c r="A161" s="737" t="s">
        <v>606</v>
      </c>
      <c r="B161" s="738" t="s">
        <v>2778</v>
      </c>
      <c r="C161" s="739" t="s">
        <v>619</v>
      </c>
      <c r="D161" s="740" t="s">
        <v>620</v>
      </c>
      <c r="E161" s="739" t="s">
        <v>6574</v>
      </c>
      <c r="F161" s="740" t="s">
        <v>6575</v>
      </c>
      <c r="G161" s="739" t="s">
        <v>5974</v>
      </c>
      <c r="H161" s="739" t="s">
        <v>5975</v>
      </c>
      <c r="I161" s="741">
        <v>1.9233333333333331</v>
      </c>
      <c r="J161" s="741">
        <v>250</v>
      </c>
      <c r="K161" s="742">
        <v>481</v>
      </c>
    </row>
    <row r="162" spans="1:11" ht="14.4" customHeight="1" x14ac:dyDescent="0.3">
      <c r="A162" s="737" t="s">
        <v>606</v>
      </c>
      <c r="B162" s="738" t="s">
        <v>2778</v>
      </c>
      <c r="C162" s="739" t="s">
        <v>619</v>
      </c>
      <c r="D162" s="740" t="s">
        <v>620</v>
      </c>
      <c r="E162" s="739" t="s">
        <v>6574</v>
      </c>
      <c r="F162" s="740" t="s">
        <v>6575</v>
      </c>
      <c r="G162" s="739" t="s">
        <v>6132</v>
      </c>
      <c r="H162" s="739" t="s">
        <v>6133</v>
      </c>
      <c r="I162" s="741">
        <v>1.92</v>
      </c>
      <c r="J162" s="741">
        <v>200</v>
      </c>
      <c r="K162" s="742">
        <v>384</v>
      </c>
    </row>
    <row r="163" spans="1:11" ht="14.4" customHeight="1" x14ac:dyDescent="0.3">
      <c r="A163" s="737" t="s">
        <v>606</v>
      </c>
      <c r="B163" s="738" t="s">
        <v>2778</v>
      </c>
      <c r="C163" s="739" t="s">
        <v>619</v>
      </c>
      <c r="D163" s="740" t="s">
        <v>620</v>
      </c>
      <c r="E163" s="739" t="s">
        <v>6574</v>
      </c>
      <c r="F163" s="740" t="s">
        <v>6575</v>
      </c>
      <c r="G163" s="739" t="s">
        <v>6084</v>
      </c>
      <c r="H163" s="739" t="s">
        <v>6085</v>
      </c>
      <c r="I163" s="741">
        <v>4.8166666666666664</v>
      </c>
      <c r="J163" s="741">
        <v>140</v>
      </c>
      <c r="K163" s="742">
        <v>674.2</v>
      </c>
    </row>
    <row r="164" spans="1:11" ht="14.4" customHeight="1" x14ac:dyDescent="0.3">
      <c r="A164" s="737" t="s">
        <v>606</v>
      </c>
      <c r="B164" s="738" t="s">
        <v>2778</v>
      </c>
      <c r="C164" s="739" t="s">
        <v>619</v>
      </c>
      <c r="D164" s="740" t="s">
        <v>620</v>
      </c>
      <c r="E164" s="739" t="s">
        <v>6574</v>
      </c>
      <c r="F164" s="740" t="s">
        <v>6575</v>
      </c>
      <c r="G164" s="739" t="s">
        <v>5976</v>
      </c>
      <c r="H164" s="739" t="s">
        <v>5977</v>
      </c>
      <c r="I164" s="741">
        <v>2.17</v>
      </c>
      <c r="J164" s="741">
        <v>100</v>
      </c>
      <c r="K164" s="742">
        <v>217</v>
      </c>
    </row>
    <row r="165" spans="1:11" ht="14.4" customHeight="1" x14ac:dyDescent="0.3">
      <c r="A165" s="737" t="s">
        <v>606</v>
      </c>
      <c r="B165" s="738" t="s">
        <v>2778</v>
      </c>
      <c r="C165" s="739" t="s">
        <v>619</v>
      </c>
      <c r="D165" s="740" t="s">
        <v>620</v>
      </c>
      <c r="E165" s="739" t="s">
        <v>6574</v>
      </c>
      <c r="F165" s="740" t="s">
        <v>6575</v>
      </c>
      <c r="G165" s="739" t="s">
        <v>6134</v>
      </c>
      <c r="H165" s="739" t="s">
        <v>6135</v>
      </c>
      <c r="I165" s="741">
        <v>2.7</v>
      </c>
      <c r="J165" s="741">
        <v>200</v>
      </c>
      <c r="K165" s="742">
        <v>540</v>
      </c>
    </row>
    <row r="166" spans="1:11" ht="14.4" customHeight="1" x14ac:dyDescent="0.3">
      <c r="A166" s="737" t="s">
        <v>606</v>
      </c>
      <c r="B166" s="738" t="s">
        <v>2778</v>
      </c>
      <c r="C166" s="739" t="s">
        <v>619</v>
      </c>
      <c r="D166" s="740" t="s">
        <v>620</v>
      </c>
      <c r="E166" s="739" t="s">
        <v>6574</v>
      </c>
      <c r="F166" s="740" t="s">
        <v>6575</v>
      </c>
      <c r="G166" s="739" t="s">
        <v>6136</v>
      </c>
      <c r="H166" s="739" t="s">
        <v>6137</v>
      </c>
      <c r="I166" s="741">
        <v>17.98</v>
      </c>
      <c r="J166" s="741">
        <v>200</v>
      </c>
      <c r="K166" s="742">
        <v>3596</v>
      </c>
    </row>
    <row r="167" spans="1:11" ht="14.4" customHeight="1" x14ac:dyDescent="0.3">
      <c r="A167" s="737" t="s">
        <v>606</v>
      </c>
      <c r="B167" s="738" t="s">
        <v>2778</v>
      </c>
      <c r="C167" s="739" t="s">
        <v>619</v>
      </c>
      <c r="D167" s="740" t="s">
        <v>620</v>
      </c>
      <c r="E167" s="739" t="s">
        <v>6574</v>
      </c>
      <c r="F167" s="740" t="s">
        <v>6575</v>
      </c>
      <c r="G167" s="739" t="s">
        <v>5980</v>
      </c>
      <c r="H167" s="739" t="s">
        <v>5981</v>
      </c>
      <c r="I167" s="741">
        <v>1.9950000000000001</v>
      </c>
      <c r="J167" s="741">
        <v>80</v>
      </c>
      <c r="K167" s="742">
        <v>159.5</v>
      </c>
    </row>
    <row r="168" spans="1:11" ht="14.4" customHeight="1" x14ac:dyDescent="0.3">
      <c r="A168" s="737" t="s">
        <v>606</v>
      </c>
      <c r="B168" s="738" t="s">
        <v>2778</v>
      </c>
      <c r="C168" s="739" t="s">
        <v>619</v>
      </c>
      <c r="D168" s="740" t="s">
        <v>620</v>
      </c>
      <c r="E168" s="739" t="s">
        <v>6574</v>
      </c>
      <c r="F168" s="740" t="s">
        <v>6575</v>
      </c>
      <c r="G168" s="739" t="s">
        <v>6088</v>
      </c>
      <c r="H168" s="739" t="s">
        <v>6089</v>
      </c>
      <c r="I168" s="741">
        <v>4.43</v>
      </c>
      <c r="J168" s="741">
        <v>100</v>
      </c>
      <c r="K168" s="742">
        <v>443</v>
      </c>
    </row>
    <row r="169" spans="1:11" ht="14.4" customHeight="1" x14ac:dyDescent="0.3">
      <c r="A169" s="737" t="s">
        <v>606</v>
      </c>
      <c r="B169" s="738" t="s">
        <v>2778</v>
      </c>
      <c r="C169" s="739" t="s">
        <v>619</v>
      </c>
      <c r="D169" s="740" t="s">
        <v>620</v>
      </c>
      <c r="E169" s="739" t="s">
        <v>6574</v>
      </c>
      <c r="F169" s="740" t="s">
        <v>6575</v>
      </c>
      <c r="G169" s="739" t="s">
        <v>5986</v>
      </c>
      <c r="H169" s="739" t="s">
        <v>5987</v>
      </c>
      <c r="I169" s="741">
        <v>2.5099999999999998</v>
      </c>
      <c r="J169" s="741">
        <v>50</v>
      </c>
      <c r="K169" s="742">
        <v>125.5</v>
      </c>
    </row>
    <row r="170" spans="1:11" ht="14.4" customHeight="1" x14ac:dyDescent="0.3">
      <c r="A170" s="737" t="s">
        <v>606</v>
      </c>
      <c r="B170" s="738" t="s">
        <v>2778</v>
      </c>
      <c r="C170" s="739" t="s">
        <v>619</v>
      </c>
      <c r="D170" s="740" t="s">
        <v>620</v>
      </c>
      <c r="E170" s="739" t="s">
        <v>6574</v>
      </c>
      <c r="F170" s="740" t="s">
        <v>6575</v>
      </c>
      <c r="G170" s="739" t="s">
        <v>5990</v>
      </c>
      <c r="H170" s="739" t="s">
        <v>5991</v>
      </c>
      <c r="I170" s="741">
        <v>21.24</v>
      </c>
      <c r="J170" s="741">
        <v>150</v>
      </c>
      <c r="K170" s="742">
        <v>3186</v>
      </c>
    </row>
    <row r="171" spans="1:11" ht="14.4" customHeight="1" x14ac:dyDescent="0.3">
      <c r="A171" s="737" t="s">
        <v>606</v>
      </c>
      <c r="B171" s="738" t="s">
        <v>2778</v>
      </c>
      <c r="C171" s="739" t="s">
        <v>619</v>
      </c>
      <c r="D171" s="740" t="s">
        <v>620</v>
      </c>
      <c r="E171" s="739" t="s">
        <v>6574</v>
      </c>
      <c r="F171" s="740" t="s">
        <v>6575</v>
      </c>
      <c r="G171" s="739" t="s">
        <v>5992</v>
      </c>
      <c r="H171" s="739" t="s">
        <v>5993</v>
      </c>
      <c r="I171" s="741">
        <v>21.23</v>
      </c>
      <c r="J171" s="741">
        <v>50</v>
      </c>
      <c r="K171" s="742">
        <v>1061.5</v>
      </c>
    </row>
    <row r="172" spans="1:11" ht="14.4" customHeight="1" x14ac:dyDescent="0.3">
      <c r="A172" s="737" t="s">
        <v>606</v>
      </c>
      <c r="B172" s="738" t="s">
        <v>2778</v>
      </c>
      <c r="C172" s="739" t="s">
        <v>619</v>
      </c>
      <c r="D172" s="740" t="s">
        <v>620</v>
      </c>
      <c r="E172" s="739" t="s">
        <v>6574</v>
      </c>
      <c r="F172" s="740" t="s">
        <v>6575</v>
      </c>
      <c r="G172" s="739" t="s">
        <v>6090</v>
      </c>
      <c r="H172" s="739" t="s">
        <v>6091</v>
      </c>
      <c r="I172" s="741">
        <v>21.23</v>
      </c>
      <c r="J172" s="741">
        <v>20</v>
      </c>
      <c r="K172" s="742">
        <v>424.6</v>
      </c>
    </row>
    <row r="173" spans="1:11" ht="14.4" customHeight="1" x14ac:dyDescent="0.3">
      <c r="A173" s="737" t="s">
        <v>606</v>
      </c>
      <c r="B173" s="738" t="s">
        <v>2778</v>
      </c>
      <c r="C173" s="739" t="s">
        <v>619</v>
      </c>
      <c r="D173" s="740" t="s">
        <v>620</v>
      </c>
      <c r="E173" s="739" t="s">
        <v>6574</v>
      </c>
      <c r="F173" s="740" t="s">
        <v>6575</v>
      </c>
      <c r="G173" s="739" t="s">
        <v>5994</v>
      </c>
      <c r="H173" s="739" t="s">
        <v>5995</v>
      </c>
      <c r="I173" s="741">
        <v>0.47333333333333333</v>
      </c>
      <c r="J173" s="741">
        <v>1100</v>
      </c>
      <c r="K173" s="742">
        <v>520</v>
      </c>
    </row>
    <row r="174" spans="1:11" ht="14.4" customHeight="1" x14ac:dyDescent="0.3">
      <c r="A174" s="737" t="s">
        <v>606</v>
      </c>
      <c r="B174" s="738" t="s">
        <v>2778</v>
      </c>
      <c r="C174" s="739" t="s">
        <v>619</v>
      </c>
      <c r="D174" s="740" t="s">
        <v>620</v>
      </c>
      <c r="E174" s="739" t="s">
        <v>6574</v>
      </c>
      <c r="F174" s="740" t="s">
        <v>6575</v>
      </c>
      <c r="G174" s="739" t="s">
        <v>6138</v>
      </c>
      <c r="H174" s="739" t="s">
        <v>6139</v>
      </c>
      <c r="I174" s="741">
        <v>7.87</v>
      </c>
      <c r="J174" s="741">
        <v>50</v>
      </c>
      <c r="K174" s="742">
        <v>393.5</v>
      </c>
    </row>
    <row r="175" spans="1:11" ht="14.4" customHeight="1" x14ac:dyDescent="0.3">
      <c r="A175" s="737" t="s">
        <v>606</v>
      </c>
      <c r="B175" s="738" t="s">
        <v>2778</v>
      </c>
      <c r="C175" s="739" t="s">
        <v>619</v>
      </c>
      <c r="D175" s="740" t="s">
        <v>620</v>
      </c>
      <c r="E175" s="739" t="s">
        <v>6574</v>
      </c>
      <c r="F175" s="740" t="s">
        <v>6575</v>
      </c>
      <c r="G175" s="739" t="s">
        <v>6140</v>
      </c>
      <c r="H175" s="739" t="s">
        <v>6141</v>
      </c>
      <c r="I175" s="741">
        <v>9.1999999999999993</v>
      </c>
      <c r="J175" s="741">
        <v>800</v>
      </c>
      <c r="K175" s="742">
        <v>7360</v>
      </c>
    </row>
    <row r="176" spans="1:11" ht="14.4" customHeight="1" x14ac:dyDescent="0.3">
      <c r="A176" s="737" t="s">
        <v>606</v>
      </c>
      <c r="B176" s="738" t="s">
        <v>2778</v>
      </c>
      <c r="C176" s="739" t="s">
        <v>619</v>
      </c>
      <c r="D176" s="740" t="s">
        <v>620</v>
      </c>
      <c r="E176" s="739" t="s">
        <v>6574</v>
      </c>
      <c r="F176" s="740" t="s">
        <v>6575</v>
      </c>
      <c r="G176" s="739" t="s">
        <v>6092</v>
      </c>
      <c r="H176" s="739" t="s">
        <v>6093</v>
      </c>
      <c r="I176" s="741">
        <v>5</v>
      </c>
      <c r="J176" s="741">
        <v>300</v>
      </c>
      <c r="K176" s="742">
        <v>1500</v>
      </c>
    </row>
    <row r="177" spans="1:11" ht="14.4" customHeight="1" x14ac:dyDescent="0.3">
      <c r="A177" s="737" t="s">
        <v>606</v>
      </c>
      <c r="B177" s="738" t="s">
        <v>2778</v>
      </c>
      <c r="C177" s="739" t="s">
        <v>619</v>
      </c>
      <c r="D177" s="740" t="s">
        <v>620</v>
      </c>
      <c r="E177" s="739" t="s">
        <v>6574</v>
      </c>
      <c r="F177" s="740" t="s">
        <v>6575</v>
      </c>
      <c r="G177" s="739" t="s">
        <v>6006</v>
      </c>
      <c r="H177" s="739" t="s">
        <v>6007</v>
      </c>
      <c r="I177" s="741">
        <v>3.43</v>
      </c>
      <c r="J177" s="741">
        <v>160</v>
      </c>
      <c r="K177" s="742">
        <v>548.79999999999995</v>
      </c>
    </row>
    <row r="178" spans="1:11" ht="14.4" customHeight="1" x14ac:dyDescent="0.3">
      <c r="A178" s="737" t="s">
        <v>606</v>
      </c>
      <c r="B178" s="738" t="s">
        <v>2778</v>
      </c>
      <c r="C178" s="739" t="s">
        <v>619</v>
      </c>
      <c r="D178" s="740" t="s">
        <v>620</v>
      </c>
      <c r="E178" s="739" t="s">
        <v>6574</v>
      </c>
      <c r="F178" s="740" t="s">
        <v>6575</v>
      </c>
      <c r="G178" s="739" t="s">
        <v>6008</v>
      </c>
      <c r="H178" s="739" t="s">
        <v>6009</v>
      </c>
      <c r="I178" s="741">
        <v>6.1133333333333333</v>
      </c>
      <c r="J178" s="741">
        <v>600</v>
      </c>
      <c r="K178" s="742">
        <v>3668</v>
      </c>
    </row>
    <row r="179" spans="1:11" ht="14.4" customHeight="1" x14ac:dyDescent="0.3">
      <c r="A179" s="737" t="s">
        <v>606</v>
      </c>
      <c r="B179" s="738" t="s">
        <v>2778</v>
      </c>
      <c r="C179" s="739" t="s">
        <v>619</v>
      </c>
      <c r="D179" s="740" t="s">
        <v>620</v>
      </c>
      <c r="E179" s="739" t="s">
        <v>6574</v>
      </c>
      <c r="F179" s="740" t="s">
        <v>6575</v>
      </c>
      <c r="G179" s="739" t="s">
        <v>6016</v>
      </c>
      <c r="H179" s="739" t="s">
        <v>6017</v>
      </c>
      <c r="I179" s="741">
        <v>8.8350000000000009</v>
      </c>
      <c r="J179" s="741">
        <v>30</v>
      </c>
      <c r="K179" s="742">
        <v>265</v>
      </c>
    </row>
    <row r="180" spans="1:11" ht="14.4" customHeight="1" x14ac:dyDescent="0.3">
      <c r="A180" s="737" t="s">
        <v>606</v>
      </c>
      <c r="B180" s="738" t="s">
        <v>2778</v>
      </c>
      <c r="C180" s="739" t="s">
        <v>619</v>
      </c>
      <c r="D180" s="740" t="s">
        <v>620</v>
      </c>
      <c r="E180" s="739" t="s">
        <v>6574</v>
      </c>
      <c r="F180" s="740" t="s">
        <v>6575</v>
      </c>
      <c r="G180" s="739" t="s">
        <v>6100</v>
      </c>
      <c r="H180" s="739" t="s">
        <v>6101</v>
      </c>
      <c r="I180" s="741">
        <v>11.5</v>
      </c>
      <c r="J180" s="741">
        <v>75</v>
      </c>
      <c r="K180" s="742">
        <v>862.13</v>
      </c>
    </row>
    <row r="181" spans="1:11" ht="14.4" customHeight="1" x14ac:dyDescent="0.3">
      <c r="A181" s="737" t="s">
        <v>606</v>
      </c>
      <c r="B181" s="738" t="s">
        <v>2778</v>
      </c>
      <c r="C181" s="739" t="s">
        <v>619</v>
      </c>
      <c r="D181" s="740" t="s">
        <v>620</v>
      </c>
      <c r="E181" s="739" t="s">
        <v>6574</v>
      </c>
      <c r="F181" s="740" t="s">
        <v>6575</v>
      </c>
      <c r="G181" s="739" t="s">
        <v>6142</v>
      </c>
      <c r="H181" s="739" t="s">
        <v>6143</v>
      </c>
      <c r="I181" s="741">
        <v>288.05</v>
      </c>
      <c r="J181" s="741">
        <v>25</v>
      </c>
      <c r="K181" s="742">
        <v>7201.32</v>
      </c>
    </row>
    <row r="182" spans="1:11" ht="14.4" customHeight="1" x14ac:dyDescent="0.3">
      <c r="A182" s="737" t="s">
        <v>606</v>
      </c>
      <c r="B182" s="738" t="s">
        <v>2778</v>
      </c>
      <c r="C182" s="739" t="s">
        <v>619</v>
      </c>
      <c r="D182" s="740" t="s">
        <v>620</v>
      </c>
      <c r="E182" s="739" t="s">
        <v>6574</v>
      </c>
      <c r="F182" s="740" t="s">
        <v>6575</v>
      </c>
      <c r="G182" s="739" t="s">
        <v>6144</v>
      </c>
      <c r="H182" s="739" t="s">
        <v>6145</v>
      </c>
      <c r="I182" s="741">
        <v>25.8</v>
      </c>
      <c r="J182" s="741">
        <v>20</v>
      </c>
      <c r="K182" s="742">
        <v>515.99</v>
      </c>
    </row>
    <row r="183" spans="1:11" ht="14.4" customHeight="1" x14ac:dyDescent="0.3">
      <c r="A183" s="737" t="s">
        <v>606</v>
      </c>
      <c r="B183" s="738" t="s">
        <v>2778</v>
      </c>
      <c r="C183" s="739" t="s">
        <v>619</v>
      </c>
      <c r="D183" s="740" t="s">
        <v>620</v>
      </c>
      <c r="E183" s="739" t="s">
        <v>6574</v>
      </c>
      <c r="F183" s="740" t="s">
        <v>6575</v>
      </c>
      <c r="G183" s="739" t="s">
        <v>6146</v>
      </c>
      <c r="H183" s="739" t="s">
        <v>6147</v>
      </c>
      <c r="I183" s="741">
        <v>2.27</v>
      </c>
      <c r="J183" s="741">
        <v>100</v>
      </c>
      <c r="K183" s="742">
        <v>227.48</v>
      </c>
    </row>
    <row r="184" spans="1:11" ht="14.4" customHeight="1" x14ac:dyDescent="0.3">
      <c r="A184" s="737" t="s">
        <v>606</v>
      </c>
      <c r="B184" s="738" t="s">
        <v>2778</v>
      </c>
      <c r="C184" s="739" t="s">
        <v>619</v>
      </c>
      <c r="D184" s="740" t="s">
        <v>620</v>
      </c>
      <c r="E184" s="739" t="s">
        <v>6574</v>
      </c>
      <c r="F184" s="740" t="s">
        <v>6575</v>
      </c>
      <c r="G184" s="739" t="s">
        <v>6102</v>
      </c>
      <c r="H184" s="739" t="s">
        <v>6103</v>
      </c>
      <c r="I184" s="741">
        <v>9.68</v>
      </c>
      <c r="J184" s="741">
        <v>200</v>
      </c>
      <c r="K184" s="742">
        <v>1936</v>
      </c>
    </row>
    <row r="185" spans="1:11" ht="14.4" customHeight="1" x14ac:dyDescent="0.3">
      <c r="A185" s="737" t="s">
        <v>606</v>
      </c>
      <c r="B185" s="738" t="s">
        <v>2778</v>
      </c>
      <c r="C185" s="739" t="s">
        <v>619</v>
      </c>
      <c r="D185" s="740" t="s">
        <v>620</v>
      </c>
      <c r="E185" s="739" t="s">
        <v>6574</v>
      </c>
      <c r="F185" s="740" t="s">
        <v>6575</v>
      </c>
      <c r="G185" s="739" t="s">
        <v>6148</v>
      </c>
      <c r="H185" s="739" t="s">
        <v>6149</v>
      </c>
      <c r="I185" s="741">
        <v>377.71</v>
      </c>
      <c r="J185" s="741">
        <v>2</v>
      </c>
      <c r="K185" s="742">
        <v>755.43</v>
      </c>
    </row>
    <row r="186" spans="1:11" ht="14.4" customHeight="1" x14ac:dyDescent="0.3">
      <c r="A186" s="737" t="s">
        <v>606</v>
      </c>
      <c r="B186" s="738" t="s">
        <v>2778</v>
      </c>
      <c r="C186" s="739" t="s">
        <v>619</v>
      </c>
      <c r="D186" s="740" t="s">
        <v>620</v>
      </c>
      <c r="E186" s="739" t="s">
        <v>6574</v>
      </c>
      <c r="F186" s="740" t="s">
        <v>6575</v>
      </c>
      <c r="G186" s="739" t="s">
        <v>6150</v>
      </c>
      <c r="H186" s="739" t="s">
        <v>6151</v>
      </c>
      <c r="I186" s="741">
        <v>9.8000000000000007</v>
      </c>
      <c r="J186" s="741">
        <v>100</v>
      </c>
      <c r="K186" s="742">
        <v>980.1</v>
      </c>
    </row>
    <row r="187" spans="1:11" ht="14.4" customHeight="1" x14ac:dyDescent="0.3">
      <c r="A187" s="737" t="s">
        <v>606</v>
      </c>
      <c r="B187" s="738" t="s">
        <v>2778</v>
      </c>
      <c r="C187" s="739" t="s">
        <v>619</v>
      </c>
      <c r="D187" s="740" t="s">
        <v>620</v>
      </c>
      <c r="E187" s="739" t="s">
        <v>6574</v>
      </c>
      <c r="F187" s="740" t="s">
        <v>6575</v>
      </c>
      <c r="G187" s="739" t="s">
        <v>6022</v>
      </c>
      <c r="H187" s="739" t="s">
        <v>6023</v>
      </c>
      <c r="I187" s="741">
        <v>1.74</v>
      </c>
      <c r="J187" s="741">
        <v>50</v>
      </c>
      <c r="K187" s="742">
        <v>87</v>
      </c>
    </row>
    <row r="188" spans="1:11" ht="14.4" customHeight="1" x14ac:dyDescent="0.3">
      <c r="A188" s="737" t="s">
        <v>606</v>
      </c>
      <c r="B188" s="738" t="s">
        <v>2778</v>
      </c>
      <c r="C188" s="739" t="s">
        <v>619</v>
      </c>
      <c r="D188" s="740" t="s">
        <v>620</v>
      </c>
      <c r="E188" s="739" t="s">
        <v>6574</v>
      </c>
      <c r="F188" s="740" t="s">
        <v>6575</v>
      </c>
      <c r="G188" s="739" t="s">
        <v>6152</v>
      </c>
      <c r="H188" s="739" t="s">
        <v>6153</v>
      </c>
      <c r="I188" s="741">
        <v>4.63</v>
      </c>
      <c r="J188" s="741">
        <v>50</v>
      </c>
      <c r="K188" s="742">
        <v>231.5</v>
      </c>
    </row>
    <row r="189" spans="1:11" ht="14.4" customHeight="1" x14ac:dyDescent="0.3">
      <c r="A189" s="737" t="s">
        <v>606</v>
      </c>
      <c r="B189" s="738" t="s">
        <v>2778</v>
      </c>
      <c r="C189" s="739" t="s">
        <v>619</v>
      </c>
      <c r="D189" s="740" t="s">
        <v>620</v>
      </c>
      <c r="E189" s="739" t="s">
        <v>6576</v>
      </c>
      <c r="F189" s="740" t="s">
        <v>6577</v>
      </c>
      <c r="G189" s="739" t="s">
        <v>6034</v>
      </c>
      <c r="H189" s="739" t="s">
        <v>6035</v>
      </c>
      <c r="I189" s="741">
        <v>9.5300000000000011</v>
      </c>
      <c r="J189" s="741">
        <v>500</v>
      </c>
      <c r="K189" s="742">
        <v>4629</v>
      </c>
    </row>
    <row r="190" spans="1:11" ht="14.4" customHeight="1" x14ac:dyDescent="0.3">
      <c r="A190" s="737" t="s">
        <v>606</v>
      </c>
      <c r="B190" s="738" t="s">
        <v>2778</v>
      </c>
      <c r="C190" s="739" t="s">
        <v>619</v>
      </c>
      <c r="D190" s="740" t="s">
        <v>620</v>
      </c>
      <c r="E190" s="739" t="s">
        <v>6578</v>
      </c>
      <c r="F190" s="740" t="s">
        <v>6579</v>
      </c>
      <c r="G190" s="739" t="s">
        <v>6154</v>
      </c>
      <c r="H190" s="739" t="s">
        <v>6155</v>
      </c>
      <c r="I190" s="741">
        <v>0.3</v>
      </c>
      <c r="J190" s="741">
        <v>300</v>
      </c>
      <c r="K190" s="742">
        <v>90</v>
      </c>
    </row>
    <row r="191" spans="1:11" ht="14.4" customHeight="1" x14ac:dyDescent="0.3">
      <c r="A191" s="737" t="s">
        <v>606</v>
      </c>
      <c r="B191" s="738" t="s">
        <v>2778</v>
      </c>
      <c r="C191" s="739" t="s">
        <v>619</v>
      </c>
      <c r="D191" s="740" t="s">
        <v>620</v>
      </c>
      <c r="E191" s="739" t="s">
        <v>6578</v>
      </c>
      <c r="F191" s="740" t="s">
        <v>6579</v>
      </c>
      <c r="G191" s="739" t="s">
        <v>6036</v>
      </c>
      <c r="H191" s="739" t="s">
        <v>6037</v>
      </c>
      <c r="I191" s="741">
        <v>0.51</v>
      </c>
      <c r="J191" s="741">
        <v>1500</v>
      </c>
      <c r="K191" s="742">
        <v>780</v>
      </c>
    </row>
    <row r="192" spans="1:11" ht="14.4" customHeight="1" x14ac:dyDescent="0.3">
      <c r="A192" s="737" t="s">
        <v>606</v>
      </c>
      <c r="B192" s="738" t="s">
        <v>2778</v>
      </c>
      <c r="C192" s="739" t="s">
        <v>619</v>
      </c>
      <c r="D192" s="740" t="s">
        <v>620</v>
      </c>
      <c r="E192" s="739" t="s">
        <v>6578</v>
      </c>
      <c r="F192" s="740" t="s">
        <v>6579</v>
      </c>
      <c r="G192" s="739" t="s">
        <v>6156</v>
      </c>
      <c r="H192" s="739" t="s">
        <v>6157</v>
      </c>
      <c r="I192" s="741">
        <v>29.64</v>
      </c>
      <c r="J192" s="741">
        <v>50</v>
      </c>
      <c r="K192" s="742">
        <v>1482</v>
      </c>
    </row>
    <row r="193" spans="1:11" ht="14.4" customHeight="1" x14ac:dyDescent="0.3">
      <c r="A193" s="737" t="s">
        <v>606</v>
      </c>
      <c r="B193" s="738" t="s">
        <v>2778</v>
      </c>
      <c r="C193" s="739" t="s">
        <v>619</v>
      </c>
      <c r="D193" s="740" t="s">
        <v>620</v>
      </c>
      <c r="E193" s="739" t="s">
        <v>6580</v>
      </c>
      <c r="F193" s="740" t="s">
        <v>6581</v>
      </c>
      <c r="G193" s="739" t="s">
        <v>6046</v>
      </c>
      <c r="H193" s="739" t="s">
        <v>6047</v>
      </c>
      <c r="I193" s="741">
        <v>0.69</v>
      </c>
      <c r="J193" s="741">
        <v>400</v>
      </c>
      <c r="K193" s="742">
        <v>276</v>
      </c>
    </row>
    <row r="194" spans="1:11" ht="14.4" customHeight="1" x14ac:dyDescent="0.3">
      <c r="A194" s="737" t="s">
        <v>606</v>
      </c>
      <c r="B194" s="738" t="s">
        <v>2778</v>
      </c>
      <c r="C194" s="739" t="s">
        <v>619</v>
      </c>
      <c r="D194" s="740" t="s">
        <v>620</v>
      </c>
      <c r="E194" s="739" t="s">
        <v>6580</v>
      </c>
      <c r="F194" s="740" t="s">
        <v>6581</v>
      </c>
      <c r="G194" s="739" t="s">
        <v>6048</v>
      </c>
      <c r="H194" s="739" t="s">
        <v>6049</v>
      </c>
      <c r="I194" s="741">
        <v>0.69</v>
      </c>
      <c r="J194" s="741">
        <v>400</v>
      </c>
      <c r="K194" s="742">
        <v>276</v>
      </c>
    </row>
    <row r="195" spans="1:11" ht="14.4" customHeight="1" x14ac:dyDescent="0.3">
      <c r="A195" s="737" t="s">
        <v>606</v>
      </c>
      <c r="B195" s="738" t="s">
        <v>2778</v>
      </c>
      <c r="C195" s="739" t="s">
        <v>619</v>
      </c>
      <c r="D195" s="740" t="s">
        <v>620</v>
      </c>
      <c r="E195" s="739" t="s">
        <v>6580</v>
      </c>
      <c r="F195" s="740" t="s">
        <v>6581</v>
      </c>
      <c r="G195" s="739" t="s">
        <v>6050</v>
      </c>
      <c r="H195" s="739" t="s">
        <v>6051</v>
      </c>
      <c r="I195" s="741">
        <v>0.69</v>
      </c>
      <c r="J195" s="741">
        <v>600</v>
      </c>
      <c r="K195" s="742">
        <v>414</v>
      </c>
    </row>
    <row r="196" spans="1:11" ht="14.4" customHeight="1" x14ac:dyDescent="0.3">
      <c r="A196" s="737" t="s">
        <v>606</v>
      </c>
      <c r="B196" s="738" t="s">
        <v>2778</v>
      </c>
      <c r="C196" s="739" t="s">
        <v>619</v>
      </c>
      <c r="D196" s="740" t="s">
        <v>620</v>
      </c>
      <c r="E196" s="739" t="s">
        <v>6580</v>
      </c>
      <c r="F196" s="740" t="s">
        <v>6581</v>
      </c>
      <c r="G196" s="739" t="s">
        <v>6158</v>
      </c>
      <c r="H196" s="739" t="s">
        <v>6159</v>
      </c>
      <c r="I196" s="741">
        <v>6.24</v>
      </c>
      <c r="J196" s="741">
        <v>40</v>
      </c>
      <c r="K196" s="742">
        <v>249.6</v>
      </c>
    </row>
    <row r="197" spans="1:11" ht="14.4" customHeight="1" x14ac:dyDescent="0.3">
      <c r="A197" s="737" t="s">
        <v>606</v>
      </c>
      <c r="B197" s="738" t="s">
        <v>2778</v>
      </c>
      <c r="C197" s="739" t="s">
        <v>625</v>
      </c>
      <c r="D197" s="740" t="s">
        <v>626</v>
      </c>
      <c r="E197" s="739" t="s">
        <v>6572</v>
      </c>
      <c r="F197" s="740" t="s">
        <v>6573</v>
      </c>
      <c r="G197" s="739" t="s">
        <v>5906</v>
      </c>
      <c r="H197" s="739" t="s">
        <v>5907</v>
      </c>
      <c r="I197" s="741">
        <v>28.73</v>
      </c>
      <c r="J197" s="741">
        <v>48</v>
      </c>
      <c r="K197" s="742">
        <v>1379.04</v>
      </c>
    </row>
    <row r="198" spans="1:11" ht="14.4" customHeight="1" x14ac:dyDescent="0.3">
      <c r="A198" s="737" t="s">
        <v>606</v>
      </c>
      <c r="B198" s="738" t="s">
        <v>2778</v>
      </c>
      <c r="C198" s="739" t="s">
        <v>625</v>
      </c>
      <c r="D198" s="740" t="s">
        <v>626</v>
      </c>
      <c r="E198" s="739" t="s">
        <v>6572</v>
      </c>
      <c r="F198" s="740" t="s">
        <v>6573</v>
      </c>
      <c r="G198" s="739" t="s">
        <v>6056</v>
      </c>
      <c r="H198" s="739" t="s">
        <v>6057</v>
      </c>
      <c r="I198" s="741">
        <v>0.88</v>
      </c>
      <c r="J198" s="741">
        <v>100</v>
      </c>
      <c r="K198" s="742">
        <v>88</v>
      </c>
    </row>
    <row r="199" spans="1:11" ht="14.4" customHeight="1" x14ac:dyDescent="0.3">
      <c r="A199" s="737" t="s">
        <v>606</v>
      </c>
      <c r="B199" s="738" t="s">
        <v>2778</v>
      </c>
      <c r="C199" s="739" t="s">
        <v>625</v>
      </c>
      <c r="D199" s="740" t="s">
        <v>626</v>
      </c>
      <c r="E199" s="739" t="s">
        <v>6572</v>
      </c>
      <c r="F199" s="740" t="s">
        <v>6573</v>
      </c>
      <c r="G199" s="739" t="s">
        <v>6114</v>
      </c>
      <c r="H199" s="739" t="s">
        <v>6115</v>
      </c>
      <c r="I199" s="741">
        <v>1.38</v>
      </c>
      <c r="J199" s="741">
        <v>50</v>
      </c>
      <c r="K199" s="742">
        <v>69</v>
      </c>
    </row>
    <row r="200" spans="1:11" ht="14.4" customHeight="1" x14ac:dyDescent="0.3">
      <c r="A200" s="737" t="s">
        <v>606</v>
      </c>
      <c r="B200" s="738" t="s">
        <v>2778</v>
      </c>
      <c r="C200" s="739" t="s">
        <v>625</v>
      </c>
      <c r="D200" s="740" t="s">
        <v>626</v>
      </c>
      <c r="E200" s="739" t="s">
        <v>6572</v>
      </c>
      <c r="F200" s="740" t="s">
        <v>6573</v>
      </c>
      <c r="G200" s="739" t="s">
        <v>6160</v>
      </c>
      <c r="H200" s="739" t="s">
        <v>6161</v>
      </c>
      <c r="I200" s="741">
        <v>2.96</v>
      </c>
      <c r="J200" s="741">
        <v>100</v>
      </c>
      <c r="K200" s="742">
        <v>295.64999999999998</v>
      </c>
    </row>
    <row r="201" spans="1:11" ht="14.4" customHeight="1" x14ac:dyDescent="0.3">
      <c r="A201" s="737" t="s">
        <v>606</v>
      </c>
      <c r="B201" s="738" t="s">
        <v>2778</v>
      </c>
      <c r="C201" s="739" t="s">
        <v>625</v>
      </c>
      <c r="D201" s="740" t="s">
        <v>626</v>
      </c>
      <c r="E201" s="739" t="s">
        <v>6572</v>
      </c>
      <c r="F201" s="740" t="s">
        <v>6573</v>
      </c>
      <c r="G201" s="739" t="s">
        <v>5908</v>
      </c>
      <c r="H201" s="739" t="s">
        <v>5909</v>
      </c>
      <c r="I201" s="741">
        <v>0.67</v>
      </c>
      <c r="J201" s="741">
        <v>500</v>
      </c>
      <c r="K201" s="742">
        <v>335</v>
      </c>
    </row>
    <row r="202" spans="1:11" ht="14.4" customHeight="1" x14ac:dyDescent="0.3">
      <c r="A202" s="737" t="s">
        <v>606</v>
      </c>
      <c r="B202" s="738" t="s">
        <v>2778</v>
      </c>
      <c r="C202" s="739" t="s">
        <v>625</v>
      </c>
      <c r="D202" s="740" t="s">
        <v>626</v>
      </c>
      <c r="E202" s="739" t="s">
        <v>6572</v>
      </c>
      <c r="F202" s="740" t="s">
        <v>6573</v>
      </c>
      <c r="G202" s="739" t="s">
        <v>5912</v>
      </c>
      <c r="H202" s="739" t="s">
        <v>5913</v>
      </c>
      <c r="I202" s="741">
        <v>27.88</v>
      </c>
      <c r="J202" s="741">
        <v>9</v>
      </c>
      <c r="K202" s="742">
        <v>250.92000000000002</v>
      </c>
    </row>
    <row r="203" spans="1:11" ht="14.4" customHeight="1" x14ac:dyDescent="0.3">
      <c r="A203" s="737" t="s">
        <v>606</v>
      </c>
      <c r="B203" s="738" t="s">
        <v>2778</v>
      </c>
      <c r="C203" s="739" t="s">
        <v>625</v>
      </c>
      <c r="D203" s="740" t="s">
        <v>626</v>
      </c>
      <c r="E203" s="739" t="s">
        <v>6572</v>
      </c>
      <c r="F203" s="740" t="s">
        <v>6573</v>
      </c>
      <c r="G203" s="739" t="s">
        <v>6162</v>
      </c>
      <c r="H203" s="739" t="s">
        <v>6163</v>
      </c>
      <c r="I203" s="741">
        <v>26.37</v>
      </c>
      <c r="J203" s="741">
        <v>24</v>
      </c>
      <c r="K203" s="742">
        <v>632.80999999999995</v>
      </c>
    </row>
    <row r="204" spans="1:11" ht="14.4" customHeight="1" x14ac:dyDescent="0.3">
      <c r="A204" s="737" t="s">
        <v>606</v>
      </c>
      <c r="B204" s="738" t="s">
        <v>2778</v>
      </c>
      <c r="C204" s="739" t="s">
        <v>625</v>
      </c>
      <c r="D204" s="740" t="s">
        <v>626</v>
      </c>
      <c r="E204" s="739" t="s">
        <v>6572</v>
      </c>
      <c r="F204" s="740" t="s">
        <v>6573</v>
      </c>
      <c r="G204" s="739" t="s">
        <v>6062</v>
      </c>
      <c r="H204" s="739" t="s">
        <v>6063</v>
      </c>
      <c r="I204" s="741">
        <v>0.85</v>
      </c>
      <c r="J204" s="741">
        <v>100</v>
      </c>
      <c r="K204" s="742">
        <v>85</v>
      </c>
    </row>
    <row r="205" spans="1:11" ht="14.4" customHeight="1" x14ac:dyDescent="0.3">
      <c r="A205" s="737" t="s">
        <v>606</v>
      </c>
      <c r="B205" s="738" t="s">
        <v>2778</v>
      </c>
      <c r="C205" s="739" t="s">
        <v>625</v>
      </c>
      <c r="D205" s="740" t="s">
        <v>626</v>
      </c>
      <c r="E205" s="739" t="s">
        <v>6572</v>
      </c>
      <c r="F205" s="740" t="s">
        <v>6573</v>
      </c>
      <c r="G205" s="739" t="s">
        <v>5920</v>
      </c>
      <c r="H205" s="739" t="s">
        <v>5921</v>
      </c>
      <c r="I205" s="741">
        <v>140.36000000000001</v>
      </c>
      <c r="J205" s="741">
        <v>2</v>
      </c>
      <c r="K205" s="742">
        <v>280.72000000000003</v>
      </c>
    </row>
    <row r="206" spans="1:11" ht="14.4" customHeight="1" x14ac:dyDescent="0.3">
      <c r="A206" s="737" t="s">
        <v>606</v>
      </c>
      <c r="B206" s="738" t="s">
        <v>2778</v>
      </c>
      <c r="C206" s="739" t="s">
        <v>625</v>
      </c>
      <c r="D206" s="740" t="s">
        <v>626</v>
      </c>
      <c r="E206" s="739" t="s">
        <v>6572</v>
      </c>
      <c r="F206" s="740" t="s">
        <v>6573</v>
      </c>
      <c r="G206" s="739" t="s">
        <v>6064</v>
      </c>
      <c r="H206" s="739" t="s">
        <v>6065</v>
      </c>
      <c r="I206" s="741">
        <v>1317.69</v>
      </c>
      <c r="J206" s="741">
        <v>2</v>
      </c>
      <c r="K206" s="742">
        <v>2635.38</v>
      </c>
    </row>
    <row r="207" spans="1:11" ht="14.4" customHeight="1" x14ac:dyDescent="0.3">
      <c r="A207" s="737" t="s">
        <v>606</v>
      </c>
      <c r="B207" s="738" t="s">
        <v>2778</v>
      </c>
      <c r="C207" s="739" t="s">
        <v>625</v>
      </c>
      <c r="D207" s="740" t="s">
        <v>626</v>
      </c>
      <c r="E207" s="739" t="s">
        <v>6572</v>
      </c>
      <c r="F207" s="740" t="s">
        <v>6573</v>
      </c>
      <c r="G207" s="739" t="s">
        <v>6164</v>
      </c>
      <c r="H207" s="739" t="s">
        <v>6165</v>
      </c>
      <c r="I207" s="741">
        <v>899.84</v>
      </c>
      <c r="J207" s="741">
        <v>3</v>
      </c>
      <c r="K207" s="742">
        <v>2699.52</v>
      </c>
    </row>
    <row r="208" spans="1:11" ht="14.4" customHeight="1" x14ac:dyDescent="0.3">
      <c r="A208" s="737" t="s">
        <v>606</v>
      </c>
      <c r="B208" s="738" t="s">
        <v>2778</v>
      </c>
      <c r="C208" s="739" t="s">
        <v>625</v>
      </c>
      <c r="D208" s="740" t="s">
        <v>626</v>
      </c>
      <c r="E208" s="739" t="s">
        <v>6572</v>
      </c>
      <c r="F208" s="740" t="s">
        <v>6573</v>
      </c>
      <c r="G208" s="739" t="s">
        <v>6070</v>
      </c>
      <c r="H208" s="739" t="s">
        <v>6071</v>
      </c>
      <c r="I208" s="741">
        <v>713.56</v>
      </c>
      <c r="J208" s="741">
        <v>3</v>
      </c>
      <c r="K208" s="742">
        <v>2140.6799999999998</v>
      </c>
    </row>
    <row r="209" spans="1:11" ht="14.4" customHeight="1" x14ac:dyDescent="0.3">
      <c r="A209" s="737" t="s">
        <v>606</v>
      </c>
      <c r="B209" s="738" t="s">
        <v>2778</v>
      </c>
      <c r="C209" s="739" t="s">
        <v>625</v>
      </c>
      <c r="D209" s="740" t="s">
        <v>626</v>
      </c>
      <c r="E209" s="739" t="s">
        <v>6572</v>
      </c>
      <c r="F209" s="740" t="s">
        <v>6573</v>
      </c>
      <c r="G209" s="739" t="s">
        <v>5924</v>
      </c>
      <c r="H209" s="739" t="s">
        <v>5925</v>
      </c>
      <c r="I209" s="741">
        <v>0.38</v>
      </c>
      <c r="J209" s="741">
        <v>800</v>
      </c>
      <c r="K209" s="742">
        <v>304</v>
      </c>
    </row>
    <row r="210" spans="1:11" ht="14.4" customHeight="1" x14ac:dyDescent="0.3">
      <c r="A210" s="737" t="s">
        <v>606</v>
      </c>
      <c r="B210" s="738" t="s">
        <v>2778</v>
      </c>
      <c r="C210" s="739" t="s">
        <v>625</v>
      </c>
      <c r="D210" s="740" t="s">
        <v>626</v>
      </c>
      <c r="E210" s="739" t="s">
        <v>6574</v>
      </c>
      <c r="F210" s="740" t="s">
        <v>6575</v>
      </c>
      <c r="G210" s="739" t="s">
        <v>5936</v>
      </c>
      <c r="H210" s="739" t="s">
        <v>5937</v>
      </c>
      <c r="I210" s="741">
        <v>2.83</v>
      </c>
      <c r="J210" s="741">
        <v>50</v>
      </c>
      <c r="K210" s="742">
        <v>141.5</v>
      </c>
    </row>
    <row r="211" spans="1:11" ht="14.4" customHeight="1" x14ac:dyDescent="0.3">
      <c r="A211" s="737" t="s">
        <v>606</v>
      </c>
      <c r="B211" s="738" t="s">
        <v>2778</v>
      </c>
      <c r="C211" s="739" t="s">
        <v>625</v>
      </c>
      <c r="D211" s="740" t="s">
        <v>626</v>
      </c>
      <c r="E211" s="739" t="s">
        <v>6574</v>
      </c>
      <c r="F211" s="740" t="s">
        <v>6575</v>
      </c>
      <c r="G211" s="739" t="s">
        <v>5938</v>
      </c>
      <c r="H211" s="739" t="s">
        <v>5939</v>
      </c>
      <c r="I211" s="741">
        <v>0.25</v>
      </c>
      <c r="J211" s="741">
        <v>1200</v>
      </c>
      <c r="K211" s="742">
        <v>300</v>
      </c>
    </row>
    <row r="212" spans="1:11" ht="14.4" customHeight="1" x14ac:dyDescent="0.3">
      <c r="A212" s="737" t="s">
        <v>606</v>
      </c>
      <c r="B212" s="738" t="s">
        <v>2778</v>
      </c>
      <c r="C212" s="739" t="s">
        <v>625</v>
      </c>
      <c r="D212" s="740" t="s">
        <v>626</v>
      </c>
      <c r="E212" s="739" t="s">
        <v>6574</v>
      </c>
      <c r="F212" s="740" t="s">
        <v>6575</v>
      </c>
      <c r="G212" s="739" t="s">
        <v>5948</v>
      </c>
      <c r="H212" s="739" t="s">
        <v>5949</v>
      </c>
      <c r="I212" s="741">
        <v>4.18</v>
      </c>
      <c r="J212" s="741">
        <v>200</v>
      </c>
      <c r="K212" s="742">
        <v>836</v>
      </c>
    </row>
    <row r="213" spans="1:11" ht="14.4" customHeight="1" x14ac:dyDescent="0.3">
      <c r="A213" s="737" t="s">
        <v>606</v>
      </c>
      <c r="B213" s="738" t="s">
        <v>2778</v>
      </c>
      <c r="C213" s="739" t="s">
        <v>625</v>
      </c>
      <c r="D213" s="740" t="s">
        <v>626</v>
      </c>
      <c r="E213" s="739" t="s">
        <v>6574</v>
      </c>
      <c r="F213" s="740" t="s">
        <v>6575</v>
      </c>
      <c r="G213" s="739" t="s">
        <v>5950</v>
      </c>
      <c r="H213" s="739" t="s">
        <v>5951</v>
      </c>
      <c r="I213" s="741">
        <v>1.0900000000000001</v>
      </c>
      <c r="J213" s="741">
        <v>100</v>
      </c>
      <c r="K213" s="742">
        <v>109</v>
      </c>
    </row>
    <row r="214" spans="1:11" ht="14.4" customHeight="1" x14ac:dyDescent="0.3">
      <c r="A214" s="737" t="s">
        <v>606</v>
      </c>
      <c r="B214" s="738" t="s">
        <v>2778</v>
      </c>
      <c r="C214" s="739" t="s">
        <v>625</v>
      </c>
      <c r="D214" s="740" t="s">
        <v>626</v>
      </c>
      <c r="E214" s="739" t="s">
        <v>6574</v>
      </c>
      <c r="F214" s="740" t="s">
        <v>6575</v>
      </c>
      <c r="G214" s="739" t="s">
        <v>5954</v>
      </c>
      <c r="H214" s="739" t="s">
        <v>5955</v>
      </c>
      <c r="I214" s="741">
        <v>0.48</v>
      </c>
      <c r="J214" s="741">
        <v>200</v>
      </c>
      <c r="K214" s="742">
        <v>96</v>
      </c>
    </row>
    <row r="215" spans="1:11" ht="14.4" customHeight="1" x14ac:dyDescent="0.3">
      <c r="A215" s="737" t="s">
        <v>606</v>
      </c>
      <c r="B215" s="738" t="s">
        <v>2778</v>
      </c>
      <c r="C215" s="739" t="s">
        <v>625</v>
      </c>
      <c r="D215" s="740" t="s">
        <v>626</v>
      </c>
      <c r="E215" s="739" t="s">
        <v>6574</v>
      </c>
      <c r="F215" s="740" t="s">
        <v>6575</v>
      </c>
      <c r="G215" s="739" t="s">
        <v>5956</v>
      </c>
      <c r="H215" s="739" t="s">
        <v>5957</v>
      </c>
      <c r="I215" s="741">
        <v>0.67</v>
      </c>
      <c r="J215" s="741">
        <v>300</v>
      </c>
      <c r="K215" s="742">
        <v>201</v>
      </c>
    </row>
    <row r="216" spans="1:11" ht="14.4" customHeight="1" x14ac:dyDescent="0.3">
      <c r="A216" s="737" t="s">
        <v>606</v>
      </c>
      <c r="B216" s="738" t="s">
        <v>2778</v>
      </c>
      <c r="C216" s="739" t="s">
        <v>625</v>
      </c>
      <c r="D216" s="740" t="s">
        <v>626</v>
      </c>
      <c r="E216" s="739" t="s">
        <v>6574</v>
      </c>
      <c r="F216" s="740" t="s">
        <v>6575</v>
      </c>
      <c r="G216" s="739" t="s">
        <v>5966</v>
      </c>
      <c r="H216" s="739" t="s">
        <v>5967</v>
      </c>
      <c r="I216" s="741">
        <v>21.78</v>
      </c>
      <c r="J216" s="741">
        <v>100</v>
      </c>
      <c r="K216" s="742">
        <v>2178</v>
      </c>
    </row>
    <row r="217" spans="1:11" ht="14.4" customHeight="1" x14ac:dyDescent="0.3">
      <c r="A217" s="737" t="s">
        <v>606</v>
      </c>
      <c r="B217" s="738" t="s">
        <v>2778</v>
      </c>
      <c r="C217" s="739" t="s">
        <v>625</v>
      </c>
      <c r="D217" s="740" t="s">
        <v>626</v>
      </c>
      <c r="E217" s="739" t="s">
        <v>6574</v>
      </c>
      <c r="F217" s="740" t="s">
        <v>6575</v>
      </c>
      <c r="G217" s="739" t="s">
        <v>6166</v>
      </c>
      <c r="H217" s="739" t="s">
        <v>6167</v>
      </c>
      <c r="I217" s="741">
        <v>2.46</v>
      </c>
      <c r="J217" s="741">
        <v>200</v>
      </c>
      <c r="K217" s="742">
        <v>492</v>
      </c>
    </row>
    <row r="218" spans="1:11" ht="14.4" customHeight="1" x14ac:dyDescent="0.3">
      <c r="A218" s="737" t="s">
        <v>606</v>
      </c>
      <c r="B218" s="738" t="s">
        <v>2778</v>
      </c>
      <c r="C218" s="739" t="s">
        <v>625</v>
      </c>
      <c r="D218" s="740" t="s">
        <v>626</v>
      </c>
      <c r="E218" s="739" t="s">
        <v>6574</v>
      </c>
      <c r="F218" s="740" t="s">
        <v>6575</v>
      </c>
      <c r="G218" s="739" t="s">
        <v>6124</v>
      </c>
      <c r="H218" s="739" t="s">
        <v>6125</v>
      </c>
      <c r="I218" s="741">
        <v>32.67</v>
      </c>
      <c r="J218" s="741">
        <v>50</v>
      </c>
      <c r="K218" s="742">
        <v>1633.5</v>
      </c>
    </row>
    <row r="219" spans="1:11" ht="14.4" customHeight="1" x14ac:dyDescent="0.3">
      <c r="A219" s="737" t="s">
        <v>606</v>
      </c>
      <c r="B219" s="738" t="s">
        <v>2778</v>
      </c>
      <c r="C219" s="739" t="s">
        <v>625</v>
      </c>
      <c r="D219" s="740" t="s">
        <v>626</v>
      </c>
      <c r="E219" s="739" t="s">
        <v>6574</v>
      </c>
      <c r="F219" s="740" t="s">
        <v>6575</v>
      </c>
      <c r="G219" s="739" t="s">
        <v>6168</v>
      </c>
      <c r="H219" s="739" t="s">
        <v>6169</v>
      </c>
      <c r="I219" s="741">
        <v>24.15</v>
      </c>
      <c r="J219" s="741">
        <v>150</v>
      </c>
      <c r="K219" s="742">
        <v>3622.5</v>
      </c>
    </row>
    <row r="220" spans="1:11" ht="14.4" customHeight="1" x14ac:dyDescent="0.3">
      <c r="A220" s="737" t="s">
        <v>606</v>
      </c>
      <c r="B220" s="738" t="s">
        <v>2778</v>
      </c>
      <c r="C220" s="739" t="s">
        <v>625</v>
      </c>
      <c r="D220" s="740" t="s">
        <v>626</v>
      </c>
      <c r="E220" s="739" t="s">
        <v>6574</v>
      </c>
      <c r="F220" s="740" t="s">
        <v>6575</v>
      </c>
      <c r="G220" s="739" t="s">
        <v>5972</v>
      </c>
      <c r="H220" s="739" t="s">
        <v>5973</v>
      </c>
      <c r="I220" s="741">
        <v>1.9</v>
      </c>
      <c r="J220" s="741">
        <v>150</v>
      </c>
      <c r="K220" s="742">
        <v>285</v>
      </c>
    </row>
    <row r="221" spans="1:11" ht="14.4" customHeight="1" x14ac:dyDescent="0.3">
      <c r="A221" s="737" t="s">
        <v>606</v>
      </c>
      <c r="B221" s="738" t="s">
        <v>2778</v>
      </c>
      <c r="C221" s="739" t="s">
        <v>625</v>
      </c>
      <c r="D221" s="740" t="s">
        <v>626</v>
      </c>
      <c r="E221" s="739" t="s">
        <v>6574</v>
      </c>
      <c r="F221" s="740" t="s">
        <v>6575</v>
      </c>
      <c r="G221" s="739" t="s">
        <v>6080</v>
      </c>
      <c r="H221" s="739" t="s">
        <v>6081</v>
      </c>
      <c r="I221" s="741">
        <v>2.37</v>
      </c>
      <c r="J221" s="741">
        <v>410</v>
      </c>
      <c r="K221" s="742">
        <v>972.69</v>
      </c>
    </row>
    <row r="222" spans="1:11" ht="14.4" customHeight="1" x14ac:dyDescent="0.3">
      <c r="A222" s="737" t="s">
        <v>606</v>
      </c>
      <c r="B222" s="738" t="s">
        <v>2778</v>
      </c>
      <c r="C222" s="739" t="s">
        <v>625</v>
      </c>
      <c r="D222" s="740" t="s">
        <v>626</v>
      </c>
      <c r="E222" s="739" t="s">
        <v>6574</v>
      </c>
      <c r="F222" s="740" t="s">
        <v>6575</v>
      </c>
      <c r="G222" s="739" t="s">
        <v>6082</v>
      </c>
      <c r="H222" s="739" t="s">
        <v>6083</v>
      </c>
      <c r="I222" s="741">
        <v>1.99</v>
      </c>
      <c r="J222" s="741">
        <v>150</v>
      </c>
      <c r="K222" s="742">
        <v>298.5</v>
      </c>
    </row>
    <row r="223" spans="1:11" ht="14.4" customHeight="1" x14ac:dyDescent="0.3">
      <c r="A223" s="737" t="s">
        <v>606</v>
      </c>
      <c r="B223" s="738" t="s">
        <v>2778</v>
      </c>
      <c r="C223" s="739" t="s">
        <v>625</v>
      </c>
      <c r="D223" s="740" t="s">
        <v>626</v>
      </c>
      <c r="E223" s="739" t="s">
        <v>6574</v>
      </c>
      <c r="F223" s="740" t="s">
        <v>6575</v>
      </c>
      <c r="G223" s="739" t="s">
        <v>5974</v>
      </c>
      <c r="H223" s="739" t="s">
        <v>5975</v>
      </c>
      <c r="I223" s="741">
        <v>1.9249999999999998</v>
      </c>
      <c r="J223" s="741">
        <v>300</v>
      </c>
      <c r="K223" s="742">
        <v>577</v>
      </c>
    </row>
    <row r="224" spans="1:11" ht="14.4" customHeight="1" x14ac:dyDescent="0.3">
      <c r="A224" s="737" t="s">
        <v>606</v>
      </c>
      <c r="B224" s="738" t="s">
        <v>2778</v>
      </c>
      <c r="C224" s="739" t="s">
        <v>625</v>
      </c>
      <c r="D224" s="740" t="s">
        <v>626</v>
      </c>
      <c r="E224" s="739" t="s">
        <v>6574</v>
      </c>
      <c r="F224" s="740" t="s">
        <v>6575</v>
      </c>
      <c r="G224" s="739" t="s">
        <v>6170</v>
      </c>
      <c r="H224" s="739" t="s">
        <v>6171</v>
      </c>
      <c r="I224" s="741">
        <v>3.07</v>
      </c>
      <c r="J224" s="741">
        <v>200</v>
      </c>
      <c r="K224" s="742">
        <v>614</v>
      </c>
    </row>
    <row r="225" spans="1:11" ht="14.4" customHeight="1" x14ac:dyDescent="0.3">
      <c r="A225" s="737" t="s">
        <v>606</v>
      </c>
      <c r="B225" s="738" t="s">
        <v>2778</v>
      </c>
      <c r="C225" s="739" t="s">
        <v>625</v>
      </c>
      <c r="D225" s="740" t="s">
        <v>626</v>
      </c>
      <c r="E225" s="739" t="s">
        <v>6574</v>
      </c>
      <c r="F225" s="740" t="s">
        <v>6575</v>
      </c>
      <c r="G225" s="739" t="s">
        <v>5976</v>
      </c>
      <c r="H225" s="739" t="s">
        <v>5977</v>
      </c>
      <c r="I225" s="741">
        <v>2.17</v>
      </c>
      <c r="J225" s="741">
        <v>200</v>
      </c>
      <c r="K225" s="742">
        <v>434</v>
      </c>
    </row>
    <row r="226" spans="1:11" ht="14.4" customHeight="1" x14ac:dyDescent="0.3">
      <c r="A226" s="737" t="s">
        <v>606</v>
      </c>
      <c r="B226" s="738" t="s">
        <v>2778</v>
      </c>
      <c r="C226" s="739" t="s">
        <v>625</v>
      </c>
      <c r="D226" s="740" t="s">
        <v>626</v>
      </c>
      <c r="E226" s="739" t="s">
        <v>6574</v>
      </c>
      <c r="F226" s="740" t="s">
        <v>6575</v>
      </c>
      <c r="G226" s="739" t="s">
        <v>6134</v>
      </c>
      <c r="H226" s="739" t="s">
        <v>6135</v>
      </c>
      <c r="I226" s="741">
        <v>2.7</v>
      </c>
      <c r="J226" s="741">
        <v>250</v>
      </c>
      <c r="K226" s="742">
        <v>675</v>
      </c>
    </row>
    <row r="227" spans="1:11" ht="14.4" customHeight="1" x14ac:dyDescent="0.3">
      <c r="A227" s="737" t="s">
        <v>606</v>
      </c>
      <c r="B227" s="738" t="s">
        <v>2778</v>
      </c>
      <c r="C227" s="739" t="s">
        <v>625</v>
      </c>
      <c r="D227" s="740" t="s">
        <v>626</v>
      </c>
      <c r="E227" s="739" t="s">
        <v>6574</v>
      </c>
      <c r="F227" s="740" t="s">
        <v>6575</v>
      </c>
      <c r="G227" s="739" t="s">
        <v>6172</v>
      </c>
      <c r="H227" s="739" t="s">
        <v>6173</v>
      </c>
      <c r="I227" s="741">
        <v>4</v>
      </c>
      <c r="J227" s="741">
        <v>100</v>
      </c>
      <c r="K227" s="742">
        <v>400</v>
      </c>
    </row>
    <row r="228" spans="1:11" ht="14.4" customHeight="1" x14ac:dyDescent="0.3">
      <c r="A228" s="737" t="s">
        <v>606</v>
      </c>
      <c r="B228" s="738" t="s">
        <v>2778</v>
      </c>
      <c r="C228" s="739" t="s">
        <v>625</v>
      </c>
      <c r="D228" s="740" t="s">
        <v>626</v>
      </c>
      <c r="E228" s="739" t="s">
        <v>6574</v>
      </c>
      <c r="F228" s="740" t="s">
        <v>6575</v>
      </c>
      <c r="G228" s="739" t="s">
        <v>6174</v>
      </c>
      <c r="H228" s="739" t="s">
        <v>6175</v>
      </c>
      <c r="I228" s="741">
        <v>1.94</v>
      </c>
      <c r="J228" s="741">
        <v>100</v>
      </c>
      <c r="K228" s="742">
        <v>194</v>
      </c>
    </row>
    <row r="229" spans="1:11" ht="14.4" customHeight="1" x14ac:dyDescent="0.3">
      <c r="A229" s="737" t="s">
        <v>606</v>
      </c>
      <c r="B229" s="738" t="s">
        <v>2778</v>
      </c>
      <c r="C229" s="739" t="s">
        <v>625</v>
      </c>
      <c r="D229" s="740" t="s">
        <v>626</v>
      </c>
      <c r="E229" s="739" t="s">
        <v>6574</v>
      </c>
      <c r="F229" s="740" t="s">
        <v>6575</v>
      </c>
      <c r="G229" s="739" t="s">
        <v>5980</v>
      </c>
      <c r="H229" s="739" t="s">
        <v>5981</v>
      </c>
      <c r="I229" s="741">
        <v>1.99</v>
      </c>
      <c r="J229" s="741">
        <v>50</v>
      </c>
      <c r="K229" s="742">
        <v>99.5</v>
      </c>
    </row>
    <row r="230" spans="1:11" ht="14.4" customHeight="1" x14ac:dyDescent="0.3">
      <c r="A230" s="737" t="s">
        <v>606</v>
      </c>
      <c r="B230" s="738" t="s">
        <v>2778</v>
      </c>
      <c r="C230" s="739" t="s">
        <v>625</v>
      </c>
      <c r="D230" s="740" t="s">
        <v>626</v>
      </c>
      <c r="E230" s="739" t="s">
        <v>6574</v>
      </c>
      <c r="F230" s="740" t="s">
        <v>6575</v>
      </c>
      <c r="G230" s="739" t="s">
        <v>6088</v>
      </c>
      <c r="H230" s="739" t="s">
        <v>6089</v>
      </c>
      <c r="I230" s="741">
        <v>4.43</v>
      </c>
      <c r="J230" s="741">
        <v>100</v>
      </c>
      <c r="K230" s="742">
        <v>443</v>
      </c>
    </row>
    <row r="231" spans="1:11" ht="14.4" customHeight="1" x14ac:dyDescent="0.3">
      <c r="A231" s="737" t="s">
        <v>606</v>
      </c>
      <c r="B231" s="738" t="s">
        <v>2778</v>
      </c>
      <c r="C231" s="739" t="s">
        <v>625</v>
      </c>
      <c r="D231" s="740" t="s">
        <v>626</v>
      </c>
      <c r="E231" s="739" t="s">
        <v>6574</v>
      </c>
      <c r="F231" s="740" t="s">
        <v>6575</v>
      </c>
      <c r="G231" s="739" t="s">
        <v>5984</v>
      </c>
      <c r="H231" s="739" t="s">
        <v>5985</v>
      </c>
      <c r="I231" s="741">
        <v>11.74</v>
      </c>
      <c r="J231" s="741">
        <v>60</v>
      </c>
      <c r="K231" s="742">
        <v>704.40000000000009</v>
      </c>
    </row>
    <row r="232" spans="1:11" ht="14.4" customHeight="1" x14ac:dyDescent="0.3">
      <c r="A232" s="737" t="s">
        <v>606</v>
      </c>
      <c r="B232" s="738" t="s">
        <v>2778</v>
      </c>
      <c r="C232" s="739" t="s">
        <v>625</v>
      </c>
      <c r="D232" s="740" t="s">
        <v>626</v>
      </c>
      <c r="E232" s="739" t="s">
        <v>6574</v>
      </c>
      <c r="F232" s="740" t="s">
        <v>6575</v>
      </c>
      <c r="G232" s="739" t="s">
        <v>5986</v>
      </c>
      <c r="H232" s="739" t="s">
        <v>5987</v>
      </c>
      <c r="I232" s="741">
        <v>2.5166666666666662</v>
      </c>
      <c r="J232" s="741">
        <v>1300</v>
      </c>
      <c r="K232" s="742">
        <v>3271.5</v>
      </c>
    </row>
    <row r="233" spans="1:11" ht="14.4" customHeight="1" x14ac:dyDescent="0.3">
      <c r="A233" s="737" t="s">
        <v>606</v>
      </c>
      <c r="B233" s="738" t="s">
        <v>2778</v>
      </c>
      <c r="C233" s="739" t="s">
        <v>625</v>
      </c>
      <c r="D233" s="740" t="s">
        <v>626</v>
      </c>
      <c r="E233" s="739" t="s">
        <v>6574</v>
      </c>
      <c r="F233" s="740" t="s">
        <v>6575</v>
      </c>
      <c r="G233" s="739" t="s">
        <v>5990</v>
      </c>
      <c r="H233" s="739" t="s">
        <v>5991</v>
      </c>
      <c r="I233" s="741">
        <v>21.234999999999999</v>
      </c>
      <c r="J233" s="741">
        <v>100</v>
      </c>
      <c r="K233" s="742">
        <v>2123.5</v>
      </c>
    </row>
    <row r="234" spans="1:11" ht="14.4" customHeight="1" x14ac:dyDescent="0.3">
      <c r="A234" s="737" t="s">
        <v>606</v>
      </c>
      <c r="B234" s="738" t="s">
        <v>2778</v>
      </c>
      <c r="C234" s="739" t="s">
        <v>625</v>
      </c>
      <c r="D234" s="740" t="s">
        <v>626</v>
      </c>
      <c r="E234" s="739" t="s">
        <v>6574</v>
      </c>
      <c r="F234" s="740" t="s">
        <v>6575</v>
      </c>
      <c r="G234" s="739" t="s">
        <v>6090</v>
      </c>
      <c r="H234" s="739" t="s">
        <v>6091</v>
      </c>
      <c r="I234" s="741">
        <v>21.24</v>
      </c>
      <c r="J234" s="741">
        <v>50</v>
      </c>
      <c r="K234" s="742">
        <v>1062</v>
      </c>
    </row>
    <row r="235" spans="1:11" ht="14.4" customHeight="1" x14ac:dyDescent="0.3">
      <c r="A235" s="737" t="s">
        <v>606</v>
      </c>
      <c r="B235" s="738" t="s">
        <v>2778</v>
      </c>
      <c r="C235" s="739" t="s">
        <v>625</v>
      </c>
      <c r="D235" s="740" t="s">
        <v>626</v>
      </c>
      <c r="E235" s="739" t="s">
        <v>6574</v>
      </c>
      <c r="F235" s="740" t="s">
        <v>6575</v>
      </c>
      <c r="G235" s="739" t="s">
        <v>6000</v>
      </c>
      <c r="H235" s="739" t="s">
        <v>6001</v>
      </c>
      <c r="I235" s="741">
        <v>2.29</v>
      </c>
      <c r="J235" s="741">
        <v>450</v>
      </c>
      <c r="K235" s="742">
        <v>1030.5</v>
      </c>
    </row>
    <row r="236" spans="1:11" ht="14.4" customHeight="1" x14ac:dyDescent="0.3">
      <c r="A236" s="737" t="s">
        <v>606</v>
      </c>
      <c r="B236" s="738" t="s">
        <v>2778</v>
      </c>
      <c r="C236" s="739" t="s">
        <v>625</v>
      </c>
      <c r="D236" s="740" t="s">
        <v>626</v>
      </c>
      <c r="E236" s="739" t="s">
        <v>6574</v>
      </c>
      <c r="F236" s="740" t="s">
        <v>6575</v>
      </c>
      <c r="G236" s="739" t="s">
        <v>6140</v>
      </c>
      <c r="H236" s="739" t="s">
        <v>6141</v>
      </c>
      <c r="I236" s="741">
        <v>9.1999999999999993</v>
      </c>
      <c r="J236" s="741">
        <v>100</v>
      </c>
      <c r="K236" s="742">
        <v>920</v>
      </c>
    </row>
    <row r="237" spans="1:11" ht="14.4" customHeight="1" x14ac:dyDescent="0.3">
      <c r="A237" s="737" t="s">
        <v>606</v>
      </c>
      <c r="B237" s="738" t="s">
        <v>2778</v>
      </c>
      <c r="C237" s="739" t="s">
        <v>625</v>
      </c>
      <c r="D237" s="740" t="s">
        <v>626</v>
      </c>
      <c r="E237" s="739" t="s">
        <v>6574</v>
      </c>
      <c r="F237" s="740" t="s">
        <v>6575</v>
      </c>
      <c r="G237" s="739" t="s">
        <v>6092</v>
      </c>
      <c r="H237" s="739" t="s">
        <v>6093</v>
      </c>
      <c r="I237" s="741">
        <v>5</v>
      </c>
      <c r="J237" s="741">
        <v>250</v>
      </c>
      <c r="K237" s="742">
        <v>1250</v>
      </c>
    </row>
    <row r="238" spans="1:11" ht="14.4" customHeight="1" x14ac:dyDescent="0.3">
      <c r="A238" s="737" t="s">
        <v>606</v>
      </c>
      <c r="B238" s="738" t="s">
        <v>2778</v>
      </c>
      <c r="C238" s="739" t="s">
        <v>625</v>
      </c>
      <c r="D238" s="740" t="s">
        <v>626</v>
      </c>
      <c r="E238" s="739" t="s">
        <v>6574</v>
      </c>
      <c r="F238" s="740" t="s">
        <v>6575</v>
      </c>
      <c r="G238" s="739" t="s">
        <v>6176</v>
      </c>
      <c r="H238" s="739" t="s">
        <v>6177</v>
      </c>
      <c r="I238" s="741">
        <v>791.745</v>
      </c>
      <c r="J238" s="741">
        <v>30</v>
      </c>
      <c r="K238" s="742">
        <v>23752.32</v>
      </c>
    </row>
    <row r="239" spans="1:11" ht="14.4" customHeight="1" x14ac:dyDescent="0.3">
      <c r="A239" s="737" t="s">
        <v>606</v>
      </c>
      <c r="B239" s="738" t="s">
        <v>2778</v>
      </c>
      <c r="C239" s="739" t="s">
        <v>625</v>
      </c>
      <c r="D239" s="740" t="s">
        <v>626</v>
      </c>
      <c r="E239" s="739" t="s">
        <v>6574</v>
      </c>
      <c r="F239" s="740" t="s">
        <v>6575</v>
      </c>
      <c r="G239" s="739" t="s">
        <v>6178</v>
      </c>
      <c r="H239" s="739" t="s">
        <v>6179</v>
      </c>
      <c r="I239" s="741">
        <v>5.0199999999999996</v>
      </c>
      <c r="J239" s="741">
        <v>100</v>
      </c>
      <c r="K239" s="742">
        <v>502.1</v>
      </c>
    </row>
    <row r="240" spans="1:11" ht="14.4" customHeight="1" x14ac:dyDescent="0.3">
      <c r="A240" s="737" t="s">
        <v>606</v>
      </c>
      <c r="B240" s="738" t="s">
        <v>2778</v>
      </c>
      <c r="C240" s="739" t="s">
        <v>625</v>
      </c>
      <c r="D240" s="740" t="s">
        <v>626</v>
      </c>
      <c r="E240" s="739" t="s">
        <v>6574</v>
      </c>
      <c r="F240" s="740" t="s">
        <v>6575</v>
      </c>
      <c r="G240" s="739" t="s">
        <v>6006</v>
      </c>
      <c r="H240" s="739" t="s">
        <v>6007</v>
      </c>
      <c r="I240" s="741">
        <v>3.43</v>
      </c>
      <c r="J240" s="741">
        <v>40</v>
      </c>
      <c r="K240" s="742">
        <v>137.19999999999999</v>
      </c>
    </row>
    <row r="241" spans="1:11" ht="14.4" customHeight="1" x14ac:dyDescent="0.3">
      <c r="A241" s="737" t="s">
        <v>606</v>
      </c>
      <c r="B241" s="738" t="s">
        <v>2778</v>
      </c>
      <c r="C241" s="739" t="s">
        <v>625</v>
      </c>
      <c r="D241" s="740" t="s">
        <v>626</v>
      </c>
      <c r="E241" s="739" t="s">
        <v>6574</v>
      </c>
      <c r="F241" s="740" t="s">
        <v>6575</v>
      </c>
      <c r="G241" s="739" t="s">
        <v>6008</v>
      </c>
      <c r="H241" s="739" t="s">
        <v>6009</v>
      </c>
      <c r="I241" s="741">
        <v>6.1</v>
      </c>
      <c r="J241" s="741">
        <v>40</v>
      </c>
      <c r="K241" s="742">
        <v>244</v>
      </c>
    </row>
    <row r="242" spans="1:11" ht="14.4" customHeight="1" x14ac:dyDescent="0.3">
      <c r="A242" s="737" t="s">
        <v>606</v>
      </c>
      <c r="B242" s="738" t="s">
        <v>2778</v>
      </c>
      <c r="C242" s="739" t="s">
        <v>625</v>
      </c>
      <c r="D242" s="740" t="s">
        <v>626</v>
      </c>
      <c r="E242" s="739" t="s">
        <v>6574</v>
      </c>
      <c r="F242" s="740" t="s">
        <v>6575</v>
      </c>
      <c r="G242" s="739" t="s">
        <v>6180</v>
      </c>
      <c r="H242" s="739" t="s">
        <v>6181</v>
      </c>
      <c r="I242" s="741">
        <v>4.17</v>
      </c>
      <c r="J242" s="741">
        <v>100</v>
      </c>
      <c r="K242" s="742">
        <v>417.45</v>
      </c>
    </row>
    <row r="243" spans="1:11" ht="14.4" customHeight="1" x14ac:dyDescent="0.3">
      <c r="A243" s="737" t="s">
        <v>606</v>
      </c>
      <c r="B243" s="738" t="s">
        <v>2778</v>
      </c>
      <c r="C243" s="739" t="s">
        <v>625</v>
      </c>
      <c r="D243" s="740" t="s">
        <v>626</v>
      </c>
      <c r="E243" s="739" t="s">
        <v>6574</v>
      </c>
      <c r="F243" s="740" t="s">
        <v>6575</v>
      </c>
      <c r="G243" s="739" t="s">
        <v>6182</v>
      </c>
      <c r="H243" s="739" t="s">
        <v>6183</v>
      </c>
      <c r="I243" s="741">
        <v>405.35</v>
      </c>
      <c r="J243" s="741">
        <v>1</v>
      </c>
      <c r="K243" s="742">
        <v>405.35</v>
      </c>
    </row>
    <row r="244" spans="1:11" ht="14.4" customHeight="1" x14ac:dyDescent="0.3">
      <c r="A244" s="737" t="s">
        <v>606</v>
      </c>
      <c r="B244" s="738" t="s">
        <v>2778</v>
      </c>
      <c r="C244" s="739" t="s">
        <v>625</v>
      </c>
      <c r="D244" s="740" t="s">
        <v>626</v>
      </c>
      <c r="E244" s="739" t="s">
        <v>6584</v>
      </c>
      <c r="F244" s="740" t="s">
        <v>6585</v>
      </c>
      <c r="G244" s="739" t="s">
        <v>6184</v>
      </c>
      <c r="H244" s="739" t="s">
        <v>6185</v>
      </c>
      <c r="I244" s="741">
        <v>2818.82</v>
      </c>
      <c r="J244" s="741">
        <v>10</v>
      </c>
      <c r="K244" s="742">
        <v>28188.16</v>
      </c>
    </row>
    <row r="245" spans="1:11" ht="14.4" customHeight="1" x14ac:dyDescent="0.3">
      <c r="A245" s="737" t="s">
        <v>606</v>
      </c>
      <c r="B245" s="738" t="s">
        <v>2778</v>
      </c>
      <c r="C245" s="739" t="s">
        <v>625</v>
      </c>
      <c r="D245" s="740" t="s">
        <v>626</v>
      </c>
      <c r="E245" s="739" t="s">
        <v>6576</v>
      </c>
      <c r="F245" s="740" t="s">
        <v>6577</v>
      </c>
      <c r="G245" s="739" t="s">
        <v>6034</v>
      </c>
      <c r="H245" s="739" t="s">
        <v>6035</v>
      </c>
      <c r="I245" s="741">
        <v>8.17</v>
      </c>
      <c r="J245" s="741">
        <v>50</v>
      </c>
      <c r="K245" s="742">
        <v>408.5</v>
      </c>
    </row>
    <row r="246" spans="1:11" ht="14.4" customHeight="1" x14ac:dyDescent="0.3">
      <c r="A246" s="737" t="s">
        <v>606</v>
      </c>
      <c r="B246" s="738" t="s">
        <v>2778</v>
      </c>
      <c r="C246" s="739" t="s">
        <v>625</v>
      </c>
      <c r="D246" s="740" t="s">
        <v>626</v>
      </c>
      <c r="E246" s="739" t="s">
        <v>6578</v>
      </c>
      <c r="F246" s="740" t="s">
        <v>6579</v>
      </c>
      <c r="G246" s="739" t="s">
        <v>6154</v>
      </c>
      <c r="H246" s="739" t="s">
        <v>6155</v>
      </c>
      <c r="I246" s="741">
        <v>0.30333333333333329</v>
      </c>
      <c r="J246" s="741">
        <v>600</v>
      </c>
      <c r="K246" s="742">
        <v>182</v>
      </c>
    </row>
    <row r="247" spans="1:11" ht="14.4" customHeight="1" x14ac:dyDescent="0.3">
      <c r="A247" s="737" t="s">
        <v>606</v>
      </c>
      <c r="B247" s="738" t="s">
        <v>2778</v>
      </c>
      <c r="C247" s="739" t="s">
        <v>625</v>
      </c>
      <c r="D247" s="740" t="s">
        <v>626</v>
      </c>
      <c r="E247" s="739" t="s">
        <v>6578</v>
      </c>
      <c r="F247" s="740" t="s">
        <v>6579</v>
      </c>
      <c r="G247" s="739" t="s">
        <v>6186</v>
      </c>
      <c r="H247" s="739" t="s">
        <v>6187</v>
      </c>
      <c r="I247" s="741">
        <v>0.3</v>
      </c>
      <c r="J247" s="741">
        <v>100</v>
      </c>
      <c r="K247" s="742">
        <v>30</v>
      </c>
    </row>
    <row r="248" spans="1:11" ht="14.4" customHeight="1" x14ac:dyDescent="0.3">
      <c r="A248" s="737" t="s">
        <v>606</v>
      </c>
      <c r="B248" s="738" t="s">
        <v>2778</v>
      </c>
      <c r="C248" s="739" t="s">
        <v>625</v>
      </c>
      <c r="D248" s="740" t="s">
        <v>626</v>
      </c>
      <c r="E248" s="739" t="s">
        <v>6578</v>
      </c>
      <c r="F248" s="740" t="s">
        <v>6579</v>
      </c>
      <c r="G248" s="739" t="s">
        <v>6188</v>
      </c>
      <c r="H248" s="739" t="s">
        <v>6189</v>
      </c>
      <c r="I248" s="741">
        <v>1.8066666666666666</v>
      </c>
      <c r="J248" s="741">
        <v>700</v>
      </c>
      <c r="K248" s="742">
        <v>1264</v>
      </c>
    </row>
    <row r="249" spans="1:11" ht="14.4" customHeight="1" x14ac:dyDescent="0.3">
      <c r="A249" s="737" t="s">
        <v>606</v>
      </c>
      <c r="B249" s="738" t="s">
        <v>2778</v>
      </c>
      <c r="C249" s="739" t="s">
        <v>625</v>
      </c>
      <c r="D249" s="740" t="s">
        <v>626</v>
      </c>
      <c r="E249" s="739" t="s">
        <v>6578</v>
      </c>
      <c r="F249" s="740" t="s">
        <v>6579</v>
      </c>
      <c r="G249" s="739" t="s">
        <v>6190</v>
      </c>
      <c r="H249" s="739" t="s">
        <v>6191</v>
      </c>
      <c r="I249" s="741">
        <v>1.8</v>
      </c>
      <c r="J249" s="741">
        <v>100</v>
      </c>
      <c r="K249" s="742">
        <v>180</v>
      </c>
    </row>
    <row r="250" spans="1:11" ht="14.4" customHeight="1" x14ac:dyDescent="0.3">
      <c r="A250" s="737" t="s">
        <v>606</v>
      </c>
      <c r="B250" s="738" t="s">
        <v>2778</v>
      </c>
      <c r="C250" s="739" t="s">
        <v>625</v>
      </c>
      <c r="D250" s="740" t="s">
        <v>626</v>
      </c>
      <c r="E250" s="739" t="s">
        <v>6580</v>
      </c>
      <c r="F250" s="740" t="s">
        <v>6581</v>
      </c>
      <c r="G250" s="739" t="s">
        <v>6046</v>
      </c>
      <c r="H250" s="739" t="s">
        <v>6047</v>
      </c>
      <c r="I250" s="741">
        <v>0.69</v>
      </c>
      <c r="J250" s="741">
        <v>2200</v>
      </c>
      <c r="K250" s="742">
        <v>1518</v>
      </c>
    </row>
    <row r="251" spans="1:11" ht="14.4" customHeight="1" x14ac:dyDescent="0.3">
      <c r="A251" s="737" t="s">
        <v>606</v>
      </c>
      <c r="B251" s="738" t="s">
        <v>2778</v>
      </c>
      <c r="C251" s="739" t="s">
        <v>625</v>
      </c>
      <c r="D251" s="740" t="s">
        <v>626</v>
      </c>
      <c r="E251" s="739" t="s">
        <v>6580</v>
      </c>
      <c r="F251" s="740" t="s">
        <v>6581</v>
      </c>
      <c r="G251" s="739" t="s">
        <v>6048</v>
      </c>
      <c r="H251" s="739" t="s">
        <v>6049</v>
      </c>
      <c r="I251" s="741">
        <v>0.69</v>
      </c>
      <c r="J251" s="741">
        <v>1000</v>
      </c>
      <c r="K251" s="742">
        <v>690</v>
      </c>
    </row>
    <row r="252" spans="1:11" ht="14.4" customHeight="1" x14ac:dyDescent="0.3">
      <c r="A252" s="737" t="s">
        <v>606</v>
      </c>
      <c r="B252" s="738" t="s">
        <v>2778</v>
      </c>
      <c r="C252" s="739" t="s">
        <v>625</v>
      </c>
      <c r="D252" s="740" t="s">
        <v>626</v>
      </c>
      <c r="E252" s="739" t="s">
        <v>6580</v>
      </c>
      <c r="F252" s="740" t="s">
        <v>6581</v>
      </c>
      <c r="G252" s="739" t="s">
        <v>6158</v>
      </c>
      <c r="H252" s="739" t="s">
        <v>6159</v>
      </c>
      <c r="I252" s="741">
        <v>6.24</v>
      </c>
      <c r="J252" s="741">
        <v>70</v>
      </c>
      <c r="K252" s="742">
        <v>436.8</v>
      </c>
    </row>
    <row r="253" spans="1:11" ht="14.4" customHeight="1" x14ac:dyDescent="0.3">
      <c r="A253" s="737" t="s">
        <v>606</v>
      </c>
      <c r="B253" s="738" t="s">
        <v>2778</v>
      </c>
      <c r="C253" s="739" t="s">
        <v>625</v>
      </c>
      <c r="D253" s="740" t="s">
        <v>626</v>
      </c>
      <c r="E253" s="739" t="s">
        <v>6580</v>
      </c>
      <c r="F253" s="740" t="s">
        <v>6581</v>
      </c>
      <c r="G253" s="739" t="s">
        <v>6192</v>
      </c>
      <c r="H253" s="739" t="s">
        <v>6193</v>
      </c>
      <c r="I253" s="741">
        <v>6.23</v>
      </c>
      <c r="J253" s="741">
        <v>70</v>
      </c>
      <c r="K253" s="742">
        <v>436.1</v>
      </c>
    </row>
    <row r="254" spans="1:11" ht="14.4" customHeight="1" x14ac:dyDescent="0.3">
      <c r="A254" s="737" t="s">
        <v>606</v>
      </c>
      <c r="B254" s="738" t="s">
        <v>2778</v>
      </c>
      <c r="C254" s="739" t="s">
        <v>625</v>
      </c>
      <c r="D254" s="740" t="s">
        <v>626</v>
      </c>
      <c r="E254" s="739" t="s">
        <v>6586</v>
      </c>
      <c r="F254" s="740" t="s">
        <v>6587</v>
      </c>
      <c r="G254" s="739" t="s">
        <v>6194</v>
      </c>
      <c r="H254" s="739" t="s">
        <v>6195</v>
      </c>
      <c r="I254" s="741">
        <v>290.39999999999998</v>
      </c>
      <c r="J254" s="741">
        <v>4</v>
      </c>
      <c r="K254" s="742">
        <v>1161.5999999999999</v>
      </c>
    </row>
    <row r="255" spans="1:11" ht="14.4" customHeight="1" x14ac:dyDescent="0.3">
      <c r="A255" s="737" t="s">
        <v>606</v>
      </c>
      <c r="B255" s="738" t="s">
        <v>2778</v>
      </c>
      <c r="C255" s="739" t="s">
        <v>625</v>
      </c>
      <c r="D255" s="740" t="s">
        <v>626</v>
      </c>
      <c r="E255" s="739" t="s">
        <v>6582</v>
      </c>
      <c r="F255" s="740" t="s">
        <v>6583</v>
      </c>
      <c r="G255" s="739" t="s">
        <v>6052</v>
      </c>
      <c r="H255" s="739" t="s">
        <v>6053</v>
      </c>
      <c r="I255" s="741">
        <v>15.21</v>
      </c>
      <c r="J255" s="741">
        <v>100</v>
      </c>
      <c r="K255" s="742">
        <v>1521</v>
      </c>
    </row>
    <row r="256" spans="1:11" ht="14.4" customHeight="1" x14ac:dyDescent="0.3">
      <c r="A256" s="737" t="s">
        <v>606</v>
      </c>
      <c r="B256" s="738" t="s">
        <v>2778</v>
      </c>
      <c r="C256" s="739" t="s">
        <v>628</v>
      </c>
      <c r="D256" s="740" t="s">
        <v>629</v>
      </c>
      <c r="E256" s="739" t="s">
        <v>6572</v>
      </c>
      <c r="F256" s="740" t="s">
        <v>6573</v>
      </c>
      <c r="G256" s="739" t="s">
        <v>5904</v>
      </c>
      <c r="H256" s="739" t="s">
        <v>5905</v>
      </c>
      <c r="I256" s="741">
        <v>2.5099999999999998</v>
      </c>
      <c r="J256" s="741">
        <v>80</v>
      </c>
      <c r="K256" s="742">
        <v>200.8</v>
      </c>
    </row>
    <row r="257" spans="1:11" ht="14.4" customHeight="1" x14ac:dyDescent="0.3">
      <c r="A257" s="737" t="s">
        <v>606</v>
      </c>
      <c r="B257" s="738" t="s">
        <v>2778</v>
      </c>
      <c r="C257" s="739" t="s">
        <v>628</v>
      </c>
      <c r="D257" s="740" t="s">
        <v>629</v>
      </c>
      <c r="E257" s="739" t="s">
        <v>6572</v>
      </c>
      <c r="F257" s="740" t="s">
        <v>6573</v>
      </c>
      <c r="G257" s="739" t="s">
        <v>5906</v>
      </c>
      <c r="H257" s="739" t="s">
        <v>5907</v>
      </c>
      <c r="I257" s="741">
        <v>28.73</v>
      </c>
      <c r="J257" s="741">
        <v>24</v>
      </c>
      <c r="K257" s="742">
        <v>689.52</v>
      </c>
    </row>
    <row r="258" spans="1:11" ht="14.4" customHeight="1" x14ac:dyDescent="0.3">
      <c r="A258" s="737" t="s">
        <v>606</v>
      </c>
      <c r="B258" s="738" t="s">
        <v>2778</v>
      </c>
      <c r="C258" s="739" t="s">
        <v>628</v>
      </c>
      <c r="D258" s="740" t="s">
        <v>629</v>
      </c>
      <c r="E258" s="739" t="s">
        <v>6572</v>
      </c>
      <c r="F258" s="740" t="s">
        <v>6573</v>
      </c>
      <c r="G258" s="739" t="s">
        <v>5912</v>
      </c>
      <c r="H258" s="739" t="s">
        <v>5913</v>
      </c>
      <c r="I258" s="741">
        <v>27.875</v>
      </c>
      <c r="J258" s="741">
        <v>8</v>
      </c>
      <c r="K258" s="742">
        <v>222.99</v>
      </c>
    </row>
    <row r="259" spans="1:11" ht="14.4" customHeight="1" x14ac:dyDescent="0.3">
      <c r="A259" s="737" t="s">
        <v>606</v>
      </c>
      <c r="B259" s="738" t="s">
        <v>2778</v>
      </c>
      <c r="C259" s="739" t="s">
        <v>628</v>
      </c>
      <c r="D259" s="740" t="s">
        <v>629</v>
      </c>
      <c r="E259" s="739" t="s">
        <v>6572</v>
      </c>
      <c r="F259" s="740" t="s">
        <v>6573</v>
      </c>
      <c r="G259" s="739" t="s">
        <v>6162</v>
      </c>
      <c r="H259" s="739" t="s">
        <v>6163</v>
      </c>
      <c r="I259" s="741">
        <v>26.37</v>
      </c>
      <c r="J259" s="741">
        <v>24</v>
      </c>
      <c r="K259" s="742">
        <v>632.88</v>
      </c>
    </row>
    <row r="260" spans="1:11" ht="14.4" customHeight="1" x14ac:dyDescent="0.3">
      <c r="A260" s="737" t="s">
        <v>606</v>
      </c>
      <c r="B260" s="738" t="s">
        <v>2778</v>
      </c>
      <c r="C260" s="739" t="s">
        <v>628</v>
      </c>
      <c r="D260" s="740" t="s">
        <v>629</v>
      </c>
      <c r="E260" s="739" t="s">
        <v>6572</v>
      </c>
      <c r="F260" s="740" t="s">
        <v>6573</v>
      </c>
      <c r="G260" s="739" t="s">
        <v>6064</v>
      </c>
      <c r="H260" s="739" t="s">
        <v>6065</v>
      </c>
      <c r="I260" s="741">
        <v>1317.69</v>
      </c>
      <c r="J260" s="741">
        <v>2</v>
      </c>
      <c r="K260" s="742">
        <v>2635.38</v>
      </c>
    </row>
    <row r="261" spans="1:11" ht="14.4" customHeight="1" x14ac:dyDescent="0.3">
      <c r="A261" s="737" t="s">
        <v>606</v>
      </c>
      <c r="B261" s="738" t="s">
        <v>2778</v>
      </c>
      <c r="C261" s="739" t="s">
        <v>628</v>
      </c>
      <c r="D261" s="740" t="s">
        <v>629</v>
      </c>
      <c r="E261" s="739" t="s">
        <v>6572</v>
      </c>
      <c r="F261" s="740" t="s">
        <v>6573</v>
      </c>
      <c r="G261" s="739" t="s">
        <v>5924</v>
      </c>
      <c r="H261" s="739" t="s">
        <v>5925</v>
      </c>
      <c r="I261" s="741">
        <v>0.38</v>
      </c>
      <c r="J261" s="741">
        <v>600</v>
      </c>
      <c r="K261" s="742">
        <v>228</v>
      </c>
    </row>
    <row r="262" spans="1:11" ht="14.4" customHeight="1" x14ac:dyDescent="0.3">
      <c r="A262" s="737" t="s">
        <v>606</v>
      </c>
      <c r="B262" s="738" t="s">
        <v>2778</v>
      </c>
      <c r="C262" s="739" t="s">
        <v>628</v>
      </c>
      <c r="D262" s="740" t="s">
        <v>629</v>
      </c>
      <c r="E262" s="739" t="s">
        <v>6572</v>
      </c>
      <c r="F262" s="740" t="s">
        <v>6573</v>
      </c>
      <c r="G262" s="739" t="s">
        <v>6196</v>
      </c>
      <c r="H262" s="739" t="s">
        <v>6197</v>
      </c>
      <c r="I262" s="741">
        <v>17.23</v>
      </c>
      <c r="J262" s="741">
        <v>60</v>
      </c>
      <c r="K262" s="742">
        <v>1033.8</v>
      </c>
    </row>
    <row r="263" spans="1:11" ht="14.4" customHeight="1" x14ac:dyDescent="0.3">
      <c r="A263" s="737" t="s">
        <v>606</v>
      </c>
      <c r="B263" s="738" t="s">
        <v>2778</v>
      </c>
      <c r="C263" s="739" t="s">
        <v>628</v>
      </c>
      <c r="D263" s="740" t="s">
        <v>629</v>
      </c>
      <c r="E263" s="739" t="s">
        <v>6572</v>
      </c>
      <c r="F263" s="740" t="s">
        <v>6573</v>
      </c>
      <c r="G263" s="739" t="s">
        <v>6074</v>
      </c>
      <c r="H263" s="739" t="s">
        <v>6075</v>
      </c>
      <c r="I263" s="741">
        <v>991.3</v>
      </c>
      <c r="J263" s="741">
        <v>2</v>
      </c>
      <c r="K263" s="742">
        <v>1982.6</v>
      </c>
    </row>
    <row r="264" spans="1:11" ht="14.4" customHeight="1" x14ac:dyDescent="0.3">
      <c r="A264" s="737" t="s">
        <v>606</v>
      </c>
      <c r="B264" s="738" t="s">
        <v>2778</v>
      </c>
      <c r="C264" s="739" t="s">
        <v>628</v>
      </c>
      <c r="D264" s="740" t="s">
        <v>629</v>
      </c>
      <c r="E264" s="739" t="s">
        <v>6574</v>
      </c>
      <c r="F264" s="740" t="s">
        <v>6575</v>
      </c>
      <c r="G264" s="739" t="s">
        <v>5936</v>
      </c>
      <c r="H264" s="739" t="s">
        <v>5937</v>
      </c>
      <c r="I264" s="741">
        <v>2.83</v>
      </c>
      <c r="J264" s="741">
        <v>100</v>
      </c>
      <c r="K264" s="742">
        <v>283</v>
      </c>
    </row>
    <row r="265" spans="1:11" ht="14.4" customHeight="1" x14ac:dyDescent="0.3">
      <c r="A265" s="737" t="s">
        <v>606</v>
      </c>
      <c r="B265" s="738" t="s">
        <v>2778</v>
      </c>
      <c r="C265" s="739" t="s">
        <v>628</v>
      </c>
      <c r="D265" s="740" t="s">
        <v>629</v>
      </c>
      <c r="E265" s="739" t="s">
        <v>6574</v>
      </c>
      <c r="F265" s="740" t="s">
        <v>6575</v>
      </c>
      <c r="G265" s="739" t="s">
        <v>5938</v>
      </c>
      <c r="H265" s="739" t="s">
        <v>5939</v>
      </c>
      <c r="I265" s="741">
        <v>0.25</v>
      </c>
      <c r="J265" s="741">
        <v>1400</v>
      </c>
      <c r="K265" s="742">
        <v>350</v>
      </c>
    </row>
    <row r="266" spans="1:11" ht="14.4" customHeight="1" x14ac:dyDescent="0.3">
      <c r="A266" s="737" t="s">
        <v>606</v>
      </c>
      <c r="B266" s="738" t="s">
        <v>2778</v>
      </c>
      <c r="C266" s="739" t="s">
        <v>628</v>
      </c>
      <c r="D266" s="740" t="s">
        <v>629</v>
      </c>
      <c r="E266" s="739" t="s">
        <v>6574</v>
      </c>
      <c r="F266" s="740" t="s">
        <v>6575</v>
      </c>
      <c r="G266" s="739" t="s">
        <v>5948</v>
      </c>
      <c r="H266" s="739" t="s">
        <v>5949</v>
      </c>
      <c r="I266" s="741">
        <v>4.18</v>
      </c>
      <c r="J266" s="741">
        <v>400</v>
      </c>
      <c r="K266" s="742">
        <v>1672</v>
      </c>
    </row>
    <row r="267" spans="1:11" ht="14.4" customHeight="1" x14ac:dyDescent="0.3">
      <c r="A267" s="737" t="s">
        <v>606</v>
      </c>
      <c r="B267" s="738" t="s">
        <v>2778</v>
      </c>
      <c r="C267" s="739" t="s">
        <v>628</v>
      </c>
      <c r="D267" s="740" t="s">
        <v>629</v>
      </c>
      <c r="E267" s="739" t="s">
        <v>6574</v>
      </c>
      <c r="F267" s="740" t="s">
        <v>6575</v>
      </c>
      <c r="G267" s="739" t="s">
        <v>5952</v>
      </c>
      <c r="H267" s="739" t="s">
        <v>5953</v>
      </c>
      <c r="I267" s="741">
        <v>1.67</v>
      </c>
      <c r="J267" s="741">
        <v>100</v>
      </c>
      <c r="K267" s="742">
        <v>167</v>
      </c>
    </row>
    <row r="268" spans="1:11" ht="14.4" customHeight="1" x14ac:dyDescent="0.3">
      <c r="A268" s="737" t="s">
        <v>606</v>
      </c>
      <c r="B268" s="738" t="s">
        <v>2778</v>
      </c>
      <c r="C268" s="739" t="s">
        <v>628</v>
      </c>
      <c r="D268" s="740" t="s">
        <v>629</v>
      </c>
      <c r="E268" s="739" t="s">
        <v>6574</v>
      </c>
      <c r="F268" s="740" t="s">
        <v>6575</v>
      </c>
      <c r="G268" s="739" t="s">
        <v>5954</v>
      </c>
      <c r="H268" s="739" t="s">
        <v>5955</v>
      </c>
      <c r="I268" s="741">
        <v>0.48</v>
      </c>
      <c r="J268" s="741">
        <v>100</v>
      </c>
      <c r="K268" s="742">
        <v>48</v>
      </c>
    </row>
    <row r="269" spans="1:11" ht="14.4" customHeight="1" x14ac:dyDescent="0.3">
      <c r="A269" s="737" t="s">
        <v>606</v>
      </c>
      <c r="B269" s="738" t="s">
        <v>2778</v>
      </c>
      <c r="C269" s="739" t="s">
        <v>628</v>
      </c>
      <c r="D269" s="740" t="s">
        <v>629</v>
      </c>
      <c r="E269" s="739" t="s">
        <v>6574</v>
      </c>
      <c r="F269" s="740" t="s">
        <v>6575</v>
      </c>
      <c r="G269" s="739" t="s">
        <v>5956</v>
      </c>
      <c r="H269" s="739" t="s">
        <v>5957</v>
      </c>
      <c r="I269" s="741">
        <v>0.67</v>
      </c>
      <c r="J269" s="741">
        <v>200</v>
      </c>
      <c r="K269" s="742">
        <v>134</v>
      </c>
    </row>
    <row r="270" spans="1:11" ht="14.4" customHeight="1" x14ac:dyDescent="0.3">
      <c r="A270" s="737" t="s">
        <v>606</v>
      </c>
      <c r="B270" s="738" t="s">
        <v>2778</v>
      </c>
      <c r="C270" s="739" t="s">
        <v>628</v>
      </c>
      <c r="D270" s="740" t="s">
        <v>629</v>
      </c>
      <c r="E270" s="739" t="s">
        <v>6574</v>
      </c>
      <c r="F270" s="740" t="s">
        <v>6575</v>
      </c>
      <c r="G270" s="739" t="s">
        <v>5958</v>
      </c>
      <c r="H270" s="739" t="s">
        <v>5959</v>
      </c>
      <c r="I270" s="741">
        <v>3.74</v>
      </c>
      <c r="J270" s="741">
        <v>50</v>
      </c>
      <c r="K270" s="742">
        <v>187</v>
      </c>
    </row>
    <row r="271" spans="1:11" ht="14.4" customHeight="1" x14ac:dyDescent="0.3">
      <c r="A271" s="737" t="s">
        <v>606</v>
      </c>
      <c r="B271" s="738" t="s">
        <v>2778</v>
      </c>
      <c r="C271" s="739" t="s">
        <v>628</v>
      </c>
      <c r="D271" s="740" t="s">
        <v>629</v>
      </c>
      <c r="E271" s="739" t="s">
        <v>6574</v>
      </c>
      <c r="F271" s="740" t="s">
        <v>6575</v>
      </c>
      <c r="G271" s="739" t="s">
        <v>6166</v>
      </c>
      <c r="H271" s="739" t="s">
        <v>6167</v>
      </c>
      <c r="I271" s="741">
        <v>2.46</v>
      </c>
      <c r="J271" s="741">
        <v>100</v>
      </c>
      <c r="K271" s="742">
        <v>246</v>
      </c>
    </row>
    <row r="272" spans="1:11" ht="14.4" customHeight="1" x14ac:dyDescent="0.3">
      <c r="A272" s="737" t="s">
        <v>606</v>
      </c>
      <c r="B272" s="738" t="s">
        <v>2778</v>
      </c>
      <c r="C272" s="739" t="s">
        <v>628</v>
      </c>
      <c r="D272" s="740" t="s">
        <v>629</v>
      </c>
      <c r="E272" s="739" t="s">
        <v>6574</v>
      </c>
      <c r="F272" s="740" t="s">
        <v>6575</v>
      </c>
      <c r="G272" s="739" t="s">
        <v>6124</v>
      </c>
      <c r="H272" s="739" t="s">
        <v>6125</v>
      </c>
      <c r="I272" s="741">
        <v>32.67</v>
      </c>
      <c r="J272" s="741">
        <v>100</v>
      </c>
      <c r="K272" s="742">
        <v>3267</v>
      </c>
    </row>
    <row r="273" spans="1:11" ht="14.4" customHeight="1" x14ac:dyDescent="0.3">
      <c r="A273" s="737" t="s">
        <v>606</v>
      </c>
      <c r="B273" s="738" t="s">
        <v>2778</v>
      </c>
      <c r="C273" s="739" t="s">
        <v>628</v>
      </c>
      <c r="D273" s="740" t="s">
        <v>629</v>
      </c>
      <c r="E273" s="739" t="s">
        <v>6574</v>
      </c>
      <c r="F273" s="740" t="s">
        <v>6575</v>
      </c>
      <c r="G273" s="739" t="s">
        <v>6078</v>
      </c>
      <c r="H273" s="739" t="s">
        <v>6079</v>
      </c>
      <c r="I273" s="741">
        <v>4.8</v>
      </c>
      <c r="J273" s="741">
        <v>100</v>
      </c>
      <c r="K273" s="742">
        <v>480</v>
      </c>
    </row>
    <row r="274" spans="1:11" ht="14.4" customHeight="1" x14ac:dyDescent="0.3">
      <c r="A274" s="737" t="s">
        <v>606</v>
      </c>
      <c r="B274" s="738" t="s">
        <v>2778</v>
      </c>
      <c r="C274" s="739" t="s">
        <v>628</v>
      </c>
      <c r="D274" s="740" t="s">
        <v>629</v>
      </c>
      <c r="E274" s="739" t="s">
        <v>6574</v>
      </c>
      <c r="F274" s="740" t="s">
        <v>6575</v>
      </c>
      <c r="G274" s="739" t="s">
        <v>6198</v>
      </c>
      <c r="H274" s="739" t="s">
        <v>6199</v>
      </c>
      <c r="I274" s="741">
        <v>16.46</v>
      </c>
      <c r="J274" s="741">
        <v>50</v>
      </c>
      <c r="K274" s="742">
        <v>823</v>
      </c>
    </row>
    <row r="275" spans="1:11" ht="14.4" customHeight="1" x14ac:dyDescent="0.3">
      <c r="A275" s="737" t="s">
        <v>606</v>
      </c>
      <c r="B275" s="738" t="s">
        <v>2778</v>
      </c>
      <c r="C275" s="739" t="s">
        <v>628</v>
      </c>
      <c r="D275" s="740" t="s">
        <v>629</v>
      </c>
      <c r="E275" s="739" t="s">
        <v>6574</v>
      </c>
      <c r="F275" s="740" t="s">
        <v>6575</v>
      </c>
      <c r="G275" s="739" t="s">
        <v>6168</v>
      </c>
      <c r="H275" s="739" t="s">
        <v>6169</v>
      </c>
      <c r="I275" s="741">
        <v>24.99</v>
      </c>
      <c r="J275" s="741">
        <v>750</v>
      </c>
      <c r="K275" s="742">
        <v>18490.5</v>
      </c>
    </row>
    <row r="276" spans="1:11" ht="14.4" customHeight="1" x14ac:dyDescent="0.3">
      <c r="A276" s="737" t="s">
        <v>606</v>
      </c>
      <c r="B276" s="738" t="s">
        <v>2778</v>
      </c>
      <c r="C276" s="739" t="s">
        <v>628</v>
      </c>
      <c r="D276" s="740" t="s">
        <v>629</v>
      </c>
      <c r="E276" s="739" t="s">
        <v>6574</v>
      </c>
      <c r="F276" s="740" t="s">
        <v>6575</v>
      </c>
      <c r="G276" s="739" t="s">
        <v>6128</v>
      </c>
      <c r="H276" s="739" t="s">
        <v>6129</v>
      </c>
      <c r="I276" s="741">
        <v>1.8</v>
      </c>
      <c r="J276" s="741">
        <v>200</v>
      </c>
      <c r="K276" s="742">
        <v>360</v>
      </c>
    </row>
    <row r="277" spans="1:11" ht="14.4" customHeight="1" x14ac:dyDescent="0.3">
      <c r="A277" s="737" t="s">
        <v>606</v>
      </c>
      <c r="B277" s="738" t="s">
        <v>2778</v>
      </c>
      <c r="C277" s="739" t="s">
        <v>628</v>
      </c>
      <c r="D277" s="740" t="s">
        <v>629</v>
      </c>
      <c r="E277" s="739" t="s">
        <v>6574</v>
      </c>
      <c r="F277" s="740" t="s">
        <v>6575</v>
      </c>
      <c r="G277" s="739" t="s">
        <v>5972</v>
      </c>
      <c r="H277" s="739" t="s">
        <v>5973</v>
      </c>
      <c r="I277" s="741">
        <v>1.9</v>
      </c>
      <c r="J277" s="741">
        <v>50</v>
      </c>
      <c r="K277" s="742">
        <v>95</v>
      </c>
    </row>
    <row r="278" spans="1:11" ht="14.4" customHeight="1" x14ac:dyDescent="0.3">
      <c r="A278" s="737" t="s">
        <v>606</v>
      </c>
      <c r="B278" s="738" t="s">
        <v>2778</v>
      </c>
      <c r="C278" s="739" t="s">
        <v>628</v>
      </c>
      <c r="D278" s="740" t="s">
        <v>629</v>
      </c>
      <c r="E278" s="739" t="s">
        <v>6574</v>
      </c>
      <c r="F278" s="740" t="s">
        <v>6575</v>
      </c>
      <c r="G278" s="739" t="s">
        <v>6080</v>
      </c>
      <c r="H278" s="739" t="s">
        <v>6081</v>
      </c>
      <c r="I278" s="741">
        <v>2.37</v>
      </c>
      <c r="J278" s="741">
        <v>550</v>
      </c>
      <c r="K278" s="742">
        <v>1303.5</v>
      </c>
    </row>
    <row r="279" spans="1:11" ht="14.4" customHeight="1" x14ac:dyDescent="0.3">
      <c r="A279" s="737" t="s">
        <v>606</v>
      </c>
      <c r="B279" s="738" t="s">
        <v>2778</v>
      </c>
      <c r="C279" s="739" t="s">
        <v>628</v>
      </c>
      <c r="D279" s="740" t="s">
        <v>629</v>
      </c>
      <c r="E279" s="739" t="s">
        <v>6574</v>
      </c>
      <c r="F279" s="740" t="s">
        <v>6575</v>
      </c>
      <c r="G279" s="739" t="s">
        <v>6082</v>
      </c>
      <c r="H279" s="739" t="s">
        <v>6083</v>
      </c>
      <c r="I279" s="741">
        <v>1.98</v>
      </c>
      <c r="J279" s="741">
        <v>350</v>
      </c>
      <c r="K279" s="742">
        <v>693</v>
      </c>
    </row>
    <row r="280" spans="1:11" ht="14.4" customHeight="1" x14ac:dyDescent="0.3">
      <c r="A280" s="737" t="s">
        <v>606</v>
      </c>
      <c r="B280" s="738" t="s">
        <v>2778</v>
      </c>
      <c r="C280" s="739" t="s">
        <v>628</v>
      </c>
      <c r="D280" s="740" t="s">
        <v>629</v>
      </c>
      <c r="E280" s="739" t="s">
        <v>6574</v>
      </c>
      <c r="F280" s="740" t="s">
        <v>6575</v>
      </c>
      <c r="G280" s="739" t="s">
        <v>6130</v>
      </c>
      <c r="H280" s="739" t="s">
        <v>6131</v>
      </c>
      <c r="I280" s="741">
        <v>2.0499999999999998</v>
      </c>
      <c r="J280" s="741">
        <v>100</v>
      </c>
      <c r="K280" s="742">
        <v>205</v>
      </c>
    </row>
    <row r="281" spans="1:11" ht="14.4" customHeight="1" x14ac:dyDescent="0.3">
      <c r="A281" s="737" t="s">
        <v>606</v>
      </c>
      <c r="B281" s="738" t="s">
        <v>2778</v>
      </c>
      <c r="C281" s="739" t="s">
        <v>628</v>
      </c>
      <c r="D281" s="740" t="s">
        <v>629</v>
      </c>
      <c r="E281" s="739" t="s">
        <v>6574</v>
      </c>
      <c r="F281" s="740" t="s">
        <v>6575</v>
      </c>
      <c r="G281" s="739" t="s">
        <v>5974</v>
      </c>
      <c r="H281" s="739" t="s">
        <v>5975</v>
      </c>
      <c r="I281" s="741">
        <v>1.9224999999999999</v>
      </c>
      <c r="J281" s="741">
        <v>400</v>
      </c>
      <c r="K281" s="742">
        <v>769</v>
      </c>
    </row>
    <row r="282" spans="1:11" ht="14.4" customHeight="1" x14ac:dyDescent="0.3">
      <c r="A282" s="737" t="s">
        <v>606</v>
      </c>
      <c r="B282" s="738" t="s">
        <v>2778</v>
      </c>
      <c r="C282" s="739" t="s">
        <v>628</v>
      </c>
      <c r="D282" s="740" t="s">
        <v>629</v>
      </c>
      <c r="E282" s="739" t="s">
        <v>6574</v>
      </c>
      <c r="F282" s="740" t="s">
        <v>6575</v>
      </c>
      <c r="G282" s="739" t="s">
        <v>6132</v>
      </c>
      <c r="H282" s="739" t="s">
        <v>6133</v>
      </c>
      <c r="I282" s="741">
        <v>1.92</v>
      </c>
      <c r="J282" s="741">
        <v>300</v>
      </c>
      <c r="K282" s="742">
        <v>576</v>
      </c>
    </row>
    <row r="283" spans="1:11" ht="14.4" customHeight="1" x14ac:dyDescent="0.3">
      <c r="A283" s="737" t="s">
        <v>606</v>
      </c>
      <c r="B283" s="738" t="s">
        <v>2778</v>
      </c>
      <c r="C283" s="739" t="s">
        <v>628</v>
      </c>
      <c r="D283" s="740" t="s">
        <v>629</v>
      </c>
      <c r="E283" s="739" t="s">
        <v>6574</v>
      </c>
      <c r="F283" s="740" t="s">
        <v>6575</v>
      </c>
      <c r="G283" s="739" t="s">
        <v>6200</v>
      </c>
      <c r="H283" s="739" t="s">
        <v>6201</v>
      </c>
      <c r="I283" s="741">
        <v>2</v>
      </c>
      <c r="J283" s="741">
        <v>50</v>
      </c>
      <c r="K283" s="742">
        <v>100</v>
      </c>
    </row>
    <row r="284" spans="1:11" ht="14.4" customHeight="1" x14ac:dyDescent="0.3">
      <c r="A284" s="737" t="s">
        <v>606</v>
      </c>
      <c r="B284" s="738" t="s">
        <v>2778</v>
      </c>
      <c r="C284" s="739" t="s">
        <v>628</v>
      </c>
      <c r="D284" s="740" t="s">
        <v>629</v>
      </c>
      <c r="E284" s="739" t="s">
        <v>6574</v>
      </c>
      <c r="F284" s="740" t="s">
        <v>6575</v>
      </c>
      <c r="G284" s="739" t="s">
        <v>6170</v>
      </c>
      <c r="H284" s="739" t="s">
        <v>6171</v>
      </c>
      <c r="I284" s="741">
        <v>3.07</v>
      </c>
      <c r="J284" s="741">
        <v>500</v>
      </c>
      <c r="K284" s="742">
        <v>1535</v>
      </c>
    </row>
    <row r="285" spans="1:11" ht="14.4" customHeight="1" x14ac:dyDescent="0.3">
      <c r="A285" s="737" t="s">
        <v>606</v>
      </c>
      <c r="B285" s="738" t="s">
        <v>2778</v>
      </c>
      <c r="C285" s="739" t="s">
        <v>628</v>
      </c>
      <c r="D285" s="740" t="s">
        <v>629</v>
      </c>
      <c r="E285" s="739" t="s">
        <v>6574</v>
      </c>
      <c r="F285" s="740" t="s">
        <v>6575</v>
      </c>
      <c r="G285" s="739" t="s">
        <v>5976</v>
      </c>
      <c r="H285" s="739" t="s">
        <v>5977</v>
      </c>
      <c r="I285" s="741">
        <v>2.16</v>
      </c>
      <c r="J285" s="741">
        <v>100</v>
      </c>
      <c r="K285" s="742">
        <v>216</v>
      </c>
    </row>
    <row r="286" spans="1:11" ht="14.4" customHeight="1" x14ac:dyDescent="0.3">
      <c r="A286" s="737" t="s">
        <v>606</v>
      </c>
      <c r="B286" s="738" t="s">
        <v>2778</v>
      </c>
      <c r="C286" s="739" t="s">
        <v>628</v>
      </c>
      <c r="D286" s="740" t="s">
        <v>629</v>
      </c>
      <c r="E286" s="739" t="s">
        <v>6574</v>
      </c>
      <c r="F286" s="740" t="s">
        <v>6575</v>
      </c>
      <c r="G286" s="739" t="s">
        <v>6202</v>
      </c>
      <c r="H286" s="739" t="s">
        <v>6203</v>
      </c>
      <c r="I286" s="741">
        <v>3.15</v>
      </c>
      <c r="J286" s="741">
        <v>100</v>
      </c>
      <c r="K286" s="742">
        <v>315</v>
      </c>
    </row>
    <row r="287" spans="1:11" ht="14.4" customHeight="1" x14ac:dyDescent="0.3">
      <c r="A287" s="737" t="s">
        <v>606</v>
      </c>
      <c r="B287" s="738" t="s">
        <v>2778</v>
      </c>
      <c r="C287" s="739" t="s">
        <v>628</v>
      </c>
      <c r="D287" s="740" t="s">
        <v>629</v>
      </c>
      <c r="E287" s="739" t="s">
        <v>6574</v>
      </c>
      <c r="F287" s="740" t="s">
        <v>6575</v>
      </c>
      <c r="G287" s="739" t="s">
        <v>6134</v>
      </c>
      <c r="H287" s="739" t="s">
        <v>6135</v>
      </c>
      <c r="I287" s="741">
        <v>2.6974999999999998</v>
      </c>
      <c r="J287" s="741">
        <v>400</v>
      </c>
      <c r="K287" s="742">
        <v>1079</v>
      </c>
    </row>
    <row r="288" spans="1:11" ht="14.4" customHeight="1" x14ac:dyDescent="0.3">
      <c r="A288" s="737" t="s">
        <v>606</v>
      </c>
      <c r="B288" s="738" t="s">
        <v>2778</v>
      </c>
      <c r="C288" s="739" t="s">
        <v>628</v>
      </c>
      <c r="D288" s="740" t="s">
        <v>629</v>
      </c>
      <c r="E288" s="739" t="s">
        <v>6574</v>
      </c>
      <c r="F288" s="740" t="s">
        <v>6575</v>
      </c>
      <c r="G288" s="739" t="s">
        <v>6172</v>
      </c>
      <c r="H288" s="739" t="s">
        <v>6173</v>
      </c>
      <c r="I288" s="741">
        <v>4</v>
      </c>
      <c r="J288" s="741">
        <v>100</v>
      </c>
      <c r="K288" s="742">
        <v>399.65</v>
      </c>
    </row>
    <row r="289" spans="1:11" ht="14.4" customHeight="1" x14ac:dyDescent="0.3">
      <c r="A289" s="737" t="s">
        <v>606</v>
      </c>
      <c r="B289" s="738" t="s">
        <v>2778</v>
      </c>
      <c r="C289" s="739" t="s">
        <v>628</v>
      </c>
      <c r="D289" s="740" t="s">
        <v>629</v>
      </c>
      <c r="E289" s="739" t="s">
        <v>6574</v>
      </c>
      <c r="F289" s="740" t="s">
        <v>6575</v>
      </c>
      <c r="G289" s="739" t="s">
        <v>6174</v>
      </c>
      <c r="H289" s="739" t="s">
        <v>6175</v>
      </c>
      <c r="I289" s="741">
        <v>1.9350000000000001</v>
      </c>
      <c r="J289" s="741">
        <v>200</v>
      </c>
      <c r="K289" s="742">
        <v>387</v>
      </c>
    </row>
    <row r="290" spans="1:11" ht="14.4" customHeight="1" x14ac:dyDescent="0.3">
      <c r="A290" s="737" t="s">
        <v>606</v>
      </c>
      <c r="B290" s="738" t="s">
        <v>2778</v>
      </c>
      <c r="C290" s="739" t="s">
        <v>628</v>
      </c>
      <c r="D290" s="740" t="s">
        <v>629</v>
      </c>
      <c r="E290" s="739" t="s">
        <v>6574</v>
      </c>
      <c r="F290" s="740" t="s">
        <v>6575</v>
      </c>
      <c r="G290" s="739" t="s">
        <v>5980</v>
      </c>
      <c r="H290" s="739" t="s">
        <v>5981</v>
      </c>
      <c r="I290" s="741">
        <v>1.99</v>
      </c>
      <c r="J290" s="741">
        <v>50</v>
      </c>
      <c r="K290" s="742">
        <v>99.5</v>
      </c>
    </row>
    <row r="291" spans="1:11" ht="14.4" customHeight="1" x14ac:dyDescent="0.3">
      <c r="A291" s="737" t="s">
        <v>606</v>
      </c>
      <c r="B291" s="738" t="s">
        <v>2778</v>
      </c>
      <c r="C291" s="739" t="s">
        <v>628</v>
      </c>
      <c r="D291" s="740" t="s">
        <v>629</v>
      </c>
      <c r="E291" s="739" t="s">
        <v>6574</v>
      </c>
      <c r="F291" s="740" t="s">
        <v>6575</v>
      </c>
      <c r="G291" s="739" t="s">
        <v>6204</v>
      </c>
      <c r="H291" s="739" t="s">
        <v>6205</v>
      </c>
      <c r="I291" s="741">
        <v>2.39</v>
      </c>
      <c r="J291" s="741">
        <v>60</v>
      </c>
      <c r="K291" s="742">
        <v>143.4</v>
      </c>
    </row>
    <row r="292" spans="1:11" ht="14.4" customHeight="1" x14ac:dyDescent="0.3">
      <c r="A292" s="737" t="s">
        <v>606</v>
      </c>
      <c r="B292" s="738" t="s">
        <v>2778</v>
      </c>
      <c r="C292" s="739" t="s">
        <v>628</v>
      </c>
      <c r="D292" s="740" t="s">
        <v>629</v>
      </c>
      <c r="E292" s="739" t="s">
        <v>6574</v>
      </c>
      <c r="F292" s="740" t="s">
        <v>6575</v>
      </c>
      <c r="G292" s="739" t="s">
        <v>6088</v>
      </c>
      <c r="H292" s="739" t="s">
        <v>6089</v>
      </c>
      <c r="I292" s="741">
        <v>4.43</v>
      </c>
      <c r="J292" s="741">
        <v>100</v>
      </c>
      <c r="K292" s="742">
        <v>443</v>
      </c>
    </row>
    <row r="293" spans="1:11" ht="14.4" customHeight="1" x14ac:dyDescent="0.3">
      <c r="A293" s="737" t="s">
        <v>606</v>
      </c>
      <c r="B293" s="738" t="s">
        <v>2778</v>
      </c>
      <c r="C293" s="739" t="s">
        <v>628</v>
      </c>
      <c r="D293" s="740" t="s">
        <v>629</v>
      </c>
      <c r="E293" s="739" t="s">
        <v>6574</v>
      </c>
      <c r="F293" s="740" t="s">
        <v>6575</v>
      </c>
      <c r="G293" s="739" t="s">
        <v>5984</v>
      </c>
      <c r="H293" s="739" t="s">
        <v>5985</v>
      </c>
      <c r="I293" s="741">
        <v>11.735000000000001</v>
      </c>
      <c r="J293" s="741">
        <v>70</v>
      </c>
      <c r="K293" s="742">
        <v>821.5</v>
      </c>
    </row>
    <row r="294" spans="1:11" ht="14.4" customHeight="1" x14ac:dyDescent="0.3">
      <c r="A294" s="737" t="s">
        <v>606</v>
      </c>
      <c r="B294" s="738" t="s">
        <v>2778</v>
      </c>
      <c r="C294" s="739" t="s">
        <v>628</v>
      </c>
      <c r="D294" s="740" t="s">
        <v>629</v>
      </c>
      <c r="E294" s="739" t="s">
        <v>6574</v>
      </c>
      <c r="F294" s="740" t="s">
        <v>6575</v>
      </c>
      <c r="G294" s="739" t="s">
        <v>5986</v>
      </c>
      <c r="H294" s="739" t="s">
        <v>5987</v>
      </c>
      <c r="I294" s="741">
        <v>2.52</v>
      </c>
      <c r="J294" s="741">
        <v>450</v>
      </c>
      <c r="K294" s="742">
        <v>1134</v>
      </c>
    </row>
    <row r="295" spans="1:11" ht="14.4" customHeight="1" x14ac:dyDescent="0.3">
      <c r="A295" s="737" t="s">
        <v>606</v>
      </c>
      <c r="B295" s="738" t="s">
        <v>2778</v>
      </c>
      <c r="C295" s="739" t="s">
        <v>628</v>
      </c>
      <c r="D295" s="740" t="s">
        <v>629</v>
      </c>
      <c r="E295" s="739" t="s">
        <v>6574</v>
      </c>
      <c r="F295" s="740" t="s">
        <v>6575</v>
      </c>
      <c r="G295" s="739" t="s">
        <v>5990</v>
      </c>
      <c r="H295" s="739" t="s">
        <v>5991</v>
      </c>
      <c r="I295" s="741">
        <v>21.234999999999999</v>
      </c>
      <c r="J295" s="741">
        <v>100</v>
      </c>
      <c r="K295" s="742">
        <v>2123.5</v>
      </c>
    </row>
    <row r="296" spans="1:11" ht="14.4" customHeight="1" x14ac:dyDescent="0.3">
      <c r="A296" s="737" t="s">
        <v>606</v>
      </c>
      <c r="B296" s="738" t="s">
        <v>2778</v>
      </c>
      <c r="C296" s="739" t="s">
        <v>628</v>
      </c>
      <c r="D296" s="740" t="s">
        <v>629</v>
      </c>
      <c r="E296" s="739" t="s">
        <v>6574</v>
      </c>
      <c r="F296" s="740" t="s">
        <v>6575</v>
      </c>
      <c r="G296" s="739" t="s">
        <v>5992</v>
      </c>
      <c r="H296" s="739" t="s">
        <v>5993</v>
      </c>
      <c r="I296" s="741">
        <v>21.23</v>
      </c>
      <c r="J296" s="741">
        <v>50</v>
      </c>
      <c r="K296" s="742">
        <v>1061.5</v>
      </c>
    </row>
    <row r="297" spans="1:11" ht="14.4" customHeight="1" x14ac:dyDescent="0.3">
      <c r="A297" s="737" t="s">
        <v>606</v>
      </c>
      <c r="B297" s="738" t="s">
        <v>2778</v>
      </c>
      <c r="C297" s="739" t="s">
        <v>628</v>
      </c>
      <c r="D297" s="740" t="s">
        <v>629</v>
      </c>
      <c r="E297" s="739" t="s">
        <v>6574</v>
      </c>
      <c r="F297" s="740" t="s">
        <v>6575</v>
      </c>
      <c r="G297" s="739" t="s">
        <v>6090</v>
      </c>
      <c r="H297" s="739" t="s">
        <v>6091</v>
      </c>
      <c r="I297" s="741">
        <v>21.24</v>
      </c>
      <c r="J297" s="741">
        <v>50</v>
      </c>
      <c r="K297" s="742">
        <v>1062</v>
      </c>
    </row>
    <row r="298" spans="1:11" ht="14.4" customHeight="1" x14ac:dyDescent="0.3">
      <c r="A298" s="737" t="s">
        <v>606</v>
      </c>
      <c r="B298" s="738" t="s">
        <v>2778</v>
      </c>
      <c r="C298" s="739" t="s">
        <v>628</v>
      </c>
      <c r="D298" s="740" t="s">
        <v>629</v>
      </c>
      <c r="E298" s="739" t="s">
        <v>6574</v>
      </c>
      <c r="F298" s="740" t="s">
        <v>6575</v>
      </c>
      <c r="G298" s="739" t="s">
        <v>6000</v>
      </c>
      <c r="H298" s="739" t="s">
        <v>6001</v>
      </c>
      <c r="I298" s="741">
        <v>2.2833333333333332</v>
      </c>
      <c r="J298" s="741">
        <v>500</v>
      </c>
      <c r="K298" s="742">
        <v>1141</v>
      </c>
    </row>
    <row r="299" spans="1:11" ht="14.4" customHeight="1" x14ac:dyDescent="0.3">
      <c r="A299" s="737" t="s">
        <v>606</v>
      </c>
      <c r="B299" s="738" t="s">
        <v>2778</v>
      </c>
      <c r="C299" s="739" t="s">
        <v>628</v>
      </c>
      <c r="D299" s="740" t="s">
        <v>629</v>
      </c>
      <c r="E299" s="739" t="s">
        <v>6574</v>
      </c>
      <c r="F299" s="740" t="s">
        <v>6575</v>
      </c>
      <c r="G299" s="739" t="s">
        <v>6092</v>
      </c>
      <c r="H299" s="739" t="s">
        <v>6093</v>
      </c>
      <c r="I299" s="741">
        <v>5</v>
      </c>
      <c r="J299" s="741">
        <v>250</v>
      </c>
      <c r="K299" s="742">
        <v>1250</v>
      </c>
    </row>
    <row r="300" spans="1:11" ht="14.4" customHeight="1" x14ac:dyDescent="0.3">
      <c r="A300" s="737" t="s">
        <v>606</v>
      </c>
      <c r="B300" s="738" t="s">
        <v>2778</v>
      </c>
      <c r="C300" s="739" t="s">
        <v>628</v>
      </c>
      <c r="D300" s="740" t="s">
        <v>629</v>
      </c>
      <c r="E300" s="739" t="s">
        <v>6574</v>
      </c>
      <c r="F300" s="740" t="s">
        <v>6575</v>
      </c>
      <c r="G300" s="739" t="s">
        <v>6176</v>
      </c>
      <c r="H300" s="739" t="s">
        <v>6177</v>
      </c>
      <c r="I300" s="741">
        <v>791.74</v>
      </c>
      <c r="J300" s="741">
        <v>6</v>
      </c>
      <c r="K300" s="742">
        <v>4750.4399999999996</v>
      </c>
    </row>
    <row r="301" spans="1:11" ht="14.4" customHeight="1" x14ac:dyDescent="0.3">
      <c r="A301" s="737" t="s">
        <v>606</v>
      </c>
      <c r="B301" s="738" t="s">
        <v>2778</v>
      </c>
      <c r="C301" s="739" t="s">
        <v>628</v>
      </c>
      <c r="D301" s="740" t="s">
        <v>629</v>
      </c>
      <c r="E301" s="739" t="s">
        <v>6574</v>
      </c>
      <c r="F301" s="740" t="s">
        <v>6575</v>
      </c>
      <c r="G301" s="739" t="s">
        <v>6006</v>
      </c>
      <c r="H301" s="739" t="s">
        <v>6007</v>
      </c>
      <c r="I301" s="741">
        <v>3.4550000000000001</v>
      </c>
      <c r="J301" s="741">
        <v>360</v>
      </c>
      <c r="K301" s="742">
        <v>1245.2</v>
      </c>
    </row>
    <row r="302" spans="1:11" ht="14.4" customHeight="1" x14ac:dyDescent="0.3">
      <c r="A302" s="737" t="s">
        <v>606</v>
      </c>
      <c r="B302" s="738" t="s">
        <v>2778</v>
      </c>
      <c r="C302" s="739" t="s">
        <v>628</v>
      </c>
      <c r="D302" s="740" t="s">
        <v>629</v>
      </c>
      <c r="E302" s="739" t="s">
        <v>6574</v>
      </c>
      <c r="F302" s="740" t="s">
        <v>6575</v>
      </c>
      <c r="G302" s="739" t="s">
        <v>6008</v>
      </c>
      <c r="H302" s="739" t="s">
        <v>6009</v>
      </c>
      <c r="I302" s="741">
        <v>6.14</v>
      </c>
      <c r="J302" s="741">
        <v>300</v>
      </c>
      <c r="K302" s="742">
        <v>1842</v>
      </c>
    </row>
    <row r="303" spans="1:11" ht="14.4" customHeight="1" x14ac:dyDescent="0.3">
      <c r="A303" s="737" t="s">
        <v>606</v>
      </c>
      <c r="B303" s="738" t="s">
        <v>2778</v>
      </c>
      <c r="C303" s="739" t="s">
        <v>628</v>
      </c>
      <c r="D303" s="740" t="s">
        <v>629</v>
      </c>
      <c r="E303" s="739" t="s">
        <v>6574</v>
      </c>
      <c r="F303" s="740" t="s">
        <v>6575</v>
      </c>
      <c r="G303" s="739" t="s">
        <v>6016</v>
      </c>
      <c r="H303" s="739" t="s">
        <v>6017</v>
      </c>
      <c r="I303" s="741">
        <v>8.83</v>
      </c>
      <c r="J303" s="741">
        <v>50</v>
      </c>
      <c r="K303" s="742">
        <v>441.5</v>
      </c>
    </row>
    <row r="304" spans="1:11" ht="14.4" customHeight="1" x14ac:dyDescent="0.3">
      <c r="A304" s="737" t="s">
        <v>606</v>
      </c>
      <c r="B304" s="738" t="s">
        <v>2778</v>
      </c>
      <c r="C304" s="739" t="s">
        <v>628</v>
      </c>
      <c r="D304" s="740" t="s">
        <v>629</v>
      </c>
      <c r="E304" s="739" t="s">
        <v>6574</v>
      </c>
      <c r="F304" s="740" t="s">
        <v>6575</v>
      </c>
      <c r="G304" s="739" t="s">
        <v>6206</v>
      </c>
      <c r="H304" s="739" t="s">
        <v>6207</v>
      </c>
      <c r="I304" s="741">
        <v>4.78</v>
      </c>
      <c r="J304" s="741">
        <v>50</v>
      </c>
      <c r="K304" s="742">
        <v>238.97</v>
      </c>
    </row>
    <row r="305" spans="1:11" ht="14.4" customHeight="1" x14ac:dyDescent="0.3">
      <c r="A305" s="737" t="s">
        <v>606</v>
      </c>
      <c r="B305" s="738" t="s">
        <v>2778</v>
      </c>
      <c r="C305" s="739" t="s">
        <v>628</v>
      </c>
      <c r="D305" s="740" t="s">
        <v>629</v>
      </c>
      <c r="E305" s="739" t="s">
        <v>6574</v>
      </c>
      <c r="F305" s="740" t="s">
        <v>6575</v>
      </c>
      <c r="G305" s="739" t="s">
        <v>6022</v>
      </c>
      <c r="H305" s="739" t="s">
        <v>6023</v>
      </c>
      <c r="I305" s="741">
        <v>2.08</v>
      </c>
      <c r="J305" s="741">
        <v>50</v>
      </c>
      <c r="K305" s="742">
        <v>104</v>
      </c>
    </row>
    <row r="306" spans="1:11" ht="14.4" customHeight="1" x14ac:dyDescent="0.3">
      <c r="A306" s="737" t="s">
        <v>606</v>
      </c>
      <c r="B306" s="738" t="s">
        <v>2778</v>
      </c>
      <c r="C306" s="739" t="s">
        <v>628</v>
      </c>
      <c r="D306" s="740" t="s">
        <v>629</v>
      </c>
      <c r="E306" s="739" t="s">
        <v>6574</v>
      </c>
      <c r="F306" s="740" t="s">
        <v>6575</v>
      </c>
      <c r="G306" s="739" t="s">
        <v>6152</v>
      </c>
      <c r="H306" s="739" t="s">
        <v>6153</v>
      </c>
      <c r="I306" s="741">
        <v>4.62</v>
      </c>
      <c r="J306" s="741">
        <v>50</v>
      </c>
      <c r="K306" s="742">
        <v>231</v>
      </c>
    </row>
    <row r="307" spans="1:11" ht="14.4" customHeight="1" x14ac:dyDescent="0.3">
      <c r="A307" s="737" t="s">
        <v>606</v>
      </c>
      <c r="B307" s="738" t="s">
        <v>2778</v>
      </c>
      <c r="C307" s="739" t="s">
        <v>628</v>
      </c>
      <c r="D307" s="740" t="s">
        <v>629</v>
      </c>
      <c r="E307" s="739" t="s">
        <v>6574</v>
      </c>
      <c r="F307" s="740" t="s">
        <v>6575</v>
      </c>
      <c r="G307" s="739" t="s">
        <v>6208</v>
      </c>
      <c r="H307" s="739" t="s">
        <v>6209</v>
      </c>
      <c r="I307" s="741">
        <v>550</v>
      </c>
      <c r="J307" s="741">
        <v>24</v>
      </c>
      <c r="K307" s="742">
        <v>13200</v>
      </c>
    </row>
    <row r="308" spans="1:11" ht="14.4" customHeight="1" x14ac:dyDescent="0.3">
      <c r="A308" s="737" t="s">
        <v>606</v>
      </c>
      <c r="B308" s="738" t="s">
        <v>2778</v>
      </c>
      <c r="C308" s="739" t="s">
        <v>628</v>
      </c>
      <c r="D308" s="740" t="s">
        <v>629</v>
      </c>
      <c r="E308" s="739" t="s">
        <v>6578</v>
      </c>
      <c r="F308" s="740" t="s">
        <v>6579</v>
      </c>
      <c r="G308" s="739" t="s">
        <v>6154</v>
      </c>
      <c r="H308" s="739" t="s">
        <v>6155</v>
      </c>
      <c r="I308" s="741">
        <v>0.30249999999999999</v>
      </c>
      <c r="J308" s="741">
        <v>700</v>
      </c>
      <c r="K308" s="742">
        <v>212</v>
      </c>
    </row>
    <row r="309" spans="1:11" ht="14.4" customHeight="1" x14ac:dyDescent="0.3">
      <c r="A309" s="737" t="s">
        <v>606</v>
      </c>
      <c r="B309" s="738" t="s">
        <v>2778</v>
      </c>
      <c r="C309" s="739" t="s">
        <v>628</v>
      </c>
      <c r="D309" s="740" t="s">
        <v>629</v>
      </c>
      <c r="E309" s="739" t="s">
        <v>6578</v>
      </c>
      <c r="F309" s="740" t="s">
        <v>6579</v>
      </c>
      <c r="G309" s="739" t="s">
        <v>6186</v>
      </c>
      <c r="H309" s="739" t="s">
        <v>6187</v>
      </c>
      <c r="I309" s="741">
        <v>0.31</v>
      </c>
      <c r="J309" s="741">
        <v>100</v>
      </c>
      <c r="K309" s="742">
        <v>31</v>
      </c>
    </row>
    <row r="310" spans="1:11" ht="14.4" customHeight="1" x14ac:dyDescent="0.3">
      <c r="A310" s="737" t="s">
        <v>606</v>
      </c>
      <c r="B310" s="738" t="s">
        <v>2778</v>
      </c>
      <c r="C310" s="739" t="s">
        <v>628</v>
      </c>
      <c r="D310" s="740" t="s">
        <v>629</v>
      </c>
      <c r="E310" s="739" t="s">
        <v>6578</v>
      </c>
      <c r="F310" s="740" t="s">
        <v>6579</v>
      </c>
      <c r="G310" s="739" t="s">
        <v>6210</v>
      </c>
      <c r="H310" s="739" t="s">
        <v>6211</v>
      </c>
      <c r="I310" s="741">
        <v>0.48</v>
      </c>
      <c r="J310" s="741">
        <v>200</v>
      </c>
      <c r="K310" s="742">
        <v>96</v>
      </c>
    </row>
    <row r="311" spans="1:11" ht="14.4" customHeight="1" x14ac:dyDescent="0.3">
      <c r="A311" s="737" t="s">
        <v>606</v>
      </c>
      <c r="B311" s="738" t="s">
        <v>2778</v>
      </c>
      <c r="C311" s="739" t="s">
        <v>628</v>
      </c>
      <c r="D311" s="740" t="s">
        <v>629</v>
      </c>
      <c r="E311" s="739" t="s">
        <v>6578</v>
      </c>
      <c r="F311" s="740" t="s">
        <v>6579</v>
      </c>
      <c r="G311" s="739" t="s">
        <v>6036</v>
      </c>
      <c r="H311" s="739" t="s">
        <v>6037</v>
      </c>
      <c r="I311" s="741">
        <v>0.49</v>
      </c>
      <c r="J311" s="741">
        <v>100</v>
      </c>
      <c r="K311" s="742">
        <v>49</v>
      </c>
    </row>
    <row r="312" spans="1:11" ht="14.4" customHeight="1" x14ac:dyDescent="0.3">
      <c r="A312" s="737" t="s">
        <v>606</v>
      </c>
      <c r="B312" s="738" t="s">
        <v>2778</v>
      </c>
      <c r="C312" s="739" t="s">
        <v>628</v>
      </c>
      <c r="D312" s="740" t="s">
        <v>629</v>
      </c>
      <c r="E312" s="739" t="s">
        <v>6578</v>
      </c>
      <c r="F312" s="740" t="s">
        <v>6579</v>
      </c>
      <c r="G312" s="739" t="s">
        <v>6188</v>
      </c>
      <c r="H312" s="739" t="s">
        <v>6189</v>
      </c>
      <c r="I312" s="741">
        <v>1.8</v>
      </c>
      <c r="J312" s="741">
        <v>800</v>
      </c>
      <c r="K312" s="742">
        <v>1440</v>
      </c>
    </row>
    <row r="313" spans="1:11" ht="14.4" customHeight="1" x14ac:dyDescent="0.3">
      <c r="A313" s="737" t="s">
        <v>606</v>
      </c>
      <c r="B313" s="738" t="s">
        <v>2778</v>
      </c>
      <c r="C313" s="739" t="s">
        <v>628</v>
      </c>
      <c r="D313" s="740" t="s">
        <v>629</v>
      </c>
      <c r="E313" s="739" t="s">
        <v>6578</v>
      </c>
      <c r="F313" s="740" t="s">
        <v>6579</v>
      </c>
      <c r="G313" s="739" t="s">
        <v>6190</v>
      </c>
      <c r="H313" s="739" t="s">
        <v>6191</v>
      </c>
      <c r="I313" s="741">
        <v>1.8</v>
      </c>
      <c r="J313" s="741">
        <v>200</v>
      </c>
      <c r="K313" s="742">
        <v>360</v>
      </c>
    </row>
    <row r="314" spans="1:11" ht="14.4" customHeight="1" x14ac:dyDescent="0.3">
      <c r="A314" s="737" t="s">
        <v>606</v>
      </c>
      <c r="B314" s="738" t="s">
        <v>2778</v>
      </c>
      <c r="C314" s="739" t="s">
        <v>628</v>
      </c>
      <c r="D314" s="740" t="s">
        <v>629</v>
      </c>
      <c r="E314" s="739" t="s">
        <v>6580</v>
      </c>
      <c r="F314" s="740" t="s">
        <v>6581</v>
      </c>
      <c r="G314" s="739" t="s">
        <v>6042</v>
      </c>
      <c r="H314" s="739" t="s">
        <v>6043</v>
      </c>
      <c r="I314" s="741">
        <v>7.5</v>
      </c>
      <c r="J314" s="741">
        <v>50</v>
      </c>
      <c r="K314" s="742">
        <v>375</v>
      </c>
    </row>
    <row r="315" spans="1:11" ht="14.4" customHeight="1" x14ac:dyDescent="0.3">
      <c r="A315" s="737" t="s">
        <v>606</v>
      </c>
      <c r="B315" s="738" t="s">
        <v>2778</v>
      </c>
      <c r="C315" s="739" t="s">
        <v>628</v>
      </c>
      <c r="D315" s="740" t="s">
        <v>629</v>
      </c>
      <c r="E315" s="739" t="s">
        <v>6580</v>
      </c>
      <c r="F315" s="740" t="s">
        <v>6581</v>
      </c>
      <c r="G315" s="739" t="s">
        <v>6046</v>
      </c>
      <c r="H315" s="739" t="s">
        <v>6047</v>
      </c>
      <c r="I315" s="741">
        <v>0.69</v>
      </c>
      <c r="J315" s="741">
        <v>3000</v>
      </c>
      <c r="K315" s="742">
        <v>2070</v>
      </c>
    </row>
    <row r="316" spans="1:11" ht="14.4" customHeight="1" x14ac:dyDescent="0.3">
      <c r="A316" s="737" t="s">
        <v>606</v>
      </c>
      <c r="B316" s="738" t="s">
        <v>2778</v>
      </c>
      <c r="C316" s="739" t="s">
        <v>628</v>
      </c>
      <c r="D316" s="740" t="s">
        <v>629</v>
      </c>
      <c r="E316" s="739" t="s">
        <v>6580</v>
      </c>
      <c r="F316" s="740" t="s">
        <v>6581</v>
      </c>
      <c r="G316" s="739" t="s">
        <v>6048</v>
      </c>
      <c r="H316" s="739" t="s">
        <v>6049</v>
      </c>
      <c r="I316" s="741">
        <v>0.69</v>
      </c>
      <c r="J316" s="741">
        <v>800</v>
      </c>
      <c r="K316" s="742">
        <v>552</v>
      </c>
    </row>
    <row r="317" spans="1:11" ht="14.4" customHeight="1" x14ac:dyDescent="0.3">
      <c r="A317" s="737" t="s">
        <v>606</v>
      </c>
      <c r="B317" s="738" t="s">
        <v>2778</v>
      </c>
      <c r="C317" s="739" t="s">
        <v>628</v>
      </c>
      <c r="D317" s="740" t="s">
        <v>629</v>
      </c>
      <c r="E317" s="739" t="s">
        <v>6580</v>
      </c>
      <c r="F317" s="740" t="s">
        <v>6581</v>
      </c>
      <c r="G317" s="739" t="s">
        <v>6050</v>
      </c>
      <c r="H317" s="739" t="s">
        <v>6051</v>
      </c>
      <c r="I317" s="741">
        <v>0.69</v>
      </c>
      <c r="J317" s="741">
        <v>400</v>
      </c>
      <c r="K317" s="742">
        <v>276</v>
      </c>
    </row>
    <row r="318" spans="1:11" ht="14.4" customHeight="1" x14ac:dyDescent="0.3">
      <c r="A318" s="737" t="s">
        <v>606</v>
      </c>
      <c r="B318" s="738" t="s">
        <v>2778</v>
      </c>
      <c r="C318" s="739" t="s">
        <v>628</v>
      </c>
      <c r="D318" s="740" t="s">
        <v>629</v>
      </c>
      <c r="E318" s="739" t="s">
        <v>6586</v>
      </c>
      <c r="F318" s="740" t="s">
        <v>6587</v>
      </c>
      <c r="G318" s="739" t="s">
        <v>6212</v>
      </c>
      <c r="H318" s="739" t="s">
        <v>6213</v>
      </c>
      <c r="I318" s="741">
        <v>139.44</v>
      </c>
      <c r="J318" s="741">
        <v>10</v>
      </c>
      <c r="K318" s="742">
        <v>1394.4</v>
      </c>
    </row>
    <row r="319" spans="1:11" ht="14.4" customHeight="1" x14ac:dyDescent="0.3">
      <c r="A319" s="737" t="s">
        <v>606</v>
      </c>
      <c r="B319" s="738" t="s">
        <v>2778</v>
      </c>
      <c r="C319" s="739" t="s">
        <v>628</v>
      </c>
      <c r="D319" s="740" t="s">
        <v>629</v>
      </c>
      <c r="E319" s="739" t="s">
        <v>6586</v>
      </c>
      <c r="F319" s="740" t="s">
        <v>6587</v>
      </c>
      <c r="G319" s="739" t="s">
        <v>6214</v>
      </c>
      <c r="H319" s="739" t="s">
        <v>6215</v>
      </c>
      <c r="I319" s="741">
        <v>1307</v>
      </c>
      <c r="J319" s="741">
        <v>1</v>
      </c>
      <c r="K319" s="742">
        <v>1307</v>
      </c>
    </row>
    <row r="320" spans="1:11" ht="14.4" customHeight="1" x14ac:dyDescent="0.3">
      <c r="A320" s="737" t="s">
        <v>606</v>
      </c>
      <c r="B320" s="738" t="s">
        <v>2778</v>
      </c>
      <c r="C320" s="739" t="s">
        <v>628</v>
      </c>
      <c r="D320" s="740" t="s">
        <v>629</v>
      </c>
      <c r="E320" s="739" t="s">
        <v>6586</v>
      </c>
      <c r="F320" s="740" t="s">
        <v>6587</v>
      </c>
      <c r="G320" s="739" t="s">
        <v>6216</v>
      </c>
      <c r="H320" s="739" t="s">
        <v>6217</v>
      </c>
      <c r="I320" s="741">
        <v>1307</v>
      </c>
      <c r="J320" s="741">
        <v>1</v>
      </c>
      <c r="K320" s="742">
        <v>1307</v>
      </c>
    </row>
    <row r="321" spans="1:11" ht="14.4" customHeight="1" x14ac:dyDescent="0.3">
      <c r="A321" s="737" t="s">
        <v>606</v>
      </c>
      <c r="B321" s="738" t="s">
        <v>2778</v>
      </c>
      <c r="C321" s="739" t="s">
        <v>628</v>
      </c>
      <c r="D321" s="740" t="s">
        <v>629</v>
      </c>
      <c r="E321" s="739" t="s">
        <v>6586</v>
      </c>
      <c r="F321" s="740" t="s">
        <v>6587</v>
      </c>
      <c r="G321" s="739" t="s">
        <v>6218</v>
      </c>
      <c r="H321" s="739" t="s">
        <v>6219</v>
      </c>
      <c r="I321" s="741">
        <v>592.875</v>
      </c>
      <c r="J321" s="741">
        <v>2</v>
      </c>
      <c r="K321" s="742">
        <v>1185.75</v>
      </c>
    </row>
    <row r="322" spans="1:11" ht="14.4" customHeight="1" x14ac:dyDescent="0.3">
      <c r="A322" s="737" t="s">
        <v>606</v>
      </c>
      <c r="B322" s="738" t="s">
        <v>2778</v>
      </c>
      <c r="C322" s="739" t="s">
        <v>628</v>
      </c>
      <c r="D322" s="740" t="s">
        <v>629</v>
      </c>
      <c r="E322" s="739" t="s">
        <v>6586</v>
      </c>
      <c r="F322" s="740" t="s">
        <v>6587</v>
      </c>
      <c r="G322" s="739" t="s">
        <v>6220</v>
      </c>
      <c r="H322" s="739" t="s">
        <v>6221</v>
      </c>
      <c r="I322" s="741">
        <v>4053.4500000000003</v>
      </c>
      <c r="J322" s="741">
        <v>8</v>
      </c>
      <c r="K322" s="742">
        <v>32428.25</v>
      </c>
    </row>
    <row r="323" spans="1:11" ht="14.4" customHeight="1" x14ac:dyDescent="0.3">
      <c r="A323" s="737" t="s">
        <v>606</v>
      </c>
      <c r="B323" s="738" t="s">
        <v>2778</v>
      </c>
      <c r="C323" s="739" t="s">
        <v>628</v>
      </c>
      <c r="D323" s="740" t="s">
        <v>629</v>
      </c>
      <c r="E323" s="739" t="s">
        <v>6582</v>
      </c>
      <c r="F323" s="740" t="s">
        <v>6583</v>
      </c>
      <c r="G323" s="739" t="s">
        <v>6052</v>
      </c>
      <c r="H323" s="739" t="s">
        <v>6053</v>
      </c>
      <c r="I323" s="741">
        <v>15.21</v>
      </c>
      <c r="J323" s="741">
        <v>50</v>
      </c>
      <c r="K323" s="742">
        <v>760.32</v>
      </c>
    </row>
    <row r="324" spans="1:11" ht="14.4" customHeight="1" x14ac:dyDescent="0.3">
      <c r="A324" s="737" t="s">
        <v>606</v>
      </c>
      <c r="B324" s="738" t="s">
        <v>2778</v>
      </c>
      <c r="C324" s="739" t="s">
        <v>628</v>
      </c>
      <c r="D324" s="740" t="s">
        <v>629</v>
      </c>
      <c r="E324" s="739" t="s">
        <v>6582</v>
      </c>
      <c r="F324" s="740" t="s">
        <v>6583</v>
      </c>
      <c r="G324" s="739" t="s">
        <v>6222</v>
      </c>
      <c r="H324" s="739" t="s">
        <v>6223</v>
      </c>
      <c r="I324" s="741">
        <v>20.7</v>
      </c>
      <c r="J324" s="741">
        <v>10</v>
      </c>
      <c r="K324" s="742">
        <v>207.02</v>
      </c>
    </row>
    <row r="325" spans="1:11" ht="14.4" customHeight="1" x14ac:dyDescent="0.3">
      <c r="A325" s="737" t="s">
        <v>606</v>
      </c>
      <c r="B325" s="738" t="s">
        <v>2778</v>
      </c>
      <c r="C325" s="739" t="s">
        <v>631</v>
      </c>
      <c r="D325" s="740" t="s">
        <v>632</v>
      </c>
      <c r="E325" s="739" t="s">
        <v>6572</v>
      </c>
      <c r="F325" s="740" t="s">
        <v>6573</v>
      </c>
      <c r="G325" s="739" t="s">
        <v>5904</v>
      </c>
      <c r="H325" s="739" t="s">
        <v>5905</v>
      </c>
      <c r="I325" s="741">
        <v>2.5099999999999998</v>
      </c>
      <c r="J325" s="741">
        <v>500</v>
      </c>
      <c r="K325" s="742">
        <v>1255</v>
      </c>
    </row>
    <row r="326" spans="1:11" ht="14.4" customHeight="1" x14ac:dyDescent="0.3">
      <c r="A326" s="737" t="s">
        <v>606</v>
      </c>
      <c r="B326" s="738" t="s">
        <v>2778</v>
      </c>
      <c r="C326" s="739" t="s">
        <v>631</v>
      </c>
      <c r="D326" s="740" t="s">
        <v>632</v>
      </c>
      <c r="E326" s="739" t="s">
        <v>6572</v>
      </c>
      <c r="F326" s="740" t="s">
        <v>6573</v>
      </c>
      <c r="G326" s="739" t="s">
        <v>5906</v>
      </c>
      <c r="H326" s="739" t="s">
        <v>5907</v>
      </c>
      <c r="I326" s="741">
        <v>28.736666666666665</v>
      </c>
      <c r="J326" s="741">
        <v>72</v>
      </c>
      <c r="K326" s="742">
        <v>2069.04</v>
      </c>
    </row>
    <row r="327" spans="1:11" ht="14.4" customHeight="1" x14ac:dyDescent="0.3">
      <c r="A327" s="737" t="s">
        <v>606</v>
      </c>
      <c r="B327" s="738" t="s">
        <v>2778</v>
      </c>
      <c r="C327" s="739" t="s">
        <v>631</v>
      </c>
      <c r="D327" s="740" t="s">
        <v>632</v>
      </c>
      <c r="E327" s="739" t="s">
        <v>6572</v>
      </c>
      <c r="F327" s="740" t="s">
        <v>6573</v>
      </c>
      <c r="G327" s="739" t="s">
        <v>6056</v>
      </c>
      <c r="H327" s="739" t="s">
        <v>6057</v>
      </c>
      <c r="I327" s="741">
        <v>0.88</v>
      </c>
      <c r="J327" s="741">
        <v>900</v>
      </c>
      <c r="K327" s="742">
        <v>792</v>
      </c>
    </row>
    <row r="328" spans="1:11" ht="14.4" customHeight="1" x14ac:dyDescent="0.3">
      <c r="A328" s="737" t="s">
        <v>606</v>
      </c>
      <c r="B328" s="738" t="s">
        <v>2778</v>
      </c>
      <c r="C328" s="739" t="s">
        <v>631</v>
      </c>
      <c r="D328" s="740" t="s">
        <v>632</v>
      </c>
      <c r="E328" s="739" t="s">
        <v>6572</v>
      </c>
      <c r="F328" s="740" t="s">
        <v>6573</v>
      </c>
      <c r="G328" s="739" t="s">
        <v>6224</v>
      </c>
      <c r="H328" s="739" t="s">
        <v>6225</v>
      </c>
      <c r="I328" s="741">
        <v>11.36</v>
      </c>
      <c r="J328" s="741">
        <v>10</v>
      </c>
      <c r="K328" s="742">
        <v>113.6</v>
      </c>
    </row>
    <row r="329" spans="1:11" ht="14.4" customHeight="1" x14ac:dyDescent="0.3">
      <c r="A329" s="737" t="s">
        <v>606</v>
      </c>
      <c r="B329" s="738" t="s">
        <v>2778</v>
      </c>
      <c r="C329" s="739" t="s">
        <v>631</v>
      </c>
      <c r="D329" s="740" t="s">
        <v>632</v>
      </c>
      <c r="E329" s="739" t="s">
        <v>6572</v>
      </c>
      <c r="F329" s="740" t="s">
        <v>6573</v>
      </c>
      <c r="G329" s="739" t="s">
        <v>6226</v>
      </c>
      <c r="H329" s="739" t="s">
        <v>6227</v>
      </c>
      <c r="I329" s="741">
        <v>61.21</v>
      </c>
      <c r="J329" s="741">
        <v>1</v>
      </c>
      <c r="K329" s="742">
        <v>61.21</v>
      </c>
    </row>
    <row r="330" spans="1:11" ht="14.4" customHeight="1" x14ac:dyDescent="0.3">
      <c r="A330" s="737" t="s">
        <v>606</v>
      </c>
      <c r="B330" s="738" t="s">
        <v>2778</v>
      </c>
      <c r="C330" s="739" t="s">
        <v>631</v>
      </c>
      <c r="D330" s="740" t="s">
        <v>632</v>
      </c>
      <c r="E330" s="739" t="s">
        <v>6572</v>
      </c>
      <c r="F330" s="740" t="s">
        <v>6573</v>
      </c>
      <c r="G330" s="739" t="s">
        <v>6228</v>
      </c>
      <c r="H330" s="739" t="s">
        <v>6229</v>
      </c>
      <c r="I330" s="741">
        <v>30.17</v>
      </c>
      <c r="J330" s="741">
        <v>25</v>
      </c>
      <c r="K330" s="742">
        <v>754.25</v>
      </c>
    </row>
    <row r="331" spans="1:11" ht="14.4" customHeight="1" x14ac:dyDescent="0.3">
      <c r="A331" s="737" t="s">
        <v>606</v>
      </c>
      <c r="B331" s="738" t="s">
        <v>2778</v>
      </c>
      <c r="C331" s="739" t="s">
        <v>631</v>
      </c>
      <c r="D331" s="740" t="s">
        <v>632</v>
      </c>
      <c r="E331" s="739" t="s">
        <v>6572</v>
      </c>
      <c r="F331" s="740" t="s">
        <v>6573</v>
      </c>
      <c r="G331" s="739" t="s">
        <v>5908</v>
      </c>
      <c r="H331" s="739" t="s">
        <v>5909</v>
      </c>
      <c r="I331" s="741">
        <v>0.66799999999999993</v>
      </c>
      <c r="J331" s="741">
        <v>10805</v>
      </c>
      <c r="K331" s="742">
        <v>7215.35</v>
      </c>
    </row>
    <row r="332" spans="1:11" ht="14.4" customHeight="1" x14ac:dyDescent="0.3">
      <c r="A332" s="737" t="s">
        <v>606</v>
      </c>
      <c r="B332" s="738" t="s">
        <v>2778</v>
      </c>
      <c r="C332" s="739" t="s">
        <v>631</v>
      </c>
      <c r="D332" s="740" t="s">
        <v>632</v>
      </c>
      <c r="E332" s="739" t="s">
        <v>6572</v>
      </c>
      <c r="F332" s="740" t="s">
        <v>6573</v>
      </c>
      <c r="G332" s="739" t="s">
        <v>6230</v>
      </c>
      <c r="H332" s="739" t="s">
        <v>6231</v>
      </c>
      <c r="I332" s="741">
        <v>0.64</v>
      </c>
      <c r="J332" s="741">
        <v>8000</v>
      </c>
      <c r="K332" s="742">
        <v>5106</v>
      </c>
    </row>
    <row r="333" spans="1:11" ht="14.4" customHeight="1" x14ac:dyDescent="0.3">
      <c r="A333" s="737" t="s">
        <v>606</v>
      </c>
      <c r="B333" s="738" t="s">
        <v>2778</v>
      </c>
      <c r="C333" s="739" t="s">
        <v>631</v>
      </c>
      <c r="D333" s="740" t="s">
        <v>632</v>
      </c>
      <c r="E333" s="739" t="s">
        <v>6572</v>
      </c>
      <c r="F333" s="740" t="s">
        <v>6573</v>
      </c>
      <c r="G333" s="739" t="s">
        <v>5910</v>
      </c>
      <c r="H333" s="739" t="s">
        <v>5911</v>
      </c>
      <c r="I333" s="741">
        <v>3.94</v>
      </c>
      <c r="J333" s="741">
        <v>250</v>
      </c>
      <c r="K333" s="742">
        <v>985</v>
      </c>
    </row>
    <row r="334" spans="1:11" ht="14.4" customHeight="1" x14ac:dyDescent="0.3">
      <c r="A334" s="737" t="s">
        <v>606</v>
      </c>
      <c r="B334" s="738" t="s">
        <v>2778</v>
      </c>
      <c r="C334" s="739" t="s">
        <v>631</v>
      </c>
      <c r="D334" s="740" t="s">
        <v>632</v>
      </c>
      <c r="E334" s="739" t="s">
        <v>6572</v>
      </c>
      <c r="F334" s="740" t="s">
        <v>6573</v>
      </c>
      <c r="G334" s="739" t="s">
        <v>6232</v>
      </c>
      <c r="H334" s="739" t="s">
        <v>6233</v>
      </c>
      <c r="I334" s="741">
        <v>13.02</v>
      </c>
      <c r="J334" s="741">
        <v>10</v>
      </c>
      <c r="K334" s="742">
        <v>130.19999999999999</v>
      </c>
    </row>
    <row r="335" spans="1:11" ht="14.4" customHeight="1" x14ac:dyDescent="0.3">
      <c r="A335" s="737" t="s">
        <v>606</v>
      </c>
      <c r="B335" s="738" t="s">
        <v>2778</v>
      </c>
      <c r="C335" s="739" t="s">
        <v>631</v>
      </c>
      <c r="D335" s="740" t="s">
        <v>632</v>
      </c>
      <c r="E335" s="739" t="s">
        <v>6572</v>
      </c>
      <c r="F335" s="740" t="s">
        <v>6573</v>
      </c>
      <c r="G335" s="739" t="s">
        <v>5912</v>
      </c>
      <c r="H335" s="739" t="s">
        <v>5913</v>
      </c>
      <c r="I335" s="741">
        <v>27.875</v>
      </c>
      <c r="J335" s="741">
        <v>10</v>
      </c>
      <c r="K335" s="742">
        <v>278.75</v>
      </c>
    </row>
    <row r="336" spans="1:11" ht="14.4" customHeight="1" x14ac:dyDescent="0.3">
      <c r="A336" s="737" t="s">
        <v>606</v>
      </c>
      <c r="B336" s="738" t="s">
        <v>2778</v>
      </c>
      <c r="C336" s="739" t="s">
        <v>631</v>
      </c>
      <c r="D336" s="740" t="s">
        <v>632</v>
      </c>
      <c r="E336" s="739" t="s">
        <v>6572</v>
      </c>
      <c r="F336" s="740" t="s">
        <v>6573</v>
      </c>
      <c r="G336" s="739" t="s">
        <v>6060</v>
      </c>
      <c r="H336" s="739" t="s">
        <v>6061</v>
      </c>
      <c r="I336" s="741">
        <v>8.01</v>
      </c>
      <c r="J336" s="741">
        <v>50</v>
      </c>
      <c r="K336" s="742">
        <v>400.5</v>
      </c>
    </row>
    <row r="337" spans="1:11" ht="14.4" customHeight="1" x14ac:dyDescent="0.3">
      <c r="A337" s="737" t="s">
        <v>606</v>
      </c>
      <c r="B337" s="738" t="s">
        <v>2778</v>
      </c>
      <c r="C337" s="739" t="s">
        <v>631</v>
      </c>
      <c r="D337" s="740" t="s">
        <v>632</v>
      </c>
      <c r="E337" s="739" t="s">
        <v>6572</v>
      </c>
      <c r="F337" s="740" t="s">
        <v>6573</v>
      </c>
      <c r="G337" s="739" t="s">
        <v>6162</v>
      </c>
      <c r="H337" s="739" t="s">
        <v>6163</v>
      </c>
      <c r="I337" s="741">
        <v>26.37</v>
      </c>
      <c r="J337" s="741">
        <v>24</v>
      </c>
      <c r="K337" s="742">
        <v>632.88</v>
      </c>
    </row>
    <row r="338" spans="1:11" ht="14.4" customHeight="1" x14ac:dyDescent="0.3">
      <c r="A338" s="737" t="s">
        <v>606</v>
      </c>
      <c r="B338" s="738" t="s">
        <v>2778</v>
      </c>
      <c r="C338" s="739" t="s">
        <v>631</v>
      </c>
      <c r="D338" s="740" t="s">
        <v>632</v>
      </c>
      <c r="E338" s="739" t="s">
        <v>6572</v>
      </c>
      <c r="F338" s="740" t="s">
        <v>6573</v>
      </c>
      <c r="G338" s="739" t="s">
        <v>6062</v>
      </c>
      <c r="H338" s="739" t="s">
        <v>6063</v>
      </c>
      <c r="I338" s="741">
        <v>0.86</v>
      </c>
      <c r="J338" s="741">
        <v>100</v>
      </c>
      <c r="K338" s="742">
        <v>86</v>
      </c>
    </row>
    <row r="339" spans="1:11" ht="14.4" customHeight="1" x14ac:dyDescent="0.3">
      <c r="A339" s="737" t="s">
        <v>606</v>
      </c>
      <c r="B339" s="738" t="s">
        <v>2778</v>
      </c>
      <c r="C339" s="739" t="s">
        <v>631</v>
      </c>
      <c r="D339" s="740" t="s">
        <v>632</v>
      </c>
      <c r="E339" s="739" t="s">
        <v>6572</v>
      </c>
      <c r="F339" s="740" t="s">
        <v>6573</v>
      </c>
      <c r="G339" s="739" t="s">
        <v>6234</v>
      </c>
      <c r="H339" s="739" t="s">
        <v>6235</v>
      </c>
      <c r="I339" s="741">
        <v>1.51</v>
      </c>
      <c r="J339" s="741">
        <v>50</v>
      </c>
      <c r="K339" s="742">
        <v>75.5</v>
      </c>
    </row>
    <row r="340" spans="1:11" ht="14.4" customHeight="1" x14ac:dyDescent="0.3">
      <c r="A340" s="737" t="s">
        <v>606</v>
      </c>
      <c r="B340" s="738" t="s">
        <v>2778</v>
      </c>
      <c r="C340" s="739" t="s">
        <v>631</v>
      </c>
      <c r="D340" s="740" t="s">
        <v>632</v>
      </c>
      <c r="E340" s="739" t="s">
        <v>6572</v>
      </c>
      <c r="F340" s="740" t="s">
        <v>6573</v>
      </c>
      <c r="G340" s="739" t="s">
        <v>6236</v>
      </c>
      <c r="H340" s="739" t="s">
        <v>6237</v>
      </c>
      <c r="I340" s="741">
        <v>2.06</v>
      </c>
      <c r="J340" s="741">
        <v>50</v>
      </c>
      <c r="K340" s="742">
        <v>103</v>
      </c>
    </row>
    <row r="341" spans="1:11" ht="14.4" customHeight="1" x14ac:dyDescent="0.3">
      <c r="A341" s="737" t="s">
        <v>606</v>
      </c>
      <c r="B341" s="738" t="s">
        <v>2778</v>
      </c>
      <c r="C341" s="739" t="s">
        <v>631</v>
      </c>
      <c r="D341" s="740" t="s">
        <v>632</v>
      </c>
      <c r="E341" s="739" t="s">
        <v>6572</v>
      </c>
      <c r="F341" s="740" t="s">
        <v>6573</v>
      </c>
      <c r="G341" s="739" t="s">
        <v>5920</v>
      </c>
      <c r="H341" s="739" t="s">
        <v>5921</v>
      </c>
      <c r="I341" s="741">
        <v>140.36000000000001</v>
      </c>
      <c r="J341" s="741">
        <v>10</v>
      </c>
      <c r="K341" s="742">
        <v>1403.6</v>
      </c>
    </row>
    <row r="342" spans="1:11" ht="14.4" customHeight="1" x14ac:dyDescent="0.3">
      <c r="A342" s="737" t="s">
        <v>606</v>
      </c>
      <c r="B342" s="738" t="s">
        <v>2778</v>
      </c>
      <c r="C342" s="739" t="s">
        <v>631</v>
      </c>
      <c r="D342" s="740" t="s">
        <v>632</v>
      </c>
      <c r="E342" s="739" t="s">
        <v>6572</v>
      </c>
      <c r="F342" s="740" t="s">
        <v>6573</v>
      </c>
      <c r="G342" s="739" t="s">
        <v>6238</v>
      </c>
      <c r="H342" s="739" t="s">
        <v>6239</v>
      </c>
      <c r="I342" s="741">
        <v>217.81</v>
      </c>
      <c r="J342" s="741">
        <v>50</v>
      </c>
      <c r="K342" s="742">
        <v>10890.5</v>
      </c>
    </row>
    <row r="343" spans="1:11" ht="14.4" customHeight="1" x14ac:dyDescent="0.3">
      <c r="A343" s="737" t="s">
        <v>606</v>
      </c>
      <c r="B343" s="738" t="s">
        <v>2778</v>
      </c>
      <c r="C343" s="739" t="s">
        <v>631</v>
      </c>
      <c r="D343" s="740" t="s">
        <v>632</v>
      </c>
      <c r="E343" s="739" t="s">
        <v>6572</v>
      </c>
      <c r="F343" s="740" t="s">
        <v>6573</v>
      </c>
      <c r="G343" s="739" t="s">
        <v>6240</v>
      </c>
      <c r="H343" s="739" t="s">
        <v>6241</v>
      </c>
      <c r="I343" s="741">
        <v>790.875</v>
      </c>
      <c r="J343" s="741">
        <v>4</v>
      </c>
      <c r="K343" s="742">
        <v>3163.5</v>
      </c>
    </row>
    <row r="344" spans="1:11" ht="14.4" customHeight="1" x14ac:dyDescent="0.3">
      <c r="A344" s="737" t="s">
        <v>606</v>
      </c>
      <c r="B344" s="738" t="s">
        <v>2778</v>
      </c>
      <c r="C344" s="739" t="s">
        <v>631</v>
      </c>
      <c r="D344" s="740" t="s">
        <v>632</v>
      </c>
      <c r="E344" s="739" t="s">
        <v>6572</v>
      </c>
      <c r="F344" s="740" t="s">
        <v>6573</v>
      </c>
      <c r="G344" s="739" t="s">
        <v>6242</v>
      </c>
      <c r="H344" s="739" t="s">
        <v>6243</v>
      </c>
      <c r="I344" s="741">
        <v>13.04</v>
      </c>
      <c r="J344" s="741">
        <v>60</v>
      </c>
      <c r="K344" s="742">
        <v>782.46</v>
      </c>
    </row>
    <row r="345" spans="1:11" ht="14.4" customHeight="1" x14ac:dyDescent="0.3">
      <c r="A345" s="737" t="s">
        <v>606</v>
      </c>
      <c r="B345" s="738" t="s">
        <v>2778</v>
      </c>
      <c r="C345" s="739" t="s">
        <v>631</v>
      </c>
      <c r="D345" s="740" t="s">
        <v>632</v>
      </c>
      <c r="E345" s="739" t="s">
        <v>6572</v>
      </c>
      <c r="F345" s="740" t="s">
        <v>6573</v>
      </c>
      <c r="G345" s="739" t="s">
        <v>6066</v>
      </c>
      <c r="H345" s="739" t="s">
        <v>6067</v>
      </c>
      <c r="I345" s="741">
        <v>185.98</v>
      </c>
      <c r="J345" s="741">
        <v>12</v>
      </c>
      <c r="K345" s="742">
        <v>2231.7600000000002</v>
      </c>
    </row>
    <row r="346" spans="1:11" ht="14.4" customHeight="1" x14ac:dyDescent="0.3">
      <c r="A346" s="737" t="s">
        <v>606</v>
      </c>
      <c r="B346" s="738" t="s">
        <v>2778</v>
      </c>
      <c r="C346" s="739" t="s">
        <v>631</v>
      </c>
      <c r="D346" s="740" t="s">
        <v>632</v>
      </c>
      <c r="E346" s="739" t="s">
        <v>6572</v>
      </c>
      <c r="F346" s="740" t="s">
        <v>6573</v>
      </c>
      <c r="G346" s="739" t="s">
        <v>6122</v>
      </c>
      <c r="H346" s="739" t="s">
        <v>6123</v>
      </c>
      <c r="I346" s="741">
        <v>97.98</v>
      </c>
      <c r="J346" s="741">
        <v>20</v>
      </c>
      <c r="K346" s="742">
        <v>1959.6</v>
      </c>
    </row>
    <row r="347" spans="1:11" ht="14.4" customHeight="1" x14ac:dyDescent="0.3">
      <c r="A347" s="737" t="s">
        <v>606</v>
      </c>
      <c r="B347" s="738" t="s">
        <v>2778</v>
      </c>
      <c r="C347" s="739" t="s">
        <v>631</v>
      </c>
      <c r="D347" s="740" t="s">
        <v>632</v>
      </c>
      <c r="E347" s="739" t="s">
        <v>6572</v>
      </c>
      <c r="F347" s="740" t="s">
        <v>6573</v>
      </c>
      <c r="G347" s="739" t="s">
        <v>6244</v>
      </c>
      <c r="H347" s="739" t="s">
        <v>6245</v>
      </c>
      <c r="I347" s="741">
        <v>8.6199999999999992</v>
      </c>
      <c r="J347" s="741">
        <v>10</v>
      </c>
      <c r="K347" s="742">
        <v>86.2</v>
      </c>
    </row>
    <row r="348" spans="1:11" ht="14.4" customHeight="1" x14ac:dyDescent="0.3">
      <c r="A348" s="737" t="s">
        <v>606</v>
      </c>
      <c r="B348" s="738" t="s">
        <v>2778</v>
      </c>
      <c r="C348" s="739" t="s">
        <v>631</v>
      </c>
      <c r="D348" s="740" t="s">
        <v>632</v>
      </c>
      <c r="E348" s="739" t="s">
        <v>6572</v>
      </c>
      <c r="F348" s="740" t="s">
        <v>6573</v>
      </c>
      <c r="G348" s="739" t="s">
        <v>6246</v>
      </c>
      <c r="H348" s="739" t="s">
        <v>6247</v>
      </c>
      <c r="I348" s="741">
        <v>7.59</v>
      </c>
      <c r="J348" s="741">
        <v>10</v>
      </c>
      <c r="K348" s="742">
        <v>75.900000000000006</v>
      </c>
    </row>
    <row r="349" spans="1:11" ht="14.4" customHeight="1" x14ac:dyDescent="0.3">
      <c r="A349" s="737" t="s">
        <v>606</v>
      </c>
      <c r="B349" s="738" t="s">
        <v>2778</v>
      </c>
      <c r="C349" s="739" t="s">
        <v>631</v>
      </c>
      <c r="D349" s="740" t="s">
        <v>632</v>
      </c>
      <c r="E349" s="739" t="s">
        <v>6572</v>
      </c>
      <c r="F349" s="740" t="s">
        <v>6573</v>
      </c>
      <c r="G349" s="739" t="s">
        <v>6196</v>
      </c>
      <c r="H349" s="739" t="s">
        <v>6197</v>
      </c>
      <c r="I349" s="741">
        <v>19.143333333333334</v>
      </c>
      <c r="J349" s="741">
        <v>480</v>
      </c>
      <c r="K349" s="742">
        <v>8959.01</v>
      </c>
    </row>
    <row r="350" spans="1:11" ht="14.4" customHeight="1" x14ac:dyDescent="0.3">
      <c r="A350" s="737" t="s">
        <v>606</v>
      </c>
      <c r="B350" s="738" t="s">
        <v>2778</v>
      </c>
      <c r="C350" s="739" t="s">
        <v>631</v>
      </c>
      <c r="D350" s="740" t="s">
        <v>632</v>
      </c>
      <c r="E350" s="739" t="s">
        <v>6572</v>
      </c>
      <c r="F350" s="740" t="s">
        <v>6573</v>
      </c>
      <c r="G350" s="739" t="s">
        <v>6248</v>
      </c>
      <c r="H350" s="739" t="s">
        <v>6249</v>
      </c>
      <c r="I350" s="741">
        <v>257.06</v>
      </c>
      <c r="J350" s="741">
        <v>125</v>
      </c>
      <c r="K350" s="742">
        <v>32132.46</v>
      </c>
    </row>
    <row r="351" spans="1:11" ht="14.4" customHeight="1" x14ac:dyDescent="0.3">
      <c r="A351" s="737" t="s">
        <v>606</v>
      </c>
      <c r="B351" s="738" t="s">
        <v>2778</v>
      </c>
      <c r="C351" s="739" t="s">
        <v>631</v>
      </c>
      <c r="D351" s="740" t="s">
        <v>632</v>
      </c>
      <c r="E351" s="739" t="s">
        <v>6574</v>
      </c>
      <c r="F351" s="740" t="s">
        <v>6575</v>
      </c>
      <c r="G351" s="739" t="s">
        <v>6250</v>
      </c>
      <c r="H351" s="739" t="s">
        <v>6251</v>
      </c>
      <c r="I351" s="741">
        <v>268.62</v>
      </c>
      <c r="J351" s="741">
        <v>4</v>
      </c>
      <c r="K351" s="742">
        <v>1074.48</v>
      </c>
    </row>
    <row r="352" spans="1:11" ht="14.4" customHeight="1" x14ac:dyDescent="0.3">
      <c r="A352" s="737" t="s">
        <v>606</v>
      </c>
      <c r="B352" s="738" t="s">
        <v>2778</v>
      </c>
      <c r="C352" s="739" t="s">
        <v>631</v>
      </c>
      <c r="D352" s="740" t="s">
        <v>632</v>
      </c>
      <c r="E352" s="739" t="s">
        <v>6574</v>
      </c>
      <c r="F352" s="740" t="s">
        <v>6575</v>
      </c>
      <c r="G352" s="739" t="s">
        <v>5940</v>
      </c>
      <c r="H352" s="739" t="s">
        <v>5941</v>
      </c>
      <c r="I352" s="741">
        <v>15.92</v>
      </c>
      <c r="J352" s="741">
        <v>200</v>
      </c>
      <c r="K352" s="742">
        <v>3184</v>
      </c>
    </row>
    <row r="353" spans="1:11" ht="14.4" customHeight="1" x14ac:dyDescent="0.3">
      <c r="A353" s="737" t="s">
        <v>606</v>
      </c>
      <c r="B353" s="738" t="s">
        <v>2778</v>
      </c>
      <c r="C353" s="739" t="s">
        <v>631</v>
      </c>
      <c r="D353" s="740" t="s">
        <v>632</v>
      </c>
      <c r="E353" s="739" t="s">
        <v>6574</v>
      </c>
      <c r="F353" s="740" t="s">
        <v>6575</v>
      </c>
      <c r="G353" s="739" t="s">
        <v>5944</v>
      </c>
      <c r="H353" s="739" t="s">
        <v>5945</v>
      </c>
      <c r="I353" s="741">
        <v>30.25</v>
      </c>
      <c r="J353" s="741">
        <v>50</v>
      </c>
      <c r="K353" s="742">
        <v>1512.5</v>
      </c>
    </row>
    <row r="354" spans="1:11" ht="14.4" customHeight="1" x14ac:dyDescent="0.3">
      <c r="A354" s="737" t="s">
        <v>606</v>
      </c>
      <c r="B354" s="738" t="s">
        <v>2778</v>
      </c>
      <c r="C354" s="739" t="s">
        <v>631</v>
      </c>
      <c r="D354" s="740" t="s">
        <v>632</v>
      </c>
      <c r="E354" s="739" t="s">
        <v>6574</v>
      </c>
      <c r="F354" s="740" t="s">
        <v>6575</v>
      </c>
      <c r="G354" s="739" t="s">
        <v>5946</v>
      </c>
      <c r="H354" s="739" t="s">
        <v>5947</v>
      </c>
      <c r="I354" s="741">
        <v>2.75</v>
      </c>
      <c r="J354" s="741">
        <v>1800</v>
      </c>
      <c r="K354" s="742">
        <v>4950</v>
      </c>
    </row>
    <row r="355" spans="1:11" ht="14.4" customHeight="1" x14ac:dyDescent="0.3">
      <c r="A355" s="737" t="s">
        <v>606</v>
      </c>
      <c r="B355" s="738" t="s">
        <v>2778</v>
      </c>
      <c r="C355" s="739" t="s">
        <v>631</v>
      </c>
      <c r="D355" s="740" t="s">
        <v>632</v>
      </c>
      <c r="E355" s="739" t="s">
        <v>6574</v>
      </c>
      <c r="F355" s="740" t="s">
        <v>6575</v>
      </c>
      <c r="G355" s="739" t="s">
        <v>5950</v>
      </c>
      <c r="H355" s="739" t="s">
        <v>5951</v>
      </c>
      <c r="I355" s="741">
        <v>1.0925</v>
      </c>
      <c r="J355" s="741">
        <v>5500</v>
      </c>
      <c r="K355" s="742">
        <v>6005</v>
      </c>
    </row>
    <row r="356" spans="1:11" ht="14.4" customHeight="1" x14ac:dyDescent="0.3">
      <c r="A356" s="737" t="s">
        <v>606</v>
      </c>
      <c r="B356" s="738" t="s">
        <v>2778</v>
      </c>
      <c r="C356" s="739" t="s">
        <v>631</v>
      </c>
      <c r="D356" s="740" t="s">
        <v>632</v>
      </c>
      <c r="E356" s="739" t="s">
        <v>6574</v>
      </c>
      <c r="F356" s="740" t="s">
        <v>6575</v>
      </c>
      <c r="G356" s="739" t="s">
        <v>5952</v>
      </c>
      <c r="H356" s="739" t="s">
        <v>5953</v>
      </c>
      <c r="I356" s="741">
        <v>1.67</v>
      </c>
      <c r="J356" s="741">
        <v>2700</v>
      </c>
      <c r="K356" s="742">
        <v>4509</v>
      </c>
    </row>
    <row r="357" spans="1:11" ht="14.4" customHeight="1" x14ac:dyDescent="0.3">
      <c r="A357" s="737" t="s">
        <v>606</v>
      </c>
      <c r="B357" s="738" t="s">
        <v>2778</v>
      </c>
      <c r="C357" s="739" t="s">
        <v>631</v>
      </c>
      <c r="D357" s="740" t="s">
        <v>632</v>
      </c>
      <c r="E357" s="739" t="s">
        <v>6574</v>
      </c>
      <c r="F357" s="740" t="s">
        <v>6575</v>
      </c>
      <c r="G357" s="739" t="s">
        <v>5954</v>
      </c>
      <c r="H357" s="739" t="s">
        <v>5955</v>
      </c>
      <c r="I357" s="741">
        <v>0.48</v>
      </c>
      <c r="J357" s="741">
        <v>500</v>
      </c>
      <c r="K357" s="742">
        <v>240</v>
      </c>
    </row>
    <row r="358" spans="1:11" ht="14.4" customHeight="1" x14ac:dyDescent="0.3">
      <c r="A358" s="737" t="s">
        <v>606</v>
      </c>
      <c r="B358" s="738" t="s">
        <v>2778</v>
      </c>
      <c r="C358" s="739" t="s">
        <v>631</v>
      </c>
      <c r="D358" s="740" t="s">
        <v>632</v>
      </c>
      <c r="E358" s="739" t="s">
        <v>6574</v>
      </c>
      <c r="F358" s="740" t="s">
        <v>6575</v>
      </c>
      <c r="G358" s="739" t="s">
        <v>5956</v>
      </c>
      <c r="H358" s="739" t="s">
        <v>5957</v>
      </c>
      <c r="I358" s="741">
        <v>0.67</v>
      </c>
      <c r="J358" s="741">
        <v>2000</v>
      </c>
      <c r="K358" s="742">
        <v>1340</v>
      </c>
    </row>
    <row r="359" spans="1:11" ht="14.4" customHeight="1" x14ac:dyDescent="0.3">
      <c r="A359" s="737" t="s">
        <v>606</v>
      </c>
      <c r="B359" s="738" t="s">
        <v>2778</v>
      </c>
      <c r="C359" s="739" t="s">
        <v>631</v>
      </c>
      <c r="D359" s="740" t="s">
        <v>632</v>
      </c>
      <c r="E359" s="739" t="s">
        <v>6574</v>
      </c>
      <c r="F359" s="740" t="s">
        <v>6575</v>
      </c>
      <c r="G359" s="739" t="s">
        <v>6252</v>
      </c>
      <c r="H359" s="739" t="s">
        <v>6253</v>
      </c>
      <c r="I359" s="741">
        <v>3.1349999999999998</v>
      </c>
      <c r="J359" s="741">
        <v>100</v>
      </c>
      <c r="K359" s="742">
        <v>313.5</v>
      </c>
    </row>
    <row r="360" spans="1:11" ht="14.4" customHeight="1" x14ac:dyDescent="0.3">
      <c r="A360" s="737" t="s">
        <v>606</v>
      </c>
      <c r="B360" s="738" t="s">
        <v>2778</v>
      </c>
      <c r="C360" s="739" t="s">
        <v>631</v>
      </c>
      <c r="D360" s="740" t="s">
        <v>632</v>
      </c>
      <c r="E360" s="739" t="s">
        <v>6574</v>
      </c>
      <c r="F360" s="740" t="s">
        <v>6575</v>
      </c>
      <c r="G360" s="739" t="s">
        <v>6254</v>
      </c>
      <c r="H360" s="739" t="s">
        <v>6255</v>
      </c>
      <c r="I360" s="741">
        <v>204.41</v>
      </c>
      <c r="J360" s="741">
        <v>90</v>
      </c>
      <c r="K360" s="742">
        <v>18396.900000000001</v>
      </c>
    </row>
    <row r="361" spans="1:11" ht="14.4" customHeight="1" x14ac:dyDescent="0.3">
      <c r="A361" s="737" t="s">
        <v>606</v>
      </c>
      <c r="B361" s="738" t="s">
        <v>2778</v>
      </c>
      <c r="C361" s="739" t="s">
        <v>631</v>
      </c>
      <c r="D361" s="740" t="s">
        <v>632</v>
      </c>
      <c r="E361" s="739" t="s">
        <v>6574</v>
      </c>
      <c r="F361" s="740" t="s">
        <v>6575</v>
      </c>
      <c r="G361" s="739" t="s">
        <v>6256</v>
      </c>
      <c r="H361" s="739" t="s">
        <v>6257</v>
      </c>
      <c r="I361" s="741">
        <v>6.17</v>
      </c>
      <c r="J361" s="741">
        <v>20</v>
      </c>
      <c r="K361" s="742">
        <v>123.4</v>
      </c>
    </row>
    <row r="362" spans="1:11" ht="14.4" customHeight="1" x14ac:dyDescent="0.3">
      <c r="A362" s="737" t="s">
        <v>606</v>
      </c>
      <c r="B362" s="738" t="s">
        <v>2778</v>
      </c>
      <c r="C362" s="739" t="s">
        <v>631</v>
      </c>
      <c r="D362" s="740" t="s">
        <v>632</v>
      </c>
      <c r="E362" s="739" t="s">
        <v>6574</v>
      </c>
      <c r="F362" s="740" t="s">
        <v>6575</v>
      </c>
      <c r="G362" s="739" t="s">
        <v>6258</v>
      </c>
      <c r="H362" s="739" t="s">
        <v>6259</v>
      </c>
      <c r="I362" s="741">
        <v>14.3</v>
      </c>
      <c r="J362" s="741">
        <v>20</v>
      </c>
      <c r="K362" s="742">
        <v>286</v>
      </c>
    </row>
    <row r="363" spans="1:11" ht="14.4" customHeight="1" x14ac:dyDescent="0.3">
      <c r="A363" s="737" t="s">
        <v>606</v>
      </c>
      <c r="B363" s="738" t="s">
        <v>2778</v>
      </c>
      <c r="C363" s="739" t="s">
        <v>631</v>
      </c>
      <c r="D363" s="740" t="s">
        <v>632</v>
      </c>
      <c r="E363" s="739" t="s">
        <v>6574</v>
      </c>
      <c r="F363" s="740" t="s">
        <v>6575</v>
      </c>
      <c r="G363" s="739" t="s">
        <v>6078</v>
      </c>
      <c r="H363" s="739" t="s">
        <v>6079</v>
      </c>
      <c r="I363" s="741">
        <v>4.8</v>
      </c>
      <c r="J363" s="741">
        <v>700</v>
      </c>
      <c r="K363" s="742">
        <v>3359.95</v>
      </c>
    </row>
    <row r="364" spans="1:11" ht="14.4" customHeight="1" x14ac:dyDescent="0.3">
      <c r="A364" s="737" t="s">
        <v>606</v>
      </c>
      <c r="B364" s="738" t="s">
        <v>2778</v>
      </c>
      <c r="C364" s="739" t="s">
        <v>631</v>
      </c>
      <c r="D364" s="740" t="s">
        <v>632</v>
      </c>
      <c r="E364" s="739" t="s">
        <v>6574</v>
      </c>
      <c r="F364" s="740" t="s">
        <v>6575</v>
      </c>
      <c r="G364" s="739" t="s">
        <v>6260</v>
      </c>
      <c r="H364" s="739" t="s">
        <v>6261</v>
      </c>
      <c r="I364" s="741">
        <v>206.05</v>
      </c>
      <c r="J364" s="741">
        <v>12</v>
      </c>
      <c r="K364" s="742">
        <v>2472.6</v>
      </c>
    </row>
    <row r="365" spans="1:11" ht="14.4" customHeight="1" x14ac:dyDescent="0.3">
      <c r="A365" s="737" t="s">
        <v>606</v>
      </c>
      <c r="B365" s="738" t="s">
        <v>2778</v>
      </c>
      <c r="C365" s="739" t="s">
        <v>631</v>
      </c>
      <c r="D365" s="740" t="s">
        <v>632</v>
      </c>
      <c r="E365" s="739" t="s">
        <v>6574</v>
      </c>
      <c r="F365" s="740" t="s">
        <v>6575</v>
      </c>
      <c r="G365" s="739" t="s">
        <v>6126</v>
      </c>
      <c r="H365" s="739" t="s">
        <v>6127</v>
      </c>
      <c r="I365" s="741">
        <v>2.64</v>
      </c>
      <c r="J365" s="741">
        <v>400</v>
      </c>
      <c r="K365" s="742">
        <v>1056</v>
      </c>
    </row>
    <row r="366" spans="1:11" ht="14.4" customHeight="1" x14ac:dyDescent="0.3">
      <c r="A366" s="737" t="s">
        <v>606</v>
      </c>
      <c r="B366" s="738" t="s">
        <v>2778</v>
      </c>
      <c r="C366" s="739" t="s">
        <v>631</v>
      </c>
      <c r="D366" s="740" t="s">
        <v>632</v>
      </c>
      <c r="E366" s="739" t="s">
        <v>6574</v>
      </c>
      <c r="F366" s="740" t="s">
        <v>6575</v>
      </c>
      <c r="G366" s="739" t="s">
        <v>5972</v>
      </c>
      <c r="H366" s="739" t="s">
        <v>5973</v>
      </c>
      <c r="I366" s="741">
        <v>1.9</v>
      </c>
      <c r="J366" s="741">
        <v>50</v>
      </c>
      <c r="K366" s="742">
        <v>95</v>
      </c>
    </row>
    <row r="367" spans="1:11" ht="14.4" customHeight="1" x14ac:dyDescent="0.3">
      <c r="A367" s="737" t="s">
        <v>606</v>
      </c>
      <c r="B367" s="738" t="s">
        <v>2778</v>
      </c>
      <c r="C367" s="739" t="s">
        <v>631</v>
      </c>
      <c r="D367" s="740" t="s">
        <v>632</v>
      </c>
      <c r="E367" s="739" t="s">
        <v>6574</v>
      </c>
      <c r="F367" s="740" t="s">
        <v>6575</v>
      </c>
      <c r="G367" s="739" t="s">
        <v>6080</v>
      </c>
      <c r="H367" s="739" t="s">
        <v>6081</v>
      </c>
      <c r="I367" s="741">
        <v>2.37</v>
      </c>
      <c r="J367" s="741">
        <v>750</v>
      </c>
      <c r="K367" s="742">
        <v>1777.5</v>
      </c>
    </row>
    <row r="368" spans="1:11" ht="14.4" customHeight="1" x14ac:dyDescent="0.3">
      <c r="A368" s="737" t="s">
        <v>606</v>
      </c>
      <c r="B368" s="738" t="s">
        <v>2778</v>
      </c>
      <c r="C368" s="739" t="s">
        <v>631</v>
      </c>
      <c r="D368" s="740" t="s">
        <v>632</v>
      </c>
      <c r="E368" s="739" t="s">
        <v>6574</v>
      </c>
      <c r="F368" s="740" t="s">
        <v>6575</v>
      </c>
      <c r="G368" s="739" t="s">
        <v>6082</v>
      </c>
      <c r="H368" s="739" t="s">
        <v>6083</v>
      </c>
      <c r="I368" s="741">
        <v>1.9799999999999998</v>
      </c>
      <c r="J368" s="741">
        <v>200</v>
      </c>
      <c r="K368" s="742">
        <v>396</v>
      </c>
    </row>
    <row r="369" spans="1:11" ht="14.4" customHeight="1" x14ac:dyDescent="0.3">
      <c r="A369" s="737" t="s">
        <v>606</v>
      </c>
      <c r="B369" s="738" t="s">
        <v>2778</v>
      </c>
      <c r="C369" s="739" t="s">
        <v>631</v>
      </c>
      <c r="D369" s="740" t="s">
        <v>632</v>
      </c>
      <c r="E369" s="739" t="s">
        <v>6574</v>
      </c>
      <c r="F369" s="740" t="s">
        <v>6575</v>
      </c>
      <c r="G369" s="739" t="s">
        <v>6130</v>
      </c>
      <c r="H369" s="739" t="s">
        <v>6131</v>
      </c>
      <c r="I369" s="741">
        <v>2.0466666666666664</v>
      </c>
      <c r="J369" s="741">
        <v>250</v>
      </c>
      <c r="K369" s="742">
        <v>511.5</v>
      </c>
    </row>
    <row r="370" spans="1:11" ht="14.4" customHeight="1" x14ac:dyDescent="0.3">
      <c r="A370" s="737" t="s">
        <v>606</v>
      </c>
      <c r="B370" s="738" t="s">
        <v>2778</v>
      </c>
      <c r="C370" s="739" t="s">
        <v>631</v>
      </c>
      <c r="D370" s="740" t="s">
        <v>632</v>
      </c>
      <c r="E370" s="739" t="s">
        <v>6574</v>
      </c>
      <c r="F370" s="740" t="s">
        <v>6575</v>
      </c>
      <c r="G370" s="739" t="s">
        <v>5974</v>
      </c>
      <c r="H370" s="739" t="s">
        <v>5975</v>
      </c>
      <c r="I370" s="741">
        <v>1.92</v>
      </c>
      <c r="J370" s="741">
        <v>200</v>
      </c>
      <c r="K370" s="742">
        <v>384</v>
      </c>
    </row>
    <row r="371" spans="1:11" ht="14.4" customHeight="1" x14ac:dyDescent="0.3">
      <c r="A371" s="737" t="s">
        <v>606</v>
      </c>
      <c r="B371" s="738" t="s">
        <v>2778</v>
      </c>
      <c r="C371" s="739" t="s">
        <v>631</v>
      </c>
      <c r="D371" s="740" t="s">
        <v>632</v>
      </c>
      <c r="E371" s="739" t="s">
        <v>6574</v>
      </c>
      <c r="F371" s="740" t="s">
        <v>6575</v>
      </c>
      <c r="G371" s="739" t="s">
        <v>6262</v>
      </c>
      <c r="H371" s="739" t="s">
        <v>6263</v>
      </c>
      <c r="I371" s="741">
        <v>2.5299999999999998</v>
      </c>
      <c r="J371" s="741">
        <v>100</v>
      </c>
      <c r="K371" s="742">
        <v>253</v>
      </c>
    </row>
    <row r="372" spans="1:11" ht="14.4" customHeight="1" x14ac:dyDescent="0.3">
      <c r="A372" s="737" t="s">
        <v>606</v>
      </c>
      <c r="B372" s="738" t="s">
        <v>2778</v>
      </c>
      <c r="C372" s="739" t="s">
        <v>631</v>
      </c>
      <c r="D372" s="740" t="s">
        <v>632</v>
      </c>
      <c r="E372" s="739" t="s">
        <v>6574</v>
      </c>
      <c r="F372" s="740" t="s">
        <v>6575</v>
      </c>
      <c r="G372" s="739" t="s">
        <v>6086</v>
      </c>
      <c r="H372" s="739" t="s">
        <v>6087</v>
      </c>
      <c r="I372" s="741">
        <v>0.01</v>
      </c>
      <c r="J372" s="741">
        <v>50</v>
      </c>
      <c r="K372" s="742">
        <v>0.5</v>
      </c>
    </row>
    <row r="373" spans="1:11" ht="14.4" customHeight="1" x14ac:dyDescent="0.3">
      <c r="A373" s="737" t="s">
        <v>606</v>
      </c>
      <c r="B373" s="738" t="s">
        <v>2778</v>
      </c>
      <c r="C373" s="739" t="s">
        <v>631</v>
      </c>
      <c r="D373" s="740" t="s">
        <v>632</v>
      </c>
      <c r="E373" s="739" t="s">
        <v>6574</v>
      </c>
      <c r="F373" s="740" t="s">
        <v>6575</v>
      </c>
      <c r="G373" s="739" t="s">
        <v>5976</v>
      </c>
      <c r="H373" s="739" t="s">
        <v>5977</v>
      </c>
      <c r="I373" s="741">
        <v>2.17</v>
      </c>
      <c r="J373" s="741">
        <v>100</v>
      </c>
      <c r="K373" s="742">
        <v>217</v>
      </c>
    </row>
    <row r="374" spans="1:11" ht="14.4" customHeight="1" x14ac:dyDescent="0.3">
      <c r="A374" s="737" t="s">
        <v>606</v>
      </c>
      <c r="B374" s="738" t="s">
        <v>2778</v>
      </c>
      <c r="C374" s="739" t="s">
        <v>631</v>
      </c>
      <c r="D374" s="740" t="s">
        <v>632</v>
      </c>
      <c r="E374" s="739" t="s">
        <v>6574</v>
      </c>
      <c r="F374" s="740" t="s">
        <v>6575</v>
      </c>
      <c r="G374" s="739" t="s">
        <v>6134</v>
      </c>
      <c r="H374" s="739" t="s">
        <v>6135</v>
      </c>
      <c r="I374" s="741">
        <v>2.6966666666666668</v>
      </c>
      <c r="J374" s="741">
        <v>750</v>
      </c>
      <c r="K374" s="742">
        <v>2022.5</v>
      </c>
    </row>
    <row r="375" spans="1:11" ht="14.4" customHeight="1" x14ac:dyDescent="0.3">
      <c r="A375" s="737" t="s">
        <v>606</v>
      </c>
      <c r="B375" s="738" t="s">
        <v>2778</v>
      </c>
      <c r="C375" s="739" t="s">
        <v>631</v>
      </c>
      <c r="D375" s="740" t="s">
        <v>632</v>
      </c>
      <c r="E375" s="739" t="s">
        <v>6574</v>
      </c>
      <c r="F375" s="740" t="s">
        <v>6575</v>
      </c>
      <c r="G375" s="739" t="s">
        <v>6172</v>
      </c>
      <c r="H375" s="739" t="s">
        <v>6173</v>
      </c>
      <c r="I375" s="741">
        <v>3.9950000000000001</v>
      </c>
      <c r="J375" s="741">
        <v>210</v>
      </c>
      <c r="K375" s="742">
        <v>839</v>
      </c>
    </row>
    <row r="376" spans="1:11" ht="14.4" customHeight="1" x14ac:dyDescent="0.3">
      <c r="A376" s="737" t="s">
        <v>606</v>
      </c>
      <c r="B376" s="738" t="s">
        <v>2778</v>
      </c>
      <c r="C376" s="739" t="s">
        <v>631</v>
      </c>
      <c r="D376" s="740" t="s">
        <v>632</v>
      </c>
      <c r="E376" s="739" t="s">
        <v>6574</v>
      </c>
      <c r="F376" s="740" t="s">
        <v>6575</v>
      </c>
      <c r="G376" s="739" t="s">
        <v>5978</v>
      </c>
      <c r="H376" s="739" t="s">
        <v>5979</v>
      </c>
      <c r="I376" s="741">
        <v>14.3</v>
      </c>
      <c r="J376" s="741">
        <v>20</v>
      </c>
      <c r="K376" s="742">
        <v>286.04000000000002</v>
      </c>
    </row>
    <row r="377" spans="1:11" ht="14.4" customHeight="1" x14ac:dyDescent="0.3">
      <c r="A377" s="737" t="s">
        <v>606</v>
      </c>
      <c r="B377" s="738" t="s">
        <v>2778</v>
      </c>
      <c r="C377" s="739" t="s">
        <v>631</v>
      </c>
      <c r="D377" s="740" t="s">
        <v>632</v>
      </c>
      <c r="E377" s="739" t="s">
        <v>6574</v>
      </c>
      <c r="F377" s="740" t="s">
        <v>6575</v>
      </c>
      <c r="G377" s="739" t="s">
        <v>6136</v>
      </c>
      <c r="H377" s="739" t="s">
        <v>6137</v>
      </c>
      <c r="I377" s="741">
        <v>17.98</v>
      </c>
      <c r="J377" s="741">
        <v>150</v>
      </c>
      <c r="K377" s="742">
        <v>2697</v>
      </c>
    </row>
    <row r="378" spans="1:11" ht="14.4" customHeight="1" x14ac:dyDescent="0.3">
      <c r="A378" s="737" t="s">
        <v>606</v>
      </c>
      <c r="B378" s="738" t="s">
        <v>2778</v>
      </c>
      <c r="C378" s="739" t="s">
        <v>631</v>
      </c>
      <c r="D378" s="740" t="s">
        <v>632</v>
      </c>
      <c r="E378" s="739" t="s">
        <v>6574</v>
      </c>
      <c r="F378" s="740" t="s">
        <v>6575</v>
      </c>
      <c r="G378" s="739" t="s">
        <v>5980</v>
      </c>
      <c r="H378" s="739" t="s">
        <v>5981</v>
      </c>
      <c r="I378" s="741">
        <v>1.99</v>
      </c>
      <c r="J378" s="741">
        <v>50</v>
      </c>
      <c r="K378" s="742">
        <v>99.5</v>
      </c>
    </row>
    <row r="379" spans="1:11" ht="14.4" customHeight="1" x14ac:dyDescent="0.3">
      <c r="A379" s="737" t="s">
        <v>606</v>
      </c>
      <c r="B379" s="738" t="s">
        <v>2778</v>
      </c>
      <c r="C379" s="739" t="s">
        <v>631</v>
      </c>
      <c r="D379" s="740" t="s">
        <v>632</v>
      </c>
      <c r="E379" s="739" t="s">
        <v>6574</v>
      </c>
      <c r="F379" s="740" t="s">
        <v>6575</v>
      </c>
      <c r="G379" s="739" t="s">
        <v>6088</v>
      </c>
      <c r="H379" s="739" t="s">
        <v>6089</v>
      </c>
      <c r="I379" s="741">
        <v>4.43</v>
      </c>
      <c r="J379" s="741">
        <v>50</v>
      </c>
      <c r="K379" s="742">
        <v>221.5</v>
      </c>
    </row>
    <row r="380" spans="1:11" ht="14.4" customHeight="1" x14ac:dyDescent="0.3">
      <c r="A380" s="737" t="s">
        <v>606</v>
      </c>
      <c r="B380" s="738" t="s">
        <v>2778</v>
      </c>
      <c r="C380" s="739" t="s">
        <v>631</v>
      </c>
      <c r="D380" s="740" t="s">
        <v>632</v>
      </c>
      <c r="E380" s="739" t="s">
        <v>6574</v>
      </c>
      <c r="F380" s="740" t="s">
        <v>6575</v>
      </c>
      <c r="G380" s="739" t="s">
        <v>5984</v>
      </c>
      <c r="H380" s="739" t="s">
        <v>5985</v>
      </c>
      <c r="I380" s="741">
        <v>11.734999999999999</v>
      </c>
      <c r="J380" s="741">
        <v>40</v>
      </c>
      <c r="K380" s="742">
        <v>469.4</v>
      </c>
    </row>
    <row r="381" spans="1:11" ht="14.4" customHeight="1" x14ac:dyDescent="0.3">
      <c r="A381" s="737" t="s">
        <v>606</v>
      </c>
      <c r="B381" s="738" t="s">
        <v>2778</v>
      </c>
      <c r="C381" s="739" t="s">
        <v>631</v>
      </c>
      <c r="D381" s="740" t="s">
        <v>632</v>
      </c>
      <c r="E381" s="739" t="s">
        <v>6574</v>
      </c>
      <c r="F381" s="740" t="s">
        <v>6575</v>
      </c>
      <c r="G381" s="739" t="s">
        <v>6264</v>
      </c>
      <c r="H381" s="739" t="s">
        <v>6265</v>
      </c>
      <c r="I381" s="741">
        <v>25.53</v>
      </c>
      <c r="J381" s="741">
        <v>20</v>
      </c>
      <c r="K381" s="742">
        <v>510.6</v>
      </c>
    </row>
    <row r="382" spans="1:11" ht="14.4" customHeight="1" x14ac:dyDescent="0.3">
      <c r="A382" s="737" t="s">
        <v>606</v>
      </c>
      <c r="B382" s="738" t="s">
        <v>2778</v>
      </c>
      <c r="C382" s="739" t="s">
        <v>631</v>
      </c>
      <c r="D382" s="740" t="s">
        <v>632</v>
      </c>
      <c r="E382" s="739" t="s">
        <v>6574</v>
      </c>
      <c r="F382" s="740" t="s">
        <v>6575</v>
      </c>
      <c r="G382" s="739" t="s">
        <v>5986</v>
      </c>
      <c r="H382" s="739" t="s">
        <v>5987</v>
      </c>
      <c r="I382" s="741">
        <v>2.5149999999999997</v>
      </c>
      <c r="J382" s="741">
        <v>100</v>
      </c>
      <c r="K382" s="742">
        <v>251.5</v>
      </c>
    </row>
    <row r="383" spans="1:11" ht="14.4" customHeight="1" x14ac:dyDescent="0.3">
      <c r="A383" s="737" t="s">
        <v>606</v>
      </c>
      <c r="B383" s="738" t="s">
        <v>2778</v>
      </c>
      <c r="C383" s="739" t="s">
        <v>631</v>
      </c>
      <c r="D383" s="740" t="s">
        <v>632</v>
      </c>
      <c r="E383" s="739" t="s">
        <v>6574</v>
      </c>
      <c r="F383" s="740" t="s">
        <v>6575</v>
      </c>
      <c r="G383" s="739" t="s">
        <v>5988</v>
      </c>
      <c r="H383" s="739" t="s">
        <v>5989</v>
      </c>
      <c r="I383" s="741">
        <v>5.2033333333333331</v>
      </c>
      <c r="J383" s="741">
        <v>235</v>
      </c>
      <c r="K383" s="742">
        <v>1223</v>
      </c>
    </row>
    <row r="384" spans="1:11" ht="14.4" customHeight="1" x14ac:dyDescent="0.3">
      <c r="A384" s="737" t="s">
        <v>606</v>
      </c>
      <c r="B384" s="738" t="s">
        <v>2778</v>
      </c>
      <c r="C384" s="739" t="s">
        <v>631</v>
      </c>
      <c r="D384" s="740" t="s">
        <v>632</v>
      </c>
      <c r="E384" s="739" t="s">
        <v>6574</v>
      </c>
      <c r="F384" s="740" t="s">
        <v>6575</v>
      </c>
      <c r="G384" s="739" t="s">
        <v>6266</v>
      </c>
      <c r="H384" s="739" t="s">
        <v>6267</v>
      </c>
      <c r="I384" s="741">
        <v>1.27</v>
      </c>
      <c r="J384" s="741">
        <v>150</v>
      </c>
      <c r="K384" s="742">
        <v>190.5</v>
      </c>
    </row>
    <row r="385" spans="1:11" ht="14.4" customHeight="1" x14ac:dyDescent="0.3">
      <c r="A385" s="737" t="s">
        <v>606</v>
      </c>
      <c r="B385" s="738" t="s">
        <v>2778</v>
      </c>
      <c r="C385" s="739" t="s">
        <v>631</v>
      </c>
      <c r="D385" s="740" t="s">
        <v>632</v>
      </c>
      <c r="E385" s="739" t="s">
        <v>6574</v>
      </c>
      <c r="F385" s="740" t="s">
        <v>6575</v>
      </c>
      <c r="G385" s="739" t="s">
        <v>5990</v>
      </c>
      <c r="H385" s="739" t="s">
        <v>5991</v>
      </c>
      <c r="I385" s="741">
        <v>21.23</v>
      </c>
      <c r="J385" s="741">
        <v>300</v>
      </c>
      <c r="K385" s="742">
        <v>6369</v>
      </c>
    </row>
    <row r="386" spans="1:11" ht="14.4" customHeight="1" x14ac:dyDescent="0.3">
      <c r="A386" s="737" t="s">
        <v>606</v>
      </c>
      <c r="B386" s="738" t="s">
        <v>2778</v>
      </c>
      <c r="C386" s="739" t="s">
        <v>631</v>
      </c>
      <c r="D386" s="740" t="s">
        <v>632</v>
      </c>
      <c r="E386" s="739" t="s">
        <v>6574</v>
      </c>
      <c r="F386" s="740" t="s">
        <v>6575</v>
      </c>
      <c r="G386" s="739" t="s">
        <v>5992</v>
      </c>
      <c r="H386" s="739" t="s">
        <v>5993</v>
      </c>
      <c r="I386" s="741">
        <v>21.234999999999999</v>
      </c>
      <c r="J386" s="741">
        <v>200</v>
      </c>
      <c r="K386" s="742">
        <v>4247</v>
      </c>
    </row>
    <row r="387" spans="1:11" ht="14.4" customHeight="1" x14ac:dyDescent="0.3">
      <c r="A387" s="737" t="s">
        <v>606</v>
      </c>
      <c r="B387" s="738" t="s">
        <v>2778</v>
      </c>
      <c r="C387" s="739" t="s">
        <v>631</v>
      </c>
      <c r="D387" s="740" t="s">
        <v>632</v>
      </c>
      <c r="E387" s="739" t="s">
        <v>6574</v>
      </c>
      <c r="F387" s="740" t="s">
        <v>6575</v>
      </c>
      <c r="G387" s="739" t="s">
        <v>6090</v>
      </c>
      <c r="H387" s="739" t="s">
        <v>6091</v>
      </c>
      <c r="I387" s="741">
        <v>21.23</v>
      </c>
      <c r="J387" s="741">
        <v>150</v>
      </c>
      <c r="K387" s="742">
        <v>3184.5</v>
      </c>
    </row>
    <row r="388" spans="1:11" ht="14.4" customHeight="1" x14ac:dyDescent="0.3">
      <c r="A388" s="737" t="s">
        <v>606</v>
      </c>
      <c r="B388" s="738" t="s">
        <v>2778</v>
      </c>
      <c r="C388" s="739" t="s">
        <v>631</v>
      </c>
      <c r="D388" s="740" t="s">
        <v>632</v>
      </c>
      <c r="E388" s="739" t="s">
        <v>6574</v>
      </c>
      <c r="F388" s="740" t="s">
        <v>6575</v>
      </c>
      <c r="G388" s="739" t="s">
        <v>5994</v>
      </c>
      <c r="H388" s="739" t="s">
        <v>5995</v>
      </c>
      <c r="I388" s="741">
        <v>0.47499999999999998</v>
      </c>
      <c r="J388" s="741">
        <v>1200</v>
      </c>
      <c r="K388" s="742">
        <v>568</v>
      </c>
    </row>
    <row r="389" spans="1:11" ht="14.4" customHeight="1" x14ac:dyDescent="0.3">
      <c r="A389" s="737" t="s">
        <v>606</v>
      </c>
      <c r="B389" s="738" t="s">
        <v>2778</v>
      </c>
      <c r="C389" s="739" t="s">
        <v>631</v>
      </c>
      <c r="D389" s="740" t="s">
        <v>632</v>
      </c>
      <c r="E389" s="739" t="s">
        <v>6574</v>
      </c>
      <c r="F389" s="740" t="s">
        <v>6575</v>
      </c>
      <c r="G389" s="739" t="s">
        <v>6268</v>
      </c>
      <c r="H389" s="739" t="s">
        <v>6269</v>
      </c>
      <c r="I389" s="741">
        <v>0.47</v>
      </c>
      <c r="J389" s="741">
        <v>900</v>
      </c>
      <c r="K389" s="742">
        <v>423</v>
      </c>
    </row>
    <row r="390" spans="1:11" ht="14.4" customHeight="1" x14ac:dyDescent="0.3">
      <c r="A390" s="737" t="s">
        <v>606</v>
      </c>
      <c r="B390" s="738" t="s">
        <v>2778</v>
      </c>
      <c r="C390" s="739" t="s">
        <v>631</v>
      </c>
      <c r="D390" s="740" t="s">
        <v>632</v>
      </c>
      <c r="E390" s="739" t="s">
        <v>6574</v>
      </c>
      <c r="F390" s="740" t="s">
        <v>6575</v>
      </c>
      <c r="G390" s="739" t="s">
        <v>6092</v>
      </c>
      <c r="H390" s="739" t="s">
        <v>6093</v>
      </c>
      <c r="I390" s="741">
        <v>5</v>
      </c>
      <c r="J390" s="741">
        <v>100</v>
      </c>
      <c r="K390" s="742">
        <v>500</v>
      </c>
    </row>
    <row r="391" spans="1:11" ht="14.4" customHeight="1" x14ac:dyDescent="0.3">
      <c r="A391" s="737" t="s">
        <v>606</v>
      </c>
      <c r="B391" s="738" t="s">
        <v>2778</v>
      </c>
      <c r="C391" s="739" t="s">
        <v>631</v>
      </c>
      <c r="D391" s="740" t="s">
        <v>632</v>
      </c>
      <c r="E391" s="739" t="s">
        <v>6574</v>
      </c>
      <c r="F391" s="740" t="s">
        <v>6575</v>
      </c>
      <c r="G391" s="739" t="s">
        <v>6270</v>
      </c>
      <c r="H391" s="739" t="s">
        <v>6271</v>
      </c>
      <c r="I391" s="741">
        <v>24.3</v>
      </c>
      <c r="J391" s="741">
        <v>5</v>
      </c>
      <c r="K391" s="742">
        <v>121.5</v>
      </c>
    </row>
    <row r="392" spans="1:11" ht="14.4" customHeight="1" x14ac:dyDescent="0.3">
      <c r="A392" s="737" t="s">
        <v>606</v>
      </c>
      <c r="B392" s="738" t="s">
        <v>2778</v>
      </c>
      <c r="C392" s="739" t="s">
        <v>631</v>
      </c>
      <c r="D392" s="740" t="s">
        <v>632</v>
      </c>
      <c r="E392" s="739" t="s">
        <v>6574</v>
      </c>
      <c r="F392" s="740" t="s">
        <v>6575</v>
      </c>
      <c r="G392" s="739" t="s">
        <v>6178</v>
      </c>
      <c r="H392" s="739" t="s">
        <v>6179</v>
      </c>
      <c r="I392" s="741">
        <v>5.0199999999999996</v>
      </c>
      <c r="J392" s="741">
        <v>200</v>
      </c>
      <c r="K392" s="742">
        <v>1004</v>
      </c>
    </row>
    <row r="393" spans="1:11" ht="14.4" customHeight="1" x14ac:dyDescent="0.3">
      <c r="A393" s="737" t="s">
        <v>606</v>
      </c>
      <c r="B393" s="738" t="s">
        <v>2778</v>
      </c>
      <c r="C393" s="739" t="s">
        <v>631</v>
      </c>
      <c r="D393" s="740" t="s">
        <v>632</v>
      </c>
      <c r="E393" s="739" t="s">
        <v>6574</v>
      </c>
      <c r="F393" s="740" t="s">
        <v>6575</v>
      </c>
      <c r="G393" s="739" t="s">
        <v>6272</v>
      </c>
      <c r="H393" s="739" t="s">
        <v>6273</v>
      </c>
      <c r="I393" s="741">
        <v>0.27</v>
      </c>
      <c r="J393" s="741">
        <v>500</v>
      </c>
      <c r="K393" s="742">
        <v>133.1</v>
      </c>
    </row>
    <row r="394" spans="1:11" ht="14.4" customHeight="1" x14ac:dyDescent="0.3">
      <c r="A394" s="737" t="s">
        <v>606</v>
      </c>
      <c r="B394" s="738" t="s">
        <v>2778</v>
      </c>
      <c r="C394" s="739" t="s">
        <v>631</v>
      </c>
      <c r="D394" s="740" t="s">
        <v>632</v>
      </c>
      <c r="E394" s="739" t="s">
        <v>6574</v>
      </c>
      <c r="F394" s="740" t="s">
        <v>6575</v>
      </c>
      <c r="G394" s="739" t="s">
        <v>6006</v>
      </c>
      <c r="H394" s="739" t="s">
        <v>6007</v>
      </c>
      <c r="I394" s="741">
        <v>3.42</v>
      </c>
      <c r="J394" s="741">
        <v>320</v>
      </c>
      <c r="K394" s="742">
        <v>1094.4000000000001</v>
      </c>
    </row>
    <row r="395" spans="1:11" ht="14.4" customHeight="1" x14ac:dyDescent="0.3">
      <c r="A395" s="737" t="s">
        <v>606</v>
      </c>
      <c r="B395" s="738" t="s">
        <v>2778</v>
      </c>
      <c r="C395" s="739" t="s">
        <v>631</v>
      </c>
      <c r="D395" s="740" t="s">
        <v>632</v>
      </c>
      <c r="E395" s="739" t="s">
        <v>6574</v>
      </c>
      <c r="F395" s="740" t="s">
        <v>6575</v>
      </c>
      <c r="G395" s="739" t="s">
        <v>6008</v>
      </c>
      <c r="H395" s="739" t="s">
        <v>6009</v>
      </c>
      <c r="I395" s="741">
        <v>6.1</v>
      </c>
      <c r="J395" s="741">
        <v>300</v>
      </c>
      <c r="K395" s="742">
        <v>1830</v>
      </c>
    </row>
    <row r="396" spans="1:11" ht="14.4" customHeight="1" x14ac:dyDescent="0.3">
      <c r="A396" s="737" t="s">
        <v>606</v>
      </c>
      <c r="B396" s="738" t="s">
        <v>2778</v>
      </c>
      <c r="C396" s="739" t="s">
        <v>631</v>
      </c>
      <c r="D396" s="740" t="s">
        <v>632</v>
      </c>
      <c r="E396" s="739" t="s">
        <v>6574</v>
      </c>
      <c r="F396" s="740" t="s">
        <v>6575</v>
      </c>
      <c r="G396" s="739" t="s">
        <v>6274</v>
      </c>
      <c r="H396" s="739" t="s">
        <v>6275</v>
      </c>
      <c r="I396" s="741">
        <v>1.28</v>
      </c>
      <c r="J396" s="741">
        <v>500</v>
      </c>
      <c r="K396" s="742">
        <v>641.29999999999995</v>
      </c>
    </row>
    <row r="397" spans="1:11" ht="14.4" customHeight="1" x14ac:dyDescent="0.3">
      <c r="A397" s="737" t="s">
        <v>606</v>
      </c>
      <c r="B397" s="738" t="s">
        <v>2778</v>
      </c>
      <c r="C397" s="739" t="s">
        <v>631</v>
      </c>
      <c r="D397" s="740" t="s">
        <v>632</v>
      </c>
      <c r="E397" s="739" t="s">
        <v>6574</v>
      </c>
      <c r="F397" s="740" t="s">
        <v>6575</v>
      </c>
      <c r="G397" s="739" t="s">
        <v>6276</v>
      </c>
      <c r="H397" s="739" t="s">
        <v>6277</v>
      </c>
      <c r="I397" s="741">
        <v>398.99</v>
      </c>
      <c r="J397" s="741">
        <v>3</v>
      </c>
      <c r="K397" s="742">
        <v>1196.98</v>
      </c>
    </row>
    <row r="398" spans="1:11" ht="14.4" customHeight="1" x14ac:dyDescent="0.3">
      <c r="A398" s="737" t="s">
        <v>606</v>
      </c>
      <c r="B398" s="738" t="s">
        <v>2778</v>
      </c>
      <c r="C398" s="739" t="s">
        <v>631</v>
      </c>
      <c r="D398" s="740" t="s">
        <v>632</v>
      </c>
      <c r="E398" s="739" t="s">
        <v>6574</v>
      </c>
      <c r="F398" s="740" t="s">
        <v>6575</v>
      </c>
      <c r="G398" s="739" t="s">
        <v>6102</v>
      </c>
      <c r="H398" s="739" t="s">
        <v>6103</v>
      </c>
      <c r="I398" s="741">
        <v>9.68</v>
      </c>
      <c r="J398" s="741">
        <v>800</v>
      </c>
      <c r="K398" s="742">
        <v>7744</v>
      </c>
    </row>
    <row r="399" spans="1:11" ht="14.4" customHeight="1" x14ac:dyDescent="0.3">
      <c r="A399" s="737" t="s">
        <v>606</v>
      </c>
      <c r="B399" s="738" t="s">
        <v>2778</v>
      </c>
      <c r="C399" s="739" t="s">
        <v>631</v>
      </c>
      <c r="D399" s="740" t="s">
        <v>632</v>
      </c>
      <c r="E399" s="739" t="s">
        <v>6574</v>
      </c>
      <c r="F399" s="740" t="s">
        <v>6575</v>
      </c>
      <c r="G399" s="739" t="s">
        <v>6278</v>
      </c>
      <c r="H399" s="739" t="s">
        <v>6279</v>
      </c>
      <c r="I399" s="741">
        <v>24.2</v>
      </c>
      <c r="J399" s="741">
        <v>50</v>
      </c>
      <c r="K399" s="742">
        <v>1210</v>
      </c>
    </row>
    <row r="400" spans="1:11" ht="14.4" customHeight="1" x14ac:dyDescent="0.3">
      <c r="A400" s="737" t="s">
        <v>606</v>
      </c>
      <c r="B400" s="738" t="s">
        <v>2778</v>
      </c>
      <c r="C400" s="739" t="s">
        <v>631</v>
      </c>
      <c r="D400" s="740" t="s">
        <v>632</v>
      </c>
      <c r="E400" s="739" t="s">
        <v>6574</v>
      </c>
      <c r="F400" s="740" t="s">
        <v>6575</v>
      </c>
      <c r="G400" s="739" t="s">
        <v>6152</v>
      </c>
      <c r="H400" s="739" t="s">
        <v>6153</v>
      </c>
      <c r="I400" s="741">
        <v>4.63</v>
      </c>
      <c r="J400" s="741">
        <v>1100</v>
      </c>
      <c r="K400" s="742">
        <v>5093</v>
      </c>
    </row>
    <row r="401" spans="1:11" ht="14.4" customHeight="1" x14ac:dyDescent="0.3">
      <c r="A401" s="737" t="s">
        <v>606</v>
      </c>
      <c r="B401" s="738" t="s">
        <v>2778</v>
      </c>
      <c r="C401" s="739" t="s">
        <v>631</v>
      </c>
      <c r="D401" s="740" t="s">
        <v>632</v>
      </c>
      <c r="E401" s="739" t="s">
        <v>6588</v>
      </c>
      <c r="F401" s="740" t="s">
        <v>6589</v>
      </c>
      <c r="G401" s="739" t="s">
        <v>6280</v>
      </c>
      <c r="H401" s="739" t="s">
        <v>6281</v>
      </c>
      <c r="I401" s="741">
        <v>52.88</v>
      </c>
      <c r="J401" s="741">
        <v>3</v>
      </c>
      <c r="K401" s="742">
        <v>158.63</v>
      </c>
    </row>
    <row r="402" spans="1:11" ht="14.4" customHeight="1" x14ac:dyDescent="0.3">
      <c r="A402" s="737" t="s">
        <v>606</v>
      </c>
      <c r="B402" s="738" t="s">
        <v>2778</v>
      </c>
      <c r="C402" s="739" t="s">
        <v>631</v>
      </c>
      <c r="D402" s="740" t="s">
        <v>632</v>
      </c>
      <c r="E402" s="739" t="s">
        <v>6588</v>
      </c>
      <c r="F402" s="740" t="s">
        <v>6589</v>
      </c>
      <c r="G402" s="739" t="s">
        <v>6282</v>
      </c>
      <c r="H402" s="739" t="s">
        <v>6283</v>
      </c>
      <c r="I402" s="741">
        <v>1.29</v>
      </c>
      <c r="J402" s="741">
        <v>500</v>
      </c>
      <c r="K402" s="742">
        <v>643.9</v>
      </c>
    </row>
    <row r="403" spans="1:11" ht="14.4" customHeight="1" x14ac:dyDescent="0.3">
      <c r="A403" s="737" t="s">
        <v>606</v>
      </c>
      <c r="B403" s="738" t="s">
        <v>2778</v>
      </c>
      <c r="C403" s="739" t="s">
        <v>631</v>
      </c>
      <c r="D403" s="740" t="s">
        <v>632</v>
      </c>
      <c r="E403" s="739" t="s">
        <v>6588</v>
      </c>
      <c r="F403" s="740" t="s">
        <v>6589</v>
      </c>
      <c r="G403" s="739" t="s">
        <v>6284</v>
      </c>
      <c r="H403" s="739" t="s">
        <v>6285</v>
      </c>
      <c r="I403" s="741">
        <v>1.28</v>
      </c>
      <c r="J403" s="741">
        <v>500</v>
      </c>
      <c r="K403" s="742">
        <v>638.88</v>
      </c>
    </row>
    <row r="404" spans="1:11" ht="14.4" customHeight="1" x14ac:dyDescent="0.3">
      <c r="A404" s="737" t="s">
        <v>606</v>
      </c>
      <c r="B404" s="738" t="s">
        <v>2778</v>
      </c>
      <c r="C404" s="739" t="s">
        <v>631</v>
      </c>
      <c r="D404" s="740" t="s">
        <v>632</v>
      </c>
      <c r="E404" s="739" t="s">
        <v>6584</v>
      </c>
      <c r="F404" s="740" t="s">
        <v>6585</v>
      </c>
      <c r="G404" s="739" t="s">
        <v>6286</v>
      </c>
      <c r="H404" s="739" t="s">
        <v>6287</v>
      </c>
      <c r="I404" s="741">
        <v>5477.63</v>
      </c>
      <c r="J404" s="741">
        <v>4</v>
      </c>
      <c r="K404" s="742">
        <v>21910.52</v>
      </c>
    </row>
    <row r="405" spans="1:11" ht="14.4" customHeight="1" x14ac:dyDescent="0.3">
      <c r="A405" s="737" t="s">
        <v>606</v>
      </c>
      <c r="B405" s="738" t="s">
        <v>2778</v>
      </c>
      <c r="C405" s="739" t="s">
        <v>631</v>
      </c>
      <c r="D405" s="740" t="s">
        <v>632</v>
      </c>
      <c r="E405" s="739" t="s">
        <v>6576</v>
      </c>
      <c r="F405" s="740" t="s">
        <v>6577</v>
      </c>
      <c r="G405" s="739" t="s">
        <v>6034</v>
      </c>
      <c r="H405" s="739" t="s">
        <v>6035</v>
      </c>
      <c r="I405" s="741">
        <v>9.076666666666668</v>
      </c>
      <c r="J405" s="741">
        <v>800</v>
      </c>
      <c r="K405" s="742">
        <v>7080</v>
      </c>
    </row>
    <row r="406" spans="1:11" ht="14.4" customHeight="1" x14ac:dyDescent="0.3">
      <c r="A406" s="737" t="s">
        <v>606</v>
      </c>
      <c r="B406" s="738" t="s">
        <v>2778</v>
      </c>
      <c r="C406" s="739" t="s">
        <v>631</v>
      </c>
      <c r="D406" s="740" t="s">
        <v>632</v>
      </c>
      <c r="E406" s="739" t="s">
        <v>6576</v>
      </c>
      <c r="F406" s="740" t="s">
        <v>6577</v>
      </c>
      <c r="G406" s="739" t="s">
        <v>6288</v>
      </c>
      <c r="H406" s="739" t="s">
        <v>6289</v>
      </c>
      <c r="I406" s="741">
        <v>36.299999999999997</v>
      </c>
      <c r="J406" s="741">
        <v>140</v>
      </c>
      <c r="K406" s="742">
        <v>5082</v>
      </c>
    </row>
    <row r="407" spans="1:11" ht="14.4" customHeight="1" x14ac:dyDescent="0.3">
      <c r="A407" s="737" t="s">
        <v>606</v>
      </c>
      <c r="B407" s="738" t="s">
        <v>2778</v>
      </c>
      <c r="C407" s="739" t="s">
        <v>631</v>
      </c>
      <c r="D407" s="740" t="s">
        <v>632</v>
      </c>
      <c r="E407" s="739" t="s">
        <v>6576</v>
      </c>
      <c r="F407" s="740" t="s">
        <v>6577</v>
      </c>
      <c r="G407" s="739" t="s">
        <v>6290</v>
      </c>
      <c r="H407" s="739" t="s">
        <v>6291</v>
      </c>
      <c r="I407" s="741">
        <v>181.5</v>
      </c>
      <c r="J407" s="741">
        <v>90</v>
      </c>
      <c r="K407" s="742">
        <v>16335</v>
      </c>
    </row>
    <row r="408" spans="1:11" ht="14.4" customHeight="1" x14ac:dyDescent="0.3">
      <c r="A408" s="737" t="s">
        <v>606</v>
      </c>
      <c r="B408" s="738" t="s">
        <v>2778</v>
      </c>
      <c r="C408" s="739" t="s">
        <v>631</v>
      </c>
      <c r="D408" s="740" t="s">
        <v>632</v>
      </c>
      <c r="E408" s="739" t="s">
        <v>6576</v>
      </c>
      <c r="F408" s="740" t="s">
        <v>6577</v>
      </c>
      <c r="G408" s="739" t="s">
        <v>6292</v>
      </c>
      <c r="H408" s="739" t="s">
        <v>6293</v>
      </c>
      <c r="I408" s="741">
        <v>42.35</v>
      </c>
      <c r="J408" s="741">
        <v>60</v>
      </c>
      <c r="K408" s="742">
        <v>2541</v>
      </c>
    </row>
    <row r="409" spans="1:11" ht="14.4" customHeight="1" x14ac:dyDescent="0.3">
      <c r="A409" s="737" t="s">
        <v>606</v>
      </c>
      <c r="B409" s="738" t="s">
        <v>2778</v>
      </c>
      <c r="C409" s="739" t="s">
        <v>631</v>
      </c>
      <c r="D409" s="740" t="s">
        <v>632</v>
      </c>
      <c r="E409" s="739" t="s">
        <v>6578</v>
      </c>
      <c r="F409" s="740" t="s">
        <v>6579</v>
      </c>
      <c r="G409" s="739" t="s">
        <v>6210</v>
      </c>
      <c r="H409" s="739" t="s">
        <v>6211</v>
      </c>
      <c r="I409" s="741">
        <v>0.48</v>
      </c>
      <c r="J409" s="741">
        <v>1100</v>
      </c>
      <c r="K409" s="742">
        <v>528</v>
      </c>
    </row>
    <row r="410" spans="1:11" ht="14.4" customHeight="1" x14ac:dyDescent="0.3">
      <c r="A410" s="737" t="s">
        <v>606</v>
      </c>
      <c r="B410" s="738" t="s">
        <v>2778</v>
      </c>
      <c r="C410" s="739" t="s">
        <v>631</v>
      </c>
      <c r="D410" s="740" t="s">
        <v>632</v>
      </c>
      <c r="E410" s="739" t="s">
        <v>6578</v>
      </c>
      <c r="F410" s="740" t="s">
        <v>6579</v>
      </c>
      <c r="G410" s="739" t="s">
        <v>6294</v>
      </c>
      <c r="H410" s="739" t="s">
        <v>6295</v>
      </c>
      <c r="I410" s="741">
        <v>907.5</v>
      </c>
      <c r="J410" s="741">
        <v>6</v>
      </c>
      <c r="K410" s="742">
        <v>5445</v>
      </c>
    </row>
    <row r="411" spans="1:11" ht="14.4" customHeight="1" x14ac:dyDescent="0.3">
      <c r="A411" s="737" t="s">
        <v>606</v>
      </c>
      <c r="B411" s="738" t="s">
        <v>2778</v>
      </c>
      <c r="C411" s="739" t="s">
        <v>631</v>
      </c>
      <c r="D411" s="740" t="s">
        <v>632</v>
      </c>
      <c r="E411" s="739" t="s">
        <v>6578</v>
      </c>
      <c r="F411" s="740" t="s">
        <v>6579</v>
      </c>
      <c r="G411" s="739" t="s">
        <v>6036</v>
      </c>
      <c r="H411" s="739" t="s">
        <v>6037</v>
      </c>
      <c r="I411" s="741">
        <v>0.50666666666666671</v>
      </c>
      <c r="J411" s="741">
        <v>3800</v>
      </c>
      <c r="K411" s="742">
        <v>1937</v>
      </c>
    </row>
    <row r="412" spans="1:11" ht="14.4" customHeight="1" x14ac:dyDescent="0.3">
      <c r="A412" s="737" t="s">
        <v>606</v>
      </c>
      <c r="B412" s="738" t="s">
        <v>2778</v>
      </c>
      <c r="C412" s="739" t="s">
        <v>631</v>
      </c>
      <c r="D412" s="740" t="s">
        <v>632</v>
      </c>
      <c r="E412" s="739" t="s">
        <v>6578</v>
      </c>
      <c r="F412" s="740" t="s">
        <v>6579</v>
      </c>
      <c r="G412" s="739" t="s">
        <v>6296</v>
      </c>
      <c r="H412" s="739" t="s">
        <v>6297</v>
      </c>
      <c r="I412" s="741">
        <v>29.64</v>
      </c>
      <c r="J412" s="741">
        <v>50</v>
      </c>
      <c r="K412" s="742">
        <v>1482</v>
      </c>
    </row>
    <row r="413" spans="1:11" ht="14.4" customHeight="1" x14ac:dyDescent="0.3">
      <c r="A413" s="737" t="s">
        <v>606</v>
      </c>
      <c r="B413" s="738" t="s">
        <v>2778</v>
      </c>
      <c r="C413" s="739" t="s">
        <v>631</v>
      </c>
      <c r="D413" s="740" t="s">
        <v>632</v>
      </c>
      <c r="E413" s="739" t="s">
        <v>6578</v>
      </c>
      <c r="F413" s="740" t="s">
        <v>6579</v>
      </c>
      <c r="G413" s="739" t="s">
        <v>6298</v>
      </c>
      <c r="H413" s="739" t="s">
        <v>6299</v>
      </c>
      <c r="I413" s="741">
        <v>195.9</v>
      </c>
      <c r="J413" s="741">
        <v>70</v>
      </c>
      <c r="K413" s="742">
        <v>13712.96</v>
      </c>
    </row>
    <row r="414" spans="1:11" ht="14.4" customHeight="1" x14ac:dyDescent="0.3">
      <c r="A414" s="737" t="s">
        <v>606</v>
      </c>
      <c r="B414" s="738" t="s">
        <v>2778</v>
      </c>
      <c r="C414" s="739" t="s">
        <v>631</v>
      </c>
      <c r="D414" s="740" t="s">
        <v>632</v>
      </c>
      <c r="E414" s="739" t="s">
        <v>6578</v>
      </c>
      <c r="F414" s="740" t="s">
        <v>6579</v>
      </c>
      <c r="G414" s="739" t="s">
        <v>6300</v>
      </c>
      <c r="H414" s="739" t="s">
        <v>6301</v>
      </c>
      <c r="I414" s="741">
        <v>318.06</v>
      </c>
      <c r="J414" s="741">
        <v>50</v>
      </c>
      <c r="K414" s="742">
        <v>15903.029999999999</v>
      </c>
    </row>
    <row r="415" spans="1:11" ht="14.4" customHeight="1" x14ac:dyDescent="0.3">
      <c r="A415" s="737" t="s">
        <v>606</v>
      </c>
      <c r="B415" s="738" t="s">
        <v>2778</v>
      </c>
      <c r="C415" s="739" t="s">
        <v>631</v>
      </c>
      <c r="D415" s="740" t="s">
        <v>632</v>
      </c>
      <c r="E415" s="739" t="s">
        <v>6578</v>
      </c>
      <c r="F415" s="740" t="s">
        <v>6579</v>
      </c>
      <c r="G415" s="739" t="s">
        <v>6302</v>
      </c>
      <c r="H415" s="739" t="s">
        <v>6303</v>
      </c>
      <c r="I415" s="741">
        <v>790.62</v>
      </c>
      <c r="J415" s="741">
        <v>5</v>
      </c>
      <c r="K415" s="742">
        <v>3953.1</v>
      </c>
    </row>
    <row r="416" spans="1:11" ht="14.4" customHeight="1" x14ac:dyDescent="0.3">
      <c r="A416" s="737" t="s">
        <v>606</v>
      </c>
      <c r="B416" s="738" t="s">
        <v>2778</v>
      </c>
      <c r="C416" s="739" t="s">
        <v>631</v>
      </c>
      <c r="D416" s="740" t="s">
        <v>632</v>
      </c>
      <c r="E416" s="739" t="s">
        <v>6580</v>
      </c>
      <c r="F416" s="740" t="s">
        <v>6581</v>
      </c>
      <c r="G416" s="739" t="s">
        <v>6046</v>
      </c>
      <c r="H416" s="739" t="s">
        <v>6047</v>
      </c>
      <c r="I416" s="741">
        <v>0.69</v>
      </c>
      <c r="J416" s="741">
        <v>6000</v>
      </c>
      <c r="K416" s="742">
        <v>4140</v>
      </c>
    </row>
    <row r="417" spans="1:11" ht="14.4" customHeight="1" x14ac:dyDescent="0.3">
      <c r="A417" s="737" t="s">
        <v>606</v>
      </c>
      <c r="B417" s="738" t="s">
        <v>2778</v>
      </c>
      <c r="C417" s="739" t="s">
        <v>631</v>
      </c>
      <c r="D417" s="740" t="s">
        <v>632</v>
      </c>
      <c r="E417" s="739" t="s">
        <v>6580</v>
      </c>
      <c r="F417" s="740" t="s">
        <v>6581</v>
      </c>
      <c r="G417" s="739" t="s">
        <v>6050</v>
      </c>
      <c r="H417" s="739" t="s">
        <v>6051</v>
      </c>
      <c r="I417" s="741">
        <v>0.69</v>
      </c>
      <c r="J417" s="741">
        <v>6000</v>
      </c>
      <c r="K417" s="742">
        <v>4140</v>
      </c>
    </row>
    <row r="418" spans="1:11" ht="14.4" customHeight="1" x14ac:dyDescent="0.3">
      <c r="A418" s="737" t="s">
        <v>606</v>
      </c>
      <c r="B418" s="738" t="s">
        <v>2778</v>
      </c>
      <c r="C418" s="739" t="s">
        <v>631</v>
      </c>
      <c r="D418" s="740" t="s">
        <v>632</v>
      </c>
      <c r="E418" s="739" t="s">
        <v>6580</v>
      </c>
      <c r="F418" s="740" t="s">
        <v>6581</v>
      </c>
      <c r="G418" s="739" t="s">
        <v>6304</v>
      </c>
      <c r="H418" s="739" t="s">
        <v>6305</v>
      </c>
      <c r="I418" s="741">
        <v>11.8</v>
      </c>
      <c r="J418" s="741">
        <v>950</v>
      </c>
      <c r="K418" s="742">
        <v>11643</v>
      </c>
    </row>
    <row r="419" spans="1:11" ht="14.4" customHeight="1" x14ac:dyDescent="0.3">
      <c r="A419" s="737" t="s">
        <v>606</v>
      </c>
      <c r="B419" s="738" t="s">
        <v>2778</v>
      </c>
      <c r="C419" s="739" t="s">
        <v>631</v>
      </c>
      <c r="D419" s="740" t="s">
        <v>632</v>
      </c>
      <c r="E419" s="739" t="s">
        <v>6580</v>
      </c>
      <c r="F419" s="740" t="s">
        <v>6581</v>
      </c>
      <c r="G419" s="739" t="s">
        <v>6306</v>
      </c>
      <c r="H419" s="739" t="s">
        <v>6307</v>
      </c>
      <c r="I419" s="741">
        <v>12.42</v>
      </c>
      <c r="J419" s="741">
        <v>50</v>
      </c>
      <c r="K419" s="742">
        <v>621</v>
      </c>
    </row>
    <row r="420" spans="1:11" ht="14.4" customHeight="1" x14ac:dyDescent="0.3">
      <c r="A420" s="737" t="s">
        <v>606</v>
      </c>
      <c r="B420" s="738" t="s">
        <v>2778</v>
      </c>
      <c r="C420" s="739" t="s">
        <v>631</v>
      </c>
      <c r="D420" s="740" t="s">
        <v>632</v>
      </c>
      <c r="E420" s="739" t="s">
        <v>6580</v>
      </c>
      <c r="F420" s="740" t="s">
        <v>6581</v>
      </c>
      <c r="G420" s="739" t="s">
        <v>6308</v>
      </c>
      <c r="H420" s="739" t="s">
        <v>6309</v>
      </c>
      <c r="I420" s="741">
        <v>12.399999999999999</v>
      </c>
      <c r="J420" s="741">
        <v>550</v>
      </c>
      <c r="K420" s="742">
        <v>6811</v>
      </c>
    </row>
    <row r="421" spans="1:11" ht="14.4" customHeight="1" x14ac:dyDescent="0.3">
      <c r="A421" s="737" t="s">
        <v>606</v>
      </c>
      <c r="B421" s="738" t="s">
        <v>2778</v>
      </c>
      <c r="C421" s="739" t="s">
        <v>631</v>
      </c>
      <c r="D421" s="740" t="s">
        <v>632</v>
      </c>
      <c r="E421" s="739" t="s">
        <v>6586</v>
      </c>
      <c r="F421" s="740" t="s">
        <v>6587</v>
      </c>
      <c r="G421" s="739" t="s">
        <v>6212</v>
      </c>
      <c r="H421" s="739" t="s">
        <v>6213</v>
      </c>
      <c r="I421" s="741">
        <v>139.44</v>
      </c>
      <c r="J421" s="741">
        <v>60</v>
      </c>
      <c r="K421" s="742">
        <v>8366.32</v>
      </c>
    </row>
    <row r="422" spans="1:11" ht="14.4" customHeight="1" x14ac:dyDescent="0.3">
      <c r="A422" s="737" t="s">
        <v>606</v>
      </c>
      <c r="B422" s="738" t="s">
        <v>2778</v>
      </c>
      <c r="C422" s="739" t="s">
        <v>631</v>
      </c>
      <c r="D422" s="740" t="s">
        <v>632</v>
      </c>
      <c r="E422" s="739" t="s">
        <v>6586</v>
      </c>
      <c r="F422" s="740" t="s">
        <v>6587</v>
      </c>
      <c r="G422" s="739" t="s">
        <v>6310</v>
      </c>
      <c r="H422" s="739" t="s">
        <v>6311</v>
      </c>
      <c r="I422" s="741">
        <v>196.02</v>
      </c>
      <c r="J422" s="741">
        <v>5</v>
      </c>
      <c r="K422" s="742">
        <v>980.09999999999991</v>
      </c>
    </row>
    <row r="423" spans="1:11" ht="14.4" customHeight="1" x14ac:dyDescent="0.3">
      <c r="A423" s="737" t="s">
        <v>606</v>
      </c>
      <c r="B423" s="738" t="s">
        <v>2778</v>
      </c>
      <c r="C423" s="739" t="s">
        <v>631</v>
      </c>
      <c r="D423" s="740" t="s">
        <v>632</v>
      </c>
      <c r="E423" s="739" t="s">
        <v>6586</v>
      </c>
      <c r="F423" s="740" t="s">
        <v>6587</v>
      </c>
      <c r="G423" s="739" t="s">
        <v>6312</v>
      </c>
      <c r="H423" s="739" t="s">
        <v>6313</v>
      </c>
      <c r="I423" s="741">
        <v>152.46</v>
      </c>
      <c r="J423" s="741">
        <v>2</v>
      </c>
      <c r="K423" s="742">
        <v>304.92</v>
      </c>
    </row>
    <row r="424" spans="1:11" ht="14.4" customHeight="1" x14ac:dyDescent="0.3">
      <c r="A424" s="737" t="s">
        <v>606</v>
      </c>
      <c r="B424" s="738" t="s">
        <v>2778</v>
      </c>
      <c r="C424" s="739" t="s">
        <v>631</v>
      </c>
      <c r="D424" s="740" t="s">
        <v>632</v>
      </c>
      <c r="E424" s="739" t="s">
        <v>6586</v>
      </c>
      <c r="F424" s="740" t="s">
        <v>6587</v>
      </c>
      <c r="G424" s="739" t="s">
        <v>6314</v>
      </c>
      <c r="H424" s="739" t="s">
        <v>6315</v>
      </c>
      <c r="I424" s="741">
        <v>105.8</v>
      </c>
      <c r="J424" s="741">
        <v>4</v>
      </c>
      <c r="K424" s="742">
        <v>423.2</v>
      </c>
    </row>
    <row r="425" spans="1:11" ht="14.4" customHeight="1" x14ac:dyDescent="0.3">
      <c r="A425" s="737" t="s">
        <v>606</v>
      </c>
      <c r="B425" s="738" t="s">
        <v>2778</v>
      </c>
      <c r="C425" s="739" t="s">
        <v>631</v>
      </c>
      <c r="D425" s="740" t="s">
        <v>632</v>
      </c>
      <c r="E425" s="739" t="s">
        <v>6586</v>
      </c>
      <c r="F425" s="740" t="s">
        <v>6587</v>
      </c>
      <c r="G425" s="739" t="s">
        <v>6316</v>
      </c>
      <c r="H425" s="739" t="s">
        <v>6317</v>
      </c>
      <c r="I425" s="741">
        <v>348.47775230671311</v>
      </c>
      <c r="J425" s="741">
        <v>2</v>
      </c>
      <c r="K425" s="742">
        <v>696.95550461342623</v>
      </c>
    </row>
    <row r="426" spans="1:11" ht="14.4" customHeight="1" x14ac:dyDescent="0.3">
      <c r="A426" s="737" t="s">
        <v>606</v>
      </c>
      <c r="B426" s="738" t="s">
        <v>2778</v>
      </c>
      <c r="C426" s="739" t="s">
        <v>631</v>
      </c>
      <c r="D426" s="740" t="s">
        <v>632</v>
      </c>
      <c r="E426" s="739" t="s">
        <v>6586</v>
      </c>
      <c r="F426" s="740" t="s">
        <v>6587</v>
      </c>
      <c r="G426" s="739" t="s">
        <v>6318</v>
      </c>
      <c r="H426" s="739" t="s">
        <v>6319</v>
      </c>
      <c r="I426" s="741">
        <v>152.46</v>
      </c>
      <c r="J426" s="741">
        <v>2</v>
      </c>
      <c r="K426" s="742">
        <v>304.92</v>
      </c>
    </row>
    <row r="427" spans="1:11" ht="14.4" customHeight="1" x14ac:dyDescent="0.3">
      <c r="A427" s="737" t="s">
        <v>606</v>
      </c>
      <c r="B427" s="738" t="s">
        <v>2778</v>
      </c>
      <c r="C427" s="739" t="s">
        <v>631</v>
      </c>
      <c r="D427" s="740" t="s">
        <v>632</v>
      </c>
      <c r="E427" s="739" t="s">
        <v>6586</v>
      </c>
      <c r="F427" s="740" t="s">
        <v>6587</v>
      </c>
      <c r="G427" s="739" t="s">
        <v>6320</v>
      </c>
      <c r="H427" s="739" t="s">
        <v>6321</v>
      </c>
      <c r="I427" s="741">
        <v>147.18</v>
      </c>
      <c r="J427" s="741">
        <v>30</v>
      </c>
      <c r="K427" s="742">
        <v>4415.3999999999996</v>
      </c>
    </row>
    <row r="428" spans="1:11" ht="14.4" customHeight="1" x14ac:dyDescent="0.3">
      <c r="A428" s="737" t="s">
        <v>606</v>
      </c>
      <c r="B428" s="738" t="s">
        <v>2778</v>
      </c>
      <c r="C428" s="739" t="s">
        <v>631</v>
      </c>
      <c r="D428" s="740" t="s">
        <v>632</v>
      </c>
      <c r="E428" s="739" t="s">
        <v>6590</v>
      </c>
      <c r="F428" s="740" t="s">
        <v>6591</v>
      </c>
      <c r="G428" s="739" t="s">
        <v>6322</v>
      </c>
      <c r="H428" s="739" t="s">
        <v>6323</v>
      </c>
      <c r="I428" s="741">
        <v>7841</v>
      </c>
      <c r="J428" s="741">
        <v>1</v>
      </c>
      <c r="K428" s="742">
        <v>7841</v>
      </c>
    </row>
    <row r="429" spans="1:11" ht="14.4" customHeight="1" x14ac:dyDescent="0.3">
      <c r="A429" s="737" t="s">
        <v>606</v>
      </c>
      <c r="B429" s="738" t="s">
        <v>2778</v>
      </c>
      <c r="C429" s="739" t="s">
        <v>631</v>
      </c>
      <c r="D429" s="740" t="s">
        <v>632</v>
      </c>
      <c r="E429" s="739" t="s">
        <v>6582</v>
      </c>
      <c r="F429" s="740" t="s">
        <v>6583</v>
      </c>
      <c r="G429" s="739" t="s">
        <v>6324</v>
      </c>
      <c r="H429" s="739" t="s">
        <v>6325</v>
      </c>
      <c r="I429" s="741">
        <v>3.93</v>
      </c>
      <c r="J429" s="741">
        <v>100</v>
      </c>
      <c r="K429" s="742">
        <v>393.26</v>
      </c>
    </row>
    <row r="430" spans="1:11" ht="14.4" customHeight="1" x14ac:dyDescent="0.3">
      <c r="A430" s="737" t="s">
        <v>606</v>
      </c>
      <c r="B430" s="738" t="s">
        <v>2778</v>
      </c>
      <c r="C430" s="739" t="s">
        <v>631</v>
      </c>
      <c r="D430" s="740" t="s">
        <v>632</v>
      </c>
      <c r="E430" s="739" t="s">
        <v>6582</v>
      </c>
      <c r="F430" s="740" t="s">
        <v>6583</v>
      </c>
      <c r="G430" s="739" t="s">
        <v>6326</v>
      </c>
      <c r="H430" s="739" t="s">
        <v>6327</v>
      </c>
      <c r="I430" s="741">
        <v>3.93</v>
      </c>
      <c r="J430" s="741">
        <v>900</v>
      </c>
      <c r="K430" s="742">
        <v>3538.13</v>
      </c>
    </row>
    <row r="431" spans="1:11" ht="14.4" customHeight="1" x14ac:dyDescent="0.3">
      <c r="A431" s="737" t="s">
        <v>606</v>
      </c>
      <c r="B431" s="738" t="s">
        <v>2778</v>
      </c>
      <c r="C431" s="739" t="s">
        <v>637</v>
      </c>
      <c r="D431" s="740" t="s">
        <v>638</v>
      </c>
      <c r="E431" s="739" t="s">
        <v>6572</v>
      </c>
      <c r="F431" s="740" t="s">
        <v>6573</v>
      </c>
      <c r="G431" s="739" t="s">
        <v>6328</v>
      </c>
      <c r="H431" s="739" t="s">
        <v>6329</v>
      </c>
      <c r="I431" s="741">
        <v>0.47</v>
      </c>
      <c r="J431" s="741">
        <v>1300</v>
      </c>
      <c r="K431" s="742">
        <v>611</v>
      </c>
    </row>
    <row r="432" spans="1:11" ht="14.4" customHeight="1" x14ac:dyDescent="0.3">
      <c r="A432" s="737" t="s">
        <v>606</v>
      </c>
      <c r="B432" s="738" t="s">
        <v>2778</v>
      </c>
      <c r="C432" s="739" t="s">
        <v>637</v>
      </c>
      <c r="D432" s="740" t="s">
        <v>638</v>
      </c>
      <c r="E432" s="739" t="s">
        <v>6572</v>
      </c>
      <c r="F432" s="740" t="s">
        <v>6573</v>
      </c>
      <c r="G432" s="739" t="s">
        <v>6330</v>
      </c>
      <c r="H432" s="739" t="s">
        <v>6331</v>
      </c>
      <c r="I432" s="741">
        <v>4.84</v>
      </c>
      <c r="J432" s="741">
        <v>128</v>
      </c>
      <c r="K432" s="742">
        <v>619.52</v>
      </c>
    </row>
    <row r="433" spans="1:11" ht="14.4" customHeight="1" x14ac:dyDescent="0.3">
      <c r="A433" s="737" t="s">
        <v>606</v>
      </c>
      <c r="B433" s="738" t="s">
        <v>2778</v>
      </c>
      <c r="C433" s="739" t="s">
        <v>637</v>
      </c>
      <c r="D433" s="740" t="s">
        <v>638</v>
      </c>
      <c r="E433" s="739" t="s">
        <v>6572</v>
      </c>
      <c r="F433" s="740" t="s">
        <v>6573</v>
      </c>
      <c r="G433" s="739" t="s">
        <v>5904</v>
      </c>
      <c r="H433" s="739" t="s">
        <v>5905</v>
      </c>
      <c r="I433" s="741">
        <v>2.5066666666666664</v>
      </c>
      <c r="J433" s="741">
        <v>700</v>
      </c>
      <c r="K433" s="742">
        <v>1753</v>
      </c>
    </row>
    <row r="434" spans="1:11" ht="14.4" customHeight="1" x14ac:dyDescent="0.3">
      <c r="A434" s="737" t="s">
        <v>606</v>
      </c>
      <c r="B434" s="738" t="s">
        <v>2778</v>
      </c>
      <c r="C434" s="739" t="s">
        <v>637</v>
      </c>
      <c r="D434" s="740" t="s">
        <v>638</v>
      </c>
      <c r="E434" s="739" t="s">
        <v>6572</v>
      </c>
      <c r="F434" s="740" t="s">
        <v>6573</v>
      </c>
      <c r="G434" s="739" t="s">
        <v>6332</v>
      </c>
      <c r="H434" s="739" t="s">
        <v>6333</v>
      </c>
      <c r="I434" s="741">
        <v>67.760000000000005</v>
      </c>
      <c r="J434" s="741">
        <v>20</v>
      </c>
      <c r="K434" s="742">
        <v>1355.2</v>
      </c>
    </row>
    <row r="435" spans="1:11" ht="14.4" customHeight="1" x14ac:dyDescent="0.3">
      <c r="A435" s="737" t="s">
        <v>606</v>
      </c>
      <c r="B435" s="738" t="s">
        <v>2778</v>
      </c>
      <c r="C435" s="739" t="s">
        <v>637</v>
      </c>
      <c r="D435" s="740" t="s">
        <v>638</v>
      </c>
      <c r="E435" s="739" t="s">
        <v>6572</v>
      </c>
      <c r="F435" s="740" t="s">
        <v>6573</v>
      </c>
      <c r="G435" s="739" t="s">
        <v>6054</v>
      </c>
      <c r="H435" s="739" t="s">
        <v>6055</v>
      </c>
      <c r="I435" s="741">
        <v>10.119999999999999</v>
      </c>
      <c r="J435" s="741">
        <v>4</v>
      </c>
      <c r="K435" s="742">
        <v>40.479999999999997</v>
      </c>
    </row>
    <row r="436" spans="1:11" ht="14.4" customHeight="1" x14ac:dyDescent="0.3">
      <c r="A436" s="737" t="s">
        <v>606</v>
      </c>
      <c r="B436" s="738" t="s">
        <v>2778</v>
      </c>
      <c r="C436" s="739" t="s">
        <v>637</v>
      </c>
      <c r="D436" s="740" t="s">
        <v>638</v>
      </c>
      <c r="E436" s="739" t="s">
        <v>6572</v>
      </c>
      <c r="F436" s="740" t="s">
        <v>6573</v>
      </c>
      <c r="G436" s="739" t="s">
        <v>5906</v>
      </c>
      <c r="H436" s="739" t="s">
        <v>5907</v>
      </c>
      <c r="I436" s="741">
        <v>28.736666666666665</v>
      </c>
      <c r="J436" s="741">
        <v>144</v>
      </c>
      <c r="K436" s="742">
        <v>4137.84</v>
      </c>
    </row>
    <row r="437" spans="1:11" ht="14.4" customHeight="1" x14ac:dyDescent="0.3">
      <c r="A437" s="737" t="s">
        <v>606</v>
      </c>
      <c r="B437" s="738" t="s">
        <v>2778</v>
      </c>
      <c r="C437" s="739" t="s">
        <v>637</v>
      </c>
      <c r="D437" s="740" t="s">
        <v>638</v>
      </c>
      <c r="E437" s="739" t="s">
        <v>6572</v>
      </c>
      <c r="F437" s="740" t="s">
        <v>6573</v>
      </c>
      <c r="G437" s="739" t="s">
        <v>6056</v>
      </c>
      <c r="H437" s="739" t="s">
        <v>6057</v>
      </c>
      <c r="I437" s="741">
        <v>0.88</v>
      </c>
      <c r="J437" s="741">
        <v>800</v>
      </c>
      <c r="K437" s="742">
        <v>704</v>
      </c>
    </row>
    <row r="438" spans="1:11" ht="14.4" customHeight="1" x14ac:dyDescent="0.3">
      <c r="A438" s="737" t="s">
        <v>606</v>
      </c>
      <c r="B438" s="738" t="s">
        <v>2778</v>
      </c>
      <c r="C438" s="739" t="s">
        <v>637</v>
      </c>
      <c r="D438" s="740" t="s">
        <v>638</v>
      </c>
      <c r="E438" s="739" t="s">
        <v>6572</v>
      </c>
      <c r="F438" s="740" t="s">
        <v>6573</v>
      </c>
      <c r="G438" s="739" t="s">
        <v>6160</v>
      </c>
      <c r="H438" s="739" t="s">
        <v>6161</v>
      </c>
      <c r="I438" s="741">
        <v>2.95</v>
      </c>
      <c r="J438" s="741">
        <v>100</v>
      </c>
      <c r="K438" s="742">
        <v>295</v>
      </c>
    </row>
    <row r="439" spans="1:11" ht="14.4" customHeight="1" x14ac:dyDescent="0.3">
      <c r="A439" s="737" t="s">
        <v>606</v>
      </c>
      <c r="B439" s="738" t="s">
        <v>2778</v>
      </c>
      <c r="C439" s="739" t="s">
        <v>637</v>
      </c>
      <c r="D439" s="740" t="s">
        <v>638</v>
      </c>
      <c r="E439" s="739" t="s">
        <v>6572</v>
      </c>
      <c r="F439" s="740" t="s">
        <v>6573</v>
      </c>
      <c r="G439" s="739" t="s">
        <v>6334</v>
      </c>
      <c r="H439" s="739" t="s">
        <v>6335</v>
      </c>
      <c r="I439" s="741">
        <v>79.86</v>
      </c>
      <c r="J439" s="741">
        <v>45</v>
      </c>
      <c r="K439" s="742">
        <v>3593.7000000000003</v>
      </c>
    </row>
    <row r="440" spans="1:11" ht="14.4" customHeight="1" x14ac:dyDescent="0.3">
      <c r="A440" s="737" t="s">
        <v>606</v>
      </c>
      <c r="B440" s="738" t="s">
        <v>2778</v>
      </c>
      <c r="C440" s="739" t="s">
        <v>637</v>
      </c>
      <c r="D440" s="740" t="s">
        <v>638</v>
      </c>
      <c r="E440" s="739" t="s">
        <v>6572</v>
      </c>
      <c r="F440" s="740" t="s">
        <v>6573</v>
      </c>
      <c r="G440" s="739" t="s">
        <v>5908</v>
      </c>
      <c r="H440" s="739" t="s">
        <v>5909</v>
      </c>
      <c r="I440" s="741">
        <v>0.67</v>
      </c>
      <c r="J440" s="741">
        <v>2500</v>
      </c>
      <c r="K440" s="742">
        <v>1675</v>
      </c>
    </row>
    <row r="441" spans="1:11" ht="14.4" customHeight="1" x14ac:dyDescent="0.3">
      <c r="A441" s="737" t="s">
        <v>606</v>
      </c>
      <c r="B441" s="738" t="s">
        <v>2778</v>
      </c>
      <c r="C441" s="739" t="s">
        <v>637</v>
      </c>
      <c r="D441" s="740" t="s">
        <v>638</v>
      </c>
      <c r="E441" s="739" t="s">
        <v>6572</v>
      </c>
      <c r="F441" s="740" t="s">
        <v>6573</v>
      </c>
      <c r="G441" s="739" t="s">
        <v>5910</v>
      </c>
      <c r="H441" s="739" t="s">
        <v>5911</v>
      </c>
      <c r="I441" s="741">
        <v>3.9433333333333334</v>
      </c>
      <c r="J441" s="741">
        <v>1000</v>
      </c>
      <c r="K441" s="742">
        <v>3943.45</v>
      </c>
    </row>
    <row r="442" spans="1:11" ht="14.4" customHeight="1" x14ac:dyDescent="0.3">
      <c r="A442" s="737" t="s">
        <v>606</v>
      </c>
      <c r="B442" s="738" t="s">
        <v>2778</v>
      </c>
      <c r="C442" s="739" t="s">
        <v>637</v>
      </c>
      <c r="D442" s="740" t="s">
        <v>638</v>
      </c>
      <c r="E442" s="739" t="s">
        <v>6572</v>
      </c>
      <c r="F442" s="740" t="s">
        <v>6573</v>
      </c>
      <c r="G442" s="739" t="s">
        <v>6232</v>
      </c>
      <c r="H442" s="739" t="s">
        <v>6233</v>
      </c>
      <c r="I442" s="741">
        <v>13.02</v>
      </c>
      <c r="J442" s="741">
        <v>7</v>
      </c>
      <c r="K442" s="742">
        <v>91.139999999999986</v>
      </c>
    </row>
    <row r="443" spans="1:11" ht="14.4" customHeight="1" x14ac:dyDescent="0.3">
      <c r="A443" s="737" t="s">
        <v>606</v>
      </c>
      <c r="B443" s="738" t="s">
        <v>2778</v>
      </c>
      <c r="C443" s="739" t="s">
        <v>637</v>
      </c>
      <c r="D443" s="740" t="s">
        <v>638</v>
      </c>
      <c r="E443" s="739" t="s">
        <v>6572</v>
      </c>
      <c r="F443" s="740" t="s">
        <v>6573</v>
      </c>
      <c r="G443" s="739" t="s">
        <v>5912</v>
      </c>
      <c r="H443" s="739" t="s">
        <v>5913</v>
      </c>
      <c r="I443" s="741">
        <v>27.876666666666665</v>
      </c>
      <c r="J443" s="741">
        <v>14</v>
      </c>
      <c r="K443" s="742">
        <v>390.26</v>
      </c>
    </row>
    <row r="444" spans="1:11" ht="14.4" customHeight="1" x14ac:dyDescent="0.3">
      <c r="A444" s="737" t="s">
        <v>606</v>
      </c>
      <c r="B444" s="738" t="s">
        <v>2778</v>
      </c>
      <c r="C444" s="739" t="s">
        <v>637</v>
      </c>
      <c r="D444" s="740" t="s">
        <v>638</v>
      </c>
      <c r="E444" s="739" t="s">
        <v>6572</v>
      </c>
      <c r="F444" s="740" t="s">
        <v>6573</v>
      </c>
      <c r="G444" s="739" t="s">
        <v>6336</v>
      </c>
      <c r="H444" s="739" t="s">
        <v>6337</v>
      </c>
      <c r="I444" s="741">
        <v>3.2450000000000001</v>
      </c>
      <c r="J444" s="741">
        <v>300</v>
      </c>
      <c r="K444" s="742">
        <v>973</v>
      </c>
    </row>
    <row r="445" spans="1:11" ht="14.4" customHeight="1" x14ac:dyDescent="0.3">
      <c r="A445" s="737" t="s">
        <v>606</v>
      </c>
      <c r="B445" s="738" t="s">
        <v>2778</v>
      </c>
      <c r="C445" s="739" t="s">
        <v>637</v>
      </c>
      <c r="D445" s="740" t="s">
        <v>638</v>
      </c>
      <c r="E445" s="739" t="s">
        <v>6572</v>
      </c>
      <c r="F445" s="740" t="s">
        <v>6573</v>
      </c>
      <c r="G445" s="739" t="s">
        <v>5914</v>
      </c>
      <c r="H445" s="739" t="s">
        <v>5915</v>
      </c>
      <c r="I445" s="741">
        <v>1.18</v>
      </c>
      <c r="J445" s="741">
        <v>800</v>
      </c>
      <c r="K445" s="742">
        <v>944</v>
      </c>
    </row>
    <row r="446" spans="1:11" ht="14.4" customHeight="1" x14ac:dyDescent="0.3">
      <c r="A446" s="737" t="s">
        <v>606</v>
      </c>
      <c r="B446" s="738" t="s">
        <v>2778</v>
      </c>
      <c r="C446" s="739" t="s">
        <v>637</v>
      </c>
      <c r="D446" s="740" t="s">
        <v>638</v>
      </c>
      <c r="E446" s="739" t="s">
        <v>6572</v>
      </c>
      <c r="F446" s="740" t="s">
        <v>6573</v>
      </c>
      <c r="G446" s="739" t="s">
        <v>6060</v>
      </c>
      <c r="H446" s="739" t="s">
        <v>6061</v>
      </c>
      <c r="I446" s="741">
        <v>8.01</v>
      </c>
      <c r="J446" s="741">
        <v>600</v>
      </c>
      <c r="K446" s="742">
        <v>4806.2</v>
      </c>
    </row>
    <row r="447" spans="1:11" ht="14.4" customHeight="1" x14ac:dyDescent="0.3">
      <c r="A447" s="737" t="s">
        <v>606</v>
      </c>
      <c r="B447" s="738" t="s">
        <v>2778</v>
      </c>
      <c r="C447" s="739" t="s">
        <v>637</v>
      </c>
      <c r="D447" s="740" t="s">
        <v>638</v>
      </c>
      <c r="E447" s="739" t="s">
        <v>6572</v>
      </c>
      <c r="F447" s="740" t="s">
        <v>6573</v>
      </c>
      <c r="G447" s="739" t="s">
        <v>6338</v>
      </c>
      <c r="H447" s="739" t="s">
        <v>6339</v>
      </c>
      <c r="I447" s="741">
        <v>13.16</v>
      </c>
      <c r="J447" s="741">
        <v>48</v>
      </c>
      <c r="K447" s="742">
        <v>631.48</v>
      </c>
    </row>
    <row r="448" spans="1:11" ht="14.4" customHeight="1" x14ac:dyDescent="0.3">
      <c r="A448" s="737" t="s">
        <v>606</v>
      </c>
      <c r="B448" s="738" t="s">
        <v>2778</v>
      </c>
      <c r="C448" s="739" t="s">
        <v>637</v>
      </c>
      <c r="D448" s="740" t="s">
        <v>638</v>
      </c>
      <c r="E448" s="739" t="s">
        <v>6572</v>
      </c>
      <c r="F448" s="740" t="s">
        <v>6573</v>
      </c>
      <c r="G448" s="739" t="s">
        <v>6162</v>
      </c>
      <c r="H448" s="739" t="s">
        <v>6163</v>
      </c>
      <c r="I448" s="741">
        <v>26.37</v>
      </c>
      <c r="J448" s="741">
        <v>48</v>
      </c>
      <c r="K448" s="742">
        <v>1265.7199999999998</v>
      </c>
    </row>
    <row r="449" spans="1:11" ht="14.4" customHeight="1" x14ac:dyDescent="0.3">
      <c r="A449" s="737" t="s">
        <v>606</v>
      </c>
      <c r="B449" s="738" t="s">
        <v>2778</v>
      </c>
      <c r="C449" s="739" t="s">
        <v>637</v>
      </c>
      <c r="D449" s="740" t="s">
        <v>638</v>
      </c>
      <c r="E449" s="739" t="s">
        <v>6572</v>
      </c>
      <c r="F449" s="740" t="s">
        <v>6573</v>
      </c>
      <c r="G449" s="739" t="s">
        <v>6062</v>
      </c>
      <c r="H449" s="739" t="s">
        <v>6063</v>
      </c>
      <c r="I449" s="741">
        <v>0.86</v>
      </c>
      <c r="J449" s="741">
        <v>200</v>
      </c>
      <c r="K449" s="742">
        <v>172</v>
      </c>
    </row>
    <row r="450" spans="1:11" ht="14.4" customHeight="1" x14ac:dyDescent="0.3">
      <c r="A450" s="737" t="s">
        <v>606</v>
      </c>
      <c r="B450" s="738" t="s">
        <v>2778</v>
      </c>
      <c r="C450" s="739" t="s">
        <v>637</v>
      </c>
      <c r="D450" s="740" t="s">
        <v>638</v>
      </c>
      <c r="E450" s="739" t="s">
        <v>6572</v>
      </c>
      <c r="F450" s="740" t="s">
        <v>6573</v>
      </c>
      <c r="G450" s="739" t="s">
        <v>5920</v>
      </c>
      <c r="H450" s="739" t="s">
        <v>5921</v>
      </c>
      <c r="I450" s="741">
        <v>191.13</v>
      </c>
      <c r="J450" s="741">
        <v>20</v>
      </c>
      <c r="K450" s="742">
        <v>3822.6</v>
      </c>
    </row>
    <row r="451" spans="1:11" ht="14.4" customHeight="1" x14ac:dyDescent="0.3">
      <c r="A451" s="737" t="s">
        <v>606</v>
      </c>
      <c r="B451" s="738" t="s">
        <v>2778</v>
      </c>
      <c r="C451" s="739" t="s">
        <v>637</v>
      </c>
      <c r="D451" s="740" t="s">
        <v>638</v>
      </c>
      <c r="E451" s="739" t="s">
        <v>6572</v>
      </c>
      <c r="F451" s="740" t="s">
        <v>6573</v>
      </c>
      <c r="G451" s="739" t="s">
        <v>6340</v>
      </c>
      <c r="H451" s="739" t="s">
        <v>6341</v>
      </c>
      <c r="I451" s="741">
        <v>66.7</v>
      </c>
      <c r="J451" s="741">
        <v>10</v>
      </c>
      <c r="K451" s="742">
        <v>666.98</v>
      </c>
    </row>
    <row r="452" spans="1:11" ht="14.4" customHeight="1" x14ac:dyDescent="0.3">
      <c r="A452" s="737" t="s">
        <v>606</v>
      </c>
      <c r="B452" s="738" t="s">
        <v>2778</v>
      </c>
      <c r="C452" s="739" t="s">
        <v>637</v>
      </c>
      <c r="D452" s="740" t="s">
        <v>638</v>
      </c>
      <c r="E452" s="739" t="s">
        <v>6572</v>
      </c>
      <c r="F452" s="740" t="s">
        <v>6573</v>
      </c>
      <c r="G452" s="739" t="s">
        <v>6342</v>
      </c>
      <c r="H452" s="739" t="s">
        <v>6343</v>
      </c>
      <c r="I452" s="741">
        <v>1.64</v>
      </c>
      <c r="J452" s="741">
        <v>500</v>
      </c>
      <c r="K452" s="742">
        <v>819.34</v>
      </c>
    </row>
    <row r="453" spans="1:11" ht="14.4" customHeight="1" x14ac:dyDescent="0.3">
      <c r="A453" s="737" t="s">
        <v>606</v>
      </c>
      <c r="B453" s="738" t="s">
        <v>2778</v>
      </c>
      <c r="C453" s="739" t="s">
        <v>637</v>
      </c>
      <c r="D453" s="740" t="s">
        <v>638</v>
      </c>
      <c r="E453" s="739" t="s">
        <v>6572</v>
      </c>
      <c r="F453" s="740" t="s">
        <v>6573</v>
      </c>
      <c r="G453" s="739" t="s">
        <v>6344</v>
      </c>
      <c r="H453" s="739" t="s">
        <v>6345</v>
      </c>
      <c r="I453" s="741">
        <v>55.37</v>
      </c>
      <c r="J453" s="741">
        <v>20</v>
      </c>
      <c r="K453" s="742">
        <v>1107.45</v>
      </c>
    </row>
    <row r="454" spans="1:11" ht="14.4" customHeight="1" x14ac:dyDescent="0.3">
      <c r="A454" s="737" t="s">
        <v>606</v>
      </c>
      <c r="B454" s="738" t="s">
        <v>2778</v>
      </c>
      <c r="C454" s="739" t="s">
        <v>637</v>
      </c>
      <c r="D454" s="740" t="s">
        <v>638</v>
      </c>
      <c r="E454" s="739" t="s">
        <v>6572</v>
      </c>
      <c r="F454" s="740" t="s">
        <v>6573</v>
      </c>
      <c r="G454" s="739" t="s">
        <v>6238</v>
      </c>
      <c r="H454" s="739" t="s">
        <v>6239</v>
      </c>
      <c r="I454" s="741">
        <v>217.81</v>
      </c>
      <c r="J454" s="741">
        <v>50</v>
      </c>
      <c r="K454" s="742">
        <v>10890.5</v>
      </c>
    </row>
    <row r="455" spans="1:11" ht="14.4" customHeight="1" x14ac:dyDescent="0.3">
      <c r="A455" s="737" t="s">
        <v>606</v>
      </c>
      <c r="B455" s="738" t="s">
        <v>2778</v>
      </c>
      <c r="C455" s="739" t="s">
        <v>637</v>
      </c>
      <c r="D455" s="740" t="s">
        <v>638</v>
      </c>
      <c r="E455" s="739" t="s">
        <v>6572</v>
      </c>
      <c r="F455" s="740" t="s">
        <v>6573</v>
      </c>
      <c r="G455" s="739" t="s">
        <v>6346</v>
      </c>
      <c r="H455" s="739" t="s">
        <v>6347</v>
      </c>
      <c r="I455" s="741">
        <v>135.35</v>
      </c>
      <c r="J455" s="741">
        <v>12</v>
      </c>
      <c r="K455" s="742">
        <v>1624.26</v>
      </c>
    </row>
    <row r="456" spans="1:11" ht="14.4" customHeight="1" x14ac:dyDescent="0.3">
      <c r="A456" s="737" t="s">
        <v>606</v>
      </c>
      <c r="B456" s="738" t="s">
        <v>2778</v>
      </c>
      <c r="C456" s="739" t="s">
        <v>637</v>
      </c>
      <c r="D456" s="740" t="s">
        <v>638</v>
      </c>
      <c r="E456" s="739" t="s">
        <v>6572</v>
      </c>
      <c r="F456" s="740" t="s">
        <v>6573</v>
      </c>
      <c r="G456" s="739" t="s">
        <v>6242</v>
      </c>
      <c r="H456" s="739" t="s">
        <v>6243</v>
      </c>
      <c r="I456" s="741">
        <v>13.04</v>
      </c>
      <c r="J456" s="741">
        <v>40</v>
      </c>
      <c r="K456" s="742">
        <v>521.64</v>
      </c>
    </row>
    <row r="457" spans="1:11" ht="14.4" customHeight="1" x14ac:dyDescent="0.3">
      <c r="A457" s="737" t="s">
        <v>606</v>
      </c>
      <c r="B457" s="738" t="s">
        <v>2778</v>
      </c>
      <c r="C457" s="739" t="s">
        <v>637</v>
      </c>
      <c r="D457" s="740" t="s">
        <v>638</v>
      </c>
      <c r="E457" s="739" t="s">
        <v>6572</v>
      </c>
      <c r="F457" s="740" t="s">
        <v>6573</v>
      </c>
      <c r="G457" s="739" t="s">
        <v>6120</v>
      </c>
      <c r="H457" s="739" t="s">
        <v>6121</v>
      </c>
      <c r="I457" s="741">
        <v>5.1749999999999998</v>
      </c>
      <c r="J457" s="741">
        <v>300</v>
      </c>
      <c r="K457" s="742">
        <v>1553.5</v>
      </c>
    </row>
    <row r="458" spans="1:11" ht="14.4" customHeight="1" x14ac:dyDescent="0.3">
      <c r="A458" s="737" t="s">
        <v>606</v>
      </c>
      <c r="B458" s="738" t="s">
        <v>2778</v>
      </c>
      <c r="C458" s="739" t="s">
        <v>637</v>
      </c>
      <c r="D458" s="740" t="s">
        <v>638</v>
      </c>
      <c r="E458" s="739" t="s">
        <v>6572</v>
      </c>
      <c r="F458" s="740" t="s">
        <v>6573</v>
      </c>
      <c r="G458" s="739" t="s">
        <v>6348</v>
      </c>
      <c r="H458" s="739" t="s">
        <v>6349</v>
      </c>
      <c r="I458" s="741">
        <v>5.17</v>
      </c>
      <c r="J458" s="741">
        <v>200</v>
      </c>
      <c r="K458" s="742">
        <v>1035</v>
      </c>
    </row>
    <row r="459" spans="1:11" ht="14.4" customHeight="1" x14ac:dyDescent="0.3">
      <c r="A459" s="737" t="s">
        <v>606</v>
      </c>
      <c r="B459" s="738" t="s">
        <v>2778</v>
      </c>
      <c r="C459" s="739" t="s">
        <v>637</v>
      </c>
      <c r="D459" s="740" t="s">
        <v>638</v>
      </c>
      <c r="E459" s="739" t="s">
        <v>6572</v>
      </c>
      <c r="F459" s="740" t="s">
        <v>6573</v>
      </c>
      <c r="G459" s="739" t="s">
        <v>6350</v>
      </c>
      <c r="H459" s="739" t="s">
        <v>6351</v>
      </c>
      <c r="I459" s="741">
        <v>573.85</v>
      </c>
      <c r="J459" s="741">
        <v>3</v>
      </c>
      <c r="K459" s="742">
        <v>1721.55</v>
      </c>
    </row>
    <row r="460" spans="1:11" ht="14.4" customHeight="1" x14ac:dyDescent="0.3">
      <c r="A460" s="737" t="s">
        <v>606</v>
      </c>
      <c r="B460" s="738" t="s">
        <v>2778</v>
      </c>
      <c r="C460" s="739" t="s">
        <v>637</v>
      </c>
      <c r="D460" s="740" t="s">
        <v>638</v>
      </c>
      <c r="E460" s="739" t="s">
        <v>6572</v>
      </c>
      <c r="F460" s="740" t="s">
        <v>6573</v>
      </c>
      <c r="G460" s="739" t="s">
        <v>6352</v>
      </c>
      <c r="H460" s="739" t="s">
        <v>6353</v>
      </c>
      <c r="I460" s="741">
        <v>1.93</v>
      </c>
      <c r="J460" s="741">
        <v>300</v>
      </c>
      <c r="K460" s="742">
        <v>579.6</v>
      </c>
    </row>
    <row r="461" spans="1:11" ht="14.4" customHeight="1" x14ac:dyDescent="0.3">
      <c r="A461" s="737" t="s">
        <v>606</v>
      </c>
      <c r="B461" s="738" t="s">
        <v>2778</v>
      </c>
      <c r="C461" s="739" t="s">
        <v>637</v>
      </c>
      <c r="D461" s="740" t="s">
        <v>638</v>
      </c>
      <c r="E461" s="739" t="s">
        <v>6572</v>
      </c>
      <c r="F461" s="740" t="s">
        <v>6573</v>
      </c>
      <c r="G461" s="739" t="s">
        <v>6354</v>
      </c>
      <c r="H461" s="739" t="s">
        <v>6355</v>
      </c>
      <c r="I461" s="741">
        <v>5.17</v>
      </c>
      <c r="J461" s="741">
        <v>400</v>
      </c>
      <c r="K461" s="742">
        <v>2070</v>
      </c>
    </row>
    <row r="462" spans="1:11" ht="14.4" customHeight="1" x14ac:dyDescent="0.3">
      <c r="A462" s="737" t="s">
        <v>606</v>
      </c>
      <c r="B462" s="738" t="s">
        <v>2778</v>
      </c>
      <c r="C462" s="739" t="s">
        <v>637</v>
      </c>
      <c r="D462" s="740" t="s">
        <v>638</v>
      </c>
      <c r="E462" s="739" t="s">
        <v>6572</v>
      </c>
      <c r="F462" s="740" t="s">
        <v>6573</v>
      </c>
      <c r="G462" s="739" t="s">
        <v>6356</v>
      </c>
      <c r="H462" s="739" t="s">
        <v>6357</v>
      </c>
      <c r="I462" s="741">
        <v>9.11</v>
      </c>
      <c r="J462" s="741">
        <v>200</v>
      </c>
      <c r="K462" s="742">
        <v>1821.6</v>
      </c>
    </row>
    <row r="463" spans="1:11" ht="14.4" customHeight="1" x14ac:dyDescent="0.3">
      <c r="A463" s="737" t="s">
        <v>606</v>
      </c>
      <c r="B463" s="738" t="s">
        <v>2778</v>
      </c>
      <c r="C463" s="739" t="s">
        <v>637</v>
      </c>
      <c r="D463" s="740" t="s">
        <v>638</v>
      </c>
      <c r="E463" s="739" t="s">
        <v>6572</v>
      </c>
      <c r="F463" s="740" t="s">
        <v>6573</v>
      </c>
      <c r="G463" s="739" t="s">
        <v>6358</v>
      </c>
      <c r="H463" s="739" t="s">
        <v>6359</v>
      </c>
      <c r="I463" s="741">
        <v>302.7</v>
      </c>
      <c r="J463" s="741">
        <v>2</v>
      </c>
      <c r="K463" s="742">
        <v>605.4</v>
      </c>
    </row>
    <row r="464" spans="1:11" ht="14.4" customHeight="1" x14ac:dyDescent="0.3">
      <c r="A464" s="737" t="s">
        <v>606</v>
      </c>
      <c r="B464" s="738" t="s">
        <v>2778</v>
      </c>
      <c r="C464" s="739" t="s">
        <v>637</v>
      </c>
      <c r="D464" s="740" t="s">
        <v>638</v>
      </c>
      <c r="E464" s="739" t="s">
        <v>6574</v>
      </c>
      <c r="F464" s="740" t="s">
        <v>6575</v>
      </c>
      <c r="G464" s="739" t="s">
        <v>6360</v>
      </c>
      <c r="H464" s="739" t="s">
        <v>6361</v>
      </c>
      <c r="I464" s="741">
        <v>260.14999999999998</v>
      </c>
      <c r="J464" s="741">
        <v>40</v>
      </c>
      <c r="K464" s="742">
        <v>10406</v>
      </c>
    </row>
    <row r="465" spans="1:11" ht="14.4" customHeight="1" x14ac:dyDescent="0.3">
      <c r="A465" s="737" t="s">
        <v>606</v>
      </c>
      <c r="B465" s="738" t="s">
        <v>2778</v>
      </c>
      <c r="C465" s="739" t="s">
        <v>637</v>
      </c>
      <c r="D465" s="740" t="s">
        <v>638</v>
      </c>
      <c r="E465" s="739" t="s">
        <v>6574</v>
      </c>
      <c r="F465" s="740" t="s">
        <v>6575</v>
      </c>
      <c r="G465" s="739" t="s">
        <v>6362</v>
      </c>
      <c r="H465" s="739" t="s">
        <v>6363</v>
      </c>
      <c r="I465" s="741">
        <v>18.39</v>
      </c>
      <c r="J465" s="741">
        <v>12</v>
      </c>
      <c r="K465" s="742">
        <v>220.7</v>
      </c>
    </row>
    <row r="466" spans="1:11" ht="14.4" customHeight="1" x14ac:dyDescent="0.3">
      <c r="A466" s="737" t="s">
        <v>606</v>
      </c>
      <c r="B466" s="738" t="s">
        <v>2778</v>
      </c>
      <c r="C466" s="739" t="s">
        <v>637</v>
      </c>
      <c r="D466" s="740" t="s">
        <v>638</v>
      </c>
      <c r="E466" s="739" t="s">
        <v>6574</v>
      </c>
      <c r="F466" s="740" t="s">
        <v>6575</v>
      </c>
      <c r="G466" s="739" t="s">
        <v>5936</v>
      </c>
      <c r="H466" s="739" t="s">
        <v>5937</v>
      </c>
      <c r="I466" s="741">
        <v>2.835</v>
      </c>
      <c r="J466" s="741">
        <v>150</v>
      </c>
      <c r="K466" s="742">
        <v>425.5</v>
      </c>
    </row>
    <row r="467" spans="1:11" ht="14.4" customHeight="1" x14ac:dyDescent="0.3">
      <c r="A467" s="737" t="s">
        <v>606</v>
      </c>
      <c r="B467" s="738" t="s">
        <v>2778</v>
      </c>
      <c r="C467" s="739" t="s">
        <v>637</v>
      </c>
      <c r="D467" s="740" t="s">
        <v>638</v>
      </c>
      <c r="E467" s="739" t="s">
        <v>6574</v>
      </c>
      <c r="F467" s="740" t="s">
        <v>6575</v>
      </c>
      <c r="G467" s="739" t="s">
        <v>5938</v>
      </c>
      <c r="H467" s="739" t="s">
        <v>5939</v>
      </c>
      <c r="I467" s="741">
        <v>0.25</v>
      </c>
      <c r="J467" s="741">
        <v>800</v>
      </c>
      <c r="K467" s="742">
        <v>200</v>
      </c>
    </row>
    <row r="468" spans="1:11" ht="14.4" customHeight="1" x14ac:dyDescent="0.3">
      <c r="A468" s="737" t="s">
        <v>606</v>
      </c>
      <c r="B468" s="738" t="s">
        <v>2778</v>
      </c>
      <c r="C468" s="739" t="s">
        <v>637</v>
      </c>
      <c r="D468" s="740" t="s">
        <v>638</v>
      </c>
      <c r="E468" s="739" t="s">
        <v>6574</v>
      </c>
      <c r="F468" s="740" t="s">
        <v>6575</v>
      </c>
      <c r="G468" s="739" t="s">
        <v>6364</v>
      </c>
      <c r="H468" s="739" t="s">
        <v>6365</v>
      </c>
      <c r="I468" s="741">
        <v>1.4249999999999998</v>
      </c>
      <c r="J468" s="741">
        <v>600</v>
      </c>
      <c r="K468" s="742">
        <v>855.24</v>
      </c>
    </row>
    <row r="469" spans="1:11" ht="14.4" customHeight="1" x14ac:dyDescent="0.3">
      <c r="A469" s="737" t="s">
        <v>606</v>
      </c>
      <c r="B469" s="738" t="s">
        <v>2778</v>
      </c>
      <c r="C469" s="739" t="s">
        <v>637</v>
      </c>
      <c r="D469" s="740" t="s">
        <v>638</v>
      </c>
      <c r="E469" s="739" t="s">
        <v>6574</v>
      </c>
      <c r="F469" s="740" t="s">
        <v>6575</v>
      </c>
      <c r="G469" s="739" t="s">
        <v>5940</v>
      </c>
      <c r="H469" s="739" t="s">
        <v>5941</v>
      </c>
      <c r="I469" s="741">
        <v>15.92</v>
      </c>
      <c r="J469" s="741">
        <v>1300</v>
      </c>
      <c r="K469" s="742">
        <v>20696</v>
      </c>
    </row>
    <row r="470" spans="1:11" ht="14.4" customHeight="1" x14ac:dyDescent="0.3">
      <c r="A470" s="737" t="s">
        <v>606</v>
      </c>
      <c r="B470" s="738" t="s">
        <v>2778</v>
      </c>
      <c r="C470" s="739" t="s">
        <v>637</v>
      </c>
      <c r="D470" s="740" t="s">
        <v>638</v>
      </c>
      <c r="E470" s="739" t="s">
        <v>6574</v>
      </c>
      <c r="F470" s="740" t="s">
        <v>6575</v>
      </c>
      <c r="G470" s="739" t="s">
        <v>5942</v>
      </c>
      <c r="H470" s="739" t="s">
        <v>5943</v>
      </c>
      <c r="I470" s="741">
        <v>2.5299999999999998</v>
      </c>
      <c r="J470" s="741">
        <v>100</v>
      </c>
      <c r="K470" s="742">
        <v>253</v>
      </c>
    </row>
    <row r="471" spans="1:11" ht="14.4" customHeight="1" x14ac:dyDescent="0.3">
      <c r="A471" s="737" t="s">
        <v>606</v>
      </c>
      <c r="B471" s="738" t="s">
        <v>2778</v>
      </c>
      <c r="C471" s="739" t="s">
        <v>637</v>
      </c>
      <c r="D471" s="740" t="s">
        <v>638</v>
      </c>
      <c r="E471" s="739" t="s">
        <v>6574</v>
      </c>
      <c r="F471" s="740" t="s">
        <v>6575</v>
      </c>
      <c r="G471" s="739" t="s">
        <v>5944</v>
      </c>
      <c r="H471" s="739" t="s">
        <v>5945</v>
      </c>
      <c r="I471" s="741">
        <v>30.25</v>
      </c>
      <c r="J471" s="741">
        <v>200</v>
      </c>
      <c r="K471" s="742">
        <v>6050</v>
      </c>
    </row>
    <row r="472" spans="1:11" ht="14.4" customHeight="1" x14ac:dyDescent="0.3">
      <c r="A472" s="737" t="s">
        <v>606</v>
      </c>
      <c r="B472" s="738" t="s">
        <v>2778</v>
      </c>
      <c r="C472" s="739" t="s">
        <v>637</v>
      </c>
      <c r="D472" s="740" t="s">
        <v>638</v>
      </c>
      <c r="E472" s="739" t="s">
        <v>6574</v>
      </c>
      <c r="F472" s="740" t="s">
        <v>6575</v>
      </c>
      <c r="G472" s="739" t="s">
        <v>5946</v>
      </c>
      <c r="H472" s="739" t="s">
        <v>5947</v>
      </c>
      <c r="I472" s="741">
        <v>2.75</v>
      </c>
      <c r="J472" s="741">
        <v>2000</v>
      </c>
      <c r="K472" s="742">
        <v>5500</v>
      </c>
    </row>
    <row r="473" spans="1:11" ht="14.4" customHeight="1" x14ac:dyDescent="0.3">
      <c r="A473" s="737" t="s">
        <v>606</v>
      </c>
      <c r="B473" s="738" t="s">
        <v>2778</v>
      </c>
      <c r="C473" s="739" t="s">
        <v>637</v>
      </c>
      <c r="D473" s="740" t="s">
        <v>638</v>
      </c>
      <c r="E473" s="739" t="s">
        <v>6574</v>
      </c>
      <c r="F473" s="740" t="s">
        <v>6575</v>
      </c>
      <c r="G473" s="739" t="s">
        <v>5948</v>
      </c>
      <c r="H473" s="739" t="s">
        <v>5949</v>
      </c>
      <c r="I473" s="741">
        <v>4.1900000000000004</v>
      </c>
      <c r="J473" s="741">
        <v>100</v>
      </c>
      <c r="K473" s="742">
        <v>419</v>
      </c>
    </row>
    <row r="474" spans="1:11" ht="14.4" customHeight="1" x14ac:dyDescent="0.3">
      <c r="A474" s="737" t="s">
        <v>606</v>
      </c>
      <c r="B474" s="738" t="s">
        <v>2778</v>
      </c>
      <c r="C474" s="739" t="s">
        <v>637</v>
      </c>
      <c r="D474" s="740" t="s">
        <v>638</v>
      </c>
      <c r="E474" s="739" t="s">
        <v>6574</v>
      </c>
      <c r="F474" s="740" t="s">
        <v>6575</v>
      </c>
      <c r="G474" s="739" t="s">
        <v>5950</v>
      </c>
      <c r="H474" s="739" t="s">
        <v>5951</v>
      </c>
      <c r="I474" s="741">
        <v>1.0900000000000001</v>
      </c>
      <c r="J474" s="741">
        <v>2400</v>
      </c>
      <c r="K474" s="742">
        <v>2616</v>
      </c>
    </row>
    <row r="475" spans="1:11" ht="14.4" customHeight="1" x14ac:dyDescent="0.3">
      <c r="A475" s="737" t="s">
        <v>606</v>
      </c>
      <c r="B475" s="738" t="s">
        <v>2778</v>
      </c>
      <c r="C475" s="739" t="s">
        <v>637</v>
      </c>
      <c r="D475" s="740" t="s">
        <v>638</v>
      </c>
      <c r="E475" s="739" t="s">
        <v>6574</v>
      </c>
      <c r="F475" s="740" t="s">
        <v>6575</v>
      </c>
      <c r="G475" s="739" t="s">
        <v>5952</v>
      </c>
      <c r="H475" s="739" t="s">
        <v>5953</v>
      </c>
      <c r="I475" s="741">
        <v>1.6724999999999999</v>
      </c>
      <c r="J475" s="741">
        <v>3200</v>
      </c>
      <c r="K475" s="742">
        <v>5360</v>
      </c>
    </row>
    <row r="476" spans="1:11" ht="14.4" customHeight="1" x14ac:dyDescent="0.3">
      <c r="A476" s="737" t="s">
        <v>606</v>
      </c>
      <c r="B476" s="738" t="s">
        <v>2778</v>
      </c>
      <c r="C476" s="739" t="s">
        <v>637</v>
      </c>
      <c r="D476" s="740" t="s">
        <v>638</v>
      </c>
      <c r="E476" s="739" t="s">
        <v>6574</v>
      </c>
      <c r="F476" s="740" t="s">
        <v>6575</v>
      </c>
      <c r="G476" s="739" t="s">
        <v>5956</v>
      </c>
      <c r="H476" s="739" t="s">
        <v>5957</v>
      </c>
      <c r="I476" s="741">
        <v>0.67</v>
      </c>
      <c r="J476" s="741">
        <v>2000</v>
      </c>
      <c r="K476" s="742">
        <v>1340</v>
      </c>
    </row>
    <row r="477" spans="1:11" ht="14.4" customHeight="1" x14ac:dyDescent="0.3">
      <c r="A477" s="737" t="s">
        <v>606</v>
      </c>
      <c r="B477" s="738" t="s">
        <v>2778</v>
      </c>
      <c r="C477" s="739" t="s">
        <v>637</v>
      </c>
      <c r="D477" s="740" t="s">
        <v>638</v>
      </c>
      <c r="E477" s="739" t="s">
        <v>6574</v>
      </c>
      <c r="F477" s="740" t="s">
        <v>6575</v>
      </c>
      <c r="G477" s="739" t="s">
        <v>6252</v>
      </c>
      <c r="H477" s="739" t="s">
        <v>6253</v>
      </c>
      <c r="I477" s="741">
        <v>3.1349999999999998</v>
      </c>
      <c r="J477" s="741">
        <v>100</v>
      </c>
      <c r="K477" s="742">
        <v>313.5</v>
      </c>
    </row>
    <row r="478" spans="1:11" ht="14.4" customHeight="1" x14ac:dyDescent="0.3">
      <c r="A478" s="737" t="s">
        <v>606</v>
      </c>
      <c r="B478" s="738" t="s">
        <v>2778</v>
      </c>
      <c r="C478" s="739" t="s">
        <v>637</v>
      </c>
      <c r="D478" s="740" t="s">
        <v>638</v>
      </c>
      <c r="E478" s="739" t="s">
        <v>6574</v>
      </c>
      <c r="F478" s="740" t="s">
        <v>6575</v>
      </c>
      <c r="G478" s="739" t="s">
        <v>6366</v>
      </c>
      <c r="H478" s="739" t="s">
        <v>6367</v>
      </c>
      <c r="I478" s="741">
        <v>1.96</v>
      </c>
      <c r="J478" s="741">
        <v>160</v>
      </c>
      <c r="K478" s="742">
        <v>313.60000000000002</v>
      </c>
    </row>
    <row r="479" spans="1:11" ht="14.4" customHeight="1" x14ac:dyDescent="0.3">
      <c r="A479" s="737" t="s">
        <v>606</v>
      </c>
      <c r="B479" s="738" t="s">
        <v>2778</v>
      </c>
      <c r="C479" s="739" t="s">
        <v>637</v>
      </c>
      <c r="D479" s="740" t="s">
        <v>638</v>
      </c>
      <c r="E479" s="739" t="s">
        <v>6574</v>
      </c>
      <c r="F479" s="740" t="s">
        <v>6575</v>
      </c>
      <c r="G479" s="739" t="s">
        <v>6368</v>
      </c>
      <c r="H479" s="739" t="s">
        <v>6369</v>
      </c>
      <c r="I479" s="741">
        <v>6.3</v>
      </c>
      <c r="J479" s="741">
        <v>10</v>
      </c>
      <c r="K479" s="742">
        <v>63</v>
      </c>
    </row>
    <row r="480" spans="1:11" ht="14.4" customHeight="1" x14ac:dyDescent="0.3">
      <c r="A480" s="737" t="s">
        <v>606</v>
      </c>
      <c r="B480" s="738" t="s">
        <v>2778</v>
      </c>
      <c r="C480" s="739" t="s">
        <v>637</v>
      </c>
      <c r="D480" s="740" t="s">
        <v>638</v>
      </c>
      <c r="E480" s="739" t="s">
        <v>6574</v>
      </c>
      <c r="F480" s="740" t="s">
        <v>6575</v>
      </c>
      <c r="G480" s="739" t="s">
        <v>6370</v>
      </c>
      <c r="H480" s="739" t="s">
        <v>6371</v>
      </c>
      <c r="I480" s="741">
        <v>21.22</v>
      </c>
      <c r="J480" s="741">
        <v>50</v>
      </c>
      <c r="K480" s="742">
        <v>1061.17</v>
      </c>
    </row>
    <row r="481" spans="1:11" ht="14.4" customHeight="1" x14ac:dyDescent="0.3">
      <c r="A481" s="737" t="s">
        <v>606</v>
      </c>
      <c r="B481" s="738" t="s">
        <v>2778</v>
      </c>
      <c r="C481" s="739" t="s">
        <v>637</v>
      </c>
      <c r="D481" s="740" t="s">
        <v>638</v>
      </c>
      <c r="E481" s="739" t="s">
        <v>6574</v>
      </c>
      <c r="F481" s="740" t="s">
        <v>6575</v>
      </c>
      <c r="G481" s="739" t="s">
        <v>6372</v>
      </c>
      <c r="H481" s="739" t="s">
        <v>6373</v>
      </c>
      <c r="I481" s="741">
        <v>6.29</v>
      </c>
      <c r="J481" s="741">
        <v>10</v>
      </c>
      <c r="K481" s="742">
        <v>62.9</v>
      </c>
    </row>
    <row r="482" spans="1:11" ht="14.4" customHeight="1" x14ac:dyDescent="0.3">
      <c r="A482" s="737" t="s">
        <v>606</v>
      </c>
      <c r="B482" s="738" t="s">
        <v>2778</v>
      </c>
      <c r="C482" s="739" t="s">
        <v>637</v>
      </c>
      <c r="D482" s="740" t="s">
        <v>638</v>
      </c>
      <c r="E482" s="739" t="s">
        <v>6574</v>
      </c>
      <c r="F482" s="740" t="s">
        <v>6575</v>
      </c>
      <c r="G482" s="739" t="s">
        <v>5958</v>
      </c>
      <c r="H482" s="739" t="s">
        <v>5959</v>
      </c>
      <c r="I482" s="741">
        <v>3.74</v>
      </c>
      <c r="J482" s="741">
        <v>250</v>
      </c>
      <c r="K482" s="742">
        <v>935</v>
      </c>
    </row>
    <row r="483" spans="1:11" ht="14.4" customHeight="1" x14ac:dyDescent="0.3">
      <c r="A483" s="737" t="s">
        <v>606</v>
      </c>
      <c r="B483" s="738" t="s">
        <v>2778</v>
      </c>
      <c r="C483" s="739" t="s">
        <v>637</v>
      </c>
      <c r="D483" s="740" t="s">
        <v>638</v>
      </c>
      <c r="E483" s="739" t="s">
        <v>6574</v>
      </c>
      <c r="F483" s="740" t="s">
        <v>6575</v>
      </c>
      <c r="G483" s="739" t="s">
        <v>5964</v>
      </c>
      <c r="H483" s="739" t="s">
        <v>5965</v>
      </c>
      <c r="I483" s="741">
        <v>80.58</v>
      </c>
      <c r="J483" s="741">
        <v>45</v>
      </c>
      <c r="K483" s="742">
        <v>3626.1</v>
      </c>
    </row>
    <row r="484" spans="1:11" ht="14.4" customHeight="1" x14ac:dyDescent="0.3">
      <c r="A484" s="737" t="s">
        <v>606</v>
      </c>
      <c r="B484" s="738" t="s">
        <v>2778</v>
      </c>
      <c r="C484" s="739" t="s">
        <v>637</v>
      </c>
      <c r="D484" s="740" t="s">
        <v>638</v>
      </c>
      <c r="E484" s="739" t="s">
        <v>6574</v>
      </c>
      <c r="F484" s="740" t="s">
        <v>6575</v>
      </c>
      <c r="G484" s="739" t="s">
        <v>6166</v>
      </c>
      <c r="H484" s="739" t="s">
        <v>6167</v>
      </c>
      <c r="I484" s="741">
        <v>2.46</v>
      </c>
      <c r="J484" s="741">
        <v>100</v>
      </c>
      <c r="K484" s="742">
        <v>246</v>
      </c>
    </row>
    <row r="485" spans="1:11" ht="14.4" customHeight="1" x14ac:dyDescent="0.3">
      <c r="A485" s="737" t="s">
        <v>606</v>
      </c>
      <c r="B485" s="738" t="s">
        <v>2778</v>
      </c>
      <c r="C485" s="739" t="s">
        <v>637</v>
      </c>
      <c r="D485" s="740" t="s">
        <v>638</v>
      </c>
      <c r="E485" s="739" t="s">
        <v>6574</v>
      </c>
      <c r="F485" s="740" t="s">
        <v>6575</v>
      </c>
      <c r="G485" s="739" t="s">
        <v>6374</v>
      </c>
      <c r="H485" s="739" t="s">
        <v>6375</v>
      </c>
      <c r="I485" s="741">
        <v>45.49</v>
      </c>
      <c r="J485" s="741">
        <v>20</v>
      </c>
      <c r="K485" s="742">
        <v>909.84</v>
      </c>
    </row>
    <row r="486" spans="1:11" ht="14.4" customHeight="1" x14ac:dyDescent="0.3">
      <c r="A486" s="737" t="s">
        <v>606</v>
      </c>
      <c r="B486" s="738" t="s">
        <v>2778</v>
      </c>
      <c r="C486" s="739" t="s">
        <v>637</v>
      </c>
      <c r="D486" s="740" t="s">
        <v>638</v>
      </c>
      <c r="E486" s="739" t="s">
        <v>6574</v>
      </c>
      <c r="F486" s="740" t="s">
        <v>6575</v>
      </c>
      <c r="G486" s="739" t="s">
        <v>6376</v>
      </c>
      <c r="H486" s="739" t="s">
        <v>6377</v>
      </c>
      <c r="I486" s="741">
        <v>99.22</v>
      </c>
      <c r="J486" s="741">
        <v>10</v>
      </c>
      <c r="K486" s="742">
        <v>992.2</v>
      </c>
    </row>
    <row r="487" spans="1:11" ht="14.4" customHeight="1" x14ac:dyDescent="0.3">
      <c r="A487" s="737" t="s">
        <v>606</v>
      </c>
      <c r="B487" s="738" t="s">
        <v>2778</v>
      </c>
      <c r="C487" s="739" t="s">
        <v>637</v>
      </c>
      <c r="D487" s="740" t="s">
        <v>638</v>
      </c>
      <c r="E487" s="739" t="s">
        <v>6574</v>
      </c>
      <c r="F487" s="740" t="s">
        <v>6575</v>
      </c>
      <c r="G487" s="739" t="s">
        <v>6258</v>
      </c>
      <c r="H487" s="739" t="s">
        <v>6259</v>
      </c>
      <c r="I487" s="741">
        <v>14.3</v>
      </c>
      <c r="J487" s="741">
        <v>80</v>
      </c>
      <c r="K487" s="742">
        <v>1144.22</v>
      </c>
    </row>
    <row r="488" spans="1:11" ht="14.4" customHeight="1" x14ac:dyDescent="0.3">
      <c r="A488" s="737" t="s">
        <v>606</v>
      </c>
      <c r="B488" s="738" t="s">
        <v>2778</v>
      </c>
      <c r="C488" s="739" t="s">
        <v>637</v>
      </c>
      <c r="D488" s="740" t="s">
        <v>638</v>
      </c>
      <c r="E488" s="739" t="s">
        <v>6574</v>
      </c>
      <c r="F488" s="740" t="s">
        <v>6575</v>
      </c>
      <c r="G488" s="739" t="s">
        <v>6078</v>
      </c>
      <c r="H488" s="739" t="s">
        <v>6079</v>
      </c>
      <c r="I488" s="741">
        <v>4.8</v>
      </c>
      <c r="J488" s="741">
        <v>200</v>
      </c>
      <c r="K488" s="742">
        <v>959.88</v>
      </c>
    </row>
    <row r="489" spans="1:11" ht="14.4" customHeight="1" x14ac:dyDescent="0.3">
      <c r="A489" s="737" t="s">
        <v>606</v>
      </c>
      <c r="B489" s="738" t="s">
        <v>2778</v>
      </c>
      <c r="C489" s="739" t="s">
        <v>637</v>
      </c>
      <c r="D489" s="740" t="s">
        <v>638</v>
      </c>
      <c r="E489" s="739" t="s">
        <v>6574</v>
      </c>
      <c r="F489" s="740" t="s">
        <v>6575</v>
      </c>
      <c r="G489" s="739" t="s">
        <v>6126</v>
      </c>
      <c r="H489" s="739" t="s">
        <v>6127</v>
      </c>
      <c r="I489" s="741">
        <v>2.64</v>
      </c>
      <c r="J489" s="741">
        <v>300</v>
      </c>
      <c r="K489" s="742">
        <v>792</v>
      </c>
    </row>
    <row r="490" spans="1:11" ht="14.4" customHeight="1" x14ac:dyDescent="0.3">
      <c r="A490" s="737" t="s">
        <v>606</v>
      </c>
      <c r="B490" s="738" t="s">
        <v>2778</v>
      </c>
      <c r="C490" s="739" t="s">
        <v>637</v>
      </c>
      <c r="D490" s="740" t="s">
        <v>638</v>
      </c>
      <c r="E490" s="739" t="s">
        <v>6574</v>
      </c>
      <c r="F490" s="740" t="s">
        <v>6575</v>
      </c>
      <c r="G490" s="739" t="s">
        <v>6378</v>
      </c>
      <c r="H490" s="739" t="s">
        <v>6379</v>
      </c>
      <c r="I490" s="741">
        <v>64.13</v>
      </c>
      <c r="J490" s="741">
        <v>12</v>
      </c>
      <c r="K490" s="742">
        <v>769.56</v>
      </c>
    </row>
    <row r="491" spans="1:11" ht="14.4" customHeight="1" x14ac:dyDescent="0.3">
      <c r="A491" s="737" t="s">
        <v>606</v>
      </c>
      <c r="B491" s="738" t="s">
        <v>2778</v>
      </c>
      <c r="C491" s="739" t="s">
        <v>637</v>
      </c>
      <c r="D491" s="740" t="s">
        <v>638</v>
      </c>
      <c r="E491" s="739" t="s">
        <v>6574</v>
      </c>
      <c r="F491" s="740" t="s">
        <v>6575</v>
      </c>
      <c r="G491" s="739" t="s">
        <v>5972</v>
      </c>
      <c r="H491" s="739" t="s">
        <v>5973</v>
      </c>
      <c r="I491" s="741">
        <v>1.9</v>
      </c>
      <c r="J491" s="741">
        <v>40</v>
      </c>
      <c r="K491" s="742">
        <v>76</v>
      </c>
    </row>
    <row r="492" spans="1:11" ht="14.4" customHeight="1" x14ac:dyDescent="0.3">
      <c r="A492" s="737" t="s">
        <v>606</v>
      </c>
      <c r="B492" s="738" t="s">
        <v>2778</v>
      </c>
      <c r="C492" s="739" t="s">
        <v>637</v>
      </c>
      <c r="D492" s="740" t="s">
        <v>638</v>
      </c>
      <c r="E492" s="739" t="s">
        <v>6574</v>
      </c>
      <c r="F492" s="740" t="s">
        <v>6575</v>
      </c>
      <c r="G492" s="739" t="s">
        <v>6080</v>
      </c>
      <c r="H492" s="739" t="s">
        <v>6081</v>
      </c>
      <c r="I492" s="741">
        <v>2.3733333333333335</v>
      </c>
      <c r="J492" s="741">
        <v>350</v>
      </c>
      <c r="K492" s="742">
        <v>830</v>
      </c>
    </row>
    <row r="493" spans="1:11" ht="14.4" customHeight="1" x14ac:dyDescent="0.3">
      <c r="A493" s="737" t="s">
        <v>606</v>
      </c>
      <c r="B493" s="738" t="s">
        <v>2778</v>
      </c>
      <c r="C493" s="739" t="s">
        <v>637</v>
      </c>
      <c r="D493" s="740" t="s">
        <v>638</v>
      </c>
      <c r="E493" s="739" t="s">
        <v>6574</v>
      </c>
      <c r="F493" s="740" t="s">
        <v>6575</v>
      </c>
      <c r="G493" s="739" t="s">
        <v>6082</v>
      </c>
      <c r="H493" s="739" t="s">
        <v>6083</v>
      </c>
      <c r="I493" s="741">
        <v>1.98</v>
      </c>
      <c r="J493" s="741">
        <v>100</v>
      </c>
      <c r="K493" s="742">
        <v>198</v>
      </c>
    </row>
    <row r="494" spans="1:11" ht="14.4" customHeight="1" x14ac:dyDescent="0.3">
      <c r="A494" s="737" t="s">
        <v>606</v>
      </c>
      <c r="B494" s="738" t="s">
        <v>2778</v>
      </c>
      <c r="C494" s="739" t="s">
        <v>637</v>
      </c>
      <c r="D494" s="740" t="s">
        <v>638</v>
      </c>
      <c r="E494" s="739" t="s">
        <v>6574</v>
      </c>
      <c r="F494" s="740" t="s">
        <v>6575</v>
      </c>
      <c r="G494" s="739" t="s">
        <v>5974</v>
      </c>
      <c r="H494" s="739" t="s">
        <v>5975</v>
      </c>
      <c r="I494" s="741">
        <v>1.9266666666666665</v>
      </c>
      <c r="J494" s="741">
        <v>150</v>
      </c>
      <c r="K494" s="742">
        <v>289</v>
      </c>
    </row>
    <row r="495" spans="1:11" ht="14.4" customHeight="1" x14ac:dyDescent="0.3">
      <c r="A495" s="737" t="s">
        <v>606</v>
      </c>
      <c r="B495" s="738" t="s">
        <v>2778</v>
      </c>
      <c r="C495" s="739" t="s">
        <v>637</v>
      </c>
      <c r="D495" s="740" t="s">
        <v>638</v>
      </c>
      <c r="E495" s="739" t="s">
        <v>6574</v>
      </c>
      <c r="F495" s="740" t="s">
        <v>6575</v>
      </c>
      <c r="G495" s="739" t="s">
        <v>6200</v>
      </c>
      <c r="H495" s="739" t="s">
        <v>6201</v>
      </c>
      <c r="I495" s="741">
        <v>2</v>
      </c>
      <c r="J495" s="741">
        <v>10</v>
      </c>
      <c r="K495" s="742">
        <v>20</v>
      </c>
    </row>
    <row r="496" spans="1:11" ht="14.4" customHeight="1" x14ac:dyDescent="0.3">
      <c r="A496" s="737" t="s">
        <v>606</v>
      </c>
      <c r="B496" s="738" t="s">
        <v>2778</v>
      </c>
      <c r="C496" s="739" t="s">
        <v>637</v>
      </c>
      <c r="D496" s="740" t="s">
        <v>638</v>
      </c>
      <c r="E496" s="739" t="s">
        <v>6574</v>
      </c>
      <c r="F496" s="740" t="s">
        <v>6575</v>
      </c>
      <c r="G496" s="739" t="s">
        <v>5976</v>
      </c>
      <c r="H496" s="739" t="s">
        <v>5977</v>
      </c>
      <c r="I496" s="741">
        <v>2.165</v>
      </c>
      <c r="J496" s="741">
        <v>100</v>
      </c>
      <c r="K496" s="742">
        <v>216.5</v>
      </c>
    </row>
    <row r="497" spans="1:11" ht="14.4" customHeight="1" x14ac:dyDescent="0.3">
      <c r="A497" s="737" t="s">
        <v>606</v>
      </c>
      <c r="B497" s="738" t="s">
        <v>2778</v>
      </c>
      <c r="C497" s="739" t="s">
        <v>637</v>
      </c>
      <c r="D497" s="740" t="s">
        <v>638</v>
      </c>
      <c r="E497" s="739" t="s">
        <v>6574</v>
      </c>
      <c r="F497" s="740" t="s">
        <v>6575</v>
      </c>
      <c r="G497" s="739" t="s">
        <v>6202</v>
      </c>
      <c r="H497" s="739" t="s">
        <v>6203</v>
      </c>
      <c r="I497" s="741">
        <v>3.145</v>
      </c>
      <c r="J497" s="741">
        <v>20</v>
      </c>
      <c r="K497" s="742">
        <v>62.9</v>
      </c>
    </row>
    <row r="498" spans="1:11" ht="14.4" customHeight="1" x14ac:dyDescent="0.3">
      <c r="A498" s="737" t="s">
        <v>606</v>
      </c>
      <c r="B498" s="738" t="s">
        <v>2778</v>
      </c>
      <c r="C498" s="739" t="s">
        <v>637</v>
      </c>
      <c r="D498" s="740" t="s">
        <v>638</v>
      </c>
      <c r="E498" s="739" t="s">
        <v>6574</v>
      </c>
      <c r="F498" s="740" t="s">
        <v>6575</v>
      </c>
      <c r="G498" s="739" t="s">
        <v>6134</v>
      </c>
      <c r="H498" s="739" t="s">
        <v>6135</v>
      </c>
      <c r="I498" s="741">
        <v>2.6950000000000003</v>
      </c>
      <c r="J498" s="741">
        <v>100</v>
      </c>
      <c r="K498" s="742">
        <v>269.5</v>
      </c>
    </row>
    <row r="499" spans="1:11" ht="14.4" customHeight="1" x14ac:dyDescent="0.3">
      <c r="A499" s="737" t="s">
        <v>606</v>
      </c>
      <c r="B499" s="738" t="s">
        <v>2778</v>
      </c>
      <c r="C499" s="739" t="s">
        <v>637</v>
      </c>
      <c r="D499" s="740" t="s">
        <v>638</v>
      </c>
      <c r="E499" s="739" t="s">
        <v>6574</v>
      </c>
      <c r="F499" s="740" t="s">
        <v>6575</v>
      </c>
      <c r="G499" s="739" t="s">
        <v>6380</v>
      </c>
      <c r="H499" s="739" t="s">
        <v>6381</v>
      </c>
      <c r="I499" s="741">
        <v>2.17</v>
      </c>
      <c r="J499" s="741">
        <v>100</v>
      </c>
      <c r="K499" s="742">
        <v>217</v>
      </c>
    </row>
    <row r="500" spans="1:11" ht="14.4" customHeight="1" x14ac:dyDescent="0.3">
      <c r="A500" s="737" t="s">
        <v>606</v>
      </c>
      <c r="B500" s="738" t="s">
        <v>2778</v>
      </c>
      <c r="C500" s="739" t="s">
        <v>637</v>
      </c>
      <c r="D500" s="740" t="s">
        <v>638</v>
      </c>
      <c r="E500" s="739" t="s">
        <v>6574</v>
      </c>
      <c r="F500" s="740" t="s">
        <v>6575</v>
      </c>
      <c r="G500" s="739" t="s">
        <v>6382</v>
      </c>
      <c r="H500" s="739" t="s">
        <v>6383</v>
      </c>
      <c r="I500" s="741">
        <v>21.22</v>
      </c>
      <c r="J500" s="741">
        <v>25</v>
      </c>
      <c r="K500" s="742">
        <v>530.58000000000004</v>
      </c>
    </row>
    <row r="501" spans="1:11" ht="14.4" customHeight="1" x14ac:dyDescent="0.3">
      <c r="A501" s="737" t="s">
        <v>606</v>
      </c>
      <c r="B501" s="738" t="s">
        <v>2778</v>
      </c>
      <c r="C501" s="739" t="s">
        <v>637</v>
      </c>
      <c r="D501" s="740" t="s">
        <v>638</v>
      </c>
      <c r="E501" s="739" t="s">
        <v>6574</v>
      </c>
      <c r="F501" s="740" t="s">
        <v>6575</v>
      </c>
      <c r="G501" s="739" t="s">
        <v>6174</v>
      </c>
      <c r="H501" s="739" t="s">
        <v>6175</v>
      </c>
      <c r="I501" s="741">
        <v>1.9366666666666668</v>
      </c>
      <c r="J501" s="741">
        <v>300</v>
      </c>
      <c r="K501" s="742">
        <v>581</v>
      </c>
    </row>
    <row r="502" spans="1:11" ht="14.4" customHeight="1" x14ac:dyDescent="0.3">
      <c r="A502" s="737" t="s">
        <v>606</v>
      </c>
      <c r="B502" s="738" t="s">
        <v>2778</v>
      </c>
      <c r="C502" s="739" t="s">
        <v>637</v>
      </c>
      <c r="D502" s="740" t="s">
        <v>638</v>
      </c>
      <c r="E502" s="739" t="s">
        <v>6574</v>
      </c>
      <c r="F502" s="740" t="s">
        <v>6575</v>
      </c>
      <c r="G502" s="739" t="s">
        <v>6384</v>
      </c>
      <c r="H502" s="739" t="s">
        <v>6385</v>
      </c>
      <c r="I502" s="741">
        <v>90.91</v>
      </c>
      <c r="J502" s="741">
        <v>24</v>
      </c>
      <c r="K502" s="742">
        <v>2181.7600000000002</v>
      </c>
    </row>
    <row r="503" spans="1:11" ht="14.4" customHeight="1" x14ac:dyDescent="0.3">
      <c r="A503" s="737" t="s">
        <v>606</v>
      </c>
      <c r="B503" s="738" t="s">
        <v>2778</v>
      </c>
      <c r="C503" s="739" t="s">
        <v>637</v>
      </c>
      <c r="D503" s="740" t="s">
        <v>638</v>
      </c>
      <c r="E503" s="739" t="s">
        <v>6574</v>
      </c>
      <c r="F503" s="740" t="s">
        <v>6575</v>
      </c>
      <c r="G503" s="739" t="s">
        <v>6386</v>
      </c>
      <c r="H503" s="739" t="s">
        <v>6387</v>
      </c>
      <c r="I503" s="741">
        <v>2.46</v>
      </c>
      <c r="J503" s="741">
        <v>200</v>
      </c>
      <c r="K503" s="742">
        <v>492.29999999999995</v>
      </c>
    </row>
    <row r="504" spans="1:11" ht="14.4" customHeight="1" x14ac:dyDescent="0.3">
      <c r="A504" s="737" t="s">
        <v>606</v>
      </c>
      <c r="B504" s="738" t="s">
        <v>2778</v>
      </c>
      <c r="C504" s="739" t="s">
        <v>637</v>
      </c>
      <c r="D504" s="740" t="s">
        <v>638</v>
      </c>
      <c r="E504" s="739" t="s">
        <v>6574</v>
      </c>
      <c r="F504" s="740" t="s">
        <v>6575</v>
      </c>
      <c r="G504" s="739" t="s">
        <v>6136</v>
      </c>
      <c r="H504" s="739" t="s">
        <v>6137</v>
      </c>
      <c r="I504" s="741">
        <v>17.98</v>
      </c>
      <c r="J504" s="741">
        <v>150</v>
      </c>
      <c r="K504" s="742">
        <v>2697</v>
      </c>
    </row>
    <row r="505" spans="1:11" ht="14.4" customHeight="1" x14ac:dyDescent="0.3">
      <c r="A505" s="737" t="s">
        <v>606</v>
      </c>
      <c r="B505" s="738" t="s">
        <v>2778</v>
      </c>
      <c r="C505" s="739" t="s">
        <v>637</v>
      </c>
      <c r="D505" s="740" t="s">
        <v>638</v>
      </c>
      <c r="E505" s="739" t="s">
        <v>6574</v>
      </c>
      <c r="F505" s="740" t="s">
        <v>6575</v>
      </c>
      <c r="G505" s="739" t="s">
        <v>5980</v>
      </c>
      <c r="H505" s="739" t="s">
        <v>5981</v>
      </c>
      <c r="I505" s="741">
        <v>1.9950000000000001</v>
      </c>
      <c r="J505" s="741">
        <v>100</v>
      </c>
      <c r="K505" s="742">
        <v>199.5</v>
      </c>
    </row>
    <row r="506" spans="1:11" ht="14.4" customHeight="1" x14ac:dyDescent="0.3">
      <c r="A506" s="737" t="s">
        <v>606</v>
      </c>
      <c r="B506" s="738" t="s">
        <v>2778</v>
      </c>
      <c r="C506" s="739" t="s">
        <v>637</v>
      </c>
      <c r="D506" s="740" t="s">
        <v>638</v>
      </c>
      <c r="E506" s="739" t="s">
        <v>6574</v>
      </c>
      <c r="F506" s="740" t="s">
        <v>6575</v>
      </c>
      <c r="G506" s="739" t="s">
        <v>6204</v>
      </c>
      <c r="H506" s="739" t="s">
        <v>6205</v>
      </c>
      <c r="I506" s="741">
        <v>2.4</v>
      </c>
      <c r="J506" s="741">
        <v>330</v>
      </c>
      <c r="K506" s="742">
        <v>792</v>
      </c>
    </row>
    <row r="507" spans="1:11" ht="14.4" customHeight="1" x14ac:dyDescent="0.3">
      <c r="A507" s="737" t="s">
        <v>606</v>
      </c>
      <c r="B507" s="738" t="s">
        <v>2778</v>
      </c>
      <c r="C507" s="739" t="s">
        <v>637</v>
      </c>
      <c r="D507" s="740" t="s">
        <v>638</v>
      </c>
      <c r="E507" s="739" t="s">
        <v>6574</v>
      </c>
      <c r="F507" s="740" t="s">
        <v>6575</v>
      </c>
      <c r="G507" s="739" t="s">
        <v>6088</v>
      </c>
      <c r="H507" s="739" t="s">
        <v>6089</v>
      </c>
      <c r="I507" s="741">
        <v>4.43</v>
      </c>
      <c r="J507" s="741">
        <v>50</v>
      </c>
      <c r="K507" s="742">
        <v>221.5</v>
      </c>
    </row>
    <row r="508" spans="1:11" ht="14.4" customHeight="1" x14ac:dyDescent="0.3">
      <c r="A508" s="737" t="s">
        <v>606</v>
      </c>
      <c r="B508" s="738" t="s">
        <v>2778</v>
      </c>
      <c r="C508" s="739" t="s">
        <v>637</v>
      </c>
      <c r="D508" s="740" t="s">
        <v>638</v>
      </c>
      <c r="E508" s="739" t="s">
        <v>6574</v>
      </c>
      <c r="F508" s="740" t="s">
        <v>6575</v>
      </c>
      <c r="G508" s="739" t="s">
        <v>5984</v>
      </c>
      <c r="H508" s="739" t="s">
        <v>5985</v>
      </c>
      <c r="I508" s="741">
        <v>11.736666666666666</v>
      </c>
      <c r="J508" s="741">
        <v>50</v>
      </c>
      <c r="K508" s="742">
        <v>586.79999999999995</v>
      </c>
    </row>
    <row r="509" spans="1:11" ht="14.4" customHeight="1" x14ac:dyDescent="0.3">
      <c r="A509" s="737" t="s">
        <v>606</v>
      </c>
      <c r="B509" s="738" t="s">
        <v>2778</v>
      </c>
      <c r="C509" s="739" t="s">
        <v>637</v>
      </c>
      <c r="D509" s="740" t="s">
        <v>638</v>
      </c>
      <c r="E509" s="739" t="s">
        <v>6574</v>
      </c>
      <c r="F509" s="740" t="s">
        <v>6575</v>
      </c>
      <c r="G509" s="739" t="s">
        <v>6264</v>
      </c>
      <c r="H509" s="739" t="s">
        <v>6265</v>
      </c>
      <c r="I509" s="741">
        <v>25.53</v>
      </c>
      <c r="J509" s="741">
        <v>50</v>
      </c>
      <c r="K509" s="742">
        <v>1276.5</v>
      </c>
    </row>
    <row r="510" spans="1:11" ht="14.4" customHeight="1" x14ac:dyDescent="0.3">
      <c r="A510" s="737" t="s">
        <v>606</v>
      </c>
      <c r="B510" s="738" t="s">
        <v>2778</v>
      </c>
      <c r="C510" s="739" t="s">
        <v>637</v>
      </c>
      <c r="D510" s="740" t="s">
        <v>638</v>
      </c>
      <c r="E510" s="739" t="s">
        <v>6574</v>
      </c>
      <c r="F510" s="740" t="s">
        <v>6575</v>
      </c>
      <c r="G510" s="739" t="s">
        <v>5986</v>
      </c>
      <c r="H510" s="739" t="s">
        <v>5987</v>
      </c>
      <c r="I510" s="741">
        <v>2.52</v>
      </c>
      <c r="J510" s="741">
        <v>50</v>
      </c>
      <c r="K510" s="742">
        <v>126</v>
      </c>
    </row>
    <row r="511" spans="1:11" ht="14.4" customHeight="1" x14ac:dyDescent="0.3">
      <c r="A511" s="737" t="s">
        <v>606</v>
      </c>
      <c r="B511" s="738" t="s">
        <v>2778</v>
      </c>
      <c r="C511" s="739" t="s">
        <v>637</v>
      </c>
      <c r="D511" s="740" t="s">
        <v>638</v>
      </c>
      <c r="E511" s="739" t="s">
        <v>6574</v>
      </c>
      <c r="F511" s="740" t="s">
        <v>6575</v>
      </c>
      <c r="G511" s="739" t="s">
        <v>5988</v>
      </c>
      <c r="H511" s="739" t="s">
        <v>5989</v>
      </c>
      <c r="I511" s="741">
        <v>5.2033333333333331</v>
      </c>
      <c r="J511" s="741">
        <v>1020</v>
      </c>
      <c r="K511" s="742">
        <v>5307.4</v>
      </c>
    </row>
    <row r="512" spans="1:11" ht="14.4" customHeight="1" x14ac:dyDescent="0.3">
      <c r="A512" s="737" t="s">
        <v>606</v>
      </c>
      <c r="B512" s="738" t="s">
        <v>2778</v>
      </c>
      <c r="C512" s="739" t="s">
        <v>637</v>
      </c>
      <c r="D512" s="740" t="s">
        <v>638</v>
      </c>
      <c r="E512" s="739" t="s">
        <v>6574</v>
      </c>
      <c r="F512" s="740" t="s">
        <v>6575</v>
      </c>
      <c r="G512" s="739" t="s">
        <v>5990</v>
      </c>
      <c r="H512" s="739" t="s">
        <v>5991</v>
      </c>
      <c r="I512" s="741">
        <v>21.23</v>
      </c>
      <c r="J512" s="741">
        <v>50</v>
      </c>
      <c r="K512" s="742">
        <v>1061.5</v>
      </c>
    </row>
    <row r="513" spans="1:11" ht="14.4" customHeight="1" x14ac:dyDescent="0.3">
      <c r="A513" s="737" t="s">
        <v>606</v>
      </c>
      <c r="B513" s="738" t="s">
        <v>2778</v>
      </c>
      <c r="C513" s="739" t="s">
        <v>637</v>
      </c>
      <c r="D513" s="740" t="s">
        <v>638</v>
      </c>
      <c r="E513" s="739" t="s">
        <v>6574</v>
      </c>
      <c r="F513" s="740" t="s">
        <v>6575</v>
      </c>
      <c r="G513" s="739" t="s">
        <v>5992</v>
      </c>
      <c r="H513" s="739" t="s">
        <v>5993</v>
      </c>
      <c r="I513" s="741">
        <v>21.24</v>
      </c>
      <c r="J513" s="741">
        <v>50</v>
      </c>
      <c r="K513" s="742">
        <v>1062</v>
      </c>
    </row>
    <row r="514" spans="1:11" ht="14.4" customHeight="1" x14ac:dyDescent="0.3">
      <c r="A514" s="737" t="s">
        <v>606</v>
      </c>
      <c r="B514" s="738" t="s">
        <v>2778</v>
      </c>
      <c r="C514" s="739" t="s">
        <v>637</v>
      </c>
      <c r="D514" s="740" t="s">
        <v>638</v>
      </c>
      <c r="E514" s="739" t="s">
        <v>6574</v>
      </c>
      <c r="F514" s="740" t="s">
        <v>6575</v>
      </c>
      <c r="G514" s="739" t="s">
        <v>6090</v>
      </c>
      <c r="H514" s="739" t="s">
        <v>6091</v>
      </c>
      <c r="I514" s="741">
        <v>21.24</v>
      </c>
      <c r="J514" s="741">
        <v>150</v>
      </c>
      <c r="K514" s="742">
        <v>3186</v>
      </c>
    </row>
    <row r="515" spans="1:11" ht="14.4" customHeight="1" x14ac:dyDescent="0.3">
      <c r="A515" s="737" t="s">
        <v>606</v>
      </c>
      <c r="B515" s="738" t="s">
        <v>2778</v>
      </c>
      <c r="C515" s="739" t="s">
        <v>637</v>
      </c>
      <c r="D515" s="740" t="s">
        <v>638</v>
      </c>
      <c r="E515" s="739" t="s">
        <v>6574</v>
      </c>
      <c r="F515" s="740" t="s">
        <v>6575</v>
      </c>
      <c r="G515" s="739" t="s">
        <v>5994</v>
      </c>
      <c r="H515" s="739" t="s">
        <v>5995</v>
      </c>
      <c r="I515" s="741">
        <v>0.47333333333333333</v>
      </c>
      <c r="J515" s="741">
        <v>3000</v>
      </c>
      <c r="K515" s="742">
        <v>1420</v>
      </c>
    </row>
    <row r="516" spans="1:11" ht="14.4" customHeight="1" x14ac:dyDescent="0.3">
      <c r="A516" s="737" t="s">
        <v>606</v>
      </c>
      <c r="B516" s="738" t="s">
        <v>2778</v>
      </c>
      <c r="C516" s="739" t="s">
        <v>637</v>
      </c>
      <c r="D516" s="740" t="s">
        <v>638</v>
      </c>
      <c r="E516" s="739" t="s">
        <v>6574</v>
      </c>
      <c r="F516" s="740" t="s">
        <v>6575</v>
      </c>
      <c r="G516" s="739" t="s">
        <v>5996</v>
      </c>
      <c r="H516" s="739" t="s">
        <v>5997</v>
      </c>
      <c r="I516" s="741">
        <v>4.03</v>
      </c>
      <c r="J516" s="741">
        <v>1000</v>
      </c>
      <c r="K516" s="742">
        <v>4030</v>
      </c>
    </row>
    <row r="517" spans="1:11" ht="14.4" customHeight="1" x14ac:dyDescent="0.3">
      <c r="A517" s="737" t="s">
        <v>606</v>
      </c>
      <c r="B517" s="738" t="s">
        <v>2778</v>
      </c>
      <c r="C517" s="739" t="s">
        <v>637</v>
      </c>
      <c r="D517" s="740" t="s">
        <v>638</v>
      </c>
      <c r="E517" s="739" t="s">
        <v>6574</v>
      </c>
      <c r="F517" s="740" t="s">
        <v>6575</v>
      </c>
      <c r="G517" s="739" t="s">
        <v>5998</v>
      </c>
      <c r="H517" s="739" t="s">
        <v>5999</v>
      </c>
      <c r="I517" s="741">
        <v>2.9</v>
      </c>
      <c r="J517" s="741">
        <v>1500</v>
      </c>
      <c r="K517" s="742">
        <v>4355</v>
      </c>
    </row>
    <row r="518" spans="1:11" ht="14.4" customHeight="1" x14ac:dyDescent="0.3">
      <c r="A518" s="737" t="s">
        <v>606</v>
      </c>
      <c r="B518" s="738" t="s">
        <v>2778</v>
      </c>
      <c r="C518" s="739" t="s">
        <v>637</v>
      </c>
      <c r="D518" s="740" t="s">
        <v>638</v>
      </c>
      <c r="E518" s="739" t="s">
        <v>6574</v>
      </c>
      <c r="F518" s="740" t="s">
        <v>6575</v>
      </c>
      <c r="G518" s="739" t="s">
        <v>6000</v>
      </c>
      <c r="H518" s="739" t="s">
        <v>6001</v>
      </c>
      <c r="I518" s="741">
        <v>2.29</v>
      </c>
      <c r="J518" s="741">
        <v>300</v>
      </c>
      <c r="K518" s="742">
        <v>687</v>
      </c>
    </row>
    <row r="519" spans="1:11" ht="14.4" customHeight="1" x14ac:dyDescent="0.3">
      <c r="A519" s="737" t="s">
        <v>606</v>
      </c>
      <c r="B519" s="738" t="s">
        <v>2778</v>
      </c>
      <c r="C519" s="739" t="s">
        <v>637</v>
      </c>
      <c r="D519" s="740" t="s">
        <v>638</v>
      </c>
      <c r="E519" s="739" t="s">
        <v>6574</v>
      </c>
      <c r="F519" s="740" t="s">
        <v>6575</v>
      </c>
      <c r="G519" s="739" t="s">
        <v>6388</v>
      </c>
      <c r="H519" s="739" t="s">
        <v>6389</v>
      </c>
      <c r="I519" s="741">
        <v>12.1</v>
      </c>
      <c r="J519" s="741">
        <v>30</v>
      </c>
      <c r="K519" s="742">
        <v>363</v>
      </c>
    </row>
    <row r="520" spans="1:11" ht="14.4" customHeight="1" x14ac:dyDescent="0.3">
      <c r="A520" s="737" t="s">
        <v>606</v>
      </c>
      <c r="B520" s="738" t="s">
        <v>2778</v>
      </c>
      <c r="C520" s="739" t="s">
        <v>637</v>
      </c>
      <c r="D520" s="740" t="s">
        <v>638</v>
      </c>
      <c r="E520" s="739" t="s">
        <v>6574</v>
      </c>
      <c r="F520" s="740" t="s">
        <v>6575</v>
      </c>
      <c r="G520" s="739" t="s">
        <v>6138</v>
      </c>
      <c r="H520" s="739" t="s">
        <v>6139</v>
      </c>
      <c r="I520" s="741">
        <v>7</v>
      </c>
      <c r="J520" s="741">
        <v>100</v>
      </c>
      <c r="K520" s="742">
        <v>700</v>
      </c>
    </row>
    <row r="521" spans="1:11" ht="14.4" customHeight="1" x14ac:dyDescent="0.3">
      <c r="A521" s="737" t="s">
        <v>606</v>
      </c>
      <c r="B521" s="738" t="s">
        <v>2778</v>
      </c>
      <c r="C521" s="739" t="s">
        <v>637</v>
      </c>
      <c r="D521" s="740" t="s">
        <v>638</v>
      </c>
      <c r="E521" s="739" t="s">
        <v>6574</v>
      </c>
      <c r="F521" s="740" t="s">
        <v>6575</v>
      </c>
      <c r="G521" s="739" t="s">
        <v>6140</v>
      </c>
      <c r="H521" s="739" t="s">
        <v>6141</v>
      </c>
      <c r="I521" s="741">
        <v>9.1999999999999993</v>
      </c>
      <c r="J521" s="741">
        <v>300</v>
      </c>
      <c r="K521" s="742">
        <v>2760</v>
      </c>
    </row>
    <row r="522" spans="1:11" ht="14.4" customHeight="1" x14ac:dyDescent="0.3">
      <c r="A522" s="737" t="s">
        <v>606</v>
      </c>
      <c r="B522" s="738" t="s">
        <v>2778</v>
      </c>
      <c r="C522" s="739" t="s">
        <v>637</v>
      </c>
      <c r="D522" s="740" t="s">
        <v>638</v>
      </c>
      <c r="E522" s="739" t="s">
        <v>6574</v>
      </c>
      <c r="F522" s="740" t="s">
        <v>6575</v>
      </c>
      <c r="G522" s="739" t="s">
        <v>6390</v>
      </c>
      <c r="H522" s="739" t="s">
        <v>6391</v>
      </c>
      <c r="I522" s="741">
        <v>9.44</v>
      </c>
      <c r="J522" s="741">
        <v>50</v>
      </c>
      <c r="K522" s="742">
        <v>471.9</v>
      </c>
    </row>
    <row r="523" spans="1:11" ht="14.4" customHeight="1" x14ac:dyDescent="0.3">
      <c r="A523" s="737" t="s">
        <v>606</v>
      </c>
      <c r="B523" s="738" t="s">
        <v>2778</v>
      </c>
      <c r="C523" s="739" t="s">
        <v>637</v>
      </c>
      <c r="D523" s="740" t="s">
        <v>638</v>
      </c>
      <c r="E523" s="739" t="s">
        <v>6574</v>
      </c>
      <c r="F523" s="740" t="s">
        <v>6575</v>
      </c>
      <c r="G523" s="739" t="s">
        <v>6392</v>
      </c>
      <c r="H523" s="739" t="s">
        <v>6393</v>
      </c>
      <c r="I523" s="741">
        <v>17.059999999999999</v>
      </c>
      <c r="J523" s="741">
        <v>40</v>
      </c>
      <c r="K523" s="742">
        <v>682.41000000000008</v>
      </c>
    </row>
    <row r="524" spans="1:11" ht="14.4" customHeight="1" x14ac:dyDescent="0.3">
      <c r="A524" s="737" t="s">
        <v>606</v>
      </c>
      <c r="B524" s="738" t="s">
        <v>2778</v>
      </c>
      <c r="C524" s="739" t="s">
        <v>637</v>
      </c>
      <c r="D524" s="740" t="s">
        <v>638</v>
      </c>
      <c r="E524" s="739" t="s">
        <v>6574</v>
      </c>
      <c r="F524" s="740" t="s">
        <v>6575</v>
      </c>
      <c r="G524" s="739" t="s">
        <v>6002</v>
      </c>
      <c r="H524" s="739" t="s">
        <v>6003</v>
      </c>
      <c r="I524" s="741">
        <v>64.13</v>
      </c>
      <c r="J524" s="741">
        <v>24</v>
      </c>
      <c r="K524" s="742">
        <v>1539.12</v>
      </c>
    </row>
    <row r="525" spans="1:11" ht="14.4" customHeight="1" x14ac:dyDescent="0.3">
      <c r="A525" s="737" t="s">
        <v>606</v>
      </c>
      <c r="B525" s="738" t="s">
        <v>2778</v>
      </c>
      <c r="C525" s="739" t="s">
        <v>637</v>
      </c>
      <c r="D525" s="740" t="s">
        <v>638</v>
      </c>
      <c r="E525" s="739" t="s">
        <v>6574</v>
      </c>
      <c r="F525" s="740" t="s">
        <v>6575</v>
      </c>
      <c r="G525" s="739" t="s">
        <v>6394</v>
      </c>
      <c r="H525" s="739" t="s">
        <v>6395</v>
      </c>
      <c r="I525" s="741">
        <v>104.06</v>
      </c>
      <c r="J525" s="741">
        <v>100</v>
      </c>
      <c r="K525" s="742">
        <v>10406</v>
      </c>
    </row>
    <row r="526" spans="1:11" ht="14.4" customHeight="1" x14ac:dyDescent="0.3">
      <c r="A526" s="737" t="s">
        <v>606</v>
      </c>
      <c r="B526" s="738" t="s">
        <v>2778</v>
      </c>
      <c r="C526" s="739" t="s">
        <v>637</v>
      </c>
      <c r="D526" s="740" t="s">
        <v>638</v>
      </c>
      <c r="E526" s="739" t="s">
        <v>6574</v>
      </c>
      <c r="F526" s="740" t="s">
        <v>6575</v>
      </c>
      <c r="G526" s="739" t="s">
        <v>6092</v>
      </c>
      <c r="H526" s="739" t="s">
        <v>6093</v>
      </c>
      <c r="I526" s="741">
        <v>5</v>
      </c>
      <c r="J526" s="741">
        <v>500</v>
      </c>
      <c r="K526" s="742">
        <v>2500</v>
      </c>
    </row>
    <row r="527" spans="1:11" ht="14.4" customHeight="1" x14ac:dyDescent="0.3">
      <c r="A527" s="737" t="s">
        <v>606</v>
      </c>
      <c r="B527" s="738" t="s">
        <v>2778</v>
      </c>
      <c r="C527" s="739" t="s">
        <v>637</v>
      </c>
      <c r="D527" s="740" t="s">
        <v>638</v>
      </c>
      <c r="E527" s="739" t="s">
        <v>6574</v>
      </c>
      <c r="F527" s="740" t="s">
        <v>6575</v>
      </c>
      <c r="G527" s="739" t="s">
        <v>6396</v>
      </c>
      <c r="H527" s="739" t="s">
        <v>6397</v>
      </c>
      <c r="I527" s="741">
        <v>33.76</v>
      </c>
      <c r="J527" s="741">
        <v>10</v>
      </c>
      <c r="K527" s="742">
        <v>337.6</v>
      </c>
    </row>
    <row r="528" spans="1:11" ht="14.4" customHeight="1" x14ac:dyDescent="0.3">
      <c r="A528" s="737" t="s">
        <v>606</v>
      </c>
      <c r="B528" s="738" t="s">
        <v>2778</v>
      </c>
      <c r="C528" s="739" t="s">
        <v>637</v>
      </c>
      <c r="D528" s="740" t="s">
        <v>638</v>
      </c>
      <c r="E528" s="739" t="s">
        <v>6574</v>
      </c>
      <c r="F528" s="740" t="s">
        <v>6575</v>
      </c>
      <c r="G528" s="739" t="s">
        <v>6398</v>
      </c>
      <c r="H528" s="739" t="s">
        <v>6399</v>
      </c>
      <c r="I528" s="741">
        <v>124.56</v>
      </c>
      <c r="J528" s="741">
        <v>10</v>
      </c>
      <c r="K528" s="742">
        <v>1245.6199999999999</v>
      </c>
    </row>
    <row r="529" spans="1:11" ht="14.4" customHeight="1" x14ac:dyDescent="0.3">
      <c r="A529" s="737" t="s">
        <v>606</v>
      </c>
      <c r="B529" s="738" t="s">
        <v>2778</v>
      </c>
      <c r="C529" s="739" t="s">
        <v>637</v>
      </c>
      <c r="D529" s="740" t="s">
        <v>638</v>
      </c>
      <c r="E529" s="739" t="s">
        <v>6574</v>
      </c>
      <c r="F529" s="740" t="s">
        <v>6575</v>
      </c>
      <c r="G529" s="739" t="s">
        <v>6400</v>
      </c>
      <c r="H529" s="739" t="s">
        <v>6401</v>
      </c>
      <c r="I529" s="741">
        <v>568.70000000000005</v>
      </c>
      <c r="J529" s="741">
        <v>1</v>
      </c>
      <c r="K529" s="742">
        <v>568.70000000000005</v>
      </c>
    </row>
    <row r="530" spans="1:11" ht="14.4" customHeight="1" x14ac:dyDescent="0.3">
      <c r="A530" s="737" t="s">
        <v>606</v>
      </c>
      <c r="B530" s="738" t="s">
        <v>2778</v>
      </c>
      <c r="C530" s="739" t="s">
        <v>637</v>
      </c>
      <c r="D530" s="740" t="s">
        <v>638</v>
      </c>
      <c r="E530" s="739" t="s">
        <v>6574</v>
      </c>
      <c r="F530" s="740" t="s">
        <v>6575</v>
      </c>
      <c r="G530" s="739" t="s">
        <v>6402</v>
      </c>
      <c r="H530" s="739" t="s">
        <v>6403</v>
      </c>
      <c r="I530" s="741">
        <v>139.91</v>
      </c>
      <c r="J530" s="741">
        <v>3</v>
      </c>
      <c r="K530" s="742">
        <v>419.72</v>
      </c>
    </row>
    <row r="531" spans="1:11" ht="14.4" customHeight="1" x14ac:dyDescent="0.3">
      <c r="A531" s="737" t="s">
        <v>606</v>
      </c>
      <c r="B531" s="738" t="s">
        <v>2778</v>
      </c>
      <c r="C531" s="739" t="s">
        <v>637</v>
      </c>
      <c r="D531" s="740" t="s">
        <v>638</v>
      </c>
      <c r="E531" s="739" t="s">
        <v>6574</v>
      </c>
      <c r="F531" s="740" t="s">
        <v>6575</v>
      </c>
      <c r="G531" s="739" t="s">
        <v>6004</v>
      </c>
      <c r="H531" s="739" t="s">
        <v>6005</v>
      </c>
      <c r="I531" s="741">
        <v>115</v>
      </c>
      <c r="J531" s="741">
        <v>10</v>
      </c>
      <c r="K531" s="742">
        <v>1150</v>
      </c>
    </row>
    <row r="532" spans="1:11" ht="14.4" customHeight="1" x14ac:dyDescent="0.3">
      <c r="A532" s="737" t="s">
        <v>606</v>
      </c>
      <c r="B532" s="738" t="s">
        <v>2778</v>
      </c>
      <c r="C532" s="739" t="s">
        <v>637</v>
      </c>
      <c r="D532" s="740" t="s">
        <v>638</v>
      </c>
      <c r="E532" s="739" t="s">
        <v>6574</v>
      </c>
      <c r="F532" s="740" t="s">
        <v>6575</v>
      </c>
      <c r="G532" s="739" t="s">
        <v>6178</v>
      </c>
      <c r="H532" s="739" t="s">
        <v>6179</v>
      </c>
      <c r="I532" s="741">
        <v>5.0149999999999997</v>
      </c>
      <c r="J532" s="741">
        <v>1400</v>
      </c>
      <c r="K532" s="742">
        <v>7024.2</v>
      </c>
    </row>
    <row r="533" spans="1:11" ht="14.4" customHeight="1" x14ac:dyDescent="0.3">
      <c r="A533" s="737" t="s">
        <v>606</v>
      </c>
      <c r="B533" s="738" t="s">
        <v>2778</v>
      </c>
      <c r="C533" s="739" t="s">
        <v>637</v>
      </c>
      <c r="D533" s="740" t="s">
        <v>638</v>
      </c>
      <c r="E533" s="739" t="s">
        <v>6574</v>
      </c>
      <c r="F533" s="740" t="s">
        <v>6575</v>
      </c>
      <c r="G533" s="739" t="s">
        <v>6404</v>
      </c>
      <c r="H533" s="739" t="s">
        <v>6405</v>
      </c>
      <c r="I533" s="741">
        <v>434.5</v>
      </c>
      <c r="J533" s="741">
        <v>1</v>
      </c>
      <c r="K533" s="742">
        <v>434.5</v>
      </c>
    </row>
    <row r="534" spans="1:11" ht="14.4" customHeight="1" x14ac:dyDescent="0.3">
      <c r="A534" s="737" t="s">
        <v>606</v>
      </c>
      <c r="B534" s="738" t="s">
        <v>2778</v>
      </c>
      <c r="C534" s="739" t="s">
        <v>637</v>
      </c>
      <c r="D534" s="740" t="s">
        <v>638</v>
      </c>
      <c r="E534" s="739" t="s">
        <v>6574</v>
      </c>
      <c r="F534" s="740" t="s">
        <v>6575</v>
      </c>
      <c r="G534" s="739" t="s">
        <v>6406</v>
      </c>
      <c r="H534" s="739" t="s">
        <v>6407</v>
      </c>
      <c r="I534" s="741">
        <v>7</v>
      </c>
      <c r="J534" s="741">
        <v>100</v>
      </c>
      <c r="K534" s="742">
        <v>700</v>
      </c>
    </row>
    <row r="535" spans="1:11" ht="14.4" customHeight="1" x14ac:dyDescent="0.3">
      <c r="A535" s="737" t="s">
        <v>606</v>
      </c>
      <c r="B535" s="738" t="s">
        <v>2778</v>
      </c>
      <c r="C535" s="739" t="s">
        <v>637</v>
      </c>
      <c r="D535" s="740" t="s">
        <v>638</v>
      </c>
      <c r="E535" s="739" t="s">
        <v>6574</v>
      </c>
      <c r="F535" s="740" t="s">
        <v>6575</v>
      </c>
      <c r="G535" s="739" t="s">
        <v>6094</v>
      </c>
      <c r="H535" s="739" t="s">
        <v>6095</v>
      </c>
      <c r="I535" s="741">
        <v>15.729999999999999</v>
      </c>
      <c r="J535" s="741">
        <v>400</v>
      </c>
      <c r="K535" s="742">
        <v>6292</v>
      </c>
    </row>
    <row r="536" spans="1:11" ht="14.4" customHeight="1" x14ac:dyDescent="0.3">
      <c r="A536" s="737" t="s">
        <v>606</v>
      </c>
      <c r="B536" s="738" t="s">
        <v>2778</v>
      </c>
      <c r="C536" s="739" t="s">
        <v>637</v>
      </c>
      <c r="D536" s="740" t="s">
        <v>638</v>
      </c>
      <c r="E536" s="739" t="s">
        <v>6574</v>
      </c>
      <c r="F536" s="740" t="s">
        <v>6575</v>
      </c>
      <c r="G536" s="739" t="s">
        <v>6408</v>
      </c>
      <c r="H536" s="739" t="s">
        <v>6409</v>
      </c>
      <c r="I536" s="741">
        <v>3202.53</v>
      </c>
      <c r="J536" s="741">
        <v>3</v>
      </c>
      <c r="K536" s="742">
        <v>9607.6</v>
      </c>
    </row>
    <row r="537" spans="1:11" ht="14.4" customHeight="1" x14ac:dyDescent="0.3">
      <c r="A537" s="737" t="s">
        <v>606</v>
      </c>
      <c r="B537" s="738" t="s">
        <v>2778</v>
      </c>
      <c r="C537" s="739" t="s">
        <v>637</v>
      </c>
      <c r="D537" s="740" t="s">
        <v>638</v>
      </c>
      <c r="E537" s="739" t="s">
        <v>6574</v>
      </c>
      <c r="F537" s="740" t="s">
        <v>6575</v>
      </c>
      <c r="G537" s="739" t="s">
        <v>6410</v>
      </c>
      <c r="H537" s="739" t="s">
        <v>6411</v>
      </c>
      <c r="I537" s="741">
        <v>18.149999999999999</v>
      </c>
      <c r="J537" s="741">
        <v>250</v>
      </c>
      <c r="K537" s="742">
        <v>4537.5</v>
      </c>
    </row>
    <row r="538" spans="1:11" ht="14.4" customHeight="1" x14ac:dyDescent="0.3">
      <c r="A538" s="737" t="s">
        <v>606</v>
      </c>
      <c r="B538" s="738" t="s">
        <v>2778</v>
      </c>
      <c r="C538" s="739" t="s">
        <v>637</v>
      </c>
      <c r="D538" s="740" t="s">
        <v>638</v>
      </c>
      <c r="E538" s="739" t="s">
        <v>6574</v>
      </c>
      <c r="F538" s="740" t="s">
        <v>6575</v>
      </c>
      <c r="G538" s="739" t="s">
        <v>6006</v>
      </c>
      <c r="H538" s="739" t="s">
        <v>6007</v>
      </c>
      <c r="I538" s="741">
        <v>3.42</v>
      </c>
      <c r="J538" s="741">
        <v>400</v>
      </c>
      <c r="K538" s="742">
        <v>1368</v>
      </c>
    </row>
    <row r="539" spans="1:11" ht="14.4" customHeight="1" x14ac:dyDescent="0.3">
      <c r="A539" s="737" t="s">
        <v>606</v>
      </c>
      <c r="B539" s="738" t="s">
        <v>2778</v>
      </c>
      <c r="C539" s="739" t="s">
        <v>637</v>
      </c>
      <c r="D539" s="740" t="s">
        <v>638</v>
      </c>
      <c r="E539" s="739" t="s">
        <v>6574</v>
      </c>
      <c r="F539" s="740" t="s">
        <v>6575</v>
      </c>
      <c r="G539" s="739" t="s">
        <v>6008</v>
      </c>
      <c r="H539" s="739" t="s">
        <v>6009</v>
      </c>
      <c r="I539" s="741">
        <v>6.1099999999999994</v>
      </c>
      <c r="J539" s="741">
        <v>400</v>
      </c>
      <c r="K539" s="742">
        <v>2444</v>
      </c>
    </row>
    <row r="540" spans="1:11" ht="14.4" customHeight="1" x14ac:dyDescent="0.3">
      <c r="A540" s="737" t="s">
        <v>606</v>
      </c>
      <c r="B540" s="738" t="s">
        <v>2778</v>
      </c>
      <c r="C540" s="739" t="s">
        <v>637</v>
      </c>
      <c r="D540" s="740" t="s">
        <v>638</v>
      </c>
      <c r="E540" s="739" t="s">
        <v>6574</v>
      </c>
      <c r="F540" s="740" t="s">
        <v>6575</v>
      </c>
      <c r="G540" s="739" t="s">
        <v>6412</v>
      </c>
      <c r="H540" s="739" t="s">
        <v>6413</v>
      </c>
      <c r="I540" s="741">
        <v>6.1</v>
      </c>
      <c r="J540" s="741">
        <v>400</v>
      </c>
      <c r="K540" s="742">
        <v>2440</v>
      </c>
    </row>
    <row r="541" spans="1:11" ht="14.4" customHeight="1" x14ac:dyDescent="0.3">
      <c r="A541" s="737" t="s">
        <v>606</v>
      </c>
      <c r="B541" s="738" t="s">
        <v>2778</v>
      </c>
      <c r="C541" s="739" t="s">
        <v>637</v>
      </c>
      <c r="D541" s="740" t="s">
        <v>638</v>
      </c>
      <c r="E541" s="739" t="s">
        <v>6574</v>
      </c>
      <c r="F541" s="740" t="s">
        <v>6575</v>
      </c>
      <c r="G541" s="739" t="s">
        <v>6016</v>
      </c>
      <c r="H541" s="739" t="s">
        <v>6017</v>
      </c>
      <c r="I541" s="741">
        <v>8.84</v>
      </c>
      <c r="J541" s="741">
        <v>400</v>
      </c>
      <c r="K541" s="742">
        <v>3536</v>
      </c>
    </row>
    <row r="542" spans="1:11" ht="14.4" customHeight="1" x14ac:dyDescent="0.3">
      <c r="A542" s="737" t="s">
        <v>606</v>
      </c>
      <c r="B542" s="738" t="s">
        <v>2778</v>
      </c>
      <c r="C542" s="739" t="s">
        <v>637</v>
      </c>
      <c r="D542" s="740" t="s">
        <v>638</v>
      </c>
      <c r="E542" s="739" t="s">
        <v>6574</v>
      </c>
      <c r="F542" s="740" t="s">
        <v>6575</v>
      </c>
      <c r="G542" s="739" t="s">
        <v>6414</v>
      </c>
      <c r="H542" s="739" t="s">
        <v>6415</v>
      </c>
      <c r="I542" s="741">
        <v>45.65</v>
      </c>
      <c r="J542" s="741">
        <v>60</v>
      </c>
      <c r="K542" s="742">
        <v>2739.2</v>
      </c>
    </row>
    <row r="543" spans="1:11" ht="14.4" customHeight="1" x14ac:dyDescent="0.3">
      <c r="A543" s="737" t="s">
        <v>606</v>
      </c>
      <c r="B543" s="738" t="s">
        <v>2778</v>
      </c>
      <c r="C543" s="739" t="s">
        <v>637</v>
      </c>
      <c r="D543" s="740" t="s">
        <v>638</v>
      </c>
      <c r="E543" s="739" t="s">
        <v>6574</v>
      </c>
      <c r="F543" s="740" t="s">
        <v>6575</v>
      </c>
      <c r="G543" s="739" t="s">
        <v>6416</v>
      </c>
      <c r="H543" s="739" t="s">
        <v>6417</v>
      </c>
      <c r="I543" s="741">
        <v>99.22</v>
      </c>
      <c r="J543" s="741">
        <v>10</v>
      </c>
      <c r="K543" s="742">
        <v>992.2</v>
      </c>
    </row>
    <row r="544" spans="1:11" ht="14.4" customHeight="1" x14ac:dyDescent="0.3">
      <c r="A544" s="737" t="s">
        <v>606</v>
      </c>
      <c r="B544" s="738" t="s">
        <v>2778</v>
      </c>
      <c r="C544" s="739" t="s">
        <v>637</v>
      </c>
      <c r="D544" s="740" t="s">
        <v>638</v>
      </c>
      <c r="E544" s="739" t="s">
        <v>6574</v>
      </c>
      <c r="F544" s="740" t="s">
        <v>6575</v>
      </c>
      <c r="G544" s="739" t="s">
        <v>6144</v>
      </c>
      <c r="H544" s="739" t="s">
        <v>6145</v>
      </c>
      <c r="I544" s="741">
        <v>25.8</v>
      </c>
      <c r="J544" s="741">
        <v>70</v>
      </c>
      <c r="K544" s="742">
        <v>1805.94</v>
      </c>
    </row>
    <row r="545" spans="1:11" ht="14.4" customHeight="1" x14ac:dyDescent="0.3">
      <c r="A545" s="737" t="s">
        <v>606</v>
      </c>
      <c r="B545" s="738" t="s">
        <v>2778</v>
      </c>
      <c r="C545" s="739" t="s">
        <v>637</v>
      </c>
      <c r="D545" s="740" t="s">
        <v>638</v>
      </c>
      <c r="E545" s="739" t="s">
        <v>6574</v>
      </c>
      <c r="F545" s="740" t="s">
        <v>6575</v>
      </c>
      <c r="G545" s="739" t="s">
        <v>6418</v>
      </c>
      <c r="H545" s="739" t="s">
        <v>6419</v>
      </c>
      <c r="I545" s="741">
        <v>125.85</v>
      </c>
      <c r="J545" s="741">
        <v>10</v>
      </c>
      <c r="K545" s="742">
        <v>1258.5</v>
      </c>
    </row>
    <row r="546" spans="1:11" ht="14.4" customHeight="1" x14ac:dyDescent="0.3">
      <c r="A546" s="737" t="s">
        <v>606</v>
      </c>
      <c r="B546" s="738" t="s">
        <v>2778</v>
      </c>
      <c r="C546" s="739" t="s">
        <v>637</v>
      </c>
      <c r="D546" s="740" t="s">
        <v>638</v>
      </c>
      <c r="E546" s="739" t="s">
        <v>6574</v>
      </c>
      <c r="F546" s="740" t="s">
        <v>6575</v>
      </c>
      <c r="G546" s="739" t="s">
        <v>6420</v>
      </c>
      <c r="H546" s="739" t="s">
        <v>6421</v>
      </c>
      <c r="I546" s="741">
        <v>204.52</v>
      </c>
      <c r="J546" s="741">
        <v>20</v>
      </c>
      <c r="K546" s="742">
        <v>4090.35</v>
      </c>
    </row>
    <row r="547" spans="1:11" ht="14.4" customHeight="1" x14ac:dyDescent="0.3">
      <c r="A547" s="737" t="s">
        <v>606</v>
      </c>
      <c r="B547" s="738" t="s">
        <v>2778</v>
      </c>
      <c r="C547" s="739" t="s">
        <v>637</v>
      </c>
      <c r="D547" s="740" t="s">
        <v>638</v>
      </c>
      <c r="E547" s="739" t="s">
        <v>6574</v>
      </c>
      <c r="F547" s="740" t="s">
        <v>6575</v>
      </c>
      <c r="G547" s="739" t="s">
        <v>6422</v>
      </c>
      <c r="H547" s="739" t="s">
        <v>6423</v>
      </c>
      <c r="I547" s="741">
        <v>368.73</v>
      </c>
      <c r="J547" s="741">
        <v>10</v>
      </c>
      <c r="K547" s="742">
        <v>3687.34</v>
      </c>
    </row>
    <row r="548" spans="1:11" ht="14.4" customHeight="1" x14ac:dyDescent="0.3">
      <c r="A548" s="737" t="s">
        <v>606</v>
      </c>
      <c r="B548" s="738" t="s">
        <v>2778</v>
      </c>
      <c r="C548" s="739" t="s">
        <v>637</v>
      </c>
      <c r="D548" s="740" t="s">
        <v>638</v>
      </c>
      <c r="E548" s="739" t="s">
        <v>6574</v>
      </c>
      <c r="F548" s="740" t="s">
        <v>6575</v>
      </c>
      <c r="G548" s="739" t="s">
        <v>6424</v>
      </c>
      <c r="H548" s="739" t="s">
        <v>6425</v>
      </c>
      <c r="I548" s="741">
        <v>47.19</v>
      </c>
      <c r="J548" s="741">
        <v>10</v>
      </c>
      <c r="K548" s="742">
        <v>471.9</v>
      </c>
    </row>
    <row r="549" spans="1:11" ht="14.4" customHeight="1" x14ac:dyDescent="0.3">
      <c r="A549" s="737" t="s">
        <v>606</v>
      </c>
      <c r="B549" s="738" t="s">
        <v>2778</v>
      </c>
      <c r="C549" s="739" t="s">
        <v>637</v>
      </c>
      <c r="D549" s="740" t="s">
        <v>638</v>
      </c>
      <c r="E549" s="739" t="s">
        <v>6574</v>
      </c>
      <c r="F549" s="740" t="s">
        <v>6575</v>
      </c>
      <c r="G549" s="739" t="s">
        <v>6426</v>
      </c>
      <c r="H549" s="739" t="s">
        <v>6427</v>
      </c>
      <c r="I549" s="741">
        <v>45.98</v>
      </c>
      <c r="J549" s="741">
        <v>20</v>
      </c>
      <c r="K549" s="742">
        <v>919.6</v>
      </c>
    </row>
    <row r="550" spans="1:11" ht="14.4" customHeight="1" x14ac:dyDescent="0.3">
      <c r="A550" s="737" t="s">
        <v>606</v>
      </c>
      <c r="B550" s="738" t="s">
        <v>2778</v>
      </c>
      <c r="C550" s="739" t="s">
        <v>637</v>
      </c>
      <c r="D550" s="740" t="s">
        <v>638</v>
      </c>
      <c r="E550" s="739" t="s">
        <v>6574</v>
      </c>
      <c r="F550" s="740" t="s">
        <v>6575</v>
      </c>
      <c r="G550" s="739" t="s">
        <v>6428</v>
      </c>
      <c r="H550" s="739" t="s">
        <v>6429</v>
      </c>
      <c r="I550" s="741">
        <v>22.99</v>
      </c>
      <c r="J550" s="741">
        <v>600</v>
      </c>
      <c r="K550" s="742">
        <v>13794</v>
      </c>
    </row>
    <row r="551" spans="1:11" ht="14.4" customHeight="1" x14ac:dyDescent="0.3">
      <c r="A551" s="737" t="s">
        <v>606</v>
      </c>
      <c r="B551" s="738" t="s">
        <v>2778</v>
      </c>
      <c r="C551" s="739" t="s">
        <v>637</v>
      </c>
      <c r="D551" s="740" t="s">
        <v>638</v>
      </c>
      <c r="E551" s="739" t="s">
        <v>6574</v>
      </c>
      <c r="F551" s="740" t="s">
        <v>6575</v>
      </c>
      <c r="G551" s="739" t="s">
        <v>6430</v>
      </c>
      <c r="H551" s="739" t="s">
        <v>6431</v>
      </c>
      <c r="I551" s="741">
        <v>125.85</v>
      </c>
      <c r="J551" s="741">
        <v>10</v>
      </c>
      <c r="K551" s="742">
        <v>1258.5</v>
      </c>
    </row>
    <row r="552" spans="1:11" ht="14.4" customHeight="1" x14ac:dyDescent="0.3">
      <c r="A552" s="737" t="s">
        <v>606</v>
      </c>
      <c r="B552" s="738" t="s">
        <v>2778</v>
      </c>
      <c r="C552" s="739" t="s">
        <v>637</v>
      </c>
      <c r="D552" s="740" t="s">
        <v>638</v>
      </c>
      <c r="E552" s="739" t="s">
        <v>6574</v>
      </c>
      <c r="F552" s="740" t="s">
        <v>6575</v>
      </c>
      <c r="G552" s="739" t="s">
        <v>6432</v>
      </c>
      <c r="H552" s="739" t="s">
        <v>6433</v>
      </c>
      <c r="I552" s="741">
        <v>71.39</v>
      </c>
      <c r="J552" s="741">
        <v>150</v>
      </c>
      <c r="K552" s="742">
        <v>10708.5</v>
      </c>
    </row>
    <row r="553" spans="1:11" ht="14.4" customHeight="1" x14ac:dyDescent="0.3">
      <c r="A553" s="737" t="s">
        <v>606</v>
      </c>
      <c r="B553" s="738" t="s">
        <v>2778</v>
      </c>
      <c r="C553" s="739" t="s">
        <v>637</v>
      </c>
      <c r="D553" s="740" t="s">
        <v>638</v>
      </c>
      <c r="E553" s="739" t="s">
        <v>6574</v>
      </c>
      <c r="F553" s="740" t="s">
        <v>6575</v>
      </c>
      <c r="G553" s="739" t="s">
        <v>6148</v>
      </c>
      <c r="H553" s="739" t="s">
        <v>6149</v>
      </c>
      <c r="I553" s="741">
        <v>377.71</v>
      </c>
      <c r="J553" s="741">
        <v>5</v>
      </c>
      <c r="K553" s="742">
        <v>1888.55</v>
      </c>
    </row>
    <row r="554" spans="1:11" ht="14.4" customHeight="1" x14ac:dyDescent="0.3">
      <c r="A554" s="737" t="s">
        <v>606</v>
      </c>
      <c r="B554" s="738" t="s">
        <v>2778</v>
      </c>
      <c r="C554" s="739" t="s">
        <v>637</v>
      </c>
      <c r="D554" s="740" t="s">
        <v>638</v>
      </c>
      <c r="E554" s="739" t="s">
        <v>6574</v>
      </c>
      <c r="F554" s="740" t="s">
        <v>6575</v>
      </c>
      <c r="G554" s="739" t="s">
        <v>6434</v>
      </c>
      <c r="H554" s="739" t="s">
        <v>6435</v>
      </c>
      <c r="I554" s="741">
        <v>757.46</v>
      </c>
      <c r="J554" s="741">
        <v>1</v>
      </c>
      <c r="K554" s="742">
        <v>757.46</v>
      </c>
    </row>
    <row r="555" spans="1:11" ht="14.4" customHeight="1" x14ac:dyDescent="0.3">
      <c r="A555" s="737" t="s">
        <v>606</v>
      </c>
      <c r="B555" s="738" t="s">
        <v>2778</v>
      </c>
      <c r="C555" s="739" t="s">
        <v>637</v>
      </c>
      <c r="D555" s="740" t="s">
        <v>638</v>
      </c>
      <c r="E555" s="739" t="s">
        <v>6574</v>
      </c>
      <c r="F555" s="740" t="s">
        <v>6575</v>
      </c>
      <c r="G555" s="739" t="s">
        <v>6436</v>
      </c>
      <c r="H555" s="739" t="s">
        <v>6437</v>
      </c>
      <c r="I555" s="741">
        <v>4.3600000000000003</v>
      </c>
      <c r="J555" s="741">
        <v>500</v>
      </c>
      <c r="K555" s="742">
        <v>2178</v>
      </c>
    </row>
    <row r="556" spans="1:11" ht="14.4" customHeight="1" x14ac:dyDescent="0.3">
      <c r="A556" s="737" t="s">
        <v>606</v>
      </c>
      <c r="B556" s="738" t="s">
        <v>2778</v>
      </c>
      <c r="C556" s="739" t="s">
        <v>637</v>
      </c>
      <c r="D556" s="740" t="s">
        <v>638</v>
      </c>
      <c r="E556" s="739" t="s">
        <v>6574</v>
      </c>
      <c r="F556" s="740" t="s">
        <v>6575</v>
      </c>
      <c r="G556" s="739" t="s">
        <v>6022</v>
      </c>
      <c r="H556" s="739" t="s">
        <v>6023</v>
      </c>
      <c r="I556" s="741">
        <v>1.74</v>
      </c>
      <c r="J556" s="741">
        <v>250</v>
      </c>
      <c r="K556" s="742">
        <v>435</v>
      </c>
    </row>
    <row r="557" spans="1:11" ht="14.4" customHeight="1" x14ac:dyDescent="0.3">
      <c r="A557" s="737" t="s">
        <v>606</v>
      </c>
      <c r="B557" s="738" t="s">
        <v>2778</v>
      </c>
      <c r="C557" s="739" t="s">
        <v>637</v>
      </c>
      <c r="D557" s="740" t="s">
        <v>638</v>
      </c>
      <c r="E557" s="739" t="s">
        <v>6574</v>
      </c>
      <c r="F557" s="740" t="s">
        <v>6575</v>
      </c>
      <c r="G557" s="739" t="s">
        <v>6152</v>
      </c>
      <c r="H557" s="739" t="s">
        <v>6153</v>
      </c>
      <c r="I557" s="741">
        <v>4.623333333333334</v>
      </c>
      <c r="J557" s="741">
        <v>300</v>
      </c>
      <c r="K557" s="742">
        <v>1386.5</v>
      </c>
    </row>
    <row r="558" spans="1:11" ht="14.4" customHeight="1" x14ac:dyDescent="0.3">
      <c r="A558" s="737" t="s">
        <v>606</v>
      </c>
      <c r="B558" s="738" t="s">
        <v>2778</v>
      </c>
      <c r="C558" s="739" t="s">
        <v>637</v>
      </c>
      <c r="D558" s="740" t="s">
        <v>638</v>
      </c>
      <c r="E558" s="739" t="s">
        <v>6574</v>
      </c>
      <c r="F558" s="740" t="s">
        <v>6575</v>
      </c>
      <c r="G558" s="739" t="s">
        <v>6024</v>
      </c>
      <c r="H558" s="739" t="s">
        <v>6025</v>
      </c>
      <c r="I558" s="741">
        <v>3.15</v>
      </c>
      <c r="J558" s="741">
        <v>100</v>
      </c>
      <c r="K558" s="742">
        <v>315</v>
      </c>
    </row>
    <row r="559" spans="1:11" ht="14.4" customHeight="1" x14ac:dyDescent="0.3">
      <c r="A559" s="737" t="s">
        <v>606</v>
      </c>
      <c r="B559" s="738" t="s">
        <v>2778</v>
      </c>
      <c r="C559" s="739" t="s">
        <v>637</v>
      </c>
      <c r="D559" s="740" t="s">
        <v>638</v>
      </c>
      <c r="E559" s="739" t="s">
        <v>6574</v>
      </c>
      <c r="F559" s="740" t="s">
        <v>6575</v>
      </c>
      <c r="G559" s="739" t="s">
        <v>6026</v>
      </c>
      <c r="H559" s="739" t="s">
        <v>6027</v>
      </c>
      <c r="I559" s="741">
        <v>699</v>
      </c>
      <c r="J559" s="741">
        <v>1</v>
      </c>
      <c r="K559" s="742">
        <v>699</v>
      </c>
    </row>
    <row r="560" spans="1:11" ht="14.4" customHeight="1" x14ac:dyDescent="0.3">
      <c r="A560" s="737" t="s">
        <v>606</v>
      </c>
      <c r="B560" s="738" t="s">
        <v>2778</v>
      </c>
      <c r="C560" s="739" t="s">
        <v>637</v>
      </c>
      <c r="D560" s="740" t="s">
        <v>638</v>
      </c>
      <c r="E560" s="739" t="s">
        <v>6574</v>
      </c>
      <c r="F560" s="740" t="s">
        <v>6575</v>
      </c>
      <c r="G560" s="739" t="s">
        <v>6438</v>
      </c>
      <c r="H560" s="739" t="s">
        <v>6439</v>
      </c>
      <c r="I560" s="741">
        <v>99.22</v>
      </c>
      <c r="J560" s="741">
        <v>10</v>
      </c>
      <c r="K560" s="742">
        <v>992.2</v>
      </c>
    </row>
    <row r="561" spans="1:11" ht="14.4" customHeight="1" x14ac:dyDescent="0.3">
      <c r="A561" s="737" t="s">
        <v>606</v>
      </c>
      <c r="B561" s="738" t="s">
        <v>2778</v>
      </c>
      <c r="C561" s="739" t="s">
        <v>637</v>
      </c>
      <c r="D561" s="740" t="s">
        <v>638</v>
      </c>
      <c r="E561" s="739" t="s">
        <v>6574</v>
      </c>
      <c r="F561" s="740" t="s">
        <v>6575</v>
      </c>
      <c r="G561" s="739" t="s">
        <v>6440</v>
      </c>
      <c r="H561" s="739" t="s">
        <v>6441</v>
      </c>
      <c r="I561" s="741">
        <v>3036.35</v>
      </c>
      <c r="J561" s="741">
        <v>2</v>
      </c>
      <c r="K561" s="742">
        <v>6072.7</v>
      </c>
    </row>
    <row r="562" spans="1:11" ht="14.4" customHeight="1" x14ac:dyDescent="0.3">
      <c r="A562" s="737" t="s">
        <v>606</v>
      </c>
      <c r="B562" s="738" t="s">
        <v>2778</v>
      </c>
      <c r="C562" s="739" t="s">
        <v>637</v>
      </c>
      <c r="D562" s="740" t="s">
        <v>638</v>
      </c>
      <c r="E562" s="739" t="s">
        <v>6574</v>
      </c>
      <c r="F562" s="740" t="s">
        <v>6575</v>
      </c>
      <c r="G562" s="739" t="s">
        <v>6442</v>
      </c>
      <c r="H562" s="739" t="s">
        <v>6443</v>
      </c>
      <c r="I562" s="741">
        <v>8775.7800000000007</v>
      </c>
      <c r="J562" s="741">
        <v>1</v>
      </c>
      <c r="K562" s="742">
        <v>8775.7800000000007</v>
      </c>
    </row>
    <row r="563" spans="1:11" ht="14.4" customHeight="1" x14ac:dyDescent="0.3">
      <c r="A563" s="737" t="s">
        <v>606</v>
      </c>
      <c r="B563" s="738" t="s">
        <v>2778</v>
      </c>
      <c r="C563" s="739" t="s">
        <v>637</v>
      </c>
      <c r="D563" s="740" t="s">
        <v>638</v>
      </c>
      <c r="E563" s="739" t="s">
        <v>6574</v>
      </c>
      <c r="F563" s="740" t="s">
        <v>6575</v>
      </c>
      <c r="G563" s="739" t="s">
        <v>6444</v>
      </c>
      <c r="H563" s="739" t="s">
        <v>6445</v>
      </c>
      <c r="I563" s="741">
        <v>3289</v>
      </c>
      <c r="J563" s="741">
        <v>6</v>
      </c>
      <c r="K563" s="742">
        <v>19734</v>
      </c>
    </row>
    <row r="564" spans="1:11" ht="14.4" customHeight="1" x14ac:dyDescent="0.3">
      <c r="A564" s="737" t="s">
        <v>606</v>
      </c>
      <c r="B564" s="738" t="s">
        <v>2778</v>
      </c>
      <c r="C564" s="739" t="s">
        <v>637</v>
      </c>
      <c r="D564" s="740" t="s">
        <v>638</v>
      </c>
      <c r="E564" s="739" t="s">
        <v>6574</v>
      </c>
      <c r="F564" s="740" t="s">
        <v>6575</v>
      </c>
      <c r="G564" s="739" t="s">
        <v>6446</v>
      </c>
      <c r="H564" s="739" t="s">
        <v>6447</v>
      </c>
      <c r="I564" s="741">
        <v>3289</v>
      </c>
      <c r="J564" s="741">
        <v>3</v>
      </c>
      <c r="K564" s="742">
        <v>9867</v>
      </c>
    </row>
    <row r="565" spans="1:11" ht="14.4" customHeight="1" x14ac:dyDescent="0.3">
      <c r="A565" s="737" t="s">
        <v>606</v>
      </c>
      <c r="B565" s="738" t="s">
        <v>2778</v>
      </c>
      <c r="C565" s="739" t="s">
        <v>637</v>
      </c>
      <c r="D565" s="740" t="s">
        <v>638</v>
      </c>
      <c r="E565" s="739" t="s">
        <v>6574</v>
      </c>
      <c r="F565" s="740" t="s">
        <v>6575</v>
      </c>
      <c r="G565" s="739" t="s">
        <v>6448</v>
      </c>
      <c r="H565" s="739" t="s">
        <v>6449</v>
      </c>
      <c r="I565" s="741">
        <v>154</v>
      </c>
      <c r="J565" s="741">
        <v>10</v>
      </c>
      <c r="K565" s="742">
        <v>1539.97</v>
      </c>
    </row>
    <row r="566" spans="1:11" ht="14.4" customHeight="1" x14ac:dyDescent="0.3">
      <c r="A566" s="737" t="s">
        <v>606</v>
      </c>
      <c r="B566" s="738" t="s">
        <v>2778</v>
      </c>
      <c r="C566" s="739" t="s">
        <v>637</v>
      </c>
      <c r="D566" s="740" t="s">
        <v>638</v>
      </c>
      <c r="E566" s="739" t="s">
        <v>6574</v>
      </c>
      <c r="F566" s="740" t="s">
        <v>6575</v>
      </c>
      <c r="G566" s="739" t="s">
        <v>6450</v>
      </c>
      <c r="H566" s="739" t="s">
        <v>6451</v>
      </c>
      <c r="I566" s="741">
        <v>154</v>
      </c>
      <c r="J566" s="741">
        <v>10</v>
      </c>
      <c r="K566" s="742">
        <v>1539.97</v>
      </c>
    </row>
    <row r="567" spans="1:11" ht="14.4" customHeight="1" x14ac:dyDescent="0.3">
      <c r="A567" s="737" t="s">
        <v>606</v>
      </c>
      <c r="B567" s="738" t="s">
        <v>2778</v>
      </c>
      <c r="C567" s="739" t="s">
        <v>637</v>
      </c>
      <c r="D567" s="740" t="s">
        <v>638</v>
      </c>
      <c r="E567" s="739" t="s">
        <v>6574</v>
      </c>
      <c r="F567" s="740" t="s">
        <v>6575</v>
      </c>
      <c r="G567" s="739" t="s">
        <v>6452</v>
      </c>
      <c r="H567" s="739" t="s">
        <v>6453</v>
      </c>
      <c r="I567" s="741">
        <v>343.54</v>
      </c>
      <c r="J567" s="741">
        <v>5</v>
      </c>
      <c r="K567" s="742">
        <v>1717.7</v>
      </c>
    </row>
    <row r="568" spans="1:11" ht="14.4" customHeight="1" x14ac:dyDescent="0.3">
      <c r="A568" s="737" t="s">
        <v>606</v>
      </c>
      <c r="B568" s="738" t="s">
        <v>2778</v>
      </c>
      <c r="C568" s="739" t="s">
        <v>637</v>
      </c>
      <c r="D568" s="740" t="s">
        <v>638</v>
      </c>
      <c r="E568" s="739" t="s">
        <v>6574</v>
      </c>
      <c r="F568" s="740" t="s">
        <v>6575</v>
      </c>
      <c r="G568" s="739" t="s">
        <v>6454</v>
      </c>
      <c r="H568" s="739" t="s">
        <v>6455</v>
      </c>
      <c r="I568" s="741">
        <v>358.32</v>
      </c>
      <c r="J568" s="741">
        <v>5</v>
      </c>
      <c r="K568" s="742">
        <v>1791.6</v>
      </c>
    </row>
    <row r="569" spans="1:11" ht="14.4" customHeight="1" x14ac:dyDescent="0.3">
      <c r="A569" s="737" t="s">
        <v>606</v>
      </c>
      <c r="B569" s="738" t="s">
        <v>2778</v>
      </c>
      <c r="C569" s="739" t="s">
        <v>637</v>
      </c>
      <c r="D569" s="740" t="s">
        <v>638</v>
      </c>
      <c r="E569" s="739" t="s">
        <v>6574</v>
      </c>
      <c r="F569" s="740" t="s">
        <v>6575</v>
      </c>
      <c r="G569" s="739" t="s">
        <v>6456</v>
      </c>
      <c r="H569" s="739" t="s">
        <v>6457</v>
      </c>
      <c r="I569" s="741">
        <v>193.6</v>
      </c>
      <c r="J569" s="741">
        <v>41</v>
      </c>
      <c r="K569" s="742">
        <v>7937.6</v>
      </c>
    </row>
    <row r="570" spans="1:11" ht="14.4" customHeight="1" x14ac:dyDescent="0.3">
      <c r="A570" s="737" t="s">
        <v>606</v>
      </c>
      <c r="B570" s="738" t="s">
        <v>2778</v>
      </c>
      <c r="C570" s="739" t="s">
        <v>637</v>
      </c>
      <c r="D570" s="740" t="s">
        <v>638</v>
      </c>
      <c r="E570" s="739" t="s">
        <v>6574</v>
      </c>
      <c r="F570" s="740" t="s">
        <v>6575</v>
      </c>
      <c r="G570" s="739" t="s">
        <v>6458</v>
      </c>
      <c r="H570" s="739" t="s">
        <v>6459</v>
      </c>
      <c r="I570" s="741">
        <v>1431.43</v>
      </c>
      <c r="J570" s="741">
        <v>2</v>
      </c>
      <c r="K570" s="742">
        <v>2862.86</v>
      </c>
    </row>
    <row r="571" spans="1:11" ht="14.4" customHeight="1" x14ac:dyDescent="0.3">
      <c r="A571" s="737" t="s">
        <v>606</v>
      </c>
      <c r="B571" s="738" t="s">
        <v>2778</v>
      </c>
      <c r="C571" s="739" t="s">
        <v>637</v>
      </c>
      <c r="D571" s="740" t="s">
        <v>638</v>
      </c>
      <c r="E571" s="739" t="s">
        <v>6584</v>
      </c>
      <c r="F571" s="740" t="s">
        <v>6585</v>
      </c>
      <c r="G571" s="739" t="s">
        <v>6460</v>
      </c>
      <c r="H571" s="739" t="s">
        <v>6461</v>
      </c>
      <c r="I571" s="741">
        <v>4629.26</v>
      </c>
      <c r="J571" s="741">
        <v>1</v>
      </c>
      <c r="K571" s="742">
        <v>4629.26</v>
      </c>
    </row>
    <row r="572" spans="1:11" ht="14.4" customHeight="1" x14ac:dyDescent="0.3">
      <c r="A572" s="737" t="s">
        <v>606</v>
      </c>
      <c r="B572" s="738" t="s">
        <v>2778</v>
      </c>
      <c r="C572" s="739" t="s">
        <v>637</v>
      </c>
      <c r="D572" s="740" t="s">
        <v>638</v>
      </c>
      <c r="E572" s="739" t="s">
        <v>6584</v>
      </c>
      <c r="F572" s="740" t="s">
        <v>6585</v>
      </c>
      <c r="G572" s="739" t="s">
        <v>6462</v>
      </c>
      <c r="H572" s="739" t="s">
        <v>6463</v>
      </c>
      <c r="I572" s="741">
        <v>605</v>
      </c>
      <c r="J572" s="741">
        <v>10</v>
      </c>
      <c r="K572" s="742">
        <v>6050</v>
      </c>
    </row>
    <row r="573" spans="1:11" ht="14.4" customHeight="1" x14ac:dyDescent="0.3">
      <c r="A573" s="737" t="s">
        <v>606</v>
      </c>
      <c r="B573" s="738" t="s">
        <v>2778</v>
      </c>
      <c r="C573" s="739" t="s">
        <v>637</v>
      </c>
      <c r="D573" s="740" t="s">
        <v>638</v>
      </c>
      <c r="E573" s="739" t="s">
        <v>6584</v>
      </c>
      <c r="F573" s="740" t="s">
        <v>6585</v>
      </c>
      <c r="G573" s="739" t="s">
        <v>6464</v>
      </c>
      <c r="H573" s="739" t="s">
        <v>6465</v>
      </c>
      <c r="I573" s="741">
        <v>940.17</v>
      </c>
      <c r="J573" s="741">
        <v>10</v>
      </c>
      <c r="K573" s="742">
        <v>9401.7000000000007</v>
      </c>
    </row>
    <row r="574" spans="1:11" ht="14.4" customHeight="1" x14ac:dyDescent="0.3">
      <c r="A574" s="737" t="s">
        <v>606</v>
      </c>
      <c r="B574" s="738" t="s">
        <v>2778</v>
      </c>
      <c r="C574" s="739" t="s">
        <v>637</v>
      </c>
      <c r="D574" s="740" t="s">
        <v>638</v>
      </c>
      <c r="E574" s="739" t="s">
        <v>6584</v>
      </c>
      <c r="F574" s="740" t="s">
        <v>6585</v>
      </c>
      <c r="G574" s="739" t="s">
        <v>6466</v>
      </c>
      <c r="H574" s="739" t="s">
        <v>6467</v>
      </c>
      <c r="I574" s="741">
        <v>940.17</v>
      </c>
      <c r="J574" s="741">
        <v>10</v>
      </c>
      <c r="K574" s="742">
        <v>9401.7000000000007</v>
      </c>
    </row>
    <row r="575" spans="1:11" ht="14.4" customHeight="1" x14ac:dyDescent="0.3">
      <c r="A575" s="737" t="s">
        <v>606</v>
      </c>
      <c r="B575" s="738" t="s">
        <v>2778</v>
      </c>
      <c r="C575" s="739" t="s">
        <v>637</v>
      </c>
      <c r="D575" s="740" t="s">
        <v>638</v>
      </c>
      <c r="E575" s="739" t="s">
        <v>6584</v>
      </c>
      <c r="F575" s="740" t="s">
        <v>6585</v>
      </c>
      <c r="G575" s="739" t="s">
        <v>6468</v>
      </c>
      <c r="H575" s="739" t="s">
        <v>6469</v>
      </c>
      <c r="I575" s="741">
        <v>1102.2</v>
      </c>
      <c r="J575" s="741">
        <v>10</v>
      </c>
      <c r="K575" s="742">
        <v>11022.01</v>
      </c>
    </row>
    <row r="576" spans="1:11" ht="14.4" customHeight="1" x14ac:dyDescent="0.3">
      <c r="A576" s="737" t="s">
        <v>606</v>
      </c>
      <c r="B576" s="738" t="s">
        <v>2778</v>
      </c>
      <c r="C576" s="739" t="s">
        <v>637</v>
      </c>
      <c r="D576" s="740" t="s">
        <v>638</v>
      </c>
      <c r="E576" s="739" t="s">
        <v>6584</v>
      </c>
      <c r="F576" s="740" t="s">
        <v>6585</v>
      </c>
      <c r="G576" s="739" t="s">
        <v>6470</v>
      </c>
      <c r="H576" s="739" t="s">
        <v>6471</v>
      </c>
      <c r="I576" s="741">
        <v>860.31</v>
      </c>
      <c r="J576" s="741">
        <v>10</v>
      </c>
      <c r="K576" s="742">
        <v>8603.1</v>
      </c>
    </row>
    <row r="577" spans="1:11" ht="14.4" customHeight="1" x14ac:dyDescent="0.3">
      <c r="A577" s="737" t="s">
        <v>606</v>
      </c>
      <c r="B577" s="738" t="s">
        <v>2778</v>
      </c>
      <c r="C577" s="739" t="s">
        <v>637</v>
      </c>
      <c r="D577" s="740" t="s">
        <v>638</v>
      </c>
      <c r="E577" s="739" t="s">
        <v>6576</v>
      </c>
      <c r="F577" s="740" t="s">
        <v>6577</v>
      </c>
      <c r="G577" s="739" t="s">
        <v>6034</v>
      </c>
      <c r="H577" s="739" t="s">
        <v>6035</v>
      </c>
      <c r="I577" s="741">
        <v>9.076666666666668</v>
      </c>
      <c r="J577" s="741">
        <v>1000</v>
      </c>
      <c r="K577" s="742">
        <v>8986</v>
      </c>
    </row>
    <row r="578" spans="1:11" ht="14.4" customHeight="1" x14ac:dyDescent="0.3">
      <c r="A578" s="737" t="s">
        <v>606</v>
      </c>
      <c r="B578" s="738" t="s">
        <v>2778</v>
      </c>
      <c r="C578" s="739" t="s">
        <v>637</v>
      </c>
      <c r="D578" s="740" t="s">
        <v>638</v>
      </c>
      <c r="E578" s="739" t="s">
        <v>6592</v>
      </c>
      <c r="F578" s="740" t="s">
        <v>6593</v>
      </c>
      <c r="G578" s="739" t="s">
        <v>6472</v>
      </c>
      <c r="H578" s="739" t="s">
        <v>6473</v>
      </c>
      <c r="I578" s="741">
        <v>72.69</v>
      </c>
      <c r="J578" s="741">
        <v>72</v>
      </c>
      <c r="K578" s="742">
        <v>5233.6399999999994</v>
      </c>
    </row>
    <row r="579" spans="1:11" ht="14.4" customHeight="1" x14ac:dyDescent="0.3">
      <c r="A579" s="737" t="s">
        <v>606</v>
      </c>
      <c r="B579" s="738" t="s">
        <v>2778</v>
      </c>
      <c r="C579" s="739" t="s">
        <v>637</v>
      </c>
      <c r="D579" s="740" t="s">
        <v>638</v>
      </c>
      <c r="E579" s="739" t="s">
        <v>6592</v>
      </c>
      <c r="F579" s="740" t="s">
        <v>6593</v>
      </c>
      <c r="G579" s="739" t="s">
        <v>6474</v>
      </c>
      <c r="H579" s="739" t="s">
        <v>6475</v>
      </c>
      <c r="I579" s="741">
        <v>36.090000000000003</v>
      </c>
      <c r="J579" s="741">
        <v>36</v>
      </c>
      <c r="K579" s="742">
        <v>1299.1600000000001</v>
      </c>
    </row>
    <row r="580" spans="1:11" ht="14.4" customHeight="1" x14ac:dyDescent="0.3">
      <c r="A580" s="737" t="s">
        <v>606</v>
      </c>
      <c r="B580" s="738" t="s">
        <v>2778</v>
      </c>
      <c r="C580" s="739" t="s">
        <v>637</v>
      </c>
      <c r="D580" s="740" t="s">
        <v>638</v>
      </c>
      <c r="E580" s="739" t="s">
        <v>6578</v>
      </c>
      <c r="F580" s="740" t="s">
        <v>6579</v>
      </c>
      <c r="G580" s="739" t="s">
        <v>6154</v>
      </c>
      <c r="H580" s="739" t="s">
        <v>6155</v>
      </c>
      <c r="I580" s="741">
        <v>0.3</v>
      </c>
      <c r="J580" s="741">
        <v>500</v>
      </c>
      <c r="K580" s="742">
        <v>150</v>
      </c>
    </row>
    <row r="581" spans="1:11" ht="14.4" customHeight="1" x14ac:dyDescent="0.3">
      <c r="A581" s="737" t="s">
        <v>606</v>
      </c>
      <c r="B581" s="738" t="s">
        <v>2778</v>
      </c>
      <c r="C581" s="739" t="s">
        <v>637</v>
      </c>
      <c r="D581" s="740" t="s">
        <v>638</v>
      </c>
      <c r="E581" s="739" t="s">
        <v>6578</v>
      </c>
      <c r="F581" s="740" t="s">
        <v>6579</v>
      </c>
      <c r="G581" s="739" t="s">
        <v>6036</v>
      </c>
      <c r="H581" s="739" t="s">
        <v>6037</v>
      </c>
      <c r="I581" s="741">
        <v>0.5</v>
      </c>
      <c r="J581" s="741">
        <v>5000</v>
      </c>
      <c r="K581" s="742">
        <v>2460</v>
      </c>
    </row>
    <row r="582" spans="1:11" ht="14.4" customHeight="1" x14ac:dyDescent="0.3">
      <c r="A582" s="737" t="s">
        <v>606</v>
      </c>
      <c r="B582" s="738" t="s">
        <v>2778</v>
      </c>
      <c r="C582" s="739" t="s">
        <v>637</v>
      </c>
      <c r="D582" s="740" t="s">
        <v>638</v>
      </c>
      <c r="E582" s="739" t="s">
        <v>6578</v>
      </c>
      <c r="F582" s="740" t="s">
        <v>6579</v>
      </c>
      <c r="G582" s="739" t="s">
        <v>6476</v>
      </c>
      <c r="H582" s="739" t="s">
        <v>6477</v>
      </c>
      <c r="I582" s="741">
        <v>48.82</v>
      </c>
      <c r="J582" s="741">
        <v>25</v>
      </c>
      <c r="K582" s="742">
        <v>1220.5</v>
      </c>
    </row>
    <row r="583" spans="1:11" ht="14.4" customHeight="1" x14ac:dyDescent="0.3">
      <c r="A583" s="737" t="s">
        <v>606</v>
      </c>
      <c r="B583" s="738" t="s">
        <v>2778</v>
      </c>
      <c r="C583" s="739" t="s">
        <v>637</v>
      </c>
      <c r="D583" s="740" t="s">
        <v>638</v>
      </c>
      <c r="E583" s="739" t="s">
        <v>6580</v>
      </c>
      <c r="F583" s="740" t="s">
        <v>6581</v>
      </c>
      <c r="G583" s="739" t="s">
        <v>6038</v>
      </c>
      <c r="H583" s="739" t="s">
        <v>6039</v>
      </c>
      <c r="I583" s="741">
        <v>7.51</v>
      </c>
      <c r="J583" s="741">
        <v>50</v>
      </c>
      <c r="K583" s="742">
        <v>375.5</v>
      </c>
    </row>
    <row r="584" spans="1:11" ht="14.4" customHeight="1" x14ac:dyDescent="0.3">
      <c r="A584" s="737" t="s">
        <v>606</v>
      </c>
      <c r="B584" s="738" t="s">
        <v>2778</v>
      </c>
      <c r="C584" s="739" t="s">
        <v>637</v>
      </c>
      <c r="D584" s="740" t="s">
        <v>638</v>
      </c>
      <c r="E584" s="739" t="s">
        <v>6580</v>
      </c>
      <c r="F584" s="740" t="s">
        <v>6581</v>
      </c>
      <c r="G584" s="739" t="s">
        <v>6040</v>
      </c>
      <c r="H584" s="739" t="s">
        <v>6041</v>
      </c>
      <c r="I584" s="741">
        <v>7.5</v>
      </c>
      <c r="J584" s="741">
        <v>50</v>
      </c>
      <c r="K584" s="742">
        <v>375</v>
      </c>
    </row>
    <row r="585" spans="1:11" ht="14.4" customHeight="1" x14ac:dyDescent="0.3">
      <c r="A585" s="737" t="s">
        <v>606</v>
      </c>
      <c r="B585" s="738" t="s">
        <v>2778</v>
      </c>
      <c r="C585" s="739" t="s">
        <v>637</v>
      </c>
      <c r="D585" s="740" t="s">
        <v>638</v>
      </c>
      <c r="E585" s="739" t="s">
        <v>6580</v>
      </c>
      <c r="F585" s="740" t="s">
        <v>6581</v>
      </c>
      <c r="G585" s="739" t="s">
        <v>6478</v>
      </c>
      <c r="H585" s="739" t="s">
        <v>6479</v>
      </c>
      <c r="I585" s="741">
        <v>18.966666666666669</v>
      </c>
      <c r="J585" s="741">
        <v>150</v>
      </c>
      <c r="K585" s="742">
        <v>2845.1</v>
      </c>
    </row>
    <row r="586" spans="1:11" ht="14.4" customHeight="1" x14ac:dyDescent="0.3">
      <c r="A586" s="737" t="s">
        <v>606</v>
      </c>
      <c r="B586" s="738" t="s">
        <v>2778</v>
      </c>
      <c r="C586" s="739" t="s">
        <v>637</v>
      </c>
      <c r="D586" s="740" t="s">
        <v>638</v>
      </c>
      <c r="E586" s="739" t="s">
        <v>6580</v>
      </c>
      <c r="F586" s="740" t="s">
        <v>6581</v>
      </c>
      <c r="G586" s="739" t="s">
        <v>6046</v>
      </c>
      <c r="H586" s="739" t="s">
        <v>6047</v>
      </c>
      <c r="I586" s="741">
        <v>0.69</v>
      </c>
      <c r="J586" s="741">
        <v>16000</v>
      </c>
      <c r="K586" s="742">
        <v>11040</v>
      </c>
    </row>
    <row r="587" spans="1:11" ht="14.4" customHeight="1" x14ac:dyDescent="0.3">
      <c r="A587" s="737" t="s">
        <v>606</v>
      </c>
      <c r="B587" s="738" t="s">
        <v>2778</v>
      </c>
      <c r="C587" s="739" t="s">
        <v>637</v>
      </c>
      <c r="D587" s="740" t="s">
        <v>638</v>
      </c>
      <c r="E587" s="739" t="s">
        <v>6580</v>
      </c>
      <c r="F587" s="740" t="s">
        <v>6581</v>
      </c>
      <c r="G587" s="739" t="s">
        <v>6048</v>
      </c>
      <c r="H587" s="739" t="s">
        <v>6049</v>
      </c>
      <c r="I587" s="741">
        <v>0.69</v>
      </c>
      <c r="J587" s="741">
        <v>6000</v>
      </c>
      <c r="K587" s="742">
        <v>4140</v>
      </c>
    </row>
    <row r="588" spans="1:11" ht="14.4" customHeight="1" x14ac:dyDescent="0.3">
      <c r="A588" s="737" t="s">
        <v>606</v>
      </c>
      <c r="B588" s="738" t="s">
        <v>2778</v>
      </c>
      <c r="C588" s="739" t="s">
        <v>637</v>
      </c>
      <c r="D588" s="740" t="s">
        <v>638</v>
      </c>
      <c r="E588" s="739" t="s">
        <v>6580</v>
      </c>
      <c r="F588" s="740" t="s">
        <v>6581</v>
      </c>
      <c r="G588" s="739" t="s">
        <v>6480</v>
      </c>
      <c r="H588" s="739" t="s">
        <v>6481</v>
      </c>
      <c r="I588" s="741">
        <v>6.2350000000000003</v>
      </c>
      <c r="J588" s="741">
        <v>70</v>
      </c>
      <c r="K588" s="742">
        <v>436.3</v>
      </c>
    </row>
    <row r="589" spans="1:11" ht="14.4" customHeight="1" x14ac:dyDescent="0.3">
      <c r="A589" s="737" t="s">
        <v>606</v>
      </c>
      <c r="B589" s="738" t="s">
        <v>2778</v>
      </c>
      <c r="C589" s="739" t="s">
        <v>637</v>
      </c>
      <c r="D589" s="740" t="s">
        <v>638</v>
      </c>
      <c r="E589" s="739" t="s">
        <v>6580</v>
      </c>
      <c r="F589" s="740" t="s">
        <v>6581</v>
      </c>
      <c r="G589" s="739" t="s">
        <v>6158</v>
      </c>
      <c r="H589" s="739" t="s">
        <v>6159</v>
      </c>
      <c r="I589" s="741">
        <v>6.2350000000000003</v>
      </c>
      <c r="J589" s="741">
        <v>70</v>
      </c>
      <c r="K589" s="742">
        <v>436.3</v>
      </c>
    </row>
    <row r="590" spans="1:11" ht="14.4" customHeight="1" x14ac:dyDescent="0.3">
      <c r="A590" s="737" t="s">
        <v>606</v>
      </c>
      <c r="B590" s="738" t="s">
        <v>2778</v>
      </c>
      <c r="C590" s="739" t="s">
        <v>637</v>
      </c>
      <c r="D590" s="740" t="s">
        <v>638</v>
      </c>
      <c r="E590" s="739" t="s">
        <v>6580</v>
      </c>
      <c r="F590" s="740" t="s">
        <v>6581</v>
      </c>
      <c r="G590" s="739" t="s">
        <v>6192</v>
      </c>
      <c r="H590" s="739" t="s">
        <v>6193</v>
      </c>
      <c r="I590" s="741">
        <v>6.24</v>
      </c>
      <c r="J590" s="741">
        <v>70</v>
      </c>
      <c r="K590" s="742">
        <v>436.8</v>
      </c>
    </row>
    <row r="591" spans="1:11" ht="14.4" customHeight="1" x14ac:dyDescent="0.3">
      <c r="A591" s="737" t="s">
        <v>606</v>
      </c>
      <c r="B591" s="738" t="s">
        <v>2778</v>
      </c>
      <c r="C591" s="739" t="s">
        <v>637</v>
      </c>
      <c r="D591" s="740" t="s">
        <v>638</v>
      </c>
      <c r="E591" s="739" t="s">
        <v>6580</v>
      </c>
      <c r="F591" s="740" t="s">
        <v>6581</v>
      </c>
      <c r="G591" s="739" t="s">
        <v>6482</v>
      </c>
      <c r="H591" s="739" t="s">
        <v>6483</v>
      </c>
      <c r="I591" s="741">
        <v>6.24</v>
      </c>
      <c r="J591" s="741">
        <v>70</v>
      </c>
      <c r="K591" s="742">
        <v>436.8</v>
      </c>
    </row>
    <row r="592" spans="1:11" ht="14.4" customHeight="1" x14ac:dyDescent="0.3">
      <c r="A592" s="737" t="s">
        <v>606</v>
      </c>
      <c r="B592" s="738" t="s">
        <v>2778</v>
      </c>
      <c r="C592" s="739" t="s">
        <v>637</v>
      </c>
      <c r="D592" s="740" t="s">
        <v>638</v>
      </c>
      <c r="E592" s="739" t="s">
        <v>6586</v>
      </c>
      <c r="F592" s="740" t="s">
        <v>6587</v>
      </c>
      <c r="G592" s="739" t="s">
        <v>6212</v>
      </c>
      <c r="H592" s="739" t="s">
        <v>6213</v>
      </c>
      <c r="I592" s="741">
        <v>139.44</v>
      </c>
      <c r="J592" s="741">
        <v>15</v>
      </c>
      <c r="K592" s="742">
        <v>2091.6</v>
      </c>
    </row>
    <row r="593" spans="1:11" ht="14.4" customHeight="1" x14ac:dyDescent="0.3">
      <c r="A593" s="737" t="s">
        <v>606</v>
      </c>
      <c r="B593" s="738" t="s">
        <v>2778</v>
      </c>
      <c r="C593" s="739" t="s">
        <v>637</v>
      </c>
      <c r="D593" s="740" t="s">
        <v>638</v>
      </c>
      <c r="E593" s="739" t="s">
        <v>6586</v>
      </c>
      <c r="F593" s="740" t="s">
        <v>6587</v>
      </c>
      <c r="G593" s="739" t="s">
        <v>6312</v>
      </c>
      <c r="H593" s="739" t="s">
        <v>6313</v>
      </c>
      <c r="I593" s="741">
        <v>152.46</v>
      </c>
      <c r="J593" s="741">
        <v>2</v>
      </c>
      <c r="K593" s="742">
        <v>304.92</v>
      </c>
    </row>
    <row r="594" spans="1:11" ht="14.4" customHeight="1" x14ac:dyDescent="0.3">
      <c r="A594" s="737" t="s">
        <v>606</v>
      </c>
      <c r="B594" s="738" t="s">
        <v>2778</v>
      </c>
      <c r="C594" s="739" t="s">
        <v>637</v>
      </c>
      <c r="D594" s="740" t="s">
        <v>638</v>
      </c>
      <c r="E594" s="739" t="s">
        <v>6586</v>
      </c>
      <c r="F594" s="740" t="s">
        <v>6587</v>
      </c>
      <c r="G594" s="739" t="s">
        <v>6484</v>
      </c>
      <c r="H594" s="739" t="s">
        <v>6485</v>
      </c>
      <c r="I594" s="741">
        <v>2210.7199999999998</v>
      </c>
      <c r="J594" s="741">
        <v>1</v>
      </c>
      <c r="K594" s="742">
        <v>2210.7199999999998</v>
      </c>
    </row>
    <row r="595" spans="1:11" ht="14.4" customHeight="1" x14ac:dyDescent="0.3">
      <c r="A595" s="737" t="s">
        <v>606</v>
      </c>
      <c r="B595" s="738" t="s">
        <v>2778</v>
      </c>
      <c r="C595" s="739" t="s">
        <v>637</v>
      </c>
      <c r="D595" s="740" t="s">
        <v>638</v>
      </c>
      <c r="E595" s="739" t="s">
        <v>6586</v>
      </c>
      <c r="F595" s="740" t="s">
        <v>6587</v>
      </c>
      <c r="G595" s="739" t="s">
        <v>6486</v>
      </c>
      <c r="H595" s="739" t="s">
        <v>6487</v>
      </c>
      <c r="I595" s="741">
        <v>5445</v>
      </c>
      <c r="J595" s="741">
        <v>1</v>
      </c>
      <c r="K595" s="742">
        <v>5445</v>
      </c>
    </row>
    <row r="596" spans="1:11" ht="14.4" customHeight="1" x14ac:dyDescent="0.3">
      <c r="A596" s="737" t="s">
        <v>606</v>
      </c>
      <c r="B596" s="738" t="s">
        <v>2778</v>
      </c>
      <c r="C596" s="739" t="s">
        <v>637</v>
      </c>
      <c r="D596" s="740" t="s">
        <v>638</v>
      </c>
      <c r="E596" s="739" t="s">
        <v>6586</v>
      </c>
      <c r="F596" s="740" t="s">
        <v>6587</v>
      </c>
      <c r="G596" s="739" t="s">
        <v>6488</v>
      </c>
      <c r="H596" s="739" t="s">
        <v>6489</v>
      </c>
      <c r="I596" s="741">
        <v>3035.31</v>
      </c>
      <c r="J596" s="741">
        <v>5</v>
      </c>
      <c r="K596" s="742">
        <v>15176.55</v>
      </c>
    </row>
    <row r="597" spans="1:11" ht="14.4" customHeight="1" x14ac:dyDescent="0.3">
      <c r="A597" s="737" t="s">
        <v>606</v>
      </c>
      <c r="B597" s="738" t="s">
        <v>2778</v>
      </c>
      <c r="C597" s="739" t="s">
        <v>637</v>
      </c>
      <c r="D597" s="740" t="s">
        <v>638</v>
      </c>
      <c r="E597" s="739" t="s">
        <v>6586</v>
      </c>
      <c r="F597" s="740" t="s">
        <v>6587</v>
      </c>
      <c r="G597" s="739" t="s">
        <v>6490</v>
      </c>
      <c r="H597" s="739" t="s">
        <v>6491</v>
      </c>
      <c r="I597" s="741">
        <v>2722.5</v>
      </c>
      <c r="J597" s="741">
        <v>10</v>
      </c>
      <c r="K597" s="742">
        <v>27225.01</v>
      </c>
    </row>
    <row r="598" spans="1:11" ht="14.4" customHeight="1" x14ac:dyDescent="0.3">
      <c r="A598" s="737" t="s">
        <v>606</v>
      </c>
      <c r="B598" s="738" t="s">
        <v>2778</v>
      </c>
      <c r="C598" s="739" t="s">
        <v>637</v>
      </c>
      <c r="D598" s="740" t="s">
        <v>638</v>
      </c>
      <c r="E598" s="739" t="s">
        <v>6586</v>
      </c>
      <c r="F598" s="740" t="s">
        <v>6587</v>
      </c>
      <c r="G598" s="739" t="s">
        <v>6492</v>
      </c>
      <c r="H598" s="739" t="s">
        <v>6493</v>
      </c>
      <c r="I598" s="741">
        <v>5445</v>
      </c>
      <c r="J598" s="741">
        <v>1</v>
      </c>
      <c r="K598" s="742">
        <v>5445</v>
      </c>
    </row>
    <row r="599" spans="1:11" ht="14.4" customHeight="1" x14ac:dyDescent="0.3">
      <c r="A599" s="737" t="s">
        <v>606</v>
      </c>
      <c r="B599" s="738" t="s">
        <v>2778</v>
      </c>
      <c r="C599" s="739" t="s">
        <v>637</v>
      </c>
      <c r="D599" s="740" t="s">
        <v>638</v>
      </c>
      <c r="E599" s="739" t="s">
        <v>6586</v>
      </c>
      <c r="F599" s="740" t="s">
        <v>6587</v>
      </c>
      <c r="G599" s="739" t="s">
        <v>6494</v>
      </c>
      <c r="H599" s="739" t="s">
        <v>6495</v>
      </c>
      <c r="I599" s="741">
        <v>5445</v>
      </c>
      <c r="J599" s="741">
        <v>1</v>
      </c>
      <c r="K599" s="742">
        <v>5445</v>
      </c>
    </row>
    <row r="600" spans="1:11" ht="14.4" customHeight="1" x14ac:dyDescent="0.3">
      <c r="A600" s="737" t="s">
        <v>606</v>
      </c>
      <c r="B600" s="738" t="s">
        <v>2778</v>
      </c>
      <c r="C600" s="739" t="s">
        <v>637</v>
      </c>
      <c r="D600" s="740" t="s">
        <v>638</v>
      </c>
      <c r="E600" s="739" t="s">
        <v>6586</v>
      </c>
      <c r="F600" s="740" t="s">
        <v>6587</v>
      </c>
      <c r="G600" s="739" t="s">
        <v>6496</v>
      </c>
      <c r="H600" s="739" t="s">
        <v>6497</v>
      </c>
      <c r="I600" s="741">
        <v>2277.85</v>
      </c>
      <c r="J600" s="741">
        <v>1</v>
      </c>
      <c r="K600" s="742">
        <v>2277.85</v>
      </c>
    </row>
    <row r="601" spans="1:11" ht="14.4" customHeight="1" x14ac:dyDescent="0.3">
      <c r="A601" s="737" t="s">
        <v>606</v>
      </c>
      <c r="B601" s="738" t="s">
        <v>2778</v>
      </c>
      <c r="C601" s="739" t="s">
        <v>637</v>
      </c>
      <c r="D601" s="740" t="s">
        <v>638</v>
      </c>
      <c r="E601" s="739" t="s">
        <v>6586</v>
      </c>
      <c r="F601" s="740" t="s">
        <v>6587</v>
      </c>
      <c r="G601" s="739" t="s">
        <v>6498</v>
      </c>
      <c r="H601" s="739" t="s">
        <v>6499</v>
      </c>
      <c r="I601" s="741">
        <v>3130.75</v>
      </c>
      <c r="J601" s="741">
        <v>2</v>
      </c>
      <c r="K601" s="742">
        <v>6261.5</v>
      </c>
    </row>
    <row r="602" spans="1:11" ht="14.4" customHeight="1" x14ac:dyDescent="0.3">
      <c r="A602" s="737" t="s">
        <v>606</v>
      </c>
      <c r="B602" s="738" t="s">
        <v>2778</v>
      </c>
      <c r="C602" s="739" t="s">
        <v>637</v>
      </c>
      <c r="D602" s="740" t="s">
        <v>638</v>
      </c>
      <c r="E602" s="739" t="s">
        <v>6586</v>
      </c>
      <c r="F602" s="740" t="s">
        <v>6587</v>
      </c>
      <c r="G602" s="739" t="s">
        <v>6500</v>
      </c>
      <c r="H602" s="739" t="s">
        <v>6501</v>
      </c>
      <c r="I602" s="741">
        <v>3035.31</v>
      </c>
      <c r="J602" s="741">
        <v>2</v>
      </c>
      <c r="K602" s="742">
        <v>6070.62</v>
      </c>
    </row>
    <row r="603" spans="1:11" ht="14.4" customHeight="1" x14ac:dyDescent="0.3">
      <c r="A603" s="737" t="s">
        <v>606</v>
      </c>
      <c r="B603" s="738" t="s">
        <v>2778</v>
      </c>
      <c r="C603" s="739" t="s">
        <v>637</v>
      </c>
      <c r="D603" s="740" t="s">
        <v>638</v>
      </c>
      <c r="E603" s="739" t="s">
        <v>6586</v>
      </c>
      <c r="F603" s="740" t="s">
        <v>6587</v>
      </c>
      <c r="G603" s="739" t="s">
        <v>6502</v>
      </c>
      <c r="H603" s="739" t="s">
        <v>6503</v>
      </c>
      <c r="I603" s="741">
        <v>213.35</v>
      </c>
      <c r="J603" s="741">
        <v>10</v>
      </c>
      <c r="K603" s="742">
        <v>2133.4699999999998</v>
      </c>
    </row>
    <row r="604" spans="1:11" ht="14.4" customHeight="1" x14ac:dyDescent="0.3">
      <c r="A604" s="737" t="s">
        <v>606</v>
      </c>
      <c r="B604" s="738" t="s">
        <v>2778</v>
      </c>
      <c r="C604" s="739" t="s">
        <v>637</v>
      </c>
      <c r="D604" s="740" t="s">
        <v>638</v>
      </c>
      <c r="E604" s="739" t="s">
        <v>6586</v>
      </c>
      <c r="F604" s="740" t="s">
        <v>6587</v>
      </c>
      <c r="G604" s="739" t="s">
        <v>6504</v>
      </c>
      <c r="H604" s="739" t="s">
        <v>6505</v>
      </c>
      <c r="I604" s="741">
        <v>9228.18</v>
      </c>
      <c r="J604" s="741">
        <v>1</v>
      </c>
      <c r="K604" s="742">
        <v>9228.18</v>
      </c>
    </row>
    <row r="605" spans="1:11" ht="14.4" customHeight="1" x14ac:dyDescent="0.3">
      <c r="A605" s="737" t="s">
        <v>606</v>
      </c>
      <c r="B605" s="738" t="s">
        <v>2778</v>
      </c>
      <c r="C605" s="739" t="s">
        <v>637</v>
      </c>
      <c r="D605" s="740" t="s">
        <v>638</v>
      </c>
      <c r="E605" s="739" t="s">
        <v>6586</v>
      </c>
      <c r="F605" s="740" t="s">
        <v>6587</v>
      </c>
      <c r="G605" s="739" t="s">
        <v>6506</v>
      </c>
      <c r="H605" s="739" t="s">
        <v>6507</v>
      </c>
      <c r="I605" s="741">
        <v>9228.2000000000007</v>
      </c>
      <c r="J605" s="741">
        <v>0.25</v>
      </c>
      <c r="K605" s="742">
        <v>2307.0500000000002</v>
      </c>
    </row>
    <row r="606" spans="1:11" ht="14.4" customHeight="1" x14ac:dyDescent="0.3">
      <c r="A606" s="737" t="s">
        <v>606</v>
      </c>
      <c r="B606" s="738" t="s">
        <v>2778</v>
      </c>
      <c r="C606" s="739" t="s">
        <v>637</v>
      </c>
      <c r="D606" s="740" t="s">
        <v>638</v>
      </c>
      <c r="E606" s="739" t="s">
        <v>6586</v>
      </c>
      <c r="F606" s="740" t="s">
        <v>6587</v>
      </c>
      <c r="G606" s="739" t="s">
        <v>6508</v>
      </c>
      <c r="H606" s="739" t="s">
        <v>6509</v>
      </c>
      <c r="I606" s="741">
        <v>1149.5</v>
      </c>
      <c r="J606" s="741">
        <v>5</v>
      </c>
      <c r="K606" s="742">
        <v>5747.5</v>
      </c>
    </row>
    <row r="607" spans="1:11" ht="14.4" customHeight="1" x14ac:dyDescent="0.3">
      <c r="A607" s="737" t="s">
        <v>606</v>
      </c>
      <c r="B607" s="738" t="s">
        <v>2778</v>
      </c>
      <c r="C607" s="739" t="s">
        <v>637</v>
      </c>
      <c r="D607" s="740" t="s">
        <v>638</v>
      </c>
      <c r="E607" s="739" t="s">
        <v>6586</v>
      </c>
      <c r="F607" s="740" t="s">
        <v>6587</v>
      </c>
      <c r="G607" s="739" t="s">
        <v>6510</v>
      </c>
      <c r="H607" s="739" t="s">
        <v>6511</v>
      </c>
      <c r="I607" s="741">
        <v>2397.39</v>
      </c>
      <c r="J607" s="741">
        <v>2</v>
      </c>
      <c r="K607" s="742">
        <v>4794.79</v>
      </c>
    </row>
    <row r="608" spans="1:11" ht="14.4" customHeight="1" x14ac:dyDescent="0.3">
      <c r="A608" s="737" t="s">
        <v>606</v>
      </c>
      <c r="B608" s="738" t="s">
        <v>2778</v>
      </c>
      <c r="C608" s="739" t="s">
        <v>637</v>
      </c>
      <c r="D608" s="740" t="s">
        <v>638</v>
      </c>
      <c r="E608" s="739" t="s">
        <v>6582</v>
      </c>
      <c r="F608" s="740" t="s">
        <v>6583</v>
      </c>
      <c r="G608" s="739" t="s">
        <v>6512</v>
      </c>
      <c r="H608" s="739" t="s">
        <v>6513</v>
      </c>
      <c r="I608" s="741">
        <v>238.37</v>
      </c>
      <c r="J608" s="741">
        <v>50</v>
      </c>
      <c r="K608" s="742">
        <v>11918.5</v>
      </c>
    </row>
    <row r="609" spans="1:11" ht="14.4" customHeight="1" x14ac:dyDescent="0.3">
      <c r="A609" s="737" t="s">
        <v>606</v>
      </c>
      <c r="B609" s="738" t="s">
        <v>2778</v>
      </c>
      <c r="C609" s="739" t="s">
        <v>637</v>
      </c>
      <c r="D609" s="740" t="s">
        <v>638</v>
      </c>
      <c r="E609" s="739" t="s">
        <v>6582</v>
      </c>
      <c r="F609" s="740" t="s">
        <v>6583</v>
      </c>
      <c r="G609" s="739" t="s">
        <v>6514</v>
      </c>
      <c r="H609" s="739" t="s">
        <v>6515</v>
      </c>
      <c r="I609" s="741">
        <v>1045.44</v>
      </c>
      <c r="J609" s="741">
        <v>5</v>
      </c>
      <c r="K609" s="742">
        <v>5227.2</v>
      </c>
    </row>
    <row r="610" spans="1:11" ht="14.4" customHeight="1" x14ac:dyDescent="0.3">
      <c r="A610" s="737" t="s">
        <v>606</v>
      </c>
      <c r="B610" s="738" t="s">
        <v>2778</v>
      </c>
      <c r="C610" s="739" t="s">
        <v>637</v>
      </c>
      <c r="D610" s="740" t="s">
        <v>638</v>
      </c>
      <c r="E610" s="739" t="s">
        <v>6582</v>
      </c>
      <c r="F610" s="740" t="s">
        <v>6583</v>
      </c>
      <c r="G610" s="739" t="s">
        <v>6516</v>
      </c>
      <c r="H610" s="739" t="s">
        <v>6517</v>
      </c>
      <c r="I610" s="741">
        <v>1040.5999999999999</v>
      </c>
      <c r="J610" s="741">
        <v>5</v>
      </c>
      <c r="K610" s="742">
        <v>5203</v>
      </c>
    </row>
    <row r="611" spans="1:11" ht="14.4" customHeight="1" x14ac:dyDescent="0.3">
      <c r="A611" s="737" t="s">
        <v>606</v>
      </c>
      <c r="B611" s="738" t="s">
        <v>2778</v>
      </c>
      <c r="C611" s="739" t="s">
        <v>637</v>
      </c>
      <c r="D611" s="740" t="s">
        <v>638</v>
      </c>
      <c r="E611" s="739" t="s">
        <v>6582</v>
      </c>
      <c r="F611" s="740" t="s">
        <v>6583</v>
      </c>
      <c r="G611" s="739" t="s">
        <v>6518</v>
      </c>
      <c r="H611" s="739" t="s">
        <v>6519</v>
      </c>
      <c r="I611" s="741">
        <v>337.5</v>
      </c>
      <c r="J611" s="741">
        <v>10</v>
      </c>
      <c r="K611" s="742">
        <v>3375.02</v>
      </c>
    </row>
    <row r="612" spans="1:11" ht="14.4" customHeight="1" x14ac:dyDescent="0.3">
      <c r="A612" s="737" t="s">
        <v>606</v>
      </c>
      <c r="B612" s="738" t="s">
        <v>2778</v>
      </c>
      <c r="C612" s="739" t="s">
        <v>637</v>
      </c>
      <c r="D612" s="740" t="s">
        <v>638</v>
      </c>
      <c r="E612" s="739" t="s">
        <v>6582</v>
      </c>
      <c r="F612" s="740" t="s">
        <v>6583</v>
      </c>
      <c r="G612" s="739" t="s">
        <v>6520</v>
      </c>
      <c r="H612" s="739" t="s">
        <v>6521</v>
      </c>
      <c r="I612" s="741">
        <v>171.38</v>
      </c>
      <c r="J612" s="741">
        <v>40</v>
      </c>
      <c r="K612" s="742">
        <v>6855.38</v>
      </c>
    </row>
    <row r="613" spans="1:11" ht="14.4" customHeight="1" x14ac:dyDescent="0.3">
      <c r="A613" s="737" t="s">
        <v>606</v>
      </c>
      <c r="B613" s="738" t="s">
        <v>2778</v>
      </c>
      <c r="C613" s="739" t="s">
        <v>637</v>
      </c>
      <c r="D613" s="740" t="s">
        <v>638</v>
      </c>
      <c r="E613" s="739" t="s">
        <v>6582</v>
      </c>
      <c r="F613" s="740" t="s">
        <v>6583</v>
      </c>
      <c r="G613" s="739" t="s">
        <v>6522</v>
      </c>
      <c r="H613" s="739" t="s">
        <v>6523</v>
      </c>
      <c r="I613" s="741">
        <v>354.63</v>
      </c>
      <c r="J613" s="741">
        <v>10</v>
      </c>
      <c r="K613" s="742">
        <v>3546.29</v>
      </c>
    </row>
    <row r="614" spans="1:11" ht="14.4" customHeight="1" x14ac:dyDescent="0.3">
      <c r="A614" s="737" t="s">
        <v>606</v>
      </c>
      <c r="B614" s="738" t="s">
        <v>2778</v>
      </c>
      <c r="C614" s="739" t="s">
        <v>640</v>
      </c>
      <c r="D614" s="740" t="s">
        <v>641</v>
      </c>
      <c r="E614" s="739" t="s">
        <v>6574</v>
      </c>
      <c r="F614" s="740" t="s">
        <v>6575</v>
      </c>
      <c r="G614" s="739" t="s">
        <v>6524</v>
      </c>
      <c r="H614" s="739" t="s">
        <v>6525</v>
      </c>
      <c r="I614" s="741">
        <v>11.05</v>
      </c>
      <c r="J614" s="741">
        <v>30</v>
      </c>
      <c r="K614" s="742">
        <v>331.5</v>
      </c>
    </row>
    <row r="615" spans="1:11" ht="14.4" customHeight="1" x14ac:dyDescent="0.3">
      <c r="A615" s="737" t="s">
        <v>606</v>
      </c>
      <c r="B615" s="738" t="s">
        <v>2778</v>
      </c>
      <c r="C615" s="739" t="s">
        <v>640</v>
      </c>
      <c r="D615" s="740" t="s">
        <v>641</v>
      </c>
      <c r="E615" s="739" t="s">
        <v>6574</v>
      </c>
      <c r="F615" s="740" t="s">
        <v>6575</v>
      </c>
      <c r="G615" s="739" t="s">
        <v>6526</v>
      </c>
      <c r="H615" s="739" t="s">
        <v>6527</v>
      </c>
      <c r="I615" s="741">
        <v>415.75</v>
      </c>
      <c r="J615" s="741">
        <v>20</v>
      </c>
      <c r="K615" s="742">
        <v>8315</v>
      </c>
    </row>
    <row r="616" spans="1:11" ht="14.4" customHeight="1" x14ac:dyDescent="0.3">
      <c r="A616" s="737" t="s">
        <v>606</v>
      </c>
      <c r="B616" s="738" t="s">
        <v>2778</v>
      </c>
      <c r="C616" s="739" t="s">
        <v>640</v>
      </c>
      <c r="D616" s="740" t="s">
        <v>641</v>
      </c>
      <c r="E616" s="739" t="s">
        <v>6574</v>
      </c>
      <c r="F616" s="740" t="s">
        <v>6575</v>
      </c>
      <c r="G616" s="739" t="s">
        <v>6528</v>
      </c>
      <c r="H616" s="739" t="s">
        <v>6529</v>
      </c>
      <c r="I616" s="741">
        <v>15.26</v>
      </c>
      <c r="J616" s="741">
        <v>30</v>
      </c>
      <c r="K616" s="742">
        <v>457.74</v>
      </c>
    </row>
    <row r="617" spans="1:11" ht="14.4" customHeight="1" x14ac:dyDescent="0.3">
      <c r="A617" s="737" t="s">
        <v>606</v>
      </c>
      <c r="B617" s="738" t="s">
        <v>2778</v>
      </c>
      <c r="C617" s="739" t="s">
        <v>640</v>
      </c>
      <c r="D617" s="740" t="s">
        <v>641</v>
      </c>
      <c r="E617" s="739" t="s">
        <v>6574</v>
      </c>
      <c r="F617" s="740" t="s">
        <v>6575</v>
      </c>
      <c r="G617" s="739" t="s">
        <v>6530</v>
      </c>
      <c r="H617" s="739" t="s">
        <v>6531</v>
      </c>
      <c r="I617" s="741">
        <v>5.39</v>
      </c>
      <c r="J617" s="741">
        <v>200</v>
      </c>
      <c r="K617" s="742">
        <v>1077.3499999999999</v>
      </c>
    </row>
    <row r="618" spans="1:11" ht="14.4" customHeight="1" x14ac:dyDescent="0.3">
      <c r="A618" s="737" t="s">
        <v>606</v>
      </c>
      <c r="B618" s="738" t="s">
        <v>2778</v>
      </c>
      <c r="C618" s="739" t="s">
        <v>640</v>
      </c>
      <c r="D618" s="740" t="s">
        <v>641</v>
      </c>
      <c r="E618" s="739" t="s">
        <v>6574</v>
      </c>
      <c r="F618" s="740" t="s">
        <v>6575</v>
      </c>
      <c r="G618" s="739" t="s">
        <v>6404</v>
      </c>
      <c r="H618" s="739" t="s">
        <v>6405</v>
      </c>
      <c r="I618" s="741">
        <v>434.45</v>
      </c>
      <c r="J618" s="741">
        <v>1</v>
      </c>
      <c r="K618" s="742">
        <v>434.45</v>
      </c>
    </row>
    <row r="619" spans="1:11" ht="14.4" customHeight="1" x14ac:dyDescent="0.3">
      <c r="A619" s="737" t="s">
        <v>606</v>
      </c>
      <c r="B619" s="738" t="s">
        <v>2778</v>
      </c>
      <c r="C619" s="739" t="s">
        <v>640</v>
      </c>
      <c r="D619" s="740" t="s">
        <v>641</v>
      </c>
      <c r="E619" s="739" t="s">
        <v>6574</v>
      </c>
      <c r="F619" s="740" t="s">
        <v>6575</v>
      </c>
      <c r="G619" s="739" t="s">
        <v>6532</v>
      </c>
      <c r="H619" s="739" t="s">
        <v>6533</v>
      </c>
      <c r="I619" s="741">
        <v>247.58</v>
      </c>
      <c r="J619" s="741">
        <v>80</v>
      </c>
      <c r="K619" s="742">
        <v>19755.12</v>
      </c>
    </row>
    <row r="620" spans="1:11" ht="14.4" customHeight="1" x14ac:dyDescent="0.3">
      <c r="A620" s="737" t="s">
        <v>606</v>
      </c>
      <c r="B620" s="738" t="s">
        <v>2778</v>
      </c>
      <c r="C620" s="739" t="s">
        <v>640</v>
      </c>
      <c r="D620" s="740" t="s">
        <v>641</v>
      </c>
      <c r="E620" s="739" t="s">
        <v>6574</v>
      </c>
      <c r="F620" s="740" t="s">
        <v>6575</v>
      </c>
      <c r="G620" s="739" t="s">
        <v>6534</v>
      </c>
      <c r="H620" s="739" t="s">
        <v>6535</v>
      </c>
      <c r="I620" s="741">
        <v>3171</v>
      </c>
      <c r="J620" s="741">
        <v>1</v>
      </c>
      <c r="K620" s="742">
        <v>3171</v>
      </c>
    </row>
    <row r="621" spans="1:11" ht="14.4" customHeight="1" x14ac:dyDescent="0.3">
      <c r="A621" s="737" t="s">
        <v>606</v>
      </c>
      <c r="B621" s="738" t="s">
        <v>2778</v>
      </c>
      <c r="C621" s="739" t="s">
        <v>640</v>
      </c>
      <c r="D621" s="740" t="s">
        <v>641</v>
      </c>
      <c r="E621" s="739" t="s">
        <v>6574</v>
      </c>
      <c r="F621" s="740" t="s">
        <v>6575</v>
      </c>
      <c r="G621" s="739" t="s">
        <v>6536</v>
      </c>
      <c r="H621" s="739" t="s">
        <v>6537</v>
      </c>
      <c r="I621" s="741">
        <v>5188</v>
      </c>
      <c r="J621" s="741">
        <v>1</v>
      </c>
      <c r="K621" s="742">
        <v>5188</v>
      </c>
    </row>
    <row r="622" spans="1:11" ht="14.4" customHeight="1" x14ac:dyDescent="0.3">
      <c r="A622" s="737" t="s">
        <v>606</v>
      </c>
      <c r="B622" s="738" t="s">
        <v>2778</v>
      </c>
      <c r="C622" s="739" t="s">
        <v>640</v>
      </c>
      <c r="D622" s="740" t="s">
        <v>641</v>
      </c>
      <c r="E622" s="739" t="s">
        <v>6574</v>
      </c>
      <c r="F622" s="740" t="s">
        <v>6575</v>
      </c>
      <c r="G622" s="739" t="s">
        <v>6538</v>
      </c>
      <c r="H622" s="739" t="s">
        <v>6539</v>
      </c>
      <c r="I622" s="741">
        <v>2420</v>
      </c>
      <c r="J622" s="741">
        <v>1</v>
      </c>
      <c r="K622" s="742">
        <v>2420</v>
      </c>
    </row>
    <row r="623" spans="1:11" ht="14.4" customHeight="1" x14ac:dyDescent="0.3">
      <c r="A623" s="737" t="s">
        <v>606</v>
      </c>
      <c r="B623" s="738" t="s">
        <v>2778</v>
      </c>
      <c r="C623" s="739" t="s">
        <v>640</v>
      </c>
      <c r="D623" s="740" t="s">
        <v>641</v>
      </c>
      <c r="E623" s="739" t="s">
        <v>6574</v>
      </c>
      <c r="F623" s="740" t="s">
        <v>6575</v>
      </c>
      <c r="G623" s="739" t="s">
        <v>6540</v>
      </c>
      <c r="H623" s="739" t="s">
        <v>6541</v>
      </c>
      <c r="I623" s="741">
        <v>2369</v>
      </c>
      <c r="J623" s="741">
        <v>2</v>
      </c>
      <c r="K623" s="742">
        <v>4738</v>
      </c>
    </row>
    <row r="624" spans="1:11" ht="14.4" customHeight="1" x14ac:dyDescent="0.3">
      <c r="A624" s="737" t="s">
        <v>606</v>
      </c>
      <c r="B624" s="738" t="s">
        <v>2778</v>
      </c>
      <c r="C624" s="739" t="s">
        <v>640</v>
      </c>
      <c r="D624" s="740" t="s">
        <v>641</v>
      </c>
      <c r="E624" s="739" t="s">
        <v>6574</v>
      </c>
      <c r="F624" s="740" t="s">
        <v>6575</v>
      </c>
      <c r="G624" s="739" t="s">
        <v>6542</v>
      </c>
      <c r="H624" s="739" t="s">
        <v>6543</v>
      </c>
      <c r="I624" s="741">
        <v>508.2</v>
      </c>
      <c r="J624" s="741">
        <v>10</v>
      </c>
      <c r="K624" s="742">
        <v>5082</v>
      </c>
    </row>
    <row r="625" spans="1:11" ht="14.4" customHeight="1" x14ac:dyDescent="0.3">
      <c r="A625" s="737" t="s">
        <v>606</v>
      </c>
      <c r="B625" s="738" t="s">
        <v>2778</v>
      </c>
      <c r="C625" s="739" t="s">
        <v>640</v>
      </c>
      <c r="D625" s="740" t="s">
        <v>641</v>
      </c>
      <c r="E625" s="739" t="s">
        <v>6574</v>
      </c>
      <c r="F625" s="740" t="s">
        <v>6575</v>
      </c>
      <c r="G625" s="739" t="s">
        <v>6544</v>
      </c>
      <c r="H625" s="739" t="s">
        <v>6545</v>
      </c>
      <c r="I625" s="741">
        <v>1512.48</v>
      </c>
      <c r="J625" s="741">
        <v>5</v>
      </c>
      <c r="K625" s="742">
        <v>7562.38</v>
      </c>
    </row>
    <row r="626" spans="1:11" ht="14.4" customHeight="1" x14ac:dyDescent="0.3">
      <c r="A626" s="737" t="s">
        <v>606</v>
      </c>
      <c r="B626" s="738" t="s">
        <v>2778</v>
      </c>
      <c r="C626" s="739" t="s">
        <v>640</v>
      </c>
      <c r="D626" s="740" t="s">
        <v>641</v>
      </c>
      <c r="E626" s="739" t="s">
        <v>6594</v>
      </c>
      <c r="F626" s="740" t="s">
        <v>6595</v>
      </c>
      <c r="G626" s="739" t="s">
        <v>6546</v>
      </c>
      <c r="H626" s="739" t="s">
        <v>6547</v>
      </c>
      <c r="I626" s="741">
        <v>1862.19</v>
      </c>
      <c r="J626" s="741">
        <v>10</v>
      </c>
      <c r="K626" s="742">
        <v>18621.900000000001</v>
      </c>
    </row>
    <row r="627" spans="1:11" ht="14.4" customHeight="1" x14ac:dyDescent="0.3">
      <c r="A627" s="737" t="s">
        <v>606</v>
      </c>
      <c r="B627" s="738" t="s">
        <v>2778</v>
      </c>
      <c r="C627" s="739" t="s">
        <v>640</v>
      </c>
      <c r="D627" s="740" t="s">
        <v>641</v>
      </c>
      <c r="E627" s="739" t="s">
        <v>6580</v>
      </c>
      <c r="F627" s="740" t="s">
        <v>6581</v>
      </c>
      <c r="G627" s="739" t="s">
        <v>6548</v>
      </c>
      <c r="H627" s="739" t="s">
        <v>6549</v>
      </c>
      <c r="I627" s="741">
        <v>2.44</v>
      </c>
      <c r="J627" s="741">
        <v>300</v>
      </c>
      <c r="K627" s="742">
        <v>732.64</v>
      </c>
    </row>
    <row r="628" spans="1:11" ht="14.4" customHeight="1" x14ac:dyDescent="0.3">
      <c r="A628" s="737" t="s">
        <v>606</v>
      </c>
      <c r="B628" s="738" t="s">
        <v>2778</v>
      </c>
      <c r="C628" s="739" t="s">
        <v>640</v>
      </c>
      <c r="D628" s="740" t="s">
        <v>641</v>
      </c>
      <c r="E628" s="739" t="s">
        <v>6580</v>
      </c>
      <c r="F628" s="740" t="s">
        <v>6581</v>
      </c>
      <c r="G628" s="739" t="s">
        <v>6550</v>
      </c>
      <c r="H628" s="739" t="s">
        <v>6551</v>
      </c>
      <c r="I628" s="741">
        <v>2.44</v>
      </c>
      <c r="J628" s="741">
        <v>300</v>
      </c>
      <c r="K628" s="742">
        <v>732.64</v>
      </c>
    </row>
    <row r="629" spans="1:11" ht="14.4" customHeight="1" x14ac:dyDescent="0.3">
      <c r="A629" s="737" t="s">
        <v>606</v>
      </c>
      <c r="B629" s="738" t="s">
        <v>2778</v>
      </c>
      <c r="C629" s="739" t="s">
        <v>640</v>
      </c>
      <c r="D629" s="740" t="s">
        <v>641</v>
      </c>
      <c r="E629" s="739" t="s">
        <v>6580</v>
      </c>
      <c r="F629" s="740" t="s">
        <v>6581</v>
      </c>
      <c r="G629" s="739" t="s">
        <v>6552</v>
      </c>
      <c r="H629" s="739" t="s">
        <v>6553</v>
      </c>
      <c r="I629" s="741">
        <v>7.5</v>
      </c>
      <c r="J629" s="741">
        <v>100</v>
      </c>
      <c r="K629" s="742">
        <v>750.4</v>
      </c>
    </row>
    <row r="630" spans="1:11" ht="14.4" customHeight="1" x14ac:dyDescent="0.3">
      <c r="A630" s="737" t="s">
        <v>606</v>
      </c>
      <c r="B630" s="738" t="s">
        <v>2778</v>
      </c>
      <c r="C630" s="739" t="s">
        <v>640</v>
      </c>
      <c r="D630" s="740" t="s">
        <v>641</v>
      </c>
      <c r="E630" s="739" t="s">
        <v>6580</v>
      </c>
      <c r="F630" s="740" t="s">
        <v>6581</v>
      </c>
      <c r="G630" s="739" t="s">
        <v>6554</v>
      </c>
      <c r="H630" s="739" t="s">
        <v>6555</v>
      </c>
      <c r="I630" s="741">
        <v>10.55</v>
      </c>
      <c r="J630" s="741">
        <v>40</v>
      </c>
      <c r="K630" s="742">
        <v>422.05</v>
      </c>
    </row>
    <row r="631" spans="1:11" ht="14.4" customHeight="1" x14ac:dyDescent="0.3">
      <c r="A631" s="737" t="s">
        <v>606</v>
      </c>
      <c r="B631" s="738" t="s">
        <v>2778</v>
      </c>
      <c r="C631" s="739" t="s">
        <v>640</v>
      </c>
      <c r="D631" s="740" t="s">
        <v>641</v>
      </c>
      <c r="E631" s="739" t="s">
        <v>6586</v>
      </c>
      <c r="F631" s="740" t="s">
        <v>6587</v>
      </c>
      <c r="G631" s="739" t="s">
        <v>6556</v>
      </c>
      <c r="H631" s="739" t="s">
        <v>6557</v>
      </c>
      <c r="I631" s="741">
        <v>341.22</v>
      </c>
      <c r="J631" s="741">
        <v>2</v>
      </c>
      <c r="K631" s="742">
        <v>682.44</v>
      </c>
    </row>
    <row r="632" spans="1:11" ht="14.4" customHeight="1" x14ac:dyDescent="0.3">
      <c r="A632" s="737" t="s">
        <v>606</v>
      </c>
      <c r="B632" s="738" t="s">
        <v>2778</v>
      </c>
      <c r="C632" s="739" t="s">
        <v>646</v>
      </c>
      <c r="D632" s="740" t="s">
        <v>647</v>
      </c>
      <c r="E632" s="739" t="s">
        <v>6572</v>
      </c>
      <c r="F632" s="740" t="s">
        <v>6573</v>
      </c>
      <c r="G632" s="739" t="s">
        <v>5912</v>
      </c>
      <c r="H632" s="739" t="s">
        <v>5913</v>
      </c>
      <c r="I632" s="741">
        <v>27.87</v>
      </c>
      <c r="J632" s="741">
        <v>8</v>
      </c>
      <c r="K632" s="742">
        <v>222.95999999999998</v>
      </c>
    </row>
    <row r="633" spans="1:11" ht="14.4" customHeight="1" x14ac:dyDescent="0.3">
      <c r="A633" s="737" t="s">
        <v>606</v>
      </c>
      <c r="B633" s="738" t="s">
        <v>2778</v>
      </c>
      <c r="C633" s="739" t="s">
        <v>646</v>
      </c>
      <c r="D633" s="740" t="s">
        <v>647</v>
      </c>
      <c r="E633" s="739" t="s">
        <v>6572</v>
      </c>
      <c r="F633" s="740" t="s">
        <v>6573</v>
      </c>
      <c r="G633" s="739" t="s">
        <v>5924</v>
      </c>
      <c r="H633" s="739" t="s">
        <v>5925</v>
      </c>
      <c r="I633" s="741">
        <v>0.38</v>
      </c>
      <c r="J633" s="741">
        <v>400</v>
      </c>
      <c r="K633" s="742">
        <v>152</v>
      </c>
    </row>
    <row r="634" spans="1:11" ht="14.4" customHeight="1" x14ac:dyDescent="0.3">
      <c r="A634" s="737" t="s">
        <v>606</v>
      </c>
      <c r="B634" s="738" t="s">
        <v>2778</v>
      </c>
      <c r="C634" s="739" t="s">
        <v>646</v>
      </c>
      <c r="D634" s="740" t="s">
        <v>647</v>
      </c>
      <c r="E634" s="739" t="s">
        <v>6574</v>
      </c>
      <c r="F634" s="740" t="s">
        <v>6575</v>
      </c>
      <c r="G634" s="739" t="s">
        <v>5938</v>
      </c>
      <c r="H634" s="739" t="s">
        <v>5939</v>
      </c>
      <c r="I634" s="741">
        <v>0.25</v>
      </c>
      <c r="J634" s="741">
        <v>400</v>
      </c>
      <c r="K634" s="742">
        <v>100</v>
      </c>
    </row>
    <row r="635" spans="1:11" ht="14.4" customHeight="1" x14ac:dyDescent="0.3">
      <c r="A635" s="737" t="s">
        <v>606</v>
      </c>
      <c r="B635" s="738" t="s">
        <v>2778</v>
      </c>
      <c r="C635" s="739" t="s">
        <v>646</v>
      </c>
      <c r="D635" s="740" t="s">
        <v>647</v>
      </c>
      <c r="E635" s="739" t="s">
        <v>6574</v>
      </c>
      <c r="F635" s="740" t="s">
        <v>6575</v>
      </c>
      <c r="G635" s="739" t="s">
        <v>5948</v>
      </c>
      <c r="H635" s="739" t="s">
        <v>5949</v>
      </c>
      <c r="I635" s="741">
        <v>4.1900000000000004</v>
      </c>
      <c r="J635" s="741">
        <v>400</v>
      </c>
      <c r="K635" s="742">
        <v>1676</v>
      </c>
    </row>
    <row r="636" spans="1:11" ht="14.4" customHeight="1" x14ac:dyDescent="0.3">
      <c r="A636" s="737" t="s">
        <v>606</v>
      </c>
      <c r="B636" s="738" t="s">
        <v>2778</v>
      </c>
      <c r="C636" s="739" t="s">
        <v>646</v>
      </c>
      <c r="D636" s="740" t="s">
        <v>647</v>
      </c>
      <c r="E636" s="739" t="s">
        <v>6574</v>
      </c>
      <c r="F636" s="740" t="s">
        <v>6575</v>
      </c>
      <c r="G636" s="739" t="s">
        <v>6080</v>
      </c>
      <c r="H636" s="739" t="s">
        <v>6081</v>
      </c>
      <c r="I636" s="741">
        <v>2.37</v>
      </c>
      <c r="J636" s="741">
        <v>50</v>
      </c>
      <c r="K636" s="742">
        <v>118.5</v>
      </c>
    </row>
    <row r="637" spans="1:11" ht="14.4" customHeight="1" x14ac:dyDescent="0.3">
      <c r="A637" s="737" t="s">
        <v>606</v>
      </c>
      <c r="B637" s="738" t="s">
        <v>2778</v>
      </c>
      <c r="C637" s="739" t="s">
        <v>646</v>
      </c>
      <c r="D637" s="740" t="s">
        <v>647</v>
      </c>
      <c r="E637" s="739" t="s">
        <v>6574</v>
      </c>
      <c r="F637" s="740" t="s">
        <v>6575</v>
      </c>
      <c r="G637" s="739" t="s">
        <v>5974</v>
      </c>
      <c r="H637" s="739" t="s">
        <v>5975</v>
      </c>
      <c r="I637" s="741">
        <v>1.9249999999999998</v>
      </c>
      <c r="J637" s="741">
        <v>200</v>
      </c>
      <c r="K637" s="742">
        <v>385</v>
      </c>
    </row>
    <row r="638" spans="1:11" ht="14.4" customHeight="1" x14ac:dyDescent="0.3">
      <c r="A638" s="737" t="s">
        <v>606</v>
      </c>
      <c r="B638" s="738" t="s">
        <v>2778</v>
      </c>
      <c r="C638" s="739" t="s">
        <v>646</v>
      </c>
      <c r="D638" s="740" t="s">
        <v>647</v>
      </c>
      <c r="E638" s="739" t="s">
        <v>6574</v>
      </c>
      <c r="F638" s="740" t="s">
        <v>6575</v>
      </c>
      <c r="G638" s="739" t="s">
        <v>6134</v>
      </c>
      <c r="H638" s="739" t="s">
        <v>6135</v>
      </c>
      <c r="I638" s="741">
        <v>2.7</v>
      </c>
      <c r="J638" s="741">
        <v>200</v>
      </c>
      <c r="K638" s="742">
        <v>540</v>
      </c>
    </row>
    <row r="639" spans="1:11" ht="14.4" customHeight="1" x14ac:dyDescent="0.3">
      <c r="A639" s="737" t="s">
        <v>606</v>
      </c>
      <c r="B639" s="738" t="s">
        <v>2778</v>
      </c>
      <c r="C639" s="739" t="s">
        <v>646</v>
      </c>
      <c r="D639" s="740" t="s">
        <v>647</v>
      </c>
      <c r="E639" s="739" t="s">
        <v>6574</v>
      </c>
      <c r="F639" s="740" t="s">
        <v>6575</v>
      </c>
      <c r="G639" s="739" t="s">
        <v>5984</v>
      </c>
      <c r="H639" s="739" t="s">
        <v>5985</v>
      </c>
      <c r="I639" s="741">
        <v>11.74</v>
      </c>
      <c r="J639" s="741">
        <v>10</v>
      </c>
      <c r="K639" s="742">
        <v>117.4</v>
      </c>
    </row>
    <row r="640" spans="1:11" ht="14.4" customHeight="1" x14ac:dyDescent="0.3">
      <c r="A640" s="737" t="s">
        <v>606</v>
      </c>
      <c r="B640" s="738" t="s">
        <v>2778</v>
      </c>
      <c r="C640" s="739" t="s">
        <v>646</v>
      </c>
      <c r="D640" s="740" t="s">
        <v>647</v>
      </c>
      <c r="E640" s="739" t="s">
        <v>6574</v>
      </c>
      <c r="F640" s="740" t="s">
        <v>6575</v>
      </c>
      <c r="G640" s="739" t="s">
        <v>5986</v>
      </c>
      <c r="H640" s="739" t="s">
        <v>5987</v>
      </c>
      <c r="I640" s="741">
        <v>2.5099999999999998</v>
      </c>
      <c r="J640" s="741">
        <v>100</v>
      </c>
      <c r="K640" s="742">
        <v>251</v>
      </c>
    </row>
    <row r="641" spans="1:11" ht="14.4" customHeight="1" x14ac:dyDescent="0.3">
      <c r="A641" s="737" t="s">
        <v>606</v>
      </c>
      <c r="B641" s="738" t="s">
        <v>2778</v>
      </c>
      <c r="C641" s="739" t="s">
        <v>646</v>
      </c>
      <c r="D641" s="740" t="s">
        <v>647</v>
      </c>
      <c r="E641" s="739" t="s">
        <v>6574</v>
      </c>
      <c r="F641" s="740" t="s">
        <v>6575</v>
      </c>
      <c r="G641" s="739" t="s">
        <v>6090</v>
      </c>
      <c r="H641" s="739" t="s">
        <v>6091</v>
      </c>
      <c r="I641" s="741">
        <v>21.23</v>
      </c>
      <c r="J641" s="741">
        <v>50</v>
      </c>
      <c r="K641" s="742">
        <v>1061.5</v>
      </c>
    </row>
    <row r="642" spans="1:11" ht="14.4" customHeight="1" x14ac:dyDescent="0.3">
      <c r="A642" s="737" t="s">
        <v>606</v>
      </c>
      <c r="B642" s="738" t="s">
        <v>2778</v>
      </c>
      <c r="C642" s="739" t="s">
        <v>646</v>
      </c>
      <c r="D642" s="740" t="s">
        <v>647</v>
      </c>
      <c r="E642" s="739" t="s">
        <v>6574</v>
      </c>
      <c r="F642" s="740" t="s">
        <v>6575</v>
      </c>
      <c r="G642" s="739" t="s">
        <v>6000</v>
      </c>
      <c r="H642" s="739" t="s">
        <v>6001</v>
      </c>
      <c r="I642" s="741">
        <v>2.29</v>
      </c>
      <c r="J642" s="741">
        <v>100</v>
      </c>
      <c r="K642" s="742">
        <v>229</v>
      </c>
    </row>
    <row r="643" spans="1:11" ht="14.4" customHeight="1" x14ac:dyDescent="0.3">
      <c r="A643" s="737" t="s">
        <v>606</v>
      </c>
      <c r="B643" s="738" t="s">
        <v>2778</v>
      </c>
      <c r="C643" s="739" t="s">
        <v>646</v>
      </c>
      <c r="D643" s="740" t="s">
        <v>647</v>
      </c>
      <c r="E643" s="739" t="s">
        <v>6574</v>
      </c>
      <c r="F643" s="740" t="s">
        <v>6575</v>
      </c>
      <c r="G643" s="739" t="s">
        <v>6092</v>
      </c>
      <c r="H643" s="739" t="s">
        <v>6093</v>
      </c>
      <c r="I643" s="741">
        <v>5</v>
      </c>
      <c r="J643" s="741">
        <v>100</v>
      </c>
      <c r="K643" s="742">
        <v>500</v>
      </c>
    </row>
    <row r="644" spans="1:11" ht="14.4" customHeight="1" x14ac:dyDescent="0.3">
      <c r="A644" s="737" t="s">
        <v>606</v>
      </c>
      <c r="B644" s="738" t="s">
        <v>2778</v>
      </c>
      <c r="C644" s="739" t="s">
        <v>646</v>
      </c>
      <c r="D644" s="740" t="s">
        <v>647</v>
      </c>
      <c r="E644" s="739" t="s">
        <v>6578</v>
      </c>
      <c r="F644" s="740" t="s">
        <v>6579</v>
      </c>
      <c r="G644" s="739" t="s">
        <v>6154</v>
      </c>
      <c r="H644" s="739" t="s">
        <v>6155</v>
      </c>
      <c r="I644" s="741">
        <v>0.3</v>
      </c>
      <c r="J644" s="741">
        <v>100</v>
      </c>
      <c r="K644" s="742">
        <v>30</v>
      </c>
    </row>
    <row r="645" spans="1:11" ht="14.4" customHeight="1" x14ac:dyDescent="0.3">
      <c r="A645" s="737" t="s">
        <v>606</v>
      </c>
      <c r="B645" s="738" t="s">
        <v>2778</v>
      </c>
      <c r="C645" s="739" t="s">
        <v>646</v>
      </c>
      <c r="D645" s="740" t="s">
        <v>647</v>
      </c>
      <c r="E645" s="739" t="s">
        <v>6578</v>
      </c>
      <c r="F645" s="740" t="s">
        <v>6579</v>
      </c>
      <c r="G645" s="739" t="s">
        <v>6210</v>
      </c>
      <c r="H645" s="739" t="s">
        <v>6211</v>
      </c>
      <c r="I645" s="741">
        <v>0.48</v>
      </c>
      <c r="J645" s="741">
        <v>100</v>
      </c>
      <c r="K645" s="742">
        <v>48</v>
      </c>
    </row>
    <row r="646" spans="1:11" ht="14.4" customHeight="1" x14ac:dyDescent="0.3">
      <c r="A646" s="737" t="s">
        <v>606</v>
      </c>
      <c r="B646" s="738" t="s">
        <v>2778</v>
      </c>
      <c r="C646" s="739" t="s">
        <v>646</v>
      </c>
      <c r="D646" s="740" t="s">
        <v>647</v>
      </c>
      <c r="E646" s="739" t="s">
        <v>6580</v>
      </c>
      <c r="F646" s="740" t="s">
        <v>6581</v>
      </c>
      <c r="G646" s="739" t="s">
        <v>6046</v>
      </c>
      <c r="H646" s="739" t="s">
        <v>6047</v>
      </c>
      <c r="I646" s="741">
        <v>0.69</v>
      </c>
      <c r="J646" s="741">
        <v>800</v>
      </c>
      <c r="K646" s="742">
        <v>552</v>
      </c>
    </row>
    <row r="647" spans="1:11" ht="14.4" customHeight="1" x14ac:dyDescent="0.3">
      <c r="A647" s="737" t="s">
        <v>606</v>
      </c>
      <c r="B647" s="738" t="s">
        <v>2778</v>
      </c>
      <c r="C647" s="739" t="s">
        <v>646</v>
      </c>
      <c r="D647" s="740" t="s">
        <v>647</v>
      </c>
      <c r="E647" s="739" t="s">
        <v>6580</v>
      </c>
      <c r="F647" s="740" t="s">
        <v>6581</v>
      </c>
      <c r="G647" s="739" t="s">
        <v>6048</v>
      </c>
      <c r="H647" s="739" t="s">
        <v>6049</v>
      </c>
      <c r="I647" s="741">
        <v>0.69</v>
      </c>
      <c r="J647" s="741">
        <v>200</v>
      </c>
      <c r="K647" s="742">
        <v>138</v>
      </c>
    </row>
    <row r="648" spans="1:11" ht="14.4" customHeight="1" x14ac:dyDescent="0.3">
      <c r="A648" s="737" t="s">
        <v>606</v>
      </c>
      <c r="B648" s="738" t="s">
        <v>2778</v>
      </c>
      <c r="C648" s="739" t="s">
        <v>646</v>
      </c>
      <c r="D648" s="740" t="s">
        <v>647</v>
      </c>
      <c r="E648" s="739" t="s">
        <v>6582</v>
      </c>
      <c r="F648" s="740" t="s">
        <v>6583</v>
      </c>
      <c r="G648" s="739" t="s">
        <v>6052</v>
      </c>
      <c r="H648" s="739" t="s">
        <v>6053</v>
      </c>
      <c r="I648" s="741">
        <v>15.2</v>
      </c>
      <c r="J648" s="741">
        <v>50</v>
      </c>
      <c r="K648" s="742">
        <v>760.15</v>
      </c>
    </row>
    <row r="649" spans="1:11" ht="14.4" customHeight="1" x14ac:dyDescent="0.3">
      <c r="A649" s="737" t="s">
        <v>606</v>
      </c>
      <c r="B649" s="738" t="s">
        <v>2778</v>
      </c>
      <c r="C649" s="739" t="s">
        <v>649</v>
      </c>
      <c r="D649" s="740" t="s">
        <v>650</v>
      </c>
      <c r="E649" s="739" t="s">
        <v>6572</v>
      </c>
      <c r="F649" s="740" t="s">
        <v>6573</v>
      </c>
      <c r="G649" s="739" t="s">
        <v>5904</v>
      </c>
      <c r="H649" s="739" t="s">
        <v>5905</v>
      </c>
      <c r="I649" s="741">
        <v>2.5099999999999998</v>
      </c>
      <c r="J649" s="741">
        <v>200</v>
      </c>
      <c r="K649" s="742">
        <v>502</v>
      </c>
    </row>
    <row r="650" spans="1:11" ht="14.4" customHeight="1" x14ac:dyDescent="0.3">
      <c r="A650" s="737" t="s">
        <v>606</v>
      </c>
      <c r="B650" s="738" t="s">
        <v>2778</v>
      </c>
      <c r="C650" s="739" t="s">
        <v>649</v>
      </c>
      <c r="D650" s="740" t="s">
        <v>650</v>
      </c>
      <c r="E650" s="739" t="s">
        <v>6572</v>
      </c>
      <c r="F650" s="740" t="s">
        <v>6573</v>
      </c>
      <c r="G650" s="739" t="s">
        <v>6054</v>
      </c>
      <c r="H650" s="739" t="s">
        <v>6055</v>
      </c>
      <c r="I650" s="741">
        <v>10.119999999999999</v>
      </c>
      <c r="J650" s="741">
        <v>2</v>
      </c>
      <c r="K650" s="742">
        <v>20.239999999999998</v>
      </c>
    </row>
    <row r="651" spans="1:11" ht="14.4" customHeight="1" x14ac:dyDescent="0.3">
      <c r="A651" s="737" t="s">
        <v>606</v>
      </c>
      <c r="B651" s="738" t="s">
        <v>2778</v>
      </c>
      <c r="C651" s="739" t="s">
        <v>649</v>
      </c>
      <c r="D651" s="740" t="s">
        <v>650</v>
      </c>
      <c r="E651" s="739" t="s">
        <v>6572</v>
      </c>
      <c r="F651" s="740" t="s">
        <v>6573</v>
      </c>
      <c r="G651" s="739" t="s">
        <v>5906</v>
      </c>
      <c r="H651" s="739" t="s">
        <v>5907</v>
      </c>
      <c r="I651" s="741">
        <v>28.74</v>
      </c>
      <c r="J651" s="741">
        <v>44</v>
      </c>
      <c r="K651" s="742">
        <v>1264.56</v>
      </c>
    </row>
    <row r="652" spans="1:11" ht="14.4" customHeight="1" x14ac:dyDescent="0.3">
      <c r="A652" s="737" t="s">
        <v>606</v>
      </c>
      <c r="B652" s="738" t="s">
        <v>2778</v>
      </c>
      <c r="C652" s="739" t="s">
        <v>649</v>
      </c>
      <c r="D652" s="740" t="s">
        <v>650</v>
      </c>
      <c r="E652" s="739" t="s">
        <v>6572</v>
      </c>
      <c r="F652" s="740" t="s">
        <v>6573</v>
      </c>
      <c r="G652" s="739" t="s">
        <v>6558</v>
      </c>
      <c r="H652" s="739" t="s">
        <v>6559</v>
      </c>
      <c r="I652" s="741">
        <v>12.02</v>
      </c>
      <c r="J652" s="741">
        <v>20</v>
      </c>
      <c r="K652" s="742">
        <v>240.48</v>
      </c>
    </row>
    <row r="653" spans="1:11" ht="14.4" customHeight="1" x14ac:dyDescent="0.3">
      <c r="A653" s="737" t="s">
        <v>606</v>
      </c>
      <c r="B653" s="738" t="s">
        <v>2778</v>
      </c>
      <c r="C653" s="739" t="s">
        <v>649</v>
      </c>
      <c r="D653" s="740" t="s">
        <v>650</v>
      </c>
      <c r="E653" s="739" t="s">
        <v>6572</v>
      </c>
      <c r="F653" s="740" t="s">
        <v>6573</v>
      </c>
      <c r="G653" s="739" t="s">
        <v>6560</v>
      </c>
      <c r="H653" s="739" t="s">
        <v>6561</v>
      </c>
      <c r="I653" s="741">
        <v>1.21</v>
      </c>
      <c r="J653" s="741">
        <v>1000</v>
      </c>
      <c r="K653" s="742">
        <v>1210</v>
      </c>
    </row>
    <row r="654" spans="1:11" ht="14.4" customHeight="1" x14ac:dyDescent="0.3">
      <c r="A654" s="737" t="s">
        <v>606</v>
      </c>
      <c r="B654" s="738" t="s">
        <v>2778</v>
      </c>
      <c r="C654" s="739" t="s">
        <v>649</v>
      </c>
      <c r="D654" s="740" t="s">
        <v>650</v>
      </c>
      <c r="E654" s="739" t="s">
        <v>6572</v>
      </c>
      <c r="F654" s="740" t="s">
        <v>6573</v>
      </c>
      <c r="G654" s="739" t="s">
        <v>5912</v>
      </c>
      <c r="H654" s="739" t="s">
        <v>5913</v>
      </c>
      <c r="I654" s="741">
        <v>27.875</v>
      </c>
      <c r="J654" s="741">
        <v>2</v>
      </c>
      <c r="K654" s="742">
        <v>55.75</v>
      </c>
    </row>
    <row r="655" spans="1:11" ht="14.4" customHeight="1" x14ac:dyDescent="0.3">
      <c r="A655" s="737" t="s">
        <v>606</v>
      </c>
      <c r="B655" s="738" t="s">
        <v>2778</v>
      </c>
      <c r="C655" s="739" t="s">
        <v>649</v>
      </c>
      <c r="D655" s="740" t="s">
        <v>650</v>
      </c>
      <c r="E655" s="739" t="s">
        <v>6572</v>
      </c>
      <c r="F655" s="740" t="s">
        <v>6573</v>
      </c>
      <c r="G655" s="739" t="s">
        <v>5914</v>
      </c>
      <c r="H655" s="739" t="s">
        <v>5915</v>
      </c>
      <c r="I655" s="741">
        <v>1.17</v>
      </c>
      <c r="J655" s="741">
        <v>800</v>
      </c>
      <c r="K655" s="742">
        <v>936</v>
      </c>
    </row>
    <row r="656" spans="1:11" ht="14.4" customHeight="1" x14ac:dyDescent="0.3">
      <c r="A656" s="737" t="s">
        <v>606</v>
      </c>
      <c r="B656" s="738" t="s">
        <v>2778</v>
      </c>
      <c r="C656" s="739" t="s">
        <v>649</v>
      </c>
      <c r="D656" s="740" t="s">
        <v>650</v>
      </c>
      <c r="E656" s="739" t="s">
        <v>6572</v>
      </c>
      <c r="F656" s="740" t="s">
        <v>6573</v>
      </c>
      <c r="G656" s="739" t="s">
        <v>6340</v>
      </c>
      <c r="H656" s="739" t="s">
        <v>6341</v>
      </c>
      <c r="I656" s="741">
        <v>66.73</v>
      </c>
      <c r="J656" s="741">
        <v>10</v>
      </c>
      <c r="K656" s="742">
        <v>667.29</v>
      </c>
    </row>
    <row r="657" spans="1:11" ht="14.4" customHeight="1" x14ac:dyDescent="0.3">
      <c r="A657" s="737" t="s">
        <v>606</v>
      </c>
      <c r="B657" s="738" t="s">
        <v>2778</v>
      </c>
      <c r="C657" s="739" t="s">
        <v>649</v>
      </c>
      <c r="D657" s="740" t="s">
        <v>650</v>
      </c>
      <c r="E657" s="739" t="s">
        <v>6572</v>
      </c>
      <c r="F657" s="740" t="s">
        <v>6573</v>
      </c>
      <c r="G657" s="739" t="s">
        <v>5924</v>
      </c>
      <c r="H657" s="739" t="s">
        <v>5925</v>
      </c>
      <c r="I657" s="741">
        <v>0.38</v>
      </c>
      <c r="J657" s="741">
        <v>50</v>
      </c>
      <c r="K657" s="742">
        <v>19</v>
      </c>
    </row>
    <row r="658" spans="1:11" ht="14.4" customHeight="1" x14ac:dyDescent="0.3">
      <c r="A658" s="737" t="s">
        <v>606</v>
      </c>
      <c r="B658" s="738" t="s">
        <v>2778</v>
      </c>
      <c r="C658" s="739" t="s">
        <v>649</v>
      </c>
      <c r="D658" s="740" t="s">
        <v>650</v>
      </c>
      <c r="E658" s="739" t="s">
        <v>6572</v>
      </c>
      <c r="F658" s="740" t="s">
        <v>6573</v>
      </c>
      <c r="G658" s="739" t="s">
        <v>6072</v>
      </c>
      <c r="H658" s="739" t="s">
        <v>6073</v>
      </c>
      <c r="I658" s="741">
        <v>13.22</v>
      </c>
      <c r="J658" s="741">
        <v>20</v>
      </c>
      <c r="K658" s="742">
        <v>264.39999999999998</v>
      </c>
    </row>
    <row r="659" spans="1:11" ht="14.4" customHeight="1" x14ac:dyDescent="0.3">
      <c r="A659" s="737" t="s">
        <v>606</v>
      </c>
      <c r="B659" s="738" t="s">
        <v>2778</v>
      </c>
      <c r="C659" s="739" t="s">
        <v>649</v>
      </c>
      <c r="D659" s="740" t="s">
        <v>650</v>
      </c>
      <c r="E659" s="739" t="s">
        <v>6572</v>
      </c>
      <c r="F659" s="740" t="s">
        <v>6573</v>
      </c>
      <c r="G659" s="739" t="s">
        <v>6562</v>
      </c>
      <c r="H659" s="739" t="s">
        <v>6563</v>
      </c>
      <c r="I659" s="741">
        <v>56.36</v>
      </c>
      <c r="J659" s="741">
        <v>1</v>
      </c>
      <c r="K659" s="742">
        <v>56.36</v>
      </c>
    </row>
    <row r="660" spans="1:11" ht="14.4" customHeight="1" x14ac:dyDescent="0.3">
      <c r="A660" s="737" t="s">
        <v>606</v>
      </c>
      <c r="B660" s="738" t="s">
        <v>2778</v>
      </c>
      <c r="C660" s="739" t="s">
        <v>649</v>
      </c>
      <c r="D660" s="740" t="s">
        <v>650</v>
      </c>
      <c r="E660" s="739" t="s">
        <v>6574</v>
      </c>
      <c r="F660" s="740" t="s">
        <v>6575</v>
      </c>
      <c r="G660" s="739" t="s">
        <v>5932</v>
      </c>
      <c r="H660" s="739" t="s">
        <v>5933</v>
      </c>
      <c r="I660" s="741">
        <v>11.67</v>
      </c>
      <c r="J660" s="741">
        <v>80</v>
      </c>
      <c r="K660" s="742">
        <v>933.8</v>
      </c>
    </row>
    <row r="661" spans="1:11" ht="14.4" customHeight="1" x14ac:dyDescent="0.3">
      <c r="A661" s="737" t="s">
        <v>606</v>
      </c>
      <c r="B661" s="738" t="s">
        <v>2778</v>
      </c>
      <c r="C661" s="739" t="s">
        <v>649</v>
      </c>
      <c r="D661" s="740" t="s">
        <v>650</v>
      </c>
      <c r="E661" s="739" t="s">
        <v>6574</v>
      </c>
      <c r="F661" s="740" t="s">
        <v>6575</v>
      </c>
      <c r="G661" s="739" t="s">
        <v>5934</v>
      </c>
      <c r="H661" s="739" t="s">
        <v>5935</v>
      </c>
      <c r="I661" s="741">
        <v>16.399999999999999</v>
      </c>
      <c r="J661" s="741">
        <v>80</v>
      </c>
      <c r="K661" s="742">
        <v>1311.64</v>
      </c>
    </row>
    <row r="662" spans="1:11" ht="14.4" customHeight="1" x14ac:dyDescent="0.3">
      <c r="A662" s="737" t="s">
        <v>606</v>
      </c>
      <c r="B662" s="738" t="s">
        <v>2778</v>
      </c>
      <c r="C662" s="739" t="s">
        <v>649</v>
      </c>
      <c r="D662" s="740" t="s">
        <v>650</v>
      </c>
      <c r="E662" s="739" t="s">
        <v>6574</v>
      </c>
      <c r="F662" s="740" t="s">
        <v>6575</v>
      </c>
      <c r="G662" s="739" t="s">
        <v>5940</v>
      </c>
      <c r="H662" s="739" t="s">
        <v>5941</v>
      </c>
      <c r="I662" s="741">
        <v>15.92</v>
      </c>
      <c r="J662" s="741">
        <v>200</v>
      </c>
      <c r="K662" s="742">
        <v>3184</v>
      </c>
    </row>
    <row r="663" spans="1:11" ht="14.4" customHeight="1" x14ac:dyDescent="0.3">
      <c r="A663" s="737" t="s">
        <v>606</v>
      </c>
      <c r="B663" s="738" t="s">
        <v>2778</v>
      </c>
      <c r="C663" s="739" t="s">
        <v>649</v>
      </c>
      <c r="D663" s="740" t="s">
        <v>650</v>
      </c>
      <c r="E663" s="739" t="s">
        <v>6574</v>
      </c>
      <c r="F663" s="740" t="s">
        <v>6575</v>
      </c>
      <c r="G663" s="739" t="s">
        <v>5944</v>
      </c>
      <c r="H663" s="739" t="s">
        <v>5945</v>
      </c>
      <c r="I663" s="741">
        <v>30.25</v>
      </c>
      <c r="J663" s="741">
        <v>100</v>
      </c>
      <c r="K663" s="742">
        <v>3025</v>
      </c>
    </row>
    <row r="664" spans="1:11" ht="14.4" customHeight="1" x14ac:dyDescent="0.3">
      <c r="A664" s="737" t="s">
        <v>606</v>
      </c>
      <c r="B664" s="738" t="s">
        <v>2778</v>
      </c>
      <c r="C664" s="739" t="s">
        <v>649</v>
      </c>
      <c r="D664" s="740" t="s">
        <v>650</v>
      </c>
      <c r="E664" s="739" t="s">
        <v>6574</v>
      </c>
      <c r="F664" s="740" t="s">
        <v>6575</v>
      </c>
      <c r="G664" s="739" t="s">
        <v>5946</v>
      </c>
      <c r="H664" s="739" t="s">
        <v>5947</v>
      </c>
      <c r="I664" s="741">
        <v>2.75</v>
      </c>
      <c r="J664" s="741">
        <v>200</v>
      </c>
      <c r="K664" s="742">
        <v>550</v>
      </c>
    </row>
    <row r="665" spans="1:11" ht="14.4" customHeight="1" x14ac:dyDescent="0.3">
      <c r="A665" s="737" t="s">
        <v>606</v>
      </c>
      <c r="B665" s="738" t="s">
        <v>2778</v>
      </c>
      <c r="C665" s="739" t="s">
        <v>649</v>
      </c>
      <c r="D665" s="740" t="s">
        <v>650</v>
      </c>
      <c r="E665" s="739" t="s">
        <v>6574</v>
      </c>
      <c r="F665" s="740" t="s">
        <v>6575</v>
      </c>
      <c r="G665" s="739" t="s">
        <v>6564</v>
      </c>
      <c r="H665" s="739" t="s">
        <v>6565</v>
      </c>
      <c r="I665" s="741">
        <v>7.43</v>
      </c>
      <c r="J665" s="741">
        <v>110</v>
      </c>
      <c r="K665" s="742">
        <v>817.3</v>
      </c>
    </row>
    <row r="666" spans="1:11" ht="14.4" customHeight="1" x14ac:dyDescent="0.3">
      <c r="A666" s="737" t="s">
        <v>606</v>
      </c>
      <c r="B666" s="738" t="s">
        <v>2778</v>
      </c>
      <c r="C666" s="739" t="s">
        <v>649</v>
      </c>
      <c r="D666" s="740" t="s">
        <v>650</v>
      </c>
      <c r="E666" s="739" t="s">
        <v>6574</v>
      </c>
      <c r="F666" s="740" t="s">
        <v>6575</v>
      </c>
      <c r="G666" s="739" t="s">
        <v>5948</v>
      </c>
      <c r="H666" s="739" t="s">
        <v>5949</v>
      </c>
      <c r="I666" s="741">
        <v>4.18</v>
      </c>
      <c r="J666" s="741">
        <v>200</v>
      </c>
      <c r="K666" s="742">
        <v>836</v>
      </c>
    </row>
    <row r="667" spans="1:11" ht="14.4" customHeight="1" x14ac:dyDescent="0.3">
      <c r="A667" s="737" t="s">
        <v>606</v>
      </c>
      <c r="B667" s="738" t="s">
        <v>2778</v>
      </c>
      <c r="C667" s="739" t="s">
        <v>649</v>
      </c>
      <c r="D667" s="740" t="s">
        <v>650</v>
      </c>
      <c r="E667" s="739" t="s">
        <v>6574</v>
      </c>
      <c r="F667" s="740" t="s">
        <v>6575</v>
      </c>
      <c r="G667" s="739" t="s">
        <v>5952</v>
      </c>
      <c r="H667" s="739" t="s">
        <v>5953</v>
      </c>
      <c r="I667" s="741">
        <v>1.6733333333333331</v>
      </c>
      <c r="J667" s="741">
        <v>800</v>
      </c>
      <c r="K667" s="742">
        <v>1340</v>
      </c>
    </row>
    <row r="668" spans="1:11" ht="14.4" customHeight="1" x14ac:dyDescent="0.3">
      <c r="A668" s="737" t="s">
        <v>606</v>
      </c>
      <c r="B668" s="738" t="s">
        <v>2778</v>
      </c>
      <c r="C668" s="739" t="s">
        <v>649</v>
      </c>
      <c r="D668" s="740" t="s">
        <v>650</v>
      </c>
      <c r="E668" s="739" t="s">
        <v>6574</v>
      </c>
      <c r="F668" s="740" t="s">
        <v>6575</v>
      </c>
      <c r="G668" s="739" t="s">
        <v>5954</v>
      </c>
      <c r="H668" s="739" t="s">
        <v>5955</v>
      </c>
      <c r="I668" s="741">
        <v>0.48</v>
      </c>
      <c r="J668" s="741">
        <v>600</v>
      </c>
      <c r="K668" s="742">
        <v>288</v>
      </c>
    </row>
    <row r="669" spans="1:11" ht="14.4" customHeight="1" x14ac:dyDescent="0.3">
      <c r="A669" s="737" t="s">
        <v>606</v>
      </c>
      <c r="B669" s="738" t="s">
        <v>2778</v>
      </c>
      <c r="C669" s="739" t="s">
        <v>649</v>
      </c>
      <c r="D669" s="740" t="s">
        <v>650</v>
      </c>
      <c r="E669" s="739" t="s">
        <v>6574</v>
      </c>
      <c r="F669" s="740" t="s">
        <v>6575</v>
      </c>
      <c r="G669" s="739" t="s">
        <v>5956</v>
      </c>
      <c r="H669" s="739" t="s">
        <v>5957</v>
      </c>
      <c r="I669" s="741">
        <v>0.67</v>
      </c>
      <c r="J669" s="741">
        <v>600</v>
      </c>
      <c r="K669" s="742">
        <v>402</v>
      </c>
    </row>
    <row r="670" spans="1:11" ht="14.4" customHeight="1" x14ac:dyDescent="0.3">
      <c r="A670" s="737" t="s">
        <v>606</v>
      </c>
      <c r="B670" s="738" t="s">
        <v>2778</v>
      </c>
      <c r="C670" s="739" t="s">
        <v>649</v>
      </c>
      <c r="D670" s="740" t="s">
        <v>650</v>
      </c>
      <c r="E670" s="739" t="s">
        <v>6574</v>
      </c>
      <c r="F670" s="740" t="s">
        <v>6575</v>
      </c>
      <c r="G670" s="739" t="s">
        <v>5966</v>
      </c>
      <c r="H670" s="739" t="s">
        <v>5967</v>
      </c>
      <c r="I670" s="741">
        <v>21.78</v>
      </c>
      <c r="J670" s="741">
        <v>200</v>
      </c>
      <c r="K670" s="742">
        <v>4356</v>
      </c>
    </row>
    <row r="671" spans="1:11" ht="14.4" customHeight="1" x14ac:dyDescent="0.3">
      <c r="A671" s="737" t="s">
        <v>606</v>
      </c>
      <c r="B671" s="738" t="s">
        <v>2778</v>
      </c>
      <c r="C671" s="739" t="s">
        <v>649</v>
      </c>
      <c r="D671" s="740" t="s">
        <v>650</v>
      </c>
      <c r="E671" s="739" t="s">
        <v>6574</v>
      </c>
      <c r="F671" s="740" t="s">
        <v>6575</v>
      </c>
      <c r="G671" s="739" t="s">
        <v>5968</v>
      </c>
      <c r="H671" s="739" t="s">
        <v>5969</v>
      </c>
      <c r="I671" s="741">
        <v>30.255000000000003</v>
      </c>
      <c r="J671" s="741">
        <v>100</v>
      </c>
      <c r="K671" s="742">
        <v>3025.5</v>
      </c>
    </row>
    <row r="672" spans="1:11" ht="14.4" customHeight="1" x14ac:dyDescent="0.3">
      <c r="A672" s="737" t="s">
        <v>606</v>
      </c>
      <c r="B672" s="738" t="s">
        <v>2778</v>
      </c>
      <c r="C672" s="739" t="s">
        <v>649</v>
      </c>
      <c r="D672" s="740" t="s">
        <v>650</v>
      </c>
      <c r="E672" s="739" t="s">
        <v>6574</v>
      </c>
      <c r="F672" s="740" t="s">
        <v>6575</v>
      </c>
      <c r="G672" s="739" t="s">
        <v>6128</v>
      </c>
      <c r="H672" s="739" t="s">
        <v>6129</v>
      </c>
      <c r="I672" s="741">
        <v>1.81</v>
      </c>
      <c r="J672" s="741">
        <v>100</v>
      </c>
      <c r="K672" s="742">
        <v>181</v>
      </c>
    </row>
    <row r="673" spans="1:11" ht="14.4" customHeight="1" x14ac:dyDescent="0.3">
      <c r="A673" s="737" t="s">
        <v>606</v>
      </c>
      <c r="B673" s="738" t="s">
        <v>2778</v>
      </c>
      <c r="C673" s="739" t="s">
        <v>649</v>
      </c>
      <c r="D673" s="740" t="s">
        <v>650</v>
      </c>
      <c r="E673" s="739" t="s">
        <v>6574</v>
      </c>
      <c r="F673" s="740" t="s">
        <v>6575</v>
      </c>
      <c r="G673" s="739" t="s">
        <v>6080</v>
      </c>
      <c r="H673" s="739" t="s">
        <v>6081</v>
      </c>
      <c r="I673" s="741">
        <v>2.37</v>
      </c>
      <c r="J673" s="741">
        <v>50</v>
      </c>
      <c r="K673" s="742">
        <v>118.5</v>
      </c>
    </row>
    <row r="674" spans="1:11" ht="14.4" customHeight="1" x14ac:dyDescent="0.3">
      <c r="A674" s="737" t="s">
        <v>606</v>
      </c>
      <c r="B674" s="738" t="s">
        <v>2778</v>
      </c>
      <c r="C674" s="739" t="s">
        <v>649</v>
      </c>
      <c r="D674" s="740" t="s">
        <v>650</v>
      </c>
      <c r="E674" s="739" t="s">
        <v>6574</v>
      </c>
      <c r="F674" s="740" t="s">
        <v>6575</v>
      </c>
      <c r="G674" s="739" t="s">
        <v>6082</v>
      </c>
      <c r="H674" s="739" t="s">
        <v>6083</v>
      </c>
      <c r="I674" s="741">
        <v>1.99</v>
      </c>
      <c r="J674" s="741">
        <v>50</v>
      </c>
      <c r="K674" s="742">
        <v>99.5</v>
      </c>
    </row>
    <row r="675" spans="1:11" ht="14.4" customHeight="1" x14ac:dyDescent="0.3">
      <c r="A675" s="737" t="s">
        <v>606</v>
      </c>
      <c r="B675" s="738" t="s">
        <v>2778</v>
      </c>
      <c r="C675" s="739" t="s">
        <v>649</v>
      </c>
      <c r="D675" s="740" t="s">
        <v>650</v>
      </c>
      <c r="E675" s="739" t="s">
        <v>6574</v>
      </c>
      <c r="F675" s="740" t="s">
        <v>6575</v>
      </c>
      <c r="G675" s="739" t="s">
        <v>5974</v>
      </c>
      <c r="H675" s="739" t="s">
        <v>5975</v>
      </c>
      <c r="I675" s="741">
        <v>1.9249999999999998</v>
      </c>
      <c r="J675" s="741">
        <v>100</v>
      </c>
      <c r="K675" s="742">
        <v>192.5</v>
      </c>
    </row>
    <row r="676" spans="1:11" ht="14.4" customHeight="1" x14ac:dyDescent="0.3">
      <c r="A676" s="737" t="s">
        <v>606</v>
      </c>
      <c r="B676" s="738" t="s">
        <v>2778</v>
      </c>
      <c r="C676" s="739" t="s">
        <v>649</v>
      </c>
      <c r="D676" s="740" t="s">
        <v>650</v>
      </c>
      <c r="E676" s="739" t="s">
        <v>6574</v>
      </c>
      <c r="F676" s="740" t="s">
        <v>6575</v>
      </c>
      <c r="G676" s="739" t="s">
        <v>6132</v>
      </c>
      <c r="H676" s="739" t="s">
        <v>6133</v>
      </c>
      <c r="I676" s="741">
        <v>1.9249999999999998</v>
      </c>
      <c r="J676" s="741">
        <v>100</v>
      </c>
      <c r="K676" s="742">
        <v>192.5</v>
      </c>
    </row>
    <row r="677" spans="1:11" ht="14.4" customHeight="1" x14ac:dyDescent="0.3">
      <c r="A677" s="737" t="s">
        <v>606</v>
      </c>
      <c r="B677" s="738" t="s">
        <v>2778</v>
      </c>
      <c r="C677" s="739" t="s">
        <v>649</v>
      </c>
      <c r="D677" s="740" t="s">
        <v>650</v>
      </c>
      <c r="E677" s="739" t="s">
        <v>6574</v>
      </c>
      <c r="F677" s="740" t="s">
        <v>6575</v>
      </c>
      <c r="G677" s="739" t="s">
        <v>6566</v>
      </c>
      <c r="H677" s="739" t="s">
        <v>6567</v>
      </c>
      <c r="I677" s="741">
        <v>1.93</v>
      </c>
      <c r="J677" s="741">
        <v>50</v>
      </c>
      <c r="K677" s="742">
        <v>96.5</v>
      </c>
    </row>
    <row r="678" spans="1:11" ht="14.4" customHeight="1" x14ac:dyDescent="0.3">
      <c r="A678" s="737" t="s">
        <v>606</v>
      </c>
      <c r="B678" s="738" t="s">
        <v>2778</v>
      </c>
      <c r="C678" s="739" t="s">
        <v>649</v>
      </c>
      <c r="D678" s="740" t="s">
        <v>650</v>
      </c>
      <c r="E678" s="739" t="s">
        <v>6574</v>
      </c>
      <c r="F678" s="740" t="s">
        <v>6575</v>
      </c>
      <c r="G678" s="739" t="s">
        <v>6084</v>
      </c>
      <c r="H678" s="739" t="s">
        <v>6085</v>
      </c>
      <c r="I678" s="741">
        <v>4.8149999999999995</v>
      </c>
      <c r="J678" s="741">
        <v>200</v>
      </c>
      <c r="K678" s="742">
        <v>963</v>
      </c>
    </row>
    <row r="679" spans="1:11" ht="14.4" customHeight="1" x14ac:dyDescent="0.3">
      <c r="A679" s="737" t="s">
        <v>606</v>
      </c>
      <c r="B679" s="738" t="s">
        <v>2778</v>
      </c>
      <c r="C679" s="739" t="s">
        <v>649</v>
      </c>
      <c r="D679" s="740" t="s">
        <v>650</v>
      </c>
      <c r="E679" s="739" t="s">
        <v>6574</v>
      </c>
      <c r="F679" s="740" t="s">
        <v>6575</v>
      </c>
      <c r="G679" s="739" t="s">
        <v>6086</v>
      </c>
      <c r="H679" s="739" t="s">
        <v>6087</v>
      </c>
      <c r="I679" s="741">
        <v>0.01</v>
      </c>
      <c r="J679" s="741">
        <v>200</v>
      </c>
      <c r="K679" s="742">
        <v>2</v>
      </c>
    </row>
    <row r="680" spans="1:11" ht="14.4" customHeight="1" x14ac:dyDescent="0.3">
      <c r="A680" s="737" t="s">
        <v>606</v>
      </c>
      <c r="B680" s="738" t="s">
        <v>2778</v>
      </c>
      <c r="C680" s="739" t="s">
        <v>649</v>
      </c>
      <c r="D680" s="740" t="s">
        <v>650</v>
      </c>
      <c r="E680" s="739" t="s">
        <v>6574</v>
      </c>
      <c r="F680" s="740" t="s">
        <v>6575</v>
      </c>
      <c r="G680" s="739" t="s">
        <v>5976</v>
      </c>
      <c r="H680" s="739" t="s">
        <v>5977</v>
      </c>
      <c r="I680" s="741">
        <v>2.17</v>
      </c>
      <c r="J680" s="741">
        <v>50</v>
      </c>
      <c r="K680" s="742">
        <v>108.5</v>
      </c>
    </row>
    <row r="681" spans="1:11" ht="14.4" customHeight="1" x14ac:dyDescent="0.3">
      <c r="A681" s="737" t="s">
        <v>606</v>
      </c>
      <c r="B681" s="738" t="s">
        <v>2778</v>
      </c>
      <c r="C681" s="739" t="s">
        <v>649</v>
      </c>
      <c r="D681" s="740" t="s">
        <v>650</v>
      </c>
      <c r="E681" s="739" t="s">
        <v>6574</v>
      </c>
      <c r="F681" s="740" t="s">
        <v>6575</v>
      </c>
      <c r="G681" s="739" t="s">
        <v>6568</v>
      </c>
      <c r="H681" s="739" t="s">
        <v>6569</v>
      </c>
      <c r="I681" s="741">
        <v>34.5</v>
      </c>
      <c r="J681" s="741">
        <v>10</v>
      </c>
      <c r="K681" s="742">
        <v>345</v>
      </c>
    </row>
    <row r="682" spans="1:11" ht="14.4" customHeight="1" x14ac:dyDescent="0.3">
      <c r="A682" s="737" t="s">
        <v>606</v>
      </c>
      <c r="B682" s="738" t="s">
        <v>2778</v>
      </c>
      <c r="C682" s="739" t="s">
        <v>649</v>
      </c>
      <c r="D682" s="740" t="s">
        <v>650</v>
      </c>
      <c r="E682" s="739" t="s">
        <v>6574</v>
      </c>
      <c r="F682" s="740" t="s">
        <v>6575</v>
      </c>
      <c r="G682" s="739" t="s">
        <v>6136</v>
      </c>
      <c r="H682" s="739" t="s">
        <v>6137</v>
      </c>
      <c r="I682" s="741">
        <v>17.98</v>
      </c>
      <c r="J682" s="741">
        <v>200</v>
      </c>
      <c r="K682" s="742">
        <v>3596</v>
      </c>
    </row>
    <row r="683" spans="1:11" ht="14.4" customHeight="1" x14ac:dyDescent="0.3">
      <c r="A683" s="737" t="s">
        <v>606</v>
      </c>
      <c r="B683" s="738" t="s">
        <v>2778</v>
      </c>
      <c r="C683" s="739" t="s">
        <v>649</v>
      </c>
      <c r="D683" s="740" t="s">
        <v>650</v>
      </c>
      <c r="E683" s="739" t="s">
        <v>6574</v>
      </c>
      <c r="F683" s="740" t="s">
        <v>6575</v>
      </c>
      <c r="G683" s="739" t="s">
        <v>5980</v>
      </c>
      <c r="H683" s="739" t="s">
        <v>5981</v>
      </c>
      <c r="I683" s="741">
        <v>1.99</v>
      </c>
      <c r="J683" s="741">
        <v>50</v>
      </c>
      <c r="K683" s="742">
        <v>99.5</v>
      </c>
    </row>
    <row r="684" spans="1:11" ht="14.4" customHeight="1" x14ac:dyDescent="0.3">
      <c r="A684" s="737" t="s">
        <v>606</v>
      </c>
      <c r="B684" s="738" t="s">
        <v>2778</v>
      </c>
      <c r="C684" s="739" t="s">
        <v>649</v>
      </c>
      <c r="D684" s="740" t="s">
        <v>650</v>
      </c>
      <c r="E684" s="739" t="s">
        <v>6574</v>
      </c>
      <c r="F684" s="740" t="s">
        <v>6575</v>
      </c>
      <c r="G684" s="739" t="s">
        <v>5982</v>
      </c>
      <c r="H684" s="739" t="s">
        <v>5983</v>
      </c>
      <c r="I684" s="741">
        <v>13.31</v>
      </c>
      <c r="J684" s="741">
        <v>20</v>
      </c>
      <c r="K684" s="742">
        <v>266.2</v>
      </c>
    </row>
    <row r="685" spans="1:11" ht="14.4" customHeight="1" x14ac:dyDescent="0.3">
      <c r="A685" s="737" t="s">
        <v>606</v>
      </c>
      <c r="B685" s="738" t="s">
        <v>2778</v>
      </c>
      <c r="C685" s="739" t="s">
        <v>649</v>
      </c>
      <c r="D685" s="740" t="s">
        <v>650</v>
      </c>
      <c r="E685" s="739" t="s">
        <v>6574</v>
      </c>
      <c r="F685" s="740" t="s">
        <v>6575</v>
      </c>
      <c r="G685" s="739" t="s">
        <v>5984</v>
      </c>
      <c r="H685" s="739" t="s">
        <v>5985</v>
      </c>
      <c r="I685" s="741">
        <v>11.73</v>
      </c>
      <c r="J685" s="741">
        <v>20</v>
      </c>
      <c r="K685" s="742">
        <v>234.6</v>
      </c>
    </row>
    <row r="686" spans="1:11" ht="14.4" customHeight="1" x14ac:dyDescent="0.3">
      <c r="A686" s="737" t="s">
        <v>606</v>
      </c>
      <c r="B686" s="738" t="s">
        <v>2778</v>
      </c>
      <c r="C686" s="739" t="s">
        <v>649</v>
      </c>
      <c r="D686" s="740" t="s">
        <v>650</v>
      </c>
      <c r="E686" s="739" t="s">
        <v>6574</v>
      </c>
      <c r="F686" s="740" t="s">
        <v>6575</v>
      </c>
      <c r="G686" s="739" t="s">
        <v>5990</v>
      </c>
      <c r="H686" s="739" t="s">
        <v>5991</v>
      </c>
      <c r="I686" s="741">
        <v>21.24</v>
      </c>
      <c r="J686" s="741">
        <v>50</v>
      </c>
      <c r="K686" s="742">
        <v>1062</v>
      </c>
    </row>
    <row r="687" spans="1:11" ht="14.4" customHeight="1" x14ac:dyDescent="0.3">
      <c r="A687" s="737" t="s">
        <v>606</v>
      </c>
      <c r="B687" s="738" t="s">
        <v>2778</v>
      </c>
      <c r="C687" s="739" t="s">
        <v>649</v>
      </c>
      <c r="D687" s="740" t="s">
        <v>650</v>
      </c>
      <c r="E687" s="739" t="s">
        <v>6574</v>
      </c>
      <c r="F687" s="740" t="s">
        <v>6575</v>
      </c>
      <c r="G687" s="739" t="s">
        <v>5994</v>
      </c>
      <c r="H687" s="739" t="s">
        <v>5995</v>
      </c>
      <c r="I687" s="741">
        <v>0.47499999999999998</v>
      </c>
      <c r="J687" s="741">
        <v>600</v>
      </c>
      <c r="K687" s="742">
        <v>284</v>
      </c>
    </row>
    <row r="688" spans="1:11" ht="14.4" customHeight="1" x14ac:dyDescent="0.3">
      <c r="A688" s="737" t="s">
        <v>606</v>
      </c>
      <c r="B688" s="738" t="s">
        <v>2778</v>
      </c>
      <c r="C688" s="739" t="s">
        <v>649</v>
      </c>
      <c r="D688" s="740" t="s">
        <v>650</v>
      </c>
      <c r="E688" s="739" t="s">
        <v>6574</v>
      </c>
      <c r="F688" s="740" t="s">
        <v>6575</v>
      </c>
      <c r="G688" s="739" t="s">
        <v>5996</v>
      </c>
      <c r="H688" s="739" t="s">
        <v>5997</v>
      </c>
      <c r="I688" s="741">
        <v>4.03</v>
      </c>
      <c r="J688" s="741">
        <v>200</v>
      </c>
      <c r="K688" s="742">
        <v>806</v>
      </c>
    </row>
    <row r="689" spans="1:11" ht="14.4" customHeight="1" x14ac:dyDescent="0.3">
      <c r="A689" s="737" t="s">
        <v>606</v>
      </c>
      <c r="B689" s="738" t="s">
        <v>2778</v>
      </c>
      <c r="C689" s="739" t="s">
        <v>649</v>
      </c>
      <c r="D689" s="740" t="s">
        <v>650</v>
      </c>
      <c r="E689" s="739" t="s">
        <v>6574</v>
      </c>
      <c r="F689" s="740" t="s">
        <v>6575</v>
      </c>
      <c r="G689" s="739" t="s">
        <v>6000</v>
      </c>
      <c r="H689" s="739" t="s">
        <v>6001</v>
      </c>
      <c r="I689" s="741">
        <v>2.29</v>
      </c>
      <c r="J689" s="741">
        <v>100</v>
      </c>
      <c r="K689" s="742">
        <v>229</v>
      </c>
    </row>
    <row r="690" spans="1:11" ht="14.4" customHeight="1" x14ac:dyDescent="0.3">
      <c r="A690" s="737" t="s">
        <v>606</v>
      </c>
      <c r="B690" s="738" t="s">
        <v>2778</v>
      </c>
      <c r="C690" s="739" t="s">
        <v>649</v>
      </c>
      <c r="D690" s="740" t="s">
        <v>650</v>
      </c>
      <c r="E690" s="739" t="s">
        <v>6574</v>
      </c>
      <c r="F690" s="740" t="s">
        <v>6575</v>
      </c>
      <c r="G690" s="739" t="s">
        <v>6178</v>
      </c>
      <c r="H690" s="739" t="s">
        <v>6179</v>
      </c>
      <c r="I690" s="741">
        <v>5.01</v>
      </c>
      <c r="J690" s="741">
        <v>100</v>
      </c>
      <c r="K690" s="742">
        <v>501.1</v>
      </c>
    </row>
    <row r="691" spans="1:11" ht="14.4" customHeight="1" x14ac:dyDescent="0.3">
      <c r="A691" s="737" t="s">
        <v>606</v>
      </c>
      <c r="B691" s="738" t="s">
        <v>2778</v>
      </c>
      <c r="C691" s="739" t="s">
        <v>649</v>
      </c>
      <c r="D691" s="740" t="s">
        <v>650</v>
      </c>
      <c r="E691" s="739" t="s">
        <v>6574</v>
      </c>
      <c r="F691" s="740" t="s">
        <v>6575</v>
      </c>
      <c r="G691" s="739" t="s">
        <v>6406</v>
      </c>
      <c r="H691" s="739" t="s">
        <v>6407</v>
      </c>
      <c r="I691" s="741">
        <v>6.65</v>
      </c>
      <c r="J691" s="741">
        <v>50</v>
      </c>
      <c r="K691" s="742">
        <v>332.72</v>
      </c>
    </row>
    <row r="692" spans="1:11" ht="14.4" customHeight="1" x14ac:dyDescent="0.3">
      <c r="A692" s="737" t="s">
        <v>606</v>
      </c>
      <c r="B692" s="738" t="s">
        <v>2778</v>
      </c>
      <c r="C692" s="739" t="s">
        <v>649</v>
      </c>
      <c r="D692" s="740" t="s">
        <v>650</v>
      </c>
      <c r="E692" s="739" t="s">
        <v>6574</v>
      </c>
      <c r="F692" s="740" t="s">
        <v>6575</v>
      </c>
      <c r="G692" s="739" t="s">
        <v>6006</v>
      </c>
      <c r="H692" s="739" t="s">
        <v>6007</v>
      </c>
      <c r="I692" s="741">
        <v>3.4450000000000003</v>
      </c>
      <c r="J692" s="741">
        <v>400</v>
      </c>
      <c r="K692" s="742">
        <v>1378</v>
      </c>
    </row>
    <row r="693" spans="1:11" ht="14.4" customHeight="1" x14ac:dyDescent="0.3">
      <c r="A693" s="737" t="s">
        <v>606</v>
      </c>
      <c r="B693" s="738" t="s">
        <v>2778</v>
      </c>
      <c r="C693" s="739" t="s">
        <v>649</v>
      </c>
      <c r="D693" s="740" t="s">
        <v>650</v>
      </c>
      <c r="E693" s="739" t="s">
        <v>6574</v>
      </c>
      <c r="F693" s="740" t="s">
        <v>6575</v>
      </c>
      <c r="G693" s="739" t="s">
        <v>6008</v>
      </c>
      <c r="H693" s="739" t="s">
        <v>6009</v>
      </c>
      <c r="I693" s="741">
        <v>6.1199999999999992</v>
      </c>
      <c r="J693" s="741">
        <v>400</v>
      </c>
      <c r="K693" s="742">
        <v>2448</v>
      </c>
    </row>
    <row r="694" spans="1:11" ht="14.4" customHeight="1" x14ac:dyDescent="0.3">
      <c r="A694" s="737" t="s">
        <v>606</v>
      </c>
      <c r="B694" s="738" t="s">
        <v>2778</v>
      </c>
      <c r="C694" s="739" t="s">
        <v>649</v>
      </c>
      <c r="D694" s="740" t="s">
        <v>650</v>
      </c>
      <c r="E694" s="739" t="s">
        <v>6574</v>
      </c>
      <c r="F694" s="740" t="s">
        <v>6575</v>
      </c>
      <c r="G694" s="739" t="s">
        <v>6274</v>
      </c>
      <c r="H694" s="739" t="s">
        <v>6275</v>
      </c>
      <c r="I694" s="741">
        <v>1.28</v>
      </c>
      <c r="J694" s="741">
        <v>500</v>
      </c>
      <c r="K694" s="742">
        <v>641.29999999999995</v>
      </c>
    </row>
    <row r="695" spans="1:11" ht="14.4" customHeight="1" x14ac:dyDescent="0.3">
      <c r="A695" s="737" t="s">
        <v>606</v>
      </c>
      <c r="B695" s="738" t="s">
        <v>2778</v>
      </c>
      <c r="C695" s="739" t="s">
        <v>649</v>
      </c>
      <c r="D695" s="740" t="s">
        <v>650</v>
      </c>
      <c r="E695" s="739" t="s">
        <v>6574</v>
      </c>
      <c r="F695" s="740" t="s">
        <v>6575</v>
      </c>
      <c r="G695" s="739" t="s">
        <v>6102</v>
      </c>
      <c r="H695" s="739" t="s">
        <v>6103</v>
      </c>
      <c r="I695" s="741">
        <v>9.68</v>
      </c>
      <c r="J695" s="741">
        <v>50</v>
      </c>
      <c r="K695" s="742">
        <v>484</v>
      </c>
    </row>
    <row r="696" spans="1:11" ht="14.4" customHeight="1" x14ac:dyDescent="0.3">
      <c r="A696" s="737" t="s">
        <v>606</v>
      </c>
      <c r="B696" s="738" t="s">
        <v>2778</v>
      </c>
      <c r="C696" s="739" t="s">
        <v>649</v>
      </c>
      <c r="D696" s="740" t="s">
        <v>650</v>
      </c>
      <c r="E696" s="739" t="s">
        <v>6588</v>
      </c>
      <c r="F696" s="740" t="s">
        <v>6589</v>
      </c>
      <c r="G696" s="739" t="s">
        <v>6570</v>
      </c>
      <c r="H696" s="739" t="s">
        <v>6571</v>
      </c>
      <c r="I696" s="741">
        <v>132.63</v>
      </c>
      <c r="J696" s="741">
        <v>1</v>
      </c>
      <c r="K696" s="742">
        <v>132.63</v>
      </c>
    </row>
    <row r="697" spans="1:11" ht="14.4" customHeight="1" x14ac:dyDescent="0.3">
      <c r="A697" s="737" t="s">
        <v>606</v>
      </c>
      <c r="B697" s="738" t="s">
        <v>2778</v>
      </c>
      <c r="C697" s="739" t="s">
        <v>649</v>
      </c>
      <c r="D697" s="740" t="s">
        <v>650</v>
      </c>
      <c r="E697" s="739" t="s">
        <v>6576</v>
      </c>
      <c r="F697" s="740" t="s">
        <v>6577</v>
      </c>
      <c r="G697" s="739" t="s">
        <v>6034</v>
      </c>
      <c r="H697" s="739" t="s">
        <v>6035</v>
      </c>
      <c r="I697" s="741">
        <v>9.5300000000000011</v>
      </c>
      <c r="J697" s="741">
        <v>500</v>
      </c>
      <c r="K697" s="742">
        <v>4629</v>
      </c>
    </row>
    <row r="698" spans="1:11" ht="14.4" customHeight="1" x14ac:dyDescent="0.3">
      <c r="A698" s="737" t="s">
        <v>606</v>
      </c>
      <c r="B698" s="738" t="s">
        <v>2778</v>
      </c>
      <c r="C698" s="739" t="s">
        <v>649</v>
      </c>
      <c r="D698" s="740" t="s">
        <v>650</v>
      </c>
      <c r="E698" s="739" t="s">
        <v>6578</v>
      </c>
      <c r="F698" s="740" t="s">
        <v>6579</v>
      </c>
      <c r="G698" s="739" t="s">
        <v>6154</v>
      </c>
      <c r="H698" s="739" t="s">
        <v>6155</v>
      </c>
      <c r="I698" s="741">
        <v>0.3</v>
      </c>
      <c r="J698" s="741">
        <v>600</v>
      </c>
      <c r="K698" s="742">
        <v>180</v>
      </c>
    </row>
    <row r="699" spans="1:11" ht="14.4" customHeight="1" x14ac:dyDescent="0.3">
      <c r="A699" s="737" t="s">
        <v>606</v>
      </c>
      <c r="B699" s="738" t="s">
        <v>2778</v>
      </c>
      <c r="C699" s="739" t="s">
        <v>649</v>
      </c>
      <c r="D699" s="740" t="s">
        <v>650</v>
      </c>
      <c r="E699" s="739" t="s">
        <v>6578</v>
      </c>
      <c r="F699" s="740" t="s">
        <v>6579</v>
      </c>
      <c r="G699" s="739" t="s">
        <v>6036</v>
      </c>
      <c r="H699" s="739" t="s">
        <v>6037</v>
      </c>
      <c r="I699" s="741">
        <v>0.51</v>
      </c>
      <c r="J699" s="741">
        <v>800</v>
      </c>
      <c r="K699" s="742">
        <v>408</v>
      </c>
    </row>
    <row r="700" spans="1:11" ht="14.4" customHeight="1" x14ac:dyDescent="0.3">
      <c r="A700" s="737" t="s">
        <v>606</v>
      </c>
      <c r="B700" s="738" t="s">
        <v>2778</v>
      </c>
      <c r="C700" s="739" t="s">
        <v>649</v>
      </c>
      <c r="D700" s="740" t="s">
        <v>650</v>
      </c>
      <c r="E700" s="739" t="s">
        <v>6580</v>
      </c>
      <c r="F700" s="740" t="s">
        <v>6581</v>
      </c>
      <c r="G700" s="739" t="s">
        <v>6046</v>
      </c>
      <c r="H700" s="739" t="s">
        <v>6047</v>
      </c>
      <c r="I700" s="741">
        <v>0.69</v>
      </c>
      <c r="J700" s="741">
        <v>1600</v>
      </c>
      <c r="K700" s="742">
        <v>1104</v>
      </c>
    </row>
    <row r="701" spans="1:11" ht="14.4" customHeight="1" x14ac:dyDescent="0.3">
      <c r="A701" s="737" t="s">
        <v>606</v>
      </c>
      <c r="B701" s="738" t="s">
        <v>2778</v>
      </c>
      <c r="C701" s="739" t="s">
        <v>649</v>
      </c>
      <c r="D701" s="740" t="s">
        <v>650</v>
      </c>
      <c r="E701" s="739" t="s">
        <v>6580</v>
      </c>
      <c r="F701" s="740" t="s">
        <v>6581</v>
      </c>
      <c r="G701" s="739" t="s">
        <v>6048</v>
      </c>
      <c r="H701" s="739" t="s">
        <v>6049</v>
      </c>
      <c r="I701" s="741">
        <v>0.69</v>
      </c>
      <c r="J701" s="741">
        <v>800</v>
      </c>
      <c r="K701" s="742">
        <v>552</v>
      </c>
    </row>
    <row r="702" spans="1:11" ht="14.4" customHeight="1" thickBot="1" x14ac:dyDescent="0.35">
      <c r="A702" s="743" t="s">
        <v>606</v>
      </c>
      <c r="B702" s="744" t="s">
        <v>2778</v>
      </c>
      <c r="C702" s="745" t="s">
        <v>649</v>
      </c>
      <c r="D702" s="746" t="s">
        <v>650</v>
      </c>
      <c r="E702" s="745" t="s">
        <v>6580</v>
      </c>
      <c r="F702" s="746" t="s">
        <v>6581</v>
      </c>
      <c r="G702" s="745" t="s">
        <v>6050</v>
      </c>
      <c r="H702" s="745" t="s">
        <v>6051</v>
      </c>
      <c r="I702" s="747">
        <v>0.69</v>
      </c>
      <c r="J702" s="747">
        <v>400</v>
      </c>
      <c r="K702" s="748">
        <v>276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610" t="s">
        <v>130</v>
      </c>
      <c r="B1" s="610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490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90"/>
    </row>
    <row r="3" spans="1:14" x14ac:dyDescent="0.3">
      <c r="A3" s="393" t="s">
        <v>243</v>
      </c>
      <c r="B3" s="608" t="s">
        <v>225</v>
      </c>
      <c r="C3" s="376">
        <v>0</v>
      </c>
      <c r="D3" s="377">
        <v>30</v>
      </c>
      <c r="E3" s="377">
        <v>99</v>
      </c>
      <c r="F3" s="396">
        <v>100</v>
      </c>
      <c r="G3" s="396">
        <v>101</v>
      </c>
      <c r="H3" s="396">
        <v>303</v>
      </c>
      <c r="I3" s="396">
        <v>304</v>
      </c>
      <c r="J3" s="396">
        <v>305</v>
      </c>
      <c r="K3" s="396">
        <v>526</v>
      </c>
      <c r="L3" s="377">
        <v>629</v>
      </c>
      <c r="M3" s="377">
        <v>642</v>
      </c>
      <c r="N3" s="490"/>
    </row>
    <row r="4" spans="1:14" ht="36.6" outlineLevel="1" thickBot="1" x14ac:dyDescent="0.35">
      <c r="A4" s="394">
        <v>2017</v>
      </c>
      <c r="B4" s="609"/>
      <c r="C4" s="378" t="s">
        <v>226</v>
      </c>
      <c r="D4" s="379" t="s">
        <v>245</v>
      </c>
      <c r="E4" s="379" t="s">
        <v>227</v>
      </c>
      <c r="F4" s="397" t="s">
        <v>270</v>
      </c>
      <c r="G4" s="397" t="s">
        <v>271</v>
      </c>
      <c r="H4" s="397" t="s">
        <v>272</v>
      </c>
      <c r="I4" s="397" t="s">
        <v>273</v>
      </c>
      <c r="J4" s="397" t="s">
        <v>274</v>
      </c>
      <c r="K4" s="397" t="s">
        <v>250</v>
      </c>
      <c r="L4" s="379" t="s">
        <v>251</v>
      </c>
      <c r="M4" s="379" t="s">
        <v>252</v>
      </c>
      <c r="N4" s="490"/>
    </row>
    <row r="5" spans="1:14" x14ac:dyDescent="0.3">
      <c r="A5" s="380" t="s">
        <v>228</v>
      </c>
      <c r="B5" s="413"/>
      <c r="C5" s="414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90"/>
    </row>
    <row r="6" spans="1:14" ht="15" collapsed="1" thickBot="1" x14ac:dyDescent="0.35">
      <c r="A6" s="381" t="s">
        <v>94</v>
      </c>
      <c r="B6" s="416">
        <f xml:space="preserve">
TRUNC(IF($A$4&lt;=12,SUMIFS('ON Data'!F:F,'ON Data'!$D:$D,$A$4,'ON Data'!$E:$E,1),SUMIFS('ON Data'!F:F,'ON Data'!$E:$E,1)/'ON Data'!$D$3),1)</f>
        <v>161.69999999999999</v>
      </c>
      <c r="C6" s="417">
        <f xml:space="preserve">
TRUNC(IF($A$4&lt;=12,SUMIFS('ON Data'!G:G,'ON Data'!$D:$D,$A$4,'ON Data'!$E:$E,1),SUMIFS('ON Data'!G:G,'ON Data'!$E:$E,1)/'ON Data'!$D$3),1)</f>
        <v>0</v>
      </c>
      <c r="D6" s="418">
        <f xml:space="preserve">
TRUNC(IF($A$4&lt;=12,SUMIFS('ON Data'!I:I,'ON Data'!$D:$D,$A$4,'ON Data'!$E:$E,1),SUMIFS('ON Data'!I:I,'ON Data'!$E:$E,1)/'ON Data'!$D$3),1)</f>
        <v>3</v>
      </c>
      <c r="E6" s="418">
        <f xml:space="preserve">
TRUNC(IF($A$4&lt;=12,SUMIFS('ON Data'!J:J,'ON Data'!$D:$D,$A$4,'ON Data'!$E:$E,1),SUMIFS('ON Data'!J:J,'ON Data'!$E:$E,1)/'ON Data'!$D$3),1)</f>
        <v>1.6</v>
      </c>
      <c r="F6" s="418">
        <f xml:space="preserve">
TRUNC(IF($A$4&lt;=12,SUMIFS('ON Data'!K:K,'ON Data'!$D:$D,$A$4,'ON Data'!$E:$E,1),SUMIFS('ON Data'!K:K,'ON Data'!$E:$E,1)/'ON Data'!$D$3),1)</f>
        <v>1</v>
      </c>
      <c r="G6" s="418">
        <f xml:space="preserve">
TRUNC(IF($A$4&lt;=12,SUMIFS('ON Data'!L:L,'ON Data'!$D:$D,$A$4,'ON Data'!$E:$E,1),SUMIFS('ON Data'!L:L,'ON Data'!$E:$E,1)/'ON Data'!$D$3),1)</f>
        <v>25.2</v>
      </c>
      <c r="H6" s="418">
        <f xml:space="preserve">
TRUNC(IF($A$4&lt;=12,SUMIFS('ON Data'!Q:Q,'ON Data'!$D:$D,$A$4,'ON Data'!$E:$E,1),SUMIFS('ON Data'!Q:Q,'ON Data'!$E:$E,1)/'ON Data'!$D$3),1)</f>
        <v>52.6</v>
      </c>
      <c r="I6" s="418">
        <f xml:space="preserve">
TRUNC(IF($A$4&lt;=12,SUMIFS('ON Data'!R:R,'ON Data'!$D:$D,$A$4,'ON Data'!$E:$E,1),SUMIFS('ON Data'!R:R,'ON Data'!$E:$E,1)/'ON Data'!$D$3),1)</f>
        <v>42.2</v>
      </c>
      <c r="J6" s="418">
        <f xml:space="preserve">
TRUNC(IF($A$4&lt;=12,SUMIFS('ON Data'!S:S,'ON Data'!$D:$D,$A$4,'ON Data'!$E:$E,1),SUMIFS('ON Data'!S:S,'ON Data'!$E:$E,1)/'ON Data'!$D$3),1)</f>
        <v>16.3</v>
      </c>
      <c r="K6" s="418">
        <f xml:space="preserve">
TRUNC(IF($A$4&lt;=12,SUMIFS('ON Data'!AL:AL,'ON Data'!$D:$D,$A$4,'ON Data'!$E:$E,1),SUMIFS('ON Data'!AL:AL,'ON Data'!$E:$E,1)/'ON Data'!$D$3),1)</f>
        <v>1.6</v>
      </c>
      <c r="L6" s="418">
        <f xml:space="preserve">
TRUNC(IF($A$4&lt;=12,SUMIFS('ON Data'!AO:AO,'ON Data'!$D:$D,$A$4,'ON Data'!$E:$E,1),SUMIFS('ON Data'!AO:AO,'ON Data'!$E:$E,1)/'ON Data'!$D$3),1)</f>
        <v>3</v>
      </c>
      <c r="M6" s="418">
        <f xml:space="preserve">
TRUNC(IF($A$4&lt;=12,SUMIFS('ON Data'!AT:AT,'ON Data'!$D:$D,$A$4,'ON Data'!$E:$E,1),SUMIFS('ON Data'!AT:AT,'ON Data'!$E:$E,1)/'ON Data'!$D$3),1)</f>
        <v>15</v>
      </c>
      <c r="N6" s="490"/>
    </row>
    <row r="7" spans="1:14" ht="15" hidden="1" outlineLevel="1" thickBot="1" x14ac:dyDescent="0.35">
      <c r="A7" s="381" t="s">
        <v>131</v>
      </c>
      <c r="B7" s="416"/>
      <c r="C7" s="419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90"/>
    </row>
    <row r="8" spans="1:14" ht="15" hidden="1" outlineLevel="1" thickBot="1" x14ac:dyDescent="0.35">
      <c r="A8" s="381" t="s">
        <v>96</v>
      </c>
      <c r="B8" s="416"/>
      <c r="C8" s="419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90"/>
    </row>
    <row r="9" spans="1:14" ht="15" hidden="1" outlineLevel="1" thickBot="1" x14ac:dyDescent="0.35">
      <c r="A9" s="382" t="s">
        <v>69</v>
      </c>
      <c r="B9" s="420"/>
      <c r="C9" s="421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90"/>
    </row>
    <row r="10" spans="1:14" x14ac:dyDescent="0.3">
      <c r="A10" s="383" t="s">
        <v>229</v>
      </c>
      <c r="B10" s="398"/>
      <c r="C10" s="399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90"/>
    </row>
    <row r="11" spans="1:14" x14ac:dyDescent="0.3">
      <c r="A11" s="384" t="s">
        <v>230</v>
      </c>
      <c r="B11" s="401">
        <f xml:space="preserve">
IF($A$4&lt;=12,SUMIFS('ON Data'!F:F,'ON Data'!$D:$D,$A$4,'ON Data'!$E:$E,2),SUMIFS('ON Data'!F:F,'ON Data'!$E:$E,2))</f>
        <v>75309.100000000006</v>
      </c>
      <c r="C11" s="402">
        <f xml:space="preserve">
IF($A$4&lt;=12,SUMIFS('ON Data'!G:G,'ON Data'!$D:$D,$A$4,'ON Data'!$E:$E,2),SUMIFS('ON Data'!G:G,'ON Data'!$E:$E,2))</f>
        <v>0</v>
      </c>
      <c r="D11" s="403"/>
      <c r="E11" s="403">
        <f xml:space="preserve">
IF($A$4&lt;=12,SUMIFS('ON Data'!J:J,'ON Data'!$D:$D,$A$4,'ON Data'!$E:$E,2),SUMIFS('ON Data'!J:J,'ON Data'!$E:$E,2))</f>
        <v>754</v>
      </c>
      <c r="F11" s="403">
        <f xml:space="preserve">
IF($A$4&lt;=12,SUMIFS('ON Data'!K:K,'ON Data'!$D:$D,$A$4,'ON Data'!$E:$E,2),SUMIFS('ON Data'!K:K,'ON Data'!$E:$E,2))</f>
        <v>122</v>
      </c>
      <c r="G11" s="403">
        <f xml:space="preserve">
IF($A$4&lt;=12,SUMIFS('ON Data'!L:L,'ON Data'!$D:$D,$A$4,'ON Data'!$E:$E,2),SUMIFS('ON Data'!L:L,'ON Data'!$E:$E,2))</f>
        <v>12190.5</v>
      </c>
      <c r="H11" s="403">
        <f xml:space="preserve">
IF($A$4&lt;=12,SUMIFS('ON Data'!Q:Q,'ON Data'!$D:$D,$A$4,'ON Data'!$E:$E,2),SUMIFS('ON Data'!Q:Q,'ON Data'!$E:$E,2))</f>
        <v>23843.3</v>
      </c>
      <c r="I11" s="403">
        <f xml:space="preserve">
IF($A$4&lt;=12,SUMIFS('ON Data'!R:R,'ON Data'!$D:$D,$A$4,'ON Data'!$E:$E,2),SUMIFS('ON Data'!R:R,'ON Data'!$E:$E,2))</f>
        <v>19896.5</v>
      </c>
      <c r="J11" s="403">
        <f xml:space="preserve">
IF($A$4&lt;=12,SUMIFS('ON Data'!S:S,'ON Data'!$D:$D,$A$4,'ON Data'!$E:$E,2),SUMIFS('ON Data'!S:S,'ON Data'!$E:$E,2))</f>
        <v>7566.25</v>
      </c>
      <c r="K11" s="403">
        <f xml:space="preserve">
IF($A$4&lt;=12,SUMIFS('ON Data'!AL:AL,'ON Data'!$D:$D,$A$4,'ON Data'!$E:$E,2),SUMIFS('ON Data'!AL:AL,'ON Data'!$E:$E,2))</f>
        <v>850.80000000000007</v>
      </c>
      <c r="L11" s="403">
        <f xml:space="preserve">
IF($A$4&lt;=12,SUMIFS('ON Data'!AO:AO,'ON Data'!$D:$D,$A$4,'ON Data'!$E:$E,2),SUMIFS('ON Data'!AO:AO,'ON Data'!$E:$E,2))</f>
        <v>1423.5</v>
      </c>
      <c r="M11" s="403">
        <f xml:space="preserve">
IF($A$4&lt;=12,SUMIFS('ON Data'!AT:AT,'ON Data'!$D:$D,$A$4,'ON Data'!$E:$E,2),SUMIFS('ON Data'!AT:AT,'ON Data'!$E:$E,2))</f>
        <v>7134.25</v>
      </c>
      <c r="N11" s="490"/>
    </row>
    <row r="12" spans="1:14" x14ac:dyDescent="0.3">
      <c r="A12" s="384" t="s">
        <v>231</v>
      </c>
      <c r="B12" s="401">
        <f xml:space="preserve">
IF($A$4&lt;=12,SUMIFS('ON Data'!F:F,'ON Data'!$D:$D,$A$4,'ON Data'!$E:$E,3),SUMIFS('ON Data'!F:F,'ON Data'!$E:$E,3))</f>
        <v>2446.5</v>
      </c>
      <c r="C12" s="402">
        <f xml:space="preserve">
IF($A$4&lt;=12,SUMIFS('ON Data'!G:G,'ON Data'!$D:$D,$A$4,'ON Data'!$E:$E,3),SUMIFS('ON Data'!G:G,'ON Data'!$E:$E,3))</f>
        <v>0</v>
      </c>
      <c r="D12" s="403"/>
      <c r="E12" s="403">
        <f xml:space="preserve">
IF($A$4&lt;=12,SUMIFS('ON Data'!J:J,'ON Data'!$D:$D,$A$4,'ON Data'!$E:$E,3),SUMIFS('ON Data'!J:J,'ON Data'!$E:$E,3))</f>
        <v>794.6</v>
      </c>
      <c r="F12" s="403">
        <f xml:space="preserve">
IF($A$4&lt;=12,SUMIFS('ON Data'!K:K,'ON Data'!$D:$D,$A$4,'ON Data'!$E:$E,3),SUMIFS('ON Data'!K:K,'ON Data'!$E:$E,3))</f>
        <v>128</v>
      </c>
      <c r="G12" s="403">
        <f xml:space="preserve">
IF($A$4&lt;=12,SUMIFS('ON Data'!L:L,'ON Data'!$D:$D,$A$4,'ON Data'!$E:$E,3),SUMIFS('ON Data'!L:L,'ON Data'!$E:$E,3))</f>
        <v>1193.9000000000001</v>
      </c>
      <c r="H12" s="403">
        <f xml:space="preserve">
IF($A$4&lt;=12,SUMIFS('ON Data'!Q:Q,'ON Data'!$D:$D,$A$4,'ON Data'!$E:$E,3),SUMIFS('ON Data'!Q:Q,'ON Data'!$E:$E,3))</f>
        <v>219</v>
      </c>
      <c r="I12" s="403">
        <f xml:space="preserve">
IF($A$4&lt;=12,SUMIFS('ON Data'!R:R,'ON Data'!$D:$D,$A$4,'ON Data'!$E:$E,3),SUMIFS('ON Data'!R:R,'ON Data'!$E:$E,3))</f>
        <v>101</v>
      </c>
      <c r="J12" s="403">
        <f xml:space="preserve">
IF($A$4&lt;=12,SUMIFS('ON Data'!S:S,'ON Data'!$D:$D,$A$4,'ON Data'!$E:$E,3),SUMIFS('ON Data'!S:S,'ON Data'!$E:$E,3))</f>
        <v>10</v>
      </c>
      <c r="K12" s="403">
        <f xml:space="preserve">
IF($A$4&lt;=12,SUMIFS('ON Data'!AL:AL,'ON Data'!$D:$D,$A$4,'ON Data'!$E:$E,3),SUMIFS('ON Data'!AL:AL,'ON Data'!$E:$E,3))</f>
        <v>0</v>
      </c>
      <c r="L12" s="403">
        <f xml:space="preserve">
IF($A$4&lt;=12,SUMIFS('ON Data'!AO:AO,'ON Data'!$D:$D,$A$4,'ON Data'!$E:$E,3),SUMIFS('ON Data'!AO:AO,'ON Data'!$E:$E,3))</f>
        <v>0</v>
      </c>
      <c r="M12" s="403">
        <f xml:space="preserve">
IF($A$4&lt;=12,SUMIFS('ON Data'!AT:AT,'ON Data'!$D:$D,$A$4,'ON Data'!$E:$E,3),SUMIFS('ON Data'!AT:AT,'ON Data'!$E:$E,3))</f>
        <v>0</v>
      </c>
      <c r="N12" s="490"/>
    </row>
    <row r="13" spans="1:14" x14ac:dyDescent="0.3">
      <c r="A13" s="384" t="s">
        <v>238</v>
      </c>
      <c r="B13" s="401">
        <f xml:space="preserve">
IF($A$4&lt;=12,SUMIFS('ON Data'!F:F,'ON Data'!$D:$D,$A$4,'ON Data'!$E:$E,4),SUMIFS('ON Data'!F:F,'ON Data'!$E:$E,4))</f>
        <v>1861.2</v>
      </c>
      <c r="C13" s="402">
        <f xml:space="preserve">
IF($A$4&lt;=12,SUMIFS('ON Data'!G:G,'ON Data'!$D:$D,$A$4,'ON Data'!$E:$E,4),SUMIFS('ON Data'!G:G,'ON Data'!$E:$E,4))</f>
        <v>0</v>
      </c>
      <c r="D13" s="403"/>
      <c r="E13" s="403">
        <f xml:space="preserve">
IF($A$4&lt;=12,SUMIFS('ON Data'!J:J,'ON Data'!$D:$D,$A$4,'ON Data'!$E:$E,4),SUMIFS('ON Data'!J:J,'ON Data'!$E:$E,4))</f>
        <v>56.3</v>
      </c>
      <c r="F13" s="403">
        <f xml:space="preserve">
IF($A$4&lt;=12,SUMIFS('ON Data'!K:K,'ON Data'!$D:$D,$A$4,'ON Data'!$E:$E,4),SUMIFS('ON Data'!K:K,'ON Data'!$E:$E,4))</f>
        <v>84</v>
      </c>
      <c r="G13" s="403">
        <f xml:space="preserve">
IF($A$4&lt;=12,SUMIFS('ON Data'!L:L,'ON Data'!$D:$D,$A$4,'ON Data'!$E:$E,4),SUMIFS('ON Data'!L:L,'ON Data'!$E:$E,4))</f>
        <v>1377.9</v>
      </c>
      <c r="H13" s="403">
        <f xml:space="preserve">
IF($A$4&lt;=12,SUMIFS('ON Data'!Q:Q,'ON Data'!$D:$D,$A$4,'ON Data'!$E:$E,4),SUMIFS('ON Data'!Q:Q,'ON Data'!$E:$E,4))</f>
        <v>201.5</v>
      </c>
      <c r="I13" s="403">
        <f xml:space="preserve">
IF($A$4&lt;=12,SUMIFS('ON Data'!R:R,'ON Data'!$D:$D,$A$4,'ON Data'!$E:$E,4),SUMIFS('ON Data'!R:R,'ON Data'!$E:$E,4))</f>
        <v>50</v>
      </c>
      <c r="J13" s="403">
        <f xml:space="preserve">
IF($A$4&lt;=12,SUMIFS('ON Data'!S:S,'ON Data'!$D:$D,$A$4,'ON Data'!$E:$E,4),SUMIFS('ON Data'!S:S,'ON Data'!$E:$E,4))</f>
        <v>0</v>
      </c>
      <c r="K13" s="403">
        <f xml:space="preserve">
IF($A$4&lt;=12,SUMIFS('ON Data'!AL:AL,'ON Data'!$D:$D,$A$4,'ON Data'!$E:$E,4),SUMIFS('ON Data'!AL:AL,'ON Data'!$E:$E,4))</f>
        <v>0</v>
      </c>
      <c r="L13" s="403">
        <f xml:space="preserve">
IF($A$4&lt;=12,SUMIFS('ON Data'!AO:AO,'ON Data'!$D:$D,$A$4,'ON Data'!$E:$E,4),SUMIFS('ON Data'!AO:AO,'ON Data'!$E:$E,4))</f>
        <v>11.5</v>
      </c>
      <c r="M13" s="403">
        <f xml:space="preserve">
IF($A$4&lt;=12,SUMIFS('ON Data'!AT:AT,'ON Data'!$D:$D,$A$4,'ON Data'!$E:$E,4),SUMIFS('ON Data'!AT:AT,'ON Data'!$E:$E,4))</f>
        <v>80</v>
      </c>
      <c r="N13" s="490"/>
    </row>
    <row r="14" spans="1:14" ht="15" thickBot="1" x14ac:dyDescent="0.35">
      <c r="A14" s="385" t="s">
        <v>232</v>
      </c>
      <c r="B14" s="404">
        <f xml:space="preserve">
IF($A$4&lt;=12,SUMIFS('ON Data'!F:F,'ON Data'!$D:$D,$A$4,'ON Data'!$E:$E,5),SUMIFS('ON Data'!F:F,'ON Data'!$E:$E,5))</f>
        <v>847</v>
      </c>
      <c r="C14" s="405">
        <f xml:space="preserve">
IF($A$4&lt;=12,SUMIFS('ON Data'!G:G,'ON Data'!$D:$D,$A$4,'ON Data'!$E:$E,5),SUMIFS('ON Data'!G:G,'ON Data'!$E:$E,5))</f>
        <v>24</v>
      </c>
      <c r="D14" s="406"/>
      <c r="E14" s="406">
        <f xml:space="preserve">
IF($A$4&lt;=12,SUMIFS('ON Data'!J:J,'ON Data'!$D:$D,$A$4,'ON Data'!$E:$E,5),SUMIFS('ON Data'!J:J,'ON Data'!$E:$E,5))</f>
        <v>0</v>
      </c>
      <c r="F14" s="406">
        <f xml:space="preserve">
IF($A$4&lt;=12,SUMIFS('ON Data'!K:K,'ON Data'!$D:$D,$A$4,'ON Data'!$E:$E,5),SUMIFS('ON Data'!K:K,'ON Data'!$E:$E,5))</f>
        <v>0</v>
      </c>
      <c r="G14" s="406">
        <f xml:space="preserve">
IF($A$4&lt;=12,SUMIFS('ON Data'!L:L,'ON Data'!$D:$D,$A$4,'ON Data'!$E:$E,5),SUMIFS('ON Data'!L:L,'ON Data'!$E:$E,5))</f>
        <v>823</v>
      </c>
      <c r="H14" s="406">
        <f xml:space="preserve">
IF($A$4&lt;=12,SUMIFS('ON Data'!Q:Q,'ON Data'!$D:$D,$A$4,'ON Data'!$E:$E,5),SUMIFS('ON Data'!Q:Q,'ON Data'!$E:$E,5))</f>
        <v>0</v>
      </c>
      <c r="I14" s="406">
        <f xml:space="preserve">
IF($A$4&lt;=12,SUMIFS('ON Data'!R:R,'ON Data'!$D:$D,$A$4,'ON Data'!$E:$E,5),SUMIFS('ON Data'!R:R,'ON Data'!$E:$E,5))</f>
        <v>0</v>
      </c>
      <c r="J14" s="406">
        <f xml:space="preserve">
IF($A$4&lt;=12,SUMIFS('ON Data'!S:S,'ON Data'!$D:$D,$A$4,'ON Data'!$E:$E,5),SUMIFS('ON Data'!S:S,'ON Data'!$E:$E,5))</f>
        <v>0</v>
      </c>
      <c r="K14" s="406">
        <f xml:space="preserve">
IF($A$4&lt;=12,SUMIFS('ON Data'!AL:AL,'ON Data'!$D:$D,$A$4,'ON Data'!$E:$E,5),SUMIFS('ON Data'!AL:AL,'ON Data'!$E:$E,5))</f>
        <v>0</v>
      </c>
      <c r="L14" s="406">
        <f xml:space="preserve">
IF($A$4&lt;=12,SUMIFS('ON Data'!AO:AO,'ON Data'!$D:$D,$A$4,'ON Data'!$E:$E,5),SUMIFS('ON Data'!AO:AO,'ON Data'!$E:$E,5))</f>
        <v>0</v>
      </c>
      <c r="M14" s="406">
        <f xml:space="preserve">
IF($A$4&lt;=12,SUMIFS('ON Data'!AT:AT,'ON Data'!$D:$D,$A$4,'ON Data'!$E:$E,5),SUMIFS('ON Data'!AT:AT,'ON Data'!$E:$E,5))</f>
        <v>0</v>
      </c>
      <c r="N14" s="490"/>
    </row>
    <row r="15" spans="1:14" x14ac:dyDescent="0.3">
      <c r="A15" s="282" t="s">
        <v>242</v>
      </c>
      <c r="B15" s="407"/>
      <c r="C15" s="408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90"/>
    </row>
    <row r="16" spans="1:14" x14ac:dyDescent="0.3">
      <c r="A16" s="386" t="s">
        <v>233</v>
      </c>
      <c r="B16" s="401">
        <f xml:space="preserve">
IF($A$4&lt;=12,SUMIFS('ON Data'!F:F,'ON Data'!$D:$D,$A$4,'ON Data'!$E:$E,7),SUMIFS('ON Data'!F:F,'ON Data'!$E:$E,7))</f>
        <v>0</v>
      </c>
      <c r="C16" s="402">
        <f xml:space="preserve">
IF($A$4&lt;=12,SUMIFS('ON Data'!G:G,'ON Data'!$D:$D,$A$4,'ON Data'!$E:$E,7),SUMIFS('ON Data'!G:G,'ON Data'!$E:$E,7))</f>
        <v>0</v>
      </c>
      <c r="D16" s="403"/>
      <c r="E16" s="403">
        <f xml:space="preserve">
IF($A$4&lt;=12,SUMIFS('ON Data'!J:J,'ON Data'!$D:$D,$A$4,'ON Data'!$E:$E,7),SUMIFS('ON Data'!J:J,'ON Data'!$E:$E,7))</f>
        <v>0</v>
      </c>
      <c r="F16" s="403">
        <f xml:space="preserve">
IF($A$4&lt;=12,SUMIFS('ON Data'!K:K,'ON Data'!$D:$D,$A$4,'ON Data'!$E:$E,7),SUMIFS('ON Data'!K:K,'ON Data'!$E:$E,7))</f>
        <v>0</v>
      </c>
      <c r="G16" s="403">
        <f xml:space="preserve">
IF($A$4&lt;=12,SUMIFS('ON Data'!L:L,'ON Data'!$D:$D,$A$4,'ON Data'!$E:$E,7),SUMIFS('ON Data'!L:L,'ON Data'!$E:$E,7))</f>
        <v>0</v>
      </c>
      <c r="H16" s="403">
        <f xml:space="preserve">
IF($A$4&lt;=12,SUMIFS('ON Data'!Q:Q,'ON Data'!$D:$D,$A$4,'ON Data'!$E:$E,7),SUMIFS('ON Data'!Q:Q,'ON Data'!$E:$E,7))</f>
        <v>0</v>
      </c>
      <c r="I16" s="403">
        <f xml:space="preserve">
IF($A$4&lt;=12,SUMIFS('ON Data'!R:R,'ON Data'!$D:$D,$A$4,'ON Data'!$E:$E,7),SUMIFS('ON Data'!R:R,'ON Data'!$E:$E,7))</f>
        <v>0</v>
      </c>
      <c r="J16" s="403">
        <f xml:space="preserve">
IF($A$4&lt;=12,SUMIFS('ON Data'!S:S,'ON Data'!$D:$D,$A$4,'ON Data'!$E:$E,7),SUMIFS('ON Data'!S:S,'ON Data'!$E:$E,7))</f>
        <v>0</v>
      </c>
      <c r="K16" s="403">
        <f xml:space="preserve">
IF($A$4&lt;=12,SUMIFS('ON Data'!AL:AL,'ON Data'!$D:$D,$A$4,'ON Data'!$E:$E,7),SUMIFS('ON Data'!AL:AL,'ON Data'!$E:$E,7))</f>
        <v>0</v>
      </c>
      <c r="L16" s="403">
        <f xml:space="preserve">
IF($A$4&lt;=12,SUMIFS('ON Data'!AO:AO,'ON Data'!$D:$D,$A$4,'ON Data'!$E:$E,7),SUMIFS('ON Data'!AO:AO,'ON Data'!$E:$E,7))</f>
        <v>0</v>
      </c>
      <c r="M16" s="403">
        <f xml:space="preserve">
IF($A$4&lt;=12,SUMIFS('ON Data'!AT:AT,'ON Data'!$D:$D,$A$4,'ON Data'!$E:$E,7),SUMIFS('ON Data'!AT:AT,'ON Data'!$E:$E,7))</f>
        <v>0</v>
      </c>
      <c r="N16" s="490"/>
    </row>
    <row r="17" spans="1:46" x14ac:dyDescent="0.3">
      <c r="A17" s="386" t="s">
        <v>234</v>
      </c>
      <c r="B17" s="401">
        <f xml:space="preserve">
IF($A$4&lt;=12,SUMIFS('ON Data'!F:F,'ON Data'!$D:$D,$A$4,'ON Data'!$E:$E,8),SUMIFS('ON Data'!F:F,'ON Data'!$E:$E,8))</f>
        <v>0</v>
      </c>
      <c r="C17" s="402">
        <f xml:space="preserve">
IF($A$4&lt;=12,SUMIFS('ON Data'!G:G,'ON Data'!$D:$D,$A$4,'ON Data'!$E:$E,8),SUMIFS('ON Data'!G:G,'ON Data'!$E:$E,8))</f>
        <v>0</v>
      </c>
      <c r="D17" s="403"/>
      <c r="E17" s="403">
        <f xml:space="preserve">
IF($A$4&lt;=12,SUMIFS('ON Data'!J:J,'ON Data'!$D:$D,$A$4,'ON Data'!$E:$E,8),SUMIFS('ON Data'!J:J,'ON Data'!$E:$E,8))</f>
        <v>0</v>
      </c>
      <c r="F17" s="403">
        <f xml:space="preserve">
IF($A$4&lt;=12,SUMIFS('ON Data'!K:K,'ON Data'!$D:$D,$A$4,'ON Data'!$E:$E,8),SUMIFS('ON Data'!K:K,'ON Data'!$E:$E,8))</f>
        <v>0</v>
      </c>
      <c r="G17" s="403">
        <f xml:space="preserve">
IF($A$4&lt;=12,SUMIFS('ON Data'!L:L,'ON Data'!$D:$D,$A$4,'ON Data'!$E:$E,8),SUMIFS('ON Data'!L:L,'ON Data'!$E:$E,8))</f>
        <v>0</v>
      </c>
      <c r="H17" s="403">
        <f xml:space="preserve">
IF($A$4&lt;=12,SUMIFS('ON Data'!Q:Q,'ON Data'!$D:$D,$A$4,'ON Data'!$E:$E,8),SUMIFS('ON Data'!Q:Q,'ON Data'!$E:$E,8))</f>
        <v>0</v>
      </c>
      <c r="I17" s="403">
        <f xml:space="preserve">
IF($A$4&lt;=12,SUMIFS('ON Data'!R:R,'ON Data'!$D:$D,$A$4,'ON Data'!$E:$E,8),SUMIFS('ON Data'!R:R,'ON Data'!$E:$E,8))</f>
        <v>0</v>
      </c>
      <c r="J17" s="403">
        <f xml:space="preserve">
IF($A$4&lt;=12,SUMIFS('ON Data'!S:S,'ON Data'!$D:$D,$A$4,'ON Data'!$E:$E,8),SUMIFS('ON Data'!S:S,'ON Data'!$E:$E,8))</f>
        <v>0</v>
      </c>
      <c r="K17" s="403">
        <f xml:space="preserve">
IF($A$4&lt;=12,SUMIFS('ON Data'!AL:AL,'ON Data'!$D:$D,$A$4,'ON Data'!$E:$E,8),SUMIFS('ON Data'!AL:AL,'ON Data'!$E:$E,8))</f>
        <v>0</v>
      </c>
      <c r="L17" s="403">
        <f xml:space="preserve">
IF($A$4&lt;=12,SUMIFS('ON Data'!AO:AO,'ON Data'!$D:$D,$A$4,'ON Data'!$E:$E,8),SUMIFS('ON Data'!AO:AO,'ON Data'!$E:$E,8))</f>
        <v>0</v>
      </c>
      <c r="M17" s="403">
        <f xml:space="preserve">
IF($A$4&lt;=12,SUMIFS('ON Data'!AT:AT,'ON Data'!$D:$D,$A$4,'ON Data'!$E:$E,8),SUMIFS('ON Data'!AT:AT,'ON Data'!$E:$E,8))</f>
        <v>0</v>
      </c>
      <c r="N17" s="490"/>
    </row>
    <row r="18" spans="1:46" x14ac:dyDescent="0.3">
      <c r="A18" s="386" t="s">
        <v>235</v>
      </c>
      <c r="B18" s="401">
        <f xml:space="preserve">
B19-B16-B17</f>
        <v>81415</v>
      </c>
      <c r="C18" s="402">
        <f t="shared" ref="C18:G18" si="0" xml:space="preserve">
C19-C16-C17</f>
        <v>0</v>
      </c>
      <c r="D18" s="403"/>
      <c r="E18" s="403">
        <f t="shared" si="0"/>
        <v>3400</v>
      </c>
      <c r="F18" s="403">
        <f t="shared" si="0"/>
        <v>2500</v>
      </c>
      <c r="G18" s="403">
        <f t="shared" si="0"/>
        <v>60597</v>
      </c>
      <c r="H18" s="403">
        <f t="shared" ref="H18:L18" si="1" xml:space="preserve">
H19-H16-H17</f>
        <v>0</v>
      </c>
      <c r="I18" s="403">
        <f t="shared" si="1"/>
        <v>14918</v>
      </c>
      <c r="J18" s="403">
        <f t="shared" si="1"/>
        <v>0</v>
      </c>
      <c r="K18" s="403">
        <f t="shared" si="1"/>
        <v>0</v>
      </c>
      <c r="L18" s="403">
        <f t="shared" si="1"/>
        <v>0</v>
      </c>
      <c r="M18" s="403">
        <f t="shared" ref="M18" si="2" xml:space="preserve">
M19-M16-M17</f>
        <v>0</v>
      </c>
      <c r="N18" s="490"/>
    </row>
    <row r="19" spans="1:46" ht="15" thickBot="1" x14ac:dyDescent="0.35">
      <c r="A19" s="387" t="s">
        <v>236</v>
      </c>
      <c r="B19" s="410">
        <f xml:space="preserve">
IF($A$4&lt;=12,SUMIFS('ON Data'!F:F,'ON Data'!$D:$D,$A$4,'ON Data'!$E:$E,9),SUMIFS('ON Data'!F:F,'ON Data'!$E:$E,9))</f>
        <v>81415</v>
      </c>
      <c r="C19" s="411">
        <f xml:space="preserve">
IF($A$4&lt;=12,SUMIFS('ON Data'!G:G,'ON Data'!$D:$D,$A$4,'ON Data'!$E:$E,9),SUMIFS('ON Data'!G:G,'ON Data'!$E:$E,9))</f>
        <v>0</v>
      </c>
      <c r="D19" s="412"/>
      <c r="E19" s="412">
        <f xml:space="preserve">
IF($A$4&lt;=12,SUMIFS('ON Data'!J:J,'ON Data'!$D:$D,$A$4,'ON Data'!$E:$E,9),SUMIFS('ON Data'!J:J,'ON Data'!$E:$E,9))</f>
        <v>3400</v>
      </c>
      <c r="F19" s="412">
        <f xml:space="preserve">
IF($A$4&lt;=12,SUMIFS('ON Data'!K:K,'ON Data'!$D:$D,$A$4,'ON Data'!$E:$E,9),SUMIFS('ON Data'!K:K,'ON Data'!$E:$E,9))</f>
        <v>2500</v>
      </c>
      <c r="G19" s="412">
        <f xml:space="preserve">
IF($A$4&lt;=12,SUMIFS('ON Data'!L:L,'ON Data'!$D:$D,$A$4,'ON Data'!$E:$E,9),SUMIFS('ON Data'!L:L,'ON Data'!$E:$E,9))</f>
        <v>60597</v>
      </c>
      <c r="H19" s="412">
        <f xml:space="preserve">
IF($A$4&lt;=12,SUMIFS('ON Data'!Q:Q,'ON Data'!$D:$D,$A$4,'ON Data'!$E:$E,9),SUMIFS('ON Data'!Q:Q,'ON Data'!$E:$E,9))</f>
        <v>0</v>
      </c>
      <c r="I19" s="412">
        <f xml:space="preserve">
IF($A$4&lt;=12,SUMIFS('ON Data'!R:R,'ON Data'!$D:$D,$A$4,'ON Data'!$E:$E,9),SUMIFS('ON Data'!R:R,'ON Data'!$E:$E,9))</f>
        <v>14918</v>
      </c>
      <c r="J19" s="412">
        <f xml:space="preserve">
IF($A$4&lt;=12,SUMIFS('ON Data'!S:S,'ON Data'!$D:$D,$A$4,'ON Data'!$E:$E,9),SUMIFS('ON Data'!S:S,'ON Data'!$E:$E,9))</f>
        <v>0</v>
      </c>
      <c r="K19" s="412">
        <f xml:space="preserve">
IF($A$4&lt;=12,SUMIFS('ON Data'!AL:AL,'ON Data'!$D:$D,$A$4,'ON Data'!$E:$E,9),SUMIFS('ON Data'!AL:AL,'ON Data'!$E:$E,9))</f>
        <v>0</v>
      </c>
      <c r="L19" s="412">
        <f xml:space="preserve">
IF($A$4&lt;=12,SUMIFS('ON Data'!AO:AO,'ON Data'!$D:$D,$A$4,'ON Data'!$E:$E,9),SUMIFS('ON Data'!AO:AO,'ON Data'!$E:$E,9))</f>
        <v>0</v>
      </c>
      <c r="M19" s="412">
        <f xml:space="preserve">
IF($A$4&lt;=12,SUMIFS('ON Data'!AT:AT,'ON Data'!$D:$D,$A$4,'ON Data'!$E:$E,9),SUMIFS('ON Data'!AT:AT,'ON Data'!$E:$E,9))</f>
        <v>0</v>
      </c>
      <c r="N19" s="490"/>
    </row>
    <row r="20" spans="1:46" ht="15" collapsed="1" thickBot="1" x14ac:dyDescent="0.35">
      <c r="A20" s="388" t="s">
        <v>94</v>
      </c>
      <c r="B20" s="529">
        <f xml:space="preserve">
IF($A$4&lt;=12,SUMIFS('ON Data'!F:F,'ON Data'!$D:$D,$A$4,'ON Data'!$E:$E,6),SUMIFS('ON Data'!F:F,'ON Data'!$E:$E,6))</f>
        <v>19891536</v>
      </c>
      <c r="C20" s="514">
        <f xml:space="preserve">
IF($A$4&lt;=12,SUMIFS('ON Data'!G:G,'ON Data'!$D:$D,$A$4,'ON Data'!$E:$E,6),SUMIFS('ON Data'!G:G,'ON Data'!$E:$E,6))</f>
        <v>10800</v>
      </c>
      <c r="D20" s="513"/>
      <c r="E20" s="513">
        <f xml:space="preserve">
IF($A$4&lt;=12,SUMIFS('ON Data'!J:J,'ON Data'!$D:$D,$A$4,'ON Data'!$E:$E,6),SUMIFS('ON Data'!J:J,'ON Data'!$E:$E,6))</f>
        <v>413602</v>
      </c>
      <c r="F20" s="513">
        <f xml:space="preserve">
IF($A$4&lt;=12,SUMIFS('ON Data'!K:K,'ON Data'!$D:$D,$A$4,'ON Data'!$E:$E,6),SUMIFS('ON Data'!K:K,'ON Data'!$E:$E,6))</f>
        <v>192917</v>
      </c>
      <c r="G20" s="513">
        <f xml:space="preserve">
IF($A$4&lt;=12,SUMIFS('ON Data'!L:L,'ON Data'!$D:$D,$A$4,'ON Data'!$E:$E,6),SUMIFS('ON Data'!L:L,'ON Data'!$E:$E,6))</f>
        <v>6533321</v>
      </c>
      <c r="H20" s="513">
        <f xml:space="preserve">
IF($A$4&lt;=12,SUMIFS('ON Data'!Q:Q,'ON Data'!$D:$D,$A$4,'ON Data'!$E:$E,6),SUMIFS('ON Data'!Q:Q,'ON Data'!$E:$E,6))</f>
        <v>4907261</v>
      </c>
      <c r="I20" s="513">
        <f xml:space="preserve">
IF($A$4&lt;=12,SUMIFS('ON Data'!R:R,'ON Data'!$D:$D,$A$4,'ON Data'!$E:$E,6),SUMIFS('ON Data'!R:R,'ON Data'!$E:$E,6))</f>
        <v>4557507</v>
      </c>
      <c r="J20" s="513">
        <f xml:space="preserve">
IF($A$4&lt;=12,SUMIFS('ON Data'!S:S,'ON Data'!$D:$D,$A$4,'ON Data'!$E:$E,6),SUMIFS('ON Data'!S:S,'ON Data'!$E:$E,6))</f>
        <v>1890422</v>
      </c>
      <c r="K20" s="513">
        <f xml:space="preserve">
IF($A$4&lt;=12,SUMIFS('ON Data'!AL:AL,'ON Data'!$D:$D,$A$4,'ON Data'!$E:$E,6),SUMIFS('ON Data'!AL:AL,'ON Data'!$E:$E,6))</f>
        <v>131294</v>
      </c>
      <c r="L20" s="513">
        <f xml:space="preserve">
IF($A$4&lt;=12,SUMIFS('ON Data'!AO:AO,'ON Data'!$D:$D,$A$4,'ON Data'!$E:$E,6),SUMIFS('ON Data'!AO:AO,'ON Data'!$E:$E,6))</f>
        <v>157008</v>
      </c>
      <c r="M20" s="513">
        <f xml:space="preserve">
IF($A$4&lt;=12,SUMIFS('ON Data'!AT:AT,'ON Data'!$D:$D,$A$4,'ON Data'!$E:$E,6),SUMIFS('ON Data'!AT:AT,'ON Data'!$E:$E,6))</f>
        <v>863755</v>
      </c>
      <c r="N20" s="490"/>
    </row>
    <row r="21" spans="1:46" ht="15" hidden="1" outlineLevel="1" thickBot="1" x14ac:dyDescent="0.35">
      <c r="A21" s="381" t="s">
        <v>131</v>
      </c>
      <c r="B21" s="530">
        <f xml:space="preserve">
IF($A$4&lt;=12,SUMIFS('ON Data'!F:F,'ON Data'!$D:$D,$A$4,'ON Data'!$E:$E,12),SUMIFS('ON Data'!F:F,'ON Data'!$E:$E,12))</f>
        <v>0</v>
      </c>
      <c r="C21" s="528">
        <f xml:space="preserve">
IF($A$4&lt;=12,SUMIFS('ON Data'!G:G,'ON Data'!$D:$D,$A$4,'ON Data'!$E:$E,12),SUMIFS('ON Data'!G:G,'ON Data'!$E:$E,12))</f>
        <v>0</v>
      </c>
      <c r="D21" s="512"/>
      <c r="E21" s="512">
        <f xml:space="preserve">
IF($A$4&lt;=12,SUMIFS('ON Data'!J:J,'ON Data'!$D:$D,$A$4,'ON Data'!$E:$E,12),SUMIFS('ON Data'!J:J,'ON Data'!$E:$E,12))</f>
        <v>0</v>
      </c>
      <c r="F21" s="512">
        <f xml:space="preserve">
IF($A$4&lt;=12,SUMIFS('ON Data'!K:K,'ON Data'!$D:$D,$A$4,'ON Data'!$E:$E,12),SUMIFS('ON Data'!K:K,'ON Data'!$E:$E,12))</f>
        <v>0</v>
      </c>
      <c r="G21" s="512">
        <f xml:space="preserve">
IF($A$4&lt;=12,SUMIFS('ON Data'!L:L,'ON Data'!$D:$D,$A$4,'ON Data'!$E:$E,12),SUMIFS('ON Data'!L:L,'ON Data'!$E:$E,12))</f>
        <v>0</v>
      </c>
      <c r="H21" s="512">
        <f xml:space="preserve">
IF($A$4&lt;=12,SUMIFS('ON Data'!Q:Q,'ON Data'!$D:$D,$A$4,'ON Data'!$E:$E,12),SUMIFS('ON Data'!Q:Q,'ON Data'!$E:$E,12))</f>
        <v>0</v>
      </c>
      <c r="I21" s="512">
        <f xml:space="preserve">
IF($A$4&lt;=12,SUMIFS('ON Data'!R:R,'ON Data'!$D:$D,$A$4,'ON Data'!$E:$E,12),SUMIFS('ON Data'!R:R,'ON Data'!$E:$E,12))</f>
        <v>0</v>
      </c>
      <c r="J21" s="512">
        <f xml:space="preserve">
IF($A$4&lt;=12,SUMIFS('ON Data'!S:S,'ON Data'!$D:$D,$A$4,'ON Data'!$E:$E,12),SUMIFS('ON Data'!S:S,'ON Data'!$E:$E,12))</f>
        <v>0</v>
      </c>
      <c r="K21" s="512">
        <f xml:space="preserve">
IF($A$4&lt;=12,SUMIFS('ON Data'!AL:AL,'ON Data'!$D:$D,$A$4,'ON Data'!$E:$E,12),SUMIFS('ON Data'!AL:AL,'ON Data'!$E:$E,12))</f>
        <v>0</v>
      </c>
      <c r="L21" s="512">
        <f xml:space="preserve">
IF($A$4&lt;=12,SUMIFS('ON Data'!AO:AO,'ON Data'!$D:$D,$A$4,'ON Data'!$E:$E,12),SUMIFS('ON Data'!AO:AO,'ON Data'!$E:$E,12))</f>
        <v>0</v>
      </c>
      <c r="M21" s="512"/>
      <c r="N21" s="490"/>
    </row>
    <row r="22" spans="1:46" ht="15" hidden="1" outlineLevel="1" thickBot="1" x14ac:dyDescent="0.35">
      <c r="A22" s="381" t="s">
        <v>96</v>
      </c>
      <c r="B22" s="531" t="str">
        <f xml:space="preserve">
IF(OR(B21="",B21=0),"",B20/B21)</f>
        <v/>
      </c>
      <c r="C22" s="458" t="str">
        <f t="shared" ref="C22:G22" si="3" xml:space="preserve">
IF(OR(C21="",C21=0),"",C20/C21)</f>
        <v/>
      </c>
      <c r="D22" s="459"/>
      <c r="E22" s="459" t="str">
        <f t="shared" si="3"/>
        <v/>
      </c>
      <c r="F22" s="459" t="str">
        <f t="shared" si="3"/>
        <v/>
      </c>
      <c r="G22" s="459" t="str">
        <f t="shared" si="3"/>
        <v/>
      </c>
      <c r="H22" s="459" t="str">
        <f t="shared" ref="H22:L22" si="4" xml:space="preserve">
IF(OR(H21="",H21=0),"",H20/H21)</f>
        <v/>
      </c>
      <c r="I22" s="459" t="str">
        <f t="shared" si="4"/>
        <v/>
      </c>
      <c r="J22" s="459" t="str">
        <f t="shared" si="4"/>
        <v/>
      </c>
      <c r="K22" s="459" t="str">
        <f t="shared" si="4"/>
        <v/>
      </c>
      <c r="L22" s="459" t="str">
        <f t="shared" si="4"/>
        <v/>
      </c>
      <c r="M22" s="459"/>
      <c r="N22" s="490"/>
    </row>
    <row r="23" spans="1:46" ht="15" hidden="1" outlineLevel="1" thickBot="1" x14ac:dyDescent="0.35">
      <c r="A23" s="389" t="s">
        <v>69</v>
      </c>
      <c r="B23" s="532">
        <f xml:space="preserve">
IF(B21="","",B20-B21)</f>
        <v>19891536</v>
      </c>
      <c r="C23" s="405">
        <f t="shared" ref="C23:G23" si="5" xml:space="preserve">
IF(C21="","",C20-C21)</f>
        <v>10800</v>
      </c>
      <c r="D23" s="406"/>
      <c r="E23" s="406">
        <f t="shared" si="5"/>
        <v>413602</v>
      </c>
      <c r="F23" s="406">
        <f t="shared" si="5"/>
        <v>192917</v>
      </c>
      <c r="G23" s="406">
        <f t="shared" si="5"/>
        <v>6533321</v>
      </c>
      <c r="H23" s="406">
        <f t="shared" ref="H23:L23" si="6" xml:space="preserve">
IF(H21="","",H20-H21)</f>
        <v>4907261</v>
      </c>
      <c r="I23" s="406">
        <f t="shared" si="6"/>
        <v>4557507</v>
      </c>
      <c r="J23" s="406">
        <f t="shared" si="6"/>
        <v>1890422</v>
      </c>
      <c r="K23" s="406">
        <f t="shared" si="6"/>
        <v>131294</v>
      </c>
      <c r="L23" s="406">
        <f t="shared" si="6"/>
        <v>157008</v>
      </c>
      <c r="M23" s="406"/>
      <c r="N23" s="490"/>
    </row>
    <row r="24" spans="1:46" x14ac:dyDescent="0.3">
      <c r="A24" s="383" t="s">
        <v>237</v>
      </c>
      <c r="B24" s="427" t="s">
        <v>3</v>
      </c>
      <c r="C24" s="525" t="s">
        <v>317</v>
      </c>
      <c r="D24" s="526" t="s">
        <v>318</v>
      </c>
      <c r="E24" s="526" t="s">
        <v>321</v>
      </c>
      <c r="F24" s="527" t="s">
        <v>248</v>
      </c>
      <c r="AT24" s="490"/>
    </row>
    <row r="25" spans="1:46" x14ac:dyDescent="0.3">
      <c r="A25" s="384" t="s">
        <v>94</v>
      </c>
      <c r="B25" s="401">
        <f xml:space="preserve">
SUM(C25:F25)</f>
        <v>126837</v>
      </c>
      <c r="C25" s="516">
        <f xml:space="preserve">
IF($A$4&lt;=12,SUMIFS('ON Data'!$G:$G,'ON Data'!$D:$D,$A$4,'ON Data'!$E:$E,10),SUMIFS('ON Data'!$G:$G,'ON Data'!$E:$E,10))</f>
        <v>89800</v>
      </c>
      <c r="D25" s="517">
        <f xml:space="preserve">
IF($A$4&lt;=12,SUMIFS('ON Data'!$J:$J,'ON Data'!$D:$D,$A$4,'ON Data'!$E:$E,10),SUMIFS('ON Data'!$J:$J,'ON Data'!$E:$E,10))</f>
        <v>0</v>
      </c>
      <c r="E25" s="517">
        <f xml:space="preserve">
IF($A$4&lt;=12,SUMIFS('ON Data'!$H:$H,'ON Data'!$D:$D,$A$4,'ON Data'!$E:$E,10),SUMIFS('ON Data'!$H:$H,'ON Data'!$E:$E,10))</f>
        <v>37037</v>
      </c>
      <c r="F25" s="518">
        <f xml:space="preserve">
IF($A$4&lt;=12,SUMIFS('ON Data'!$I:$I,'ON Data'!$D:$D,$A$4,'ON Data'!$E:$E,10),SUMIFS('ON Data'!$I:$I,'ON Data'!$E:$E,10))</f>
        <v>0</v>
      </c>
    </row>
    <row r="26" spans="1:46" x14ac:dyDescent="0.3">
      <c r="A26" s="390" t="s">
        <v>247</v>
      </c>
      <c r="B26" s="410">
        <f xml:space="preserve">
SUM(C26:F26)</f>
        <v>53751.583537216873</v>
      </c>
      <c r="C26" s="516">
        <f xml:space="preserve">
IF($A$4&lt;=12,SUMIFS('ON Data'!$G:$G,'ON Data'!$D:$D,$A$4,'ON Data'!$E:$E,11),SUMIFS('ON Data'!$G:$G,'ON Data'!$E:$E,11))</f>
        <v>21501.583537216873</v>
      </c>
      <c r="D26" s="517">
        <f xml:space="preserve">
IF($A$4&lt;=12,SUMIFS('ON Data'!$J:$J,'ON Data'!$D:$D,$A$4,'ON Data'!$E:$E,11),SUMIFS('ON Data'!$J:$J,'ON Data'!$E:$E,11))</f>
        <v>3125</v>
      </c>
      <c r="E26" s="517">
        <f xml:space="preserve">
IF($A$4&lt;=12,SUMIFS('ON Data'!$H:$H,'ON Data'!$D:$D,$A$4,'ON Data'!$E:$E,11),SUMIFS('ON Data'!$H:$H,'ON Data'!$E:$E,11))</f>
        <v>29125</v>
      </c>
      <c r="F26" s="518">
        <f xml:space="preserve">
IF($A$4&lt;=12,SUMIFS('ON Data'!$I:$I,'ON Data'!$D:$D,$A$4,'ON Data'!$E:$E,11),SUMIFS('ON Data'!$I:$I,'ON Data'!$E:$E,11))</f>
        <v>0</v>
      </c>
    </row>
    <row r="27" spans="1:46" x14ac:dyDescent="0.3">
      <c r="A27" s="390" t="s">
        <v>96</v>
      </c>
      <c r="B27" s="428">
        <f xml:space="preserve">
IF(B26=0,0,B25/B26)</f>
        <v>2.3596886203767329</v>
      </c>
      <c r="C27" s="519">
        <f xml:space="preserve">
IF(C26=0,0,C25/C26)</f>
        <v>4.1764365794066327</v>
      </c>
      <c r="D27" s="520">
        <f t="shared" ref="D27:E27" si="7" xml:space="preserve">
IF(D26=0,0,D25/D26)</f>
        <v>0</v>
      </c>
      <c r="E27" s="520">
        <f t="shared" si="7"/>
        <v>1.2716566523605151</v>
      </c>
      <c r="F27" s="521">
        <f xml:space="preserve">
IF(F26=0,0,F25/F26)</f>
        <v>0</v>
      </c>
    </row>
    <row r="28" spans="1:46" ht="15" thickBot="1" x14ac:dyDescent="0.35">
      <c r="A28" s="390" t="s">
        <v>246</v>
      </c>
      <c r="B28" s="410">
        <f xml:space="preserve">
SUM(C28:F28)</f>
        <v>-73085.41646278312</v>
      </c>
      <c r="C28" s="522">
        <f xml:space="preserve">
C26-C25</f>
        <v>-68298.41646278312</v>
      </c>
      <c r="D28" s="523">
        <f t="shared" ref="D28:E28" si="8" xml:space="preserve">
D26-D25</f>
        <v>3125</v>
      </c>
      <c r="E28" s="523">
        <f t="shared" si="8"/>
        <v>-7912</v>
      </c>
      <c r="F28" s="524">
        <f xml:space="preserve">
F26-F25</f>
        <v>0</v>
      </c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  <c r="W28" s="490"/>
      <c r="X28" s="490"/>
      <c r="Y28" s="490"/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</row>
    <row r="29" spans="1:46" x14ac:dyDescent="0.3">
      <c r="A29" s="391"/>
      <c r="B29" s="391"/>
      <c r="C29" s="392"/>
      <c r="D29" s="391"/>
      <c r="E29" s="391"/>
      <c r="F29" s="391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1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24" t="s">
        <v>241</v>
      </c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</row>
    <row r="33" spans="1:1" x14ac:dyDescent="0.3">
      <c r="A33" s="426" t="s">
        <v>313</v>
      </c>
    </row>
    <row r="34" spans="1:1" x14ac:dyDescent="0.3">
      <c r="A34" s="426" t="s">
        <v>314</v>
      </c>
    </row>
    <row r="35" spans="1:1" x14ac:dyDescent="0.3">
      <c r="A35" s="426" t="s">
        <v>315</v>
      </c>
    </row>
    <row r="36" spans="1:1" x14ac:dyDescent="0.3">
      <c r="A36" s="426" t="s">
        <v>316</v>
      </c>
    </row>
    <row r="37" spans="1:1" x14ac:dyDescent="0.3">
      <c r="A37" s="42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38" t="s">
        <v>151</v>
      </c>
      <c r="B1" s="538"/>
      <c r="C1" s="539"/>
      <c r="D1" s="539"/>
      <c r="E1" s="539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43844.712769542275</v>
      </c>
      <c r="D4" s="280">
        <f ca="1">IF(ISERROR(VLOOKUP("Náklady celkem",INDIRECT("HI!$A:$G"),5,0)),0,VLOOKUP("Náklady celkem",INDIRECT("HI!$A:$G"),5,0))</f>
        <v>43638.465520000005</v>
      </c>
      <c r="E4" s="281">
        <f ca="1">IF(C4=0,0,D4/C4)</f>
        <v>0.99529596075526028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5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8431.0147628878076</v>
      </c>
      <c r="D7" s="288">
        <f>IF(ISERROR(HI!E5),"",HI!E5)</f>
        <v>8266.9333700000025</v>
      </c>
      <c r="E7" s="285">
        <f t="shared" ref="E7:E15" si="0">IF(C7=0,0,D7/C7)</f>
        <v>0.98053835777751575</v>
      </c>
    </row>
    <row r="8" spans="1:5" ht="14.4" customHeight="1" x14ac:dyDescent="0.3">
      <c r="A8" s="45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0.54857135222572839</v>
      </c>
      <c r="E8" s="285">
        <f t="shared" si="0"/>
        <v>0.60952372469525373</v>
      </c>
    </row>
    <row r="9" spans="1:5" ht="14.4" customHeight="1" x14ac:dyDescent="0.3">
      <c r="A9" s="453" t="str">
        <f>HYPERLINK("#'LŽ Statim'!A1","Podíl statimových žádanek (max. 30%)")</f>
        <v>Podíl statimových žádanek (max. 30%)</v>
      </c>
      <c r="B9" s="451" t="s">
        <v>265</v>
      </c>
      <c r="C9" s="452">
        <v>0.3</v>
      </c>
      <c r="D9" s="452">
        <f>IF('LŽ Statim'!G3="",0,'LŽ Statim'!G3)</f>
        <v>0.14813843733613005</v>
      </c>
      <c r="E9" s="285">
        <f>IF(C9=0,0,D9/C9)</f>
        <v>0.49379479112043351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5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0.73553769399967395</v>
      </c>
      <c r="E11" s="285">
        <f t="shared" si="0"/>
        <v>1.2258961566661233</v>
      </c>
    </row>
    <row r="12" spans="1:5" ht="14.4" customHeight="1" x14ac:dyDescent="0.3">
      <c r="A12" s="45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0.597740921955625</v>
      </c>
      <c r="E12" s="285">
        <f t="shared" si="0"/>
        <v>0.74717615244453117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1662.6973488472483</v>
      </c>
      <c r="D15" s="288">
        <f>IF(ISERROR(HI!E6),"",HI!E6)</f>
        <v>1498.0649100000001</v>
      </c>
      <c r="E15" s="285">
        <f t="shared" si="0"/>
        <v>0.90098472282920983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27691</v>
      </c>
      <c r="D16" s="284">
        <f ca="1">IF(ISERROR(VLOOKUP("Osobní náklady (Kč) *",INDIRECT("HI!$A:$G"),5,0)),0,VLOOKUP("Osobní náklady (Kč) *",INDIRECT("HI!$A:$G"),5,0))</f>
        <v>27020.162890000003</v>
      </c>
      <c r="E16" s="285">
        <f ca="1">IF(C16=0,0,D16/C16)</f>
        <v>0.97577418258640003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34816.633529999992</v>
      </c>
      <c r="D18" s="303">
        <f ca="1">IF(ISERROR(VLOOKUP("Výnosy celkem",INDIRECT("HI!$A:$G"),5,0)),0,VLOOKUP("Výnosy celkem",INDIRECT("HI!$A:$G"),5,0))</f>
        <v>29429.747910000002</v>
      </c>
      <c r="E18" s="304">
        <f t="shared" ref="E18:E31" ca="1" si="1">IF(C18=0,0,D18/C18)</f>
        <v>0.84527838926878607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3773.7735300000018</v>
      </c>
      <c r="D19" s="284">
        <f ca="1">IF(ISERROR(VLOOKUP("Ambulance *",INDIRECT("HI!$A:$G"),5,0)),0,VLOOKUP("Ambulance *",INDIRECT("HI!$A:$G"),5,0))</f>
        <v>3935.8379100000011</v>
      </c>
      <c r="E19" s="285">
        <f t="shared" ca="1" si="1"/>
        <v>1.0429449140791442</v>
      </c>
    </row>
    <row r="20" spans="1:5" ht="14.4" customHeight="1" x14ac:dyDescent="0.3">
      <c r="A20" s="483" t="str">
        <f>HYPERLINK("#'ZV Vykáz.-A'!A1","Zdravotní výkony vykázané u ambulantních pacientů (min. 100 % 2016)")</f>
        <v>Zdravotní výkony vykázané u ambulantních pacientů (min. 100 % 2016)</v>
      </c>
      <c r="B20" s="484" t="s">
        <v>153</v>
      </c>
      <c r="C20" s="289">
        <v>1</v>
      </c>
      <c r="D20" s="289">
        <f>IF(ISERROR(VLOOKUP("Celkem:",'ZV Vykáz.-A'!$A:$AB,10,0)),"",VLOOKUP("Celkem:",'ZV Vykáz.-A'!$A:$AB,10,0))</f>
        <v>1.0429449140791445</v>
      </c>
      <c r="E20" s="285">
        <f t="shared" si="1"/>
        <v>1.0429449140791445</v>
      </c>
    </row>
    <row r="21" spans="1:5" ht="14.4" customHeight="1" x14ac:dyDescent="0.3">
      <c r="A21" s="481" t="str">
        <f>HYPERLINK("#'ZV Vykáz.-A'!A1","Specializovaná ambulantní péče")</f>
        <v>Specializovaná ambulantní péče</v>
      </c>
      <c r="B21" s="484" t="s">
        <v>153</v>
      </c>
      <c r="C21" s="289">
        <v>1</v>
      </c>
      <c r="D21" s="452">
        <f>IF(ISERROR(VLOOKUP("Specializovaná ambulantní péče",'ZV Vykáz.-A'!$A:$AB,10,0)),"",VLOOKUP("Specializovaná ambulantní péče",'ZV Vykáz.-A'!$A:$AB,10,0))</f>
        <v>1.0429449140791447</v>
      </c>
      <c r="E21" s="285">
        <f t="shared" si="1"/>
        <v>1.0429449140791447</v>
      </c>
    </row>
    <row r="22" spans="1:5" ht="14.4" customHeight="1" x14ac:dyDescent="0.3">
      <c r="A22" s="481" t="str">
        <f>HYPERLINK("#'ZV Vykáz.-A'!A1","Ambulantní péče ve vyjmenovaných odbornostech (§9)")</f>
        <v>Ambulantní péče ve vyjmenovaných odbornostech (§9)</v>
      </c>
      <c r="B22" s="484" t="s">
        <v>153</v>
      </c>
      <c r="C22" s="289">
        <v>1</v>
      </c>
      <c r="D22" s="45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84" t="s">
        <v>155</v>
      </c>
      <c r="C23" s="289">
        <v>0.85</v>
      </c>
      <c r="D23" s="289">
        <f>IF(ISERROR(VLOOKUP("Celkem:",'ZV Vykáz.-H'!$A:$S,7,0)),"",VLOOKUP("Celkem:",'ZV Vykáz.-H'!$A:$S,7,0))</f>
        <v>1.0355783532314822</v>
      </c>
      <c r="E23" s="285">
        <f t="shared" si="1"/>
        <v>1.218327474389979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31042.859999999993</v>
      </c>
      <c r="D24" s="284">
        <f ca="1">IF(ISERROR(VLOOKUP("Hospitalizace *",INDIRECT("HI!$A:$G"),5,0)),0,VLOOKUP("Hospitalizace *",INDIRECT("HI!$A:$G"),5,0))</f>
        <v>25493.91</v>
      </c>
      <c r="E24" s="285">
        <f ca="1">IF(C24=0,0,D24/C24)</f>
        <v>0.82124875092050165</v>
      </c>
    </row>
    <row r="25" spans="1:5" ht="14.4" customHeight="1" x14ac:dyDescent="0.3">
      <c r="A25" s="483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0.82124875092050176</v>
      </c>
      <c r="E25" s="285">
        <f t="shared" si="1"/>
        <v>0.82124875092050176</v>
      </c>
    </row>
    <row r="26" spans="1:5" ht="14.4" customHeight="1" x14ac:dyDescent="0.3">
      <c r="A26" s="482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0.84457361787526031</v>
      </c>
      <c r="E26" s="285">
        <f t="shared" si="1"/>
        <v>0.84457361787526031</v>
      </c>
    </row>
    <row r="27" spans="1:5" ht="14.4" customHeight="1" x14ac:dyDescent="0.3">
      <c r="A27" s="482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81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0.34328203210999647</v>
      </c>
      <c r="E28" s="285">
        <f t="shared" ref="E28" si="2">IF(C28=0,0,D28/C28)</f>
        <v>0.34328203210999647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0.94750656167978997</v>
      </c>
      <c r="E29" s="285">
        <f t="shared" si="1"/>
        <v>0.99737532808398954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0.96255078608019784</v>
      </c>
      <c r="E30" s="285">
        <f t="shared" si="1"/>
        <v>0.96255078608019784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0.59249750184100347</v>
      </c>
      <c r="D31" s="289">
        <f>IF(ISERROR(VLOOKUP("Celkem:",'ZV Vyžád.'!$A:$M,7,0)),"",VLOOKUP("Celkem:",'ZV Vyžád.'!$A:$M,7,0))</f>
        <v>0.90945475939777476</v>
      </c>
      <c r="E31" s="285">
        <f t="shared" si="1"/>
        <v>1.5349512134176502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30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6597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5">
        <v>2017</v>
      </c>
      <c r="D3" s="371">
        <f>MAX(D5:D1048576)</f>
        <v>3</v>
      </c>
      <c r="F3" s="371">
        <f>SUMIF($E5:$E1048576,"&lt;10",F5:F1048576)</f>
        <v>20053900.049999997</v>
      </c>
      <c r="G3" s="371">
        <f t="shared" ref="G3:AW3" si="0">SUMIF($E5:$E1048576,"&lt;10",G5:G1048576)</f>
        <v>10824</v>
      </c>
      <c r="H3" s="371">
        <f t="shared" si="0"/>
        <v>0</v>
      </c>
      <c r="I3" s="371">
        <f t="shared" si="0"/>
        <v>235186</v>
      </c>
      <c r="J3" s="371">
        <f t="shared" si="0"/>
        <v>418611.7</v>
      </c>
      <c r="K3" s="371">
        <f t="shared" si="0"/>
        <v>195754.15000000002</v>
      </c>
      <c r="L3" s="371">
        <f t="shared" si="0"/>
        <v>6609579.0499999998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4931682.75</v>
      </c>
      <c r="R3" s="371">
        <f t="shared" si="0"/>
        <v>4592599.1500000004</v>
      </c>
      <c r="S3" s="371">
        <f t="shared" si="0"/>
        <v>1898047.25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132149.75</v>
      </c>
      <c r="AM3" s="371">
        <f t="shared" si="0"/>
        <v>0</v>
      </c>
      <c r="AN3" s="371">
        <f t="shared" si="0"/>
        <v>0</v>
      </c>
      <c r="AO3" s="371">
        <f t="shared" si="0"/>
        <v>158452</v>
      </c>
      <c r="AP3" s="371">
        <f t="shared" si="0"/>
        <v>0</v>
      </c>
      <c r="AQ3" s="371">
        <f t="shared" si="0"/>
        <v>0</v>
      </c>
      <c r="AR3" s="371">
        <f t="shared" si="0"/>
        <v>0</v>
      </c>
      <c r="AS3" s="371">
        <f t="shared" si="0"/>
        <v>0</v>
      </c>
      <c r="AT3" s="371">
        <f t="shared" si="0"/>
        <v>871014.25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5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5">
        <v>2</v>
      </c>
      <c r="C5" s="370">
        <v>10</v>
      </c>
      <c r="D5" s="370">
        <v>1</v>
      </c>
      <c r="E5" s="370">
        <v>1</v>
      </c>
      <c r="F5" s="370">
        <v>161.55000000000001</v>
      </c>
      <c r="G5" s="370">
        <v>0</v>
      </c>
      <c r="H5" s="370">
        <v>0</v>
      </c>
      <c r="I5" s="370">
        <v>3</v>
      </c>
      <c r="J5" s="370">
        <v>1.6</v>
      </c>
      <c r="K5" s="370">
        <v>1.05</v>
      </c>
      <c r="L5" s="370">
        <v>25.25</v>
      </c>
      <c r="M5" s="370">
        <v>0</v>
      </c>
      <c r="N5" s="370">
        <v>0</v>
      </c>
      <c r="O5" s="370">
        <v>0</v>
      </c>
      <c r="P5" s="370">
        <v>0</v>
      </c>
      <c r="Q5" s="370">
        <v>53.25</v>
      </c>
      <c r="R5" s="370">
        <v>41.75</v>
      </c>
      <c r="S5" s="370">
        <v>16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1.6500000000000001</v>
      </c>
      <c r="AM5" s="370">
        <v>0</v>
      </c>
      <c r="AN5" s="370">
        <v>0</v>
      </c>
      <c r="AO5" s="370">
        <v>3</v>
      </c>
      <c r="AP5" s="370">
        <v>0</v>
      </c>
      <c r="AQ5" s="370">
        <v>0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5">
        <v>3</v>
      </c>
      <c r="C6" s="370">
        <v>10</v>
      </c>
      <c r="D6" s="370">
        <v>1</v>
      </c>
      <c r="E6" s="370">
        <v>2</v>
      </c>
      <c r="F6" s="370">
        <v>26183.31</v>
      </c>
      <c r="G6" s="370">
        <v>0</v>
      </c>
      <c r="H6" s="370">
        <v>0</v>
      </c>
      <c r="I6" s="370">
        <v>520</v>
      </c>
      <c r="J6" s="370">
        <v>280</v>
      </c>
      <c r="K6" s="370">
        <v>38</v>
      </c>
      <c r="L6" s="370">
        <v>4269.3</v>
      </c>
      <c r="M6" s="370">
        <v>0</v>
      </c>
      <c r="N6" s="370">
        <v>0</v>
      </c>
      <c r="O6" s="370">
        <v>0</v>
      </c>
      <c r="P6" s="370">
        <v>0</v>
      </c>
      <c r="Q6" s="370">
        <v>8465.81</v>
      </c>
      <c r="R6" s="370">
        <v>6820.5</v>
      </c>
      <c r="S6" s="370">
        <v>2473.5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287.2</v>
      </c>
      <c r="AM6" s="370">
        <v>0</v>
      </c>
      <c r="AN6" s="370">
        <v>0</v>
      </c>
      <c r="AO6" s="370">
        <v>498</v>
      </c>
      <c r="AP6" s="370">
        <v>0</v>
      </c>
      <c r="AQ6" s="370">
        <v>0</v>
      </c>
      <c r="AR6" s="370">
        <v>0</v>
      </c>
      <c r="AS6" s="370">
        <v>0</v>
      </c>
      <c r="AT6" s="370">
        <v>2531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5">
        <v>4</v>
      </c>
      <c r="C7" s="370">
        <v>10</v>
      </c>
      <c r="D7" s="370">
        <v>1</v>
      </c>
      <c r="E7" s="370">
        <v>3</v>
      </c>
      <c r="F7" s="370">
        <v>821.30000000000007</v>
      </c>
      <c r="G7" s="370">
        <v>0</v>
      </c>
      <c r="H7" s="370">
        <v>0</v>
      </c>
      <c r="I7" s="370">
        <v>0</v>
      </c>
      <c r="J7" s="370">
        <v>276</v>
      </c>
      <c r="K7" s="370">
        <v>38.5</v>
      </c>
      <c r="L7" s="370">
        <v>439.30000000000007</v>
      </c>
      <c r="M7" s="370">
        <v>0</v>
      </c>
      <c r="N7" s="370">
        <v>0</v>
      </c>
      <c r="O7" s="370">
        <v>0</v>
      </c>
      <c r="P7" s="370">
        <v>0</v>
      </c>
      <c r="Q7" s="370">
        <v>33.5</v>
      </c>
      <c r="R7" s="370">
        <v>24</v>
      </c>
      <c r="S7" s="370">
        <v>10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5">
        <v>5</v>
      </c>
      <c r="C8" s="370">
        <v>10</v>
      </c>
      <c r="D8" s="370">
        <v>1</v>
      </c>
      <c r="E8" s="370">
        <v>4</v>
      </c>
      <c r="F8" s="370">
        <v>559</v>
      </c>
      <c r="G8" s="370">
        <v>0</v>
      </c>
      <c r="H8" s="370">
        <v>0</v>
      </c>
      <c r="I8" s="370">
        <v>0</v>
      </c>
      <c r="J8" s="370">
        <v>24.5</v>
      </c>
      <c r="K8" s="370">
        <v>24</v>
      </c>
      <c r="L8" s="370">
        <v>475.5</v>
      </c>
      <c r="M8" s="370">
        <v>0</v>
      </c>
      <c r="N8" s="370">
        <v>0</v>
      </c>
      <c r="O8" s="370">
        <v>0</v>
      </c>
      <c r="P8" s="370">
        <v>0</v>
      </c>
      <c r="Q8" s="370">
        <v>25</v>
      </c>
      <c r="R8" s="370">
        <v>10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5">
        <v>6</v>
      </c>
      <c r="C9" s="370">
        <v>10</v>
      </c>
      <c r="D9" s="370">
        <v>1</v>
      </c>
      <c r="E9" s="370">
        <v>5</v>
      </c>
      <c r="F9" s="370">
        <v>323</v>
      </c>
      <c r="G9" s="370">
        <v>24</v>
      </c>
      <c r="H9" s="370">
        <v>0</v>
      </c>
      <c r="I9" s="370">
        <v>0</v>
      </c>
      <c r="J9" s="370">
        <v>0</v>
      </c>
      <c r="K9" s="370">
        <v>0</v>
      </c>
      <c r="L9" s="370">
        <v>299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5">
        <v>7</v>
      </c>
      <c r="C10" s="370">
        <v>10</v>
      </c>
      <c r="D10" s="370">
        <v>1</v>
      </c>
      <c r="E10" s="370">
        <v>6</v>
      </c>
      <c r="F10" s="370">
        <v>6757909</v>
      </c>
      <c r="G10" s="370">
        <v>10800</v>
      </c>
      <c r="H10" s="370">
        <v>0</v>
      </c>
      <c r="I10" s="370">
        <v>77924</v>
      </c>
      <c r="J10" s="370">
        <v>143390</v>
      </c>
      <c r="K10" s="370">
        <v>67251</v>
      </c>
      <c r="L10" s="370">
        <v>2247488</v>
      </c>
      <c r="M10" s="370">
        <v>0</v>
      </c>
      <c r="N10" s="370">
        <v>0</v>
      </c>
      <c r="O10" s="370">
        <v>0</v>
      </c>
      <c r="P10" s="370">
        <v>0</v>
      </c>
      <c r="Q10" s="370">
        <v>1674815</v>
      </c>
      <c r="R10" s="370">
        <v>1531645</v>
      </c>
      <c r="S10" s="370">
        <v>617862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43758</v>
      </c>
      <c r="AM10" s="370">
        <v>0</v>
      </c>
      <c r="AN10" s="370">
        <v>0</v>
      </c>
      <c r="AO10" s="370">
        <v>51817</v>
      </c>
      <c r="AP10" s="370">
        <v>0</v>
      </c>
      <c r="AQ10" s="370">
        <v>0</v>
      </c>
      <c r="AR10" s="370">
        <v>0</v>
      </c>
      <c r="AS10" s="370">
        <v>0</v>
      </c>
      <c r="AT10" s="370">
        <v>291159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5">
        <v>8</v>
      </c>
      <c r="C11" s="370">
        <v>10</v>
      </c>
      <c r="D11" s="370">
        <v>1</v>
      </c>
      <c r="E11" s="370">
        <v>10</v>
      </c>
      <c r="F11" s="370">
        <v>79540</v>
      </c>
      <c r="G11" s="370">
        <v>57400</v>
      </c>
      <c r="H11" s="370">
        <v>22140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5">
        <v>9</v>
      </c>
      <c r="C12" s="370">
        <v>10</v>
      </c>
      <c r="D12" s="370">
        <v>1</v>
      </c>
      <c r="E12" s="370">
        <v>11</v>
      </c>
      <c r="F12" s="370">
        <v>17917.194512405626</v>
      </c>
      <c r="G12" s="370">
        <v>7167.1945124056247</v>
      </c>
      <c r="H12" s="370">
        <v>9708.3333333333339</v>
      </c>
      <c r="I12" s="370">
        <v>0</v>
      </c>
      <c r="J12" s="370">
        <v>1041.6666666666667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5">
        <v>10</v>
      </c>
      <c r="C13" s="370">
        <v>10</v>
      </c>
      <c r="D13" s="370">
        <v>2</v>
      </c>
      <c r="E13" s="370">
        <v>1</v>
      </c>
      <c r="F13" s="370">
        <v>162.85000000000002</v>
      </c>
      <c r="G13" s="370">
        <v>0</v>
      </c>
      <c r="H13" s="370">
        <v>0</v>
      </c>
      <c r="I13" s="370">
        <v>3</v>
      </c>
      <c r="J13" s="370">
        <v>1.6</v>
      </c>
      <c r="K13" s="370">
        <v>1.05</v>
      </c>
      <c r="L13" s="370">
        <v>25.25</v>
      </c>
      <c r="M13" s="370">
        <v>0</v>
      </c>
      <c r="N13" s="370">
        <v>0</v>
      </c>
      <c r="O13" s="370">
        <v>0</v>
      </c>
      <c r="P13" s="370">
        <v>0</v>
      </c>
      <c r="Q13" s="370">
        <v>53.25</v>
      </c>
      <c r="R13" s="370">
        <v>42.050000000000004</v>
      </c>
      <c r="S13" s="370">
        <v>17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1.6500000000000001</v>
      </c>
      <c r="AM13" s="370">
        <v>0</v>
      </c>
      <c r="AN13" s="370">
        <v>0</v>
      </c>
      <c r="AO13" s="370">
        <v>3</v>
      </c>
      <c r="AP13" s="370">
        <v>0</v>
      </c>
      <c r="AQ13" s="370">
        <v>0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5">
        <v>11</v>
      </c>
      <c r="C14" s="370">
        <v>10</v>
      </c>
      <c r="D14" s="370">
        <v>2</v>
      </c>
      <c r="E14" s="370">
        <v>2</v>
      </c>
      <c r="F14" s="370">
        <v>23190.59</v>
      </c>
      <c r="G14" s="370">
        <v>0</v>
      </c>
      <c r="H14" s="370">
        <v>0</v>
      </c>
      <c r="I14" s="370">
        <v>464</v>
      </c>
      <c r="J14" s="370">
        <v>184</v>
      </c>
      <c r="K14" s="370">
        <v>38</v>
      </c>
      <c r="L14" s="370">
        <v>3678.7999999999997</v>
      </c>
      <c r="M14" s="370">
        <v>0</v>
      </c>
      <c r="N14" s="370">
        <v>0</v>
      </c>
      <c r="O14" s="370">
        <v>0</v>
      </c>
      <c r="P14" s="370">
        <v>0</v>
      </c>
      <c r="Q14" s="370">
        <v>7170.04</v>
      </c>
      <c r="R14" s="370">
        <v>6178.75</v>
      </c>
      <c r="S14" s="370">
        <v>2457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264</v>
      </c>
      <c r="AM14" s="370">
        <v>0</v>
      </c>
      <c r="AN14" s="370">
        <v>0</v>
      </c>
      <c r="AO14" s="370">
        <v>413.5</v>
      </c>
      <c r="AP14" s="370">
        <v>0</v>
      </c>
      <c r="AQ14" s="370">
        <v>0</v>
      </c>
      <c r="AR14" s="370">
        <v>0</v>
      </c>
      <c r="AS14" s="370">
        <v>0</v>
      </c>
      <c r="AT14" s="370">
        <v>2342.5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5">
        <v>12</v>
      </c>
      <c r="C15" s="370">
        <v>10</v>
      </c>
      <c r="D15" s="370">
        <v>2</v>
      </c>
      <c r="E15" s="370">
        <v>3</v>
      </c>
      <c r="F15" s="370">
        <v>707.2</v>
      </c>
      <c r="G15" s="370">
        <v>0</v>
      </c>
      <c r="H15" s="370">
        <v>0</v>
      </c>
      <c r="I15" s="370">
        <v>0</v>
      </c>
      <c r="J15" s="370">
        <v>229.39999999999998</v>
      </c>
      <c r="K15" s="370">
        <v>53</v>
      </c>
      <c r="L15" s="370">
        <v>379.8</v>
      </c>
      <c r="M15" s="370">
        <v>0</v>
      </c>
      <c r="N15" s="370">
        <v>0</v>
      </c>
      <c r="O15" s="370">
        <v>0</v>
      </c>
      <c r="P15" s="370">
        <v>0</v>
      </c>
      <c r="Q15" s="370">
        <v>45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5">
        <v>2017</v>
      </c>
      <c r="C16" s="370">
        <v>10</v>
      </c>
      <c r="D16" s="370">
        <v>2</v>
      </c>
      <c r="E16" s="370">
        <v>4</v>
      </c>
      <c r="F16" s="370">
        <v>670.7</v>
      </c>
      <c r="G16" s="370">
        <v>0</v>
      </c>
      <c r="H16" s="370">
        <v>0</v>
      </c>
      <c r="I16" s="370">
        <v>0</v>
      </c>
      <c r="J16" s="370">
        <v>14.3</v>
      </c>
      <c r="K16" s="370">
        <v>24</v>
      </c>
      <c r="L16" s="370">
        <v>439.4</v>
      </c>
      <c r="M16" s="370">
        <v>0</v>
      </c>
      <c r="N16" s="370">
        <v>0</v>
      </c>
      <c r="O16" s="370">
        <v>0</v>
      </c>
      <c r="P16" s="370">
        <v>0</v>
      </c>
      <c r="Q16" s="370">
        <v>106.5</v>
      </c>
      <c r="R16" s="370">
        <v>25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11.5</v>
      </c>
      <c r="AP16" s="370">
        <v>0</v>
      </c>
      <c r="AQ16" s="370">
        <v>0</v>
      </c>
      <c r="AR16" s="370">
        <v>0</v>
      </c>
      <c r="AS16" s="370">
        <v>0</v>
      </c>
      <c r="AT16" s="370">
        <v>50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10</v>
      </c>
      <c r="D17" s="370">
        <v>2</v>
      </c>
      <c r="E17" s="370">
        <v>5</v>
      </c>
      <c r="F17" s="370">
        <v>231.5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231.5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10</v>
      </c>
      <c r="D18" s="370">
        <v>2</v>
      </c>
      <c r="E18" s="370">
        <v>6</v>
      </c>
      <c r="F18" s="370">
        <v>6500698</v>
      </c>
      <c r="G18" s="370">
        <v>0</v>
      </c>
      <c r="H18" s="370">
        <v>0</v>
      </c>
      <c r="I18" s="370">
        <v>77754</v>
      </c>
      <c r="J18" s="370">
        <v>131289</v>
      </c>
      <c r="K18" s="370">
        <v>60896</v>
      </c>
      <c r="L18" s="370">
        <v>2105719</v>
      </c>
      <c r="M18" s="370">
        <v>0</v>
      </c>
      <c r="N18" s="370">
        <v>0</v>
      </c>
      <c r="O18" s="370">
        <v>0</v>
      </c>
      <c r="P18" s="370">
        <v>0</v>
      </c>
      <c r="Q18" s="370">
        <v>1597113</v>
      </c>
      <c r="R18" s="370">
        <v>1490657</v>
      </c>
      <c r="S18" s="370">
        <v>647140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43750</v>
      </c>
      <c r="AM18" s="370">
        <v>0</v>
      </c>
      <c r="AN18" s="370">
        <v>0</v>
      </c>
      <c r="AO18" s="370">
        <v>49744</v>
      </c>
      <c r="AP18" s="370">
        <v>0</v>
      </c>
      <c r="AQ18" s="370">
        <v>0</v>
      </c>
      <c r="AR18" s="370">
        <v>0</v>
      </c>
      <c r="AS18" s="370">
        <v>0</v>
      </c>
      <c r="AT18" s="370">
        <v>296636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10</v>
      </c>
      <c r="D19" s="370">
        <v>2</v>
      </c>
      <c r="E19" s="370">
        <v>9</v>
      </c>
      <c r="F19" s="370">
        <v>14918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14918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10</v>
      </c>
      <c r="D20" s="370">
        <v>2</v>
      </c>
      <c r="E20" s="370">
        <v>10</v>
      </c>
      <c r="F20" s="370">
        <v>8597</v>
      </c>
      <c r="G20" s="370">
        <v>0</v>
      </c>
      <c r="H20" s="370">
        <v>8597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10</v>
      </c>
      <c r="D21" s="370">
        <v>2</v>
      </c>
      <c r="E21" s="370">
        <v>11</v>
      </c>
      <c r="F21" s="370">
        <v>17917.194512405626</v>
      </c>
      <c r="G21" s="370">
        <v>7167.1945124056247</v>
      </c>
      <c r="H21" s="370">
        <v>9708.3333333333339</v>
      </c>
      <c r="I21" s="370">
        <v>0</v>
      </c>
      <c r="J21" s="370">
        <v>1041.6666666666667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10</v>
      </c>
      <c r="D22" s="370">
        <v>3</v>
      </c>
      <c r="E22" s="370">
        <v>1</v>
      </c>
      <c r="F22" s="370">
        <v>160.85</v>
      </c>
      <c r="G22" s="370">
        <v>0</v>
      </c>
      <c r="H22" s="370">
        <v>0</v>
      </c>
      <c r="I22" s="370">
        <v>3</v>
      </c>
      <c r="J22" s="370">
        <v>1.6</v>
      </c>
      <c r="K22" s="370">
        <v>1.05</v>
      </c>
      <c r="L22" s="370">
        <v>25.25</v>
      </c>
      <c r="M22" s="370">
        <v>0</v>
      </c>
      <c r="N22" s="370">
        <v>0</v>
      </c>
      <c r="O22" s="370">
        <v>0</v>
      </c>
      <c r="P22" s="370">
        <v>0</v>
      </c>
      <c r="Q22" s="370">
        <v>51.45</v>
      </c>
      <c r="R22" s="370">
        <v>42.85</v>
      </c>
      <c r="S22" s="370">
        <v>16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1.6500000000000001</v>
      </c>
      <c r="AM22" s="370">
        <v>0</v>
      </c>
      <c r="AN22" s="370">
        <v>0</v>
      </c>
      <c r="AO22" s="370">
        <v>3</v>
      </c>
      <c r="AP22" s="370">
        <v>0</v>
      </c>
      <c r="AQ22" s="370">
        <v>0</v>
      </c>
      <c r="AR22" s="370">
        <v>0</v>
      </c>
      <c r="AS22" s="370">
        <v>0</v>
      </c>
      <c r="AT22" s="370">
        <v>15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10</v>
      </c>
      <c r="D23" s="370">
        <v>3</v>
      </c>
      <c r="E23" s="370">
        <v>2</v>
      </c>
      <c r="F23" s="370">
        <v>25935.199999999997</v>
      </c>
      <c r="G23" s="370">
        <v>0</v>
      </c>
      <c r="H23" s="370">
        <v>0</v>
      </c>
      <c r="I23" s="370">
        <v>544</v>
      </c>
      <c r="J23" s="370">
        <v>290</v>
      </c>
      <c r="K23" s="370">
        <v>46</v>
      </c>
      <c r="L23" s="370">
        <v>4242.3999999999996</v>
      </c>
      <c r="M23" s="370">
        <v>0</v>
      </c>
      <c r="N23" s="370">
        <v>0</v>
      </c>
      <c r="O23" s="370">
        <v>0</v>
      </c>
      <c r="P23" s="370">
        <v>0</v>
      </c>
      <c r="Q23" s="370">
        <v>8207.4500000000007</v>
      </c>
      <c r="R23" s="370">
        <v>6897.25</v>
      </c>
      <c r="S23" s="370">
        <v>2635.75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299.60000000000002</v>
      </c>
      <c r="AM23" s="370">
        <v>0</v>
      </c>
      <c r="AN23" s="370">
        <v>0</v>
      </c>
      <c r="AO23" s="370">
        <v>512</v>
      </c>
      <c r="AP23" s="370">
        <v>0</v>
      </c>
      <c r="AQ23" s="370">
        <v>0</v>
      </c>
      <c r="AR23" s="370">
        <v>0</v>
      </c>
      <c r="AS23" s="370">
        <v>0</v>
      </c>
      <c r="AT23" s="370">
        <v>2260.75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10</v>
      </c>
      <c r="D24" s="370">
        <v>3</v>
      </c>
      <c r="E24" s="370">
        <v>3</v>
      </c>
      <c r="F24" s="370">
        <v>918</v>
      </c>
      <c r="G24" s="370">
        <v>0</v>
      </c>
      <c r="H24" s="370">
        <v>0</v>
      </c>
      <c r="I24" s="370">
        <v>0</v>
      </c>
      <c r="J24" s="370">
        <v>289.20000000000005</v>
      </c>
      <c r="K24" s="370">
        <v>36.5</v>
      </c>
      <c r="L24" s="370">
        <v>374.79999999999995</v>
      </c>
      <c r="M24" s="370">
        <v>0</v>
      </c>
      <c r="N24" s="370">
        <v>0</v>
      </c>
      <c r="O24" s="370">
        <v>0</v>
      </c>
      <c r="P24" s="370">
        <v>0</v>
      </c>
      <c r="Q24" s="370">
        <v>140.5</v>
      </c>
      <c r="R24" s="370">
        <v>77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10</v>
      </c>
      <c r="D25" s="370">
        <v>3</v>
      </c>
      <c r="E25" s="370">
        <v>4</v>
      </c>
      <c r="F25" s="370">
        <v>631.5</v>
      </c>
      <c r="G25" s="370">
        <v>0</v>
      </c>
      <c r="H25" s="370">
        <v>0</v>
      </c>
      <c r="I25" s="370">
        <v>0</v>
      </c>
      <c r="J25" s="370">
        <v>17.5</v>
      </c>
      <c r="K25" s="370">
        <v>36</v>
      </c>
      <c r="L25" s="370">
        <v>463</v>
      </c>
      <c r="M25" s="370">
        <v>0</v>
      </c>
      <c r="N25" s="370">
        <v>0</v>
      </c>
      <c r="O25" s="370">
        <v>0</v>
      </c>
      <c r="P25" s="370">
        <v>0</v>
      </c>
      <c r="Q25" s="370">
        <v>70</v>
      </c>
      <c r="R25" s="370">
        <v>15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30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10</v>
      </c>
      <c r="D26" s="370">
        <v>3</v>
      </c>
      <c r="E26" s="370">
        <v>5</v>
      </c>
      <c r="F26" s="370">
        <v>292.5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292.5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10</v>
      </c>
      <c r="D27" s="370">
        <v>3</v>
      </c>
      <c r="E27" s="370">
        <v>6</v>
      </c>
      <c r="F27" s="370">
        <v>6632929</v>
      </c>
      <c r="G27" s="370">
        <v>0</v>
      </c>
      <c r="H27" s="370">
        <v>0</v>
      </c>
      <c r="I27" s="370">
        <v>77971</v>
      </c>
      <c r="J27" s="370">
        <v>138923</v>
      </c>
      <c r="K27" s="370">
        <v>64770</v>
      </c>
      <c r="L27" s="370">
        <v>2180114</v>
      </c>
      <c r="M27" s="370">
        <v>0</v>
      </c>
      <c r="N27" s="370">
        <v>0</v>
      </c>
      <c r="O27" s="370">
        <v>0</v>
      </c>
      <c r="P27" s="370">
        <v>0</v>
      </c>
      <c r="Q27" s="370">
        <v>1635333</v>
      </c>
      <c r="R27" s="370">
        <v>1535205</v>
      </c>
      <c r="S27" s="370">
        <v>625420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43786</v>
      </c>
      <c r="AM27" s="370">
        <v>0</v>
      </c>
      <c r="AN27" s="370">
        <v>0</v>
      </c>
      <c r="AO27" s="370">
        <v>55447</v>
      </c>
      <c r="AP27" s="370">
        <v>0</v>
      </c>
      <c r="AQ27" s="370">
        <v>0</v>
      </c>
      <c r="AR27" s="370">
        <v>0</v>
      </c>
      <c r="AS27" s="370">
        <v>0</v>
      </c>
      <c r="AT27" s="370">
        <v>275960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10</v>
      </c>
      <c r="D28" s="370">
        <v>3</v>
      </c>
      <c r="E28" s="370">
        <v>9</v>
      </c>
      <c r="F28" s="370">
        <v>66497</v>
      </c>
      <c r="G28" s="370">
        <v>0</v>
      </c>
      <c r="H28" s="370">
        <v>0</v>
      </c>
      <c r="I28" s="370">
        <v>0</v>
      </c>
      <c r="J28" s="370">
        <v>3400</v>
      </c>
      <c r="K28" s="370">
        <v>2500</v>
      </c>
      <c r="L28" s="370">
        <v>60597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10</v>
      </c>
      <c r="D29" s="370">
        <v>3</v>
      </c>
      <c r="E29" s="370">
        <v>10</v>
      </c>
      <c r="F29" s="370">
        <v>38700</v>
      </c>
      <c r="G29" s="370">
        <v>32400</v>
      </c>
      <c r="H29" s="370">
        <v>6300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10</v>
      </c>
      <c r="D30" s="370">
        <v>3</v>
      </c>
      <c r="E30" s="370">
        <v>11</v>
      </c>
      <c r="F30" s="370">
        <v>17917.194512405626</v>
      </c>
      <c r="G30" s="370">
        <v>7167.1945124056247</v>
      </c>
      <c r="H30" s="370">
        <v>9708.3333333333339</v>
      </c>
      <c r="I30" s="370">
        <v>0</v>
      </c>
      <c r="J30" s="370">
        <v>1041.6666666666667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13" t="s">
        <v>6613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3330111</v>
      </c>
      <c r="C3" s="344">
        <f t="shared" ref="C3:Z3" si="0">SUBTOTAL(9,C6:C1048576)</f>
        <v>24</v>
      </c>
      <c r="D3" s="344"/>
      <c r="E3" s="344">
        <f>SUBTOTAL(9,E6:E1048576)/4</f>
        <v>3773773.5300000017</v>
      </c>
      <c r="F3" s="344"/>
      <c r="G3" s="344">
        <f t="shared" si="0"/>
        <v>23</v>
      </c>
      <c r="H3" s="344">
        <f>SUBTOTAL(9,H6:H1048576)/4</f>
        <v>3935837.9100000011</v>
      </c>
      <c r="I3" s="347">
        <f>IF(B3&lt;&gt;0,H3/B3,"")</f>
        <v>1.1818939098426453</v>
      </c>
      <c r="J3" s="345">
        <f>IF(E3&lt;&gt;0,H3/E3,"")</f>
        <v>1.0429449140791445</v>
      </c>
      <c r="K3" s="346">
        <f t="shared" si="0"/>
        <v>8020067.96</v>
      </c>
      <c r="L3" s="346"/>
      <c r="M3" s="344">
        <f t="shared" si="0"/>
        <v>16.822088779030953</v>
      </c>
      <c r="N3" s="344">
        <f t="shared" si="0"/>
        <v>4131282.6400000011</v>
      </c>
      <c r="O3" s="344"/>
      <c r="P3" s="344">
        <f t="shared" si="0"/>
        <v>9</v>
      </c>
      <c r="Q3" s="344">
        <f t="shared" si="0"/>
        <v>5438744.7600000007</v>
      </c>
      <c r="R3" s="347">
        <f>IF(K3&lt;&gt;0,Q3/K3,"")</f>
        <v>0.678141979235797</v>
      </c>
      <c r="S3" s="347">
        <f>IF(N3&lt;&gt;0,Q3/N3,"")</f>
        <v>1.3164784968573342</v>
      </c>
      <c r="T3" s="343">
        <f t="shared" si="0"/>
        <v>6021880.1999999993</v>
      </c>
      <c r="U3" s="346"/>
      <c r="V3" s="344">
        <f t="shared" si="0"/>
        <v>5.7904597636061865</v>
      </c>
      <c r="W3" s="344">
        <f t="shared" si="0"/>
        <v>5019074.08</v>
      </c>
      <c r="X3" s="344"/>
      <c r="Y3" s="344">
        <f t="shared" si="0"/>
        <v>5</v>
      </c>
      <c r="Z3" s="344">
        <f t="shared" si="0"/>
        <v>4266352.4800000004</v>
      </c>
      <c r="AA3" s="347">
        <f>IF(T3&lt;&gt;0,Z3/T3,"")</f>
        <v>0.70847515033593678</v>
      </c>
      <c r="AB3" s="345">
        <f>IF(W3&lt;&gt;0,Z3/W3,"")</f>
        <v>0.85002779636199355</v>
      </c>
    </row>
    <row r="4" spans="1:28" ht="14.4" customHeight="1" x14ac:dyDescent="0.3">
      <c r="A4" s="614" t="s">
        <v>269</v>
      </c>
      <c r="B4" s="615" t="s">
        <v>123</v>
      </c>
      <c r="C4" s="616"/>
      <c r="D4" s="617"/>
      <c r="E4" s="616"/>
      <c r="F4" s="617"/>
      <c r="G4" s="616"/>
      <c r="H4" s="616"/>
      <c r="I4" s="617"/>
      <c r="J4" s="618"/>
      <c r="K4" s="615" t="s">
        <v>124</v>
      </c>
      <c r="L4" s="617"/>
      <c r="M4" s="616"/>
      <c r="N4" s="616"/>
      <c r="O4" s="617"/>
      <c r="P4" s="616"/>
      <c r="Q4" s="616"/>
      <c r="R4" s="617"/>
      <c r="S4" s="618"/>
      <c r="T4" s="615" t="s">
        <v>125</v>
      </c>
      <c r="U4" s="617"/>
      <c r="V4" s="616"/>
      <c r="W4" s="616"/>
      <c r="X4" s="617"/>
      <c r="Y4" s="616"/>
      <c r="Z4" s="616"/>
      <c r="AA4" s="617"/>
      <c r="AB4" s="618"/>
    </row>
    <row r="5" spans="1:28" ht="14.4" customHeight="1" thickBot="1" x14ac:dyDescent="0.35">
      <c r="A5" s="832"/>
      <c r="B5" s="833">
        <v>2015</v>
      </c>
      <c r="C5" s="834"/>
      <c r="D5" s="834"/>
      <c r="E5" s="834">
        <v>2016</v>
      </c>
      <c r="F5" s="834"/>
      <c r="G5" s="834"/>
      <c r="H5" s="834">
        <v>2017</v>
      </c>
      <c r="I5" s="835" t="s">
        <v>300</v>
      </c>
      <c r="J5" s="836" t="s">
        <v>2</v>
      </c>
      <c r="K5" s="833">
        <v>2015</v>
      </c>
      <c r="L5" s="834"/>
      <c r="M5" s="834"/>
      <c r="N5" s="834">
        <v>2016</v>
      </c>
      <c r="O5" s="834"/>
      <c r="P5" s="834"/>
      <c r="Q5" s="834">
        <v>2017</v>
      </c>
      <c r="R5" s="835" t="s">
        <v>300</v>
      </c>
      <c r="S5" s="836" t="s">
        <v>2</v>
      </c>
      <c r="T5" s="833">
        <v>2015</v>
      </c>
      <c r="U5" s="834"/>
      <c r="V5" s="834"/>
      <c r="W5" s="834">
        <v>2016</v>
      </c>
      <c r="X5" s="834"/>
      <c r="Y5" s="834"/>
      <c r="Z5" s="834">
        <v>2017</v>
      </c>
      <c r="AA5" s="835" t="s">
        <v>300</v>
      </c>
      <c r="AB5" s="836" t="s">
        <v>2</v>
      </c>
    </row>
    <row r="6" spans="1:28" ht="14.4" customHeight="1" x14ac:dyDescent="0.3">
      <c r="A6" s="837" t="s">
        <v>6598</v>
      </c>
      <c r="B6" s="838">
        <v>3330111</v>
      </c>
      <c r="C6" s="839">
        <v>1</v>
      </c>
      <c r="D6" s="839">
        <v>0.88243530607413001</v>
      </c>
      <c r="E6" s="838">
        <v>3773773.53</v>
      </c>
      <c r="F6" s="839">
        <v>1.1332275500726552</v>
      </c>
      <c r="G6" s="839">
        <v>1</v>
      </c>
      <c r="H6" s="838">
        <v>3935837.91</v>
      </c>
      <c r="I6" s="839">
        <v>1.1818939098426449</v>
      </c>
      <c r="J6" s="839">
        <v>1.0429449140791447</v>
      </c>
      <c r="K6" s="838">
        <v>4010033.9799999995</v>
      </c>
      <c r="L6" s="839">
        <v>1</v>
      </c>
      <c r="M6" s="839">
        <v>1.9413021714728278</v>
      </c>
      <c r="N6" s="838">
        <v>2065641.3200000005</v>
      </c>
      <c r="O6" s="839">
        <v>0.5151181586745559</v>
      </c>
      <c r="P6" s="839">
        <v>1</v>
      </c>
      <c r="Q6" s="838">
        <v>2719372.3800000004</v>
      </c>
      <c r="R6" s="839">
        <v>0.67814197923579711</v>
      </c>
      <c r="S6" s="839">
        <v>1.3164784968573342</v>
      </c>
      <c r="T6" s="838">
        <v>3010940.1</v>
      </c>
      <c r="U6" s="839">
        <v>1</v>
      </c>
      <c r="V6" s="839">
        <v>1.1997990274732109</v>
      </c>
      <c r="W6" s="838">
        <v>2509537.04</v>
      </c>
      <c r="X6" s="839">
        <v>0.83347292096578074</v>
      </c>
      <c r="Y6" s="839">
        <v>1</v>
      </c>
      <c r="Z6" s="838">
        <v>2133176.2400000002</v>
      </c>
      <c r="AA6" s="839">
        <v>0.70847515033593667</v>
      </c>
      <c r="AB6" s="840">
        <v>0.85002779636199355</v>
      </c>
    </row>
    <row r="7" spans="1:28" ht="14.4" customHeight="1" x14ac:dyDescent="0.3">
      <c r="A7" s="847" t="s">
        <v>6599</v>
      </c>
      <c r="B7" s="841">
        <v>25942</v>
      </c>
      <c r="C7" s="842">
        <v>1</v>
      </c>
      <c r="D7" s="842">
        <v>0.50254741287460525</v>
      </c>
      <c r="E7" s="841">
        <v>51621</v>
      </c>
      <c r="F7" s="842">
        <v>1.9898619998458098</v>
      </c>
      <c r="G7" s="842">
        <v>1</v>
      </c>
      <c r="H7" s="841">
        <v>72088.33</v>
      </c>
      <c r="I7" s="842">
        <v>2.7788269986893841</v>
      </c>
      <c r="J7" s="842">
        <v>1.3964923190174541</v>
      </c>
      <c r="K7" s="841">
        <v>0</v>
      </c>
      <c r="L7" s="842"/>
      <c r="M7" s="842">
        <v>0</v>
      </c>
      <c r="N7" s="841">
        <v>20972.280000000002</v>
      </c>
      <c r="O7" s="842"/>
      <c r="P7" s="842">
        <v>1</v>
      </c>
      <c r="Q7" s="841">
        <v>14748.630000000001</v>
      </c>
      <c r="R7" s="842"/>
      <c r="S7" s="842">
        <v>0.70324399636091062</v>
      </c>
      <c r="T7" s="841"/>
      <c r="U7" s="842"/>
      <c r="V7" s="842"/>
      <c r="W7" s="841"/>
      <c r="X7" s="842"/>
      <c r="Y7" s="842"/>
      <c r="Z7" s="841"/>
      <c r="AA7" s="842"/>
      <c r="AB7" s="843"/>
    </row>
    <row r="8" spans="1:28" ht="14.4" customHeight="1" x14ac:dyDescent="0.3">
      <c r="A8" s="847" t="s">
        <v>6600</v>
      </c>
      <c r="B8" s="841">
        <v>723</v>
      </c>
      <c r="C8" s="842">
        <v>1</v>
      </c>
      <c r="D8" s="842">
        <v>5.8226624788596276E-2</v>
      </c>
      <c r="E8" s="841">
        <v>12417</v>
      </c>
      <c r="F8" s="842">
        <v>17.174273858921161</v>
      </c>
      <c r="G8" s="842">
        <v>1</v>
      </c>
      <c r="H8" s="841">
        <v>12089</v>
      </c>
      <c r="I8" s="842">
        <v>16.720608575380361</v>
      </c>
      <c r="J8" s="842">
        <v>0.97358460175565753</v>
      </c>
      <c r="K8" s="841"/>
      <c r="L8" s="842"/>
      <c r="M8" s="842"/>
      <c r="N8" s="841"/>
      <c r="O8" s="842"/>
      <c r="P8" s="842"/>
      <c r="Q8" s="841"/>
      <c r="R8" s="842"/>
      <c r="S8" s="842"/>
      <c r="T8" s="841"/>
      <c r="U8" s="842"/>
      <c r="V8" s="842"/>
      <c r="W8" s="841"/>
      <c r="X8" s="842"/>
      <c r="Y8" s="842"/>
      <c r="Z8" s="841"/>
      <c r="AA8" s="842"/>
      <c r="AB8" s="843"/>
    </row>
    <row r="9" spans="1:28" ht="14.4" customHeight="1" x14ac:dyDescent="0.3">
      <c r="A9" s="847" t="s">
        <v>6601</v>
      </c>
      <c r="B9" s="841">
        <v>72657</v>
      </c>
      <c r="C9" s="842">
        <v>1</v>
      </c>
      <c r="D9" s="842">
        <v>0.655427772232963</v>
      </c>
      <c r="E9" s="841">
        <v>110854.32</v>
      </c>
      <c r="F9" s="842">
        <v>1.5257211280399687</v>
      </c>
      <c r="G9" s="842">
        <v>1</v>
      </c>
      <c r="H9" s="841">
        <v>215275.66</v>
      </c>
      <c r="I9" s="842">
        <v>2.9629032302462255</v>
      </c>
      <c r="J9" s="842">
        <v>1.9419690635421334</v>
      </c>
      <c r="K9" s="841"/>
      <c r="L9" s="842"/>
      <c r="M9" s="842"/>
      <c r="N9" s="841"/>
      <c r="O9" s="842"/>
      <c r="P9" s="842"/>
      <c r="Q9" s="841"/>
      <c r="R9" s="842"/>
      <c r="S9" s="842"/>
      <c r="T9" s="841"/>
      <c r="U9" s="842"/>
      <c r="V9" s="842"/>
      <c r="W9" s="841"/>
      <c r="X9" s="842"/>
      <c r="Y9" s="842"/>
      <c r="Z9" s="841"/>
      <c r="AA9" s="842"/>
      <c r="AB9" s="843"/>
    </row>
    <row r="10" spans="1:28" ht="14.4" customHeight="1" x14ac:dyDescent="0.3">
      <c r="A10" s="847" t="s">
        <v>6602</v>
      </c>
      <c r="B10" s="841"/>
      <c r="C10" s="842"/>
      <c r="D10" s="842"/>
      <c r="E10" s="841">
        <v>239131.32999999996</v>
      </c>
      <c r="F10" s="842"/>
      <c r="G10" s="842">
        <v>1</v>
      </c>
      <c r="H10" s="841">
        <v>247979.66</v>
      </c>
      <c r="I10" s="842"/>
      <c r="J10" s="842">
        <v>1.0370019687508116</v>
      </c>
      <c r="K10" s="841"/>
      <c r="L10" s="842"/>
      <c r="M10" s="842"/>
      <c r="N10" s="841">
        <v>137604.78</v>
      </c>
      <c r="O10" s="842"/>
      <c r="P10" s="842">
        <v>1</v>
      </c>
      <c r="Q10" s="841">
        <v>128585.04</v>
      </c>
      <c r="R10" s="842"/>
      <c r="S10" s="842">
        <v>0.93445184098982603</v>
      </c>
      <c r="T10" s="841"/>
      <c r="U10" s="842"/>
      <c r="V10" s="842"/>
      <c r="W10" s="841"/>
      <c r="X10" s="842"/>
      <c r="Y10" s="842"/>
      <c r="Z10" s="841"/>
      <c r="AA10" s="842"/>
      <c r="AB10" s="843"/>
    </row>
    <row r="11" spans="1:28" ht="14.4" customHeight="1" x14ac:dyDescent="0.3">
      <c r="A11" s="847" t="s">
        <v>6603</v>
      </c>
      <c r="B11" s="841">
        <v>239281</v>
      </c>
      <c r="C11" s="842">
        <v>1</v>
      </c>
      <c r="D11" s="842">
        <v>0.85675568801333357</v>
      </c>
      <c r="E11" s="841">
        <v>279287.31999999995</v>
      </c>
      <c r="F11" s="842">
        <v>1.1671938850138537</v>
      </c>
      <c r="G11" s="842">
        <v>1</v>
      </c>
      <c r="H11" s="841">
        <v>301467.31</v>
      </c>
      <c r="I11" s="842">
        <v>1.2598882067527299</v>
      </c>
      <c r="J11" s="842">
        <v>1.0794163873963203</v>
      </c>
      <c r="K11" s="841">
        <v>169756.89</v>
      </c>
      <c r="L11" s="842">
        <v>1</v>
      </c>
      <c r="M11" s="842">
        <v>0.62586574734683331</v>
      </c>
      <c r="N11" s="841">
        <v>271235.31</v>
      </c>
      <c r="O11" s="842">
        <v>1.5977867525730471</v>
      </c>
      <c r="P11" s="842">
        <v>1</v>
      </c>
      <c r="Q11" s="841">
        <v>218485.09000000011</v>
      </c>
      <c r="R11" s="842">
        <v>1.2870469646327762</v>
      </c>
      <c r="S11" s="842">
        <v>0.80551861039036587</v>
      </c>
      <c r="T11" s="841">
        <v>244776.91999999998</v>
      </c>
      <c r="U11" s="842">
        <v>1</v>
      </c>
      <c r="V11" s="842">
        <v>0.31901148620013592</v>
      </c>
      <c r="W11" s="841">
        <v>767298.14</v>
      </c>
      <c r="X11" s="842">
        <v>3.1346833680234232</v>
      </c>
      <c r="Y11" s="842">
        <v>1</v>
      </c>
      <c r="Z11" s="841">
        <v>1092710.7200000002</v>
      </c>
      <c r="AA11" s="842">
        <v>4.4641084625135417</v>
      </c>
      <c r="AB11" s="843">
        <v>1.4241018751850489</v>
      </c>
    </row>
    <row r="12" spans="1:28" ht="14.4" customHeight="1" x14ac:dyDescent="0.3">
      <c r="A12" s="847" t="s">
        <v>6604</v>
      </c>
      <c r="B12" s="841">
        <v>99433</v>
      </c>
      <c r="C12" s="842">
        <v>1</v>
      </c>
      <c r="D12" s="842">
        <v>0.77321207004936021</v>
      </c>
      <c r="E12" s="841">
        <v>128597.32</v>
      </c>
      <c r="F12" s="842">
        <v>1.2933062464171856</v>
      </c>
      <c r="G12" s="842">
        <v>1</v>
      </c>
      <c r="H12" s="841">
        <v>105283</v>
      </c>
      <c r="I12" s="842">
        <v>1.0588335864350868</v>
      </c>
      <c r="J12" s="842">
        <v>0.81870290920526179</v>
      </c>
      <c r="K12" s="841">
        <v>13012.04</v>
      </c>
      <c r="L12" s="842">
        <v>1</v>
      </c>
      <c r="M12" s="842">
        <v>1.5691827539965078</v>
      </c>
      <c r="N12" s="841">
        <v>8292.24</v>
      </c>
      <c r="O12" s="842">
        <v>0.6372744012468452</v>
      </c>
      <c r="P12" s="842">
        <v>1</v>
      </c>
      <c r="Q12" s="841">
        <v>6219.18</v>
      </c>
      <c r="R12" s="842">
        <v>0.4779558009351339</v>
      </c>
      <c r="S12" s="842">
        <v>0.75</v>
      </c>
      <c r="T12" s="841"/>
      <c r="U12" s="842"/>
      <c r="V12" s="842"/>
      <c r="W12" s="841"/>
      <c r="X12" s="842"/>
      <c r="Y12" s="842"/>
      <c r="Z12" s="841"/>
      <c r="AA12" s="842"/>
      <c r="AB12" s="843"/>
    </row>
    <row r="13" spans="1:28" ht="14.4" customHeight="1" x14ac:dyDescent="0.3">
      <c r="A13" s="847" t="s">
        <v>6605</v>
      </c>
      <c r="B13" s="841">
        <v>137317</v>
      </c>
      <c r="C13" s="842">
        <v>1</v>
      </c>
      <c r="D13" s="842">
        <v>0.80140034521896952</v>
      </c>
      <c r="E13" s="841">
        <v>171346.31999999998</v>
      </c>
      <c r="F13" s="842">
        <v>1.2478157839160482</v>
      </c>
      <c r="G13" s="842">
        <v>1</v>
      </c>
      <c r="H13" s="841">
        <v>182503.65999999997</v>
      </c>
      <c r="I13" s="842">
        <v>1.3290682144235599</v>
      </c>
      <c r="J13" s="842">
        <v>1.0651157258586004</v>
      </c>
      <c r="K13" s="841">
        <v>915754.08999999985</v>
      </c>
      <c r="L13" s="842">
        <v>1</v>
      </c>
      <c r="M13" s="842">
        <v>0.90943923497290291</v>
      </c>
      <c r="N13" s="841">
        <v>1006943.6800000003</v>
      </c>
      <c r="O13" s="842">
        <v>1.0995786871123889</v>
      </c>
      <c r="P13" s="842">
        <v>1</v>
      </c>
      <c r="Q13" s="841">
        <v>1397407.69</v>
      </c>
      <c r="R13" s="842">
        <v>1.525963908061825</v>
      </c>
      <c r="S13" s="842">
        <v>1.3877714491440072</v>
      </c>
      <c r="T13" s="841">
        <v>701486.09000000008</v>
      </c>
      <c r="U13" s="842">
        <v>1</v>
      </c>
      <c r="V13" s="842">
        <v>1.0025912244615729</v>
      </c>
      <c r="W13" s="841">
        <v>699673.08</v>
      </c>
      <c r="X13" s="842">
        <v>0.99741547262897245</v>
      </c>
      <c r="Y13" s="842">
        <v>1</v>
      </c>
      <c r="Z13" s="841">
        <v>428378.54000000004</v>
      </c>
      <c r="AA13" s="842">
        <v>0.61067289302914041</v>
      </c>
      <c r="AB13" s="843">
        <v>0.61225528356757708</v>
      </c>
    </row>
    <row r="14" spans="1:28" ht="14.4" customHeight="1" x14ac:dyDescent="0.3">
      <c r="A14" s="847" t="s">
        <v>6606</v>
      </c>
      <c r="B14" s="841">
        <v>121703</v>
      </c>
      <c r="C14" s="842">
        <v>1</v>
      </c>
      <c r="D14" s="842">
        <v>0.77352620037724518</v>
      </c>
      <c r="E14" s="841">
        <v>157335.33000000002</v>
      </c>
      <c r="F14" s="842">
        <v>1.2927810325135782</v>
      </c>
      <c r="G14" s="842">
        <v>1</v>
      </c>
      <c r="H14" s="841">
        <v>181562.33000000002</v>
      </c>
      <c r="I14" s="842">
        <v>1.4918476126307487</v>
      </c>
      <c r="J14" s="842">
        <v>1.1539832153401273</v>
      </c>
      <c r="K14" s="841">
        <v>2154231.34</v>
      </c>
      <c r="L14" s="842">
        <v>1</v>
      </c>
      <c r="M14" s="842">
        <v>4.653840972388446</v>
      </c>
      <c r="N14" s="841">
        <v>462893.20000000013</v>
      </c>
      <c r="O14" s="842">
        <v>0.21487627229487813</v>
      </c>
      <c r="P14" s="842">
        <v>1</v>
      </c>
      <c r="Q14" s="841">
        <v>925786.4</v>
      </c>
      <c r="R14" s="842">
        <v>0.42975254458975615</v>
      </c>
      <c r="S14" s="842">
        <v>1.9999999999999996</v>
      </c>
      <c r="T14" s="841">
        <v>1876980.7399999998</v>
      </c>
      <c r="U14" s="842">
        <v>1</v>
      </c>
      <c r="V14" s="842">
        <v>2.1429408258894207</v>
      </c>
      <c r="W14" s="841">
        <v>875890.13999999978</v>
      </c>
      <c r="X14" s="842">
        <v>0.46664844307352876</v>
      </c>
      <c r="Y14" s="842">
        <v>1</v>
      </c>
      <c r="Z14" s="841">
        <v>612086.9800000001</v>
      </c>
      <c r="AA14" s="842">
        <v>0.3261018970285226</v>
      </c>
      <c r="AB14" s="843">
        <v>0.69881706854240899</v>
      </c>
    </row>
    <row r="15" spans="1:28" ht="14.4" customHeight="1" x14ac:dyDescent="0.3">
      <c r="A15" s="847" t="s">
        <v>6607</v>
      </c>
      <c r="B15" s="841">
        <v>520200</v>
      </c>
      <c r="C15" s="842">
        <v>1</v>
      </c>
      <c r="D15" s="842">
        <v>0.96510510545609995</v>
      </c>
      <c r="E15" s="841">
        <v>539008.64999999991</v>
      </c>
      <c r="F15" s="842">
        <v>1.0361565743944634</v>
      </c>
      <c r="G15" s="842">
        <v>1</v>
      </c>
      <c r="H15" s="841">
        <v>594909.31999999995</v>
      </c>
      <c r="I15" s="842">
        <v>1.1436165321030372</v>
      </c>
      <c r="J15" s="842">
        <v>1.1037101538166412</v>
      </c>
      <c r="K15" s="841"/>
      <c r="L15" s="842"/>
      <c r="M15" s="842"/>
      <c r="N15" s="841"/>
      <c r="O15" s="842"/>
      <c r="P15" s="842"/>
      <c r="Q15" s="841"/>
      <c r="R15" s="842"/>
      <c r="S15" s="842"/>
      <c r="T15" s="841"/>
      <c r="U15" s="842"/>
      <c r="V15" s="842"/>
      <c r="W15" s="841"/>
      <c r="X15" s="842"/>
      <c r="Y15" s="842"/>
      <c r="Z15" s="841"/>
      <c r="AA15" s="842"/>
      <c r="AB15" s="843"/>
    </row>
    <row r="16" spans="1:28" ht="14.4" customHeight="1" x14ac:dyDescent="0.3">
      <c r="A16" s="847" t="s">
        <v>6608</v>
      </c>
      <c r="B16" s="841">
        <v>943970</v>
      </c>
      <c r="C16" s="842">
        <v>1</v>
      </c>
      <c r="D16" s="842">
        <v>1.2566417925776785</v>
      </c>
      <c r="E16" s="841">
        <v>751184.62999999989</v>
      </c>
      <c r="F16" s="842">
        <v>0.79577171944023628</v>
      </c>
      <c r="G16" s="842">
        <v>1</v>
      </c>
      <c r="H16" s="841">
        <v>697227.64</v>
      </c>
      <c r="I16" s="842">
        <v>0.73861207453626709</v>
      </c>
      <c r="J16" s="842">
        <v>0.92817080136477248</v>
      </c>
      <c r="K16" s="841">
        <v>719058.74000000011</v>
      </c>
      <c r="L16" s="842">
        <v>1</v>
      </c>
      <c r="M16" s="842">
        <v>5.2289712537699691</v>
      </c>
      <c r="N16" s="841">
        <v>137514.38000000003</v>
      </c>
      <c r="O16" s="842">
        <v>0.1912422064433846</v>
      </c>
      <c r="P16" s="842">
        <v>1</v>
      </c>
      <c r="Q16" s="841"/>
      <c r="R16" s="842"/>
      <c r="S16" s="842"/>
      <c r="T16" s="841">
        <v>187696.34999999998</v>
      </c>
      <c r="U16" s="842">
        <v>1</v>
      </c>
      <c r="V16" s="842">
        <v>1.1261171995818464</v>
      </c>
      <c r="W16" s="841">
        <v>166675.68</v>
      </c>
      <c r="X16" s="842">
        <v>0.88800703902872924</v>
      </c>
      <c r="Y16" s="842">
        <v>1</v>
      </c>
      <c r="Z16" s="841"/>
      <c r="AA16" s="842"/>
      <c r="AB16" s="843"/>
    </row>
    <row r="17" spans="1:28" ht="14.4" customHeight="1" x14ac:dyDescent="0.3">
      <c r="A17" s="847" t="s">
        <v>6609</v>
      </c>
      <c r="B17" s="841">
        <v>708979</v>
      </c>
      <c r="C17" s="842">
        <v>1</v>
      </c>
      <c r="D17" s="842">
        <v>0.74858911057989641</v>
      </c>
      <c r="E17" s="841">
        <v>947086.97999999986</v>
      </c>
      <c r="F17" s="842">
        <v>1.3358463085648515</v>
      </c>
      <c r="G17" s="842">
        <v>1</v>
      </c>
      <c r="H17" s="841">
        <v>940182.34</v>
      </c>
      <c r="I17" s="842">
        <v>1.3261074587540673</v>
      </c>
      <c r="J17" s="842">
        <v>0.9927096030820739</v>
      </c>
      <c r="K17" s="841"/>
      <c r="L17" s="842"/>
      <c r="M17" s="842"/>
      <c r="N17" s="841"/>
      <c r="O17" s="842"/>
      <c r="P17" s="842"/>
      <c r="Q17" s="841"/>
      <c r="R17" s="842"/>
      <c r="S17" s="842"/>
      <c r="T17" s="841"/>
      <c r="U17" s="842"/>
      <c r="V17" s="842"/>
      <c r="W17" s="841"/>
      <c r="X17" s="842"/>
      <c r="Y17" s="842"/>
      <c r="Z17" s="841"/>
      <c r="AA17" s="842"/>
      <c r="AB17" s="843"/>
    </row>
    <row r="18" spans="1:28" ht="14.4" customHeight="1" x14ac:dyDescent="0.3">
      <c r="A18" s="847" t="s">
        <v>6610</v>
      </c>
      <c r="B18" s="841">
        <v>458841</v>
      </c>
      <c r="C18" s="842">
        <v>1</v>
      </c>
      <c r="D18" s="842">
        <v>1.1890050287982745</v>
      </c>
      <c r="E18" s="841">
        <v>385903.32999999996</v>
      </c>
      <c r="F18" s="842">
        <v>0.8410393360663061</v>
      </c>
      <c r="G18" s="842">
        <v>1</v>
      </c>
      <c r="H18" s="841">
        <v>385269.66000000003</v>
      </c>
      <c r="I18" s="842">
        <v>0.83965831301038929</v>
      </c>
      <c r="J18" s="842">
        <v>0.99835795664162852</v>
      </c>
      <c r="K18" s="841">
        <v>38220.880000000005</v>
      </c>
      <c r="L18" s="842">
        <v>1</v>
      </c>
      <c r="M18" s="842">
        <v>1.8934866450834638</v>
      </c>
      <c r="N18" s="841">
        <v>20185.45</v>
      </c>
      <c r="O18" s="842">
        <v>0.52812624931712715</v>
      </c>
      <c r="P18" s="842">
        <v>1</v>
      </c>
      <c r="Q18" s="841">
        <v>28140.35</v>
      </c>
      <c r="R18" s="842">
        <v>0.73625594177842046</v>
      </c>
      <c r="S18" s="842">
        <v>1.3940907931207873</v>
      </c>
      <c r="T18" s="841"/>
      <c r="U18" s="842"/>
      <c r="V18" s="842"/>
      <c r="W18" s="841"/>
      <c r="X18" s="842"/>
      <c r="Y18" s="842"/>
      <c r="Z18" s="841"/>
      <c r="AA18" s="842"/>
      <c r="AB18" s="843"/>
    </row>
    <row r="19" spans="1:28" ht="14.4" customHeight="1" x14ac:dyDescent="0.3">
      <c r="A19" s="847" t="s">
        <v>6611</v>
      </c>
      <c r="B19" s="841">
        <v>1008</v>
      </c>
      <c r="C19" s="842">
        <v>1</v>
      </c>
      <c r="D19" s="842"/>
      <c r="E19" s="841"/>
      <c r="F19" s="842"/>
      <c r="G19" s="842"/>
      <c r="H19" s="841"/>
      <c r="I19" s="842"/>
      <c r="J19" s="842"/>
      <c r="K19" s="841"/>
      <c r="L19" s="842"/>
      <c r="M19" s="842"/>
      <c r="N19" s="841"/>
      <c r="O19" s="842"/>
      <c r="P19" s="842"/>
      <c r="Q19" s="841"/>
      <c r="R19" s="842"/>
      <c r="S19" s="842"/>
      <c r="T19" s="841"/>
      <c r="U19" s="842"/>
      <c r="V19" s="842"/>
      <c r="W19" s="841"/>
      <c r="X19" s="842"/>
      <c r="Y19" s="842"/>
      <c r="Z19" s="841"/>
      <c r="AA19" s="842"/>
      <c r="AB19" s="843"/>
    </row>
    <row r="20" spans="1:28" ht="14.4" customHeight="1" thickBot="1" x14ac:dyDescent="0.35">
      <c r="A20" s="848" t="s">
        <v>6612</v>
      </c>
      <c r="B20" s="844">
        <v>57</v>
      </c>
      <c r="C20" s="845">
        <v>1</v>
      </c>
      <c r="D20" s="845"/>
      <c r="E20" s="844"/>
      <c r="F20" s="845"/>
      <c r="G20" s="845"/>
      <c r="H20" s="844"/>
      <c r="I20" s="845"/>
      <c r="J20" s="845"/>
      <c r="K20" s="844"/>
      <c r="L20" s="845"/>
      <c r="M20" s="845"/>
      <c r="N20" s="844"/>
      <c r="O20" s="845"/>
      <c r="P20" s="845"/>
      <c r="Q20" s="844"/>
      <c r="R20" s="845"/>
      <c r="S20" s="845"/>
      <c r="T20" s="844"/>
      <c r="U20" s="845"/>
      <c r="V20" s="845"/>
      <c r="W20" s="844"/>
      <c r="X20" s="845"/>
      <c r="Y20" s="845"/>
      <c r="Z20" s="844"/>
      <c r="AA20" s="845"/>
      <c r="AB20" s="846"/>
    </row>
    <row r="21" spans="1:28" ht="14.4" customHeight="1" thickBot="1" x14ac:dyDescent="0.35"/>
    <row r="22" spans="1:28" ht="14.4" customHeight="1" x14ac:dyDescent="0.3">
      <c r="A22" s="837" t="s">
        <v>625</v>
      </c>
      <c r="B22" s="838">
        <v>3242868</v>
      </c>
      <c r="C22" s="839">
        <v>1</v>
      </c>
      <c r="D22" s="839">
        <v>0.88826241302819442</v>
      </c>
      <c r="E22" s="838">
        <v>3650799.5300000021</v>
      </c>
      <c r="F22" s="839">
        <v>1.1257934427179899</v>
      </c>
      <c r="G22" s="839">
        <v>1</v>
      </c>
      <c r="H22" s="838">
        <v>3784009.580000001</v>
      </c>
      <c r="I22" s="839">
        <v>1.1668712941754031</v>
      </c>
      <c r="J22" s="840">
        <v>1.0364879114575756</v>
      </c>
    </row>
    <row r="23" spans="1:28" ht="14.4" customHeight="1" x14ac:dyDescent="0.3">
      <c r="A23" s="847" t="s">
        <v>6614</v>
      </c>
      <c r="B23" s="841">
        <v>399509</v>
      </c>
      <c r="C23" s="842">
        <v>1</v>
      </c>
      <c r="D23" s="842">
        <v>0.79973994123975578</v>
      </c>
      <c r="E23" s="841">
        <v>499548.64000000013</v>
      </c>
      <c r="F23" s="842">
        <v>1.25040647394677</v>
      </c>
      <c r="G23" s="842">
        <v>1</v>
      </c>
      <c r="H23" s="841">
        <v>463419.33</v>
      </c>
      <c r="I23" s="842">
        <v>1.1599721908642859</v>
      </c>
      <c r="J23" s="843">
        <v>0.92767609176155474</v>
      </c>
    </row>
    <row r="24" spans="1:28" ht="14.4" customHeight="1" x14ac:dyDescent="0.3">
      <c r="A24" s="847" t="s">
        <v>6615</v>
      </c>
      <c r="B24" s="841">
        <v>2843359</v>
      </c>
      <c r="C24" s="842">
        <v>1</v>
      </c>
      <c r="D24" s="842">
        <v>0.90229534215220741</v>
      </c>
      <c r="E24" s="841">
        <v>3151250.890000002</v>
      </c>
      <c r="F24" s="842">
        <v>1.1082845641369949</v>
      </c>
      <c r="G24" s="842">
        <v>1</v>
      </c>
      <c r="H24" s="841">
        <v>3320590.2500000009</v>
      </c>
      <c r="I24" s="842">
        <v>1.1678406595860744</v>
      </c>
      <c r="J24" s="843">
        <v>1.0537371875204766</v>
      </c>
    </row>
    <row r="25" spans="1:28" ht="14.4" customHeight="1" x14ac:dyDescent="0.3">
      <c r="A25" s="849" t="s">
        <v>628</v>
      </c>
      <c r="B25" s="850">
        <v>723</v>
      </c>
      <c r="C25" s="851">
        <v>1</v>
      </c>
      <c r="D25" s="851">
        <v>5.8226624788596276E-2</v>
      </c>
      <c r="E25" s="850">
        <v>12417</v>
      </c>
      <c r="F25" s="851">
        <v>17.174273858921161</v>
      </c>
      <c r="G25" s="851">
        <v>1</v>
      </c>
      <c r="H25" s="850">
        <v>12089</v>
      </c>
      <c r="I25" s="851">
        <v>16.720608575380361</v>
      </c>
      <c r="J25" s="852">
        <v>0.97358460175565753</v>
      </c>
    </row>
    <row r="26" spans="1:28" ht="14.4" customHeight="1" x14ac:dyDescent="0.3">
      <c r="A26" s="847" t="s">
        <v>6614</v>
      </c>
      <c r="B26" s="841">
        <v>277</v>
      </c>
      <c r="C26" s="842">
        <v>1</v>
      </c>
      <c r="D26" s="842"/>
      <c r="E26" s="841">
        <v>0</v>
      </c>
      <c r="F26" s="842">
        <v>0</v>
      </c>
      <c r="G26" s="842"/>
      <c r="H26" s="841"/>
      <c r="I26" s="842"/>
      <c r="J26" s="843"/>
    </row>
    <row r="27" spans="1:28" ht="14.4" customHeight="1" x14ac:dyDescent="0.3">
      <c r="A27" s="847" t="s">
        <v>6615</v>
      </c>
      <c r="B27" s="841">
        <v>446</v>
      </c>
      <c r="C27" s="842">
        <v>1</v>
      </c>
      <c r="D27" s="842">
        <v>3.5918498832246112E-2</v>
      </c>
      <c r="E27" s="841">
        <v>12417</v>
      </c>
      <c r="F27" s="842">
        <v>27.840807174887892</v>
      </c>
      <c r="G27" s="842">
        <v>1</v>
      </c>
      <c r="H27" s="841">
        <v>12089</v>
      </c>
      <c r="I27" s="842">
        <v>27.105381165919283</v>
      </c>
      <c r="J27" s="843">
        <v>0.97358460175565753</v>
      </c>
    </row>
    <row r="28" spans="1:28" ht="14.4" customHeight="1" x14ac:dyDescent="0.3">
      <c r="A28" s="849" t="s">
        <v>646</v>
      </c>
      <c r="B28" s="850">
        <v>25942</v>
      </c>
      <c r="C28" s="851">
        <v>1</v>
      </c>
      <c r="D28" s="851">
        <v>0.50254741287460525</v>
      </c>
      <c r="E28" s="850">
        <v>51621</v>
      </c>
      <c r="F28" s="851">
        <v>1.9898619998458098</v>
      </c>
      <c r="G28" s="851">
        <v>1</v>
      </c>
      <c r="H28" s="850">
        <v>72088.33</v>
      </c>
      <c r="I28" s="851">
        <v>2.7788269986893841</v>
      </c>
      <c r="J28" s="852">
        <v>1.3964923190174541</v>
      </c>
    </row>
    <row r="29" spans="1:28" ht="14.4" customHeight="1" x14ac:dyDescent="0.3">
      <c r="A29" s="847" t="s">
        <v>6614</v>
      </c>
      <c r="B29" s="841"/>
      <c r="C29" s="842"/>
      <c r="D29" s="842"/>
      <c r="E29" s="841"/>
      <c r="F29" s="842"/>
      <c r="G29" s="842"/>
      <c r="H29" s="841">
        <v>1464</v>
      </c>
      <c r="I29" s="842"/>
      <c r="J29" s="843"/>
    </row>
    <row r="30" spans="1:28" ht="14.4" customHeight="1" x14ac:dyDescent="0.3">
      <c r="A30" s="847" t="s">
        <v>6615</v>
      </c>
      <c r="B30" s="841">
        <v>25942</v>
      </c>
      <c r="C30" s="842">
        <v>1</v>
      </c>
      <c r="D30" s="842">
        <v>0.50254741287460525</v>
      </c>
      <c r="E30" s="841">
        <v>51621</v>
      </c>
      <c r="F30" s="842">
        <v>1.9898619998458098</v>
      </c>
      <c r="G30" s="842">
        <v>1</v>
      </c>
      <c r="H30" s="841">
        <v>70624.33</v>
      </c>
      <c r="I30" s="842">
        <v>2.7223934160820291</v>
      </c>
      <c r="J30" s="843">
        <v>1.3681317680788827</v>
      </c>
    </row>
    <row r="31" spans="1:28" ht="14.4" customHeight="1" x14ac:dyDescent="0.3">
      <c r="A31" s="849" t="s">
        <v>640</v>
      </c>
      <c r="B31" s="850">
        <v>60578</v>
      </c>
      <c r="C31" s="851">
        <v>1</v>
      </c>
      <c r="D31" s="851">
        <v>1.0278607302836975</v>
      </c>
      <c r="E31" s="850">
        <v>58936</v>
      </c>
      <c r="F31" s="851">
        <v>0.97289445013041043</v>
      </c>
      <c r="G31" s="851">
        <v>1</v>
      </c>
      <c r="H31" s="850">
        <v>67651</v>
      </c>
      <c r="I31" s="851">
        <v>1.1167585592129157</v>
      </c>
      <c r="J31" s="852">
        <v>1.1478722682231572</v>
      </c>
    </row>
    <row r="32" spans="1:28" ht="14.4" customHeight="1" x14ac:dyDescent="0.3">
      <c r="A32" s="847" t="s">
        <v>6614</v>
      </c>
      <c r="B32" s="841"/>
      <c r="C32" s="842"/>
      <c r="D32" s="842"/>
      <c r="E32" s="841">
        <v>7516</v>
      </c>
      <c r="F32" s="842"/>
      <c r="G32" s="842">
        <v>1</v>
      </c>
      <c r="H32" s="841"/>
      <c r="I32" s="842"/>
      <c r="J32" s="843"/>
    </row>
    <row r="33" spans="1:10" ht="14.4" customHeight="1" thickBot="1" x14ac:dyDescent="0.35">
      <c r="A33" s="848" t="s">
        <v>6615</v>
      </c>
      <c r="B33" s="844">
        <v>60578</v>
      </c>
      <c r="C33" s="845">
        <v>1</v>
      </c>
      <c r="D33" s="845">
        <v>1.1781019058732012</v>
      </c>
      <c r="E33" s="844">
        <v>51420</v>
      </c>
      <c r="F33" s="845">
        <v>0.84882300505133879</v>
      </c>
      <c r="G33" s="845">
        <v>1</v>
      </c>
      <c r="H33" s="844">
        <v>67651</v>
      </c>
      <c r="I33" s="845">
        <v>1.1167585592129157</v>
      </c>
      <c r="J33" s="846">
        <v>1.315655387008946</v>
      </c>
    </row>
    <row r="34" spans="1:10" ht="14.4" customHeight="1" x14ac:dyDescent="0.3">
      <c r="A34" s="792" t="s">
        <v>3091</v>
      </c>
    </row>
    <row r="35" spans="1:10" ht="14.4" customHeight="1" x14ac:dyDescent="0.3">
      <c r="A35" s="793" t="s">
        <v>3092</v>
      </c>
    </row>
    <row r="36" spans="1:10" ht="14.4" customHeight="1" x14ac:dyDescent="0.3">
      <c r="A36" s="792" t="s">
        <v>6616</v>
      </c>
    </row>
    <row r="37" spans="1:10" ht="14.4" customHeight="1" x14ac:dyDescent="0.3">
      <c r="A37" s="792" t="s">
        <v>6617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13" t="s">
        <v>6631</v>
      </c>
      <c r="B1" s="538"/>
      <c r="C1" s="538"/>
      <c r="D1" s="538"/>
      <c r="E1" s="538"/>
      <c r="F1" s="538"/>
      <c r="G1" s="538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94" t="s">
        <v>159</v>
      </c>
      <c r="B3" s="455">
        <f t="shared" ref="B3:G3" si="0">SUBTOTAL(9,B6:B1048576)</f>
        <v>18879</v>
      </c>
      <c r="C3" s="456">
        <f t="shared" si="0"/>
        <v>18831</v>
      </c>
      <c r="D3" s="493">
        <f t="shared" si="0"/>
        <v>17942</v>
      </c>
      <c r="E3" s="346">
        <f t="shared" si="0"/>
        <v>3330111</v>
      </c>
      <c r="F3" s="344">
        <f t="shared" si="0"/>
        <v>3773773.5300000017</v>
      </c>
      <c r="G3" s="457">
        <f t="shared" si="0"/>
        <v>3935837.9100000015</v>
      </c>
    </row>
    <row r="4" spans="1:7" ht="14.4" customHeight="1" x14ac:dyDescent="0.3">
      <c r="A4" s="614" t="s">
        <v>167</v>
      </c>
      <c r="B4" s="619" t="s">
        <v>267</v>
      </c>
      <c r="C4" s="617"/>
      <c r="D4" s="620"/>
      <c r="E4" s="619" t="s">
        <v>123</v>
      </c>
      <c r="F4" s="617"/>
      <c r="G4" s="620"/>
    </row>
    <row r="5" spans="1:7" ht="14.4" customHeight="1" thickBot="1" x14ac:dyDescent="0.35">
      <c r="A5" s="832"/>
      <c r="B5" s="833">
        <v>2015</v>
      </c>
      <c r="C5" s="834">
        <v>2016</v>
      </c>
      <c r="D5" s="853">
        <v>2017</v>
      </c>
      <c r="E5" s="833">
        <v>2015</v>
      </c>
      <c r="F5" s="834">
        <v>2016</v>
      </c>
      <c r="G5" s="853">
        <v>2017</v>
      </c>
    </row>
    <row r="6" spans="1:7" ht="14.4" customHeight="1" x14ac:dyDescent="0.3">
      <c r="A6" s="827" t="s">
        <v>6618</v>
      </c>
      <c r="B6" s="225">
        <v>302</v>
      </c>
      <c r="C6" s="225">
        <v>264</v>
      </c>
      <c r="D6" s="225"/>
      <c r="E6" s="854">
        <v>54786</v>
      </c>
      <c r="F6" s="854">
        <v>72396.33</v>
      </c>
      <c r="G6" s="855"/>
    </row>
    <row r="7" spans="1:7" ht="14.4" customHeight="1" x14ac:dyDescent="0.3">
      <c r="A7" s="764" t="s">
        <v>3094</v>
      </c>
      <c r="B7" s="741">
        <v>193</v>
      </c>
      <c r="C7" s="741">
        <v>27</v>
      </c>
      <c r="D7" s="741">
        <v>107</v>
      </c>
      <c r="E7" s="856">
        <v>42746</v>
      </c>
      <c r="F7" s="856">
        <v>6063</v>
      </c>
      <c r="G7" s="857">
        <v>45151.33</v>
      </c>
    </row>
    <row r="8" spans="1:7" ht="14.4" customHeight="1" x14ac:dyDescent="0.3">
      <c r="A8" s="764" t="s">
        <v>6614</v>
      </c>
      <c r="B8" s="741">
        <v>3075</v>
      </c>
      <c r="C8" s="741">
        <v>2923</v>
      </c>
      <c r="D8" s="741">
        <v>2506</v>
      </c>
      <c r="E8" s="856">
        <v>399786</v>
      </c>
      <c r="F8" s="856">
        <v>507064.64000000013</v>
      </c>
      <c r="G8" s="857">
        <v>464883.33</v>
      </c>
    </row>
    <row r="9" spans="1:7" ht="14.4" customHeight="1" x14ac:dyDescent="0.3">
      <c r="A9" s="764" t="s">
        <v>3095</v>
      </c>
      <c r="B9" s="741">
        <v>269</v>
      </c>
      <c r="C9" s="741">
        <v>159</v>
      </c>
      <c r="D9" s="741">
        <v>195</v>
      </c>
      <c r="E9" s="856">
        <v>47306</v>
      </c>
      <c r="F9" s="856">
        <v>25825.33</v>
      </c>
      <c r="G9" s="857">
        <v>31511.66</v>
      </c>
    </row>
    <row r="10" spans="1:7" ht="14.4" customHeight="1" x14ac:dyDescent="0.3">
      <c r="A10" s="764" t="s">
        <v>6619</v>
      </c>
      <c r="B10" s="741">
        <v>172</v>
      </c>
      <c r="C10" s="741"/>
      <c r="D10" s="741"/>
      <c r="E10" s="856">
        <v>34761</v>
      </c>
      <c r="F10" s="856"/>
      <c r="G10" s="857"/>
    </row>
    <row r="11" spans="1:7" ht="14.4" customHeight="1" x14ac:dyDescent="0.3">
      <c r="A11" s="764" t="s">
        <v>6620</v>
      </c>
      <c r="B11" s="741">
        <v>386</v>
      </c>
      <c r="C11" s="741">
        <v>167</v>
      </c>
      <c r="D11" s="741"/>
      <c r="E11" s="856">
        <v>58344</v>
      </c>
      <c r="F11" s="856">
        <v>29287</v>
      </c>
      <c r="G11" s="857"/>
    </row>
    <row r="12" spans="1:7" ht="14.4" customHeight="1" x14ac:dyDescent="0.3">
      <c r="A12" s="764" t="s">
        <v>3096</v>
      </c>
      <c r="B12" s="741">
        <v>117</v>
      </c>
      <c r="C12" s="741">
        <v>179</v>
      </c>
      <c r="D12" s="741"/>
      <c r="E12" s="856">
        <v>19769</v>
      </c>
      <c r="F12" s="856">
        <v>31996</v>
      </c>
      <c r="G12" s="857"/>
    </row>
    <row r="13" spans="1:7" ht="14.4" customHeight="1" x14ac:dyDescent="0.3">
      <c r="A13" s="764" t="s">
        <v>3098</v>
      </c>
      <c r="B13" s="741">
        <v>158</v>
      </c>
      <c r="C13" s="741">
        <v>77</v>
      </c>
      <c r="D13" s="741">
        <v>149</v>
      </c>
      <c r="E13" s="856">
        <v>25617</v>
      </c>
      <c r="F13" s="856">
        <v>14306</v>
      </c>
      <c r="G13" s="857">
        <v>26455</v>
      </c>
    </row>
    <row r="14" spans="1:7" ht="14.4" customHeight="1" x14ac:dyDescent="0.3">
      <c r="A14" s="764" t="s">
        <v>6621</v>
      </c>
      <c r="B14" s="741">
        <v>323</v>
      </c>
      <c r="C14" s="741">
        <v>440</v>
      </c>
      <c r="D14" s="741"/>
      <c r="E14" s="856">
        <v>56353</v>
      </c>
      <c r="F14" s="856">
        <v>74649</v>
      </c>
      <c r="G14" s="857"/>
    </row>
    <row r="15" spans="1:7" ht="14.4" customHeight="1" x14ac:dyDescent="0.3">
      <c r="A15" s="764" t="s">
        <v>3099</v>
      </c>
      <c r="B15" s="741">
        <v>913</v>
      </c>
      <c r="C15" s="741">
        <v>825</v>
      </c>
      <c r="D15" s="741">
        <v>770</v>
      </c>
      <c r="E15" s="856">
        <v>113275</v>
      </c>
      <c r="F15" s="856">
        <v>105253.65000000001</v>
      </c>
      <c r="G15" s="857">
        <v>109687.67</v>
      </c>
    </row>
    <row r="16" spans="1:7" ht="14.4" customHeight="1" x14ac:dyDescent="0.3">
      <c r="A16" s="764" t="s">
        <v>3100</v>
      </c>
      <c r="B16" s="741"/>
      <c r="C16" s="741">
        <v>58</v>
      </c>
      <c r="D16" s="741">
        <v>32</v>
      </c>
      <c r="E16" s="856"/>
      <c r="F16" s="856">
        <v>592</v>
      </c>
      <c r="G16" s="857">
        <v>0</v>
      </c>
    </row>
    <row r="17" spans="1:7" ht="14.4" customHeight="1" x14ac:dyDescent="0.3">
      <c r="A17" s="764" t="s">
        <v>3101</v>
      </c>
      <c r="B17" s="741"/>
      <c r="C17" s="741">
        <v>36</v>
      </c>
      <c r="D17" s="741">
        <v>19</v>
      </c>
      <c r="E17" s="856"/>
      <c r="F17" s="856">
        <v>0</v>
      </c>
      <c r="G17" s="857">
        <v>0</v>
      </c>
    </row>
    <row r="18" spans="1:7" ht="14.4" customHeight="1" x14ac:dyDescent="0.3">
      <c r="A18" s="764" t="s">
        <v>3102</v>
      </c>
      <c r="B18" s="741"/>
      <c r="C18" s="741"/>
      <c r="D18" s="741">
        <v>89</v>
      </c>
      <c r="E18" s="856"/>
      <c r="F18" s="856"/>
      <c r="G18" s="857">
        <v>19582</v>
      </c>
    </row>
    <row r="19" spans="1:7" ht="14.4" customHeight="1" x14ac:dyDescent="0.3">
      <c r="A19" s="764" t="s">
        <v>6622</v>
      </c>
      <c r="B19" s="741">
        <v>513</v>
      </c>
      <c r="C19" s="741"/>
      <c r="D19" s="741"/>
      <c r="E19" s="856">
        <v>53189</v>
      </c>
      <c r="F19" s="856"/>
      <c r="G19" s="857"/>
    </row>
    <row r="20" spans="1:7" ht="14.4" customHeight="1" x14ac:dyDescent="0.3">
      <c r="A20" s="764" t="s">
        <v>3103</v>
      </c>
      <c r="B20" s="741">
        <v>699</v>
      </c>
      <c r="C20" s="741">
        <v>585</v>
      </c>
      <c r="D20" s="741">
        <v>541</v>
      </c>
      <c r="E20" s="856">
        <v>195498</v>
      </c>
      <c r="F20" s="856">
        <v>154793.66999999998</v>
      </c>
      <c r="G20" s="857">
        <v>156226.34</v>
      </c>
    </row>
    <row r="21" spans="1:7" ht="14.4" customHeight="1" x14ac:dyDescent="0.3">
      <c r="A21" s="764" t="s">
        <v>3104</v>
      </c>
      <c r="B21" s="741">
        <v>210</v>
      </c>
      <c r="C21" s="741">
        <v>124</v>
      </c>
      <c r="D21" s="741">
        <v>117</v>
      </c>
      <c r="E21" s="856">
        <v>0</v>
      </c>
      <c r="F21" s="856">
        <v>0</v>
      </c>
      <c r="G21" s="857">
        <v>0</v>
      </c>
    </row>
    <row r="22" spans="1:7" ht="14.4" customHeight="1" x14ac:dyDescent="0.3">
      <c r="A22" s="764" t="s">
        <v>3105</v>
      </c>
      <c r="B22" s="741">
        <v>207</v>
      </c>
      <c r="C22" s="741">
        <v>811</v>
      </c>
      <c r="D22" s="741">
        <v>200</v>
      </c>
      <c r="E22" s="856">
        <v>40517</v>
      </c>
      <c r="F22" s="856">
        <v>258193.99</v>
      </c>
      <c r="G22" s="857">
        <v>81694</v>
      </c>
    </row>
    <row r="23" spans="1:7" ht="14.4" customHeight="1" x14ac:dyDescent="0.3">
      <c r="A23" s="764" t="s">
        <v>3106</v>
      </c>
      <c r="B23" s="741">
        <v>70</v>
      </c>
      <c r="C23" s="741">
        <v>63</v>
      </c>
      <c r="D23" s="741">
        <v>75</v>
      </c>
      <c r="E23" s="856">
        <v>0</v>
      </c>
      <c r="F23" s="856">
        <v>0</v>
      </c>
      <c r="G23" s="857">
        <v>0</v>
      </c>
    </row>
    <row r="24" spans="1:7" ht="14.4" customHeight="1" x14ac:dyDescent="0.3">
      <c r="A24" s="764" t="s">
        <v>3108</v>
      </c>
      <c r="B24" s="741">
        <v>79</v>
      </c>
      <c r="C24" s="741">
        <v>106</v>
      </c>
      <c r="D24" s="741">
        <v>128</v>
      </c>
      <c r="E24" s="856">
        <v>0</v>
      </c>
      <c r="F24" s="856">
        <v>0</v>
      </c>
      <c r="G24" s="857">
        <v>0</v>
      </c>
    </row>
    <row r="25" spans="1:7" ht="14.4" customHeight="1" x14ac:dyDescent="0.3">
      <c r="A25" s="764" t="s">
        <v>3109</v>
      </c>
      <c r="B25" s="741">
        <v>213</v>
      </c>
      <c r="C25" s="741">
        <v>392</v>
      </c>
      <c r="D25" s="741">
        <v>93</v>
      </c>
      <c r="E25" s="856">
        <v>32331</v>
      </c>
      <c r="F25" s="856">
        <v>105455.33</v>
      </c>
      <c r="G25" s="857">
        <v>16412</v>
      </c>
    </row>
    <row r="26" spans="1:7" ht="14.4" customHeight="1" x14ac:dyDescent="0.3">
      <c r="A26" s="764" t="s">
        <v>6623</v>
      </c>
      <c r="B26" s="741"/>
      <c r="C26" s="741">
        <v>4</v>
      </c>
      <c r="D26" s="741"/>
      <c r="E26" s="856"/>
      <c r="F26" s="856">
        <v>2520</v>
      </c>
      <c r="G26" s="857"/>
    </row>
    <row r="27" spans="1:7" ht="14.4" customHeight="1" x14ac:dyDescent="0.3">
      <c r="A27" s="764" t="s">
        <v>3110</v>
      </c>
      <c r="B27" s="741">
        <v>579</v>
      </c>
      <c r="C27" s="741">
        <v>655</v>
      </c>
      <c r="D27" s="741">
        <v>668</v>
      </c>
      <c r="E27" s="856">
        <v>104930</v>
      </c>
      <c r="F27" s="856">
        <v>115501.66</v>
      </c>
      <c r="G27" s="857">
        <v>124018.99</v>
      </c>
    </row>
    <row r="28" spans="1:7" ht="14.4" customHeight="1" x14ac:dyDescent="0.3">
      <c r="A28" s="764" t="s">
        <v>3111</v>
      </c>
      <c r="B28" s="741">
        <v>1227</v>
      </c>
      <c r="C28" s="741">
        <v>1134</v>
      </c>
      <c r="D28" s="741">
        <v>1477</v>
      </c>
      <c r="E28" s="856">
        <v>471023</v>
      </c>
      <c r="F28" s="856">
        <v>448812.66000000003</v>
      </c>
      <c r="G28" s="857">
        <v>601806.66999999993</v>
      </c>
    </row>
    <row r="29" spans="1:7" ht="14.4" customHeight="1" x14ac:dyDescent="0.3">
      <c r="A29" s="764" t="s">
        <v>6624</v>
      </c>
      <c r="B29" s="741">
        <v>115</v>
      </c>
      <c r="C29" s="741"/>
      <c r="D29" s="741"/>
      <c r="E29" s="856">
        <v>0</v>
      </c>
      <c r="F29" s="856"/>
      <c r="G29" s="857"/>
    </row>
    <row r="30" spans="1:7" ht="14.4" customHeight="1" x14ac:dyDescent="0.3">
      <c r="A30" s="764" t="s">
        <v>3112</v>
      </c>
      <c r="B30" s="741"/>
      <c r="C30" s="741">
        <v>22</v>
      </c>
      <c r="D30" s="741">
        <v>20</v>
      </c>
      <c r="E30" s="856"/>
      <c r="F30" s="856">
        <v>0</v>
      </c>
      <c r="G30" s="857">
        <v>0</v>
      </c>
    </row>
    <row r="31" spans="1:7" ht="14.4" customHeight="1" x14ac:dyDescent="0.3">
      <c r="A31" s="764" t="s">
        <v>3113</v>
      </c>
      <c r="B31" s="741">
        <v>109</v>
      </c>
      <c r="C31" s="741">
        <v>198</v>
      </c>
      <c r="D31" s="741">
        <v>637</v>
      </c>
      <c r="E31" s="856">
        <v>20608</v>
      </c>
      <c r="F31" s="856">
        <v>30121.660000000003</v>
      </c>
      <c r="G31" s="857">
        <v>144568.32000000001</v>
      </c>
    </row>
    <row r="32" spans="1:7" ht="14.4" customHeight="1" x14ac:dyDescent="0.3">
      <c r="A32" s="764" t="s">
        <v>6625</v>
      </c>
      <c r="B32" s="741"/>
      <c r="C32" s="741">
        <v>113</v>
      </c>
      <c r="D32" s="741"/>
      <c r="E32" s="856"/>
      <c r="F32" s="856">
        <v>23902</v>
      </c>
      <c r="G32" s="857"/>
    </row>
    <row r="33" spans="1:7" ht="14.4" customHeight="1" x14ac:dyDescent="0.3">
      <c r="A33" s="764" t="s">
        <v>3114</v>
      </c>
      <c r="B33" s="741">
        <v>802</v>
      </c>
      <c r="C33" s="741">
        <v>1100</v>
      </c>
      <c r="D33" s="741">
        <v>930</v>
      </c>
      <c r="E33" s="856">
        <v>136341</v>
      </c>
      <c r="F33" s="856">
        <v>211572.66999999998</v>
      </c>
      <c r="G33" s="857">
        <v>198992.99</v>
      </c>
    </row>
    <row r="34" spans="1:7" ht="14.4" customHeight="1" x14ac:dyDescent="0.3">
      <c r="A34" s="764" t="s">
        <v>3115</v>
      </c>
      <c r="B34" s="741"/>
      <c r="C34" s="741">
        <v>148</v>
      </c>
      <c r="D34" s="741">
        <v>192</v>
      </c>
      <c r="E34" s="856"/>
      <c r="F34" s="856">
        <v>0</v>
      </c>
      <c r="G34" s="857">
        <v>0</v>
      </c>
    </row>
    <row r="35" spans="1:7" ht="14.4" customHeight="1" x14ac:dyDescent="0.3">
      <c r="A35" s="764" t="s">
        <v>3116</v>
      </c>
      <c r="B35" s="741">
        <v>20</v>
      </c>
      <c r="C35" s="741">
        <v>50</v>
      </c>
      <c r="D35" s="741">
        <v>81</v>
      </c>
      <c r="E35" s="856">
        <v>5365</v>
      </c>
      <c r="F35" s="856">
        <v>9581.33</v>
      </c>
      <c r="G35" s="857">
        <v>13319.66</v>
      </c>
    </row>
    <row r="36" spans="1:7" ht="14.4" customHeight="1" x14ac:dyDescent="0.3">
      <c r="A36" s="764" t="s">
        <v>3117</v>
      </c>
      <c r="B36" s="741"/>
      <c r="C36" s="741"/>
      <c r="D36" s="741">
        <v>181</v>
      </c>
      <c r="E36" s="856"/>
      <c r="F36" s="856"/>
      <c r="G36" s="857">
        <v>35378</v>
      </c>
    </row>
    <row r="37" spans="1:7" ht="14.4" customHeight="1" x14ac:dyDescent="0.3">
      <c r="A37" s="764" t="s">
        <v>3118</v>
      </c>
      <c r="B37" s="741">
        <v>25</v>
      </c>
      <c r="C37" s="741">
        <v>39</v>
      </c>
      <c r="D37" s="741">
        <v>16</v>
      </c>
      <c r="E37" s="856">
        <v>4736</v>
      </c>
      <c r="F37" s="856">
        <v>6981</v>
      </c>
      <c r="G37" s="857">
        <v>2654</v>
      </c>
    </row>
    <row r="38" spans="1:7" ht="14.4" customHeight="1" x14ac:dyDescent="0.3">
      <c r="A38" s="764" t="s">
        <v>6626</v>
      </c>
      <c r="B38" s="741">
        <v>1</v>
      </c>
      <c r="C38" s="741"/>
      <c r="D38" s="741"/>
      <c r="E38" s="856">
        <v>165</v>
      </c>
      <c r="F38" s="856"/>
      <c r="G38" s="857"/>
    </row>
    <row r="39" spans="1:7" ht="14.4" customHeight="1" x14ac:dyDescent="0.3">
      <c r="A39" s="764" t="s">
        <v>3119</v>
      </c>
      <c r="B39" s="741"/>
      <c r="C39" s="741">
        <v>173</v>
      </c>
      <c r="D39" s="741">
        <v>153</v>
      </c>
      <c r="E39" s="856"/>
      <c r="F39" s="856">
        <v>32080</v>
      </c>
      <c r="G39" s="857">
        <v>28001</v>
      </c>
    </row>
    <row r="40" spans="1:7" ht="14.4" customHeight="1" x14ac:dyDescent="0.3">
      <c r="A40" s="764" t="s">
        <v>3120</v>
      </c>
      <c r="B40" s="741">
        <v>651</v>
      </c>
      <c r="C40" s="741">
        <v>629</v>
      </c>
      <c r="D40" s="741">
        <v>511</v>
      </c>
      <c r="E40" s="856">
        <v>222206</v>
      </c>
      <c r="F40" s="856">
        <v>221087.66</v>
      </c>
      <c r="G40" s="857">
        <v>181499.99</v>
      </c>
    </row>
    <row r="41" spans="1:7" ht="14.4" customHeight="1" x14ac:dyDescent="0.3">
      <c r="A41" s="764" t="s">
        <v>3121</v>
      </c>
      <c r="B41" s="741">
        <v>421</v>
      </c>
      <c r="C41" s="741">
        <v>471</v>
      </c>
      <c r="D41" s="741">
        <v>430</v>
      </c>
      <c r="E41" s="856">
        <v>53321</v>
      </c>
      <c r="F41" s="856">
        <v>65887.34</v>
      </c>
      <c r="G41" s="857">
        <v>63298.66</v>
      </c>
    </row>
    <row r="42" spans="1:7" ht="14.4" customHeight="1" x14ac:dyDescent="0.3">
      <c r="A42" s="764" t="s">
        <v>3122</v>
      </c>
      <c r="B42" s="741">
        <v>237</v>
      </c>
      <c r="C42" s="741">
        <v>237</v>
      </c>
      <c r="D42" s="741">
        <v>200</v>
      </c>
      <c r="E42" s="856">
        <v>28680</v>
      </c>
      <c r="F42" s="856">
        <v>31278.660000000003</v>
      </c>
      <c r="G42" s="857">
        <v>26940.67</v>
      </c>
    </row>
    <row r="43" spans="1:7" ht="14.4" customHeight="1" x14ac:dyDescent="0.3">
      <c r="A43" s="764" t="s">
        <v>3123</v>
      </c>
      <c r="B43" s="741"/>
      <c r="C43" s="741">
        <v>28</v>
      </c>
      <c r="D43" s="741">
        <v>183</v>
      </c>
      <c r="E43" s="856"/>
      <c r="F43" s="856">
        <v>5733.33</v>
      </c>
      <c r="G43" s="857">
        <v>33121.33</v>
      </c>
    </row>
    <row r="44" spans="1:7" ht="14.4" customHeight="1" x14ac:dyDescent="0.3">
      <c r="A44" s="764" t="s">
        <v>3124</v>
      </c>
      <c r="B44" s="741">
        <v>166</v>
      </c>
      <c r="C44" s="741">
        <v>78</v>
      </c>
      <c r="D44" s="741">
        <v>84</v>
      </c>
      <c r="E44" s="856">
        <v>27929</v>
      </c>
      <c r="F44" s="856">
        <v>12272</v>
      </c>
      <c r="G44" s="857">
        <v>12356</v>
      </c>
    </row>
    <row r="45" spans="1:7" ht="14.4" customHeight="1" x14ac:dyDescent="0.3">
      <c r="A45" s="764" t="s">
        <v>6627</v>
      </c>
      <c r="B45" s="741">
        <v>14</v>
      </c>
      <c r="C45" s="741">
        <v>216</v>
      </c>
      <c r="D45" s="741"/>
      <c r="E45" s="856">
        <v>2045</v>
      </c>
      <c r="F45" s="856">
        <v>36996.33</v>
      </c>
      <c r="G45" s="857"/>
    </row>
    <row r="46" spans="1:7" ht="14.4" customHeight="1" x14ac:dyDescent="0.3">
      <c r="A46" s="764" t="s">
        <v>6628</v>
      </c>
      <c r="B46" s="741">
        <v>1</v>
      </c>
      <c r="C46" s="741"/>
      <c r="D46" s="741"/>
      <c r="E46" s="856">
        <v>336</v>
      </c>
      <c r="F46" s="856"/>
      <c r="G46" s="857"/>
    </row>
    <row r="47" spans="1:7" ht="14.4" customHeight="1" x14ac:dyDescent="0.3">
      <c r="A47" s="764" t="s">
        <v>3125</v>
      </c>
      <c r="B47" s="741">
        <v>1</v>
      </c>
      <c r="C47" s="741">
        <v>28</v>
      </c>
      <c r="D47" s="741">
        <v>8</v>
      </c>
      <c r="E47" s="856">
        <v>331</v>
      </c>
      <c r="F47" s="856">
        <v>2007.33</v>
      </c>
      <c r="G47" s="857">
        <v>785</v>
      </c>
    </row>
    <row r="48" spans="1:7" ht="14.4" customHeight="1" x14ac:dyDescent="0.3">
      <c r="A48" s="764" t="s">
        <v>6629</v>
      </c>
      <c r="B48" s="741">
        <v>38</v>
      </c>
      <c r="C48" s="741"/>
      <c r="D48" s="741"/>
      <c r="E48" s="856">
        <v>0</v>
      </c>
      <c r="F48" s="856"/>
      <c r="G48" s="857"/>
    </row>
    <row r="49" spans="1:7" ht="14.4" customHeight="1" x14ac:dyDescent="0.3">
      <c r="A49" s="764" t="s">
        <v>3126</v>
      </c>
      <c r="B49" s="741"/>
      <c r="C49" s="741">
        <v>185</v>
      </c>
      <c r="D49" s="741">
        <v>155</v>
      </c>
      <c r="E49" s="856"/>
      <c r="F49" s="856">
        <v>36038</v>
      </c>
      <c r="G49" s="857">
        <v>28636</v>
      </c>
    </row>
    <row r="50" spans="1:7" ht="14.4" customHeight="1" x14ac:dyDescent="0.3">
      <c r="A50" s="764" t="s">
        <v>3127</v>
      </c>
      <c r="B50" s="741">
        <v>76</v>
      </c>
      <c r="C50" s="741">
        <v>108</v>
      </c>
      <c r="D50" s="741">
        <v>83</v>
      </c>
      <c r="E50" s="856">
        <v>14810</v>
      </c>
      <c r="F50" s="856">
        <v>19965.66</v>
      </c>
      <c r="G50" s="857">
        <v>15461.67</v>
      </c>
    </row>
    <row r="51" spans="1:7" ht="14.4" customHeight="1" x14ac:dyDescent="0.3">
      <c r="A51" s="764" t="s">
        <v>3128</v>
      </c>
      <c r="B51" s="741">
        <v>42</v>
      </c>
      <c r="C51" s="741">
        <v>59</v>
      </c>
      <c r="D51" s="741">
        <v>34</v>
      </c>
      <c r="E51" s="856">
        <v>0</v>
      </c>
      <c r="F51" s="856">
        <v>0</v>
      </c>
      <c r="G51" s="857">
        <v>0</v>
      </c>
    </row>
    <row r="52" spans="1:7" ht="14.4" customHeight="1" x14ac:dyDescent="0.3">
      <c r="A52" s="764" t="s">
        <v>3129</v>
      </c>
      <c r="B52" s="741">
        <v>2</v>
      </c>
      <c r="C52" s="741">
        <v>155</v>
      </c>
      <c r="D52" s="741">
        <v>170</v>
      </c>
      <c r="E52" s="856">
        <v>366</v>
      </c>
      <c r="F52" s="856">
        <v>30086</v>
      </c>
      <c r="G52" s="857">
        <v>33055</v>
      </c>
    </row>
    <row r="53" spans="1:7" ht="14.4" customHeight="1" x14ac:dyDescent="0.3">
      <c r="A53" s="764" t="s">
        <v>3130</v>
      </c>
      <c r="B53" s="741">
        <v>295</v>
      </c>
      <c r="C53" s="741">
        <v>233</v>
      </c>
      <c r="D53" s="741"/>
      <c r="E53" s="856">
        <v>58410</v>
      </c>
      <c r="F53" s="856">
        <v>51679.33</v>
      </c>
      <c r="G53" s="857"/>
    </row>
    <row r="54" spans="1:7" ht="14.4" customHeight="1" x14ac:dyDescent="0.3">
      <c r="A54" s="764" t="s">
        <v>3131</v>
      </c>
      <c r="B54" s="741">
        <v>202</v>
      </c>
      <c r="C54" s="741">
        <v>167</v>
      </c>
      <c r="D54" s="741">
        <v>375</v>
      </c>
      <c r="E54" s="856">
        <v>34370</v>
      </c>
      <c r="F54" s="856">
        <v>29585</v>
      </c>
      <c r="G54" s="857">
        <v>72616</v>
      </c>
    </row>
    <row r="55" spans="1:7" ht="14.4" customHeight="1" x14ac:dyDescent="0.3">
      <c r="A55" s="764" t="s">
        <v>3132</v>
      </c>
      <c r="B55" s="741"/>
      <c r="C55" s="741"/>
      <c r="D55" s="741">
        <v>23</v>
      </c>
      <c r="E55" s="856"/>
      <c r="F55" s="856"/>
      <c r="G55" s="857">
        <v>1359</v>
      </c>
    </row>
    <row r="56" spans="1:7" ht="14.4" customHeight="1" x14ac:dyDescent="0.3">
      <c r="A56" s="764" t="s">
        <v>3133</v>
      </c>
      <c r="B56" s="741">
        <v>148</v>
      </c>
      <c r="C56" s="741">
        <v>159</v>
      </c>
      <c r="D56" s="741">
        <v>384</v>
      </c>
      <c r="E56" s="856">
        <v>25670</v>
      </c>
      <c r="F56" s="856">
        <v>24664</v>
      </c>
      <c r="G56" s="857">
        <v>123654.66</v>
      </c>
    </row>
    <row r="57" spans="1:7" ht="14.4" customHeight="1" x14ac:dyDescent="0.3">
      <c r="A57" s="764" t="s">
        <v>3135</v>
      </c>
      <c r="B57" s="741">
        <v>168</v>
      </c>
      <c r="C57" s="741">
        <v>152</v>
      </c>
      <c r="D57" s="741">
        <v>157</v>
      </c>
      <c r="E57" s="856">
        <v>27911</v>
      </c>
      <c r="F57" s="856">
        <v>23754.660000000003</v>
      </c>
      <c r="G57" s="857">
        <v>24632.66</v>
      </c>
    </row>
    <row r="58" spans="1:7" ht="14.4" customHeight="1" x14ac:dyDescent="0.3">
      <c r="A58" s="764" t="s">
        <v>3136</v>
      </c>
      <c r="B58" s="741"/>
      <c r="C58" s="741"/>
      <c r="D58" s="741">
        <v>211</v>
      </c>
      <c r="E58" s="856"/>
      <c r="F58" s="856"/>
      <c r="G58" s="857">
        <v>40193.660000000003</v>
      </c>
    </row>
    <row r="59" spans="1:7" ht="14.4" customHeight="1" x14ac:dyDescent="0.3">
      <c r="A59" s="764" t="s">
        <v>6630</v>
      </c>
      <c r="B59" s="741">
        <v>395</v>
      </c>
      <c r="C59" s="741">
        <v>596</v>
      </c>
      <c r="D59" s="741">
        <v>624</v>
      </c>
      <c r="E59" s="856">
        <v>71474</v>
      </c>
      <c r="F59" s="856">
        <v>113999</v>
      </c>
      <c r="G59" s="857">
        <v>121911.66</v>
      </c>
    </row>
    <row r="60" spans="1:7" ht="14.4" customHeight="1" x14ac:dyDescent="0.3">
      <c r="A60" s="764" t="s">
        <v>3138</v>
      </c>
      <c r="B60" s="741">
        <v>438</v>
      </c>
      <c r="C60" s="741">
        <v>464</v>
      </c>
      <c r="D60" s="741">
        <v>436</v>
      </c>
      <c r="E60" s="856">
        <v>67688</v>
      </c>
      <c r="F60" s="856">
        <v>73801</v>
      </c>
      <c r="G60" s="857">
        <v>128095.33</v>
      </c>
    </row>
    <row r="61" spans="1:7" ht="14.4" customHeight="1" x14ac:dyDescent="0.3">
      <c r="A61" s="764" t="s">
        <v>3139</v>
      </c>
      <c r="B61" s="741">
        <v>316</v>
      </c>
      <c r="C61" s="741">
        <v>325</v>
      </c>
      <c r="D61" s="741">
        <v>402</v>
      </c>
      <c r="E61" s="856">
        <v>51650</v>
      </c>
      <c r="F61" s="856">
        <v>55139.990000000005</v>
      </c>
      <c r="G61" s="857">
        <v>91491.66</v>
      </c>
    </row>
    <row r="62" spans="1:7" ht="14.4" customHeight="1" x14ac:dyDescent="0.3">
      <c r="A62" s="764" t="s">
        <v>3140</v>
      </c>
      <c r="B62" s="741">
        <v>45</v>
      </c>
      <c r="C62" s="741">
        <v>69</v>
      </c>
      <c r="D62" s="741">
        <v>268</v>
      </c>
      <c r="E62" s="856">
        <v>0</v>
      </c>
      <c r="F62" s="856">
        <v>0</v>
      </c>
      <c r="G62" s="857">
        <v>68605.67</v>
      </c>
    </row>
    <row r="63" spans="1:7" ht="14.4" customHeight="1" x14ac:dyDescent="0.3">
      <c r="A63" s="764" t="s">
        <v>3141</v>
      </c>
      <c r="B63" s="741">
        <v>173</v>
      </c>
      <c r="C63" s="741">
        <v>12</v>
      </c>
      <c r="D63" s="741">
        <v>80</v>
      </c>
      <c r="E63" s="856">
        <v>29640</v>
      </c>
      <c r="F63" s="856">
        <v>1689</v>
      </c>
      <c r="G63" s="857">
        <v>14422.33</v>
      </c>
    </row>
    <row r="64" spans="1:7" ht="14.4" customHeight="1" x14ac:dyDescent="0.3">
      <c r="A64" s="764" t="s">
        <v>3142</v>
      </c>
      <c r="B64" s="741">
        <v>275</v>
      </c>
      <c r="C64" s="741">
        <v>33</v>
      </c>
      <c r="D64" s="741">
        <v>27</v>
      </c>
      <c r="E64" s="856">
        <v>63030</v>
      </c>
      <c r="F64" s="856">
        <v>0</v>
      </c>
      <c r="G64" s="857">
        <v>0</v>
      </c>
    </row>
    <row r="65" spans="1:7" ht="14.4" customHeight="1" x14ac:dyDescent="0.3">
      <c r="A65" s="764" t="s">
        <v>3143</v>
      </c>
      <c r="B65" s="741">
        <v>574</v>
      </c>
      <c r="C65" s="741">
        <v>555</v>
      </c>
      <c r="D65" s="741">
        <v>561</v>
      </c>
      <c r="E65" s="856">
        <v>230671</v>
      </c>
      <c r="F65" s="856">
        <v>250466.33000000002</v>
      </c>
      <c r="G65" s="857">
        <v>243757.66999999998</v>
      </c>
    </row>
    <row r="66" spans="1:7" ht="14.4" customHeight="1" x14ac:dyDescent="0.3">
      <c r="A66" s="764" t="s">
        <v>3144</v>
      </c>
      <c r="B66" s="741"/>
      <c r="C66" s="741">
        <v>4</v>
      </c>
      <c r="D66" s="741">
        <v>93</v>
      </c>
      <c r="E66" s="856"/>
      <c r="F66" s="856">
        <v>296</v>
      </c>
      <c r="G66" s="857">
        <v>12414</v>
      </c>
    </row>
    <row r="67" spans="1:7" ht="14.4" customHeight="1" x14ac:dyDescent="0.3">
      <c r="A67" s="764" t="s">
        <v>3145</v>
      </c>
      <c r="B67" s="741">
        <v>726</v>
      </c>
      <c r="C67" s="741">
        <v>717</v>
      </c>
      <c r="D67" s="741">
        <v>585</v>
      </c>
      <c r="E67" s="856">
        <v>57467</v>
      </c>
      <c r="F67" s="856">
        <v>51621</v>
      </c>
      <c r="G67" s="857">
        <v>70624.33</v>
      </c>
    </row>
    <row r="68" spans="1:7" ht="14.4" customHeight="1" x14ac:dyDescent="0.3">
      <c r="A68" s="764" t="s">
        <v>3146</v>
      </c>
      <c r="B68" s="741">
        <v>85</v>
      </c>
      <c r="C68" s="741">
        <v>87</v>
      </c>
      <c r="D68" s="741">
        <v>39</v>
      </c>
      <c r="E68" s="856">
        <v>169</v>
      </c>
      <c r="F68" s="856">
        <v>0</v>
      </c>
      <c r="G68" s="857">
        <v>0</v>
      </c>
    </row>
    <row r="69" spans="1:7" ht="14.4" customHeight="1" x14ac:dyDescent="0.3">
      <c r="A69" s="764" t="s">
        <v>3147</v>
      </c>
      <c r="B69" s="741">
        <v>2121</v>
      </c>
      <c r="C69" s="741">
        <v>1396</v>
      </c>
      <c r="D69" s="741">
        <v>1558</v>
      </c>
      <c r="E69" s="856">
        <v>238669</v>
      </c>
      <c r="F69" s="856">
        <v>212873.66</v>
      </c>
      <c r="G69" s="857">
        <v>254231.68000000002</v>
      </c>
    </row>
    <row r="70" spans="1:7" ht="14.4" customHeight="1" x14ac:dyDescent="0.3">
      <c r="A70" s="764" t="s">
        <v>3148</v>
      </c>
      <c r="B70" s="741">
        <v>473</v>
      </c>
      <c r="C70" s="741">
        <v>556</v>
      </c>
      <c r="D70" s="741">
        <v>663</v>
      </c>
      <c r="E70" s="856">
        <v>102174</v>
      </c>
      <c r="F70" s="856">
        <v>111882.33</v>
      </c>
      <c r="G70" s="857">
        <v>116979.66</v>
      </c>
    </row>
    <row r="71" spans="1:7" ht="14.4" customHeight="1" thickBot="1" x14ac:dyDescent="0.35">
      <c r="A71" s="860" t="s">
        <v>3149</v>
      </c>
      <c r="B71" s="747">
        <v>19</v>
      </c>
      <c r="C71" s="747">
        <v>240</v>
      </c>
      <c r="D71" s="747">
        <v>222</v>
      </c>
      <c r="E71" s="858">
        <v>3648</v>
      </c>
      <c r="F71" s="858">
        <v>44021</v>
      </c>
      <c r="G71" s="859">
        <v>55350.66</v>
      </c>
    </row>
    <row r="72" spans="1:7" ht="14.4" customHeight="1" x14ac:dyDescent="0.3">
      <c r="A72" s="792" t="s">
        <v>3091</v>
      </c>
    </row>
    <row r="73" spans="1:7" ht="14.4" customHeight="1" x14ac:dyDescent="0.3">
      <c r="A73" s="793" t="s">
        <v>3092</v>
      </c>
    </row>
    <row r="74" spans="1:7" ht="14.4" customHeight="1" x14ac:dyDescent="0.3">
      <c r="A74" s="792" t="s">
        <v>6616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4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38" t="s">
        <v>6989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19328.419999999998</v>
      </c>
      <c r="H3" s="208">
        <f t="shared" si="0"/>
        <v>10351085.08</v>
      </c>
      <c r="I3" s="78"/>
      <c r="J3" s="78"/>
      <c r="K3" s="208">
        <f t="shared" si="0"/>
        <v>19270.989999999998</v>
      </c>
      <c r="L3" s="208">
        <f t="shared" si="0"/>
        <v>8348951.8900000006</v>
      </c>
      <c r="M3" s="78"/>
      <c r="N3" s="78"/>
      <c r="O3" s="208">
        <f t="shared" si="0"/>
        <v>18456.190000000002</v>
      </c>
      <c r="P3" s="208">
        <f t="shared" si="0"/>
        <v>8788386.5300000012</v>
      </c>
      <c r="Q3" s="79">
        <f>IF(L3=0,0,P3/L3)</f>
        <v>1.0526335096656068</v>
      </c>
      <c r="R3" s="209">
        <f>IF(O3=0,0,P3/O3)</f>
        <v>476.1755557349594</v>
      </c>
    </row>
    <row r="4" spans="1:18" ht="14.4" customHeight="1" x14ac:dyDescent="0.3">
      <c r="A4" s="621" t="s">
        <v>304</v>
      </c>
      <c r="B4" s="621" t="s">
        <v>119</v>
      </c>
      <c r="C4" s="629" t="s">
        <v>0</v>
      </c>
      <c r="D4" s="623" t="s">
        <v>120</v>
      </c>
      <c r="E4" s="628" t="s">
        <v>90</v>
      </c>
      <c r="F4" s="624" t="s">
        <v>81</v>
      </c>
      <c r="G4" s="625">
        <v>2015</v>
      </c>
      <c r="H4" s="626"/>
      <c r="I4" s="206"/>
      <c r="J4" s="206"/>
      <c r="K4" s="625">
        <v>2016</v>
      </c>
      <c r="L4" s="626"/>
      <c r="M4" s="206"/>
      <c r="N4" s="206"/>
      <c r="O4" s="625">
        <v>2017</v>
      </c>
      <c r="P4" s="626"/>
      <c r="Q4" s="627" t="s">
        <v>2</v>
      </c>
      <c r="R4" s="622" t="s">
        <v>122</v>
      </c>
    </row>
    <row r="5" spans="1:18" ht="14.4" customHeight="1" thickBot="1" x14ac:dyDescent="0.35">
      <c r="A5" s="861"/>
      <c r="B5" s="861"/>
      <c r="C5" s="862"/>
      <c r="D5" s="863"/>
      <c r="E5" s="864"/>
      <c r="F5" s="865"/>
      <c r="G5" s="866" t="s">
        <v>91</v>
      </c>
      <c r="H5" s="867" t="s">
        <v>14</v>
      </c>
      <c r="I5" s="868"/>
      <c r="J5" s="868"/>
      <c r="K5" s="866" t="s">
        <v>91</v>
      </c>
      <c r="L5" s="867" t="s">
        <v>14</v>
      </c>
      <c r="M5" s="868"/>
      <c r="N5" s="868"/>
      <c r="O5" s="866" t="s">
        <v>91</v>
      </c>
      <c r="P5" s="867" t="s">
        <v>14</v>
      </c>
      <c r="Q5" s="869"/>
      <c r="R5" s="870"/>
    </row>
    <row r="6" spans="1:18" ht="14.4" customHeight="1" x14ac:dyDescent="0.3">
      <c r="A6" s="812"/>
      <c r="B6" s="813" t="s">
        <v>6632</v>
      </c>
      <c r="C6" s="813" t="s">
        <v>646</v>
      </c>
      <c r="D6" s="813" t="s">
        <v>6633</v>
      </c>
      <c r="E6" s="813" t="s">
        <v>6634</v>
      </c>
      <c r="F6" s="813" t="s">
        <v>6635</v>
      </c>
      <c r="G6" s="225">
        <v>4</v>
      </c>
      <c r="H6" s="225">
        <v>0</v>
      </c>
      <c r="I6" s="813"/>
      <c r="J6" s="813">
        <v>0</v>
      </c>
      <c r="K6" s="225">
        <v>9</v>
      </c>
      <c r="L6" s="225">
        <v>0</v>
      </c>
      <c r="M6" s="813"/>
      <c r="N6" s="813">
        <v>0</v>
      </c>
      <c r="O6" s="225">
        <v>5</v>
      </c>
      <c r="P6" s="225">
        <v>0</v>
      </c>
      <c r="Q6" s="818"/>
      <c r="R6" s="826">
        <v>0</v>
      </c>
    </row>
    <row r="7" spans="1:18" ht="14.4" customHeight="1" x14ac:dyDescent="0.3">
      <c r="A7" s="737"/>
      <c r="B7" s="738" t="s">
        <v>6632</v>
      </c>
      <c r="C7" s="738" t="s">
        <v>646</v>
      </c>
      <c r="D7" s="738" t="s">
        <v>6633</v>
      </c>
      <c r="E7" s="738" t="s">
        <v>6636</v>
      </c>
      <c r="F7" s="738" t="s">
        <v>6637</v>
      </c>
      <c r="G7" s="741">
        <v>18</v>
      </c>
      <c r="H7" s="741">
        <v>0</v>
      </c>
      <c r="I7" s="738"/>
      <c r="J7" s="738">
        <v>0</v>
      </c>
      <c r="K7" s="741">
        <v>2.6</v>
      </c>
      <c r="L7" s="741">
        <v>0</v>
      </c>
      <c r="M7" s="738"/>
      <c r="N7" s="738">
        <v>0</v>
      </c>
      <c r="O7" s="741">
        <v>3.1</v>
      </c>
      <c r="P7" s="741">
        <v>0</v>
      </c>
      <c r="Q7" s="754"/>
      <c r="R7" s="742">
        <v>0</v>
      </c>
    </row>
    <row r="8" spans="1:18" ht="14.4" customHeight="1" x14ac:dyDescent="0.3">
      <c r="A8" s="737"/>
      <c r="B8" s="738" t="s">
        <v>6632</v>
      </c>
      <c r="C8" s="738" t="s">
        <v>646</v>
      </c>
      <c r="D8" s="738" t="s">
        <v>6633</v>
      </c>
      <c r="E8" s="738" t="s">
        <v>6638</v>
      </c>
      <c r="F8" s="738"/>
      <c r="G8" s="741">
        <v>2</v>
      </c>
      <c r="H8" s="741">
        <v>0</v>
      </c>
      <c r="I8" s="738"/>
      <c r="J8" s="738">
        <v>0</v>
      </c>
      <c r="K8" s="741"/>
      <c r="L8" s="741"/>
      <c r="M8" s="738"/>
      <c r="N8" s="738"/>
      <c r="O8" s="741"/>
      <c r="P8" s="741"/>
      <c r="Q8" s="754"/>
      <c r="R8" s="742"/>
    </row>
    <row r="9" spans="1:18" ht="14.4" customHeight="1" x14ac:dyDescent="0.3">
      <c r="A9" s="737"/>
      <c r="B9" s="738" t="s">
        <v>6632</v>
      </c>
      <c r="C9" s="738" t="s">
        <v>646</v>
      </c>
      <c r="D9" s="738" t="s">
        <v>6633</v>
      </c>
      <c r="E9" s="738" t="s">
        <v>6639</v>
      </c>
      <c r="F9" s="738" t="s">
        <v>6640</v>
      </c>
      <c r="G9" s="741"/>
      <c r="H9" s="741"/>
      <c r="I9" s="738"/>
      <c r="J9" s="738"/>
      <c r="K9" s="741"/>
      <c r="L9" s="741"/>
      <c r="M9" s="738"/>
      <c r="N9" s="738"/>
      <c r="O9" s="741">
        <v>1</v>
      </c>
      <c r="P9" s="741">
        <v>1765.79</v>
      </c>
      <c r="Q9" s="754"/>
      <c r="R9" s="742">
        <v>1765.79</v>
      </c>
    </row>
    <row r="10" spans="1:18" ht="14.4" customHeight="1" x14ac:dyDescent="0.3">
      <c r="A10" s="737"/>
      <c r="B10" s="738" t="s">
        <v>6632</v>
      </c>
      <c r="C10" s="738" t="s">
        <v>646</v>
      </c>
      <c r="D10" s="738" t="s">
        <v>6633</v>
      </c>
      <c r="E10" s="738" t="s">
        <v>6641</v>
      </c>
      <c r="F10" s="738" t="s">
        <v>6642</v>
      </c>
      <c r="G10" s="741"/>
      <c r="H10" s="741"/>
      <c r="I10" s="738"/>
      <c r="J10" s="738"/>
      <c r="K10" s="741">
        <v>14</v>
      </c>
      <c r="L10" s="741">
        <v>13981.52</v>
      </c>
      <c r="M10" s="738">
        <v>1</v>
      </c>
      <c r="N10" s="738">
        <v>998.68000000000006</v>
      </c>
      <c r="O10" s="741">
        <v>9</v>
      </c>
      <c r="P10" s="741">
        <v>8988.119999999999</v>
      </c>
      <c r="Q10" s="754">
        <v>0.64285714285714279</v>
      </c>
      <c r="R10" s="742">
        <v>998.67999999999984</v>
      </c>
    </row>
    <row r="11" spans="1:18" ht="14.4" customHeight="1" x14ac:dyDescent="0.3">
      <c r="A11" s="737"/>
      <c r="B11" s="738" t="s">
        <v>6632</v>
      </c>
      <c r="C11" s="738" t="s">
        <v>646</v>
      </c>
      <c r="D11" s="738" t="s">
        <v>6633</v>
      </c>
      <c r="E11" s="738" t="s">
        <v>6643</v>
      </c>
      <c r="F11" s="738" t="s">
        <v>6644</v>
      </c>
      <c r="G11" s="741"/>
      <c r="H11" s="741"/>
      <c r="I11" s="738"/>
      <c r="J11" s="738"/>
      <c r="K11" s="741">
        <v>7</v>
      </c>
      <c r="L11" s="741">
        <v>6990.7599999999993</v>
      </c>
      <c r="M11" s="738">
        <v>1</v>
      </c>
      <c r="N11" s="738">
        <v>998.68</v>
      </c>
      <c r="O11" s="741">
        <v>4</v>
      </c>
      <c r="P11" s="741">
        <v>3994.72</v>
      </c>
      <c r="Q11" s="754">
        <v>0.57142857142857151</v>
      </c>
      <c r="R11" s="742">
        <v>998.68</v>
      </c>
    </row>
    <row r="12" spans="1:18" ht="14.4" customHeight="1" x14ac:dyDescent="0.3">
      <c r="A12" s="737"/>
      <c r="B12" s="738" t="s">
        <v>6632</v>
      </c>
      <c r="C12" s="738" t="s">
        <v>646</v>
      </c>
      <c r="D12" s="738" t="s">
        <v>6633</v>
      </c>
      <c r="E12" s="738" t="s">
        <v>6645</v>
      </c>
      <c r="F12" s="738" t="s">
        <v>6646</v>
      </c>
      <c r="G12" s="741"/>
      <c r="H12" s="741"/>
      <c r="I12" s="738"/>
      <c r="J12" s="738"/>
      <c r="K12" s="741">
        <v>1</v>
      </c>
      <c r="L12" s="741">
        <v>0</v>
      </c>
      <c r="M12" s="738"/>
      <c r="N12" s="738">
        <v>0</v>
      </c>
      <c r="O12" s="741">
        <v>2</v>
      </c>
      <c r="P12" s="741">
        <v>0</v>
      </c>
      <c r="Q12" s="754"/>
      <c r="R12" s="742">
        <v>0</v>
      </c>
    </row>
    <row r="13" spans="1:18" ht="14.4" customHeight="1" x14ac:dyDescent="0.3">
      <c r="A13" s="737"/>
      <c r="B13" s="738" t="s">
        <v>6632</v>
      </c>
      <c r="C13" s="738" t="s">
        <v>646</v>
      </c>
      <c r="D13" s="738" t="s">
        <v>6633</v>
      </c>
      <c r="E13" s="738" t="s">
        <v>6647</v>
      </c>
      <c r="F13" s="738" t="s">
        <v>6648</v>
      </c>
      <c r="G13" s="741"/>
      <c r="H13" s="741"/>
      <c r="I13" s="738"/>
      <c r="J13" s="738"/>
      <c r="K13" s="741">
        <v>1</v>
      </c>
      <c r="L13" s="741">
        <v>0</v>
      </c>
      <c r="M13" s="738"/>
      <c r="N13" s="738">
        <v>0</v>
      </c>
      <c r="O13" s="741">
        <v>14</v>
      </c>
      <c r="P13" s="741">
        <v>0</v>
      </c>
      <c r="Q13" s="754"/>
      <c r="R13" s="742">
        <v>0</v>
      </c>
    </row>
    <row r="14" spans="1:18" ht="14.4" customHeight="1" x14ac:dyDescent="0.3">
      <c r="A14" s="737"/>
      <c r="B14" s="738" t="s">
        <v>6632</v>
      </c>
      <c r="C14" s="738" t="s">
        <v>646</v>
      </c>
      <c r="D14" s="738" t="s">
        <v>6633</v>
      </c>
      <c r="E14" s="738" t="s">
        <v>6649</v>
      </c>
      <c r="F14" s="738" t="s">
        <v>6650</v>
      </c>
      <c r="G14" s="741"/>
      <c r="H14" s="741"/>
      <c r="I14" s="738"/>
      <c r="J14" s="738"/>
      <c r="K14" s="741"/>
      <c r="L14" s="741"/>
      <c r="M14" s="738"/>
      <c r="N14" s="738"/>
      <c r="O14" s="741">
        <v>3</v>
      </c>
      <c r="P14" s="741">
        <v>0</v>
      </c>
      <c r="Q14" s="754"/>
      <c r="R14" s="742">
        <v>0</v>
      </c>
    </row>
    <row r="15" spans="1:18" ht="14.4" customHeight="1" x14ac:dyDescent="0.3">
      <c r="A15" s="737"/>
      <c r="B15" s="738" t="s">
        <v>6632</v>
      </c>
      <c r="C15" s="738" t="s">
        <v>646</v>
      </c>
      <c r="D15" s="738" t="s">
        <v>6651</v>
      </c>
      <c r="E15" s="738" t="s">
        <v>6652</v>
      </c>
      <c r="F15" s="738" t="s">
        <v>6653</v>
      </c>
      <c r="G15" s="741">
        <v>25</v>
      </c>
      <c r="H15" s="741">
        <v>4275</v>
      </c>
      <c r="I15" s="738">
        <v>0.7078986587183308</v>
      </c>
      <c r="J15" s="738">
        <v>171</v>
      </c>
      <c r="K15" s="741">
        <v>33</v>
      </c>
      <c r="L15" s="741">
        <v>6039</v>
      </c>
      <c r="M15" s="738">
        <v>1</v>
      </c>
      <c r="N15" s="738">
        <v>183</v>
      </c>
      <c r="O15" s="741">
        <v>30</v>
      </c>
      <c r="P15" s="741">
        <v>5490</v>
      </c>
      <c r="Q15" s="754">
        <v>0.90909090909090906</v>
      </c>
      <c r="R15" s="742">
        <v>183</v>
      </c>
    </row>
    <row r="16" spans="1:18" ht="14.4" customHeight="1" x14ac:dyDescent="0.3">
      <c r="A16" s="737"/>
      <c r="B16" s="738" t="s">
        <v>6632</v>
      </c>
      <c r="C16" s="738" t="s">
        <v>646</v>
      </c>
      <c r="D16" s="738" t="s">
        <v>6651</v>
      </c>
      <c r="E16" s="738" t="s">
        <v>6654</v>
      </c>
      <c r="F16" s="738" t="s">
        <v>6655</v>
      </c>
      <c r="G16" s="741">
        <v>7</v>
      </c>
      <c r="H16" s="741">
        <v>203</v>
      </c>
      <c r="I16" s="738">
        <v>0.29420289855072462</v>
      </c>
      <c r="J16" s="738">
        <v>29</v>
      </c>
      <c r="K16" s="741">
        <v>23</v>
      </c>
      <c r="L16" s="741">
        <v>690</v>
      </c>
      <c r="M16" s="738">
        <v>1</v>
      </c>
      <c r="N16" s="738">
        <v>30</v>
      </c>
      <c r="O16" s="741"/>
      <c r="P16" s="741"/>
      <c r="Q16" s="754"/>
      <c r="R16" s="742"/>
    </row>
    <row r="17" spans="1:18" ht="14.4" customHeight="1" x14ac:dyDescent="0.3">
      <c r="A17" s="737"/>
      <c r="B17" s="738" t="s">
        <v>6632</v>
      </c>
      <c r="C17" s="738" t="s">
        <v>646</v>
      </c>
      <c r="D17" s="738" t="s">
        <v>6651</v>
      </c>
      <c r="E17" s="738" t="s">
        <v>6656</v>
      </c>
      <c r="F17" s="738" t="s">
        <v>6657</v>
      </c>
      <c r="G17" s="741">
        <v>8</v>
      </c>
      <c r="H17" s="741">
        <v>512</v>
      </c>
      <c r="I17" s="738">
        <v>0.28731762065095401</v>
      </c>
      <c r="J17" s="738">
        <v>64</v>
      </c>
      <c r="K17" s="741">
        <v>27</v>
      </c>
      <c r="L17" s="741">
        <v>1782</v>
      </c>
      <c r="M17" s="738">
        <v>1</v>
      </c>
      <c r="N17" s="738">
        <v>66</v>
      </c>
      <c r="O17" s="741">
        <v>14</v>
      </c>
      <c r="P17" s="741">
        <v>924</v>
      </c>
      <c r="Q17" s="754">
        <v>0.51851851851851849</v>
      </c>
      <c r="R17" s="742">
        <v>66</v>
      </c>
    </row>
    <row r="18" spans="1:18" ht="14.4" customHeight="1" x14ac:dyDescent="0.3">
      <c r="A18" s="737"/>
      <c r="B18" s="738" t="s">
        <v>6632</v>
      </c>
      <c r="C18" s="738" t="s">
        <v>646</v>
      </c>
      <c r="D18" s="738" t="s">
        <v>6651</v>
      </c>
      <c r="E18" s="738" t="s">
        <v>6658</v>
      </c>
      <c r="F18" s="738" t="s">
        <v>6659</v>
      </c>
      <c r="G18" s="741">
        <v>4</v>
      </c>
      <c r="H18" s="741">
        <v>20</v>
      </c>
      <c r="I18" s="738">
        <v>0.21052631578947367</v>
      </c>
      <c r="J18" s="738">
        <v>5</v>
      </c>
      <c r="K18" s="741">
        <v>19</v>
      </c>
      <c r="L18" s="741">
        <v>95</v>
      </c>
      <c r="M18" s="738">
        <v>1</v>
      </c>
      <c r="N18" s="738">
        <v>5</v>
      </c>
      <c r="O18" s="741">
        <v>27</v>
      </c>
      <c r="P18" s="741">
        <v>135</v>
      </c>
      <c r="Q18" s="754">
        <v>1.4210526315789473</v>
      </c>
      <c r="R18" s="742">
        <v>5</v>
      </c>
    </row>
    <row r="19" spans="1:18" ht="14.4" customHeight="1" x14ac:dyDescent="0.3">
      <c r="A19" s="737"/>
      <c r="B19" s="738" t="s">
        <v>6632</v>
      </c>
      <c r="C19" s="738" t="s">
        <v>646</v>
      </c>
      <c r="D19" s="738" t="s">
        <v>6651</v>
      </c>
      <c r="E19" s="738" t="s">
        <v>6660</v>
      </c>
      <c r="F19" s="738" t="s">
        <v>6661</v>
      </c>
      <c r="G19" s="741">
        <v>1</v>
      </c>
      <c r="H19" s="741">
        <v>5</v>
      </c>
      <c r="I19" s="738">
        <v>5.8823529411764705E-2</v>
      </c>
      <c r="J19" s="738">
        <v>5</v>
      </c>
      <c r="K19" s="741">
        <v>17</v>
      </c>
      <c r="L19" s="741">
        <v>85</v>
      </c>
      <c r="M19" s="738">
        <v>1</v>
      </c>
      <c r="N19" s="738">
        <v>5</v>
      </c>
      <c r="O19" s="741">
        <v>21</v>
      </c>
      <c r="P19" s="741">
        <v>105</v>
      </c>
      <c r="Q19" s="754">
        <v>1.2352941176470589</v>
      </c>
      <c r="R19" s="742">
        <v>5</v>
      </c>
    </row>
    <row r="20" spans="1:18" ht="14.4" customHeight="1" x14ac:dyDescent="0.3">
      <c r="A20" s="737"/>
      <c r="B20" s="738" t="s">
        <v>6632</v>
      </c>
      <c r="C20" s="738" t="s">
        <v>646</v>
      </c>
      <c r="D20" s="738" t="s">
        <v>6651</v>
      </c>
      <c r="E20" s="738" t="s">
        <v>6662</v>
      </c>
      <c r="F20" s="738" t="s">
        <v>6663</v>
      </c>
      <c r="G20" s="741">
        <v>1</v>
      </c>
      <c r="H20" s="741">
        <v>82</v>
      </c>
      <c r="I20" s="738"/>
      <c r="J20" s="738">
        <v>82</v>
      </c>
      <c r="K20" s="741"/>
      <c r="L20" s="741"/>
      <c r="M20" s="738"/>
      <c r="N20" s="738"/>
      <c r="O20" s="741"/>
      <c r="P20" s="741"/>
      <c r="Q20" s="754"/>
      <c r="R20" s="742"/>
    </row>
    <row r="21" spans="1:18" ht="14.4" customHeight="1" x14ac:dyDescent="0.3">
      <c r="A21" s="737"/>
      <c r="B21" s="738" t="s">
        <v>6632</v>
      </c>
      <c r="C21" s="738" t="s">
        <v>646</v>
      </c>
      <c r="D21" s="738" t="s">
        <v>6651</v>
      </c>
      <c r="E21" s="738" t="s">
        <v>6664</v>
      </c>
      <c r="F21" s="738" t="s">
        <v>6665</v>
      </c>
      <c r="G21" s="741"/>
      <c r="H21" s="741"/>
      <c r="I21" s="738"/>
      <c r="J21" s="738"/>
      <c r="K21" s="741"/>
      <c r="L21" s="741"/>
      <c r="M21" s="738"/>
      <c r="N21" s="738"/>
      <c r="O21" s="741">
        <v>1</v>
      </c>
      <c r="P21" s="741">
        <v>33.33</v>
      </c>
      <c r="Q21" s="754"/>
      <c r="R21" s="742">
        <v>33.33</v>
      </c>
    </row>
    <row r="22" spans="1:18" ht="14.4" customHeight="1" x14ac:dyDescent="0.3">
      <c r="A22" s="737"/>
      <c r="B22" s="738" t="s">
        <v>6632</v>
      </c>
      <c r="C22" s="738" t="s">
        <v>646</v>
      </c>
      <c r="D22" s="738" t="s">
        <v>6651</v>
      </c>
      <c r="E22" s="738" t="s">
        <v>6666</v>
      </c>
      <c r="F22" s="738" t="s">
        <v>6667</v>
      </c>
      <c r="G22" s="741">
        <v>8</v>
      </c>
      <c r="H22" s="741">
        <v>288</v>
      </c>
      <c r="I22" s="738">
        <v>0.70761670761670759</v>
      </c>
      <c r="J22" s="738">
        <v>36</v>
      </c>
      <c r="K22" s="741">
        <v>11</v>
      </c>
      <c r="L22" s="741">
        <v>407</v>
      </c>
      <c r="M22" s="738">
        <v>1</v>
      </c>
      <c r="N22" s="738">
        <v>37</v>
      </c>
      <c r="O22" s="741">
        <v>17</v>
      </c>
      <c r="P22" s="741">
        <v>629</v>
      </c>
      <c r="Q22" s="754">
        <v>1.5454545454545454</v>
      </c>
      <c r="R22" s="742">
        <v>37</v>
      </c>
    </row>
    <row r="23" spans="1:18" ht="14.4" customHeight="1" x14ac:dyDescent="0.3">
      <c r="A23" s="737"/>
      <c r="B23" s="738" t="s">
        <v>6632</v>
      </c>
      <c r="C23" s="738" t="s">
        <v>646</v>
      </c>
      <c r="D23" s="738" t="s">
        <v>6651</v>
      </c>
      <c r="E23" s="738" t="s">
        <v>6668</v>
      </c>
      <c r="F23" s="738" t="s">
        <v>6669</v>
      </c>
      <c r="G23" s="741">
        <v>5</v>
      </c>
      <c r="H23" s="741">
        <v>135</v>
      </c>
      <c r="I23" s="738">
        <v>4.8214285714285712</v>
      </c>
      <c r="J23" s="738">
        <v>27</v>
      </c>
      <c r="K23" s="741">
        <v>1</v>
      </c>
      <c r="L23" s="741">
        <v>28</v>
      </c>
      <c r="M23" s="738">
        <v>1</v>
      </c>
      <c r="N23" s="738">
        <v>28</v>
      </c>
      <c r="O23" s="741">
        <v>2</v>
      </c>
      <c r="P23" s="741">
        <v>56</v>
      </c>
      <c r="Q23" s="754">
        <v>2</v>
      </c>
      <c r="R23" s="742">
        <v>28</v>
      </c>
    </row>
    <row r="24" spans="1:18" ht="14.4" customHeight="1" x14ac:dyDescent="0.3">
      <c r="A24" s="737"/>
      <c r="B24" s="738" t="s">
        <v>6632</v>
      </c>
      <c r="C24" s="738" t="s">
        <v>646</v>
      </c>
      <c r="D24" s="738" t="s">
        <v>6651</v>
      </c>
      <c r="E24" s="738" t="s">
        <v>6670</v>
      </c>
      <c r="F24" s="738" t="s">
        <v>6671</v>
      </c>
      <c r="G24" s="741">
        <v>25</v>
      </c>
      <c r="H24" s="741">
        <v>1425</v>
      </c>
      <c r="I24" s="738">
        <v>0.67090395480225984</v>
      </c>
      <c r="J24" s="738">
        <v>57</v>
      </c>
      <c r="K24" s="741">
        <v>36</v>
      </c>
      <c r="L24" s="741">
        <v>2124</v>
      </c>
      <c r="M24" s="738">
        <v>1</v>
      </c>
      <c r="N24" s="738">
        <v>59</v>
      </c>
      <c r="O24" s="741">
        <v>78</v>
      </c>
      <c r="P24" s="741">
        <v>4602</v>
      </c>
      <c r="Q24" s="754">
        <v>2.1666666666666665</v>
      </c>
      <c r="R24" s="742">
        <v>59</v>
      </c>
    </row>
    <row r="25" spans="1:18" ht="14.4" customHeight="1" x14ac:dyDescent="0.3">
      <c r="A25" s="737"/>
      <c r="B25" s="738" t="s">
        <v>6632</v>
      </c>
      <c r="C25" s="738" t="s">
        <v>646</v>
      </c>
      <c r="D25" s="738" t="s">
        <v>6651</v>
      </c>
      <c r="E25" s="738" t="s">
        <v>6672</v>
      </c>
      <c r="F25" s="738" t="s">
        <v>6673</v>
      </c>
      <c r="G25" s="741">
        <v>3</v>
      </c>
      <c r="H25" s="741">
        <v>108</v>
      </c>
      <c r="I25" s="738">
        <v>0.36486486486486486</v>
      </c>
      <c r="J25" s="738">
        <v>36</v>
      </c>
      <c r="K25" s="741">
        <v>8</v>
      </c>
      <c r="L25" s="741">
        <v>296</v>
      </c>
      <c r="M25" s="738">
        <v>1</v>
      </c>
      <c r="N25" s="738">
        <v>37</v>
      </c>
      <c r="O25" s="741">
        <v>9</v>
      </c>
      <c r="P25" s="741">
        <v>333</v>
      </c>
      <c r="Q25" s="754">
        <v>1.125</v>
      </c>
      <c r="R25" s="742">
        <v>37</v>
      </c>
    </row>
    <row r="26" spans="1:18" ht="14.4" customHeight="1" x14ac:dyDescent="0.3">
      <c r="A26" s="737"/>
      <c r="B26" s="738" t="s">
        <v>6632</v>
      </c>
      <c r="C26" s="738" t="s">
        <v>646</v>
      </c>
      <c r="D26" s="738" t="s">
        <v>6651</v>
      </c>
      <c r="E26" s="738" t="s">
        <v>6674</v>
      </c>
      <c r="F26" s="738" t="s">
        <v>6675</v>
      </c>
      <c r="G26" s="741">
        <v>4</v>
      </c>
      <c r="H26" s="741">
        <v>3044</v>
      </c>
      <c r="I26" s="738">
        <v>0.339126559714795</v>
      </c>
      <c r="J26" s="738">
        <v>761</v>
      </c>
      <c r="K26" s="741">
        <v>11</v>
      </c>
      <c r="L26" s="741">
        <v>8976</v>
      </c>
      <c r="M26" s="738">
        <v>1</v>
      </c>
      <c r="N26" s="738">
        <v>816</v>
      </c>
      <c r="O26" s="741">
        <v>16</v>
      </c>
      <c r="P26" s="741">
        <v>13056</v>
      </c>
      <c r="Q26" s="754">
        <v>1.4545454545454546</v>
      </c>
      <c r="R26" s="742">
        <v>816</v>
      </c>
    </row>
    <row r="27" spans="1:18" ht="14.4" customHeight="1" x14ac:dyDescent="0.3">
      <c r="A27" s="737"/>
      <c r="B27" s="738" t="s">
        <v>6632</v>
      </c>
      <c r="C27" s="738" t="s">
        <v>646</v>
      </c>
      <c r="D27" s="738" t="s">
        <v>6651</v>
      </c>
      <c r="E27" s="738" t="s">
        <v>6676</v>
      </c>
      <c r="F27" s="738" t="s">
        <v>6677</v>
      </c>
      <c r="G27" s="741">
        <v>4</v>
      </c>
      <c r="H27" s="741">
        <v>1752</v>
      </c>
      <c r="I27" s="738">
        <v>0.37356076759061835</v>
      </c>
      <c r="J27" s="738">
        <v>438</v>
      </c>
      <c r="K27" s="741">
        <v>10</v>
      </c>
      <c r="L27" s="741">
        <v>4690</v>
      </c>
      <c r="M27" s="738">
        <v>1</v>
      </c>
      <c r="N27" s="738">
        <v>469</v>
      </c>
      <c r="O27" s="741">
        <v>12</v>
      </c>
      <c r="P27" s="741">
        <v>5640</v>
      </c>
      <c r="Q27" s="754">
        <v>1.2025586353944564</v>
      </c>
      <c r="R27" s="742">
        <v>470</v>
      </c>
    </row>
    <row r="28" spans="1:18" ht="14.4" customHeight="1" x14ac:dyDescent="0.3">
      <c r="A28" s="737"/>
      <c r="B28" s="738" t="s">
        <v>6632</v>
      </c>
      <c r="C28" s="738" t="s">
        <v>646</v>
      </c>
      <c r="D28" s="738" t="s">
        <v>6651</v>
      </c>
      <c r="E28" s="738" t="s">
        <v>6678</v>
      </c>
      <c r="F28" s="738" t="s">
        <v>6679</v>
      </c>
      <c r="G28" s="741">
        <v>21</v>
      </c>
      <c r="H28" s="741">
        <v>11466</v>
      </c>
      <c r="I28" s="738">
        <v>0.50170648464163825</v>
      </c>
      <c r="J28" s="738">
        <v>546</v>
      </c>
      <c r="K28" s="741">
        <v>39</v>
      </c>
      <c r="L28" s="741">
        <v>22854</v>
      </c>
      <c r="M28" s="738">
        <v>1</v>
      </c>
      <c r="N28" s="738">
        <v>586</v>
      </c>
      <c r="O28" s="741">
        <v>44</v>
      </c>
      <c r="P28" s="741">
        <v>25784</v>
      </c>
      <c r="Q28" s="754">
        <v>1.1282051282051282</v>
      </c>
      <c r="R28" s="742">
        <v>586</v>
      </c>
    </row>
    <row r="29" spans="1:18" ht="14.4" customHeight="1" x14ac:dyDescent="0.3">
      <c r="A29" s="737"/>
      <c r="B29" s="738" t="s">
        <v>6632</v>
      </c>
      <c r="C29" s="738" t="s">
        <v>646</v>
      </c>
      <c r="D29" s="738" t="s">
        <v>6651</v>
      </c>
      <c r="E29" s="738" t="s">
        <v>6680</v>
      </c>
      <c r="F29" s="738" t="s">
        <v>6681</v>
      </c>
      <c r="G29" s="741">
        <v>13</v>
      </c>
      <c r="H29" s="741">
        <v>2223</v>
      </c>
      <c r="I29" s="738">
        <v>0.71456123432979746</v>
      </c>
      <c r="J29" s="738">
        <v>171</v>
      </c>
      <c r="K29" s="741">
        <v>17</v>
      </c>
      <c r="L29" s="741">
        <v>3111</v>
      </c>
      <c r="M29" s="738">
        <v>1</v>
      </c>
      <c r="N29" s="738">
        <v>183</v>
      </c>
      <c r="O29" s="741">
        <v>15</v>
      </c>
      <c r="P29" s="741">
        <v>2745</v>
      </c>
      <c r="Q29" s="754">
        <v>0.88235294117647056</v>
      </c>
      <c r="R29" s="742">
        <v>183</v>
      </c>
    </row>
    <row r="30" spans="1:18" ht="14.4" customHeight="1" x14ac:dyDescent="0.3">
      <c r="A30" s="737"/>
      <c r="B30" s="738" t="s">
        <v>6632</v>
      </c>
      <c r="C30" s="738" t="s">
        <v>646</v>
      </c>
      <c r="D30" s="738" t="s">
        <v>6651</v>
      </c>
      <c r="E30" s="738" t="s">
        <v>6682</v>
      </c>
      <c r="F30" s="738"/>
      <c r="G30" s="741">
        <v>0</v>
      </c>
      <c r="H30" s="741">
        <v>0</v>
      </c>
      <c r="I30" s="738"/>
      <c r="J30" s="738"/>
      <c r="K30" s="741"/>
      <c r="L30" s="741"/>
      <c r="M30" s="738"/>
      <c r="N30" s="738"/>
      <c r="O30" s="741"/>
      <c r="P30" s="741"/>
      <c r="Q30" s="754"/>
      <c r="R30" s="742"/>
    </row>
    <row r="31" spans="1:18" ht="14.4" customHeight="1" x14ac:dyDescent="0.3">
      <c r="A31" s="737"/>
      <c r="B31" s="738" t="s">
        <v>6632</v>
      </c>
      <c r="C31" s="738" t="s">
        <v>646</v>
      </c>
      <c r="D31" s="738" t="s">
        <v>6651</v>
      </c>
      <c r="E31" s="738" t="s">
        <v>6683</v>
      </c>
      <c r="F31" s="738" t="s">
        <v>6684</v>
      </c>
      <c r="G31" s="741">
        <v>4</v>
      </c>
      <c r="H31" s="741">
        <v>404</v>
      </c>
      <c r="I31" s="738"/>
      <c r="J31" s="738">
        <v>101</v>
      </c>
      <c r="K31" s="741"/>
      <c r="L31" s="741"/>
      <c r="M31" s="738"/>
      <c r="N31" s="738"/>
      <c r="O31" s="741">
        <v>55</v>
      </c>
      <c r="P31" s="741">
        <v>5610</v>
      </c>
      <c r="Q31" s="754"/>
      <c r="R31" s="742">
        <v>102</v>
      </c>
    </row>
    <row r="32" spans="1:18" ht="14.4" customHeight="1" x14ac:dyDescent="0.3">
      <c r="A32" s="737"/>
      <c r="B32" s="738" t="s">
        <v>6632</v>
      </c>
      <c r="C32" s="738" t="s">
        <v>646</v>
      </c>
      <c r="D32" s="738" t="s">
        <v>6651</v>
      </c>
      <c r="E32" s="738" t="s">
        <v>6685</v>
      </c>
      <c r="F32" s="738"/>
      <c r="G32" s="741">
        <v>1</v>
      </c>
      <c r="H32" s="741">
        <v>0</v>
      </c>
      <c r="I32" s="738"/>
      <c r="J32" s="738">
        <v>0</v>
      </c>
      <c r="K32" s="741"/>
      <c r="L32" s="741"/>
      <c r="M32" s="738"/>
      <c r="N32" s="738"/>
      <c r="O32" s="741"/>
      <c r="P32" s="741"/>
      <c r="Q32" s="754"/>
      <c r="R32" s="742"/>
    </row>
    <row r="33" spans="1:18" ht="14.4" customHeight="1" x14ac:dyDescent="0.3">
      <c r="A33" s="737"/>
      <c r="B33" s="738" t="s">
        <v>6632</v>
      </c>
      <c r="C33" s="738" t="s">
        <v>646</v>
      </c>
      <c r="D33" s="738" t="s">
        <v>6651</v>
      </c>
      <c r="E33" s="738" t="s">
        <v>6686</v>
      </c>
      <c r="F33" s="738" t="s">
        <v>6687</v>
      </c>
      <c r="G33" s="741"/>
      <c r="H33" s="741"/>
      <c r="I33" s="738"/>
      <c r="J33" s="738"/>
      <c r="K33" s="741">
        <v>2</v>
      </c>
      <c r="L33" s="741">
        <v>444</v>
      </c>
      <c r="M33" s="738">
        <v>1</v>
      </c>
      <c r="N33" s="738">
        <v>222</v>
      </c>
      <c r="O33" s="741">
        <v>6</v>
      </c>
      <c r="P33" s="741">
        <v>1338</v>
      </c>
      <c r="Q33" s="754">
        <v>3.0135135135135136</v>
      </c>
      <c r="R33" s="742">
        <v>223</v>
      </c>
    </row>
    <row r="34" spans="1:18" ht="14.4" customHeight="1" x14ac:dyDescent="0.3">
      <c r="A34" s="737"/>
      <c r="B34" s="738" t="s">
        <v>6632</v>
      </c>
      <c r="C34" s="738" t="s">
        <v>646</v>
      </c>
      <c r="D34" s="738" t="s">
        <v>6651</v>
      </c>
      <c r="E34" s="738" t="s">
        <v>6688</v>
      </c>
      <c r="F34" s="738" t="s">
        <v>6675</v>
      </c>
      <c r="G34" s="741"/>
      <c r="H34" s="741"/>
      <c r="I34" s="738"/>
      <c r="J34" s="738"/>
      <c r="K34" s="741"/>
      <c r="L34" s="741"/>
      <c r="M34" s="738"/>
      <c r="N34" s="738"/>
      <c r="O34" s="741">
        <v>8</v>
      </c>
      <c r="P34" s="741">
        <v>5608</v>
      </c>
      <c r="Q34" s="754"/>
      <c r="R34" s="742">
        <v>701</v>
      </c>
    </row>
    <row r="35" spans="1:18" ht="14.4" customHeight="1" x14ac:dyDescent="0.3">
      <c r="A35" s="737" t="s">
        <v>6689</v>
      </c>
      <c r="B35" s="738" t="s">
        <v>6690</v>
      </c>
      <c r="C35" s="738" t="s">
        <v>625</v>
      </c>
      <c r="D35" s="738" t="s">
        <v>6651</v>
      </c>
      <c r="E35" s="738" t="s">
        <v>6691</v>
      </c>
      <c r="F35" s="738" t="s">
        <v>6692</v>
      </c>
      <c r="G35" s="741"/>
      <c r="H35" s="741"/>
      <c r="I35" s="738"/>
      <c r="J35" s="738"/>
      <c r="K35" s="741"/>
      <c r="L35" s="741"/>
      <c r="M35" s="738"/>
      <c r="N35" s="738"/>
      <c r="O35" s="741">
        <v>1</v>
      </c>
      <c r="P35" s="741">
        <v>18</v>
      </c>
      <c r="Q35" s="754"/>
      <c r="R35" s="742">
        <v>18</v>
      </c>
    </row>
    <row r="36" spans="1:18" ht="14.4" customHeight="1" x14ac:dyDescent="0.3">
      <c r="A36" s="737" t="s">
        <v>6689</v>
      </c>
      <c r="B36" s="738" t="s">
        <v>6690</v>
      </c>
      <c r="C36" s="738" t="s">
        <v>625</v>
      </c>
      <c r="D36" s="738" t="s">
        <v>6651</v>
      </c>
      <c r="E36" s="738" t="s">
        <v>6693</v>
      </c>
      <c r="F36" s="738" t="s">
        <v>6694</v>
      </c>
      <c r="G36" s="741"/>
      <c r="H36" s="741"/>
      <c r="I36" s="738"/>
      <c r="J36" s="738"/>
      <c r="K36" s="741">
        <v>5</v>
      </c>
      <c r="L36" s="741">
        <v>1410</v>
      </c>
      <c r="M36" s="738">
        <v>1</v>
      </c>
      <c r="N36" s="738">
        <v>282</v>
      </c>
      <c r="O36" s="741"/>
      <c r="P36" s="741"/>
      <c r="Q36" s="754"/>
      <c r="R36" s="742"/>
    </row>
    <row r="37" spans="1:18" ht="14.4" customHeight="1" x14ac:dyDescent="0.3">
      <c r="A37" s="737" t="s">
        <v>6689</v>
      </c>
      <c r="B37" s="738" t="s">
        <v>6690</v>
      </c>
      <c r="C37" s="738" t="s">
        <v>625</v>
      </c>
      <c r="D37" s="738" t="s">
        <v>6651</v>
      </c>
      <c r="E37" s="738" t="s">
        <v>6654</v>
      </c>
      <c r="F37" s="738" t="s">
        <v>6655</v>
      </c>
      <c r="G37" s="741">
        <v>62</v>
      </c>
      <c r="H37" s="741">
        <v>1798</v>
      </c>
      <c r="I37" s="738">
        <v>1.1098765432098765</v>
      </c>
      <c r="J37" s="738">
        <v>29</v>
      </c>
      <c r="K37" s="741">
        <v>54</v>
      </c>
      <c r="L37" s="741">
        <v>1620</v>
      </c>
      <c r="M37" s="738">
        <v>1</v>
      </c>
      <c r="N37" s="738">
        <v>30</v>
      </c>
      <c r="O37" s="741">
        <v>91</v>
      </c>
      <c r="P37" s="741">
        <v>2730</v>
      </c>
      <c r="Q37" s="754">
        <v>1.6851851851851851</v>
      </c>
      <c r="R37" s="742">
        <v>30</v>
      </c>
    </row>
    <row r="38" spans="1:18" ht="14.4" customHeight="1" x14ac:dyDescent="0.3">
      <c r="A38" s="737" t="s">
        <v>6689</v>
      </c>
      <c r="B38" s="738" t="s">
        <v>6690</v>
      </c>
      <c r="C38" s="738" t="s">
        <v>625</v>
      </c>
      <c r="D38" s="738" t="s">
        <v>6651</v>
      </c>
      <c r="E38" s="738" t="s">
        <v>6656</v>
      </c>
      <c r="F38" s="738" t="s">
        <v>6657</v>
      </c>
      <c r="G38" s="741">
        <v>19</v>
      </c>
      <c r="H38" s="741">
        <v>1216</v>
      </c>
      <c r="I38" s="738">
        <v>0.55831037649219473</v>
      </c>
      <c r="J38" s="738">
        <v>64</v>
      </c>
      <c r="K38" s="741">
        <v>33</v>
      </c>
      <c r="L38" s="741">
        <v>2178</v>
      </c>
      <c r="M38" s="738">
        <v>1</v>
      </c>
      <c r="N38" s="738">
        <v>66</v>
      </c>
      <c r="O38" s="741">
        <v>30</v>
      </c>
      <c r="P38" s="741">
        <v>1980</v>
      </c>
      <c r="Q38" s="754">
        <v>0.90909090909090906</v>
      </c>
      <c r="R38" s="742">
        <v>66</v>
      </c>
    </row>
    <row r="39" spans="1:18" ht="14.4" customHeight="1" x14ac:dyDescent="0.3">
      <c r="A39" s="737" t="s">
        <v>6689</v>
      </c>
      <c r="B39" s="738" t="s">
        <v>6690</v>
      </c>
      <c r="C39" s="738" t="s">
        <v>625</v>
      </c>
      <c r="D39" s="738" t="s">
        <v>6651</v>
      </c>
      <c r="E39" s="738" t="s">
        <v>6695</v>
      </c>
      <c r="F39" s="738" t="s">
        <v>6696</v>
      </c>
      <c r="G39" s="741">
        <v>82</v>
      </c>
      <c r="H39" s="741">
        <v>2870</v>
      </c>
      <c r="I39" s="738">
        <v>1.2927927927927927</v>
      </c>
      <c r="J39" s="738">
        <v>35</v>
      </c>
      <c r="K39" s="741">
        <v>60</v>
      </c>
      <c r="L39" s="741">
        <v>2220</v>
      </c>
      <c r="M39" s="738">
        <v>1</v>
      </c>
      <c r="N39" s="738">
        <v>37</v>
      </c>
      <c r="O39" s="741">
        <v>37</v>
      </c>
      <c r="P39" s="741">
        <v>1369</v>
      </c>
      <c r="Q39" s="754">
        <v>0.6166666666666667</v>
      </c>
      <c r="R39" s="742">
        <v>37</v>
      </c>
    </row>
    <row r="40" spans="1:18" ht="14.4" customHeight="1" x14ac:dyDescent="0.3">
      <c r="A40" s="737" t="s">
        <v>6689</v>
      </c>
      <c r="B40" s="738" t="s">
        <v>6690</v>
      </c>
      <c r="C40" s="738" t="s">
        <v>625</v>
      </c>
      <c r="D40" s="738" t="s">
        <v>6651</v>
      </c>
      <c r="E40" s="738" t="s">
        <v>6697</v>
      </c>
      <c r="F40" s="738" t="s">
        <v>6698</v>
      </c>
      <c r="G40" s="741">
        <v>2</v>
      </c>
      <c r="H40" s="741">
        <v>4086</v>
      </c>
      <c r="I40" s="738">
        <v>0.15031453481955634</v>
      </c>
      <c r="J40" s="738">
        <v>2043</v>
      </c>
      <c r="K40" s="741">
        <v>13</v>
      </c>
      <c r="L40" s="741">
        <v>27183</v>
      </c>
      <c r="M40" s="738">
        <v>1</v>
      </c>
      <c r="N40" s="738">
        <v>2091</v>
      </c>
      <c r="O40" s="741">
        <v>60</v>
      </c>
      <c r="P40" s="741">
        <v>125460</v>
      </c>
      <c r="Q40" s="754">
        <v>4.615384615384615</v>
      </c>
      <c r="R40" s="742">
        <v>2091</v>
      </c>
    </row>
    <row r="41" spans="1:18" ht="14.4" customHeight="1" x14ac:dyDescent="0.3">
      <c r="A41" s="737" t="s">
        <v>6689</v>
      </c>
      <c r="B41" s="738" t="s">
        <v>6690</v>
      </c>
      <c r="C41" s="738" t="s">
        <v>625</v>
      </c>
      <c r="D41" s="738" t="s">
        <v>6651</v>
      </c>
      <c r="E41" s="738" t="s">
        <v>6664</v>
      </c>
      <c r="F41" s="738" t="s">
        <v>6665</v>
      </c>
      <c r="G41" s="741">
        <v>12</v>
      </c>
      <c r="H41" s="741">
        <v>0</v>
      </c>
      <c r="I41" s="738">
        <v>0</v>
      </c>
      <c r="J41" s="738">
        <v>0</v>
      </c>
      <c r="K41" s="741">
        <v>10</v>
      </c>
      <c r="L41" s="741">
        <v>333.31999999999994</v>
      </c>
      <c r="M41" s="738">
        <v>1</v>
      </c>
      <c r="N41" s="738">
        <v>33.331999999999994</v>
      </c>
      <c r="O41" s="741">
        <v>11</v>
      </c>
      <c r="P41" s="741">
        <v>366.65999999999997</v>
      </c>
      <c r="Q41" s="754">
        <v>1.1000240009600386</v>
      </c>
      <c r="R41" s="742">
        <v>33.332727272727269</v>
      </c>
    </row>
    <row r="42" spans="1:18" ht="14.4" customHeight="1" x14ac:dyDescent="0.3">
      <c r="A42" s="737" t="s">
        <v>6689</v>
      </c>
      <c r="B42" s="738" t="s">
        <v>6690</v>
      </c>
      <c r="C42" s="738" t="s">
        <v>625</v>
      </c>
      <c r="D42" s="738" t="s">
        <v>6651</v>
      </c>
      <c r="E42" s="738" t="s">
        <v>6699</v>
      </c>
      <c r="F42" s="738" t="s">
        <v>6700</v>
      </c>
      <c r="G42" s="741">
        <v>25</v>
      </c>
      <c r="H42" s="741">
        <v>2700</v>
      </c>
      <c r="I42" s="738">
        <v>0.96982758620689657</v>
      </c>
      <c r="J42" s="738">
        <v>108</v>
      </c>
      <c r="K42" s="741">
        <v>24</v>
      </c>
      <c r="L42" s="741">
        <v>2784</v>
      </c>
      <c r="M42" s="738">
        <v>1</v>
      </c>
      <c r="N42" s="738">
        <v>116</v>
      </c>
      <c r="O42" s="741">
        <v>26</v>
      </c>
      <c r="P42" s="741">
        <v>3016</v>
      </c>
      <c r="Q42" s="754">
        <v>1.0833333333333333</v>
      </c>
      <c r="R42" s="742">
        <v>116</v>
      </c>
    </row>
    <row r="43" spans="1:18" ht="14.4" customHeight="1" x14ac:dyDescent="0.3">
      <c r="A43" s="737" t="s">
        <v>6689</v>
      </c>
      <c r="B43" s="738" t="s">
        <v>6690</v>
      </c>
      <c r="C43" s="738" t="s">
        <v>625</v>
      </c>
      <c r="D43" s="738" t="s">
        <v>6651</v>
      </c>
      <c r="E43" s="738" t="s">
        <v>6666</v>
      </c>
      <c r="F43" s="738" t="s">
        <v>6667</v>
      </c>
      <c r="G43" s="741">
        <v>53</v>
      </c>
      <c r="H43" s="741">
        <v>1908</v>
      </c>
      <c r="I43" s="738">
        <v>1.1210340775558167</v>
      </c>
      <c r="J43" s="738">
        <v>36</v>
      </c>
      <c r="K43" s="741">
        <v>46</v>
      </c>
      <c r="L43" s="741">
        <v>1702</v>
      </c>
      <c r="M43" s="738">
        <v>1</v>
      </c>
      <c r="N43" s="738">
        <v>37</v>
      </c>
      <c r="O43" s="741">
        <v>41</v>
      </c>
      <c r="P43" s="741">
        <v>1517</v>
      </c>
      <c r="Q43" s="754">
        <v>0.89130434782608692</v>
      </c>
      <c r="R43" s="742">
        <v>37</v>
      </c>
    </row>
    <row r="44" spans="1:18" ht="14.4" customHeight="1" x14ac:dyDescent="0.3">
      <c r="A44" s="737" t="s">
        <v>6689</v>
      </c>
      <c r="B44" s="738" t="s">
        <v>6690</v>
      </c>
      <c r="C44" s="738" t="s">
        <v>625</v>
      </c>
      <c r="D44" s="738" t="s">
        <v>6651</v>
      </c>
      <c r="E44" s="738" t="s">
        <v>6701</v>
      </c>
      <c r="F44" s="738" t="s">
        <v>6702</v>
      </c>
      <c r="G44" s="741">
        <v>27</v>
      </c>
      <c r="H44" s="741">
        <v>4455</v>
      </c>
      <c r="I44" s="738">
        <v>1.3983050847457628</v>
      </c>
      <c r="J44" s="738">
        <v>165</v>
      </c>
      <c r="K44" s="741">
        <v>18</v>
      </c>
      <c r="L44" s="741">
        <v>3186</v>
      </c>
      <c r="M44" s="738">
        <v>1</v>
      </c>
      <c r="N44" s="738">
        <v>177</v>
      </c>
      <c r="O44" s="741">
        <v>19</v>
      </c>
      <c r="P44" s="741">
        <v>3363</v>
      </c>
      <c r="Q44" s="754">
        <v>1.0555555555555556</v>
      </c>
      <c r="R44" s="742">
        <v>177</v>
      </c>
    </row>
    <row r="45" spans="1:18" ht="14.4" customHeight="1" x14ac:dyDescent="0.3">
      <c r="A45" s="737" t="s">
        <v>6689</v>
      </c>
      <c r="B45" s="738" t="s">
        <v>6690</v>
      </c>
      <c r="C45" s="738" t="s">
        <v>625</v>
      </c>
      <c r="D45" s="738" t="s">
        <v>6651</v>
      </c>
      <c r="E45" s="738" t="s">
        <v>6703</v>
      </c>
      <c r="F45" s="738" t="s">
        <v>6704</v>
      </c>
      <c r="G45" s="741">
        <v>7</v>
      </c>
      <c r="H45" s="741">
        <v>490</v>
      </c>
      <c r="I45" s="738">
        <v>0.28789659224441833</v>
      </c>
      <c r="J45" s="738">
        <v>70</v>
      </c>
      <c r="K45" s="741">
        <v>23</v>
      </c>
      <c r="L45" s="741">
        <v>1702</v>
      </c>
      <c r="M45" s="738">
        <v>1</v>
      </c>
      <c r="N45" s="738">
        <v>74</v>
      </c>
      <c r="O45" s="741">
        <v>27</v>
      </c>
      <c r="P45" s="741">
        <v>1998</v>
      </c>
      <c r="Q45" s="754">
        <v>1.173913043478261</v>
      </c>
      <c r="R45" s="742">
        <v>74</v>
      </c>
    </row>
    <row r="46" spans="1:18" ht="14.4" customHeight="1" x14ac:dyDescent="0.3">
      <c r="A46" s="737" t="s">
        <v>6689</v>
      </c>
      <c r="B46" s="738" t="s">
        <v>6690</v>
      </c>
      <c r="C46" s="738" t="s">
        <v>625</v>
      </c>
      <c r="D46" s="738" t="s">
        <v>6651</v>
      </c>
      <c r="E46" s="738" t="s">
        <v>6705</v>
      </c>
      <c r="F46" s="738" t="s">
        <v>6706</v>
      </c>
      <c r="G46" s="741">
        <v>1</v>
      </c>
      <c r="H46" s="741">
        <v>210</v>
      </c>
      <c r="I46" s="738"/>
      <c r="J46" s="738">
        <v>210</v>
      </c>
      <c r="K46" s="741"/>
      <c r="L46" s="741"/>
      <c r="M46" s="738"/>
      <c r="N46" s="738"/>
      <c r="O46" s="741">
        <v>1</v>
      </c>
      <c r="P46" s="741">
        <v>223</v>
      </c>
      <c r="Q46" s="754"/>
      <c r="R46" s="742">
        <v>223</v>
      </c>
    </row>
    <row r="47" spans="1:18" ht="14.4" customHeight="1" x14ac:dyDescent="0.3">
      <c r="A47" s="737" t="s">
        <v>6689</v>
      </c>
      <c r="B47" s="738" t="s">
        <v>6690</v>
      </c>
      <c r="C47" s="738" t="s">
        <v>625</v>
      </c>
      <c r="D47" s="738" t="s">
        <v>6651</v>
      </c>
      <c r="E47" s="738" t="s">
        <v>6707</v>
      </c>
      <c r="F47" s="738" t="s">
        <v>6708</v>
      </c>
      <c r="G47" s="741">
        <v>158</v>
      </c>
      <c r="H47" s="741">
        <v>52298</v>
      </c>
      <c r="I47" s="738">
        <v>0.86394422968910034</v>
      </c>
      <c r="J47" s="738">
        <v>331</v>
      </c>
      <c r="K47" s="741">
        <v>171</v>
      </c>
      <c r="L47" s="741">
        <v>60534</v>
      </c>
      <c r="M47" s="738">
        <v>1</v>
      </c>
      <c r="N47" s="738">
        <v>354</v>
      </c>
      <c r="O47" s="741">
        <v>185</v>
      </c>
      <c r="P47" s="741">
        <v>65675</v>
      </c>
      <c r="Q47" s="754">
        <v>1.0849274787722603</v>
      </c>
      <c r="R47" s="742">
        <v>355</v>
      </c>
    </row>
    <row r="48" spans="1:18" ht="14.4" customHeight="1" x14ac:dyDescent="0.3">
      <c r="A48" s="737" t="s">
        <v>6689</v>
      </c>
      <c r="B48" s="738" t="s">
        <v>6690</v>
      </c>
      <c r="C48" s="738" t="s">
        <v>625</v>
      </c>
      <c r="D48" s="738" t="s">
        <v>6651</v>
      </c>
      <c r="E48" s="738" t="s">
        <v>6709</v>
      </c>
      <c r="F48" s="738" t="s">
        <v>6710</v>
      </c>
      <c r="G48" s="741"/>
      <c r="H48" s="741"/>
      <c r="I48" s="738"/>
      <c r="J48" s="738"/>
      <c r="K48" s="741">
        <v>3</v>
      </c>
      <c r="L48" s="741">
        <v>666</v>
      </c>
      <c r="M48" s="738">
        <v>1</v>
      </c>
      <c r="N48" s="738">
        <v>222</v>
      </c>
      <c r="O48" s="741"/>
      <c r="P48" s="741"/>
      <c r="Q48" s="754"/>
      <c r="R48" s="742"/>
    </row>
    <row r="49" spans="1:18" ht="14.4" customHeight="1" x14ac:dyDescent="0.3">
      <c r="A49" s="737" t="s">
        <v>6689</v>
      </c>
      <c r="B49" s="738" t="s">
        <v>6690</v>
      </c>
      <c r="C49" s="738" t="s">
        <v>625</v>
      </c>
      <c r="D49" s="738" t="s">
        <v>6651</v>
      </c>
      <c r="E49" s="738" t="s">
        <v>6711</v>
      </c>
      <c r="F49" s="738" t="s">
        <v>6712</v>
      </c>
      <c r="G49" s="741">
        <v>1</v>
      </c>
      <c r="H49" s="741">
        <v>626</v>
      </c>
      <c r="I49" s="738"/>
      <c r="J49" s="738">
        <v>626</v>
      </c>
      <c r="K49" s="741"/>
      <c r="L49" s="741"/>
      <c r="M49" s="738"/>
      <c r="N49" s="738"/>
      <c r="O49" s="741">
        <v>8</v>
      </c>
      <c r="P49" s="741">
        <v>5008</v>
      </c>
      <c r="Q49" s="754"/>
      <c r="R49" s="742">
        <v>626</v>
      </c>
    </row>
    <row r="50" spans="1:18" ht="14.4" customHeight="1" x14ac:dyDescent="0.3">
      <c r="A50" s="737" t="s">
        <v>6689</v>
      </c>
      <c r="B50" s="738" t="s">
        <v>6690</v>
      </c>
      <c r="C50" s="738" t="s">
        <v>625</v>
      </c>
      <c r="D50" s="738" t="s">
        <v>6651</v>
      </c>
      <c r="E50" s="738" t="s">
        <v>6713</v>
      </c>
      <c r="F50" s="738" t="s">
        <v>6714</v>
      </c>
      <c r="G50" s="741"/>
      <c r="H50" s="741"/>
      <c r="I50" s="738"/>
      <c r="J50" s="738"/>
      <c r="K50" s="741">
        <v>46</v>
      </c>
      <c r="L50" s="741">
        <v>5336</v>
      </c>
      <c r="M50" s="738">
        <v>1</v>
      </c>
      <c r="N50" s="738">
        <v>116</v>
      </c>
      <c r="O50" s="741">
        <v>22</v>
      </c>
      <c r="P50" s="741">
        <v>2552</v>
      </c>
      <c r="Q50" s="754">
        <v>0.47826086956521741</v>
      </c>
      <c r="R50" s="742">
        <v>116</v>
      </c>
    </row>
    <row r="51" spans="1:18" ht="14.4" customHeight="1" x14ac:dyDescent="0.3">
      <c r="A51" s="737" t="s">
        <v>6689</v>
      </c>
      <c r="B51" s="738" t="s">
        <v>6715</v>
      </c>
      <c r="C51" s="738" t="s">
        <v>625</v>
      </c>
      <c r="D51" s="738" t="s">
        <v>6633</v>
      </c>
      <c r="E51" s="738" t="s">
        <v>6716</v>
      </c>
      <c r="F51" s="738" t="s">
        <v>6717</v>
      </c>
      <c r="G51" s="741"/>
      <c r="H51" s="741"/>
      <c r="I51" s="738"/>
      <c r="J51" s="738"/>
      <c r="K51" s="741">
        <v>21</v>
      </c>
      <c r="L51" s="741">
        <v>47916.539999999994</v>
      </c>
      <c r="M51" s="738">
        <v>1</v>
      </c>
      <c r="N51" s="738">
        <v>2281.7399999999998</v>
      </c>
      <c r="O51" s="741">
        <v>14</v>
      </c>
      <c r="P51" s="741">
        <v>31944.359999999993</v>
      </c>
      <c r="Q51" s="754">
        <v>0.66666666666666663</v>
      </c>
      <c r="R51" s="742">
        <v>2281.7399999999993</v>
      </c>
    </row>
    <row r="52" spans="1:18" ht="14.4" customHeight="1" x14ac:dyDescent="0.3">
      <c r="A52" s="737" t="s">
        <v>6689</v>
      </c>
      <c r="B52" s="738" t="s">
        <v>6715</v>
      </c>
      <c r="C52" s="738" t="s">
        <v>625</v>
      </c>
      <c r="D52" s="738" t="s">
        <v>6633</v>
      </c>
      <c r="E52" s="738" t="s">
        <v>6718</v>
      </c>
      <c r="F52" s="738" t="s">
        <v>6717</v>
      </c>
      <c r="G52" s="741"/>
      <c r="H52" s="741"/>
      <c r="I52" s="738"/>
      <c r="J52" s="738"/>
      <c r="K52" s="741">
        <v>13</v>
      </c>
      <c r="L52" s="741">
        <v>82843.01999999999</v>
      </c>
      <c r="M52" s="738">
        <v>1</v>
      </c>
      <c r="N52" s="738">
        <v>6372.5399999999991</v>
      </c>
      <c r="O52" s="741">
        <v>14.09</v>
      </c>
      <c r="P52" s="741">
        <v>89795.46</v>
      </c>
      <c r="Q52" s="754">
        <v>1.0839230631621108</v>
      </c>
      <c r="R52" s="742">
        <v>6372.9921930447135</v>
      </c>
    </row>
    <row r="53" spans="1:18" ht="14.4" customHeight="1" x14ac:dyDescent="0.3">
      <c r="A53" s="737" t="s">
        <v>6689</v>
      </c>
      <c r="B53" s="738" t="s">
        <v>6715</v>
      </c>
      <c r="C53" s="738" t="s">
        <v>625</v>
      </c>
      <c r="D53" s="738" t="s">
        <v>6633</v>
      </c>
      <c r="E53" s="738" t="s">
        <v>6719</v>
      </c>
      <c r="F53" s="738" t="s">
        <v>1895</v>
      </c>
      <c r="G53" s="741"/>
      <c r="H53" s="741"/>
      <c r="I53" s="738"/>
      <c r="J53" s="738"/>
      <c r="K53" s="741">
        <v>3</v>
      </c>
      <c r="L53" s="741">
        <v>6845.22</v>
      </c>
      <c r="M53" s="738">
        <v>1</v>
      </c>
      <c r="N53" s="738">
        <v>2281.7400000000002</v>
      </c>
      <c r="O53" s="741">
        <v>3</v>
      </c>
      <c r="P53" s="741">
        <v>6845.22</v>
      </c>
      <c r="Q53" s="754">
        <v>1</v>
      </c>
      <c r="R53" s="742">
        <v>2281.7400000000002</v>
      </c>
    </row>
    <row r="54" spans="1:18" ht="14.4" customHeight="1" x14ac:dyDescent="0.3">
      <c r="A54" s="737" t="s">
        <v>6689</v>
      </c>
      <c r="B54" s="738" t="s">
        <v>6715</v>
      </c>
      <c r="C54" s="738" t="s">
        <v>625</v>
      </c>
      <c r="D54" s="738" t="s">
        <v>6651</v>
      </c>
      <c r="E54" s="738" t="s">
        <v>6656</v>
      </c>
      <c r="F54" s="738" t="s">
        <v>6657</v>
      </c>
      <c r="G54" s="741"/>
      <c r="H54" s="741"/>
      <c r="I54" s="738"/>
      <c r="J54" s="738"/>
      <c r="K54" s="741">
        <v>136</v>
      </c>
      <c r="L54" s="741">
        <v>8976</v>
      </c>
      <c r="M54" s="738">
        <v>1</v>
      </c>
      <c r="N54" s="738">
        <v>66</v>
      </c>
      <c r="O54" s="741">
        <v>116</v>
      </c>
      <c r="P54" s="741">
        <v>7656</v>
      </c>
      <c r="Q54" s="754">
        <v>0.8529411764705882</v>
      </c>
      <c r="R54" s="742">
        <v>66</v>
      </c>
    </row>
    <row r="55" spans="1:18" ht="14.4" customHeight="1" x14ac:dyDescent="0.3">
      <c r="A55" s="737" t="s">
        <v>6689</v>
      </c>
      <c r="B55" s="738" t="s">
        <v>6715</v>
      </c>
      <c r="C55" s="738" t="s">
        <v>625</v>
      </c>
      <c r="D55" s="738" t="s">
        <v>6651</v>
      </c>
      <c r="E55" s="738" t="s">
        <v>6720</v>
      </c>
      <c r="F55" s="738" t="s">
        <v>6721</v>
      </c>
      <c r="G55" s="741"/>
      <c r="H55" s="741"/>
      <c r="I55" s="738"/>
      <c r="J55" s="738"/>
      <c r="K55" s="741">
        <v>6</v>
      </c>
      <c r="L55" s="741">
        <v>876</v>
      </c>
      <c r="M55" s="738">
        <v>1</v>
      </c>
      <c r="N55" s="738">
        <v>146</v>
      </c>
      <c r="O55" s="741">
        <v>7</v>
      </c>
      <c r="P55" s="741">
        <v>1029</v>
      </c>
      <c r="Q55" s="754">
        <v>1.1746575342465753</v>
      </c>
      <c r="R55" s="742">
        <v>147</v>
      </c>
    </row>
    <row r="56" spans="1:18" ht="14.4" customHeight="1" x14ac:dyDescent="0.3">
      <c r="A56" s="737" t="s">
        <v>6689</v>
      </c>
      <c r="B56" s="738" t="s">
        <v>6715</v>
      </c>
      <c r="C56" s="738" t="s">
        <v>625</v>
      </c>
      <c r="D56" s="738" t="s">
        <v>6651</v>
      </c>
      <c r="E56" s="738" t="s">
        <v>6695</v>
      </c>
      <c r="F56" s="738" t="s">
        <v>6696</v>
      </c>
      <c r="G56" s="741"/>
      <c r="H56" s="741"/>
      <c r="I56" s="738"/>
      <c r="J56" s="738"/>
      <c r="K56" s="741">
        <v>174</v>
      </c>
      <c r="L56" s="741">
        <v>6438</v>
      </c>
      <c r="M56" s="738">
        <v>1</v>
      </c>
      <c r="N56" s="738">
        <v>37</v>
      </c>
      <c r="O56" s="741">
        <v>144</v>
      </c>
      <c r="P56" s="741">
        <v>5328</v>
      </c>
      <c r="Q56" s="754">
        <v>0.82758620689655171</v>
      </c>
      <c r="R56" s="742">
        <v>37</v>
      </c>
    </row>
    <row r="57" spans="1:18" ht="14.4" customHeight="1" x14ac:dyDescent="0.3">
      <c r="A57" s="737" t="s">
        <v>6689</v>
      </c>
      <c r="B57" s="738" t="s">
        <v>6715</v>
      </c>
      <c r="C57" s="738" t="s">
        <v>625</v>
      </c>
      <c r="D57" s="738" t="s">
        <v>6651</v>
      </c>
      <c r="E57" s="738" t="s">
        <v>6722</v>
      </c>
      <c r="F57" s="738" t="s">
        <v>6723</v>
      </c>
      <c r="G57" s="741"/>
      <c r="H57" s="741"/>
      <c r="I57" s="738"/>
      <c r="J57" s="738"/>
      <c r="K57" s="741">
        <v>62</v>
      </c>
      <c r="L57" s="741">
        <v>43462</v>
      </c>
      <c r="M57" s="738">
        <v>1</v>
      </c>
      <c r="N57" s="738">
        <v>701</v>
      </c>
      <c r="O57" s="741">
        <v>83</v>
      </c>
      <c r="P57" s="741">
        <v>58183</v>
      </c>
      <c r="Q57" s="754">
        <v>1.3387096774193548</v>
      </c>
      <c r="R57" s="742">
        <v>701</v>
      </c>
    </row>
    <row r="58" spans="1:18" ht="14.4" customHeight="1" x14ac:dyDescent="0.3">
      <c r="A58" s="737" t="s">
        <v>6689</v>
      </c>
      <c r="B58" s="738" t="s">
        <v>6715</v>
      </c>
      <c r="C58" s="738" t="s">
        <v>625</v>
      </c>
      <c r="D58" s="738" t="s">
        <v>6651</v>
      </c>
      <c r="E58" s="738" t="s">
        <v>6724</v>
      </c>
      <c r="F58" s="738" t="s">
        <v>6725</v>
      </c>
      <c r="G58" s="741"/>
      <c r="H58" s="741"/>
      <c r="I58" s="738"/>
      <c r="J58" s="738"/>
      <c r="K58" s="741">
        <v>11</v>
      </c>
      <c r="L58" s="741">
        <v>1441</v>
      </c>
      <c r="M58" s="738">
        <v>1</v>
      </c>
      <c r="N58" s="738">
        <v>131</v>
      </c>
      <c r="O58" s="741">
        <v>8</v>
      </c>
      <c r="P58" s="741">
        <v>2344</v>
      </c>
      <c r="Q58" s="754">
        <v>1.626648160999306</v>
      </c>
      <c r="R58" s="742">
        <v>293</v>
      </c>
    </row>
    <row r="59" spans="1:18" ht="14.4" customHeight="1" x14ac:dyDescent="0.3">
      <c r="A59" s="737" t="s">
        <v>6689</v>
      </c>
      <c r="B59" s="738" t="s">
        <v>6715</v>
      </c>
      <c r="C59" s="738" t="s">
        <v>625</v>
      </c>
      <c r="D59" s="738" t="s">
        <v>6651</v>
      </c>
      <c r="E59" s="738" t="s">
        <v>6664</v>
      </c>
      <c r="F59" s="738" t="s">
        <v>6665</v>
      </c>
      <c r="G59" s="741"/>
      <c r="H59" s="741"/>
      <c r="I59" s="738"/>
      <c r="J59" s="738"/>
      <c r="K59" s="741">
        <v>10</v>
      </c>
      <c r="L59" s="741">
        <v>333.33</v>
      </c>
      <c r="M59" s="738">
        <v>1</v>
      </c>
      <c r="N59" s="738">
        <v>33.332999999999998</v>
      </c>
      <c r="O59" s="741">
        <v>17</v>
      </c>
      <c r="P59" s="741">
        <v>566.66000000000008</v>
      </c>
      <c r="Q59" s="754">
        <v>1.69999699997</v>
      </c>
      <c r="R59" s="742">
        <v>33.332941176470591</v>
      </c>
    </row>
    <row r="60" spans="1:18" ht="14.4" customHeight="1" x14ac:dyDescent="0.3">
      <c r="A60" s="737" t="s">
        <v>6689</v>
      </c>
      <c r="B60" s="738" t="s">
        <v>6715</v>
      </c>
      <c r="C60" s="738" t="s">
        <v>625</v>
      </c>
      <c r="D60" s="738" t="s">
        <v>6651</v>
      </c>
      <c r="E60" s="738" t="s">
        <v>6699</v>
      </c>
      <c r="F60" s="738" t="s">
        <v>6700</v>
      </c>
      <c r="G60" s="741"/>
      <c r="H60" s="741"/>
      <c r="I60" s="738"/>
      <c r="J60" s="738"/>
      <c r="K60" s="741">
        <v>25</v>
      </c>
      <c r="L60" s="741">
        <v>2900</v>
      </c>
      <c r="M60" s="738">
        <v>1</v>
      </c>
      <c r="N60" s="738">
        <v>116</v>
      </c>
      <c r="O60" s="741">
        <v>45</v>
      </c>
      <c r="P60" s="741">
        <v>5220</v>
      </c>
      <c r="Q60" s="754">
        <v>1.8</v>
      </c>
      <c r="R60" s="742">
        <v>116</v>
      </c>
    </row>
    <row r="61" spans="1:18" ht="14.4" customHeight="1" x14ac:dyDescent="0.3">
      <c r="A61" s="737" t="s">
        <v>6689</v>
      </c>
      <c r="B61" s="738" t="s">
        <v>6715</v>
      </c>
      <c r="C61" s="738" t="s">
        <v>625</v>
      </c>
      <c r="D61" s="738" t="s">
        <v>6651</v>
      </c>
      <c r="E61" s="738" t="s">
        <v>6666</v>
      </c>
      <c r="F61" s="738" t="s">
        <v>6667</v>
      </c>
      <c r="G61" s="741"/>
      <c r="H61" s="741"/>
      <c r="I61" s="738"/>
      <c r="J61" s="738"/>
      <c r="K61" s="741">
        <v>196</v>
      </c>
      <c r="L61" s="741">
        <v>7252</v>
      </c>
      <c r="M61" s="738">
        <v>1</v>
      </c>
      <c r="N61" s="738">
        <v>37</v>
      </c>
      <c r="O61" s="741">
        <v>193</v>
      </c>
      <c r="P61" s="741">
        <v>7141</v>
      </c>
      <c r="Q61" s="754">
        <v>0.98469387755102045</v>
      </c>
      <c r="R61" s="742">
        <v>37</v>
      </c>
    </row>
    <row r="62" spans="1:18" ht="14.4" customHeight="1" x14ac:dyDescent="0.3">
      <c r="A62" s="737" t="s">
        <v>6689</v>
      </c>
      <c r="B62" s="738" t="s">
        <v>6715</v>
      </c>
      <c r="C62" s="738" t="s">
        <v>625</v>
      </c>
      <c r="D62" s="738" t="s">
        <v>6651</v>
      </c>
      <c r="E62" s="738" t="s">
        <v>6726</v>
      </c>
      <c r="F62" s="738" t="s">
        <v>6727</v>
      </c>
      <c r="G62" s="741"/>
      <c r="H62" s="741"/>
      <c r="I62" s="738"/>
      <c r="J62" s="738"/>
      <c r="K62" s="741">
        <v>37</v>
      </c>
      <c r="L62" s="741">
        <v>1184</v>
      </c>
      <c r="M62" s="738">
        <v>1</v>
      </c>
      <c r="N62" s="738">
        <v>32</v>
      </c>
      <c r="O62" s="741">
        <v>36</v>
      </c>
      <c r="P62" s="741">
        <v>1152</v>
      </c>
      <c r="Q62" s="754">
        <v>0.97297297297297303</v>
      </c>
      <c r="R62" s="742">
        <v>32</v>
      </c>
    </row>
    <row r="63" spans="1:18" ht="14.4" customHeight="1" x14ac:dyDescent="0.3">
      <c r="A63" s="737" t="s">
        <v>6689</v>
      </c>
      <c r="B63" s="738" t="s">
        <v>6715</v>
      </c>
      <c r="C63" s="738" t="s">
        <v>625</v>
      </c>
      <c r="D63" s="738" t="s">
        <v>6651</v>
      </c>
      <c r="E63" s="738" t="s">
        <v>6728</v>
      </c>
      <c r="F63" s="738" t="s">
        <v>6729</v>
      </c>
      <c r="G63" s="741"/>
      <c r="H63" s="741"/>
      <c r="I63" s="738"/>
      <c r="J63" s="738"/>
      <c r="K63" s="741">
        <v>424</v>
      </c>
      <c r="L63" s="741">
        <v>150096</v>
      </c>
      <c r="M63" s="738">
        <v>1</v>
      </c>
      <c r="N63" s="738">
        <v>354</v>
      </c>
      <c r="O63" s="741">
        <v>405</v>
      </c>
      <c r="P63" s="741">
        <v>143775</v>
      </c>
      <c r="Q63" s="754">
        <v>0.9578869523504957</v>
      </c>
      <c r="R63" s="742">
        <v>355</v>
      </c>
    </row>
    <row r="64" spans="1:18" ht="14.4" customHeight="1" x14ac:dyDescent="0.3">
      <c r="A64" s="737" t="s">
        <v>6689</v>
      </c>
      <c r="B64" s="738" t="s">
        <v>6715</v>
      </c>
      <c r="C64" s="738" t="s">
        <v>625</v>
      </c>
      <c r="D64" s="738" t="s">
        <v>6651</v>
      </c>
      <c r="E64" s="738" t="s">
        <v>6703</v>
      </c>
      <c r="F64" s="738" t="s">
        <v>6704</v>
      </c>
      <c r="G64" s="741"/>
      <c r="H64" s="741"/>
      <c r="I64" s="738"/>
      <c r="J64" s="738"/>
      <c r="K64" s="741">
        <v>63</v>
      </c>
      <c r="L64" s="741">
        <v>4662</v>
      </c>
      <c r="M64" s="738">
        <v>1</v>
      </c>
      <c r="N64" s="738">
        <v>74</v>
      </c>
      <c r="O64" s="741">
        <v>46</v>
      </c>
      <c r="P64" s="741">
        <v>3404</v>
      </c>
      <c r="Q64" s="754">
        <v>0.73015873015873012</v>
      </c>
      <c r="R64" s="742">
        <v>74</v>
      </c>
    </row>
    <row r="65" spans="1:18" ht="14.4" customHeight="1" x14ac:dyDescent="0.3">
      <c r="A65" s="737" t="s">
        <v>6689</v>
      </c>
      <c r="B65" s="738" t="s">
        <v>6715</v>
      </c>
      <c r="C65" s="738" t="s">
        <v>625</v>
      </c>
      <c r="D65" s="738" t="s">
        <v>6651</v>
      </c>
      <c r="E65" s="738" t="s">
        <v>6705</v>
      </c>
      <c r="F65" s="738" t="s">
        <v>6706</v>
      </c>
      <c r="G65" s="741"/>
      <c r="H65" s="741"/>
      <c r="I65" s="738"/>
      <c r="J65" s="738"/>
      <c r="K65" s="741">
        <v>7</v>
      </c>
      <c r="L65" s="741">
        <v>1554</v>
      </c>
      <c r="M65" s="738">
        <v>1</v>
      </c>
      <c r="N65" s="738">
        <v>222</v>
      </c>
      <c r="O65" s="741">
        <v>7</v>
      </c>
      <c r="P65" s="741">
        <v>1561</v>
      </c>
      <c r="Q65" s="754">
        <v>1.0045045045045045</v>
      </c>
      <c r="R65" s="742">
        <v>223</v>
      </c>
    </row>
    <row r="66" spans="1:18" ht="14.4" customHeight="1" x14ac:dyDescent="0.3">
      <c r="A66" s="737" t="s">
        <v>6689</v>
      </c>
      <c r="B66" s="738" t="s">
        <v>6715</v>
      </c>
      <c r="C66" s="738" t="s">
        <v>625</v>
      </c>
      <c r="D66" s="738" t="s">
        <v>6651</v>
      </c>
      <c r="E66" s="738" t="s">
        <v>6709</v>
      </c>
      <c r="F66" s="738" t="s">
        <v>6710</v>
      </c>
      <c r="G66" s="741"/>
      <c r="H66" s="741"/>
      <c r="I66" s="738"/>
      <c r="J66" s="738"/>
      <c r="K66" s="741">
        <v>1</v>
      </c>
      <c r="L66" s="741">
        <v>222</v>
      </c>
      <c r="M66" s="738">
        <v>1</v>
      </c>
      <c r="N66" s="738">
        <v>222</v>
      </c>
      <c r="O66" s="741"/>
      <c r="P66" s="741"/>
      <c r="Q66" s="754"/>
      <c r="R66" s="742"/>
    </row>
    <row r="67" spans="1:18" ht="14.4" customHeight="1" x14ac:dyDescent="0.3">
      <c r="A67" s="737" t="s">
        <v>6689</v>
      </c>
      <c r="B67" s="738" t="s">
        <v>6715</v>
      </c>
      <c r="C67" s="738" t="s">
        <v>625</v>
      </c>
      <c r="D67" s="738" t="s">
        <v>6651</v>
      </c>
      <c r="E67" s="738" t="s">
        <v>6730</v>
      </c>
      <c r="F67" s="738" t="s">
        <v>6731</v>
      </c>
      <c r="G67" s="741"/>
      <c r="H67" s="741"/>
      <c r="I67" s="738"/>
      <c r="J67" s="738"/>
      <c r="K67" s="741">
        <v>55</v>
      </c>
      <c r="L67" s="741">
        <v>9735</v>
      </c>
      <c r="M67" s="738">
        <v>1</v>
      </c>
      <c r="N67" s="738">
        <v>177</v>
      </c>
      <c r="O67" s="741">
        <v>60</v>
      </c>
      <c r="P67" s="741">
        <v>10620</v>
      </c>
      <c r="Q67" s="754">
        <v>1.0909090909090908</v>
      </c>
      <c r="R67" s="742">
        <v>177</v>
      </c>
    </row>
    <row r="68" spans="1:18" ht="14.4" customHeight="1" x14ac:dyDescent="0.3">
      <c r="A68" s="737" t="s">
        <v>6689</v>
      </c>
      <c r="B68" s="738" t="s">
        <v>6732</v>
      </c>
      <c r="C68" s="738" t="s">
        <v>625</v>
      </c>
      <c r="D68" s="738" t="s">
        <v>6633</v>
      </c>
      <c r="E68" s="738" t="s">
        <v>6733</v>
      </c>
      <c r="F68" s="738" t="s">
        <v>3040</v>
      </c>
      <c r="G68" s="741">
        <v>2.5</v>
      </c>
      <c r="H68" s="741">
        <v>54822.31</v>
      </c>
      <c r="I68" s="738">
        <v>3.9928849235251271</v>
      </c>
      <c r="J68" s="738">
        <v>21928.923999999999</v>
      </c>
      <c r="K68" s="741">
        <v>0.5</v>
      </c>
      <c r="L68" s="741">
        <v>13730</v>
      </c>
      <c r="M68" s="738">
        <v>1</v>
      </c>
      <c r="N68" s="738">
        <v>27460</v>
      </c>
      <c r="O68" s="741"/>
      <c r="P68" s="741"/>
      <c r="Q68" s="754"/>
      <c r="R68" s="742"/>
    </row>
    <row r="69" spans="1:18" ht="14.4" customHeight="1" x14ac:dyDescent="0.3">
      <c r="A69" s="737" t="s">
        <v>6689</v>
      </c>
      <c r="B69" s="738" t="s">
        <v>6732</v>
      </c>
      <c r="C69" s="738" t="s">
        <v>625</v>
      </c>
      <c r="D69" s="738" t="s">
        <v>6633</v>
      </c>
      <c r="E69" s="738" t="s">
        <v>6734</v>
      </c>
      <c r="F69" s="738" t="s">
        <v>3040</v>
      </c>
      <c r="G69" s="741">
        <v>6.5</v>
      </c>
      <c r="H69" s="741">
        <v>137536.75</v>
      </c>
      <c r="I69" s="738">
        <v>0.36578570706313945</v>
      </c>
      <c r="J69" s="738">
        <v>21159.5</v>
      </c>
      <c r="K69" s="741">
        <v>17.5</v>
      </c>
      <c r="L69" s="741">
        <v>376003.62</v>
      </c>
      <c r="M69" s="738">
        <v>1</v>
      </c>
      <c r="N69" s="738">
        <v>21485.921142857143</v>
      </c>
      <c r="O69" s="741"/>
      <c r="P69" s="741"/>
      <c r="Q69" s="754"/>
      <c r="R69" s="742"/>
    </row>
    <row r="70" spans="1:18" ht="14.4" customHeight="1" x14ac:dyDescent="0.3">
      <c r="A70" s="737" t="s">
        <v>6689</v>
      </c>
      <c r="B70" s="738" t="s">
        <v>6732</v>
      </c>
      <c r="C70" s="738" t="s">
        <v>625</v>
      </c>
      <c r="D70" s="738" t="s">
        <v>6633</v>
      </c>
      <c r="E70" s="738" t="s">
        <v>6735</v>
      </c>
      <c r="F70" s="738" t="s">
        <v>3038</v>
      </c>
      <c r="G70" s="741"/>
      <c r="H70" s="741"/>
      <c r="I70" s="738"/>
      <c r="J70" s="738"/>
      <c r="K70" s="741">
        <v>53</v>
      </c>
      <c r="L70" s="741">
        <v>552113.18999999994</v>
      </c>
      <c r="M70" s="738">
        <v>1</v>
      </c>
      <c r="N70" s="738">
        <v>10417.23</v>
      </c>
      <c r="O70" s="741">
        <v>98</v>
      </c>
      <c r="P70" s="741">
        <v>864198.91999999993</v>
      </c>
      <c r="Q70" s="754">
        <v>1.5652567909127475</v>
      </c>
      <c r="R70" s="742">
        <v>8818.3563265306111</v>
      </c>
    </row>
    <row r="71" spans="1:18" ht="14.4" customHeight="1" x14ac:dyDescent="0.3">
      <c r="A71" s="737" t="s">
        <v>6689</v>
      </c>
      <c r="B71" s="738" t="s">
        <v>6732</v>
      </c>
      <c r="C71" s="738" t="s">
        <v>625</v>
      </c>
      <c r="D71" s="738" t="s">
        <v>6633</v>
      </c>
      <c r="E71" s="738" t="s">
        <v>6736</v>
      </c>
      <c r="F71" s="738" t="s">
        <v>3040</v>
      </c>
      <c r="G71" s="741">
        <v>10.5</v>
      </c>
      <c r="H71" s="741">
        <v>222174.75</v>
      </c>
      <c r="I71" s="738">
        <v>2.2978846922387621</v>
      </c>
      <c r="J71" s="738">
        <v>21159.5</v>
      </c>
      <c r="K71" s="741">
        <v>4.5</v>
      </c>
      <c r="L71" s="741">
        <v>96686.64</v>
      </c>
      <c r="M71" s="738">
        <v>1</v>
      </c>
      <c r="N71" s="738">
        <v>21485.919999999998</v>
      </c>
      <c r="O71" s="741"/>
      <c r="P71" s="741"/>
      <c r="Q71" s="754"/>
      <c r="R71" s="742"/>
    </row>
    <row r="72" spans="1:18" ht="14.4" customHeight="1" x14ac:dyDescent="0.3">
      <c r="A72" s="737" t="s">
        <v>6689</v>
      </c>
      <c r="B72" s="738" t="s">
        <v>6732</v>
      </c>
      <c r="C72" s="738" t="s">
        <v>625</v>
      </c>
      <c r="D72" s="738" t="s">
        <v>6633</v>
      </c>
      <c r="E72" s="738" t="s">
        <v>6737</v>
      </c>
      <c r="F72" s="738" t="s">
        <v>3036</v>
      </c>
      <c r="G72" s="741"/>
      <c r="H72" s="741"/>
      <c r="I72" s="738"/>
      <c r="J72" s="738"/>
      <c r="K72" s="741"/>
      <c r="L72" s="741"/>
      <c r="M72" s="738"/>
      <c r="N72" s="738"/>
      <c r="O72" s="741">
        <v>3</v>
      </c>
      <c r="P72" s="741">
        <v>17655.39</v>
      </c>
      <c r="Q72" s="754"/>
      <c r="R72" s="742">
        <v>5885.13</v>
      </c>
    </row>
    <row r="73" spans="1:18" ht="14.4" customHeight="1" x14ac:dyDescent="0.3">
      <c r="A73" s="737" t="s">
        <v>6689</v>
      </c>
      <c r="B73" s="738" t="s">
        <v>6732</v>
      </c>
      <c r="C73" s="738" t="s">
        <v>625</v>
      </c>
      <c r="D73" s="738" t="s">
        <v>6633</v>
      </c>
      <c r="E73" s="738" t="s">
        <v>6738</v>
      </c>
      <c r="F73" s="738" t="s">
        <v>3040</v>
      </c>
      <c r="G73" s="741"/>
      <c r="H73" s="741"/>
      <c r="I73" s="738"/>
      <c r="J73" s="738"/>
      <c r="K73" s="741"/>
      <c r="L73" s="741"/>
      <c r="M73" s="738"/>
      <c r="N73" s="738"/>
      <c r="O73" s="741">
        <v>5.61</v>
      </c>
      <c r="P73" s="741">
        <v>118982.41</v>
      </c>
      <c r="Q73" s="754"/>
      <c r="R73" s="742">
        <v>21208.985739750446</v>
      </c>
    </row>
    <row r="74" spans="1:18" ht="14.4" customHeight="1" x14ac:dyDescent="0.3">
      <c r="A74" s="737" t="s">
        <v>6689</v>
      </c>
      <c r="B74" s="738" t="s">
        <v>6732</v>
      </c>
      <c r="C74" s="738" t="s">
        <v>625</v>
      </c>
      <c r="D74" s="738" t="s">
        <v>6633</v>
      </c>
      <c r="E74" s="738" t="s">
        <v>6739</v>
      </c>
      <c r="F74" s="738" t="s">
        <v>3040</v>
      </c>
      <c r="G74" s="741"/>
      <c r="H74" s="741"/>
      <c r="I74" s="738"/>
      <c r="J74" s="738"/>
      <c r="K74" s="741"/>
      <c r="L74" s="741"/>
      <c r="M74" s="738"/>
      <c r="N74" s="738"/>
      <c r="O74" s="741">
        <v>14.5</v>
      </c>
      <c r="P74" s="741">
        <v>310359.08999999997</v>
      </c>
      <c r="Q74" s="754"/>
      <c r="R74" s="742">
        <v>21404.075172413792</v>
      </c>
    </row>
    <row r="75" spans="1:18" ht="14.4" customHeight="1" x14ac:dyDescent="0.3">
      <c r="A75" s="737" t="s">
        <v>6689</v>
      </c>
      <c r="B75" s="738" t="s">
        <v>6732</v>
      </c>
      <c r="C75" s="738" t="s">
        <v>625</v>
      </c>
      <c r="D75" s="738" t="s">
        <v>6651</v>
      </c>
      <c r="E75" s="738" t="s">
        <v>6656</v>
      </c>
      <c r="F75" s="738" t="s">
        <v>6657</v>
      </c>
      <c r="G75" s="741">
        <v>73</v>
      </c>
      <c r="H75" s="741">
        <v>4672</v>
      </c>
      <c r="I75" s="738">
        <v>0.50926531502071071</v>
      </c>
      <c r="J75" s="738">
        <v>64</v>
      </c>
      <c r="K75" s="741">
        <v>139</v>
      </c>
      <c r="L75" s="741">
        <v>9174</v>
      </c>
      <c r="M75" s="738">
        <v>1</v>
      </c>
      <c r="N75" s="738">
        <v>66</v>
      </c>
      <c r="O75" s="741">
        <v>109</v>
      </c>
      <c r="P75" s="741">
        <v>7194</v>
      </c>
      <c r="Q75" s="754">
        <v>0.78417266187050361</v>
      </c>
      <c r="R75" s="742">
        <v>66</v>
      </c>
    </row>
    <row r="76" spans="1:18" ht="14.4" customHeight="1" x14ac:dyDescent="0.3">
      <c r="A76" s="737" t="s">
        <v>6689</v>
      </c>
      <c r="B76" s="738" t="s">
        <v>6732</v>
      </c>
      <c r="C76" s="738" t="s">
        <v>625</v>
      </c>
      <c r="D76" s="738" t="s">
        <v>6651</v>
      </c>
      <c r="E76" s="738" t="s">
        <v>6740</v>
      </c>
      <c r="F76" s="738" t="s">
        <v>6741</v>
      </c>
      <c r="G76" s="741">
        <v>1</v>
      </c>
      <c r="H76" s="741">
        <v>109</v>
      </c>
      <c r="I76" s="738">
        <v>0.47391304347826085</v>
      </c>
      <c r="J76" s="738">
        <v>109</v>
      </c>
      <c r="K76" s="741">
        <v>2</v>
      </c>
      <c r="L76" s="741">
        <v>230</v>
      </c>
      <c r="M76" s="738">
        <v>1</v>
      </c>
      <c r="N76" s="738">
        <v>115</v>
      </c>
      <c r="O76" s="741">
        <v>1</v>
      </c>
      <c r="P76" s="741">
        <v>115</v>
      </c>
      <c r="Q76" s="754">
        <v>0.5</v>
      </c>
      <c r="R76" s="742">
        <v>115</v>
      </c>
    </row>
    <row r="77" spans="1:18" ht="14.4" customHeight="1" x14ac:dyDescent="0.3">
      <c r="A77" s="737" t="s">
        <v>6689</v>
      </c>
      <c r="B77" s="738" t="s">
        <v>6732</v>
      </c>
      <c r="C77" s="738" t="s">
        <v>625</v>
      </c>
      <c r="D77" s="738" t="s">
        <v>6651</v>
      </c>
      <c r="E77" s="738" t="s">
        <v>6720</v>
      </c>
      <c r="F77" s="738" t="s">
        <v>6721</v>
      </c>
      <c r="G77" s="741"/>
      <c r="H77" s="741"/>
      <c r="I77" s="738"/>
      <c r="J77" s="738"/>
      <c r="K77" s="741">
        <v>3</v>
      </c>
      <c r="L77" s="741">
        <v>438</v>
      </c>
      <c r="M77" s="738">
        <v>1</v>
      </c>
      <c r="N77" s="738">
        <v>146</v>
      </c>
      <c r="O77" s="741">
        <v>10</v>
      </c>
      <c r="P77" s="741">
        <v>1470</v>
      </c>
      <c r="Q77" s="754">
        <v>3.3561643835616439</v>
      </c>
      <c r="R77" s="742">
        <v>147</v>
      </c>
    </row>
    <row r="78" spans="1:18" ht="14.4" customHeight="1" x14ac:dyDescent="0.3">
      <c r="A78" s="737" t="s">
        <v>6689</v>
      </c>
      <c r="B78" s="738" t="s">
        <v>6732</v>
      </c>
      <c r="C78" s="738" t="s">
        <v>625</v>
      </c>
      <c r="D78" s="738" t="s">
        <v>6651</v>
      </c>
      <c r="E78" s="738" t="s">
        <v>6695</v>
      </c>
      <c r="F78" s="738" t="s">
        <v>6696</v>
      </c>
      <c r="G78" s="741">
        <v>194</v>
      </c>
      <c r="H78" s="741">
        <v>6790</v>
      </c>
      <c r="I78" s="738">
        <v>0.77759963353183692</v>
      </c>
      <c r="J78" s="738">
        <v>35</v>
      </c>
      <c r="K78" s="741">
        <v>236</v>
      </c>
      <c r="L78" s="741">
        <v>8732</v>
      </c>
      <c r="M78" s="738">
        <v>1</v>
      </c>
      <c r="N78" s="738">
        <v>37</v>
      </c>
      <c r="O78" s="741">
        <v>174</v>
      </c>
      <c r="P78" s="741">
        <v>6438</v>
      </c>
      <c r="Q78" s="754">
        <v>0.73728813559322037</v>
      </c>
      <c r="R78" s="742">
        <v>37</v>
      </c>
    </row>
    <row r="79" spans="1:18" ht="14.4" customHeight="1" x14ac:dyDescent="0.3">
      <c r="A79" s="737" t="s">
        <v>6689</v>
      </c>
      <c r="B79" s="738" t="s">
        <v>6732</v>
      </c>
      <c r="C79" s="738" t="s">
        <v>625</v>
      </c>
      <c r="D79" s="738" t="s">
        <v>6651</v>
      </c>
      <c r="E79" s="738" t="s">
        <v>6742</v>
      </c>
      <c r="F79" s="738" t="s">
        <v>6743</v>
      </c>
      <c r="G79" s="741">
        <v>1</v>
      </c>
      <c r="H79" s="741">
        <v>653</v>
      </c>
      <c r="I79" s="738">
        <v>0.4657631954350927</v>
      </c>
      <c r="J79" s="738">
        <v>653</v>
      </c>
      <c r="K79" s="741">
        <v>2</v>
      </c>
      <c r="L79" s="741">
        <v>1402</v>
      </c>
      <c r="M79" s="738">
        <v>1</v>
      </c>
      <c r="N79" s="738">
        <v>701</v>
      </c>
      <c r="O79" s="741">
        <v>6</v>
      </c>
      <c r="P79" s="741">
        <v>4206</v>
      </c>
      <c r="Q79" s="754">
        <v>3</v>
      </c>
      <c r="R79" s="742">
        <v>701</v>
      </c>
    </row>
    <row r="80" spans="1:18" ht="14.4" customHeight="1" x14ac:dyDescent="0.3">
      <c r="A80" s="737" t="s">
        <v>6689</v>
      </c>
      <c r="B80" s="738" t="s">
        <v>6732</v>
      </c>
      <c r="C80" s="738" t="s">
        <v>625</v>
      </c>
      <c r="D80" s="738" t="s">
        <v>6651</v>
      </c>
      <c r="E80" s="738" t="s">
        <v>6744</v>
      </c>
      <c r="F80" s="738" t="s">
        <v>6745</v>
      </c>
      <c r="G80" s="741"/>
      <c r="H80" s="741"/>
      <c r="I80" s="738"/>
      <c r="J80" s="738"/>
      <c r="K80" s="741">
        <v>1</v>
      </c>
      <c r="L80" s="741">
        <v>88</v>
      </c>
      <c r="M80" s="738">
        <v>1</v>
      </c>
      <c r="N80" s="738">
        <v>88</v>
      </c>
      <c r="O80" s="741"/>
      <c r="P80" s="741"/>
      <c r="Q80" s="754"/>
      <c r="R80" s="742"/>
    </row>
    <row r="81" spans="1:18" ht="14.4" customHeight="1" x14ac:dyDescent="0.3">
      <c r="A81" s="737" t="s">
        <v>6689</v>
      </c>
      <c r="B81" s="738" t="s">
        <v>6732</v>
      </c>
      <c r="C81" s="738" t="s">
        <v>625</v>
      </c>
      <c r="D81" s="738" t="s">
        <v>6651</v>
      </c>
      <c r="E81" s="738" t="s">
        <v>6746</v>
      </c>
      <c r="F81" s="738" t="s">
        <v>6747</v>
      </c>
      <c r="G81" s="741"/>
      <c r="H81" s="741"/>
      <c r="I81" s="738"/>
      <c r="J81" s="738"/>
      <c r="K81" s="741">
        <v>1</v>
      </c>
      <c r="L81" s="741">
        <v>630</v>
      </c>
      <c r="M81" s="738">
        <v>1</v>
      </c>
      <c r="N81" s="738">
        <v>630</v>
      </c>
      <c r="O81" s="741"/>
      <c r="P81" s="741"/>
      <c r="Q81" s="754"/>
      <c r="R81" s="742"/>
    </row>
    <row r="82" spans="1:18" ht="14.4" customHeight="1" x14ac:dyDescent="0.3">
      <c r="A82" s="737" t="s">
        <v>6689</v>
      </c>
      <c r="B82" s="738" t="s">
        <v>6732</v>
      </c>
      <c r="C82" s="738" t="s">
        <v>625</v>
      </c>
      <c r="D82" s="738" t="s">
        <v>6651</v>
      </c>
      <c r="E82" s="738" t="s">
        <v>6748</v>
      </c>
      <c r="F82" s="738" t="s">
        <v>6749</v>
      </c>
      <c r="G82" s="741"/>
      <c r="H82" s="741"/>
      <c r="I82" s="738"/>
      <c r="J82" s="738"/>
      <c r="K82" s="741">
        <v>1</v>
      </c>
      <c r="L82" s="741">
        <v>392</v>
      </c>
      <c r="M82" s="738">
        <v>1</v>
      </c>
      <c r="N82" s="738">
        <v>392</v>
      </c>
      <c r="O82" s="741"/>
      <c r="P82" s="741"/>
      <c r="Q82" s="754"/>
      <c r="R82" s="742"/>
    </row>
    <row r="83" spans="1:18" ht="14.4" customHeight="1" x14ac:dyDescent="0.3">
      <c r="A83" s="737" t="s">
        <v>6689</v>
      </c>
      <c r="B83" s="738" t="s">
        <v>6732</v>
      </c>
      <c r="C83" s="738" t="s">
        <v>625</v>
      </c>
      <c r="D83" s="738" t="s">
        <v>6651</v>
      </c>
      <c r="E83" s="738" t="s">
        <v>6750</v>
      </c>
      <c r="F83" s="738" t="s">
        <v>6751</v>
      </c>
      <c r="G83" s="741"/>
      <c r="H83" s="741"/>
      <c r="I83" s="738"/>
      <c r="J83" s="738"/>
      <c r="K83" s="741">
        <v>1</v>
      </c>
      <c r="L83" s="741">
        <v>39</v>
      </c>
      <c r="M83" s="738">
        <v>1</v>
      </c>
      <c r="N83" s="738">
        <v>39</v>
      </c>
      <c r="O83" s="741"/>
      <c r="P83" s="741"/>
      <c r="Q83" s="754"/>
      <c r="R83" s="742"/>
    </row>
    <row r="84" spans="1:18" ht="14.4" customHeight="1" x14ac:dyDescent="0.3">
      <c r="A84" s="737" t="s">
        <v>6689</v>
      </c>
      <c r="B84" s="738" t="s">
        <v>6732</v>
      </c>
      <c r="C84" s="738" t="s">
        <v>625</v>
      </c>
      <c r="D84" s="738" t="s">
        <v>6651</v>
      </c>
      <c r="E84" s="738" t="s">
        <v>6752</v>
      </c>
      <c r="F84" s="738" t="s">
        <v>6753</v>
      </c>
      <c r="G84" s="741">
        <v>8</v>
      </c>
      <c r="H84" s="741">
        <v>0</v>
      </c>
      <c r="I84" s="738"/>
      <c r="J84" s="738">
        <v>0</v>
      </c>
      <c r="K84" s="741">
        <v>45</v>
      </c>
      <c r="L84" s="741">
        <v>0</v>
      </c>
      <c r="M84" s="738"/>
      <c r="N84" s="738">
        <v>0</v>
      </c>
      <c r="O84" s="741">
        <v>56</v>
      </c>
      <c r="P84" s="741">
        <v>0</v>
      </c>
      <c r="Q84" s="754"/>
      <c r="R84" s="742">
        <v>0</v>
      </c>
    </row>
    <row r="85" spans="1:18" ht="14.4" customHeight="1" x14ac:dyDescent="0.3">
      <c r="A85" s="737" t="s">
        <v>6689</v>
      </c>
      <c r="B85" s="738" t="s">
        <v>6732</v>
      </c>
      <c r="C85" s="738" t="s">
        <v>625</v>
      </c>
      <c r="D85" s="738" t="s">
        <v>6651</v>
      </c>
      <c r="E85" s="738" t="s">
        <v>6754</v>
      </c>
      <c r="F85" s="738" t="s">
        <v>6755</v>
      </c>
      <c r="G85" s="741"/>
      <c r="H85" s="741"/>
      <c r="I85" s="738"/>
      <c r="J85" s="738"/>
      <c r="K85" s="741">
        <v>1</v>
      </c>
      <c r="L85" s="741">
        <v>207</v>
      </c>
      <c r="M85" s="738">
        <v>1</v>
      </c>
      <c r="N85" s="738">
        <v>207</v>
      </c>
      <c r="O85" s="741">
        <v>3</v>
      </c>
      <c r="P85" s="741">
        <v>621</v>
      </c>
      <c r="Q85" s="754">
        <v>3</v>
      </c>
      <c r="R85" s="742">
        <v>207</v>
      </c>
    </row>
    <row r="86" spans="1:18" ht="14.4" customHeight="1" x14ac:dyDescent="0.3">
      <c r="A86" s="737" t="s">
        <v>6689</v>
      </c>
      <c r="B86" s="738" t="s">
        <v>6732</v>
      </c>
      <c r="C86" s="738" t="s">
        <v>625</v>
      </c>
      <c r="D86" s="738" t="s">
        <v>6651</v>
      </c>
      <c r="E86" s="738" t="s">
        <v>6664</v>
      </c>
      <c r="F86" s="738" t="s">
        <v>6665</v>
      </c>
      <c r="G86" s="741">
        <v>37</v>
      </c>
      <c r="H86" s="741">
        <v>0</v>
      </c>
      <c r="I86" s="738">
        <v>0</v>
      </c>
      <c r="J86" s="738">
        <v>0</v>
      </c>
      <c r="K86" s="741">
        <v>19</v>
      </c>
      <c r="L86" s="741">
        <v>633.32000000000005</v>
      </c>
      <c r="M86" s="738">
        <v>1</v>
      </c>
      <c r="N86" s="738">
        <v>33.332631578947371</v>
      </c>
      <c r="O86" s="741">
        <v>16</v>
      </c>
      <c r="P86" s="741">
        <v>533.30999999999995</v>
      </c>
      <c r="Q86" s="754">
        <v>0.84208614918208791</v>
      </c>
      <c r="R86" s="742">
        <v>33.331874999999997</v>
      </c>
    </row>
    <row r="87" spans="1:18" ht="14.4" customHeight="1" x14ac:dyDescent="0.3">
      <c r="A87" s="737" t="s">
        <v>6689</v>
      </c>
      <c r="B87" s="738" t="s">
        <v>6732</v>
      </c>
      <c r="C87" s="738" t="s">
        <v>625</v>
      </c>
      <c r="D87" s="738" t="s">
        <v>6651</v>
      </c>
      <c r="E87" s="738" t="s">
        <v>6699</v>
      </c>
      <c r="F87" s="738" t="s">
        <v>6700</v>
      </c>
      <c r="G87" s="741">
        <v>100</v>
      </c>
      <c r="H87" s="741">
        <v>10800</v>
      </c>
      <c r="I87" s="738">
        <v>0.81669691470054451</v>
      </c>
      <c r="J87" s="738">
        <v>108</v>
      </c>
      <c r="K87" s="741">
        <v>114</v>
      </c>
      <c r="L87" s="741">
        <v>13224</v>
      </c>
      <c r="M87" s="738">
        <v>1</v>
      </c>
      <c r="N87" s="738">
        <v>116</v>
      </c>
      <c r="O87" s="741">
        <v>110</v>
      </c>
      <c r="P87" s="741">
        <v>12760</v>
      </c>
      <c r="Q87" s="754">
        <v>0.96491228070175439</v>
      </c>
      <c r="R87" s="742">
        <v>116</v>
      </c>
    </row>
    <row r="88" spans="1:18" ht="14.4" customHeight="1" x14ac:dyDescent="0.3">
      <c r="A88" s="737" t="s">
        <v>6689</v>
      </c>
      <c r="B88" s="738" t="s">
        <v>6732</v>
      </c>
      <c r="C88" s="738" t="s">
        <v>625</v>
      </c>
      <c r="D88" s="738" t="s">
        <v>6651</v>
      </c>
      <c r="E88" s="738" t="s">
        <v>6666</v>
      </c>
      <c r="F88" s="738" t="s">
        <v>6667</v>
      </c>
      <c r="G88" s="741">
        <v>128</v>
      </c>
      <c r="H88" s="741">
        <v>4608</v>
      </c>
      <c r="I88" s="738">
        <v>0.72830725462304413</v>
      </c>
      <c r="J88" s="738">
        <v>36</v>
      </c>
      <c r="K88" s="741">
        <v>171</v>
      </c>
      <c r="L88" s="741">
        <v>6327</v>
      </c>
      <c r="M88" s="738">
        <v>1</v>
      </c>
      <c r="N88" s="738">
        <v>37</v>
      </c>
      <c r="O88" s="741">
        <v>236</v>
      </c>
      <c r="P88" s="741">
        <v>8732</v>
      </c>
      <c r="Q88" s="754">
        <v>1.3801169590643274</v>
      </c>
      <c r="R88" s="742">
        <v>37</v>
      </c>
    </row>
    <row r="89" spans="1:18" ht="14.4" customHeight="1" x14ac:dyDescent="0.3">
      <c r="A89" s="737" t="s">
        <v>6689</v>
      </c>
      <c r="B89" s="738" t="s">
        <v>6732</v>
      </c>
      <c r="C89" s="738" t="s">
        <v>625</v>
      </c>
      <c r="D89" s="738" t="s">
        <v>6651</v>
      </c>
      <c r="E89" s="738" t="s">
        <v>6756</v>
      </c>
      <c r="F89" s="738" t="s">
        <v>6757</v>
      </c>
      <c r="G89" s="741">
        <v>18</v>
      </c>
      <c r="H89" s="741">
        <v>1026</v>
      </c>
      <c r="I89" s="738">
        <v>1.3607427055702919</v>
      </c>
      <c r="J89" s="738">
        <v>57</v>
      </c>
      <c r="K89" s="741">
        <v>13</v>
      </c>
      <c r="L89" s="741">
        <v>754</v>
      </c>
      <c r="M89" s="738">
        <v>1</v>
      </c>
      <c r="N89" s="738">
        <v>58</v>
      </c>
      <c r="O89" s="741">
        <v>8</v>
      </c>
      <c r="P89" s="741">
        <v>464</v>
      </c>
      <c r="Q89" s="754">
        <v>0.61538461538461542</v>
      </c>
      <c r="R89" s="742">
        <v>58</v>
      </c>
    </row>
    <row r="90" spans="1:18" ht="14.4" customHeight="1" x14ac:dyDescent="0.3">
      <c r="A90" s="737" t="s">
        <v>6689</v>
      </c>
      <c r="B90" s="738" t="s">
        <v>6732</v>
      </c>
      <c r="C90" s="738" t="s">
        <v>625</v>
      </c>
      <c r="D90" s="738" t="s">
        <v>6651</v>
      </c>
      <c r="E90" s="738" t="s">
        <v>6726</v>
      </c>
      <c r="F90" s="738" t="s">
        <v>6727</v>
      </c>
      <c r="G90" s="741">
        <v>37</v>
      </c>
      <c r="H90" s="741">
        <v>1147</v>
      </c>
      <c r="I90" s="738">
        <v>35.84375</v>
      </c>
      <c r="J90" s="738">
        <v>31</v>
      </c>
      <c r="K90" s="741">
        <v>1</v>
      </c>
      <c r="L90" s="741">
        <v>32</v>
      </c>
      <c r="M90" s="738">
        <v>1</v>
      </c>
      <c r="N90" s="738">
        <v>32</v>
      </c>
      <c r="O90" s="741">
        <v>3</v>
      </c>
      <c r="P90" s="741">
        <v>96</v>
      </c>
      <c r="Q90" s="754">
        <v>3</v>
      </c>
      <c r="R90" s="742">
        <v>32</v>
      </c>
    </row>
    <row r="91" spans="1:18" ht="14.4" customHeight="1" x14ac:dyDescent="0.3">
      <c r="A91" s="737" t="s">
        <v>6689</v>
      </c>
      <c r="B91" s="738" t="s">
        <v>6732</v>
      </c>
      <c r="C91" s="738" t="s">
        <v>625</v>
      </c>
      <c r="D91" s="738" t="s">
        <v>6651</v>
      </c>
      <c r="E91" s="738" t="s">
        <v>6758</v>
      </c>
      <c r="F91" s="738" t="s">
        <v>6759</v>
      </c>
      <c r="G91" s="741"/>
      <c r="H91" s="741"/>
      <c r="I91" s="738"/>
      <c r="J91" s="738"/>
      <c r="K91" s="741">
        <v>1</v>
      </c>
      <c r="L91" s="741">
        <v>354</v>
      </c>
      <c r="M91" s="738">
        <v>1</v>
      </c>
      <c r="N91" s="738">
        <v>354</v>
      </c>
      <c r="O91" s="741"/>
      <c r="P91" s="741"/>
      <c r="Q91" s="754"/>
      <c r="R91" s="742"/>
    </row>
    <row r="92" spans="1:18" ht="14.4" customHeight="1" x14ac:dyDescent="0.3">
      <c r="A92" s="737" t="s">
        <v>6689</v>
      </c>
      <c r="B92" s="738" t="s">
        <v>6732</v>
      </c>
      <c r="C92" s="738" t="s">
        <v>625</v>
      </c>
      <c r="D92" s="738" t="s">
        <v>6651</v>
      </c>
      <c r="E92" s="738" t="s">
        <v>6703</v>
      </c>
      <c r="F92" s="738" t="s">
        <v>6704</v>
      </c>
      <c r="G92" s="741"/>
      <c r="H92" s="741"/>
      <c r="I92" s="738"/>
      <c r="J92" s="738"/>
      <c r="K92" s="741">
        <v>1</v>
      </c>
      <c r="L92" s="741">
        <v>74</v>
      </c>
      <c r="M92" s="738">
        <v>1</v>
      </c>
      <c r="N92" s="738">
        <v>74</v>
      </c>
      <c r="O92" s="741">
        <v>6</v>
      </c>
      <c r="P92" s="741">
        <v>444</v>
      </c>
      <c r="Q92" s="754">
        <v>6</v>
      </c>
      <c r="R92" s="742">
        <v>74</v>
      </c>
    </row>
    <row r="93" spans="1:18" ht="14.4" customHeight="1" x14ac:dyDescent="0.3">
      <c r="A93" s="737" t="s">
        <v>6689</v>
      </c>
      <c r="B93" s="738" t="s">
        <v>6732</v>
      </c>
      <c r="C93" s="738" t="s">
        <v>625</v>
      </c>
      <c r="D93" s="738" t="s">
        <v>6651</v>
      </c>
      <c r="E93" s="738" t="s">
        <v>6705</v>
      </c>
      <c r="F93" s="738" t="s">
        <v>6706</v>
      </c>
      <c r="G93" s="741"/>
      <c r="H93" s="741"/>
      <c r="I93" s="738"/>
      <c r="J93" s="738"/>
      <c r="K93" s="741"/>
      <c r="L93" s="741"/>
      <c r="M93" s="738"/>
      <c r="N93" s="738"/>
      <c r="O93" s="741">
        <v>5</v>
      </c>
      <c r="P93" s="741">
        <v>1115</v>
      </c>
      <c r="Q93" s="754"/>
      <c r="R93" s="742">
        <v>223</v>
      </c>
    </row>
    <row r="94" spans="1:18" ht="14.4" customHeight="1" x14ac:dyDescent="0.3">
      <c r="A94" s="737" t="s">
        <v>6689</v>
      </c>
      <c r="B94" s="738" t="s">
        <v>6732</v>
      </c>
      <c r="C94" s="738" t="s">
        <v>625</v>
      </c>
      <c r="D94" s="738" t="s">
        <v>6651</v>
      </c>
      <c r="E94" s="738" t="s">
        <v>6760</v>
      </c>
      <c r="F94" s="738" t="s">
        <v>6761</v>
      </c>
      <c r="G94" s="741"/>
      <c r="H94" s="741"/>
      <c r="I94" s="738"/>
      <c r="J94" s="738"/>
      <c r="K94" s="741">
        <v>2</v>
      </c>
      <c r="L94" s="741">
        <v>154</v>
      </c>
      <c r="M94" s="738">
        <v>1</v>
      </c>
      <c r="N94" s="738">
        <v>77</v>
      </c>
      <c r="O94" s="741"/>
      <c r="P94" s="741"/>
      <c r="Q94" s="754"/>
      <c r="R94" s="742"/>
    </row>
    <row r="95" spans="1:18" ht="14.4" customHeight="1" x14ac:dyDescent="0.3">
      <c r="A95" s="737" t="s">
        <v>6689</v>
      </c>
      <c r="B95" s="738" t="s">
        <v>6732</v>
      </c>
      <c r="C95" s="738" t="s">
        <v>625</v>
      </c>
      <c r="D95" s="738" t="s">
        <v>6651</v>
      </c>
      <c r="E95" s="738" t="s">
        <v>6762</v>
      </c>
      <c r="F95" s="738" t="s">
        <v>6763</v>
      </c>
      <c r="G95" s="741"/>
      <c r="H95" s="741"/>
      <c r="I95" s="738"/>
      <c r="J95" s="738"/>
      <c r="K95" s="741">
        <v>17</v>
      </c>
      <c r="L95" s="741">
        <v>1003</v>
      </c>
      <c r="M95" s="738">
        <v>1</v>
      </c>
      <c r="N95" s="738">
        <v>59</v>
      </c>
      <c r="O95" s="741">
        <v>37</v>
      </c>
      <c r="P95" s="741">
        <v>2183</v>
      </c>
      <c r="Q95" s="754">
        <v>2.1764705882352939</v>
      </c>
      <c r="R95" s="742">
        <v>59</v>
      </c>
    </row>
    <row r="96" spans="1:18" ht="14.4" customHeight="1" x14ac:dyDescent="0.3">
      <c r="A96" s="737" t="s">
        <v>6689</v>
      </c>
      <c r="B96" s="738" t="s">
        <v>6732</v>
      </c>
      <c r="C96" s="738" t="s">
        <v>625</v>
      </c>
      <c r="D96" s="738" t="s">
        <v>6651</v>
      </c>
      <c r="E96" s="738" t="s">
        <v>6668</v>
      </c>
      <c r="F96" s="738" t="s">
        <v>6669</v>
      </c>
      <c r="G96" s="741"/>
      <c r="H96" s="741"/>
      <c r="I96" s="738"/>
      <c r="J96" s="738"/>
      <c r="K96" s="741"/>
      <c r="L96" s="741"/>
      <c r="M96" s="738"/>
      <c r="N96" s="738"/>
      <c r="O96" s="741">
        <v>10</v>
      </c>
      <c r="P96" s="741">
        <v>280</v>
      </c>
      <c r="Q96" s="754"/>
      <c r="R96" s="742">
        <v>28</v>
      </c>
    </row>
    <row r="97" spans="1:18" ht="14.4" customHeight="1" x14ac:dyDescent="0.3">
      <c r="A97" s="737" t="s">
        <v>6689</v>
      </c>
      <c r="B97" s="738" t="s">
        <v>6732</v>
      </c>
      <c r="C97" s="738" t="s">
        <v>625</v>
      </c>
      <c r="D97" s="738" t="s">
        <v>6651</v>
      </c>
      <c r="E97" s="738" t="s">
        <v>6670</v>
      </c>
      <c r="F97" s="738" t="s">
        <v>6671</v>
      </c>
      <c r="G97" s="741">
        <v>13</v>
      </c>
      <c r="H97" s="741">
        <v>741</v>
      </c>
      <c r="I97" s="738">
        <v>0.22033898305084745</v>
      </c>
      <c r="J97" s="738">
        <v>57</v>
      </c>
      <c r="K97" s="741">
        <v>57</v>
      </c>
      <c r="L97" s="741">
        <v>3363</v>
      </c>
      <c r="M97" s="738">
        <v>1</v>
      </c>
      <c r="N97" s="738">
        <v>59</v>
      </c>
      <c r="O97" s="741">
        <v>88</v>
      </c>
      <c r="P97" s="741">
        <v>5192</v>
      </c>
      <c r="Q97" s="754">
        <v>1.5438596491228069</v>
      </c>
      <c r="R97" s="742">
        <v>59</v>
      </c>
    </row>
    <row r="98" spans="1:18" ht="14.4" customHeight="1" x14ac:dyDescent="0.3">
      <c r="A98" s="737" t="s">
        <v>6689</v>
      </c>
      <c r="B98" s="738" t="s">
        <v>6732</v>
      </c>
      <c r="C98" s="738" t="s">
        <v>625</v>
      </c>
      <c r="D98" s="738" t="s">
        <v>6651</v>
      </c>
      <c r="E98" s="738" t="s">
        <v>6764</v>
      </c>
      <c r="F98" s="738" t="s">
        <v>6765</v>
      </c>
      <c r="G98" s="741"/>
      <c r="H98" s="741"/>
      <c r="I98" s="738"/>
      <c r="J98" s="738"/>
      <c r="K98" s="741">
        <v>13</v>
      </c>
      <c r="L98" s="741">
        <v>2301</v>
      </c>
      <c r="M98" s="738">
        <v>1</v>
      </c>
      <c r="N98" s="738">
        <v>177</v>
      </c>
      <c r="O98" s="741">
        <v>14</v>
      </c>
      <c r="P98" s="741">
        <v>2478</v>
      </c>
      <c r="Q98" s="754">
        <v>1.0769230769230769</v>
      </c>
      <c r="R98" s="742">
        <v>177</v>
      </c>
    </row>
    <row r="99" spans="1:18" ht="14.4" customHeight="1" x14ac:dyDescent="0.3">
      <c r="A99" s="737" t="s">
        <v>6689</v>
      </c>
      <c r="B99" s="738" t="s">
        <v>6732</v>
      </c>
      <c r="C99" s="738" t="s">
        <v>625</v>
      </c>
      <c r="D99" s="738" t="s">
        <v>6651</v>
      </c>
      <c r="E99" s="738" t="s">
        <v>6766</v>
      </c>
      <c r="F99" s="738" t="s">
        <v>6767</v>
      </c>
      <c r="G99" s="741">
        <v>431</v>
      </c>
      <c r="H99" s="741">
        <v>142661</v>
      </c>
      <c r="I99" s="738">
        <v>0.9159026707755521</v>
      </c>
      <c r="J99" s="738">
        <v>331</v>
      </c>
      <c r="K99" s="741">
        <v>440</v>
      </c>
      <c r="L99" s="741">
        <v>155760</v>
      </c>
      <c r="M99" s="738">
        <v>1</v>
      </c>
      <c r="N99" s="738">
        <v>354</v>
      </c>
      <c r="O99" s="741">
        <v>452</v>
      </c>
      <c r="P99" s="741">
        <v>160460</v>
      </c>
      <c r="Q99" s="754">
        <v>1.0301746276322548</v>
      </c>
      <c r="R99" s="742">
        <v>355</v>
      </c>
    </row>
    <row r="100" spans="1:18" ht="14.4" customHeight="1" x14ac:dyDescent="0.3">
      <c r="A100" s="737" t="s">
        <v>6689</v>
      </c>
      <c r="B100" s="738" t="s">
        <v>6732</v>
      </c>
      <c r="C100" s="738" t="s">
        <v>625</v>
      </c>
      <c r="D100" s="738" t="s">
        <v>6651</v>
      </c>
      <c r="E100" s="738" t="s">
        <v>6768</v>
      </c>
      <c r="F100" s="738" t="s">
        <v>6769</v>
      </c>
      <c r="G100" s="741">
        <v>24</v>
      </c>
      <c r="H100" s="741">
        <v>5496</v>
      </c>
      <c r="I100" s="738">
        <v>0.36542553191489363</v>
      </c>
      <c r="J100" s="738">
        <v>229</v>
      </c>
      <c r="K100" s="741">
        <v>64</v>
      </c>
      <c r="L100" s="741">
        <v>15040</v>
      </c>
      <c r="M100" s="738">
        <v>1</v>
      </c>
      <c r="N100" s="738">
        <v>235</v>
      </c>
      <c r="O100" s="741">
        <v>81</v>
      </c>
      <c r="P100" s="741">
        <v>19035</v>
      </c>
      <c r="Q100" s="754">
        <v>1.265625</v>
      </c>
      <c r="R100" s="742">
        <v>235</v>
      </c>
    </row>
    <row r="101" spans="1:18" ht="14.4" customHeight="1" x14ac:dyDescent="0.3">
      <c r="A101" s="737" t="s">
        <v>6689</v>
      </c>
      <c r="B101" s="738" t="s">
        <v>6732</v>
      </c>
      <c r="C101" s="738" t="s">
        <v>640</v>
      </c>
      <c r="D101" s="738" t="s">
        <v>6651</v>
      </c>
      <c r="E101" s="738" t="s">
        <v>6744</v>
      </c>
      <c r="F101" s="738" t="s">
        <v>6745</v>
      </c>
      <c r="G101" s="741">
        <v>27</v>
      </c>
      <c r="H101" s="741">
        <v>2268</v>
      </c>
      <c r="I101" s="738">
        <v>0.71590909090909094</v>
      </c>
      <c r="J101" s="738">
        <v>84</v>
      </c>
      <c r="K101" s="741">
        <v>36</v>
      </c>
      <c r="L101" s="741">
        <v>3168</v>
      </c>
      <c r="M101" s="738">
        <v>1</v>
      </c>
      <c r="N101" s="738">
        <v>88</v>
      </c>
      <c r="O101" s="741">
        <v>39</v>
      </c>
      <c r="P101" s="741">
        <v>3432</v>
      </c>
      <c r="Q101" s="754">
        <v>1.0833333333333333</v>
      </c>
      <c r="R101" s="742">
        <v>88</v>
      </c>
    </row>
    <row r="102" spans="1:18" ht="14.4" customHeight="1" x14ac:dyDescent="0.3">
      <c r="A102" s="737" t="s">
        <v>6689</v>
      </c>
      <c r="B102" s="738" t="s">
        <v>6732</v>
      </c>
      <c r="C102" s="738" t="s">
        <v>640</v>
      </c>
      <c r="D102" s="738" t="s">
        <v>6651</v>
      </c>
      <c r="E102" s="738" t="s">
        <v>6746</v>
      </c>
      <c r="F102" s="738" t="s">
        <v>6747</v>
      </c>
      <c r="G102" s="741">
        <v>55</v>
      </c>
      <c r="H102" s="741">
        <v>33935</v>
      </c>
      <c r="I102" s="738">
        <v>1.035866910866911</v>
      </c>
      <c r="J102" s="738">
        <v>617</v>
      </c>
      <c r="K102" s="741">
        <v>52</v>
      </c>
      <c r="L102" s="741">
        <v>32760</v>
      </c>
      <c r="M102" s="738">
        <v>1</v>
      </c>
      <c r="N102" s="738">
        <v>630</v>
      </c>
      <c r="O102" s="741">
        <v>60</v>
      </c>
      <c r="P102" s="741">
        <v>37800</v>
      </c>
      <c r="Q102" s="754">
        <v>1.1538461538461537</v>
      </c>
      <c r="R102" s="742">
        <v>630</v>
      </c>
    </row>
    <row r="103" spans="1:18" ht="14.4" customHeight="1" x14ac:dyDescent="0.3">
      <c r="A103" s="737" t="s">
        <v>6689</v>
      </c>
      <c r="B103" s="738" t="s">
        <v>6732</v>
      </c>
      <c r="C103" s="738" t="s">
        <v>640</v>
      </c>
      <c r="D103" s="738" t="s">
        <v>6651</v>
      </c>
      <c r="E103" s="738" t="s">
        <v>6748</v>
      </c>
      <c r="F103" s="738" t="s">
        <v>6749</v>
      </c>
      <c r="G103" s="741">
        <v>52</v>
      </c>
      <c r="H103" s="741">
        <v>20176</v>
      </c>
      <c r="I103" s="738">
        <v>1.0503956684714701</v>
      </c>
      <c r="J103" s="738">
        <v>388</v>
      </c>
      <c r="K103" s="741">
        <v>49</v>
      </c>
      <c r="L103" s="741">
        <v>19208</v>
      </c>
      <c r="M103" s="738">
        <v>1</v>
      </c>
      <c r="N103" s="738">
        <v>392</v>
      </c>
      <c r="O103" s="741">
        <v>56</v>
      </c>
      <c r="P103" s="741">
        <v>21952</v>
      </c>
      <c r="Q103" s="754">
        <v>1.1428571428571428</v>
      </c>
      <c r="R103" s="742">
        <v>392</v>
      </c>
    </row>
    <row r="104" spans="1:18" ht="14.4" customHeight="1" x14ac:dyDescent="0.3">
      <c r="A104" s="737" t="s">
        <v>6689</v>
      </c>
      <c r="B104" s="738" t="s">
        <v>6732</v>
      </c>
      <c r="C104" s="738" t="s">
        <v>640</v>
      </c>
      <c r="D104" s="738" t="s">
        <v>6651</v>
      </c>
      <c r="E104" s="738" t="s">
        <v>6750</v>
      </c>
      <c r="F104" s="738" t="s">
        <v>6751</v>
      </c>
      <c r="G104" s="741">
        <v>61</v>
      </c>
      <c r="H104" s="741">
        <v>2379</v>
      </c>
      <c r="I104" s="738">
        <v>0.77215189873417722</v>
      </c>
      <c r="J104" s="738">
        <v>39</v>
      </c>
      <c r="K104" s="741">
        <v>79</v>
      </c>
      <c r="L104" s="741">
        <v>3081</v>
      </c>
      <c r="M104" s="738">
        <v>1</v>
      </c>
      <c r="N104" s="738">
        <v>39</v>
      </c>
      <c r="O104" s="741">
        <v>85</v>
      </c>
      <c r="P104" s="741">
        <v>3315</v>
      </c>
      <c r="Q104" s="754">
        <v>1.0759493670886076</v>
      </c>
      <c r="R104" s="742">
        <v>39</v>
      </c>
    </row>
    <row r="105" spans="1:18" ht="14.4" customHeight="1" x14ac:dyDescent="0.3">
      <c r="A105" s="737" t="s">
        <v>6689</v>
      </c>
      <c r="B105" s="738" t="s">
        <v>6732</v>
      </c>
      <c r="C105" s="738" t="s">
        <v>640</v>
      </c>
      <c r="D105" s="738" t="s">
        <v>6651</v>
      </c>
      <c r="E105" s="738" t="s">
        <v>6770</v>
      </c>
      <c r="F105" s="738" t="s">
        <v>6771</v>
      </c>
      <c r="G105" s="741">
        <v>1</v>
      </c>
      <c r="H105" s="741">
        <v>695</v>
      </c>
      <c r="I105" s="738">
        <v>0.9666203059805285</v>
      </c>
      <c r="J105" s="738">
        <v>695</v>
      </c>
      <c r="K105" s="741">
        <v>1</v>
      </c>
      <c r="L105" s="741">
        <v>719</v>
      </c>
      <c r="M105" s="738">
        <v>1</v>
      </c>
      <c r="N105" s="738">
        <v>719</v>
      </c>
      <c r="O105" s="741"/>
      <c r="P105" s="741"/>
      <c r="Q105" s="754"/>
      <c r="R105" s="742"/>
    </row>
    <row r="106" spans="1:18" ht="14.4" customHeight="1" x14ac:dyDescent="0.3">
      <c r="A106" s="737" t="s">
        <v>6689</v>
      </c>
      <c r="B106" s="738" t="s">
        <v>6732</v>
      </c>
      <c r="C106" s="738" t="s">
        <v>640</v>
      </c>
      <c r="D106" s="738" t="s">
        <v>6651</v>
      </c>
      <c r="E106" s="738" t="s">
        <v>6772</v>
      </c>
      <c r="F106" s="738" t="s">
        <v>6773</v>
      </c>
      <c r="G106" s="741">
        <v>1</v>
      </c>
      <c r="H106" s="741">
        <v>956</v>
      </c>
      <c r="I106" s="738"/>
      <c r="J106" s="738">
        <v>956</v>
      </c>
      <c r="K106" s="741"/>
      <c r="L106" s="741"/>
      <c r="M106" s="738"/>
      <c r="N106" s="738"/>
      <c r="O106" s="741">
        <v>1</v>
      </c>
      <c r="P106" s="741">
        <v>980</v>
      </c>
      <c r="Q106" s="754"/>
      <c r="R106" s="742">
        <v>980</v>
      </c>
    </row>
    <row r="107" spans="1:18" ht="14.4" customHeight="1" x14ac:dyDescent="0.3">
      <c r="A107" s="737" t="s">
        <v>6689</v>
      </c>
      <c r="B107" s="738" t="s">
        <v>6732</v>
      </c>
      <c r="C107" s="738" t="s">
        <v>640</v>
      </c>
      <c r="D107" s="738" t="s">
        <v>6651</v>
      </c>
      <c r="E107" s="738" t="s">
        <v>6774</v>
      </c>
      <c r="F107" s="738" t="s">
        <v>6775</v>
      </c>
      <c r="G107" s="741">
        <v>1</v>
      </c>
      <c r="H107" s="741">
        <v>169</v>
      </c>
      <c r="I107" s="738"/>
      <c r="J107" s="738">
        <v>169</v>
      </c>
      <c r="K107" s="741"/>
      <c r="L107" s="741"/>
      <c r="M107" s="738"/>
      <c r="N107" s="738"/>
      <c r="O107" s="741">
        <v>1</v>
      </c>
      <c r="P107" s="741">
        <v>172</v>
      </c>
      <c r="Q107" s="754"/>
      <c r="R107" s="742">
        <v>172</v>
      </c>
    </row>
    <row r="108" spans="1:18" ht="14.4" customHeight="1" x14ac:dyDescent="0.3">
      <c r="A108" s="737" t="s">
        <v>6689</v>
      </c>
      <c r="B108" s="738" t="s">
        <v>6732</v>
      </c>
      <c r="C108" s="738" t="s">
        <v>6776</v>
      </c>
      <c r="D108" s="738" t="s">
        <v>6633</v>
      </c>
      <c r="E108" s="738" t="s">
        <v>6733</v>
      </c>
      <c r="F108" s="738" t="s">
        <v>3040</v>
      </c>
      <c r="G108" s="741">
        <v>0</v>
      </c>
      <c r="H108" s="741">
        <v>0</v>
      </c>
      <c r="I108" s="738"/>
      <c r="J108" s="738"/>
      <c r="K108" s="741"/>
      <c r="L108" s="741"/>
      <c r="M108" s="738"/>
      <c r="N108" s="738"/>
      <c r="O108" s="741"/>
      <c r="P108" s="741"/>
      <c r="Q108" s="754"/>
      <c r="R108" s="742"/>
    </row>
    <row r="109" spans="1:18" ht="14.4" customHeight="1" x14ac:dyDescent="0.3">
      <c r="A109" s="737" t="s">
        <v>6689</v>
      </c>
      <c r="B109" s="738" t="s">
        <v>6732</v>
      </c>
      <c r="C109" s="738" t="s">
        <v>6776</v>
      </c>
      <c r="D109" s="738" t="s">
        <v>6633</v>
      </c>
      <c r="E109" s="738" t="s">
        <v>6734</v>
      </c>
      <c r="F109" s="738" t="s">
        <v>3040</v>
      </c>
      <c r="G109" s="741">
        <v>0</v>
      </c>
      <c r="H109" s="741">
        <v>0</v>
      </c>
      <c r="I109" s="738">
        <v>0</v>
      </c>
      <c r="J109" s="738"/>
      <c r="K109" s="741">
        <v>0</v>
      </c>
      <c r="L109" s="741">
        <v>1.4551915228366852E-11</v>
      </c>
      <c r="M109" s="738">
        <v>1</v>
      </c>
      <c r="N109" s="738"/>
      <c r="O109" s="741"/>
      <c r="P109" s="741"/>
      <c r="Q109" s="754"/>
      <c r="R109" s="742"/>
    </row>
    <row r="110" spans="1:18" ht="14.4" customHeight="1" x14ac:dyDescent="0.3">
      <c r="A110" s="737" t="s">
        <v>6689</v>
      </c>
      <c r="B110" s="738" t="s">
        <v>6732</v>
      </c>
      <c r="C110" s="738" t="s">
        <v>6776</v>
      </c>
      <c r="D110" s="738" t="s">
        <v>6633</v>
      </c>
      <c r="E110" s="738" t="s">
        <v>6735</v>
      </c>
      <c r="F110" s="738" t="s">
        <v>6777</v>
      </c>
      <c r="G110" s="741"/>
      <c r="H110" s="741"/>
      <c r="I110" s="738"/>
      <c r="J110" s="738"/>
      <c r="K110" s="741">
        <v>0</v>
      </c>
      <c r="L110" s="741">
        <v>-5.8207660913467407E-11</v>
      </c>
      <c r="M110" s="738">
        <v>1</v>
      </c>
      <c r="N110" s="738"/>
      <c r="O110" s="741">
        <v>0</v>
      </c>
      <c r="P110" s="741">
        <v>-5.8207660913467407E-11</v>
      </c>
      <c r="Q110" s="754">
        <v>1</v>
      </c>
      <c r="R110" s="742"/>
    </row>
    <row r="111" spans="1:18" ht="14.4" customHeight="1" x14ac:dyDescent="0.3">
      <c r="A111" s="737" t="s">
        <v>6689</v>
      </c>
      <c r="B111" s="738" t="s">
        <v>6732</v>
      </c>
      <c r="C111" s="738" t="s">
        <v>6776</v>
      </c>
      <c r="D111" s="738" t="s">
        <v>6633</v>
      </c>
      <c r="E111" s="738" t="s">
        <v>6736</v>
      </c>
      <c r="F111" s="738" t="s">
        <v>3040</v>
      </c>
      <c r="G111" s="741">
        <v>0</v>
      </c>
      <c r="H111" s="741">
        <v>0</v>
      </c>
      <c r="I111" s="738"/>
      <c r="J111" s="738"/>
      <c r="K111" s="741">
        <v>0</v>
      </c>
      <c r="L111" s="741">
        <v>0</v>
      </c>
      <c r="M111" s="738"/>
      <c r="N111" s="738"/>
      <c r="O111" s="741"/>
      <c r="P111" s="741"/>
      <c r="Q111" s="754"/>
      <c r="R111" s="742"/>
    </row>
    <row r="112" spans="1:18" ht="14.4" customHeight="1" x14ac:dyDescent="0.3">
      <c r="A112" s="737" t="s">
        <v>6689</v>
      </c>
      <c r="B112" s="738" t="s">
        <v>6732</v>
      </c>
      <c r="C112" s="738" t="s">
        <v>6776</v>
      </c>
      <c r="D112" s="738" t="s">
        <v>6633</v>
      </c>
      <c r="E112" s="738" t="s">
        <v>6737</v>
      </c>
      <c r="F112" s="738" t="s">
        <v>6778</v>
      </c>
      <c r="G112" s="741"/>
      <c r="H112" s="741"/>
      <c r="I112" s="738"/>
      <c r="J112" s="738"/>
      <c r="K112" s="741"/>
      <c r="L112" s="741"/>
      <c r="M112" s="738"/>
      <c r="N112" s="738"/>
      <c r="O112" s="741">
        <v>0</v>
      </c>
      <c r="P112" s="741">
        <v>0</v>
      </c>
      <c r="Q112" s="754"/>
      <c r="R112" s="742"/>
    </row>
    <row r="113" spans="1:18" ht="14.4" customHeight="1" x14ac:dyDescent="0.3">
      <c r="A113" s="737" t="s">
        <v>6689</v>
      </c>
      <c r="B113" s="738" t="s">
        <v>6732</v>
      </c>
      <c r="C113" s="738" t="s">
        <v>6776</v>
      </c>
      <c r="D113" s="738" t="s">
        <v>6633</v>
      </c>
      <c r="E113" s="738" t="s">
        <v>6738</v>
      </c>
      <c r="F113" s="738" t="s">
        <v>3040</v>
      </c>
      <c r="G113" s="741"/>
      <c r="H113" s="741"/>
      <c r="I113" s="738"/>
      <c r="J113" s="738"/>
      <c r="K113" s="741"/>
      <c r="L113" s="741"/>
      <c r="M113" s="738"/>
      <c r="N113" s="738"/>
      <c r="O113" s="741">
        <v>-4.4408920985006262E-16</v>
      </c>
      <c r="P113" s="741">
        <v>1.4551915228366852E-11</v>
      </c>
      <c r="Q113" s="754"/>
      <c r="R113" s="742">
        <v>-32768</v>
      </c>
    </row>
    <row r="114" spans="1:18" ht="14.4" customHeight="1" x14ac:dyDescent="0.3">
      <c r="A114" s="737" t="s">
        <v>6689</v>
      </c>
      <c r="B114" s="738" t="s">
        <v>6732</v>
      </c>
      <c r="C114" s="738" t="s">
        <v>6776</v>
      </c>
      <c r="D114" s="738" t="s">
        <v>6633</v>
      </c>
      <c r="E114" s="738" t="s">
        <v>6739</v>
      </c>
      <c r="F114" s="738" t="s">
        <v>3040</v>
      </c>
      <c r="G114" s="741"/>
      <c r="H114" s="741"/>
      <c r="I114" s="738"/>
      <c r="J114" s="738"/>
      <c r="K114" s="741"/>
      <c r="L114" s="741"/>
      <c r="M114" s="738"/>
      <c r="N114" s="738"/>
      <c r="O114" s="741">
        <v>0</v>
      </c>
      <c r="P114" s="741">
        <v>-1.4551915228366852E-11</v>
      </c>
      <c r="Q114" s="754"/>
      <c r="R114" s="742"/>
    </row>
    <row r="115" spans="1:18" ht="14.4" customHeight="1" x14ac:dyDescent="0.3">
      <c r="A115" s="737" t="s">
        <v>6689</v>
      </c>
      <c r="B115" s="738" t="s">
        <v>6779</v>
      </c>
      <c r="C115" s="738" t="s">
        <v>625</v>
      </c>
      <c r="D115" s="738" t="s">
        <v>6633</v>
      </c>
      <c r="E115" s="738" t="s">
        <v>6780</v>
      </c>
      <c r="F115" s="738" t="s">
        <v>6781</v>
      </c>
      <c r="G115" s="741">
        <v>6</v>
      </c>
      <c r="H115" s="741">
        <v>13012.04</v>
      </c>
      <c r="I115" s="738">
        <v>1.5691827539965078</v>
      </c>
      <c r="J115" s="738">
        <v>2168.6733333333336</v>
      </c>
      <c r="K115" s="741">
        <v>4</v>
      </c>
      <c r="L115" s="741">
        <v>8292.24</v>
      </c>
      <c r="M115" s="738">
        <v>1</v>
      </c>
      <c r="N115" s="738">
        <v>2073.06</v>
      </c>
      <c r="O115" s="741">
        <v>3</v>
      </c>
      <c r="P115" s="741">
        <v>6219.18</v>
      </c>
      <c r="Q115" s="754">
        <v>0.75</v>
      </c>
      <c r="R115" s="742">
        <v>2073.06</v>
      </c>
    </row>
    <row r="116" spans="1:18" ht="14.4" customHeight="1" x14ac:dyDescent="0.3">
      <c r="A116" s="737" t="s">
        <v>6689</v>
      </c>
      <c r="B116" s="738" t="s">
        <v>6779</v>
      </c>
      <c r="C116" s="738" t="s">
        <v>625</v>
      </c>
      <c r="D116" s="738" t="s">
        <v>6651</v>
      </c>
      <c r="E116" s="738" t="s">
        <v>6654</v>
      </c>
      <c r="F116" s="738" t="s">
        <v>6655</v>
      </c>
      <c r="G116" s="741">
        <v>1</v>
      </c>
      <c r="H116" s="741">
        <v>29</v>
      </c>
      <c r="I116" s="738"/>
      <c r="J116" s="738">
        <v>29</v>
      </c>
      <c r="K116" s="741"/>
      <c r="L116" s="741"/>
      <c r="M116" s="738"/>
      <c r="N116" s="738"/>
      <c r="O116" s="741">
        <v>1</v>
      </c>
      <c r="P116" s="741">
        <v>30</v>
      </c>
      <c r="Q116" s="754"/>
      <c r="R116" s="742">
        <v>30</v>
      </c>
    </row>
    <row r="117" spans="1:18" ht="14.4" customHeight="1" x14ac:dyDescent="0.3">
      <c r="A117" s="737" t="s">
        <v>6689</v>
      </c>
      <c r="B117" s="738" t="s">
        <v>6779</v>
      </c>
      <c r="C117" s="738" t="s">
        <v>625</v>
      </c>
      <c r="D117" s="738" t="s">
        <v>6651</v>
      </c>
      <c r="E117" s="738" t="s">
        <v>6656</v>
      </c>
      <c r="F117" s="738" t="s">
        <v>6657</v>
      </c>
      <c r="G117" s="741">
        <v>57</v>
      </c>
      <c r="H117" s="741">
        <v>3648</v>
      </c>
      <c r="I117" s="738">
        <v>0.86363636363636365</v>
      </c>
      <c r="J117" s="738">
        <v>64</v>
      </c>
      <c r="K117" s="741">
        <v>64</v>
      </c>
      <c r="L117" s="741">
        <v>4224</v>
      </c>
      <c r="M117" s="738">
        <v>1</v>
      </c>
      <c r="N117" s="738">
        <v>66</v>
      </c>
      <c r="O117" s="741">
        <v>46</v>
      </c>
      <c r="P117" s="741">
        <v>3036</v>
      </c>
      <c r="Q117" s="754">
        <v>0.71875</v>
      </c>
      <c r="R117" s="742">
        <v>66</v>
      </c>
    </row>
    <row r="118" spans="1:18" ht="14.4" customHeight="1" x14ac:dyDescent="0.3">
      <c r="A118" s="737" t="s">
        <v>6689</v>
      </c>
      <c r="B118" s="738" t="s">
        <v>6779</v>
      </c>
      <c r="C118" s="738" t="s">
        <v>625</v>
      </c>
      <c r="D118" s="738" t="s">
        <v>6651</v>
      </c>
      <c r="E118" s="738" t="s">
        <v>6740</v>
      </c>
      <c r="F118" s="738" t="s">
        <v>6741</v>
      </c>
      <c r="G118" s="741"/>
      <c r="H118" s="741"/>
      <c r="I118" s="738"/>
      <c r="J118" s="738"/>
      <c r="K118" s="741">
        <v>1</v>
      </c>
      <c r="L118" s="741">
        <v>115</v>
      </c>
      <c r="M118" s="738">
        <v>1</v>
      </c>
      <c r="N118" s="738">
        <v>115</v>
      </c>
      <c r="O118" s="741">
        <v>1</v>
      </c>
      <c r="P118" s="741">
        <v>115</v>
      </c>
      <c r="Q118" s="754">
        <v>1</v>
      </c>
      <c r="R118" s="742">
        <v>115</v>
      </c>
    </row>
    <row r="119" spans="1:18" ht="14.4" customHeight="1" x14ac:dyDescent="0.3">
      <c r="A119" s="737" t="s">
        <v>6689</v>
      </c>
      <c r="B119" s="738" t="s">
        <v>6779</v>
      </c>
      <c r="C119" s="738" t="s">
        <v>625</v>
      </c>
      <c r="D119" s="738" t="s">
        <v>6651</v>
      </c>
      <c r="E119" s="738" t="s">
        <v>6695</v>
      </c>
      <c r="F119" s="738" t="s">
        <v>6696</v>
      </c>
      <c r="G119" s="741">
        <v>97</v>
      </c>
      <c r="H119" s="741">
        <v>3395</v>
      </c>
      <c r="I119" s="738">
        <v>0.98663179308340598</v>
      </c>
      <c r="J119" s="738">
        <v>35</v>
      </c>
      <c r="K119" s="741">
        <v>93</v>
      </c>
      <c r="L119" s="741">
        <v>3441</v>
      </c>
      <c r="M119" s="738">
        <v>1</v>
      </c>
      <c r="N119" s="738">
        <v>37</v>
      </c>
      <c r="O119" s="741">
        <v>90</v>
      </c>
      <c r="P119" s="741">
        <v>3330</v>
      </c>
      <c r="Q119" s="754">
        <v>0.967741935483871</v>
      </c>
      <c r="R119" s="742">
        <v>37</v>
      </c>
    </row>
    <row r="120" spans="1:18" ht="14.4" customHeight="1" x14ac:dyDescent="0.3">
      <c r="A120" s="737" t="s">
        <v>6689</v>
      </c>
      <c r="B120" s="738" t="s">
        <v>6779</v>
      </c>
      <c r="C120" s="738" t="s">
        <v>625</v>
      </c>
      <c r="D120" s="738" t="s">
        <v>6651</v>
      </c>
      <c r="E120" s="738" t="s">
        <v>6782</v>
      </c>
      <c r="F120" s="738" t="s">
        <v>6783</v>
      </c>
      <c r="G120" s="741"/>
      <c r="H120" s="741"/>
      <c r="I120" s="738"/>
      <c r="J120" s="738"/>
      <c r="K120" s="741">
        <v>17</v>
      </c>
      <c r="L120" s="741">
        <v>3009</v>
      </c>
      <c r="M120" s="738">
        <v>1</v>
      </c>
      <c r="N120" s="738">
        <v>177</v>
      </c>
      <c r="O120" s="741">
        <v>2</v>
      </c>
      <c r="P120" s="741">
        <v>354</v>
      </c>
      <c r="Q120" s="754">
        <v>0.11764705882352941</v>
      </c>
      <c r="R120" s="742">
        <v>177</v>
      </c>
    </row>
    <row r="121" spans="1:18" ht="14.4" customHeight="1" x14ac:dyDescent="0.3">
      <c r="A121" s="737" t="s">
        <v>6689</v>
      </c>
      <c r="B121" s="738" t="s">
        <v>6779</v>
      </c>
      <c r="C121" s="738" t="s">
        <v>625</v>
      </c>
      <c r="D121" s="738" t="s">
        <v>6651</v>
      </c>
      <c r="E121" s="738" t="s">
        <v>6784</v>
      </c>
      <c r="F121" s="738" t="s">
        <v>6785</v>
      </c>
      <c r="G121" s="741">
        <v>3</v>
      </c>
      <c r="H121" s="741">
        <v>0</v>
      </c>
      <c r="I121" s="738"/>
      <c r="J121" s="738">
        <v>0</v>
      </c>
      <c r="K121" s="741">
        <v>3</v>
      </c>
      <c r="L121" s="741">
        <v>0</v>
      </c>
      <c r="M121" s="738"/>
      <c r="N121" s="738">
        <v>0</v>
      </c>
      <c r="O121" s="741">
        <v>2</v>
      </c>
      <c r="P121" s="741">
        <v>0</v>
      </c>
      <c r="Q121" s="754"/>
      <c r="R121" s="742">
        <v>0</v>
      </c>
    </row>
    <row r="122" spans="1:18" ht="14.4" customHeight="1" x14ac:dyDescent="0.3">
      <c r="A122" s="737" t="s">
        <v>6689</v>
      </c>
      <c r="B122" s="738" t="s">
        <v>6779</v>
      </c>
      <c r="C122" s="738" t="s">
        <v>625</v>
      </c>
      <c r="D122" s="738" t="s">
        <v>6651</v>
      </c>
      <c r="E122" s="738" t="s">
        <v>6664</v>
      </c>
      <c r="F122" s="738" t="s">
        <v>6665</v>
      </c>
      <c r="G122" s="741">
        <v>2</v>
      </c>
      <c r="H122" s="741">
        <v>0</v>
      </c>
      <c r="I122" s="738">
        <v>0</v>
      </c>
      <c r="J122" s="738">
        <v>0</v>
      </c>
      <c r="K122" s="741">
        <v>10</v>
      </c>
      <c r="L122" s="741">
        <v>333.32</v>
      </c>
      <c r="M122" s="738">
        <v>1</v>
      </c>
      <c r="N122" s="738">
        <v>33.332000000000001</v>
      </c>
      <c r="O122" s="741">
        <v>9</v>
      </c>
      <c r="P122" s="741">
        <v>300</v>
      </c>
      <c r="Q122" s="754">
        <v>0.90003600144005758</v>
      </c>
      <c r="R122" s="742">
        <v>33.333333333333336</v>
      </c>
    </row>
    <row r="123" spans="1:18" ht="14.4" customHeight="1" x14ac:dyDescent="0.3">
      <c r="A123" s="737" t="s">
        <v>6689</v>
      </c>
      <c r="B123" s="738" t="s">
        <v>6779</v>
      </c>
      <c r="C123" s="738" t="s">
        <v>625</v>
      </c>
      <c r="D123" s="738" t="s">
        <v>6651</v>
      </c>
      <c r="E123" s="738" t="s">
        <v>6699</v>
      </c>
      <c r="F123" s="738" t="s">
        <v>6700</v>
      </c>
      <c r="G123" s="741">
        <v>119</v>
      </c>
      <c r="H123" s="741">
        <v>12852</v>
      </c>
      <c r="I123" s="738">
        <v>0.89349276974416014</v>
      </c>
      <c r="J123" s="738">
        <v>108</v>
      </c>
      <c r="K123" s="741">
        <v>124</v>
      </c>
      <c r="L123" s="741">
        <v>14384</v>
      </c>
      <c r="M123" s="738">
        <v>1</v>
      </c>
      <c r="N123" s="738">
        <v>116</v>
      </c>
      <c r="O123" s="741">
        <v>86</v>
      </c>
      <c r="P123" s="741">
        <v>9976</v>
      </c>
      <c r="Q123" s="754">
        <v>0.69354838709677424</v>
      </c>
      <c r="R123" s="742">
        <v>116</v>
      </c>
    </row>
    <row r="124" spans="1:18" ht="14.4" customHeight="1" x14ac:dyDescent="0.3">
      <c r="A124" s="737" t="s">
        <v>6689</v>
      </c>
      <c r="B124" s="738" t="s">
        <v>6779</v>
      </c>
      <c r="C124" s="738" t="s">
        <v>625</v>
      </c>
      <c r="D124" s="738" t="s">
        <v>6651</v>
      </c>
      <c r="E124" s="738" t="s">
        <v>6666</v>
      </c>
      <c r="F124" s="738" t="s">
        <v>6667</v>
      </c>
      <c r="G124" s="741">
        <v>57</v>
      </c>
      <c r="H124" s="741">
        <v>2052</v>
      </c>
      <c r="I124" s="738">
        <v>0.56591285162713734</v>
      </c>
      <c r="J124" s="738">
        <v>36</v>
      </c>
      <c r="K124" s="741">
        <v>98</v>
      </c>
      <c r="L124" s="741">
        <v>3626</v>
      </c>
      <c r="M124" s="738">
        <v>1</v>
      </c>
      <c r="N124" s="738">
        <v>37</v>
      </c>
      <c r="O124" s="741">
        <v>80</v>
      </c>
      <c r="P124" s="741">
        <v>2960</v>
      </c>
      <c r="Q124" s="754">
        <v>0.81632653061224492</v>
      </c>
      <c r="R124" s="742">
        <v>37</v>
      </c>
    </row>
    <row r="125" spans="1:18" ht="14.4" customHeight="1" x14ac:dyDescent="0.3">
      <c r="A125" s="737" t="s">
        <v>6689</v>
      </c>
      <c r="B125" s="738" t="s">
        <v>6779</v>
      </c>
      <c r="C125" s="738" t="s">
        <v>625</v>
      </c>
      <c r="D125" s="738" t="s">
        <v>6651</v>
      </c>
      <c r="E125" s="738" t="s">
        <v>6758</v>
      </c>
      <c r="F125" s="738" t="s">
        <v>6759</v>
      </c>
      <c r="G125" s="741"/>
      <c r="H125" s="741"/>
      <c r="I125" s="738"/>
      <c r="J125" s="738"/>
      <c r="K125" s="741">
        <v>31</v>
      </c>
      <c r="L125" s="741">
        <v>10974</v>
      </c>
      <c r="M125" s="738">
        <v>1</v>
      </c>
      <c r="N125" s="738">
        <v>354</v>
      </c>
      <c r="O125" s="741">
        <v>100</v>
      </c>
      <c r="P125" s="741">
        <v>35500</v>
      </c>
      <c r="Q125" s="754">
        <v>3.2349188992163294</v>
      </c>
      <c r="R125" s="742">
        <v>355</v>
      </c>
    </row>
    <row r="126" spans="1:18" ht="14.4" customHeight="1" x14ac:dyDescent="0.3">
      <c r="A126" s="737" t="s">
        <v>6689</v>
      </c>
      <c r="B126" s="738" t="s">
        <v>6779</v>
      </c>
      <c r="C126" s="738" t="s">
        <v>625</v>
      </c>
      <c r="D126" s="738" t="s">
        <v>6651</v>
      </c>
      <c r="E126" s="738" t="s">
        <v>6786</v>
      </c>
      <c r="F126" s="738" t="s">
        <v>6787</v>
      </c>
      <c r="G126" s="741">
        <v>6</v>
      </c>
      <c r="H126" s="741">
        <v>2016</v>
      </c>
      <c r="I126" s="738">
        <v>0.41739130434782606</v>
      </c>
      <c r="J126" s="738">
        <v>336</v>
      </c>
      <c r="K126" s="741">
        <v>14</v>
      </c>
      <c r="L126" s="741">
        <v>4830</v>
      </c>
      <c r="M126" s="738">
        <v>1</v>
      </c>
      <c r="N126" s="738">
        <v>345</v>
      </c>
      <c r="O126" s="741">
        <v>9</v>
      </c>
      <c r="P126" s="741">
        <v>3105</v>
      </c>
      <c r="Q126" s="754">
        <v>0.6428571428571429</v>
      </c>
      <c r="R126" s="742">
        <v>345</v>
      </c>
    </row>
    <row r="127" spans="1:18" ht="14.4" customHeight="1" x14ac:dyDescent="0.3">
      <c r="A127" s="737" t="s">
        <v>6689</v>
      </c>
      <c r="B127" s="738" t="s">
        <v>6779</v>
      </c>
      <c r="C127" s="738" t="s">
        <v>625</v>
      </c>
      <c r="D127" s="738" t="s">
        <v>6651</v>
      </c>
      <c r="E127" s="738" t="s">
        <v>6703</v>
      </c>
      <c r="F127" s="738" t="s">
        <v>6704</v>
      </c>
      <c r="G127" s="741">
        <v>50</v>
      </c>
      <c r="H127" s="741">
        <v>3500</v>
      </c>
      <c r="I127" s="738">
        <v>0.85995085995085996</v>
      </c>
      <c r="J127" s="738">
        <v>70</v>
      </c>
      <c r="K127" s="741">
        <v>55</v>
      </c>
      <c r="L127" s="741">
        <v>4070</v>
      </c>
      <c r="M127" s="738">
        <v>1</v>
      </c>
      <c r="N127" s="738">
        <v>74</v>
      </c>
      <c r="O127" s="741">
        <v>43</v>
      </c>
      <c r="P127" s="741">
        <v>3182</v>
      </c>
      <c r="Q127" s="754">
        <v>0.78181818181818186</v>
      </c>
      <c r="R127" s="742">
        <v>74</v>
      </c>
    </row>
    <row r="128" spans="1:18" ht="14.4" customHeight="1" x14ac:dyDescent="0.3">
      <c r="A128" s="737" t="s">
        <v>6689</v>
      </c>
      <c r="B128" s="738" t="s">
        <v>6779</v>
      </c>
      <c r="C128" s="738" t="s">
        <v>625</v>
      </c>
      <c r="D128" s="738" t="s">
        <v>6651</v>
      </c>
      <c r="E128" s="738" t="s">
        <v>6788</v>
      </c>
      <c r="F128" s="738" t="s">
        <v>6789</v>
      </c>
      <c r="G128" s="741">
        <v>163</v>
      </c>
      <c r="H128" s="741">
        <v>53953</v>
      </c>
      <c r="I128" s="738">
        <v>0.89652708541043535</v>
      </c>
      <c r="J128" s="738">
        <v>331</v>
      </c>
      <c r="K128" s="741">
        <v>170</v>
      </c>
      <c r="L128" s="741">
        <v>60180</v>
      </c>
      <c r="M128" s="738">
        <v>1</v>
      </c>
      <c r="N128" s="738">
        <v>354</v>
      </c>
      <c r="O128" s="741">
        <v>89</v>
      </c>
      <c r="P128" s="741">
        <v>31595</v>
      </c>
      <c r="Q128" s="754">
        <v>0.52500830840810897</v>
      </c>
      <c r="R128" s="742">
        <v>355</v>
      </c>
    </row>
    <row r="129" spans="1:18" ht="14.4" customHeight="1" x14ac:dyDescent="0.3">
      <c r="A129" s="737" t="s">
        <v>6689</v>
      </c>
      <c r="B129" s="738" t="s">
        <v>6779</v>
      </c>
      <c r="C129" s="738" t="s">
        <v>625</v>
      </c>
      <c r="D129" s="738" t="s">
        <v>6651</v>
      </c>
      <c r="E129" s="738" t="s">
        <v>6790</v>
      </c>
      <c r="F129" s="738" t="s">
        <v>6791</v>
      </c>
      <c r="G129" s="741">
        <v>99</v>
      </c>
      <c r="H129" s="741">
        <v>16335</v>
      </c>
      <c r="I129" s="738">
        <v>1.0031319086219601</v>
      </c>
      <c r="J129" s="738">
        <v>165</v>
      </c>
      <c r="K129" s="741">
        <v>92</v>
      </c>
      <c r="L129" s="741">
        <v>16284</v>
      </c>
      <c r="M129" s="738">
        <v>1</v>
      </c>
      <c r="N129" s="738">
        <v>177</v>
      </c>
      <c r="O129" s="741">
        <v>58</v>
      </c>
      <c r="P129" s="741">
        <v>10266</v>
      </c>
      <c r="Q129" s="754">
        <v>0.63043478260869568</v>
      </c>
      <c r="R129" s="742">
        <v>177</v>
      </c>
    </row>
    <row r="130" spans="1:18" ht="14.4" customHeight="1" x14ac:dyDescent="0.3">
      <c r="A130" s="737" t="s">
        <v>6689</v>
      </c>
      <c r="B130" s="738" t="s">
        <v>6779</v>
      </c>
      <c r="C130" s="738" t="s">
        <v>625</v>
      </c>
      <c r="D130" s="738" t="s">
        <v>6651</v>
      </c>
      <c r="E130" s="738" t="s">
        <v>6670</v>
      </c>
      <c r="F130" s="738" t="s">
        <v>6671</v>
      </c>
      <c r="G130" s="741">
        <v>29</v>
      </c>
      <c r="H130" s="741">
        <v>1653</v>
      </c>
      <c r="I130" s="738">
        <v>0.52862168212344096</v>
      </c>
      <c r="J130" s="738">
        <v>57</v>
      </c>
      <c r="K130" s="741">
        <v>53</v>
      </c>
      <c r="L130" s="741">
        <v>3127</v>
      </c>
      <c r="M130" s="738">
        <v>1</v>
      </c>
      <c r="N130" s="738">
        <v>59</v>
      </c>
      <c r="O130" s="741">
        <v>26</v>
      </c>
      <c r="P130" s="741">
        <v>1534</v>
      </c>
      <c r="Q130" s="754">
        <v>0.49056603773584906</v>
      </c>
      <c r="R130" s="742">
        <v>59</v>
      </c>
    </row>
    <row r="131" spans="1:18" ht="14.4" customHeight="1" x14ac:dyDescent="0.3">
      <c r="A131" s="737" t="s">
        <v>6689</v>
      </c>
      <c r="B131" s="738" t="s">
        <v>6792</v>
      </c>
      <c r="C131" s="738" t="s">
        <v>625</v>
      </c>
      <c r="D131" s="738" t="s">
        <v>6633</v>
      </c>
      <c r="E131" s="738" t="s">
        <v>6793</v>
      </c>
      <c r="F131" s="738" t="s">
        <v>6794</v>
      </c>
      <c r="G131" s="741"/>
      <c r="H131" s="741"/>
      <c r="I131" s="738"/>
      <c r="J131" s="738"/>
      <c r="K131" s="741"/>
      <c r="L131" s="741"/>
      <c r="M131" s="738"/>
      <c r="N131" s="738"/>
      <c r="O131" s="741">
        <v>0.1</v>
      </c>
      <c r="P131" s="741">
        <v>20.54</v>
      </c>
      <c r="Q131" s="754"/>
      <c r="R131" s="742">
        <v>205.39999999999998</v>
      </c>
    </row>
    <row r="132" spans="1:18" ht="14.4" customHeight="1" x14ac:dyDescent="0.3">
      <c r="A132" s="737" t="s">
        <v>6689</v>
      </c>
      <c r="B132" s="738" t="s">
        <v>6792</v>
      </c>
      <c r="C132" s="738" t="s">
        <v>625</v>
      </c>
      <c r="D132" s="738" t="s">
        <v>6633</v>
      </c>
      <c r="E132" s="738" t="s">
        <v>6795</v>
      </c>
      <c r="F132" s="738" t="s">
        <v>6796</v>
      </c>
      <c r="G132" s="741">
        <v>2.44</v>
      </c>
      <c r="H132" s="741">
        <v>336.74</v>
      </c>
      <c r="I132" s="738">
        <v>2.4399681182523008</v>
      </c>
      <c r="J132" s="738">
        <v>138.00819672131149</v>
      </c>
      <c r="K132" s="741">
        <v>1</v>
      </c>
      <c r="L132" s="741">
        <v>138.01</v>
      </c>
      <c r="M132" s="738">
        <v>1</v>
      </c>
      <c r="N132" s="738">
        <v>138.01</v>
      </c>
      <c r="O132" s="741"/>
      <c r="P132" s="741"/>
      <c r="Q132" s="754"/>
      <c r="R132" s="742"/>
    </row>
    <row r="133" spans="1:18" ht="14.4" customHeight="1" x14ac:dyDescent="0.3">
      <c r="A133" s="737" t="s">
        <v>6689</v>
      </c>
      <c r="B133" s="738" t="s">
        <v>6792</v>
      </c>
      <c r="C133" s="738" t="s">
        <v>625</v>
      </c>
      <c r="D133" s="738" t="s">
        <v>6633</v>
      </c>
      <c r="E133" s="738" t="s">
        <v>6797</v>
      </c>
      <c r="F133" s="738" t="s">
        <v>6796</v>
      </c>
      <c r="G133" s="741">
        <v>1.94</v>
      </c>
      <c r="H133" s="741">
        <v>535.45000000000005</v>
      </c>
      <c r="I133" s="738"/>
      <c r="J133" s="738">
        <v>276.00515463917532</v>
      </c>
      <c r="K133" s="741"/>
      <c r="L133" s="741"/>
      <c r="M133" s="738"/>
      <c r="N133" s="738"/>
      <c r="O133" s="741">
        <v>2.6799999999999997</v>
      </c>
      <c r="P133" s="741">
        <v>609.26</v>
      </c>
      <c r="Q133" s="754"/>
      <c r="R133" s="742">
        <v>227.3358208955224</v>
      </c>
    </row>
    <row r="134" spans="1:18" ht="14.4" customHeight="1" x14ac:dyDescent="0.3">
      <c r="A134" s="737" t="s">
        <v>6689</v>
      </c>
      <c r="B134" s="738" t="s">
        <v>6792</v>
      </c>
      <c r="C134" s="738" t="s">
        <v>625</v>
      </c>
      <c r="D134" s="738" t="s">
        <v>6633</v>
      </c>
      <c r="E134" s="738" t="s">
        <v>6798</v>
      </c>
      <c r="F134" s="738" t="s">
        <v>2167</v>
      </c>
      <c r="G134" s="741"/>
      <c r="H134" s="741"/>
      <c r="I134" s="738"/>
      <c r="J134" s="738"/>
      <c r="K134" s="741">
        <v>0.5</v>
      </c>
      <c r="L134" s="741">
        <v>422.24</v>
      </c>
      <c r="M134" s="738">
        <v>1</v>
      </c>
      <c r="N134" s="738">
        <v>844.48</v>
      </c>
      <c r="O134" s="741">
        <v>7.3</v>
      </c>
      <c r="P134" s="741">
        <v>6216.74</v>
      </c>
      <c r="Q134" s="754">
        <v>14.723237968927624</v>
      </c>
      <c r="R134" s="742">
        <v>851.60821917808221</v>
      </c>
    </row>
    <row r="135" spans="1:18" ht="14.4" customHeight="1" x14ac:dyDescent="0.3">
      <c r="A135" s="737" t="s">
        <v>6689</v>
      </c>
      <c r="B135" s="738" t="s">
        <v>6792</v>
      </c>
      <c r="C135" s="738" t="s">
        <v>625</v>
      </c>
      <c r="D135" s="738" t="s">
        <v>6633</v>
      </c>
      <c r="E135" s="738" t="s">
        <v>6799</v>
      </c>
      <c r="F135" s="738" t="s">
        <v>6800</v>
      </c>
      <c r="G135" s="741">
        <v>44</v>
      </c>
      <c r="H135" s="741">
        <v>379712.52</v>
      </c>
      <c r="I135" s="738">
        <v>2.5882352941176476</v>
      </c>
      <c r="J135" s="738">
        <v>8629.83</v>
      </c>
      <c r="K135" s="741">
        <v>17</v>
      </c>
      <c r="L135" s="741">
        <v>146707.10999999999</v>
      </c>
      <c r="M135" s="738">
        <v>1</v>
      </c>
      <c r="N135" s="738">
        <v>8629.83</v>
      </c>
      <c r="O135" s="741"/>
      <c r="P135" s="741"/>
      <c r="Q135" s="754"/>
      <c r="R135" s="742"/>
    </row>
    <row r="136" spans="1:18" ht="14.4" customHeight="1" x14ac:dyDescent="0.3">
      <c r="A136" s="737" t="s">
        <v>6689</v>
      </c>
      <c r="B136" s="738" t="s">
        <v>6792</v>
      </c>
      <c r="C136" s="738" t="s">
        <v>625</v>
      </c>
      <c r="D136" s="738" t="s">
        <v>6633</v>
      </c>
      <c r="E136" s="738" t="s">
        <v>6801</v>
      </c>
      <c r="F136" s="738" t="s">
        <v>6802</v>
      </c>
      <c r="G136" s="741">
        <v>18</v>
      </c>
      <c r="H136" s="741">
        <v>305816.76</v>
      </c>
      <c r="I136" s="738">
        <v>1.2357253261643104</v>
      </c>
      <c r="J136" s="738">
        <v>16989.82</v>
      </c>
      <c r="K136" s="741">
        <v>14</v>
      </c>
      <c r="L136" s="741">
        <v>247479.56</v>
      </c>
      <c r="M136" s="738">
        <v>1</v>
      </c>
      <c r="N136" s="738">
        <v>17677.111428571428</v>
      </c>
      <c r="O136" s="741">
        <v>19</v>
      </c>
      <c r="P136" s="741">
        <v>317130.54000000004</v>
      </c>
      <c r="Q136" s="754">
        <v>1.281441344085144</v>
      </c>
      <c r="R136" s="742">
        <v>16691.08105263158</v>
      </c>
    </row>
    <row r="137" spans="1:18" ht="14.4" customHeight="1" x14ac:dyDescent="0.3">
      <c r="A137" s="737" t="s">
        <v>6689</v>
      </c>
      <c r="B137" s="738" t="s">
        <v>6792</v>
      </c>
      <c r="C137" s="738" t="s">
        <v>625</v>
      </c>
      <c r="D137" s="738" t="s">
        <v>6633</v>
      </c>
      <c r="E137" s="738" t="s">
        <v>6803</v>
      </c>
      <c r="F137" s="738" t="s">
        <v>6804</v>
      </c>
      <c r="G137" s="741">
        <v>10</v>
      </c>
      <c r="H137" s="741">
        <v>565241.9</v>
      </c>
      <c r="I137" s="738">
        <v>0.90909090909090906</v>
      </c>
      <c r="J137" s="738">
        <v>56524.19</v>
      </c>
      <c r="K137" s="741">
        <v>11</v>
      </c>
      <c r="L137" s="741">
        <v>621766.09000000008</v>
      </c>
      <c r="M137" s="738">
        <v>1</v>
      </c>
      <c r="N137" s="738">
        <v>56524.19000000001</v>
      </c>
      <c r="O137" s="741">
        <v>5</v>
      </c>
      <c r="P137" s="741">
        <v>278120.31</v>
      </c>
      <c r="Q137" s="754">
        <v>0.44730697680859366</v>
      </c>
      <c r="R137" s="742">
        <v>55624.061999999998</v>
      </c>
    </row>
    <row r="138" spans="1:18" ht="14.4" customHeight="1" x14ac:dyDescent="0.3">
      <c r="A138" s="737" t="s">
        <v>6689</v>
      </c>
      <c r="B138" s="738" t="s">
        <v>6792</v>
      </c>
      <c r="C138" s="738" t="s">
        <v>625</v>
      </c>
      <c r="D138" s="738" t="s">
        <v>6633</v>
      </c>
      <c r="E138" s="738" t="s">
        <v>6805</v>
      </c>
      <c r="F138" s="738" t="s">
        <v>6806</v>
      </c>
      <c r="G138" s="741">
        <v>4.92</v>
      </c>
      <c r="H138" s="741">
        <v>346.21</v>
      </c>
      <c r="I138" s="738">
        <v>0.47599472048835484</v>
      </c>
      <c r="J138" s="738">
        <v>70.367886178861781</v>
      </c>
      <c r="K138" s="741">
        <v>15.99</v>
      </c>
      <c r="L138" s="741">
        <v>727.33999999999992</v>
      </c>
      <c r="M138" s="738">
        <v>1</v>
      </c>
      <c r="N138" s="738">
        <v>45.487179487179482</v>
      </c>
      <c r="O138" s="741"/>
      <c r="P138" s="741"/>
      <c r="Q138" s="754"/>
      <c r="R138" s="742"/>
    </row>
    <row r="139" spans="1:18" ht="14.4" customHeight="1" x14ac:dyDescent="0.3">
      <c r="A139" s="737" t="s">
        <v>6689</v>
      </c>
      <c r="B139" s="738" t="s">
        <v>6792</v>
      </c>
      <c r="C139" s="738" t="s">
        <v>625</v>
      </c>
      <c r="D139" s="738" t="s">
        <v>6633</v>
      </c>
      <c r="E139" s="738" t="s">
        <v>6807</v>
      </c>
      <c r="F139" s="738" t="s">
        <v>5507</v>
      </c>
      <c r="G139" s="741"/>
      <c r="H139" s="741"/>
      <c r="I139" s="738"/>
      <c r="J139" s="738"/>
      <c r="K139" s="741"/>
      <c r="L139" s="741"/>
      <c r="M139" s="738"/>
      <c r="N139" s="738"/>
      <c r="O139" s="741">
        <v>1</v>
      </c>
      <c r="P139" s="741">
        <v>48.74</v>
      </c>
      <c r="Q139" s="754"/>
      <c r="R139" s="742">
        <v>48.74</v>
      </c>
    </row>
    <row r="140" spans="1:18" ht="14.4" customHeight="1" x14ac:dyDescent="0.3">
      <c r="A140" s="737" t="s">
        <v>6689</v>
      </c>
      <c r="B140" s="738" t="s">
        <v>6792</v>
      </c>
      <c r="C140" s="738" t="s">
        <v>625</v>
      </c>
      <c r="D140" s="738" t="s">
        <v>6633</v>
      </c>
      <c r="E140" s="738" t="s">
        <v>6808</v>
      </c>
      <c r="F140" s="738" t="s">
        <v>2171</v>
      </c>
      <c r="G140" s="741">
        <v>7.2900000000000009</v>
      </c>
      <c r="H140" s="741">
        <v>771.19</v>
      </c>
      <c r="I140" s="738"/>
      <c r="J140" s="738">
        <v>105.78737997256515</v>
      </c>
      <c r="K140" s="741"/>
      <c r="L140" s="741"/>
      <c r="M140" s="738"/>
      <c r="N140" s="738"/>
      <c r="O140" s="741">
        <v>2</v>
      </c>
      <c r="P140" s="741">
        <v>275.08</v>
      </c>
      <c r="Q140" s="754"/>
      <c r="R140" s="742">
        <v>137.54</v>
      </c>
    </row>
    <row r="141" spans="1:18" ht="14.4" customHeight="1" x14ac:dyDescent="0.3">
      <c r="A141" s="737" t="s">
        <v>6689</v>
      </c>
      <c r="B141" s="738" t="s">
        <v>6792</v>
      </c>
      <c r="C141" s="738" t="s">
        <v>625</v>
      </c>
      <c r="D141" s="738" t="s">
        <v>6633</v>
      </c>
      <c r="E141" s="738" t="s">
        <v>6809</v>
      </c>
      <c r="F141" s="738" t="s">
        <v>2171</v>
      </c>
      <c r="G141" s="741"/>
      <c r="H141" s="741"/>
      <c r="I141" s="738"/>
      <c r="J141" s="738"/>
      <c r="K141" s="741">
        <v>0.4</v>
      </c>
      <c r="L141" s="741">
        <v>211.59</v>
      </c>
      <c r="M141" s="738">
        <v>1</v>
      </c>
      <c r="N141" s="738">
        <v>528.97500000000002</v>
      </c>
      <c r="O141" s="741">
        <v>1.75</v>
      </c>
      <c r="P141" s="741">
        <v>1203.3899999999999</v>
      </c>
      <c r="Q141" s="754">
        <v>5.6873670778392169</v>
      </c>
      <c r="R141" s="742">
        <v>687.65142857142848</v>
      </c>
    </row>
    <row r="142" spans="1:18" ht="14.4" customHeight="1" x14ac:dyDescent="0.3">
      <c r="A142" s="737" t="s">
        <v>6689</v>
      </c>
      <c r="B142" s="738" t="s">
        <v>6792</v>
      </c>
      <c r="C142" s="738" t="s">
        <v>625</v>
      </c>
      <c r="D142" s="738" t="s">
        <v>6633</v>
      </c>
      <c r="E142" s="738" t="s">
        <v>6810</v>
      </c>
      <c r="F142" s="738" t="s">
        <v>6811</v>
      </c>
      <c r="G142" s="741">
        <v>2.39</v>
      </c>
      <c r="H142" s="741">
        <v>1162.68</v>
      </c>
      <c r="I142" s="738"/>
      <c r="J142" s="738">
        <v>486.47698744769872</v>
      </c>
      <c r="K142" s="741"/>
      <c r="L142" s="741"/>
      <c r="M142" s="738"/>
      <c r="N142" s="738"/>
      <c r="O142" s="741"/>
      <c r="P142" s="741"/>
      <c r="Q142" s="754"/>
      <c r="R142" s="742"/>
    </row>
    <row r="143" spans="1:18" ht="14.4" customHeight="1" x14ac:dyDescent="0.3">
      <c r="A143" s="737" t="s">
        <v>6689</v>
      </c>
      <c r="B143" s="738" t="s">
        <v>6792</v>
      </c>
      <c r="C143" s="738" t="s">
        <v>625</v>
      </c>
      <c r="D143" s="738" t="s">
        <v>6633</v>
      </c>
      <c r="E143" s="738" t="s">
        <v>6812</v>
      </c>
      <c r="F143" s="738" t="s">
        <v>6811</v>
      </c>
      <c r="G143" s="741">
        <v>1</v>
      </c>
      <c r="H143" s="741">
        <v>121.61</v>
      </c>
      <c r="I143" s="738"/>
      <c r="J143" s="738">
        <v>121.61</v>
      </c>
      <c r="K143" s="741"/>
      <c r="L143" s="741"/>
      <c r="M143" s="738"/>
      <c r="N143" s="738"/>
      <c r="O143" s="741"/>
      <c r="P143" s="741"/>
      <c r="Q143" s="754"/>
      <c r="R143" s="742"/>
    </row>
    <row r="144" spans="1:18" ht="14.4" customHeight="1" x14ac:dyDescent="0.3">
      <c r="A144" s="737" t="s">
        <v>6689</v>
      </c>
      <c r="B144" s="738" t="s">
        <v>6792</v>
      </c>
      <c r="C144" s="738" t="s">
        <v>625</v>
      </c>
      <c r="D144" s="738" t="s">
        <v>6633</v>
      </c>
      <c r="E144" s="738" t="s">
        <v>6813</v>
      </c>
      <c r="F144" s="738" t="s">
        <v>6814</v>
      </c>
      <c r="G144" s="741">
        <v>1</v>
      </c>
      <c r="H144" s="741">
        <v>6458.33</v>
      </c>
      <c r="I144" s="738">
        <v>0.5</v>
      </c>
      <c r="J144" s="738">
        <v>6458.33</v>
      </c>
      <c r="K144" s="741">
        <v>2</v>
      </c>
      <c r="L144" s="741">
        <v>12916.66</v>
      </c>
      <c r="M144" s="738">
        <v>1</v>
      </c>
      <c r="N144" s="738">
        <v>6458.33</v>
      </c>
      <c r="O144" s="741"/>
      <c r="P144" s="741"/>
      <c r="Q144" s="754"/>
      <c r="R144" s="742"/>
    </row>
    <row r="145" spans="1:18" ht="14.4" customHeight="1" x14ac:dyDescent="0.3">
      <c r="A145" s="737" t="s">
        <v>6689</v>
      </c>
      <c r="B145" s="738" t="s">
        <v>6792</v>
      </c>
      <c r="C145" s="738" t="s">
        <v>625</v>
      </c>
      <c r="D145" s="738" t="s">
        <v>6633</v>
      </c>
      <c r="E145" s="738" t="s">
        <v>6815</v>
      </c>
      <c r="F145" s="738" t="s">
        <v>1502</v>
      </c>
      <c r="G145" s="741">
        <v>3</v>
      </c>
      <c r="H145" s="741">
        <v>3356.67</v>
      </c>
      <c r="I145" s="738">
        <v>1</v>
      </c>
      <c r="J145" s="738">
        <v>1118.8900000000001</v>
      </c>
      <c r="K145" s="741">
        <v>3</v>
      </c>
      <c r="L145" s="741">
        <v>3356.67</v>
      </c>
      <c r="M145" s="738">
        <v>1</v>
      </c>
      <c r="N145" s="738">
        <v>1118.8900000000001</v>
      </c>
      <c r="O145" s="741"/>
      <c r="P145" s="741"/>
      <c r="Q145" s="754"/>
      <c r="R145" s="742"/>
    </row>
    <row r="146" spans="1:18" ht="14.4" customHeight="1" x14ac:dyDescent="0.3">
      <c r="A146" s="737" t="s">
        <v>6689</v>
      </c>
      <c r="B146" s="738" t="s">
        <v>6792</v>
      </c>
      <c r="C146" s="738" t="s">
        <v>625</v>
      </c>
      <c r="D146" s="738" t="s">
        <v>6633</v>
      </c>
      <c r="E146" s="738" t="s">
        <v>6816</v>
      </c>
      <c r="F146" s="738" t="s">
        <v>2981</v>
      </c>
      <c r="G146" s="741"/>
      <c r="H146" s="741"/>
      <c r="I146" s="738"/>
      <c r="J146" s="738"/>
      <c r="K146" s="741">
        <v>5</v>
      </c>
      <c r="L146" s="741">
        <v>22675.200000000001</v>
      </c>
      <c r="M146" s="738">
        <v>1</v>
      </c>
      <c r="N146" s="738">
        <v>4535.04</v>
      </c>
      <c r="O146" s="741">
        <v>1</v>
      </c>
      <c r="P146" s="741">
        <v>4535.04</v>
      </c>
      <c r="Q146" s="754">
        <v>0.19999999999999998</v>
      </c>
      <c r="R146" s="742">
        <v>4535.04</v>
      </c>
    </row>
    <row r="147" spans="1:18" ht="14.4" customHeight="1" x14ac:dyDescent="0.3">
      <c r="A147" s="737" t="s">
        <v>6689</v>
      </c>
      <c r="B147" s="738" t="s">
        <v>6792</v>
      </c>
      <c r="C147" s="738" t="s">
        <v>625</v>
      </c>
      <c r="D147" s="738" t="s">
        <v>6633</v>
      </c>
      <c r="E147" s="738" t="s">
        <v>6817</v>
      </c>
      <c r="F147" s="738" t="s">
        <v>6818</v>
      </c>
      <c r="G147" s="741">
        <v>1</v>
      </c>
      <c r="H147" s="741">
        <v>44413.599999999999</v>
      </c>
      <c r="I147" s="738"/>
      <c r="J147" s="738">
        <v>44413.599999999999</v>
      </c>
      <c r="K147" s="741"/>
      <c r="L147" s="741"/>
      <c r="M147" s="738"/>
      <c r="N147" s="738"/>
      <c r="O147" s="741"/>
      <c r="P147" s="741"/>
      <c r="Q147" s="754"/>
      <c r="R147" s="742"/>
    </row>
    <row r="148" spans="1:18" ht="14.4" customHeight="1" x14ac:dyDescent="0.3">
      <c r="A148" s="737" t="s">
        <v>6689</v>
      </c>
      <c r="B148" s="738" t="s">
        <v>6792</v>
      </c>
      <c r="C148" s="738" t="s">
        <v>625</v>
      </c>
      <c r="D148" s="738" t="s">
        <v>6633</v>
      </c>
      <c r="E148" s="738" t="s">
        <v>6819</v>
      </c>
      <c r="F148" s="738" t="s">
        <v>1941</v>
      </c>
      <c r="G148" s="741">
        <v>16</v>
      </c>
      <c r="H148" s="741">
        <v>160299.35999999999</v>
      </c>
      <c r="I148" s="738"/>
      <c r="J148" s="738">
        <v>10018.709999999999</v>
      </c>
      <c r="K148" s="741"/>
      <c r="L148" s="741"/>
      <c r="M148" s="738"/>
      <c r="N148" s="738"/>
      <c r="O148" s="741"/>
      <c r="P148" s="741"/>
      <c r="Q148" s="754"/>
      <c r="R148" s="742"/>
    </row>
    <row r="149" spans="1:18" ht="14.4" customHeight="1" x14ac:dyDescent="0.3">
      <c r="A149" s="737" t="s">
        <v>6689</v>
      </c>
      <c r="B149" s="738" t="s">
        <v>6792</v>
      </c>
      <c r="C149" s="738" t="s">
        <v>625</v>
      </c>
      <c r="D149" s="738" t="s">
        <v>6633</v>
      </c>
      <c r="E149" s="738" t="s">
        <v>1943</v>
      </c>
      <c r="F149" s="738" t="s">
        <v>1944</v>
      </c>
      <c r="G149" s="741"/>
      <c r="H149" s="741"/>
      <c r="I149" s="738"/>
      <c r="J149" s="738"/>
      <c r="K149" s="741">
        <v>1</v>
      </c>
      <c r="L149" s="741">
        <v>14397.06</v>
      </c>
      <c r="M149" s="738">
        <v>1</v>
      </c>
      <c r="N149" s="738">
        <v>14397.06</v>
      </c>
      <c r="O149" s="741">
        <v>2</v>
      </c>
      <c r="P149" s="741">
        <v>26083.200000000001</v>
      </c>
      <c r="Q149" s="754">
        <v>1.8117032227413099</v>
      </c>
      <c r="R149" s="742">
        <v>13041.6</v>
      </c>
    </row>
    <row r="150" spans="1:18" ht="14.4" customHeight="1" x14ac:dyDescent="0.3">
      <c r="A150" s="737" t="s">
        <v>6689</v>
      </c>
      <c r="B150" s="738" t="s">
        <v>6792</v>
      </c>
      <c r="C150" s="738" t="s">
        <v>625</v>
      </c>
      <c r="D150" s="738" t="s">
        <v>6633</v>
      </c>
      <c r="E150" s="738" t="s">
        <v>6820</v>
      </c>
      <c r="F150" s="738" t="s">
        <v>1944</v>
      </c>
      <c r="G150" s="741">
        <v>3</v>
      </c>
      <c r="H150" s="741">
        <v>22077.93</v>
      </c>
      <c r="I150" s="738">
        <v>0.56765381183905705</v>
      </c>
      <c r="J150" s="738">
        <v>7359.31</v>
      </c>
      <c r="K150" s="741">
        <v>5</v>
      </c>
      <c r="L150" s="741">
        <v>38893.300000000003</v>
      </c>
      <c r="M150" s="738">
        <v>1</v>
      </c>
      <c r="N150" s="738">
        <v>7778.6600000000008</v>
      </c>
      <c r="O150" s="741"/>
      <c r="P150" s="741"/>
      <c r="Q150" s="754"/>
      <c r="R150" s="742"/>
    </row>
    <row r="151" spans="1:18" ht="14.4" customHeight="1" x14ac:dyDescent="0.3">
      <c r="A151" s="737" t="s">
        <v>6689</v>
      </c>
      <c r="B151" s="738" t="s">
        <v>6792</v>
      </c>
      <c r="C151" s="738" t="s">
        <v>625</v>
      </c>
      <c r="D151" s="738" t="s">
        <v>6633</v>
      </c>
      <c r="E151" s="738" t="s">
        <v>6821</v>
      </c>
      <c r="F151" s="738" t="s">
        <v>6822</v>
      </c>
      <c r="G151" s="741">
        <v>1.28</v>
      </c>
      <c r="H151" s="741">
        <v>1801.45</v>
      </c>
      <c r="I151" s="738"/>
      <c r="J151" s="738">
        <v>1407.3828125</v>
      </c>
      <c r="K151" s="741"/>
      <c r="L151" s="741"/>
      <c r="M151" s="738"/>
      <c r="N151" s="738"/>
      <c r="O151" s="741"/>
      <c r="P151" s="741"/>
      <c r="Q151" s="754"/>
      <c r="R151" s="742"/>
    </row>
    <row r="152" spans="1:18" ht="14.4" customHeight="1" x14ac:dyDescent="0.3">
      <c r="A152" s="737" t="s">
        <v>6689</v>
      </c>
      <c r="B152" s="738" t="s">
        <v>6792</v>
      </c>
      <c r="C152" s="738" t="s">
        <v>625</v>
      </c>
      <c r="D152" s="738" t="s">
        <v>6633</v>
      </c>
      <c r="E152" s="738" t="s">
        <v>6823</v>
      </c>
      <c r="F152" s="738" t="s">
        <v>6822</v>
      </c>
      <c r="G152" s="741">
        <v>0.44999999999999996</v>
      </c>
      <c r="H152" s="741">
        <v>157.02000000000001</v>
      </c>
      <c r="I152" s="738"/>
      <c r="J152" s="738">
        <v>348.93333333333339</v>
      </c>
      <c r="K152" s="741"/>
      <c r="L152" s="741"/>
      <c r="M152" s="738"/>
      <c r="N152" s="738"/>
      <c r="O152" s="741"/>
      <c r="P152" s="741"/>
      <c r="Q152" s="754"/>
      <c r="R152" s="742"/>
    </row>
    <row r="153" spans="1:18" ht="14.4" customHeight="1" x14ac:dyDescent="0.3">
      <c r="A153" s="737" t="s">
        <v>6689</v>
      </c>
      <c r="B153" s="738" t="s">
        <v>6792</v>
      </c>
      <c r="C153" s="738" t="s">
        <v>625</v>
      </c>
      <c r="D153" s="738" t="s">
        <v>6633</v>
      </c>
      <c r="E153" s="738" t="s">
        <v>6824</v>
      </c>
      <c r="F153" s="738" t="s">
        <v>1941</v>
      </c>
      <c r="G153" s="741"/>
      <c r="H153" s="741"/>
      <c r="I153" s="738"/>
      <c r="J153" s="738"/>
      <c r="K153" s="741">
        <v>36</v>
      </c>
      <c r="L153" s="741">
        <v>466010.64</v>
      </c>
      <c r="M153" s="738">
        <v>1</v>
      </c>
      <c r="N153" s="738">
        <v>12944.74</v>
      </c>
      <c r="O153" s="741">
        <v>32</v>
      </c>
      <c r="P153" s="741">
        <v>414231.68</v>
      </c>
      <c r="Q153" s="754">
        <v>0.88888888888888884</v>
      </c>
      <c r="R153" s="742">
        <v>12944.74</v>
      </c>
    </row>
    <row r="154" spans="1:18" ht="14.4" customHeight="1" x14ac:dyDescent="0.3">
      <c r="A154" s="737" t="s">
        <v>6689</v>
      </c>
      <c r="B154" s="738" t="s">
        <v>6792</v>
      </c>
      <c r="C154" s="738" t="s">
        <v>625</v>
      </c>
      <c r="D154" s="738" t="s">
        <v>6633</v>
      </c>
      <c r="E154" s="738" t="s">
        <v>1946</v>
      </c>
      <c r="F154" s="738" t="s">
        <v>1941</v>
      </c>
      <c r="G154" s="741"/>
      <c r="H154" s="741"/>
      <c r="I154" s="738"/>
      <c r="J154" s="738"/>
      <c r="K154" s="741"/>
      <c r="L154" s="741"/>
      <c r="M154" s="738"/>
      <c r="N154" s="738"/>
      <c r="O154" s="741">
        <v>27</v>
      </c>
      <c r="P154" s="741">
        <v>70068.78</v>
      </c>
      <c r="Q154" s="754"/>
      <c r="R154" s="742">
        <v>2595.14</v>
      </c>
    </row>
    <row r="155" spans="1:18" ht="14.4" customHeight="1" x14ac:dyDescent="0.3">
      <c r="A155" s="737" t="s">
        <v>6689</v>
      </c>
      <c r="B155" s="738" t="s">
        <v>6792</v>
      </c>
      <c r="C155" s="738" t="s">
        <v>625</v>
      </c>
      <c r="D155" s="738" t="s">
        <v>6633</v>
      </c>
      <c r="E155" s="738" t="s">
        <v>1948</v>
      </c>
      <c r="F155" s="738" t="s">
        <v>1941</v>
      </c>
      <c r="G155" s="741"/>
      <c r="H155" s="741"/>
      <c r="I155" s="738"/>
      <c r="J155" s="738"/>
      <c r="K155" s="741"/>
      <c r="L155" s="741"/>
      <c r="M155" s="738"/>
      <c r="N155" s="738"/>
      <c r="O155" s="741">
        <v>32</v>
      </c>
      <c r="P155" s="741">
        <v>166102.39999999999</v>
      </c>
      <c r="Q155" s="754"/>
      <c r="R155" s="742">
        <v>5190.7</v>
      </c>
    </row>
    <row r="156" spans="1:18" ht="14.4" customHeight="1" x14ac:dyDescent="0.3">
      <c r="A156" s="737" t="s">
        <v>6689</v>
      </c>
      <c r="B156" s="738" t="s">
        <v>6792</v>
      </c>
      <c r="C156" s="738" t="s">
        <v>625</v>
      </c>
      <c r="D156" s="738" t="s">
        <v>6633</v>
      </c>
      <c r="E156" s="738" t="s">
        <v>6825</v>
      </c>
      <c r="F156" s="738" t="s">
        <v>6826</v>
      </c>
      <c r="G156" s="741"/>
      <c r="H156" s="741"/>
      <c r="I156" s="738"/>
      <c r="J156" s="738"/>
      <c r="K156" s="741"/>
      <c r="L156" s="741"/>
      <c r="M156" s="738"/>
      <c r="N156" s="738"/>
      <c r="O156" s="741">
        <v>1.01</v>
      </c>
      <c r="P156" s="741">
        <v>459.39000000000004</v>
      </c>
      <c r="Q156" s="754"/>
      <c r="R156" s="742">
        <v>454.84158415841586</v>
      </c>
    </row>
    <row r="157" spans="1:18" ht="14.4" customHeight="1" x14ac:dyDescent="0.3">
      <c r="A157" s="737" t="s">
        <v>6689</v>
      </c>
      <c r="B157" s="738" t="s">
        <v>6792</v>
      </c>
      <c r="C157" s="738" t="s">
        <v>625</v>
      </c>
      <c r="D157" s="738" t="s">
        <v>6633</v>
      </c>
      <c r="E157" s="738" t="s">
        <v>6827</v>
      </c>
      <c r="F157" s="738" t="s">
        <v>6826</v>
      </c>
      <c r="G157" s="741"/>
      <c r="H157" s="741"/>
      <c r="I157" s="738"/>
      <c r="J157" s="738"/>
      <c r="K157" s="741"/>
      <c r="L157" s="741"/>
      <c r="M157" s="738"/>
      <c r="N157" s="738"/>
      <c r="O157" s="741">
        <v>0.03</v>
      </c>
      <c r="P157" s="741">
        <v>27.29</v>
      </c>
      <c r="Q157" s="754"/>
      <c r="R157" s="742">
        <v>909.66666666666663</v>
      </c>
    </row>
    <row r="158" spans="1:18" ht="14.4" customHeight="1" x14ac:dyDescent="0.3">
      <c r="A158" s="737" t="s">
        <v>6689</v>
      </c>
      <c r="B158" s="738" t="s">
        <v>6792</v>
      </c>
      <c r="C158" s="738" t="s">
        <v>625</v>
      </c>
      <c r="D158" s="738" t="s">
        <v>6633</v>
      </c>
      <c r="E158" s="738" t="s">
        <v>6828</v>
      </c>
      <c r="F158" s="738" t="s">
        <v>6829</v>
      </c>
      <c r="G158" s="741"/>
      <c r="H158" s="741"/>
      <c r="I158" s="738"/>
      <c r="J158" s="738"/>
      <c r="K158" s="741"/>
      <c r="L158" s="741"/>
      <c r="M158" s="738"/>
      <c r="N158" s="738"/>
      <c r="O158" s="741">
        <v>32</v>
      </c>
      <c r="P158" s="741">
        <v>276154.56</v>
      </c>
      <c r="Q158" s="754"/>
      <c r="R158" s="742">
        <v>8629.83</v>
      </c>
    </row>
    <row r="159" spans="1:18" ht="14.4" customHeight="1" x14ac:dyDescent="0.3">
      <c r="A159" s="737" t="s">
        <v>6689</v>
      </c>
      <c r="B159" s="738" t="s">
        <v>6792</v>
      </c>
      <c r="C159" s="738" t="s">
        <v>625</v>
      </c>
      <c r="D159" s="738" t="s">
        <v>6633</v>
      </c>
      <c r="E159" s="738" t="s">
        <v>6830</v>
      </c>
      <c r="F159" s="738" t="s">
        <v>6829</v>
      </c>
      <c r="G159" s="741"/>
      <c r="H159" s="741"/>
      <c r="I159" s="738"/>
      <c r="J159" s="738"/>
      <c r="K159" s="741"/>
      <c r="L159" s="741"/>
      <c r="M159" s="738"/>
      <c r="N159" s="738"/>
      <c r="O159" s="741">
        <v>32</v>
      </c>
      <c r="P159" s="741">
        <v>138077.12</v>
      </c>
      <c r="Q159" s="754"/>
      <c r="R159" s="742">
        <v>4314.91</v>
      </c>
    </row>
    <row r="160" spans="1:18" ht="14.4" customHeight="1" x14ac:dyDescent="0.3">
      <c r="A160" s="737" t="s">
        <v>6689</v>
      </c>
      <c r="B160" s="738" t="s">
        <v>6792</v>
      </c>
      <c r="C160" s="738" t="s">
        <v>625</v>
      </c>
      <c r="D160" s="738" t="s">
        <v>6831</v>
      </c>
      <c r="E160" s="738" t="s">
        <v>6832</v>
      </c>
      <c r="F160" s="738" t="s">
        <v>6833</v>
      </c>
      <c r="G160" s="741">
        <v>32</v>
      </c>
      <c r="H160" s="741">
        <v>87318.720000000001</v>
      </c>
      <c r="I160" s="738">
        <v>0.8862978495695425</v>
      </c>
      <c r="J160" s="738">
        <v>2728.71</v>
      </c>
      <c r="K160" s="741">
        <v>40</v>
      </c>
      <c r="L160" s="741">
        <v>98520.739999999991</v>
      </c>
      <c r="M160" s="738">
        <v>1</v>
      </c>
      <c r="N160" s="738">
        <v>2463.0184999999997</v>
      </c>
      <c r="O160" s="741">
        <v>31</v>
      </c>
      <c r="P160" s="741">
        <v>79593.760000000009</v>
      </c>
      <c r="Q160" s="754">
        <v>0.80788836949458576</v>
      </c>
      <c r="R160" s="742">
        <v>2567.5406451612907</v>
      </c>
    </row>
    <row r="161" spans="1:18" ht="14.4" customHeight="1" x14ac:dyDescent="0.3">
      <c r="A161" s="737" t="s">
        <v>6689</v>
      </c>
      <c r="B161" s="738" t="s">
        <v>6792</v>
      </c>
      <c r="C161" s="738" t="s">
        <v>625</v>
      </c>
      <c r="D161" s="738" t="s">
        <v>6831</v>
      </c>
      <c r="E161" s="738" t="s">
        <v>6834</v>
      </c>
      <c r="F161" s="738" t="s">
        <v>6833</v>
      </c>
      <c r="G161" s="741"/>
      <c r="H161" s="741"/>
      <c r="I161" s="738"/>
      <c r="J161" s="738"/>
      <c r="K161" s="741">
        <v>1</v>
      </c>
      <c r="L161" s="741">
        <v>1469.22</v>
      </c>
      <c r="M161" s="738">
        <v>1</v>
      </c>
      <c r="N161" s="738">
        <v>1469.22</v>
      </c>
      <c r="O161" s="741">
        <v>2</v>
      </c>
      <c r="P161" s="741">
        <v>3320.52</v>
      </c>
      <c r="Q161" s="754">
        <v>2.2600563564340264</v>
      </c>
      <c r="R161" s="742">
        <v>1660.26</v>
      </c>
    </row>
    <row r="162" spans="1:18" ht="14.4" customHeight="1" x14ac:dyDescent="0.3">
      <c r="A162" s="737" t="s">
        <v>6689</v>
      </c>
      <c r="B162" s="738" t="s">
        <v>6792</v>
      </c>
      <c r="C162" s="738" t="s">
        <v>625</v>
      </c>
      <c r="D162" s="738" t="s">
        <v>6831</v>
      </c>
      <c r="E162" s="738" t="s">
        <v>6835</v>
      </c>
      <c r="F162" s="738" t="s">
        <v>6836</v>
      </c>
      <c r="G162" s="741">
        <v>3</v>
      </c>
      <c r="H162" s="741">
        <v>29058.300000000003</v>
      </c>
      <c r="I162" s="738">
        <v>1.6051684365429744</v>
      </c>
      <c r="J162" s="738">
        <v>9686.1</v>
      </c>
      <c r="K162" s="741">
        <v>2</v>
      </c>
      <c r="L162" s="741">
        <v>18102.96</v>
      </c>
      <c r="M162" s="738">
        <v>1</v>
      </c>
      <c r="N162" s="738">
        <v>9051.48</v>
      </c>
      <c r="O162" s="741">
        <v>3</v>
      </c>
      <c r="P162" s="741">
        <v>30131.809999999998</v>
      </c>
      <c r="Q162" s="754">
        <v>1.6644686835743989</v>
      </c>
      <c r="R162" s="742">
        <v>10043.936666666666</v>
      </c>
    </row>
    <row r="163" spans="1:18" ht="14.4" customHeight="1" x14ac:dyDescent="0.3">
      <c r="A163" s="737" t="s">
        <v>6689</v>
      </c>
      <c r="B163" s="738" t="s">
        <v>6792</v>
      </c>
      <c r="C163" s="738" t="s">
        <v>625</v>
      </c>
      <c r="D163" s="738" t="s">
        <v>6831</v>
      </c>
      <c r="E163" s="738" t="s">
        <v>6837</v>
      </c>
      <c r="F163" s="738" t="s">
        <v>6838</v>
      </c>
      <c r="G163" s="741">
        <v>33</v>
      </c>
      <c r="H163" s="741">
        <v>7876.44</v>
      </c>
      <c r="I163" s="738">
        <v>0.83927895942042274</v>
      </c>
      <c r="J163" s="738">
        <v>238.67999999999998</v>
      </c>
      <c r="K163" s="741">
        <v>39</v>
      </c>
      <c r="L163" s="741">
        <v>9384.7699999999986</v>
      </c>
      <c r="M163" s="738">
        <v>1</v>
      </c>
      <c r="N163" s="738">
        <v>240.63512820512818</v>
      </c>
      <c r="O163" s="741">
        <v>33</v>
      </c>
      <c r="P163" s="741">
        <v>8051.9299999999985</v>
      </c>
      <c r="Q163" s="754">
        <v>0.85797840543774639</v>
      </c>
      <c r="R163" s="742">
        <v>243.99787878787873</v>
      </c>
    </row>
    <row r="164" spans="1:18" ht="14.4" customHeight="1" x14ac:dyDescent="0.3">
      <c r="A164" s="737" t="s">
        <v>6689</v>
      </c>
      <c r="B164" s="738" t="s">
        <v>6792</v>
      </c>
      <c r="C164" s="738" t="s">
        <v>625</v>
      </c>
      <c r="D164" s="738" t="s">
        <v>6831</v>
      </c>
      <c r="E164" s="738" t="s">
        <v>6839</v>
      </c>
      <c r="F164" s="738" t="s">
        <v>6840</v>
      </c>
      <c r="G164" s="741"/>
      <c r="H164" s="741"/>
      <c r="I164" s="738"/>
      <c r="J164" s="738"/>
      <c r="K164" s="741"/>
      <c r="L164" s="741"/>
      <c r="M164" s="738"/>
      <c r="N164" s="738"/>
      <c r="O164" s="741">
        <v>1</v>
      </c>
      <c r="P164" s="741">
        <v>2641.15</v>
      </c>
      <c r="Q164" s="754"/>
      <c r="R164" s="742">
        <v>2641.15</v>
      </c>
    </row>
    <row r="165" spans="1:18" ht="14.4" customHeight="1" x14ac:dyDescent="0.3">
      <c r="A165" s="737" t="s">
        <v>6689</v>
      </c>
      <c r="B165" s="738" t="s">
        <v>6792</v>
      </c>
      <c r="C165" s="738" t="s">
        <v>625</v>
      </c>
      <c r="D165" s="738" t="s">
        <v>6841</v>
      </c>
      <c r="E165" s="738" t="s">
        <v>6842</v>
      </c>
      <c r="F165" s="738" t="s">
        <v>6843</v>
      </c>
      <c r="G165" s="741"/>
      <c r="H165" s="741"/>
      <c r="I165" s="738"/>
      <c r="J165" s="738"/>
      <c r="K165" s="741">
        <v>1</v>
      </c>
      <c r="L165" s="741">
        <v>796.5</v>
      </c>
      <c r="M165" s="738">
        <v>1</v>
      </c>
      <c r="N165" s="738">
        <v>796.5</v>
      </c>
      <c r="O165" s="741">
        <v>1</v>
      </c>
      <c r="P165" s="741">
        <v>796.5</v>
      </c>
      <c r="Q165" s="754">
        <v>1</v>
      </c>
      <c r="R165" s="742">
        <v>796.5</v>
      </c>
    </row>
    <row r="166" spans="1:18" ht="14.4" customHeight="1" x14ac:dyDescent="0.3">
      <c r="A166" s="737" t="s">
        <v>6689</v>
      </c>
      <c r="B166" s="738" t="s">
        <v>6792</v>
      </c>
      <c r="C166" s="738" t="s">
        <v>625</v>
      </c>
      <c r="D166" s="738" t="s">
        <v>6841</v>
      </c>
      <c r="E166" s="738" t="s">
        <v>6844</v>
      </c>
      <c r="F166" s="738" t="s">
        <v>6845</v>
      </c>
      <c r="G166" s="741">
        <v>1</v>
      </c>
      <c r="H166" s="741">
        <v>377.3</v>
      </c>
      <c r="I166" s="738">
        <v>0.14285714285714285</v>
      </c>
      <c r="J166" s="738">
        <v>377.3</v>
      </c>
      <c r="K166" s="741">
        <v>7</v>
      </c>
      <c r="L166" s="741">
        <v>2641.1000000000004</v>
      </c>
      <c r="M166" s="738">
        <v>1</v>
      </c>
      <c r="N166" s="738">
        <v>377.30000000000007</v>
      </c>
      <c r="O166" s="741">
        <v>5</v>
      </c>
      <c r="P166" s="741">
        <v>1886.5</v>
      </c>
      <c r="Q166" s="754">
        <v>0.71428571428571419</v>
      </c>
      <c r="R166" s="742">
        <v>377.3</v>
      </c>
    </row>
    <row r="167" spans="1:18" ht="14.4" customHeight="1" x14ac:dyDescent="0.3">
      <c r="A167" s="737" t="s">
        <v>6689</v>
      </c>
      <c r="B167" s="738" t="s">
        <v>6792</v>
      </c>
      <c r="C167" s="738" t="s">
        <v>625</v>
      </c>
      <c r="D167" s="738" t="s">
        <v>6651</v>
      </c>
      <c r="E167" s="738" t="s">
        <v>6654</v>
      </c>
      <c r="F167" s="738" t="s">
        <v>6655</v>
      </c>
      <c r="G167" s="741">
        <v>2</v>
      </c>
      <c r="H167" s="741">
        <v>58</v>
      </c>
      <c r="I167" s="738">
        <v>0.12888888888888889</v>
      </c>
      <c r="J167" s="738">
        <v>29</v>
      </c>
      <c r="K167" s="741">
        <v>15</v>
      </c>
      <c r="L167" s="741">
        <v>450</v>
      </c>
      <c r="M167" s="738">
        <v>1</v>
      </c>
      <c r="N167" s="738">
        <v>30</v>
      </c>
      <c r="O167" s="741">
        <v>1</v>
      </c>
      <c r="P167" s="741">
        <v>30</v>
      </c>
      <c r="Q167" s="754">
        <v>6.6666666666666666E-2</v>
      </c>
      <c r="R167" s="742">
        <v>30</v>
      </c>
    </row>
    <row r="168" spans="1:18" ht="14.4" customHeight="1" x14ac:dyDescent="0.3">
      <c r="A168" s="737" t="s">
        <v>6689</v>
      </c>
      <c r="B168" s="738" t="s">
        <v>6792</v>
      </c>
      <c r="C168" s="738" t="s">
        <v>625</v>
      </c>
      <c r="D168" s="738" t="s">
        <v>6651</v>
      </c>
      <c r="E168" s="738" t="s">
        <v>6656</v>
      </c>
      <c r="F168" s="738" t="s">
        <v>6657</v>
      </c>
      <c r="G168" s="741">
        <v>150</v>
      </c>
      <c r="H168" s="741">
        <v>9600</v>
      </c>
      <c r="I168" s="738">
        <v>0.9569377990430622</v>
      </c>
      <c r="J168" s="738">
        <v>64</v>
      </c>
      <c r="K168" s="741">
        <v>152</v>
      </c>
      <c r="L168" s="741">
        <v>10032</v>
      </c>
      <c r="M168" s="738">
        <v>1</v>
      </c>
      <c r="N168" s="738">
        <v>66</v>
      </c>
      <c r="O168" s="741">
        <v>141</v>
      </c>
      <c r="P168" s="741">
        <v>9306</v>
      </c>
      <c r="Q168" s="754">
        <v>0.92763157894736847</v>
      </c>
      <c r="R168" s="742">
        <v>66</v>
      </c>
    </row>
    <row r="169" spans="1:18" ht="14.4" customHeight="1" x14ac:dyDescent="0.3">
      <c r="A169" s="737" t="s">
        <v>6689</v>
      </c>
      <c r="B169" s="738" t="s">
        <v>6792</v>
      </c>
      <c r="C169" s="738" t="s">
        <v>625</v>
      </c>
      <c r="D169" s="738" t="s">
        <v>6651</v>
      </c>
      <c r="E169" s="738" t="s">
        <v>6740</v>
      </c>
      <c r="F169" s="738" t="s">
        <v>6741</v>
      </c>
      <c r="G169" s="741">
        <v>2</v>
      </c>
      <c r="H169" s="741">
        <v>218</v>
      </c>
      <c r="I169" s="738">
        <v>1.8956521739130434</v>
      </c>
      <c r="J169" s="738">
        <v>109</v>
      </c>
      <c r="K169" s="741">
        <v>1</v>
      </c>
      <c r="L169" s="741">
        <v>115</v>
      </c>
      <c r="M169" s="738">
        <v>1</v>
      </c>
      <c r="N169" s="738">
        <v>115</v>
      </c>
      <c r="O169" s="741"/>
      <c r="P169" s="741"/>
      <c r="Q169" s="754"/>
      <c r="R169" s="742"/>
    </row>
    <row r="170" spans="1:18" ht="14.4" customHeight="1" x14ac:dyDescent="0.3">
      <c r="A170" s="737" t="s">
        <v>6689</v>
      </c>
      <c r="B170" s="738" t="s">
        <v>6792</v>
      </c>
      <c r="C170" s="738" t="s">
        <v>625</v>
      </c>
      <c r="D170" s="738" t="s">
        <v>6651</v>
      </c>
      <c r="E170" s="738" t="s">
        <v>6720</v>
      </c>
      <c r="F170" s="738" t="s">
        <v>6721</v>
      </c>
      <c r="G170" s="741">
        <v>115</v>
      </c>
      <c r="H170" s="741">
        <v>16560</v>
      </c>
      <c r="I170" s="738">
        <v>0.76123931231037967</v>
      </c>
      <c r="J170" s="738">
        <v>144</v>
      </c>
      <c r="K170" s="741">
        <v>149</v>
      </c>
      <c r="L170" s="741">
        <v>21754</v>
      </c>
      <c r="M170" s="738">
        <v>1</v>
      </c>
      <c r="N170" s="738">
        <v>146</v>
      </c>
      <c r="O170" s="741">
        <v>226</v>
      </c>
      <c r="P170" s="741">
        <v>33222</v>
      </c>
      <c r="Q170" s="754">
        <v>1.5271674174864394</v>
      </c>
      <c r="R170" s="742">
        <v>147</v>
      </c>
    </row>
    <row r="171" spans="1:18" ht="14.4" customHeight="1" x14ac:dyDescent="0.3">
      <c r="A171" s="737" t="s">
        <v>6689</v>
      </c>
      <c r="B171" s="738" t="s">
        <v>6792</v>
      </c>
      <c r="C171" s="738" t="s">
        <v>625</v>
      </c>
      <c r="D171" s="738" t="s">
        <v>6651</v>
      </c>
      <c r="E171" s="738" t="s">
        <v>6846</v>
      </c>
      <c r="F171" s="738" t="s">
        <v>6847</v>
      </c>
      <c r="G171" s="741">
        <v>30</v>
      </c>
      <c r="H171" s="741">
        <v>5670</v>
      </c>
      <c r="I171" s="738">
        <v>0.70919324577861165</v>
      </c>
      <c r="J171" s="738">
        <v>189</v>
      </c>
      <c r="K171" s="741">
        <v>41</v>
      </c>
      <c r="L171" s="741">
        <v>7995</v>
      </c>
      <c r="M171" s="738">
        <v>1</v>
      </c>
      <c r="N171" s="738">
        <v>195</v>
      </c>
      <c r="O171" s="741">
        <v>32</v>
      </c>
      <c r="P171" s="741">
        <v>6272</v>
      </c>
      <c r="Q171" s="754">
        <v>0.78449030644152595</v>
      </c>
      <c r="R171" s="742">
        <v>196</v>
      </c>
    </row>
    <row r="172" spans="1:18" ht="14.4" customHeight="1" x14ac:dyDescent="0.3">
      <c r="A172" s="737" t="s">
        <v>6689</v>
      </c>
      <c r="B172" s="738" t="s">
        <v>6792</v>
      </c>
      <c r="C172" s="738" t="s">
        <v>625</v>
      </c>
      <c r="D172" s="738" t="s">
        <v>6651</v>
      </c>
      <c r="E172" s="738" t="s">
        <v>6695</v>
      </c>
      <c r="F172" s="738" t="s">
        <v>6696</v>
      </c>
      <c r="G172" s="741">
        <v>13</v>
      </c>
      <c r="H172" s="741">
        <v>455</v>
      </c>
      <c r="I172" s="738">
        <v>0.76858108108108103</v>
      </c>
      <c r="J172" s="738">
        <v>35</v>
      </c>
      <c r="K172" s="741">
        <v>16</v>
      </c>
      <c r="L172" s="741">
        <v>592</v>
      </c>
      <c r="M172" s="738">
        <v>1</v>
      </c>
      <c r="N172" s="738">
        <v>37</v>
      </c>
      <c r="O172" s="741">
        <v>16</v>
      </c>
      <c r="P172" s="741">
        <v>592</v>
      </c>
      <c r="Q172" s="754">
        <v>1</v>
      </c>
      <c r="R172" s="742">
        <v>37</v>
      </c>
    </row>
    <row r="173" spans="1:18" ht="14.4" customHeight="1" x14ac:dyDescent="0.3">
      <c r="A173" s="737" t="s">
        <v>6689</v>
      </c>
      <c r="B173" s="738" t="s">
        <v>6792</v>
      </c>
      <c r="C173" s="738" t="s">
        <v>625</v>
      </c>
      <c r="D173" s="738" t="s">
        <v>6651</v>
      </c>
      <c r="E173" s="738" t="s">
        <v>6848</v>
      </c>
      <c r="F173" s="738" t="s">
        <v>6849</v>
      </c>
      <c r="G173" s="741">
        <v>2</v>
      </c>
      <c r="H173" s="741">
        <v>330</v>
      </c>
      <c r="I173" s="738">
        <v>0.26634382566585957</v>
      </c>
      <c r="J173" s="738">
        <v>165</v>
      </c>
      <c r="K173" s="741">
        <v>7</v>
      </c>
      <c r="L173" s="741">
        <v>1239</v>
      </c>
      <c r="M173" s="738">
        <v>1</v>
      </c>
      <c r="N173" s="738">
        <v>177</v>
      </c>
      <c r="O173" s="741">
        <v>5</v>
      </c>
      <c r="P173" s="741">
        <v>885</v>
      </c>
      <c r="Q173" s="754">
        <v>0.7142857142857143</v>
      </c>
      <c r="R173" s="742">
        <v>177</v>
      </c>
    </row>
    <row r="174" spans="1:18" ht="14.4" customHeight="1" x14ac:dyDescent="0.3">
      <c r="A174" s="737" t="s">
        <v>6689</v>
      </c>
      <c r="B174" s="738" t="s">
        <v>6792</v>
      </c>
      <c r="C174" s="738" t="s">
        <v>625</v>
      </c>
      <c r="D174" s="738" t="s">
        <v>6651</v>
      </c>
      <c r="E174" s="738" t="s">
        <v>6850</v>
      </c>
      <c r="F174" s="738" t="s">
        <v>6851</v>
      </c>
      <c r="G174" s="741">
        <v>4</v>
      </c>
      <c r="H174" s="741">
        <v>0</v>
      </c>
      <c r="I174" s="738"/>
      <c r="J174" s="738">
        <v>0</v>
      </c>
      <c r="K174" s="741">
        <v>5</v>
      </c>
      <c r="L174" s="741">
        <v>0</v>
      </c>
      <c r="M174" s="738"/>
      <c r="N174" s="738">
        <v>0</v>
      </c>
      <c r="O174" s="741">
        <v>10</v>
      </c>
      <c r="P174" s="741">
        <v>0</v>
      </c>
      <c r="Q174" s="754"/>
      <c r="R174" s="742">
        <v>0</v>
      </c>
    </row>
    <row r="175" spans="1:18" ht="14.4" customHeight="1" x14ac:dyDescent="0.3">
      <c r="A175" s="737" t="s">
        <v>6689</v>
      </c>
      <c r="B175" s="738" t="s">
        <v>6792</v>
      </c>
      <c r="C175" s="738" t="s">
        <v>625</v>
      </c>
      <c r="D175" s="738" t="s">
        <v>6651</v>
      </c>
      <c r="E175" s="738" t="s">
        <v>6752</v>
      </c>
      <c r="F175" s="738" t="s">
        <v>6753</v>
      </c>
      <c r="G175" s="741">
        <v>9</v>
      </c>
      <c r="H175" s="741">
        <v>0</v>
      </c>
      <c r="I175" s="738"/>
      <c r="J175" s="738">
        <v>0</v>
      </c>
      <c r="K175" s="741">
        <v>11</v>
      </c>
      <c r="L175" s="741">
        <v>0</v>
      </c>
      <c r="M175" s="738"/>
      <c r="N175" s="738">
        <v>0</v>
      </c>
      <c r="O175" s="741">
        <v>11</v>
      </c>
      <c r="P175" s="741">
        <v>0</v>
      </c>
      <c r="Q175" s="754"/>
      <c r="R175" s="742">
        <v>0</v>
      </c>
    </row>
    <row r="176" spans="1:18" ht="14.4" customHeight="1" x14ac:dyDescent="0.3">
      <c r="A176" s="737" t="s">
        <v>6689</v>
      </c>
      <c r="B176" s="738" t="s">
        <v>6792</v>
      </c>
      <c r="C176" s="738" t="s">
        <v>625</v>
      </c>
      <c r="D176" s="738" t="s">
        <v>6651</v>
      </c>
      <c r="E176" s="738" t="s">
        <v>6784</v>
      </c>
      <c r="F176" s="738" t="s">
        <v>6785</v>
      </c>
      <c r="G176" s="741">
        <v>7</v>
      </c>
      <c r="H176" s="741">
        <v>0</v>
      </c>
      <c r="I176" s="738"/>
      <c r="J176" s="738">
        <v>0</v>
      </c>
      <c r="K176" s="741">
        <v>6</v>
      </c>
      <c r="L176" s="741">
        <v>0</v>
      </c>
      <c r="M176" s="738"/>
      <c r="N176" s="738">
        <v>0</v>
      </c>
      <c r="O176" s="741">
        <v>4</v>
      </c>
      <c r="P176" s="741">
        <v>0</v>
      </c>
      <c r="Q176" s="754"/>
      <c r="R176" s="742">
        <v>0</v>
      </c>
    </row>
    <row r="177" spans="1:18" ht="14.4" customHeight="1" x14ac:dyDescent="0.3">
      <c r="A177" s="737" t="s">
        <v>6689</v>
      </c>
      <c r="B177" s="738" t="s">
        <v>6792</v>
      </c>
      <c r="C177" s="738" t="s">
        <v>625</v>
      </c>
      <c r="D177" s="738" t="s">
        <v>6651</v>
      </c>
      <c r="E177" s="738" t="s">
        <v>6664</v>
      </c>
      <c r="F177" s="738" t="s">
        <v>6665</v>
      </c>
      <c r="G177" s="741">
        <v>26</v>
      </c>
      <c r="H177" s="741">
        <v>0</v>
      </c>
      <c r="I177" s="738">
        <v>0</v>
      </c>
      <c r="J177" s="738">
        <v>0</v>
      </c>
      <c r="K177" s="741">
        <v>16</v>
      </c>
      <c r="L177" s="741">
        <v>533.31999999999994</v>
      </c>
      <c r="M177" s="738">
        <v>1</v>
      </c>
      <c r="N177" s="738">
        <v>33.332499999999996</v>
      </c>
      <c r="O177" s="741">
        <v>26</v>
      </c>
      <c r="P177" s="741">
        <v>866.66</v>
      </c>
      <c r="Q177" s="754">
        <v>1.6250281257031427</v>
      </c>
      <c r="R177" s="742">
        <v>33.333076923076923</v>
      </c>
    </row>
    <row r="178" spans="1:18" ht="14.4" customHeight="1" x14ac:dyDescent="0.3">
      <c r="A178" s="737" t="s">
        <v>6689</v>
      </c>
      <c r="B178" s="738" t="s">
        <v>6792</v>
      </c>
      <c r="C178" s="738" t="s">
        <v>625</v>
      </c>
      <c r="D178" s="738" t="s">
        <v>6651</v>
      </c>
      <c r="E178" s="738" t="s">
        <v>6699</v>
      </c>
      <c r="F178" s="738" t="s">
        <v>6700</v>
      </c>
      <c r="G178" s="741">
        <v>145</v>
      </c>
      <c r="H178" s="741">
        <v>15660</v>
      </c>
      <c r="I178" s="738">
        <v>0.78488372093023251</v>
      </c>
      <c r="J178" s="738">
        <v>108</v>
      </c>
      <c r="K178" s="741">
        <v>172</v>
      </c>
      <c r="L178" s="741">
        <v>19952</v>
      </c>
      <c r="M178" s="738">
        <v>1</v>
      </c>
      <c r="N178" s="738">
        <v>116</v>
      </c>
      <c r="O178" s="741">
        <v>193</v>
      </c>
      <c r="P178" s="741">
        <v>22388</v>
      </c>
      <c r="Q178" s="754">
        <v>1.1220930232558139</v>
      </c>
      <c r="R178" s="742">
        <v>116</v>
      </c>
    </row>
    <row r="179" spans="1:18" ht="14.4" customHeight="1" x14ac:dyDescent="0.3">
      <c r="A179" s="737" t="s">
        <v>6689</v>
      </c>
      <c r="B179" s="738" t="s">
        <v>6792</v>
      </c>
      <c r="C179" s="738" t="s">
        <v>625</v>
      </c>
      <c r="D179" s="738" t="s">
        <v>6651</v>
      </c>
      <c r="E179" s="738" t="s">
        <v>6666</v>
      </c>
      <c r="F179" s="738" t="s">
        <v>6667</v>
      </c>
      <c r="G179" s="741">
        <v>152</v>
      </c>
      <c r="H179" s="741">
        <v>5472</v>
      </c>
      <c r="I179" s="738">
        <v>0.96661367249602548</v>
      </c>
      <c r="J179" s="738">
        <v>36</v>
      </c>
      <c r="K179" s="741">
        <v>153</v>
      </c>
      <c r="L179" s="741">
        <v>5661</v>
      </c>
      <c r="M179" s="738">
        <v>1</v>
      </c>
      <c r="N179" s="738">
        <v>37</v>
      </c>
      <c r="O179" s="741">
        <v>108</v>
      </c>
      <c r="P179" s="741">
        <v>3996</v>
      </c>
      <c r="Q179" s="754">
        <v>0.70588235294117652</v>
      </c>
      <c r="R179" s="742">
        <v>37</v>
      </c>
    </row>
    <row r="180" spans="1:18" ht="14.4" customHeight="1" x14ac:dyDescent="0.3">
      <c r="A180" s="737" t="s">
        <v>6689</v>
      </c>
      <c r="B180" s="738" t="s">
        <v>6792</v>
      </c>
      <c r="C180" s="738" t="s">
        <v>625</v>
      </c>
      <c r="D180" s="738" t="s">
        <v>6651</v>
      </c>
      <c r="E180" s="738" t="s">
        <v>6726</v>
      </c>
      <c r="F180" s="738" t="s">
        <v>6727</v>
      </c>
      <c r="G180" s="741">
        <v>12</v>
      </c>
      <c r="H180" s="741">
        <v>372</v>
      </c>
      <c r="I180" s="738"/>
      <c r="J180" s="738">
        <v>31</v>
      </c>
      <c r="K180" s="741"/>
      <c r="L180" s="741"/>
      <c r="M180" s="738"/>
      <c r="N180" s="738"/>
      <c r="O180" s="741">
        <v>1</v>
      </c>
      <c r="P180" s="741">
        <v>32</v>
      </c>
      <c r="Q180" s="754"/>
      <c r="R180" s="742">
        <v>32</v>
      </c>
    </row>
    <row r="181" spans="1:18" ht="14.4" customHeight="1" x14ac:dyDescent="0.3">
      <c r="A181" s="737" t="s">
        <v>6689</v>
      </c>
      <c r="B181" s="738" t="s">
        <v>6792</v>
      </c>
      <c r="C181" s="738" t="s">
        <v>625</v>
      </c>
      <c r="D181" s="738" t="s">
        <v>6651</v>
      </c>
      <c r="E181" s="738" t="s">
        <v>6703</v>
      </c>
      <c r="F181" s="738" t="s">
        <v>6704</v>
      </c>
      <c r="G181" s="741"/>
      <c r="H181" s="741"/>
      <c r="I181" s="738"/>
      <c r="J181" s="738"/>
      <c r="K181" s="741"/>
      <c r="L181" s="741"/>
      <c r="M181" s="738"/>
      <c r="N181" s="738"/>
      <c r="O181" s="741">
        <v>2</v>
      </c>
      <c r="P181" s="741">
        <v>148</v>
      </c>
      <c r="Q181" s="754"/>
      <c r="R181" s="742">
        <v>74</v>
      </c>
    </row>
    <row r="182" spans="1:18" ht="14.4" customHeight="1" x14ac:dyDescent="0.3">
      <c r="A182" s="737" t="s">
        <v>6689</v>
      </c>
      <c r="B182" s="738" t="s">
        <v>6792</v>
      </c>
      <c r="C182" s="738" t="s">
        <v>625</v>
      </c>
      <c r="D182" s="738" t="s">
        <v>6651</v>
      </c>
      <c r="E182" s="738" t="s">
        <v>6852</v>
      </c>
      <c r="F182" s="738" t="s">
        <v>6853</v>
      </c>
      <c r="G182" s="741">
        <v>61</v>
      </c>
      <c r="H182" s="741">
        <v>20191</v>
      </c>
      <c r="I182" s="738">
        <v>0.79217671060891404</v>
      </c>
      <c r="J182" s="738">
        <v>331</v>
      </c>
      <c r="K182" s="741">
        <v>72</v>
      </c>
      <c r="L182" s="741">
        <v>25488</v>
      </c>
      <c r="M182" s="738">
        <v>1</v>
      </c>
      <c r="N182" s="738">
        <v>354</v>
      </c>
      <c r="O182" s="741">
        <v>98</v>
      </c>
      <c r="P182" s="741">
        <v>34790</v>
      </c>
      <c r="Q182" s="754">
        <v>1.3649560577526678</v>
      </c>
      <c r="R182" s="742">
        <v>355</v>
      </c>
    </row>
    <row r="183" spans="1:18" ht="14.4" customHeight="1" x14ac:dyDescent="0.3">
      <c r="A183" s="737" t="s">
        <v>6689</v>
      </c>
      <c r="B183" s="738" t="s">
        <v>6792</v>
      </c>
      <c r="C183" s="738" t="s">
        <v>625</v>
      </c>
      <c r="D183" s="738" t="s">
        <v>6651</v>
      </c>
      <c r="E183" s="738" t="s">
        <v>6705</v>
      </c>
      <c r="F183" s="738" t="s">
        <v>6706</v>
      </c>
      <c r="G183" s="741">
        <v>5</v>
      </c>
      <c r="H183" s="741">
        <v>1050</v>
      </c>
      <c r="I183" s="738">
        <v>4.7297297297297298</v>
      </c>
      <c r="J183" s="738">
        <v>210</v>
      </c>
      <c r="K183" s="741">
        <v>1</v>
      </c>
      <c r="L183" s="741">
        <v>222</v>
      </c>
      <c r="M183" s="738">
        <v>1</v>
      </c>
      <c r="N183" s="738">
        <v>222</v>
      </c>
      <c r="O183" s="741">
        <v>4</v>
      </c>
      <c r="P183" s="741">
        <v>892</v>
      </c>
      <c r="Q183" s="754">
        <v>4.0180180180180178</v>
      </c>
      <c r="R183" s="742">
        <v>223</v>
      </c>
    </row>
    <row r="184" spans="1:18" ht="14.4" customHeight="1" x14ac:dyDescent="0.3">
      <c r="A184" s="737" t="s">
        <v>6689</v>
      </c>
      <c r="B184" s="738" t="s">
        <v>6792</v>
      </c>
      <c r="C184" s="738" t="s">
        <v>625</v>
      </c>
      <c r="D184" s="738" t="s">
        <v>6651</v>
      </c>
      <c r="E184" s="738" t="s">
        <v>6854</v>
      </c>
      <c r="F184" s="738" t="s">
        <v>6855</v>
      </c>
      <c r="G184" s="741"/>
      <c r="H184" s="741"/>
      <c r="I184" s="738"/>
      <c r="J184" s="738"/>
      <c r="K184" s="741">
        <v>1</v>
      </c>
      <c r="L184" s="741">
        <v>474</v>
      </c>
      <c r="M184" s="738">
        <v>1</v>
      </c>
      <c r="N184" s="738">
        <v>474</v>
      </c>
      <c r="O184" s="741">
        <v>1</v>
      </c>
      <c r="P184" s="741">
        <v>475</v>
      </c>
      <c r="Q184" s="754">
        <v>1.0021097046413503</v>
      </c>
      <c r="R184" s="742">
        <v>475</v>
      </c>
    </row>
    <row r="185" spans="1:18" ht="14.4" customHeight="1" x14ac:dyDescent="0.3">
      <c r="A185" s="737" t="s">
        <v>6689</v>
      </c>
      <c r="B185" s="738" t="s">
        <v>6792</v>
      </c>
      <c r="C185" s="738" t="s">
        <v>625</v>
      </c>
      <c r="D185" s="738" t="s">
        <v>6651</v>
      </c>
      <c r="E185" s="738" t="s">
        <v>6760</v>
      </c>
      <c r="F185" s="738" t="s">
        <v>6761</v>
      </c>
      <c r="G185" s="741">
        <v>4</v>
      </c>
      <c r="H185" s="741">
        <v>308</v>
      </c>
      <c r="I185" s="738">
        <v>0.66666666666666663</v>
      </c>
      <c r="J185" s="738">
        <v>77</v>
      </c>
      <c r="K185" s="741">
        <v>6</v>
      </c>
      <c r="L185" s="741">
        <v>462</v>
      </c>
      <c r="M185" s="738">
        <v>1</v>
      </c>
      <c r="N185" s="738">
        <v>77</v>
      </c>
      <c r="O185" s="741">
        <v>4</v>
      </c>
      <c r="P185" s="741">
        <v>308</v>
      </c>
      <c r="Q185" s="754">
        <v>0.66666666666666663</v>
      </c>
      <c r="R185" s="742">
        <v>77</v>
      </c>
    </row>
    <row r="186" spans="1:18" ht="14.4" customHeight="1" x14ac:dyDescent="0.3">
      <c r="A186" s="737" t="s">
        <v>6689</v>
      </c>
      <c r="B186" s="738" t="s">
        <v>6792</v>
      </c>
      <c r="C186" s="738" t="s">
        <v>625</v>
      </c>
      <c r="D186" s="738" t="s">
        <v>6651</v>
      </c>
      <c r="E186" s="738" t="s">
        <v>6762</v>
      </c>
      <c r="F186" s="738" t="s">
        <v>6763</v>
      </c>
      <c r="G186" s="741"/>
      <c r="H186" s="741"/>
      <c r="I186" s="738"/>
      <c r="J186" s="738"/>
      <c r="K186" s="741">
        <v>2</v>
      </c>
      <c r="L186" s="741">
        <v>118</v>
      </c>
      <c r="M186" s="738">
        <v>1</v>
      </c>
      <c r="N186" s="738">
        <v>59</v>
      </c>
      <c r="O186" s="741"/>
      <c r="P186" s="741"/>
      <c r="Q186" s="754"/>
      <c r="R186" s="742"/>
    </row>
    <row r="187" spans="1:18" ht="14.4" customHeight="1" x14ac:dyDescent="0.3">
      <c r="A187" s="737" t="s">
        <v>6689</v>
      </c>
      <c r="B187" s="738" t="s">
        <v>6792</v>
      </c>
      <c r="C187" s="738" t="s">
        <v>625</v>
      </c>
      <c r="D187" s="738" t="s">
        <v>6651</v>
      </c>
      <c r="E187" s="738" t="s">
        <v>6856</v>
      </c>
      <c r="F187" s="738" t="s">
        <v>6857</v>
      </c>
      <c r="G187" s="741">
        <v>368</v>
      </c>
      <c r="H187" s="741">
        <v>60720</v>
      </c>
      <c r="I187" s="738">
        <v>0.82662854809066777</v>
      </c>
      <c r="J187" s="738">
        <v>165</v>
      </c>
      <c r="K187" s="741">
        <v>415</v>
      </c>
      <c r="L187" s="741">
        <v>73455</v>
      </c>
      <c r="M187" s="738">
        <v>1</v>
      </c>
      <c r="N187" s="738">
        <v>177</v>
      </c>
      <c r="O187" s="741">
        <v>374</v>
      </c>
      <c r="P187" s="741">
        <v>66198</v>
      </c>
      <c r="Q187" s="754">
        <v>0.90120481927710838</v>
      </c>
      <c r="R187" s="742">
        <v>177</v>
      </c>
    </row>
    <row r="188" spans="1:18" ht="14.4" customHeight="1" x14ac:dyDescent="0.3">
      <c r="A188" s="737" t="s">
        <v>6689</v>
      </c>
      <c r="B188" s="738" t="s">
        <v>6792</v>
      </c>
      <c r="C188" s="738" t="s">
        <v>625</v>
      </c>
      <c r="D188" s="738" t="s">
        <v>6651</v>
      </c>
      <c r="E188" s="738" t="s">
        <v>6858</v>
      </c>
      <c r="F188" s="738" t="s">
        <v>6859</v>
      </c>
      <c r="G188" s="741">
        <v>1</v>
      </c>
      <c r="H188" s="741">
        <v>653</v>
      </c>
      <c r="I188" s="738">
        <v>0.23288159771754635</v>
      </c>
      <c r="J188" s="738">
        <v>653</v>
      </c>
      <c r="K188" s="741">
        <v>4</v>
      </c>
      <c r="L188" s="741">
        <v>2804</v>
      </c>
      <c r="M188" s="738">
        <v>1</v>
      </c>
      <c r="N188" s="738">
        <v>701</v>
      </c>
      <c r="O188" s="741">
        <v>3</v>
      </c>
      <c r="P188" s="741">
        <v>2103</v>
      </c>
      <c r="Q188" s="754">
        <v>0.75</v>
      </c>
      <c r="R188" s="742">
        <v>701</v>
      </c>
    </row>
    <row r="189" spans="1:18" ht="14.4" customHeight="1" x14ac:dyDescent="0.3">
      <c r="A189" s="737" t="s">
        <v>6689</v>
      </c>
      <c r="B189" s="738" t="s">
        <v>6792</v>
      </c>
      <c r="C189" s="738" t="s">
        <v>6776</v>
      </c>
      <c r="D189" s="738" t="s">
        <v>6633</v>
      </c>
      <c r="E189" s="738" t="s">
        <v>6801</v>
      </c>
      <c r="F189" s="738" t="s">
        <v>6802</v>
      </c>
      <c r="G189" s="741">
        <v>0</v>
      </c>
      <c r="H189" s="741">
        <v>-7.2759576141834259E-12</v>
      </c>
      <c r="I189" s="738"/>
      <c r="J189" s="738"/>
      <c r="K189" s="741">
        <v>0</v>
      </c>
      <c r="L189" s="741">
        <v>0</v>
      </c>
      <c r="M189" s="738"/>
      <c r="N189" s="738"/>
      <c r="O189" s="741">
        <v>0</v>
      </c>
      <c r="P189" s="741">
        <v>4.3655745685100555E-11</v>
      </c>
      <c r="Q189" s="754"/>
      <c r="R189" s="742"/>
    </row>
    <row r="190" spans="1:18" ht="14.4" customHeight="1" x14ac:dyDescent="0.3">
      <c r="A190" s="737" t="s">
        <v>6689</v>
      </c>
      <c r="B190" s="738" t="s">
        <v>6792</v>
      </c>
      <c r="C190" s="738" t="s">
        <v>6776</v>
      </c>
      <c r="D190" s="738" t="s">
        <v>6633</v>
      </c>
      <c r="E190" s="738" t="s">
        <v>6803</v>
      </c>
      <c r="F190" s="738" t="s">
        <v>6804</v>
      </c>
      <c r="G190" s="741">
        <v>0</v>
      </c>
      <c r="H190" s="741">
        <v>0</v>
      </c>
      <c r="I190" s="738"/>
      <c r="J190" s="738"/>
      <c r="K190" s="741">
        <v>0</v>
      </c>
      <c r="L190" s="741">
        <v>0</v>
      </c>
      <c r="M190" s="738"/>
      <c r="N190" s="738"/>
      <c r="O190" s="741">
        <v>0</v>
      </c>
      <c r="P190" s="741">
        <v>0</v>
      </c>
      <c r="Q190" s="754"/>
      <c r="R190" s="742"/>
    </row>
    <row r="191" spans="1:18" ht="14.4" customHeight="1" x14ac:dyDescent="0.3">
      <c r="A191" s="737" t="s">
        <v>6689</v>
      </c>
      <c r="B191" s="738" t="s">
        <v>6860</v>
      </c>
      <c r="C191" s="738" t="s">
        <v>625</v>
      </c>
      <c r="D191" s="738" t="s">
        <v>6633</v>
      </c>
      <c r="E191" s="738" t="s">
        <v>6861</v>
      </c>
      <c r="F191" s="738" t="s">
        <v>6862</v>
      </c>
      <c r="G191" s="741">
        <v>3</v>
      </c>
      <c r="H191" s="741">
        <v>29481.360000000001</v>
      </c>
      <c r="I191" s="738">
        <v>1.2655301459585175</v>
      </c>
      <c r="J191" s="738">
        <v>9827.1200000000008</v>
      </c>
      <c r="K191" s="741">
        <v>2</v>
      </c>
      <c r="L191" s="741">
        <v>23295.66</v>
      </c>
      <c r="M191" s="738">
        <v>1</v>
      </c>
      <c r="N191" s="738">
        <v>11647.83</v>
      </c>
      <c r="O191" s="741">
        <v>4</v>
      </c>
      <c r="P191" s="741">
        <v>39308.44</v>
      </c>
      <c r="Q191" s="754">
        <v>1.6873718108866631</v>
      </c>
      <c r="R191" s="742">
        <v>9827.11</v>
      </c>
    </row>
    <row r="192" spans="1:18" ht="14.4" customHeight="1" x14ac:dyDescent="0.3">
      <c r="A192" s="737" t="s">
        <v>6689</v>
      </c>
      <c r="B192" s="738" t="s">
        <v>6860</v>
      </c>
      <c r="C192" s="738" t="s">
        <v>625</v>
      </c>
      <c r="D192" s="738" t="s">
        <v>6633</v>
      </c>
      <c r="E192" s="738" t="s">
        <v>6863</v>
      </c>
      <c r="F192" s="738" t="s">
        <v>6862</v>
      </c>
      <c r="G192" s="741">
        <v>101</v>
      </c>
      <c r="H192" s="741">
        <v>1985079.1199999996</v>
      </c>
      <c r="I192" s="738">
        <v>2.3282805208872568</v>
      </c>
      <c r="J192" s="738">
        <v>19654.248712871282</v>
      </c>
      <c r="K192" s="741">
        <v>41</v>
      </c>
      <c r="L192" s="741">
        <v>852594.48</v>
      </c>
      <c r="M192" s="738">
        <v>1</v>
      </c>
      <c r="N192" s="738">
        <v>20794.98731707317</v>
      </c>
      <c r="O192" s="741">
        <v>2.5</v>
      </c>
      <c r="P192" s="741">
        <v>49179.05</v>
      </c>
      <c r="Q192" s="754">
        <v>5.7681642508405642E-2</v>
      </c>
      <c r="R192" s="742">
        <v>19671.620000000003</v>
      </c>
    </row>
    <row r="193" spans="1:18" ht="14.4" customHeight="1" x14ac:dyDescent="0.3">
      <c r="A193" s="737" t="s">
        <v>6689</v>
      </c>
      <c r="B193" s="738" t="s">
        <v>6860</v>
      </c>
      <c r="C193" s="738" t="s">
        <v>625</v>
      </c>
      <c r="D193" s="738" t="s">
        <v>6633</v>
      </c>
      <c r="E193" s="738" t="s">
        <v>1835</v>
      </c>
      <c r="F193" s="738" t="s">
        <v>6818</v>
      </c>
      <c r="G193" s="741">
        <v>4</v>
      </c>
      <c r="H193" s="741">
        <v>2016651.6</v>
      </c>
      <c r="I193" s="738"/>
      <c r="J193" s="738">
        <v>504162.9</v>
      </c>
      <c r="K193" s="741"/>
      <c r="L193" s="741"/>
      <c r="M193" s="738"/>
      <c r="N193" s="738"/>
      <c r="O193" s="741">
        <v>2</v>
      </c>
      <c r="P193" s="741">
        <v>925786.4</v>
      </c>
      <c r="Q193" s="754"/>
      <c r="R193" s="742">
        <v>462893.2</v>
      </c>
    </row>
    <row r="194" spans="1:18" ht="14.4" customHeight="1" x14ac:dyDescent="0.3">
      <c r="A194" s="737" t="s">
        <v>6689</v>
      </c>
      <c r="B194" s="738" t="s">
        <v>6860</v>
      </c>
      <c r="C194" s="738" t="s">
        <v>625</v>
      </c>
      <c r="D194" s="738" t="s">
        <v>6633</v>
      </c>
      <c r="E194" s="738" t="s">
        <v>6864</v>
      </c>
      <c r="F194" s="738" t="s">
        <v>6862</v>
      </c>
      <c r="G194" s="741"/>
      <c r="H194" s="741"/>
      <c r="I194" s="738"/>
      <c r="J194" s="738"/>
      <c r="K194" s="741"/>
      <c r="L194" s="741"/>
      <c r="M194" s="738"/>
      <c r="N194" s="738"/>
      <c r="O194" s="741">
        <v>22.509999999999998</v>
      </c>
      <c r="P194" s="741">
        <v>444564.96999999991</v>
      </c>
      <c r="Q194" s="754"/>
      <c r="R194" s="742">
        <v>19749.665482007993</v>
      </c>
    </row>
    <row r="195" spans="1:18" ht="14.4" customHeight="1" x14ac:dyDescent="0.3">
      <c r="A195" s="737" t="s">
        <v>6689</v>
      </c>
      <c r="B195" s="738" t="s">
        <v>6860</v>
      </c>
      <c r="C195" s="738" t="s">
        <v>625</v>
      </c>
      <c r="D195" s="738" t="s">
        <v>6633</v>
      </c>
      <c r="E195" s="738" t="s">
        <v>6865</v>
      </c>
      <c r="F195" s="738" t="s">
        <v>6862</v>
      </c>
      <c r="G195" s="741"/>
      <c r="H195" s="741"/>
      <c r="I195" s="738"/>
      <c r="J195" s="738"/>
      <c r="K195" s="741"/>
      <c r="L195" s="741"/>
      <c r="M195" s="738"/>
      <c r="N195" s="738"/>
      <c r="O195" s="741">
        <v>8.01</v>
      </c>
      <c r="P195" s="741">
        <v>79034.52</v>
      </c>
      <c r="Q195" s="754"/>
      <c r="R195" s="742">
        <v>9866.9812734082407</v>
      </c>
    </row>
    <row r="196" spans="1:18" ht="14.4" customHeight="1" x14ac:dyDescent="0.3">
      <c r="A196" s="737" t="s">
        <v>6689</v>
      </c>
      <c r="B196" s="738" t="s">
        <v>6860</v>
      </c>
      <c r="C196" s="738" t="s">
        <v>625</v>
      </c>
      <c r="D196" s="738" t="s">
        <v>6633</v>
      </c>
      <c r="E196" s="738" t="s">
        <v>6866</v>
      </c>
      <c r="F196" s="738"/>
      <c r="G196" s="741"/>
      <c r="H196" s="741"/>
      <c r="I196" s="738"/>
      <c r="J196" s="738"/>
      <c r="K196" s="741">
        <v>1</v>
      </c>
      <c r="L196" s="741">
        <v>462893.2</v>
      </c>
      <c r="M196" s="738">
        <v>1</v>
      </c>
      <c r="N196" s="738">
        <v>462893.2</v>
      </c>
      <c r="O196" s="741"/>
      <c r="P196" s="741"/>
      <c r="Q196" s="754"/>
      <c r="R196" s="742"/>
    </row>
    <row r="197" spans="1:18" ht="14.4" customHeight="1" x14ac:dyDescent="0.3">
      <c r="A197" s="737" t="s">
        <v>6689</v>
      </c>
      <c r="B197" s="738" t="s">
        <v>6860</v>
      </c>
      <c r="C197" s="738" t="s">
        <v>625</v>
      </c>
      <c r="D197" s="738" t="s">
        <v>6651</v>
      </c>
      <c r="E197" s="738" t="s">
        <v>6654</v>
      </c>
      <c r="F197" s="738" t="s">
        <v>6655</v>
      </c>
      <c r="G197" s="741"/>
      <c r="H197" s="741"/>
      <c r="I197" s="738"/>
      <c r="J197" s="738"/>
      <c r="K197" s="741"/>
      <c r="L197" s="741"/>
      <c r="M197" s="738"/>
      <c r="N197" s="738"/>
      <c r="O197" s="741">
        <v>9</v>
      </c>
      <c r="P197" s="741">
        <v>270</v>
      </c>
      <c r="Q197" s="754"/>
      <c r="R197" s="742">
        <v>30</v>
      </c>
    </row>
    <row r="198" spans="1:18" ht="14.4" customHeight="1" x14ac:dyDescent="0.3">
      <c r="A198" s="737" t="s">
        <v>6689</v>
      </c>
      <c r="B198" s="738" t="s">
        <v>6860</v>
      </c>
      <c r="C198" s="738" t="s">
        <v>625</v>
      </c>
      <c r="D198" s="738" t="s">
        <v>6651</v>
      </c>
      <c r="E198" s="738" t="s">
        <v>6656</v>
      </c>
      <c r="F198" s="738" t="s">
        <v>6657</v>
      </c>
      <c r="G198" s="741">
        <v>2</v>
      </c>
      <c r="H198" s="741">
        <v>128</v>
      </c>
      <c r="I198" s="738">
        <v>0.13852813852813853</v>
      </c>
      <c r="J198" s="738">
        <v>64</v>
      </c>
      <c r="K198" s="741">
        <v>14</v>
      </c>
      <c r="L198" s="741">
        <v>924</v>
      </c>
      <c r="M198" s="738">
        <v>1</v>
      </c>
      <c r="N198" s="738">
        <v>66</v>
      </c>
      <c r="O198" s="741">
        <v>5</v>
      </c>
      <c r="P198" s="741">
        <v>330</v>
      </c>
      <c r="Q198" s="754">
        <v>0.35714285714285715</v>
      </c>
      <c r="R198" s="742">
        <v>66</v>
      </c>
    </row>
    <row r="199" spans="1:18" ht="14.4" customHeight="1" x14ac:dyDescent="0.3">
      <c r="A199" s="737" t="s">
        <v>6689</v>
      </c>
      <c r="B199" s="738" t="s">
        <v>6860</v>
      </c>
      <c r="C199" s="738" t="s">
        <v>625</v>
      </c>
      <c r="D199" s="738" t="s">
        <v>6651</v>
      </c>
      <c r="E199" s="738" t="s">
        <v>6720</v>
      </c>
      <c r="F199" s="738" t="s">
        <v>6721</v>
      </c>
      <c r="G199" s="741">
        <v>3</v>
      </c>
      <c r="H199" s="741">
        <v>432</v>
      </c>
      <c r="I199" s="738">
        <v>1.4794520547945205</v>
      </c>
      <c r="J199" s="738">
        <v>144</v>
      </c>
      <c r="K199" s="741">
        <v>2</v>
      </c>
      <c r="L199" s="741">
        <v>292</v>
      </c>
      <c r="M199" s="738">
        <v>1</v>
      </c>
      <c r="N199" s="738">
        <v>146</v>
      </c>
      <c r="O199" s="741">
        <v>3</v>
      </c>
      <c r="P199" s="741">
        <v>441</v>
      </c>
      <c r="Q199" s="754">
        <v>1.5102739726027397</v>
      </c>
      <c r="R199" s="742">
        <v>147</v>
      </c>
    </row>
    <row r="200" spans="1:18" ht="14.4" customHeight="1" x14ac:dyDescent="0.3">
      <c r="A200" s="737" t="s">
        <v>6689</v>
      </c>
      <c r="B200" s="738" t="s">
        <v>6860</v>
      </c>
      <c r="C200" s="738" t="s">
        <v>625</v>
      </c>
      <c r="D200" s="738" t="s">
        <v>6651</v>
      </c>
      <c r="E200" s="738" t="s">
        <v>6695</v>
      </c>
      <c r="F200" s="738" t="s">
        <v>6696</v>
      </c>
      <c r="G200" s="741">
        <v>39</v>
      </c>
      <c r="H200" s="741">
        <v>1365</v>
      </c>
      <c r="I200" s="738">
        <v>0.43402225755166934</v>
      </c>
      <c r="J200" s="738">
        <v>35</v>
      </c>
      <c r="K200" s="741">
        <v>85</v>
      </c>
      <c r="L200" s="741">
        <v>3145</v>
      </c>
      <c r="M200" s="738">
        <v>1</v>
      </c>
      <c r="N200" s="738">
        <v>37</v>
      </c>
      <c r="O200" s="741">
        <v>65</v>
      </c>
      <c r="P200" s="741">
        <v>2405</v>
      </c>
      <c r="Q200" s="754">
        <v>0.76470588235294112</v>
      </c>
      <c r="R200" s="742">
        <v>37</v>
      </c>
    </row>
    <row r="201" spans="1:18" ht="14.4" customHeight="1" x14ac:dyDescent="0.3">
      <c r="A201" s="737" t="s">
        <v>6689</v>
      </c>
      <c r="B201" s="738" t="s">
        <v>6860</v>
      </c>
      <c r="C201" s="738" t="s">
        <v>625</v>
      </c>
      <c r="D201" s="738" t="s">
        <v>6651</v>
      </c>
      <c r="E201" s="738" t="s">
        <v>6867</v>
      </c>
      <c r="F201" s="738" t="s">
        <v>6868</v>
      </c>
      <c r="G201" s="741">
        <v>8</v>
      </c>
      <c r="H201" s="741">
        <v>456</v>
      </c>
      <c r="I201" s="738">
        <v>0.24931656642974304</v>
      </c>
      <c r="J201" s="738">
        <v>57</v>
      </c>
      <c r="K201" s="741">
        <v>31</v>
      </c>
      <c r="L201" s="741">
        <v>1829</v>
      </c>
      <c r="M201" s="738">
        <v>1</v>
      </c>
      <c r="N201" s="738">
        <v>59</v>
      </c>
      <c r="O201" s="741">
        <v>27</v>
      </c>
      <c r="P201" s="741">
        <v>1539</v>
      </c>
      <c r="Q201" s="754">
        <v>0.84144341170038273</v>
      </c>
      <c r="R201" s="742">
        <v>57</v>
      </c>
    </row>
    <row r="202" spans="1:18" ht="14.4" customHeight="1" x14ac:dyDescent="0.3">
      <c r="A202" s="737" t="s">
        <v>6689</v>
      </c>
      <c r="B202" s="738" t="s">
        <v>6860</v>
      </c>
      <c r="C202" s="738" t="s">
        <v>625</v>
      </c>
      <c r="D202" s="738" t="s">
        <v>6651</v>
      </c>
      <c r="E202" s="738" t="s">
        <v>6869</v>
      </c>
      <c r="F202" s="738" t="s">
        <v>6870</v>
      </c>
      <c r="G202" s="741">
        <v>3</v>
      </c>
      <c r="H202" s="741">
        <v>1305</v>
      </c>
      <c r="I202" s="738">
        <v>0.74316628701594534</v>
      </c>
      <c r="J202" s="738">
        <v>435</v>
      </c>
      <c r="K202" s="741">
        <v>4</v>
      </c>
      <c r="L202" s="741">
        <v>1756</v>
      </c>
      <c r="M202" s="738">
        <v>1</v>
      </c>
      <c r="N202" s="738">
        <v>439</v>
      </c>
      <c r="O202" s="741">
        <v>3</v>
      </c>
      <c r="P202" s="741">
        <v>1317</v>
      </c>
      <c r="Q202" s="754">
        <v>0.75</v>
      </c>
      <c r="R202" s="742">
        <v>439</v>
      </c>
    </row>
    <row r="203" spans="1:18" ht="14.4" customHeight="1" x14ac:dyDescent="0.3">
      <c r="A203" s="737" t="s">
        <v>6689</v>
      </c>
      <c r="B203" s="738" t="s">
        <v>6860</v>
      </c>
      <c r="C203" s="738" t="s">
        <v>625</v>
      </c>
      <c r="D203" s="738" t="s">
        <v>6651</v>
      </c>
      <c r="E203" s="738" t="s">
        <v>6752</v>
      </c>
      <c r="F203" s="738" t="s">
        <v>6753</v>
      </c>
      <c r="G203" s="741">
        <v>21</v>
      </c>
      <c r="H203" s="741">
        <v>0</v>
      </c>
      <c r="I203" s="738"/>
      <c r="J203" s="738">
        <v>0</v>
      </c>
      <c r="K203" s="741">
        <v>9</v>
      </c>
      <c r="L203" s="741">
        <v>0</v>
      </c>
      <c r="M203" s="738"/>
      <c r="N203" s="738">
        <v>0</v>
      </c>
      <c r="O203" s="741">
        <v>6</v>
      </c>
      <c r="P203" s="741">
        <v>0</v>
      </c>
      <c r="Q203" s="754"/>
      <c r="R203" s="742">
        <v>0</v>
      </c>
    </row>
    <row r="204" spans="1:18" ht="14.4" customHeight="1" x14ac:dyDescent="0.3">
      <c r="A204" s="737" t="s">
        <v>6689</v>
      </c>
      <c r="B204" s="738" t="s">
        <v>6860</v>
      </c>
      <c r="C204" s="738" t="s">
        <v>625</v>
      </c>
      <c r="D204" s="738" t="s">
        <v>6651</v>
      </c>
      <c r="E204" s="738" t="s">
        <v>6871</v>
      </c>
      <c r="F204" s="738" t="s">
        <v>6872</v>
      </c>
      <c r="G204" s="741">
        <v>81</v>
      </c>
      <c r="H204" s="741">
        <v>13851</v>
      </c>
      <c r="I204" s="738">
        <v>0.39279131100587017</v>
      </c>
      <c r="J204" s="738">
        <v>171</v>
      </c>
      <c r="K204" s="741">
        <v>197</v>
      </c>
      <c r="L204" s="741">
        <v>35263</v>
      </c>
      <c r="M204" s="738">
        <v>1</v>
      </c>
      <c r="N204" s="738">
        <v>179</v>
      </c>
      <c r="O204" s="741">
        <v>164</v>
      </c>
      <c r="P204" s="741">
        <v>44608</v>
      </c>
      <c r="Q204" s="754">
        <v>1.2650086492924595</v>
      </c>
      <c r="R204" s="742">
        <v>272</v>
      </c>
    </row>
    <row r="205" spans="1:18" ht="14.4" customHeight="1" x14ac:dyDescent="0.3">
      <c r="A205" s="737" t="s">
        <v>6689</v>
      </c>
      <c r="B205" s="738" t="s">
        <v>6860</v>
      </c>
      <c r="C205" s="738" t="s">
        <v>625</v>
      </c>
      <c r="D205" s="738" t="s">
        <v>6651</v>
      </c>
      <c r="E205" s="738" t="s">
        <v>6664</v>
      </c>
      <c r="F205" s="738" t="s">
        <v>6665</v>
      </c>
      <c r="G205" s="741">
        <v>1</v>
      </c>
      <c r="H205" s="741">
        <v>0</v>
      </c>
      <c r="I205" s="738">
        <v>0</v>
      </c>
      <c r="J205" s="738">
        <v>0</v>
      </c>
      <c r="K205" s="741">
        <v>1</v>
      </c>
      <c r="L205" s="741">
        <v>33.33</v>
      </c>
      <c r="M205" s="738">
        <v>1</v>
      </c>
      <c r="N205" s="738">
        <v>33.33</v>
      </c>
      <c r="O205" s="741">
        <v>4</v>
      </c>
      <c r="P205" s="741">
        <v>133.32999999999998</v>
      </c>
      <c r="Q205" s="754">
        <v>4.0003000300030003</v>
      </c>
      <c r="R205" s="742">
        <v>33.332499999999996</v>
      </c>
    </row>
    <row r="206" spans="1:18" ht="14.4" customHeight="1" x14ac:dyDescent="0.3">
      <c r="A206" s="737" t="s">
        <v>6689</v>
      </c>
      <c r="B206" s="738" t="s">
        <v>6860</v>
      </c>
      <c r="C206" s="738" t="s">
        <v>625</v>
      </c>
      <c r="D206" s="738" t="s">
        <v>6651</v>
      </c>
      <c r="E206" s="738" t="s">
        <v>6699</v>
      </c>
      <c r="F206" s="738" t="s">
        <v>6700</v>
      </c>
      <c r="G206" s="741">
        <v>164</v>
      </c>
      <c r="H206" s="741">
        <v>17712</v>
      </c>
      <c r="I206" s="738">
        <v>1.6072595281306714</v>
      </c>
      <c r="J206" s="738">
        <v>108</v>
      </c>
      <c r="K206" s="741">
        <v>95</v>
      </c>
      <c r="L206" s="741">
        <v>11020</v>
      </c>
      <c r="M206" s="738">
        <v>1</v>
      </c>
      <c r="N206" s="738">
        <v>116</v>
      </c>
      <c r="O206" s="741">
        <v>129</v>
      </c>
      <c r="P206" s="741">
        <v>14964</v>
      </c>
      <c r="Q206" s="754">
        <v>1.3578947368421053</v>
      </c>
      <c r="R206" s="742">
        <v>116</v>
      </c>
    </row>
    <row r="207" spans="1:18" ht="14.4" customHeight="1" x14ac:dyDescent="0.3">
      <c r="A207" s="737" t="s">
        <v>6689</v>
      </c>
      <c r="B207" s="738" t="s">
        <v>6860</v>
      </c>
      <c r="C207" s="738" t="s">
        <v>625</v>
      </c>
      <c r="D207" s="738" t="s">
        <v>6651</v>
      </c>
      <c r="E207" s="738" t="s">
        <v>6666</v>
      </c>
      <c r="F207" s="738" t="s">
        <v>6667</v>
      </c>
      <c r="G207" s="741">
        <v>6</v>
      </c>
      <c r="H207" s="741">
        <v>216</v>
      </c>
      <c r="I207" s="738">
        <v>0.83397683397683398</v>
      </c>
      <c r="J207" s="738">
        <v>36</v>
      </c>
      <c r="K207" s="741">
        <v>7</v>
      </c>
      <c r="L207" s="741">
        <v>259</v>
      </c>
      <c r="M207" s="738">
        <v>1</v>
      </c>
      <c r="N207" s="738">
        <v>37</v>
      </c>
      <c r="O207" s="741">
        <v>1</v>
      </c>
      <c r="P207" s="741">
        <v>37</v>
      </c>
      <c r="Q207" s="754">
        <v>0.14285714285714285</v>
      </c>
      <c r="R207" s="742">
        <v>37</v>
      </c>
    </row>
    <row r="208" spans="1:18" ht="14.4" customHeight="1" x14ac:dyDescent="0.3">
      <c r="A208" s="737" t="s">
        <v>6689</v>
      </c>
      <c r="B208" s="738" t="s">
        <v>6860</v>
      </c>
      <c r="C208" s="738" t="s">
        <v>625</v>
      </c>
      <c r="D208" s="738" t="s">
        <v>6651</v>
      </c>
      <c r="E208" s="738" t="s">
        <v>6726</v>
      </c>
      <c r="F208" s="738" t="s">
        <v>6727</v>
      </c>
      <c r="G208" s="741">
        <v>96</v>
      </c>
      <c r="H208" s="741">
        <v>2976</v>
      </c>
      <c r="I208" s="738">
        <v>3.5769230769230771</v>
      </c>
      <c r="J208" s="738">
        <v>31</v>
      </c>
      <c r="K208" s="741">
        <v>26</v>
      </c>
      <c r="L208" s="741">
        <v>832</v>
      </c>
      <c r="M208" s="738">
        <v>1</v>
      </c>
      <c r="N208" s="738">
        <v>32</v>
      </c>
      <c r="O208" s="741">
        <v>23</v>
      </c>
      <c r="P208" s="741">
        <v>736</v>
      </c>
      <c r="Q208" s="754">
        <v>0.88461538461538458</v>
      </c>
      <c r="R208" s="742">
        <v>32</v>
      </c>
    </row>
    <row r="209" spans="1:18" ht="14.4" customHeight="1" x14ac:dyDescent="0.3">
      <c r="A209" s="737" t="s">
        <v>6689</v>
      </c>
      <c r="B209" s="738" t="s">
        <v>6860</v>
      </c>
      <c r="C209" s="738" t="s">
        <v>625</v>
      </c>
      <c r="D209" s="738" t="s">
        <v>6651</v>
      </c>
      <c r="E209" s="738" t="s">
        <v>6758</v>
      </c>
      <c r="F209" s="738" t="s">
        <v>6759</v>
      </c>
      <c r="G209" s="741"/>
      <c r="H209" s="741"/>
      <c r="I209" s="738"/>
      <c r="J209" s="738"/>
      <c r="K209" s="741"/>
      <c r="L209" s="741"/>
      <c r="M209" s="738"/>
      <c r="N209" s="738"/>
      <c r="O209" s="741">
        <v>1</v>
      </c>
      <c r="P209" s="741">
        <v>355</v>
      </c>
      <c r="Q209" s="754"/>
      <c r="R209" s="742">
        <v>355</v>
      </c>
    </row>
    <row r="210" spans="1:18" ht="14.4" customHeight="1" x14ac:dyDescent="0.3">
      <c r="A210" s="737" t="s">
        <v>6689</v>
      </c>
      <c r="B210" s="738" t="s">
        <v>6860</v>
      </c>
      <c r="C210" s="738" t="s">
        <v>625</v>
      </c>
      <c r="D210" s="738" t="s">
        <v>6651</v>
      </c>
      <c r="E210" s="738" t="s">
        <v>6873</v>
      </c>
      <c r="F210" s="738" t="s">
        <v>6874</v>
      </c>
      <c r="G210" s="741">
        <v>51</v>
      </c>
      <c r="H210" s="741">
        <v>11577</v>
      </c>
      <c r="I210" s="738">
        <v>0.87704545454545457</v>
      </c>
      <c r="J210" s="738">
        <v>227</v>
      </c>
      <c r="K210" s="741">
        <v>55</v>
      </c>
      <c r="L210" s="741">
        <v>13200</v>
      </c>
      <c r="M210" s="738">
        <v>1</v>
      </c>
      <c r="N210" s="738">
        <v>240</v>
      </c>
      <c r="O210" s="741">
        <v>45</v>
      </c>
      <c r="P210" s="741">
        <v>12825</v>
      </c>
      <c r="Q210" s="754">
        <v>0.97159090909090906</v>
      </c>
      <c r="R210" s="742">
        <v>285</v>
      </c>
    </row>
    <row r="211" spans="1:18" ht="14.4" customHeight="1" x14ac:dyDescent="0.3">
      <c r="A211" s="737" t="s">
        <v>6689</v>
      </c>
      <c r="B211" s="738" t="s">
        <v>6860</v>
      </c>
      <c r="C211" s="738" t="s">
        <v>625</v>
      </c>
      <c r="D211" s="738" t="s">
        <v>6651</v>
      </c>
      <c r="E211" s="738" t="s">
        <v>6875</v>
      </c>
      <c r="F211" s="738" t="s">
        <v>6876</v>
      </c>
      <c r="G211" s="741">
        <v>108</v>
      </c>
      <c r="H211" s="741">
        <v>17820</v>
      </c>
      <c r="I211" s="738">
        <v>4.1949152542372881</v>
      </c>
      <c r="J211" s="738">
        <v>165</v>
      </c>
      <c r="K211" s="741">
        <v>24</v>
      </c>
      <c r="L211" s="741">
        <v>4248</v>
      </c>
      <c r="M211" s="738">
        <v>1</v>
      </c>
      <c r="N211" s="738">
        <v>177</v>
      </c>
      <c r="O211" s="741">
        <v>34</v>
      </c>
      <c r="P211" s="741">
        <v>6018</v>
      </c>
      <c r="Q211" s="754">
        <v>1.4166666666666667</v>
      </c>
      <c r="R211" s="742">
        <v>177</v>
      </c>
    </row>
    <row r="212" spans="1:18" ht="14.4" customHeight="1" x14ac:dyDescent="0.3">
      <c r="A212" s="737" t="s">
        <v>6689</v>
      </c>
      <c r="B212" s="738" t="s">
        <v>6860</v>
      </c>
      <c r="C212" s="738" t="s">
        <v>625</v>
      </c>
      <c r="D212" s="738" t="s">
        <v>6651</v>
      </c>
      <c r="E212" s="738" t="s">
        <v>6705</v>
      </c>
      <c r="F212" s="738" t="s">
        <v>6706</v>
      </c>
      <c r="G212" s="741">
        <v>2</v>
      </c>
      <c r="H212" s="741">
        <v>420</v>
      </c>
      <c r="I212" s="738"/>
      <c r="J212" s="738">
        <v>210</v>
      </c>
      <c r="K212" s="741"/>
      <c r="L212" s="741"/>
      <c r="M212" s="738"/>
      <c r="N212" s="738"/>
      <c r="O212" s="741"/>
      <c r="P212" s="741"/>
      <c r="Q212" s="754"/>
      <c r="R212" s="742"/>
    </row>
    <row r="213" spans="1:18" ht="14.4" customHeight="1" x14ac:dyDescent="0.3">
      <c r="A213" s="737" t="s">
        <v>6689</v>
      </c>
      <c r="B213" s="738" t="s">
        <v>6860</v>
      </c>
      <c r="C213" s="738" t="s">
        <v>625</v>
      </c>
      <c r="D213" s="738" t="s">
        <v>6651</v>
      </c>
      <c r="E213" s="738" t="s">
        <v>1911</v>
      </c>
      <c r="F213" s="738" t="s">
        <v>6877</v>
      </c>
      <c r="G213" s="741">
        <v>2</v>
      </c>
      <c r="H213" s="741">
        <v>0</v>
      </c>
      <c r="I213" s="738"/>
      <c r="J213" s="738">
        <v>0</v>
      </c>
      <c r="K213" s="741">
        <v>1</v>
      </c>
      <c r="L213" s="741">
        <v>0</v>
      </c>
      <c r="M213" s="738"/>
      <c r="N213" s="738">
        <v>0</v>
      </c>
      <c r="O213" s="741">
        <v>2</v>
      </c>
      <c r="P213" s="741">
        <v>0</v>
      </c>
      <c r="Q213" s="754"/>
      <c r="R213" s="742">
        <v>0</v>
      </c>
    </row>
    <row r="214" spans="1:18" ht="14.4" customHeight="1" x14ac:dyDescent="0.3">
      <c r="A214" s="737" t="s">
        <v>6689</v>
      </c>
      <c r="B214" s="738" t="s">
        <v>6860</v>
      </c>
      <c r="C214" s="738" t="s">
        <v>625</v>
      </c>
      <c r="D214" s="738" t="s">
        <v>6651</v>
      </c>
      <c r="E214" s="738" t="s">
        <v>6878</v>
      </c>
      <c r="F214" s="738" t="s">
        <v>6879</v>
      </c>
      <c r="G214" s="741">
        <v>79</v>
      </c>
      <c r="H214" s="741">
        <v>26149</v>
      </c>
      <c r="I214" s="738">
        <v>0.92334039548022595</v>
      </c>
      <c r="J214" s="738">
        <v>331</v>
      </c>
      <c r="K214" s="741">
        <v>80</v>
      </c>
      <c r="L214" s="741">
        <v>28320</v>
      </c>
      <c r="M214" s="738">
        <v>1</v>
      </c>
      <c r="N214" s="738">
        <v>354</v>
      </c>
      <c r="O214" s="741">
        <v>105</v>
      </c>
      <c r="P214" s="741">
        <v>37275</v>
      </c>
      <c r="Q214" s="754">
        <v>1.316207627118644</v>
      </c>
      <c r="R214" s="742">
        <v>355</v>
      </c>
    </row>
    <row r="215" spans="1:18" ht="14.4" customHeight="1" x14ac:dyDescent="0.3">
      <c r="A215" s="737" t="s">
        <v>6689</v>
      </c>
      <c r="B215" s="738" t="s">
        <v>6860</v>
      </c>
      <c r="C215" s="738" t="s">
        <v>625</v>
      </c>
      <c r="D215" s="738" t="s">
        <v>6651</v>
      </c>
      <c r="E215" s="738" t="s">
        <v>6670</v>
      </c>
      <c r="F215" s="738" t="s">
        <v>6671</v>
      </c>
      <c r="G215" s="741">
        <v>6</v>
      </c>
      <c r="H215" s="741">
        <v>342</v>
      </c>
      <c r="I215" s="738">
        <v>0.34097706879361916</v>
      </c>
      <c r="J215" s="738">
        <v>57</v>
      </c>
      <c r="K215" s="741">
        <v>17</v>
      </c>
      <c r="L215" s="741">
        <v>1003</v>
      </c>
      <c r="M215" s="738">
        <v>1</v>
      </c>
      <c r="N215" s="738">
        <v>59</v>
      </c>
      <c r="O215" s="741">
        <v>29</v>
      </c>
      <c r="P215" s="741">
        <v>1711</v>
      </c>
      <c r="Q215" s="754">
        <v>1.7058823529411764</v>
      </c>
      <c r="R215" s="742">
        <v>59</v>
      </c>
    </row>
    <row r="216" spans="1:18" ht="14.4" customHeight="1" x14ac:dyDescent="0.3">
      <c r="A216" s="737" t="s">
        <v>6689</v>
      </c>
      <c r="B216" s="738" t="s">
        <v>6860</v>
      </c>
      <c r="C216" s="738" t="s">
        <v>625</v>
      </c>
      <c r="D216" s="738" t="s">
        <v>6651</v>
      </c>
      <c r="E216" s="738" t="s">
        <v>6880</v>
      </c>
      <c r="F216" s="738" t="s">
        <v>6881</v>
      </c>
      <c r="G216" s="741"/>
      <c r="H216" s="741"/>
      <c r="I216" s="738"/>
      <c r="J216" s="738"/>
      <c r="K216" s="741">
        <v>2</v>
      </c>
      <c r="L216" s="741">
        <v>272</v>
      </c>
      <c r="M216" s="738">
        <v>1</v>
      </c>
      <c r="N216" s="738">
        <v>136</v>
      </c>
      <c r="O216" s="741"/>
      <c r="P216" s="741"/>
      <c r="Q216" s="754"/>
      <c r="R216" s="742"/>
    </row>
    <row r="217" spans="1:18" ht="14.4" customHeight="1" x14ac:dyDescent="0.3">
      <c r="A217" s="737" t="s">
        <v>6689</v>
      </c>
      <c r="B217" s="738" t="s">
        <v>6860</v>
      </c>
      <c r="C217" s="738" t="s">
        <v>625</v>
      </c>
      <c r="D217" s="738" t="s">
        <v>6651</v>
      </c>
      <c r="E217" s="738" t="s">
        <v>6882</v>
      </c>
      <c r="F217" s="738" t="s">
        <v>6883</v>
      </c>
      <c r="G217" s="741">
        <v>34</v>
      </c>
      <c r="H217" s="741">
        <v>2618</v>
      </c>
      <c r="I217" s="738">
        <v>0.24547585560243787</v>
      </c>
      <c r="J217" s="738">
        <v>77</v>
      </c>
      <c r="K217" s="741">
        <v>135</v>
      </c>
      <c r="L217" s="741">
        <v>10665</v>
      </c>
      <c r="M217" s="738">
        <v>1</v>
      </c>
      <c r="N217" s="738">
        <v>79</v>
      </c>
      <c r="O217" s="741">
        <v>105</v>
      </c>
      <c r="P217" s="741">
        <v>8505</v>
      </c>
      <c r="Q217" s="754">
        <v>0.79746835443037978</v>
      </c>
      <c r="R217" s="742">
        <v>81</v>
      </c>
    </row>
    <row r="218" spans="1:18" ht="14.4" customHeight="1" x14ac:dyDescent="0.3">
      <c r="A218" s="737" t="s">
        <v>6689</v>
      </c>
      <c r="B218" s="738" t="s">
        <v>6860</v>
      </c>
      <c r="C218" s="738" t="s">
        <v>625</v>
      </c>
      <c r="D218" s="738" t="s">
        <v>6651</v>
      </c>
      <c r="E218" s="738" t="s">
        <v>6884</v>
      </c>
      <c r="F218" s="738" t="s">
        <v>6885</v>
      </c>
      <c r="G218" s="741">
        <v>26</v>
      </c>
      <c r="H218" s="741">
        <v>24336</v>
      </c>
      <c r="I218" s="738">
        <v>0.54966797669060852</v>
      </c>
      <c r="J218" s="738">
        <v>936</v>
      </c>
      <c r="K218" s="741">
        <v>47</v>
      </c>
      <c r="L218" s="741">
        <v>44274</v>
      </c>
      <c r="M218" s="738">
        <v>1</v>
      </c>
      <c r="N218" s="738">
        <v>942</v>
      </c>
      <c r="O218" s="741">
        <v>51</v>
      </c>
      <c r="P218" s="741">
        <v>48093</v>
      </c>
      <c r="Q218" s="754">
        <v>1.0862583005827349</v>
      </c>
      <c r="R218" s="742">
        <v>943</v>
      </c>
    </row>
    <row r="219" spans="1:18" ht="14.4" customHeight="1" x14ac:dyDescent="0.3">
      <c r="A219" s="737" t="s">
        <v>6689</v>
      </c>
      <c r="B219" s="738" t="s">
        <v>6860</v>
      </c>
      <c r="C219" s="738" t="s">
        <v>6776</v>
      </c>
      <c r="D219" s="738" t="s">
        <v>6633</v>
      </c>
      <c r="E219" s="738" t="s">
        <v>6861</v>
      </c>
      <c r="F219" s="738" t="s">
        <v>6886</v>
      </c>
      <c r="G219" s="741">
        <v>0</v>
      </c>
      <c r="H219" s="741">
        <v>-1.8189894035458565E-12</v>
      </c>
      <c r="I219" s="738"/>
      <c r="J219" s="738"/>
      <c r="K219" s="741">
        <v>0</v>
      </c>
      <c r="L219" s="741">
        <v>0</v>
      </c>
      <c r="M219" s="738"/>
      <c r="N219" s="738"/>
      <c r="O219" s="741">
        <v>0</v>
      </c>
      <c r="P219" s="741">
        <v>0</v>
      </c>
      <c r="Q219" s="754"/>
      <c r="R219" s="742"/>
    </row>
    <row r="220" spans="1:18" ht="14.4" customHeight="1" x14ac:dyDescent="0.3">
      <c r="A220" s="737" t="s">
        <v>6689</v>
      </c>
      <c r="B220" s="738" t="s">
        <v>6860</v>
      </c>
      <c r="C220" s="738" t="s">
        <v>6776</v>
      </c>
      <c r="D220" s="738" t="s">
        <v>6633</v>
      </c>
      <c r="E220" s="738" t="s">
        <v>6863</v>
      </c>
      <c r="F220" s="738" t="s">
        <v>6886</v>
      </c>
      <c r="G220" s="741">
        <v>0</v>
      </c>
      <c r="H220" s="741">
        <v>-5.8207660913467407E-11</v>
      </c>
      <c r="I220" s="738"/>
      <c r="J220" s="738"/>
      <c r="K220" s="741">
        <v>0</v>
      </c>
      <c r="L220" s="741">
        <v>0</v>
      </c>
      <c r="M220" s="738"/>
      <c r="N220" s="738"/>
      <c r="O220" s="741">
        <v>0</v>
      </c>
      <c r="P220" s="741">
        <v>0</v>
      </c>
      <c r="Q220" s="754"/>
      <c r="R220" s="742"/>
    </row>
    <row r="221" spans="1:18" ht="14.4" customHeight="1" x14ac:dyDescent="0.3">
      <c r="A221" s="737" t="s">
        <v>6689</v>
      </c>
      <c r="B221" s="738" t="s">
        <v>6860</v>
      </c>
      <c r="C221" s="738" t="s">
        <v>6776</v>
      </c>
      <c r="D221" s="738" t="s">
        <v>6633</v>
      </c>
      <c r="E221" s="738" t="s">
        <v>6864</v>
      </c>
      <c r="F221" s="738" t="s">
        <v>6886</v>
      </c>
      <c r="G221" s="741"/>
      <c r="H221" s="741"/>
      <c r="I221" s="738"/>
      <c r="J221" s="738"/>
      <c r="K221" s="741"/>
      <c r="L221" s="741"/>
      <c r="M221" s="738"/>
      <c r="N221" s="738"/>
      <c r="O221" s="741">
        <v>0</v>
      </c>
      <c r="P221" s="741">
        <v>1.4551915228366852E-11</v>
      </c>
      <c r="Q221" s="754"/>
      <c r="R221" s="742"/>
    </row>
    <row r="222" spans="1:18" ht="14.4" customHeight="1" x14ac:dyDescent="0.3">
      <c r="A222" s="737" t="s">
        <v>6689</v>
      </c>
      <c r="B222" s="738" t="s">
        <v>6860</v>
      </c>
      <c r="C222" s="738" t="s">
        <v>6776</v>
      </c>
      <c r="D222" s="738" t="s">
        <v>6633</v>
      </c>
      <c r="E222" s="738" t="s">
        <v>6865</v>
      </c>
      <c r="F222" s="738" t="s">
        <v>6886</v>
      </c>
      <c r="G222" s="741"/>
      <c r="H222" s="741"/>
      <c r="I222" s="738"/>
      <c r="J222" s="738"/>
      <c r="K222" s="741"/>
      <c r="L222" s="741"/>
      <c r="M222" s="738"/>
      <c r="N222" s="738"/>
      <c r="O222" s="741">
        <v>0</v>
      </c>
      <c r="P222" s="741">
        <v>-7.2759576141834259E-12</v>
      </c>
      <c r="Q222" s="754"/>
      <c r="R222" s="742"/>
    </row>
    <row r="223" spans="1:18" ht="14.4" customHeight="1" x14ac:dyDescent="0.3">
      <c r="A223" s="737" t="s">
        <v>6689</v>
      </c>
      <c r="B223" s="738" t="s">
        <v>6887</v>
      </c>
      <c r="C223" s="738" t="s">
        <v>625</v>
      </c>
      <c r="D223" s="738" t="s">
        <v>6651</v>
      </c>
      <c r="E223" s="738" t="s">
        <v>6656</v>
      </c>
      <c r="F223" s="738" t="s">
        <v>6657</v>
      </c>
      <c r="G223" s="741">
        <v>78</v>
      </c>
      <c r="H223" s="741">
        <v>4992</v>
      </c>
      <c r="I223" s="738">
        <v>1.239940387481371</v>
      </c>
      <c r="J223" s="738">
        <v>64</v>
      </c>
      <c r="K223" s="741">
        <v>61</v>
      </c>
      <c r="L223" s="741">
        <v>4026</v>
      </c>
      <c r="M223" s="738">
        <v>1</v>
      </c>
      <c r="N223" s="738">
        <v>66</v>
      </c>
      <c r="O223" s="741">
        <v>59</v>
      </c>
      <c r="P223" s="741">
        <v>3894</v>
      </c>
      <c r="Q223" s="754">
        <v>0.96721311475409832</v>
      </c>
      <c r="R223" s="742">
        <v>66</v>
      </c>
    </row>
    <row r="224" spans="1:18" ht="14.4" customHeight="1" x14ac:dyDescent="0.3">
      <c r="A224" s="737" t="s">
        <v>6689</v>
      </c>
      <c r="B224" s="738" t="s">
        <v>6887</v>
      </c>
      <c r="C224" s="738" t="s">
        <v>625</v>
      </c>
      <c r="D224" s="738" t="s">
        <v>6651</v>
      </c>
      <c r="E224" s="738" t="s">
        <v>6740</v>
      </c>
      <c r="F224" s="738" t="s">
        <v>6741</v>
      </c>
      <c r="G224" s="741">
        <v>2</v>
      </c>
      <c r="H224" s="741">
        <v>218</v>
      </c>
      <c r="I224" s="738"/>
      <c r="J224" s="738">
        <v>109</v>
      </c>
      <c r="K224" s="741"/>
      <c r="L224" s="741"/>
      <c r="M224" s="738"/>
      <c r="N224" s="738"/>
      <c r="O224" s="741"/>
      <c r="P224" s="741"/>
      <c r="Q224" s="754"/>
      <c r="R224" s="742"/>
    </row>
    <row r="225" spans="1:18" ht="14.4" customHeight="1" x14ac:dyDescent="0.3">
      <c r="A225" s="737" t="s">
        <v>6689</v>
      </c>
      <c r="B225" s="738" t="s">
        <v>6887</v>
      </c>
      <c r="C225" s="738" t="s">
        <v>625</v>
      </c>
      <c r="D225" s="738" t="s">
        <v>6651</v>
      </c>
      <c r="E225" s="738" t="s">
        <v>6720</v>
      </c>
      <c r="F225" s="738" t="s">
        <v>6721</v>
      </c>
      <c r="G225" s="741">
        <v>2</v>
      </c>
      <c r="H225" s="741">
        <v>288</v>
      </c>
      <c r="I225" s="738"/>
      <c r="J225" s="738">
        <v>144</v>
      </c>
      <c r="K225" s="741"/>
      <c r="L225" s="741"/>
      <c r="M225" s="738"/>
      <c r="N225" s="738"/>
      <c r="O225" s="741">
        <v>2</v>
      </c>
      <c r="P225" s="741">
        <v>294</v>
      </c>
      <c r="Q225" s="754"/>
      <c r="R225" s="742">
        <v>147</v>
      </c>
    </row>
    <row r="226" spans="1:18" ht="14.4" customHeight="1" x14ac:dyDescent="0.3">
      <c r="A226" s="737" t="s">
        <v>6689</v>
      </c>
      <c r="B226" s="738" t="s">
        <v>6887</v>
      </c>
      <c r="C226" s="738" t="s">
        <v>625</v>
      </c>
      <c r="D226" s="738" t="s">
        <v>6651</v>
      </c>
      <c r="E226" s="738" t="s">
        <v>6695</v>
      </c>
      <c r="F226" s="738" t="s">
        <v>6696</v>
      </c>
      <c r="G226" s="741">
        <v>208</v>
      </c>
      <c r="H226" s="741">
        <v>7280</v>
      </c>
      <c r="I226" s="738">
        <v>1.0751735341899276</v>
      </c>
      <c r="J226" s="738">
        <v>35</v>
      </c>
      <c r="K226" s="741">
        <v>183</v>
      </c>
      <c r="L226" s="741">
        <v>6771</v>
      </c>
      <c r="M226" s="738">
        <v>1</v>
      </c>
      <c r="N226" s="738">
        <v>37</v>
      </c>
      <c r="O226" s="741">
        <v>157</v>
      </c>
      <c r="P226" s="741">
        <v>5809</v>
      </c>
      <c r="Q226" s="754">
        <v>0.85792349726775952</v>
      </c>
      <c r="R226" s="742">
        <v>37</v>
      </c>
    </row>
    <row r="227" spans="1:18" ht="14.4" customHeight="1" x14ac:dyDescent="0.3">
      <c r="A227" s="737" t="s">
        <v>6689</v>
      </c>
      <c r="B227" s="738" t="s">
        <v>6887</v>
      </c>
      <c r="C227" s="738" t="s">
        <v>625</v>
      </c>
      <c r="D227" s="738" t="s">
        <v>6651</v>
      </c>
      <c r="E227" s="738" t="s">
        <v>6867</v>
      </c>
      <c r="F227" s="738" t="s">
        <v>6868</v>
      </c>
      <c r="G227" s="741">
        <v>57</v>
      </c>
      <c r="H227" s="741">
        <v>3249</v>
      </c>
      <c r="I227" s="738">
        <v>1.2806464327946394</v>
      </c>
      <c r="J227" s="738">
        <v>57</v>
      </c>
      <c r="K227" s="741">
        <v>43</v>
      </c>
      <c r="L227" s="741">
        <v>2537</v>
      </c>
      <c r="M227" s="738">
        <v>1</v>
      </c>
      <c r="N227" s="738">
        <v>59</v>
      </c>
      <c r="O227" s="741">
        <v>33</v>
      </c>
      <c r="P227" s="741">
        <v>1881</v>
      </c>
      <c r="Q227" s="754">
        <v>0.74142688214426489</v>
      </c>
      <c r="R227" s="742">
        <v>57</v>
      </c>
    </row>
    <row r="228" spans="1:18" ht="14.4" customHeight="1" x14ac:dyDescent="0.3">
      <c r="A228" s="737" t="s">
        <v>6689</v>
      </c>
      <c r="B228" s="738" t="s">
        <v>6887</v>
      </c>
      <c r="C228" s="738" t="s">
        <v>625</v>
      </c>
      <c r="D228" s="738" t="s">
        <v>6651</v>
      </c>
      <c r="E228" s="738" t="s">
        <v>6888</v>
      </c>
      <c r="F228" s="738" t="s">
        <v>6889</v>
      </c>
      <c r="G228" s="741">
        <v>20</v>
      </c>
      <c r="H228" s="741">
        <v>13060</v>
      </c>
      <c r="I228" s="738">
        <v>0.5323007947829631</v>
      </c>
      <c r="J228" s="738">
        <v>653</v>
      </c>
      <c r="K228" s="741">
        <v>35</v>
      </c>
      <c r="L228" s="741">
        <v>24535</v>
      </c>
      <c r="M228" s="738">
        <v>1</v>
      </c>
      <c r="N228" s="738">
        <v>701</v>
      </c>
      <c r="O228" s="741">
        <v>30</v>
      </c>
      <c r="P228" s="741">
        <v>21030</v>
      </c>
      <c r="Q228" s="754">
        <v>0.8571428571428571</v>
      </c>
      <c r="R228" s="742">
        <v>701</v>
      </c>
    </row>
    <row r="229" spans="1:18" ht="14.4" customHeight="1" x14ac:dyDescent="0.3">
      <c r="A229" s="737" t="s">
        <v>6689</v>
      </c>
      <c r="B229" s="738" t="s">
        <v>6887</v>
      </c>
      <c r="C229" s="738" t="s">
        <v>625</v>
      </c>
      <c r="D229" s="738" t="s">
        <v>6651</v>
      </c>
      <c r="E229" s="738" t="s">
        <v>6869</v>
      </c>
      <c r="F229" s="738" t="s">
        <v>6870</v>
      </c>
      <c r="G229" s="741">
        <v>139</v>
      </c>
      <c r="H229" s="741">
        <v>60465</v>
      </c>
      <c r="I229" s="738">
        <v>0.99088838268792712</v>
      </c>
      <c r="J229" s="738">
        <v>435</v>
      </c>
      <c r="K229" s="741">
        <v>139</v>
      </c>
      <c r="L229" s="741">
        <v>61021</v>
      </c>
      <c r="M229" s="738">
        <v>1</v>
      </c>
      <c r="N229" s="738">
        <v>439</v>
      </c>
      <c r="O229" s="741">
        <v>137</v>
      </c>
      <c r="P229" s="741">
        <v>60143</v>
      </c>
      <c r="Q229" s="754">
        <v>0.98561151079136688</v>
      </c>
      <c r="R229" s="742">
        <v>439</v>
      </c>
    </row>
    <row r="230" spans="1:18" ht="14.4" customHeight="1" x14ac:dyDescent="0.3">
      <c r="A230" s="737" t="s">
        <v>6689</v>
      </c>
      <c r="B230" s="738" t="s">
        <v>6887</v>
      </c>
      <c r="C230" s="738" t="s">
        <v>625</v>
      </c>
      <c r="D230" s="738" t="s">
        <v>6651</v>
      </c>
      <c r="E230" s="738" t="s">
        <v>6890</v>
      </c>
      <c r="F230" s="738" t="s">
        <v>6891</v>
      </c>
      <c r="G230" s="741">
        <v>1868</v>
      </c>
      <c r="H230" s="741">
        <v>42964</v>
      </c>
      <c r="I230" s="738">
        <v>1.8538942826321467</v>
      </c>
      <c r="J230" s="738">
        <v>23</v>
      </c>
      <c r="K230" s="741">
        <v>927</v>
      </c>
      <c r="L230" s="741">
        <v>23175</v>
      </c>
      <c r="M230" s="738">
        <v>1</v>
      </c>
      <c r="N230" s="738">
        <v>25</v>
      </c>
      <c r="O230" s="741">
        <v>1075</v>
      </c>
      <c r="P230" s="741">
        <v>26875</v>
      </c>
      <c r="Q230" s="754">
        <v>1.1596548004314995</v>
      </c>
      <c r="R230" s="742">
        <v>25</v>
      </c>
    </row>
    <row r="231" spans="1:18" ht="14.4" customHeight="1" x14ac:dyDescent="0.3">
      <c r="A231" s="737" t="s">
        <v>6689</v>
      </c>
      <c r="B231" s="738" t="s">
        <v>6887</v>
      </c>
      <c r="C231" s="738" t="s">
        <v>625</v>
      </c>
      <c r="D231" s="738" t="s">
        <v>6651</v>
      </c>
      <c r="E231" s="738" t="s">
        <v>6892</v>
      </c>
      <c r="F231" s="738" t="s">
        <v>6893</v>
      </c>
      <c r="G231" s="741">
        <v>6</v>
      </c>
      <c r="H231" s="741">
        <v>2478</v>
      </c>
      <c r="I231" s="738">
        <v>0.56704805491990851</v>
      </c>
      <c r="J231" s="738">
        <v>413</v>
      </c>
      <c r="K231" s="741">
        <v>10</v>
      </c>
      <c r="L231" s="741">
        <v>4370</v>
      </c>
      <c r="M231" s="738">
        <v>1</v>
      </c>
      <c r="N231" s="738">
        <v>437</v>
      </c>
      <c r="O231" s="741">
        <v>2</v>
      </c>
      <c r="P231" s="741">
        <v>874</v>
      </c>
      <c r="Q231" s="754">
        <v>0.2</v>
      </c>
      <c r="R231" s="742">
        <v>437</v>
      </c>
    </row>
    <row r="232" spans="1:18" ht="14.4" customHeight="1" x14ac:dyDescent="0.3">
      <c r="A232" s="737" t="s">
        <v>6689</v>
      </c>
      <c r="B232" s="738" t="s">
        <v>6887</v>
      </c>
      <c r="C232" s="738" t="s">
        <v>625</v>
      </c>
      <c r="D232" s="738" t="s">
        <v>6651</v>
      </c>
      <c r="E232" s="738" t="s">
        <v>6871</v>
      </c>
      <c r="F232" s="738" t="s">
        <v>6872</v>
      </c>
      <c r="G232" s="741">
        <v>695</v>
      </c>
      <c r="H232" s="741">
        <v>118845</v>
      </c>
      <c r="I232" s="738">
        <v>1.0390274608545125</v>
      </c>
      <c r="J232" s="738">
        <v>171</v>
      </c>
      <c r="K232" s="741">
        <v>639</v>
      </c>
      <c r="L232" s="741">
        <v>114381</v>
      </c>
      <c r="M232" s="738">
        <v>1</v>
      </c>
      <c r="N232" s="738">
        <v>179</v>
      </c>
      <c r="O232" s="741">
        <v>613</v>
      </c>
      <c r="P232" s="741">
        <v>166736</v>
      </c>
      <c r="Q232" s="754">
        <v>1.4577246220963271</v>
      </c>
      <c r="R232" s="742">
        <v>272</v>
      </c>
    </row>
    <row r="233" spans="1:18" ht="14.4" customHeight="1" x14ac:dyDescent="0.3">
      <c r="A233" s="737" t="s">
        <v>6689</v>
      </c>
      <c r="B233" s="738" t="s">
        <v>6887</v>
      </c>
      <c r="C233" s="738" t="s">
        <v>625</v>
      </c>
      <c r="D233" s="738" t="s">
        <v>6651</v>
      </c>
      <c r="E233" s="738" t="s">
        <v>6664</v>
      </c>
      <c r="F233" s="738" t="s">
        <v>6665</v>
      </c>
      <c r="G233" s="741">
        <v>15</v>
      </c>
      <c r="H233" s="741">
        <v>0</v>
      </c>
      <c r="I233" s="738">
        <v>0</v>
      </c>
      <c r="J233" s="738">
        <v>0</v>
      </c>
      <c r="K233" s="741">
        <v>11</v>
      </c>
      <c r="L233" s="741">
        <v>366.64999999999992</v>
      </c>
      <c r="M233" s="738">
        <v>1</v>
      </c>
      <c r="N233" s="738">
        <v>33.331818181818171</v>
      </c>
      <c r="O233" s="741">
        <v>25</v>
      </c>
      <c r="P233" s="741">
        <v>833.32</v>
      </c>
      <c r="Q233" s="754">
        <v>2.2727942179189968</v>
      </c>
      <c r="R233" s="742">
        <v>33.332799999999999</v>
      </c>
    </row>
    <row r="234" spans="1:18" ht="14.4" customHeight="1" x14ac:dyDescent="0.3">
      <c r="A234" s="737" t="s">
        <v>6689</v>
      </c>
      <c r="B234" s="738" t="s">
        <v>6887</v>
      </c>
      <c r="C234" s="738" t="s">
        <v>625</v>
      </c>
      <c r="D234" s="738" t="s">
        <v>6651</v>
      </c>
      <c r="E234" s="738" t="s">
        <v>6699</v>
      </c>
      <c r="F234" s="738" t="s">
        <v>6700</v>
      </c>
      <c r="G234" s="741">
        <v>250</v>
      </c>
      <c r="H234" s="741">
        <v>27000</v>
      </c>
      <c r="I234" s="738">
        <v>0.96181248218865778</v>
      </c>
      <c r="J234" s="738">
        <v>108</v>
      </c>
      <c r="K234" s="741">
        <v>242</v>
      </c>
      <c r="L234" s="741">
        <v>28072</v>
      </c>
      <c r="M234" s="738">
        <v>1</v>
      </c>
      <c r="N234" s="738">
        <v>116</v>
      </c>
      <c r="O234" s="741">
        <v>253</v>
      </c>
      <c r="P234" s="741">
        <v>29348</v>
      </c>
      <c r="Q234" s="754">
        <v>1.0454545454545454</v>
      </c>
      <c r="R234" s="742">
        <v>116</v>
      </c>
    </row>
    <row r="235" spans="1:18" ht="14.4" customHeight="1" x14ac:dyDescent="0.3">
      <c r="A235" s="737" t="s">
        <v>6689</v>
      </c>
      <c r="B235" s="738" t="s">
        <v>6887</v>
      </c>
      <c r="C235" s="738" t="s">
        <v>625</v>
      </c>
      <c r="D235" s="738" t="s">
        <v>6651</v>
      </c>
      <c r="E235" s="738" t="s">
        <v>6666</v>
      </c>
      <c r="F235" s="738" t="s">
        <v>6667</v>
      </c>
      <c r="G235" s="741">
        <v>42</v>
      </c>
      <c r="H235" s="741">
        <v>1512</v>
      </c>
      <c r="I235" s="738">
        <v>1.0753911806543386</v>
      </c>
      <c r="J235" s="738">
        <v>36</v>
      </c>
      <c r="K235" s="741">
        <v>38</v>
      </c>
      <c r="L235" s="741">
        <v>1406</v>
      </c>
      <c r="M235" s="738">
        <v>1</v>
      </c>
      <c r="N235" s="738">
        <v>37</v>
      </c>
      <c r="O235" s="741">
        <v>22</v>
      </c>
      <c r="P235" s="741">
        <v>814</v>
      </c>
      <c r="Q235" s="754">
        <v>0.57894736842105265</v>
      </c>
      <c r="R235" s="742">
        <v>37</v>
      </c>
    </row>
    <row r="236" spans="1:18" ht="14.4" customHeight="1" x14ac:dyDescent="0.3">
      <c r="A236" s="737" t="s">
        <v>6689</v>
      </c>
      <c r="B236" s="738" t="s">
        <v>6887</v>
      </c>
      <c r="C236" s="738" t="s">
        <v>625</v>
      </c>
      <c r="D236" s="738" t="s">
        <v>6651</v>
      </c>
      <c r="E236" s="738" t="s">
        <v>6703</v>
      </c>
      <c r="F236" s="738" t="s">
        <v>6704</v>
      </c>
      <c r="G236" s="741"/>
      <c r="H236" s="741"/>
      <c r="I236" s="738"/>
      <c r="J236" s="738"/>
      <c r="K236" s="741">
        <v>5</v>
      </c>
      <c r="L236" s="741">
        <v>370</v>
      </c>
      <c r="M236" s="738">
        <v>1</v>
      </c>
      <c r="N236" s="738">
        <v>74</v>
      </c>
      <c r="O236" s="741">
        <v>9</v>
      </c>
      <c r="P236" s="741">
        <v>666</v>
      </c>
      <c r="Q236" s="754">
        <v>1.8</v>
      </c>
      <c r="R236" s="742">
        <v>74</v>
      </c>
    </row>
    <row r="237" spans="1:18" ht="14.4" customHeight="1" x14ac:dyDescent="0.3">
      <c r="A237" s="737" t="s">
        <v>6689</v>
      </c>
      <c r="B237" s="738" t="s">
        <v>6887</v>
      </c>
      <c r="C237" s="738" t="s">
        <v>625</v>
      </c>
      <c r="D237" s="738" t="s">
        <v>6651</v>
      </c>
      <c r="E237" s="738" t="s">
        <v>6894</v>
      </c>
      <c r="F237" s="738" t="s">
        <v>6895</v>
      </c>
      <c r="G237" s="741">
        <v>628</v>
      </c>
      <c r="H237" s="741">
        <v>207868</v>
      </c>
      <c r="I237" s="738">
        <v>0.78818488605771053</v>
      </c>
      <c r="J237" s="738">
        <v>331</v>
      </c>
      <c r="K237" s="741">
        <v>745</v>
      </c>
      <c r="L237" s="741">
        <v>263730</v>
      </c>
      <c r="M237" s="738">
        <v>1</v>
      </c>
      <c r="N237" s="738">
        <v>354</v>
      </c>
      <c r="O237" s="741">
        <v>754</v>
      </c>
      <c r="P237" s="741">
        <v>267670</v>
      </c>
      <c r="Q237" s="754">
        <v>1.0149395214803019</v>
      </c>
      <c r="R237" s="742">
        <v>355</v>
      </c>
    </row>
    <row r="238" spans="1:18" ht="14.4" customHeight="1" x14ac:dyDescent="0.3">
      <c r="A238" s="737" t="s">
        <v>6689</v>
      </c>
      <c r="B238" s="738" t="s">
        <v>6887</v>
      </c>
      <c r="C238" s="738" t="s">
        <v>625</v>
      </c>
      <c r="D238" s="738" t="s">
        <v>6651</v>
      </c>
      <c r="E238" s="738" t="s">
        <v>6705</v>
      </c>
      <c r="F238" s="738" t="s">
        <v>6706</v>
      </c>
      <c r="G238" s="741">
        <v>4</v>
      </c>
      <c r="H238" s="741">
        <v>840</v>
      </c>
      <c r="I238" s="738"/>
      <c r="J238" s="738">
        <v>210</v>
      </c>
      <c r="K238" s="741"/>
      <c r="L238" s="741"/>
      <c r="M238" s="738"/>
      <c r="N238" s="738"/>
      <c r="O238" s="741"/>
      <c r="P238" s="741"/>
      <c r="Q238" s="754"/>
      <c r="R238" s="742"/>
    </row>
    <row r="239" spans="1:18" ht="14.4" customHeight="1" x14ac:dyDescent="0.3">
      <c r="A239" s="737" t="s">
        <v>6689</v>
      </c>
      <c r="B239" s="738" t="s">
        <v>6887</v>
      </c>
      <c r="C239" s="738" t="s">
        <v>625</v>
      </c>
      <c r="D239" s="738" t="s">
        <v>6651</v>
      </c>
      <c r="E239" s="738" t="s">
        <v>6760</v>
      </c>
      <c r="F239" s="738" t="s">
        <v>6761</v>
      </c>
      <c r="G239" s="741"/>
      <c r="H239" s="741"/>
      <c r="I239" s="738"/>
      <c r="J239" s="738"/>
      <c r="K239" s="741"/>
      <c r="L239" s="741"/>
      <c r="M239" s="738"/>
      <c r="N239" s="738"/>
      <c r="O239" s="741">
        <v>1</v>
      </c>
      <c r="P239" s="741">
        <v>77</v>
      </c>
      <c r="Q239" s="754"/>
      <c r="R239" s="742">
        <v>77</v>
      </c>
    </row>
    <row r="240" spans="1:18" ht="14.4" customHeight="1" x14ac:dyDescent="0.3">
      <c r="A240" s="737" t="s">
        <v>6689</v>
      </c>
      <c r="B240" s="738" t="s">
        <v>6887</v>
      </c>
      <c r="C240" s="738" t="s">
        <v>625</v>
      </c>
      <c r="D240" s="738" t="s">
        <v>6651</v>
      </c>
      <c r="E240" s="738" t="s">
        <v>6896</v>
      </c>
      <c r="F240" s="738" t="s">
        <v>6897</v>
      </c>
      <c r="G240" s="741">
        <v>131</v>
      </c>
      <c r="H240" s="741">
        <v>21615</v>
      </c>
      <c r="I240" s="738">
        <v>5.088276836158192</v>
      </c>
      <c r="J240" s="738">
        <v>165</v>
      </c>
      <c r="K240" s="741">
        <v>24</v>
      </c>
      <c r="L240" s="741">
        <v>4248</v>
      </c>
      <c r="M240" s="738">
        <v>1</v>
      </c>
      <c r="N240" s="738">
        <v>177</v>
      </c>
      <c r="O240" s="741">
        <v>45</v>
      </c>
      <c r="P240" s="741">
        <v>7965</v>
      </c>
      <c r="Q240" s="754">
        <v>1.875</v>
      </c>
      <c r="R240" s="742">
        <v>177</v>
      </c>
    </row>
    <row r="241" spans="1:18" ht="14.4" customHeight="1" x14ac:dyDescent="0.3">
      <c r="A241" s="737" t="s">
        <v>6689</v>
      </c>
      <c r="B241" s="738" t="s">
        <v>6887</v>
      </c>
      <c r="C241" s="738" t="s">
        <v>625</v>
      </c>
      <c r="D241" s="738" t="s">
        <v>6651</v>
      </c>
      <c r="E241" s="738" t="s">
        <v>6762</v>
      </c>
      <c r="F241" s="738" t="s">
        <v>6763</v>
      </c>
      <c r="G241" s="741">
        <v>1</v>
      </c>
      <c r="H241" s="741">
        <v>57</v>
      </c>
      <c r="I241" s="738"/>
      <c r="J241" s="738">
        <v>57</v>
      </c>
      <c r="K241" s="741"/>
      <c r="L241" s="741"/>
      <c r="M241" s="738"/>
      <c r="N241" s="738"/>
      <c r="O241" s="741"/>
      <c r="P241" s="741"/>
      <c r="Q241" s="754"/>
      <c r="R241" s="742"/>
    </row>
    <row r="242" spans="1:18" ht="14.4" customHeight="1" x14ac:dyDescent="0.3">
      <c r="A242" s="737" t="s">
        <v>6689</v>
      </c>
      <c r="B242" s="738" t="s">
        <v>6887</v>
      </c>
      <c r="C242" s="738" t="s">
        <v>625</v>
      </c>
      <c r="D242" s="738" t="s">
        <v>6651</v>
      </c>
      <c r="E242" s="738" t="s">
        <v>6882</v>
      </c>
      <c r="F242" s="738" t="s">
        <v>6883</v>
      </c>
      <c r="G242" s="741">
        <v>97</v>
      </c>
      <c r="H242" s="741">
        <v>7469</v>
      </c>
      <c r="I242" s="738"/>
      <c r="J242" s="738">
        <v>77</v>
      </c>
      <c r="K242" s="741"/>
      <c r="L242" s="741"/>
      <c r="M242" s="738"/>
      <c r="N242" s="738"/>
      <c r="O242" s="741"/>
      <c r="P242" s="741"/>
      <c r="Q242" s="754"/>
      <c r="R242" s="742"/>
    </row>
    <row r="243" spans="1:18" ht="14.4" customHeight="1" x14ac:dyDescent="0.3">
      <c r="A243" s="737" t="s">
        <v>6689</v>
      </c>
      <c r="B243" s="738" t="s">
        <v>6898</v>
      </c>
      <c r="C243" s="738" t="s">
        <v>625</v>
      </c>
      <c r="D243" s="738" t="s">
        <v>6633</v>
      </c>
      <c r="E243" s="738" t="s">
        <v>6716</v>
      </c>
      <c r="F243" s="738" t="s">
        <v>6717</v>
      </c>
      <c r="G243" s="741">
        <v>25</v>
      </c>
      <c r="H243" s="741">
        <v>93712.25</v>
      </c>
      <c r="I243" s="738">
        <v>20.535260371470898</v>
      </c>
      <c r="J243" s="738">
        <v>3748.49</v>
      </c>
      <c r="K243" s="741">
        <v>2</v>
      </c>
      <c r="L243" s="741">
        <v>4563.4799999999996</v>
      </c>
      <c r="M243" s="738">
        <v>1</v>
      </c>
      <c r="N243" s="738">
        <v>2281.7399999999998</v>
      </c>
      <c r="O243" s="741"/>
      <c r="P243" s="741"/>
      <c r="Q243" s="754"/>
      <c r="R243" s="742"/>
    </row>
    <row r="244" spans="1:18" ht="14.4" customHeight="1" x14ac:dyDescent="0.3">
      <c r="A244" s="737" t="s">
        <v>6689</v>
      </c>
      <c r="B244" s="738" t="s">
        <v>6898</v>
      </c>
      <c r="C244" s="738" t="s">
        <v>625</v>
      </c>
      <c r="D244" s="738" t="s">
        <v>6633</v>
      </c>
      <c r="E244" s="738" t="s">
        <v>6718</v>
      </c>
      <c r="F244" s="738" t="s">
        <v>6717</v>
      </c>
      <c r="G244" s="741">
        <v>13</v>
      </c>
      <c r="H244" s="741">
        <v>103734.01999999997</v>
      </c>
      <c r="I244" s="738"/>
      <c r="J244" s="738">
        <v>7979.5399999999981</v>
      </c>
      <c r="K244" s="741"/>
      <c r="L244" s="741"/>
      <c r="M244" s="738"/>
      <c r="N244" s="738"/>
      <c r="O244" s="741"/>
      <c r="P244" s="741"/>
      <c r="Q244" s="754"/>
      <c r="R244" s="742"/>
    </row>
    <row r="245" spans="1:18" ht="14.4" customHeight="1" x14ac:dyDescent="0.3">
      <c r="A245" s="737" t="s">
        <v>6689</v>
      </c>
      <c r="B245" s="738" t="s">
        <v>6898</v>
      </c>
      <c r="C245" s="738" t="s">
        <v>625</v>
      </c>
      <c r="D245" s="738" t="s">
        <v>6633</v>
      </c>
      <c r="E245" s="738" t="s">
        <v>6899</v>
      </c>
      <c r="F245" s="738" t="s">
        <v>6900</v>
      </c>
      <c r="G245" s="741"/>
      <c r="H245" s="741"/>
      <c r="I245" s="738"/>
      <c r="J245" s="738"/>
      <c r="K245" s="741">
        <v>3</v>
      </c>
      <c r="L245" s="741">
        <v>4099.5600000000004</v>
      </c>
      <c r="M245" s="738">
        <v>1</v>
      </c>
      <c r="N245" s="738">
        <v>1366.5200000000002</v>
      </c>
      <c r="O245" s="741"/>
      <c r="P245" s="741"/>
      <c r="Q245" s="754"/>
      <c r="R245" s="742"/>
    </row>
    <row r="246" spans="1:18" ht="14.4" customHeight="1" x14ac:dyDescent="0.3">
      <c r="A246" s="737" t="s">
        <v>6689</v>
      </c>
      <c r="B246" s="738" t="s">
        <v>6898</v>
      </c>
      <c r="C246" s="738" t="s">
        <v>625</v>
      </c>
      <c r="D246" s="738" t="s">
        <v>6633</v>
      </c>
      <c r="E246" s="738" t="s">
        <v>6901</v>
      </c>
      <c r="F246" s="738" t="s">
        <v>6900</v>
      </c>
      <c r="G246" s="741"/>
      <c r="H246" s="741"/>
      <c r="I246" s="738"/>
      <c r="J246" s="738"/>
      <c r="K246" s="741">
        <v>2</v>
      </c>
      <c r="L246" s="741">
        <v>13665.2</v>
      </c>
      <c r="M246" s="738">
        <v>1</v>
      </c>
      <c r="N246" s="738">
        <v>6832.6</v>
      </c>
      <c r="O246" s="741"/>
      <c r="P246" s="741"/>
      <c r="Q246" s="754"/>
      <c r="R246" s="742"/>
    </row>
    <row r="247" spans="1:18" ht="14.4" customHeight="1" x14ac:dyDescent="0.3">
      <c r="A247" s="737" t="s">
        <v>6689</v>
      </c>
      <c r="B247" s="738" t="s">
        <v>6898</v>
      </c>
      <c r="C247" s="738" t="s">
        <v>625</v>
      </c>
      <c r="D247" s="738" t="s">
        <v>6633</v>
      </c>
      <c r="E247" s="738" t="s">
        <v>6735</v>
      </c>
      <c r="F247" s="738" t="s">
        <v>3038</v>
      </c>
      <c r="G247" s="741">
        <v>54</v>
      </c>
      <c r="H247" s="741">
        <v>675706.8600000001</v>
      </c>
      <c r="I247" s="738">
        <v>2.4023833591079398</v>
      </c>
      <c r="J247" s="738">
        <v>12513.090000000002</v>
      </c>
      <c r="K247" s="741">
        <v>27</v>
      </c>
      <c r="L247" s="741">
        <v>281265.21000000002</v>
      </c>
      <c r="M247" s="738">
        <v>1</v>
      </c>
      <c r="N247" s="738">
        <v>10417.230000000001</v>
      </c>
      <c r="O247" s="741"/>
      <c r="P247" s="741"/>
      <c r="Q247" s="754"/>
      <c r="R247" s="742"/>
    </row>
    <row r="248" spans="1:18" ht="14.4" customHeight="1" x14ac:dyDescent="0.3">
      <c r="A248" s="737" t="s">
        <v>6689</v>
      </c>
      <c r="B248" s="738" t="s">
        <v>6898</v>
      </c>
      <c r="C248" s="738" t="s">
        <v>625</v>
      </c>
      <c r="D248" s="738" t="s">
        <v>6633</v>
      </c>
      <c r="E248" s="738" t="s">
        <v>6719</v>
      </c>
      <c r="F248" s="738" t="s">
        <v>1895</v>
      </c>
      <c r="G248" s="741">
        <v>2</v>
      </c>
      <c r="H248" s="741">
        <v>5971.88</v>
      </c>
      <c r="I248" s="738"/>
      <c r="J248" s="738">
        <v>2985.94</v>
      </c>
      <c r="K248" s="741"/>
      <c r="L248" s="741"/>
      <c r="M248" s="738"/>
      <c r="N248" s="738"/>
      <c r="O248" s="741"/>
      <c r="P248" s="741"/>
      <c r="Q248" s="754"/>
      <c r="R248" s="742"/>
    </row>
    <row r="249" spans="1:18" ht="14.4" customHeight="1" x14ac:dyDescent="0.3">
      <c r="A249" s="737" t="s">
        <v>6689</v>
      </c>
      <c r="B249" s="738" t="s">
        <v>6898</v>
      </c>
      <c r="C249" s="738" t="s">
        <v>625</v>
      </c>
      <c r="D249" s="738" t="s">
        <v>6633</v>
      </c>
      <c r="E249" s="738" t="s">
        <v>6902</v>
      </c>
      <c r="F249" s="738" t="s">
        <v>4096</v>
      </c>
      <c r="G249" s="741">
        <v>2.21</v>
      </c>
      <c r="H249" s="741">
        <v>338.56</v>
      </c>
      <c r="I249" s="738">
        <v>0.73649633448628427</v>
      </c>
      <c r="J249" s="738">
        <v>153.1945701357466</v>
      </c>
      <c r="K249" s="741">
        <v>3</v>
      </c>
      <c r="L249" s="741">
        <v>459.69</v>
      </c>
      <c r="M249" s="738">
        <v>1</v>
      </c>
      <c r="N249" s="738">
        <v>153.22999999999999</v>
      </c>
      <c r="O249" s="741"/>
      <c r="P249" s="741"/>
      <c r="Q249" s="754"/>
      <c r="R249" s="742"/>
    </row>
    <row r="250" spans="1:18" ht="14.4" customHeight="1" x14ac:dyDescent="0.3">
      <c r="A250" s="737" t="s">
        <v>6689</v>
      </c>
      <c r="B250" s="738" t="s">
        <v>6898</v>
      </c>
      <c r="C250" s="738" t="s">
        <v>625</v>
      </c>
      <c r="D250" s="738" t="s">
        <v>6633</v>
      </c>
      <c r="E250" s="738" t="s">
        <v>6903</v>
      </c>
      <c r="F250" s="738" t="s">
        <v>6904</v>
      </c>
      <c r="G250" s="741">
        <v>2</v>
      </c>
      <c r="H250" s="741">
        <v>27291.52</v>
      </c>
      <c r="I250" s="738"/>
      <c r="J250" s="738">
        <v>13645.76</v>
      </c>
      <c r="K250" s="741"/>
      <c r="L250" s="741"/>
      <c r="M250" s="738"/>
      <c r="N250" s="738"/>
      <c r="O250" s="741"/>
      <c r="P250" s="741"/>
      <c r="Q250" s="754"/>
      <c r="R250" s="742"/>
    </row>
    <row r="251" spans="1:18" ht="14.4" customHeight="1" x14ac:dyDescent="0.3">
      <c r="A251" s="737" t="s">
        <v>6689</v>
      </c>
      <c r="B251" s="738" t="s">
        <v>6898</v>
      </c>
      <c r="C251" s="738" t="s">
        <v>625</v>
      </c>
      <c r="D251" s="738" t="s">
        <v>6633</v>
      </c>
      <c r="E251" s="738" t="s">
        <v>6905</v>
      </c>
      <c r="F251" s="738" t="s">
        <v>5185</v>
      </c>
      <c r="G251" s="741"/>
      <c r="H251" s="741"/>
      <c r="I251" s="738"/>
      <c r="J251" s="738"/>
      <c r="K251" s="741">
        <v>2</v>
      </c>
      <c r="L251" s="741">
        <v>136.91999999999999</v>
      </c>
      <c r="M251" s="738">
        <v>1</v>
      </c>
      <c r="N251" s="738">
        <v>68.459999999999994</v>
      </c>
      <c r="O251" s="741"/>
      <c r="P251" s="741"/>
      <c r="Q251" s="754"/>
      <c r="R251" s="742"/>
    </row>
    <row r="252" spans="1:18" ht="14.4" customHeight="1" x14ac:dyDescent="0.3">
      <c r="A252" s="737" t="s">
        <v>6689</v>
      </c>
      <c r="B252" s="738" t="s">
        <v>6898</v>
      </c>
      <c r="C252" s="738" t="s">
        <v>625</v>
      </c>
      <c r="D252" s="738" t="s">
        <v>6651</v>
      </c>
      <c r="E252" s="738" t="s">
        <v>6654</v>
      </c>
      <c r="F252" s="738" t="s">
        <v>6655</v>
      </c>
      <c r="G252" s="741">
        <v>17</v>
      </c>
      <c r="H252" s="741">
        <v>493</v>
      </c>
      <c r="I252" s="738">
        <v>0.60864197530864195</v>
      </c>
      <c r="J252" s="738">
        <v>29</v>
      </c>
      <c r="K252" s="741">
        <v>27</v>
      </c>
      <c r="L252" s="741">
        <v>810</v>
      </c>
      <c r="M252" s="738">
        <v>1</v>
      </c>
      <c r="N252" s="738">
        <v>30</v>
      </c>
      <c r="O252" s="741">
        <v>19</v>
      </c>
      <c r="P252" s="741">
        <v>570</v>
      </c>
      <c r="Q252" s="754">
        <v>0.70370370370370372</v>
      </c>
      <c r="R252" s="742">
        <v>30</v>
      </c>
    </row>
    <row r="253" spans="1:18" ht="14.4" customHeight="1" x14ac:dyDescent="0.3">
      <c r="A253" s="737" t="s">
        <v>6689</v>
      </c>
      <c r="B253" s="738" t="s">
        <v>6898</v>
      </c>
      <c r="C253" s="738" t="s">
        <v>625</v>
      </c>
      <c r="D253" s="738" t="s">
        <v>6651</v>
      </c>
      <c r="E253" s="738" t="s">
        <v>6656</v>
      </c>
      <c r="F253" s="738" t="s">
        <v>6657</v>
      </c>
      <c r="G253" s="741">
        <v>401</v>
      </c>
      <c r="H253" s="741">
        <v>25664</v>
      </c>
      <c r="I253" s="738">
        <v>1.331672893316729</v>
      </c>
      <c r="J253" s="738">
        <v>64</v>
      </c>
      <c r="K253" s="741">
        <v>292</v>
      </c>
      <c r="L253" s="741">
        <v>19272</v>
      </c>
      <c r="M253" s="738">
        <v>1</v>
      </c>
      <c r="N253" s="738">
        <v>66</v>
      </c>
      <c r="O253" s="741">
        <v>148</v>
      </c>
      <c r="P253" s="741">
        <v>9768</v>
      </c>
      <c r="Q253" s="754">
        <v>0.50684931506849318</v>
      </c>
      <c r="R253" s="742">
        <v>66</v>
      </c>
    </row>
    <row r="254" spans="1:18" ht="14.4" customHeight="1" x14ac:dyDescent="0.3">
      <c r="A254" s="737" t="s">
        <v>6689</v>
      </c>
      <c r="B254" s="738" t="s">
        <v>6898</v>
      </c>
      <c r="C254" s="738" t="s">
        <v>625</v>
      </c>
      <c r="D254" s="738" t="s">
        <v>6651</v>
      </c>
      <c r="E254" s="738" t="s">
        <v>6906</v>
      </c>
      <c r="F254" s="738" t="s">
        <v>6907</v>
      </c>
      <c r="G254" s="741">
        <v>5</v>
      </c>
      <c r="H254" s="741">
        <v>1400</v>
      </c>
      <c r="I254" s="738"/>
      <c r="J254" s="738">
        <v>280</v>
      </c>
      <c r="K254" s="741"/>
      <c r="L254" s="741"/>
      <c r="M254" s="738"/>
      <c r="N254" s="738"/>
      <c r="O254" s="741">
        <v>1</v>
      </c>
      <c r="P254" s="741">
        <v>300</v>
      </c>
      <c r="Q254" s="754"/>
      <c r="R254" s="742">
        <v>300</v>
      </c>
    </row>
    <row r="255" spans="1:18" ht="14.4" customHeight="1" x14ac:dyDescent="0.3">
      <c r="A255" s="737" t="s">
        <v>6689</v>
      </c>
      <c r="B255" s="738" t="s">
        <v>6898</v>
      </c>
      <c r="C255" s="738" t="s">
        <v>625</v>
      </c>
      <c r="D255" s="738" t="s">
        <v>6651</v>
      </c>
      <c r="E255" s="738" t="s">
        <v>6908</v>
      </c>
      <c r="F255" s="738" t="s">
        <v>6909</v>
      </c>
      <c r="G255" s="741"/>
      <c r="H255" s="741"/>
      <c r="I255" s="738"/>
      <c r="J255" s="738"/>
      <c r="K255" s="741">
        <v>4</v>
      </c>
      <c r="L255" s="741">
        <v>488</v>
      </c>
      <c r="M255" s="738">
        <v>1</v>
      </c>
      <c r="N255" s="738">
        <v>122</v>
      </c>
      <c r="O255" s="741">
        <v>1</v>
      </c>
      <c r="P255" s="741">
        <v>122</v>
      </c>
      <c r="Q255" s="754">
        <v>0.25</v>
      </c>
      <c r="R255" s="742">
        <v>122</v>
      </c>
    </row>
    <row r="256" spans="1:18" ht="14.4" customHeight="1" x14ac:dyDescent="0.3">
      <c r="A256" s="737" t="s">
        <v>6689</v>
      </c>
      <c r="B256" s="738" t="s">
        <v>6898</v>
      </c>
      <c r="C256" s="738" t="s">
        <v>625</v>
      </c>
      <c r="D256" s="738" t="s">
        <v>6651</v>
      </c>
      <c r="E256" s="738" t="s">
        <v>6910</v>
      </c>
      <c r="F256" s="738" t="s">
        <v>6911</v>
      </c>
      <c r="G256" s="741">
        <v>2</v>
      </c>
      <c r="H256" s="741">
        <v>148</v>
      </c>
      <c r="I256" s="738"/>
      <c r="J256" s="738">
        <v>74</v>
      </c>
      <c r="K256" s="741"/>
      <c r="L256" s="741"/>
      <c r="M256" s="738"/>
      <c r="N256" s="738"/>
      <c r="O256" s="741"/>
      <c r="P256" s="741"/>
      <c r="Q256" s="754"/>
      <c r="R256" s="742"/>
    </row>
    <row r="257" spans="1:18" ht="14.4" customHeight="1" x14ac:dyDescent="0.3">
      <c r="A257" s="737" t="s">
        <v>6689</v>
      </c>
      <c r="B257" s="738" t="s">
        <v>6898</v>
      </c>
      <c r="C257" s="738" t="s">
        <v>625</v>
      </c>
      <c r="D257" s="738" t="s">
        <v>6651</v>
      </c>
      <c r="E257" s="738" t="s">
        <v>6740</v>
      </c>
      <c r="F257" s="738" t="s">
        <v>6741</v>
      </c>
      <c r="G257" s="741"/>
      <c r="H257" s="741"/>
      <c r="I257" s="738"/>
      <c r="J257" s="738"/>
      <c r="K257" s="741">
        <v>4</v>
      </c>
      <c r="L257" s="741">
        <v>460</v>
      </c>
      <c r="M257" s="738">
        <v>1</v>
      </c>
      <c r="N257" s="738">
        <v>115</v>
      </c>
      <c r="O257" s="741">
        <v>4</v>
      </c>
      <c r="P257" s="741">
        <v>460</v>
      </c>
      <c r="Q257" s="754">
        <v>1</v>
      </c>
      <c r="R257" s="742">
        <v>115</v>
      </c>
    </row>
    <row r="258" spans="1:18" ht="14.4" customHeight="1" x14ac:dyDescent="0.3">
      <c r="A258" s="737" t="s">
        <v>6689</v>
      </c>
      <c r="B258" s="738" t="s">
        <v>6898</v>
      </c>
      <c r="C258" s="738" t="s">
        <v>625</v>
      </c>
      <c r="D258" s="738" t="s">
        <v>6651</v>
      </c>
      <c r="E258" s="738" t="s">
        <v>6720</v>
      </c>
      <c r="F258" s="738" t="s">
        <v>6721</v>
      </c>
      <c r="G258" s="741">
        <v>156</v>
      </c>
      <c r="H258" s="741">
        <v>22464</v>
      </c>
      <c r="I258" s="738">
        <v>1.2211350293542074</v>
      </c>
      <c r="J258" s="738">
        <v>144</v>
      </c>
      <c r="K258" s="741">
        <v>126</v>
      </c>
      <c r="L258" s="741">
        <v>18396</v>
      </c>
      <c r="M258" s="738">
        <v>1</v>
      </c>
      <c r="N258" s="738">
        <v>146</v>
      </c>
      <c r="O258" s="741">
        <v>125</v>
      </c>
      <c r="P258" s="741">
        <v>18375</v>
      </c>
      <c r="Q258" s="754">
        <v>0.99885844748858443</v>
      </c>
      <c r="R258" s="742">
        <v>147</v>
      </c>
    </row>
    <row r="259" spans="1:18" ht="14.4" customHeight="1" x14ac:dyDescent="0.3">
      <c r="A259" s="737" t="s">
        <v>6689</v>
      </c>
      <c r="B259" s="738" t="s">
        <v>6898</v>
      </c>
      <c r="C259" s="738" t="s">
        <v>625</v>
      </c>
      <c r="D259" s="738" t="s">
        <v>6651</v>
      </c>
      <c r="E259" s="738" t="s">
        <v>6912</v>
      </c>
      <c r="F259" s="738" t="s">
        <v>6913</v>
      </c>
      <c r="G259" s="741">
        <v>2</v>
      </c>
      <c r="H259" s="741">
        <v>380</v>
      </c>
      <c r="I259" s="738"/>
      <c r="J259" s="738">
        <v>190</v>
      </c>
      <c r="K259" s="741">
        <v>0</v>
      </c>
      <c r="L259" s="741">
        <v>0</v>
      </c>
      <c r="M259" s="738"/>
      <c r="N259" s="738"/>
      <c r="O259" s="741">
        <v>1</v>
      </c>
      <c r="P259" s="741">
        <v>197</v>
      </c>
      <c r="Q259" s="754"/>
      <c r="R259" s="742">
        <v>197</v>
      </c>
    </row>
    <row r="260" spans="1:18" ht="14.4" customHeight="1" x14ac:dyDescent="0.3">
      <c r="A260" s="737" t="s">
        <v>6689</v>
      </c>
      <c r="B260" s="738" t="s">
        <v>6898</v>
      </c>
      <c r="C260" s="738" t="s">
        <v>625</v>
      </c>
      <c r="D260" s="738" t="s">
        <v>6651</v>
      </c>
      <c r="E260" s="738" t="s">
        <v>6846</v>
      </c>
      <c r="F260" s="738" t="s">
        <v>6847</v>
      </c>
      <c r="G260" s="741"/>
      <c r="H260" s="741"/>
      <c r="I260" s="738"/>
      <c r="J260" s="738"/>
      <c r="K260" s="741">
        <v>2</v>
      </c>
      <c r="L260" s="741">
        <v>390</v>
      </c>
      <c r="M260" s="738">
        <v>1</v>
      </c>
      <c r="N260" s="738">
        <v>195</v>
      </c>
      <c r="O260" s="741"/>
      <c r="P260" s="741"/>
      <c r="Q260" s="754"/>
      <c r="R260" s="742"/>
    </row>
    <row r="261" spans="1:18" ht="14.4" customHeight="1" x14ac:dyDescent="0.3">
      <c r="A261" s="737" t="s">
        <v>6689</v>
      </c>
      <c r="B261" s="738" t="s">
        <v>6898</v>
      </c>
      <c r="C261" s="738" t="s">
        <v>625</v>
      </c>
      <c r="D261" s="738" t="s">
        <v>6651</v>
      </c>
      <c r="E261" s="738" t="s">
        <v>6914</v>
      </c>
      <c r="F261" s="738" t="s">
        <v>6915</v>
      </c>
      <c r="G261" s="741">
        <v>56</v>
      </c>
      <c r="H261" s="741">
        <v>4536</v>
      </c>
      <c r="I261" s="738"/>
      <c r="J261" s="738">
        <v>81</v>
      </c>
      <c r="K261" s="741"/>
      <c r="L261" s="741"/>
      <c r="M261" s="738"/>
      <c r="N261" s="738"/>
      <c r="O261" s="741"/>
      <c r="P261" s="741"/>
      <c r="Q261" s="754"/>
      <c r="R261" s="742"/>
    </row>
    <row r="262" spans="1:18" ht="14.4" customHeight="1" x14ac:dyDescent="0.3">
      <c r="A262" s="737" t="s">
        <v>6689</v>
      </c>
      <c r="B262" s="738" t="s">
        <v>6898</v>
      </c>
      <c r="C262" s="738" t="s">
        <v>625</v>
      </c>
      <c r="D262" s="738" t="s">
        <v>6651</v>
      </c>
      <c r="E262" s="738" t="s">
        <v>6916</v>
      </c>
      <c r="F262" s="738" t="s">
        <v>6917</v>
      </c>
      <c r="G262" s="741"/>
      <c r="H262" s="741"/>
      <c r="I262" s="738"/>
      <c r="J262" s="738"/>
      <c r="K262" s="741"/>
      <c r="L262" s="741"/>
      <c r="M262" s="738"/>
      <c r="N262" s="738"/>
      <c r="O262" s="741">
        <v>1</v>
      </c>
      <c r="P262" s="741">
        <v>106</v>
      </c>
      <c r="Q262" s="754"/>
      <c r="R262" s="742">
        <v>106</v>
      </c>
    </row>
    <row r="263" spans="1:18" ht="14.4" customHeight="1" x14ac:dyDescent="0.3">
      <c r="A263" s="737" t="s">
        <v>6689</v>
      </c>
      <c r="B263" s="738" t="s">
        <v>6898</v>
      </c>
      <c r="C263" s="738" t="s">
        <v>625</v>
      </c>
      <c r="D263" s="738" t="s">
        <v>6651</v>
      </c>
      <c r="E263" s="738" t="s">
        <v>6695</v>
      </c>
      <c r="F263" s="738" t="s">
        <v>6696</v>
      </c>
      <c r="G263" s="741">
        <v>390</v>
      </c>
      <c r="H263" s="741">
        <v>13650</v>
      </c>
      <c r="I263" s="738">
        <v>2.3955773955773956</v>
      </c>
      <c r="J263" s="738">
        <v>35</v>
      </c>
      <c r="K263" s="741">
        <v>154</v>
      </c>
      <c r="L263" s="741">
        <v>5698</v>
      </c>
      <c r="M263" s="738">
        <v>1</v>
      </c>
      <c r="N263" s="738">
        <v>37</v>
      </c>
      <c r="O263" s="741">
        <v>114</v>
      </c>
      <c r="P263" s="741">
        <v>4218</v>
      </c>
      <c r="Q263" s="754">
        <v>0.74025974025974028</v>
      </c>
      <c r="R263" s="742">
        <v>37</v>
      </c>
    </row>
    <row r="264" spans="1:18" ht="14.4" customHeight="1" x14ac:dyDescent="0.3">
      <c r="A264" s="737" t="s">
        <v>6689</v>
      </c>
      <c r="B264" s="738" t="s">
        <v>6898</v>
      </c>
      <c r="C264" s="738" t="s">
        <v>625</v>
      </c>
      <c r="D264" s="738" t="s">
        <v>6651</v>
      </c>
      <c r="E264" s="738" t="s">
        <v>6724</v>
      </c>
      <c r="F264" s="738" t="s">
        <v>6725</v>
      </c>
      <c r="G264" s="741">
        <v>18</v>
      </c>
      <c r="H264" s="741">
        <v>2286</v>
      </c>
      <c r="I264" s="738"/>
      <c r="J264" s="738">
        <v>127</v>
      </c>
      <c r="K264" s="741"/>
      <c r="L264" s="741"/>
      <c r="M264" s="738"/>
      <c r="N264" s="738"/>
      <c r="O264" s="741"/>
      <c r="P264" s="741"/>
      <c r="Q264" s="754"/>
      <c r="R264" s="742"/>
    </row>
    <row r="265" spans="1:18" ht="14.4" customHeight="1" x14ac:dyDescent="0.3">
      <c r="A265" s="737" t="s">
        <v>6689</v>
      </c>
      <c r="B265" s="738" t="s">
        <v>6898</v>
      </c>
      <c r="C265" s="738" t="s">
        <v>625</v>
      </c>
      <c r="D265" s="738" t="s">
        <v>6651</v>
      </c>
      <c r="E265" s="738" t="s">
        <v>6662</v>
      </c>
      <c r="F265" s="738" t="s">
        <v>6663</v>
      </c>
      <c r="G265" s="741">
        <v>52</v>
      </c>
      <c r="H265" s="741">
        <v>4264</v>
      </c>
      <c r="I265" s="738">
        <v>2.2536997885835097</v>
      </c>
      <c r="J265" s="738">
        <v>82</v>
      </c>
      <c r="K265" s="741">
        <v>22</v>
      </c>
      <c r="L265" s="741">
        <v>1892</v>
      </c>
      <c r="M265" s="738">
        <v>1</v>
      </c>
      <c r="N265" s="738">
        <v>86</v>
      </c>
      <c r="O265" s="741">
        <v>15</v>
      </c>
      <c r="P265" s="741">
        <v>1290</v>
      </c>
      <c r="Q265" s="754">
        <v>0.68181818181818177</v>
      </c>
      <c r="R265" s="742">
        <v>86</v>
      </c>
    </row>
    <row r="266" spans="1:18" ht="14.4" customHeight="1" x14ac:dyDescent="0.3">
      <c r="A266" s="737" t="s">
        <v>6689</v>
      </c>
      <c r="B266" s="738" t="s">
        <v>6898</v>
      </c>
      <c r="C266" s="738" t="s">
        <v>625</v>
      </c>
      <c r="D266" s="738" t="s">
        <v>6651</v>
      </c>
      <c r="E266" s="738" t="s">
        <v>6782</v>
      </c>
      <c r="F266" s="738" t="s">
        <v>6783</v>
      </c>
      <c r="G266" s="741">
        <v>419</v>
      </c>
      <c r="H266" s="741">
        <v>69135</v>
      </c>
      <c r="I266" s="738">
        <v>1.6982313927781871</v>
      </c>
      <c r="J266" s="738">
        <v>165</v>
      </c>
      <c r="K266" s="741">
        <v>230</v>
      </c>
      <c r="L266" s="741">
        <v>40710</v>
      </c>
      <c r="M266" s="738">
        <v>1</v>
      </c>
      <c r="N266" s="738">
        <v>177</v>
      </c>
      <c r="O266" s="741">
        <v>184</v>
      </c>
      <c r="P266" s="741">
        <v>32568</v>
      </c>
      <c r="Q266" s="754">
        <v>0.8</v>
      </c>
      <c r="R266" s="742">
        <v>177</v>
      </c>
    </row>
    <row r="267" spans="1:18" ht="14.4" customHeight="1" x14ac:dyDescent="0.3">
      <c r="A267" s="737" t="s">
        <v>6689</v>
      </c>
      <c r="B267" s="738" t="s">
        <v>6898</v>
      </c>
      <c r="C267" s="738" t="s">
        <v>625</v>
      </c>
      <c r="D267" s="738" t="s">
        <v>6651</v>
      </c>
      <c r="E267" s="738" t="s">
        <v>6918</v>
      </c>
      <c r="F267" s="738" t="s">
        <v>6919</v>
      </c>
      <c r="G267" s="741">
        <v>8</v>
      </c>
      <c r="H267" s="741">
        <v>0</v>
      </c>
      <c r="I267" s="738"/>
      <c r="J267" s="738">
        <v>0</v>
      </c>
      <c r="K267" s="741">
        <v>4</v>
      </c>
      <c r="L267" s="741">
        <v>0</v>
      </c>
      <c r="M267" s="738"/>
      <c r="N267" s="738">
        <v>0</v>
      </c>
      <c r="O267" s="741">
        <v>2</v>
      </c>
      <c r="P267" s="741">
        <v>0</v>
      </c>
      <c r="Q267" s="754"/>
      <c r="R267" s="742">
        <v>0</v>
      </c>
    </row>
    <row r="268" spans="1:18" ht="14.4" customHeight="1" x14ac:dyDescent="0.3">
      <c r="A268" s="737" t="s">
        <v>6689</v>
      </c>
      <c r="B268" s="738" t="s">
        <v>6898</v>
      </c>
      <c r="C268" s="738" t="s">
        <v>625</v>
      </c>
      <c r="D268" s="738" t="s">
        <v>6651</v>
      </c>
      <c r="E268" s="738" t="s">
        <v>6784</v>
      </c>
      <c r="F268" s="738" t="s">
        <v>6785</v>
      </c>
      <c r="G268" s="741">
        <v>1</v>
      </c>
      <c r="H268" s="741">
        <v>0</v>
      </c>
      <c r="I268" s="738"/>
      <c r="J268" s="738">
        <v>0</v>
      </c>
      <c r="K268" s="741"/>
      <c r="L268" s="741"/>
      <c r="M268" s="738"/>
      <c r="N268" s="738"/>
      <c r="O268" s="741"/>
      <c r="P268" s="741"/>
      <c r="Q268" s="754"/>
      <c r="R268" s="742"/>
    </row>
    <row r="269" spans="1:18" ht="14.4" customHeight="1" x14ac:dyDescent="0.3">
      <c r="A269" s="737" t="s">
        <v>6689</v>
      </c>
      <c r="B269" s="738" t="s">
        <v>6898</v>
      </c>
      <c r="C269" s="738" t="s">
        <v>625</v>
      </c>
      <c r="D269" s="738" t="s">
        <v>6651</v>
      </c>
      <c r="E269" s="738" t="s">
        <v>6664</v>
      </c>
      <c r="F269" s="738" t="s">
        <v>6665</v>
      </c>
      <c r="G269" s="741">
        <v>41</v>
      </c>
      <c r="H269" s="741">
        <v>0</v>
      </c>
      <c r="I269" s="738">
        <v>0</v>
      </c>
      <c r="J269" s="738">
        <v>0</v>
      </c>
      <c r="K269" s="741">
        <v>14</v>
      </c>
      <c r="L269" s="741">
        <v>466.62999999999982</v>
      </c>
      <c r="M269" s="738">
        <v>1</v>
      </c>
      <c r="N269" s="738">
        <v>33.330714285714272</v>
      </c>
      <c r="O269" s="741">
        <v>14</v>
      </c>
      <c r="P269" s="741">
        <v>466.63999999999993</v>
      </c>
      <c r="Q269" s="754">
        <v>1.0000214302552346</v>
      </c>
      <c r="R269" s="742">
        <v>33.331428571428567</v>
      </c>
    </row>
    <row r="270" spans="1:18" ht="14.4" customHeight="1" x14ac:dyDescent="0.3">
      <c r="A270" s="737" t="s">
        <v>6689</v>
      </c>
      <c r="B270" s="738" t="s">
        <v>6898</v>
      </c>
      <c r="C270" s="738" t="s">
        <v>625</v>
      </c>
      <c r="D270" s="738" t="s">
        <v>6651</v>
      </c>
      <c r="E270" s="738" t="s">
        <v>6699</v>
      </c>
      <c r="F270" s="738" t="s">
        <v>6700</v>
      </c>
      <c r="G270" s="741">
        <v>991</v>
      </c>
      <c r="H270" s="741">
        <v>107028</v>
      </c>
      <c r="I270" s="738">
        <v>1.1143178410794603</v>
      </c>
      <c r="J270" s="738">
        <v>108</v>
      </c>
      <c r="K270" s="741">
        <v>828</v>
      </c>
      <c r="L270" s="741">
        <v>96048</v>
      </c>
      <c r="M270" s="738">
        <v>1</v>
      </c>
      <c r="N270" s="738">
        <v>116</v>
      </c>
      <c r="O270" s="741">
        <v>751</v>
      </c>
      <c r="P270" s="741">
        <v>87116</v>
      </c>
      <c r="Q270" s="754">
        <v>0.90700483091787443</v>
      </c>
      <c r="R270" s="742">
        <v>116</v>
      </c>
    </row>
    <row r="271" spans="1:18" ht="14.4" customHeight="1" x14ac:dyDescent="0.3">
      <c r="A271" s="737" t="s">
        <v>6689</v>
      </c>
      <c r="B271" s="738" t="s">
        <v>6898</v>
      </c>
      <c r="C271" s="738" t="s">
        <v>625</v>
      </c>
      <c r="D271" s="738" t="s">
        <v>6651</v>
      </c>
      <c r="E271" s="738" t="s">
        <v>6666</v>
      </c>
      <c r="F271" s="738" t="s">
        <v>6667</v>
      </c>
      <c r="G271" s="741">
        <v>384</v>
      </c>
      <c r="H271" s="741">
        <v>13824</v>
      </c>
      <c r="I271" s="738">
        <v>1.8496119882258497</v>
      </c>
      <c r="J271" s="738">
        <v>36</v>
      </c>
      <c r="K271" s="741">
        <v>202</v>
      </c>
      <c r="L271" s="741">
        <v>7474</v>
      </c>
      <c r="M271" s="738">
        <v>1</v>
      </c>
      <c r="N271" s="738">
        <v>37</v>
      </c>
      <c r="O271" s="741">
        <v>129</v>
      </c>
      <c r="P271" s="741">
        <v>4773</v>
      </c>
      <c r="Q271" s="754">
        <v>0.63861386138613863</v>
      </c>
      <c r="R271" s="742">
        <v>37</v>
      </c>
    </row>
    <row r="272" spans="1:18" ht="14.4" customHeight="1" x14ac:dyDescent="0.3">
      <c r="A272" s="737" t="s">
        <v>6689</v>
      </c>
      <c r="B272" s="738" t="s">
        <v>6898</v>
      </c>
      <c r="C272" s="738" t="s">
        <v>625</v>
      </c>
      <c r="D272" s="738" t="s">
        <v>6651</v>
      </c>
      <c r="E272" s="738" t="s">
        <v>6756</v>
      </c>
      <c r="F272" s="738" t="s">
        <v>6757</v>
      </c>
      <c r="G272" s="741"/>
      <c r="H272" s="741"/>
      <c r="I272" s="738"/>
      <c r="J272" s="738"/>
      <c r="K272" s="741">
        <v>1</v>
      </c>
      <c r="L272" s="741">
        <v>58</v>
      </c>
      <c r="M272" s="738">
        <v>1</v>
      </c>
      <c r="N272" s="738">
        <v>58</v>
      </c>
      <c r="O272" s="741"/>
      <c r="P272" s="741"/>
      <c r="Q272" s="754"/>
      <c r="R272" s="742"/>
    </row>
    <row r="273" spans="1:18" ht="14.4" customHeight="1" x14ac:dyDescent="0.3">
      <c r="A273" s="737" t="s">
        <v>6689</v>
      </c>
      <c r="B273" s="738" t="s">
        <v>6898</v>
      </c>
      <c r="C273" s="738" t="s">
        <v>625</v>
      </c>
      <c r="D273" s="738" t="s">
        <v>6651</v>
      </c>
      <c r="E273" s="738" t="s">
        <v>6726</v>
      </c>
      <c r="F273" s="738" t="s">
        <v>6727</v>
      </c>
      <c r="G273" s="741">
        <v>55</v>
      </c>
      <c r="H273" s="741">
        <v>1705</v>
      </c>
      <c r="I273" s="738">
        <v>3.8058035714285716</v>
      </c>
      <c r="J273" s="738">
        <v>31</v>
      </c>
      <c r="K273" s="741">
        <v>14</v>
      </c>
      <c r="L273" s="741">
        <v>448</v>
      </c>
      <c r="M273" s="738">
        <v>1</v>
      </c>
      <c r="N273" s="738">
        <v>32</v>
      </c>
      <c r="O273" s="741">
        <v>2</v>
      </c>
      <c r="P273" s="741">
        <v>64</v>
      </c>
      <c r="Q273" s="754">
        <v>0.14285714285714285</v>
      </c>
      <c r="R273" s="742">
        <v>32</v>
      </c>
    </row>
    <row r="274" spans="1:18" ht="14.4" customHeight="1" x14ac:dyDescent="0.3">
      <c r="A274" s="737" t="s">
        <v>6689</v>
      </c>
      <c r="B274" s="738" t="s">
        <v>6898</v>
      </c>
      <c r="C274" s="738" t="s">
        <v>625</v>
      </c>
      <c r="D274" s="738" t="s">
        <v>6651</v>
      </c>
      <c r="E274" s="738" t="s">
        <v>6758</v>
      </c>
      <c r="F274" s="738" t="s">
        <v>6759</v>
      </c>
      <c r="G274" s="741">
        <v>1631</v>
      </c>
      <c r="H274" s="741">
        <v>539861</v>
      </c>
      <c r="I274" s="738">
        <v>1.2219800267999421</v>
      </c>
      <c r="J274" s="738">
        <v>331</v>
      </c>
      <c r="K274" s="741">
        <v>1248</v>
      </c>
      <c r="L274" s="741">
        <v>441792</v>
      </c>
      <c r="M274" s="738">
        <v>1</v>
      </c>
      <c r="N274" s="738">
        <v>354</v>
      </c>
      <c r="O274" s="741">
        <v>992</v>
      </c>
      <c r="P274" s="741">
        <v>352160</v>
      </c>
      <c r="Q274" s="754">
        <v>0.79711719542228021</v>
      </c>
      <c r="R274" s="742">
        <v>355</v>
      </c>
    </row>
    <row r="275" spans="1:18" ht="14.4" customHeight="1" x14ac:dyDescent="0.3">
      <c r="A275" s="737" t="s">
        <v>6689</v>
      </c>
      <c r="B275" s="738" t="s">
        <v>6898</v>
      </c>
      <c r="C275" s="738" t="s">
        <v>625</v>
      </c>
      <c r="D275" s="738" t="s">
        <v>6651</v>
      </c>
      <c r="E275" s="738" t="s">
        <v>6920</v>
      </c>
      <c r="F275" s="738" t="s">
        <v>6921</v>
      </c>
      <c r="G275" s="741">
        <v>366</v>
      </c>
      <c r="H275" s="741">
        <v>0</v>
      </c>
      <c r="I275" s="738"/>
      <c r="J275" s="738">
        <v>0</v>
      </c>
      <c r="K275" s="741">
        <v>443</v>
      </c>
      <c r="L275" s="741">
        <v>0</v>
      </c>
      <c r="M275" s="738"/>
      <c r="N275" s="738">
        <v>0</v>
      </c>
      <c r="O275" s="741">
        <v>353</v>
      </c>
      <c r="P275" s="741">
        <v>0</v>
      </c>
      <c r="Q275" s="754"/>
      <c r="R275" s="742">
        <v>0</v>
      </c>
    </row>
    <row r="276" spans="1:18" ht="14.4" customHeight="1" x14ac:dyDescent="0.3">
      <c r="A276" s="737" t="s">
        <v>6689</v>
      </c>
      <c r="B276" s="738" t="s">
        <v>6898</v>
      </c>
      <c r="C276" s="738" t="s">
        <v>625</v>
      </c>
      <c r="D276" s="738" t="s">
        <v>6651</v>
      </c>
      <c r="E276" s="738" t="s">
        <v>6922</v>
      </c>
      <c r="F276" s="738" t="s">
        <v>6923</v>
      </c>
      <c r="G276" s="741">
        <v>1</v>
      </c>
      <c r="H276" s="741">
        <v>129</v>
      </c>
      <c r="I276" s="738">
        <v>0.98473282442748089</v>
      </c>
      <c r="J276" s="738">
        <v>129</v>
      </c>
      <c r="K276" s="741">
        <v>1</v>
      </c>
      <c r="L276" s="741">
        <v>131</v>
      </c>
      <c r="M276" s="738">
        <v>1</v>
      </c>
      <c r="N276" s="738">
        <v>131</v>
      </c>
      <c r="O276" s="741"/>
      <c r="P276" s="741"/>
      <c r="Q276" s="754"/>
      <c r="R276" s="742"/>
    </row>
    <row r="277" spans="1:18" ht="14.4" customHeight="1" x14ac:dyDescent="0.3">
      <c r="A277" s="737" t="s">
        <v>6689</v>
      </c>
      <c r="B277" s="738" t="s">
        <v>6898</v>
      </c>
      <c r="C277" s="738" t="s">
        <v>625</v>
      </c>
      <c r="D277" s="738" t="s">
        <v>6651</v>
      </c>
      <c r="E277" s="738" t="s">
        <v>6924</v>
      </c>
      <c r="F277" s="738" t="s">
        <v>6925</v>
      </c>
      <c r="G277" s="741">
        <v>375</v>
      </c>
      <c r="H277" s="741">
        <v>75000</v>
      </c>
      <c r="I277" s="738">
        <v>0.87822014051522246</v>
      </c>
      <c r="J277" s="738">
        <v>200</v>
      </c>
      <c r="K277" s="741">
        <v>427</v>
      </c>
      <c r="L277" s="741">
        <v>85400</v>
      </c>
      <c r="M277" s="738">
        <v>1</v>
      </c>
      <c r="N277" s="738">
        <v>200</v>
      </c>
      <c r="O277" s="741">
        <v>361</v>
      </c>
      <c r="P277" s="741">
        <v>72200</v>
      </c>
      <c r="Q277" s="754">
        <v>0.84543325526932089</v>
      </c>
      <c r="R277" s="742">
        <v>200</v>
      </c>
    </row>
    <row r="278" spans="1:18" ht="14.4" customHeight="1" x14ac:dyDescent="0.3">
      <c r="A278" s="737" t="s">
        <v>6689</v>
      </c>
      <c r="B278" s="738" t="s">
        <v>6898</v>
      </c>
      <c r="C278" s="738" t="s">
        <v>625</v>
      </c>
      <c r="D278" s="738" t="s">
        <v>6651</v>
      </c>
      <c r="E278" s="738" t="s">
        <v>6701</v>
      </c>
      <c r="F278" s="738" t="s">
        <v>6702</v>
      </c>
      <c r="G278" s="741">
        <v>1</v>
      </c>
      <c r="H278" s="741">
        <v>165</v>
      </c>
      <c r="I278" s="738"/>
      <c r="J278" s="738">
        <v>165</v>
      </c>
      <c r="K278" s="741"/>
      <c r="L278" s="741"/>
      <c r="M278" s="738"/>
      <c r="N278" s="738"/>
      <c r="O278" s="741"/>
      <c r="P278" s="741"/>
      <c r="Q278" s="754"/>
      <c r="R278" s="742"/>
    </row>
    <row r="279" spans="1:18" ht="14.4" customHeight="1" x14ac:dyDescent="0.3">
      <c r="A279" s="737" t="s">
        <v>6689</v>
      </c>
      <c r="B279" s="738" t="s">
        <v>6898</v>
      </c>
      <c r="C279" s="738" t="s">
        <v>625</v>
      </c>
      <c r="D279" s="738" t="s">
        <v>6651</v>
      </c>
      <c r="E279" s="738" t="s">
        <v>6703</v>
      </c>
      <c r="F279" s="738" t="s">
        <v>6704</v>
      </c>
      <c r="G279" s="741">
        <v>75</v>
      </c>
      <c r="H279" s="741">
        <v>5250</v>
      </c>
      <c r="I279" s="738">
        <v>0.62233285917496439</v>
      </c>
      <c r="J279" s="738">
        <v>70</v>
      </c>
      <c r="K279" s="741">
        <v>114</v>
      </c>
      <c r="L279" s="741">
        <v>8436</v>
      </c>
      <c r="M279" s="738">
        <v>1</v>
      </c>
      <c r="N279" s="738">
        <v>74</v>
      </c>
      <c r="O279" s="741">
        <v>67</v>
      </c>
      <c r="P279" s="741">
        <v>4958</v>
      </c>
      <c r="Q279" s="754">
        <v>0.58771929824561409</v>
      </c>
      <c r="R279" s="742">
        <v>74</v>
      </c>
    </row>
    <row r="280" spans="1:18" ht="14.4" customHeight="1" x14ac:dyDescent="0.3">
      <c r="A280" s="737" t="s">
        <v>6689</v>
      </c>
      <c r="B280" s="738" t="s">
        <v>6898</v>
      </c>
      <c r="C280" s="738" t="s">
        <v>625</v>
      </c>
      <c r="D280" s="738" t="s">
        <v>6651</v>
      </c>
      <c r="E280" s="738" t="s">
        <v>6926</v>
      </c>
      <c r="F280" s="738" t="s">
        <v>6927</v>
      </c>
      <c r="G280" s="741">
        <v>34</v>
      </c>
      <c r="H280" s="741">
        <v>22202</v>
      </c>
      <c r="I280" s="738">
        <v>7.9179743223965762</v>
      </c>
      <c r="J280" s="738">
        <v>653</v>
      </c>
      <c r="K280" s="741">
        <v>4</v>
      </c>
      <c r="L280" s="741">
        <v>2804</v>
      </c>
      <c r="M280" s="738">
        <v>1</v>
      </c>
      <c r="N280" s="738">
        <v>701</v>
      </c>
      <c r="O280" s="741">
        <v>120</v>
      </c>
      <c r="P280" s="741">
        <v>84120</v>
      </c>
      <c r="Q280" s="754">
        <v>30</v>
      </c>
      <c r="R280" s="742">
        <v>701</v>
      </c>
    </row>
    <row r="281" spans="1:18" ht="14.4" customHeight="1" x14ac:dyDescent="0.3">
      <c r="A281" s="737" t="s">
        <v>6689</v>
      </c>
      <c r="B281" s="738" t="s">
        <v>6898</v>
      </c>
      <c r="C281" s="738" t="s">
        <v>625</v>
      </c>
      <c r="D281" s="738" t="s">
        <v>6651</v>
      </c>
      <c r="E281" s="738" t="s">
        <v>6705</v>
      </c>
      <c r="F281" s="738" t="s">
        <v>6706</v>
      </c>
      <c r="G281" s="741">
        <v>5</v>
      </c>
      <c r="H281" s="741">
        <v>1050</v>
      </c>
      <c r="I281" s="738">
        <v>4.7297297297297298</v>
      </c>
      <c r="J281" s="738">
        <v>210</v>
      </c>
      <c r="K281" s="741">
        <v>1</v>
      </c>
      <c r="L281" s="741">
        <v>222</v>
      </c>
      <c r="M281" s="738">
        <v>1</v>
      </c>
      <c r="N281" s="738">
        <v>222</v>
      </c>
      <c r="O281" s="741">
        <v>15</v>
      </c>
      <c r="P281" s="741">
        <v>3345</v>
      </c>
      <c r="Q281" s="754">
        <v>15.067567567567568</v>
      </c>
      <c r="R281" s="742">
        <v>223</v>
      </c>
    </row>
    <row r="282" spans="1:18" ht="14.4" customHeight="1" x14ac:dyDescent="0.3">
      <c r="A282" s="737" t="s">
        <v>6689</v>
      </c>
      <c r="B282" s="738" t="s">
        <v>6898</v>
      </c>
      <c r="C282" s="738" t="s">
        <v>625</v>
      </c>
      <c r="D282" s="738" t="s">
        <v>6651</v>
      </c>
      <c r="E282" s="738" t="s">
        <v>6760</v>
      </c>
      <c r="F282" s="738" t="s">
        <v>6761</v>
      </c>
      <c r="G282" s="741">
        <v>100</v>
      </c>
      <c r="H282" s="741">
        <v>7700</v>
      </c>
      <c r="I282" s="738">
        <v>1.4925373134328359</v>
      </c>
      <c r="J282" s="738">
        <v>77</v>
      </c>
      <c r="K282" s="741">
        <v>67</v>
      </c>
      <c r="L282" s="741">
        <v>5159</v>
      </c>
      <c r="M282" s="738">
        <v>1</v>
      </c>
      <c r="N282" s="738">
        <v>77</v>
      </c>
      <c r="O282" s="741">
        <v>93</v>
      </c>
      <c r="P282" s="741">
        <v>7161</v>
      </c>
      <c r="Q282" s="754">
        <v>1.3880597014925373</v>
      </c>
      <c r="R282" s="742">
        <v>77</v>
      </c>
    </row>
    <row r="283" spans="1:18" ht="14.4" customHeight="1" x14ac:dyDescent="0.3">
      <c r="A283" s="737" t="s">
        <v>6689</v>
      </c>
      <c r="B283" s="738" t="s">
        <v>6898</v>
      </c>
      <c r="C283" s="738" t="s">
        <v>625</v>
      </c>
      <c r="D283" s="738" t="s">
        <v>6651</v>
      </c>
      <c r="E283" s="738" t="s">
        <v>6762</v>
      </c>
      <c r="F283" s="738" t="s">
        <v>6763</v>
      </c>
      <c r="G283" s="741">
        <v>20</v>
      </c>
      <c r="H283" s="741">
        <v>1140</v>
      </c>
      <c r="I283" s="738">
        <v>1.6101694915254237</v>
      </c>
      <c r="J283" s="738">
        <v>57</v>
      </c>
      <c r="K283" s="741">
        <v>12</v>
      </c>
      <c r="L283" s="741">
        <v>708</v>
      </c>
      <c r="M283" s="738">
        <v>1</v>
      </c>
      <c r="N283" s="738">
        <v>59</v>
      </c>
      <c r="O283" s="741">
        <v>10</v>
      </c>
      <c r="P283" s="741">
        <v>590</v>
      </c>
      <c r="Q283" s="754">
        <v>0.83333333333333337</v>
      </c>
      <c r="R283" s="742">
        <v>59</v>
      </c>
    </row>
    <row r="284" spans="1:18" ht="14.4" customHeight="1" x14ac:dyDescent="0.3">
      <c r="A284" s="737" t="s">
        <v>6689</v>
      </c>
      <c r="B284" s="738" t="s">
        <v>6898</v>
      </c>
      <c r="C284" s="738" t="s">
        <v>625</v>
      </c>
      <c r="D284" s="738" t="s">
        <v>6651</v>
      </c>
      <c r="E284" s="738" t="s">
        <v>6668</v>
      </c>
      <c r="F284" s="738" t="s">
        <v>6669</v>
      </c>
      <c r="G284" s="741">
        <v>8</v>
      </c>
      <c r="H284" s="741">
        <v>216</v>
      </c>
      <c r="I284" s="738">
        <v>7.7142857142857144</v>
      </c>
      <c r="J284" s="738">
        <v>27</v>
      </c>
      <c r="K284" s="741">
        <v>1</v>
      </c>
      <c r="L284" s="741">
        <v>28</v>
      </c>
      <c r="M284" s="738">
        <v>1</v>
      </c>
      <c r="N284" s="738">
        <v>28</v>
      </c>
      <c r="O284" s="741">
        <v>31</v>
      </c>
      <c r="P284" s="741">
        <v>868</v>
      </c>
      <c r="Q284" s="754">
        <v>31</v>
      </c>
      <c r="R284" s="742">
        <v>28</v>
      </c>
    </row>
    <row r="285" spans="1:18" ht="14.4" customHeight="1" x14ac:dyDescent="0.3">
      <c r="A285" s="737" t="s">
        <v>6689</v>
      </c>
      <c r="B285" s="738" t="s">
        <v>6898</v>
      </c>
      <c r="C285" s="738" t="s">
        <v>625</v>
      </c>
      <c r="D285" s="738" t="s">
        <v>6651</v>
      </c>
      <c r="E285" s="738" t="s">
        <v>6709</v>
      </c>
      <c r="F285" s="738" t="s">
        <v>6710</v>
      </c>
      <c r="G285" s="741">
        <v>1</v>
      </c>
      <c r="H285" s="741">
        <v>210</v>
      </c>
      <c r="I285" s="738">
        <v>0.47297297297297297</v>
      </c>
      <c r="J285" s="738">
        <v>210</v>
      </c>
      <c r="K285" s="741">
        <v>2</v>
      </c>
      <c r="L285" s="741">
        <v>444</v>
      </c>
      <c r="M285" s="738">
        <v>1</v>
      </c>
      <c r="N285" s="738">
        <v>222</v>
      </c>
      <c r="O285" s="741">
        <v>4</v>
      </c>
      <c r="P285" s="741">
        <v>892</v>
      </c>
      <c r="Q285" s="754">
        <v>2.0090090090090089</v>
      </c>
      <c r="R285" s="742">
        <v>223</v>
      </c>
    </row>
    <row r="286" spans="1:18" ht="14.4" customHeight="1" x14ac:dyDescent="0.3">
      <c r="A286" s="737" t="s">
        <v>6689</v>
      </c>
      <c r="B286" s="738" t="s">
        <v>6898</v>
      </c>
      <c r="C286" s="738" t="s">
        <v>625</v>
      </c>
      <c r="D286" s="738" t="s">
        <v>6651</v>
      </c>
      <c r="E286" s="738" t="s">
        <v>6670</v>
      </c>
      <c r="F286" s="738" t="s">
        <v>6671</v>
      </c>
      <c r="G286" s="741">
        <v>116</v>
      </c>
      <c r="H286" s="741">
        <v>6612</v>
      </c>
      <c r="I286" s="738">
        <v>1.0987038883349951</v>
      </c>
      <c r="J286" s="738">
        <v>57</v>
      </c>
      <c r="K286" s="741">
        <v>102</v>
      </c>
      <c r="L286" s="741">
        <v>6018</v>
      </c>
      <c r="M286" s="738">
        <v>1</v>
      </c>
      <c r="N286" s="738">
        <v>59</v>
      </c>
      <c r="O286" s="741">
        <v>87</v>
      </c>
      <c r="P286" s="741">
        <v>5133</v>
      </c>
      <c r="Q286" s="754">
        <v>0.8529411764705882</v>
      </c>
      <c r="R286" s="742">
        <v>59</v>
      </c>
    </row>
    <row r="287" spans="1:18" ht="14.4" customHeight="1" x14ac:dyDescent="0.3">
      <c r="A287" s="737" t="s">
        <v>6689</v>
      </c>
      <c r="B287" s="738" t="s">
        <v>6898</v>
      </c>
      <c r="C287" s="738" t="s">
        <v>625</v>
      </c>
      <c r="D287" s="738" t="s">
        <v>6651</v>
      </c>
      <c r="E287" s="738" t="s">
        <v>6928</v>
      </c>
      <c r="F287" s="738" t="s">
        <v>6929</v>
      </c>
      <c r="G287" s="741">
        <v>1</v>
      </c>
      <c r="H287" s="741">
        <v>89</v>
      </c>
      <c r="I287" s="738"/>
      <c r="J287" s="738">
        <v>89</v>
      </c>
      <c r="K287" s="741"/>
      <c r="L287" s="741"/>
      <c r="M287" s="738"/>
      <c r="N287" s="738"/>
      <c r="O287" s="741"/>
      <c r="P287" s="741"/>
      <c r="Q287" s="754"/>
      <c r="R287" s="742"/>
    </row>
    <row r="288" spans="1:18" ht="14.4" customHeight="1" x14ac:dyDescent="0.3">
      <c r="A288" s="737" t="s">
        <v>6689</v>
      </c>
      <c r="B288" s="738" t="s">
        <v>6898</v>
      </c>
      <c r="C288" s="738" t="s">
        <v>625</v>
      </c>
      <c r="D288" s="738" t="s">
        <v>6651</v>
      </c>
      <c r="E288" s="738" t="s">
        <v>6930</v>
      </c>
      <c r="F288" s="738" t="s">
        <v>6931</v>
      </c>
      <c r="G288" s="741"/>
      <c r="H288" s="741"/>
      <c r="I288" s="738"/>
      <c r="J288" s="738"/>
      <c r="K288" s="741">
        <v>25</v>
      </c>
      <c r="L288" s="741">
        <v>6550</v>
      </c>
      <c r="M288" s="738">
        <v>1</v>
      </c>
      <c r="N288" s="738">
        <v>262</v>
      </c>
      <c r="O288" s="741"/>
      <c r="P288" s="741"/>
      <c r="Q288" s="754"/>
      <c r="R288" s="742"/>
    </row>
    <row r="289" spans="1:18" ht="14.4" customHeight="1" x14ac:dyDescent="0.3">
      <c r="A289" s="737" t="s">
        <v>6689</v>
      </c>
      <c r="B289" s="738" t="s">
        <v>6898</v>
      </c>
      <c r="C289" s="738" t="s">
        <v>625</v>
      </c>
      <c r="D289" s="738" t="s">
        <v>6651</v>
      </c>
      <c r="E289" s="738" t="s">
        <v>6932</v>
      </c>
      <c r="F289" s="738" t="s">
        <v>6933</v>
      </c>
      <c r="G289" s="741"/>
      <c r="H289" s="741"/>
      <c r="I289" s="738"/>
      <c r="J289" s="738"/>
      <c r="K289" s="741"/>
      <c r="L289" s="741"/>
      <c r="M289" s="738"/>
      <c r="N289" s="738"/>
      <c r="O289" s="741">
        <v>2</v>
      </c>
      <c r="P289" s="741">
        <v>128</v>
      </c>
      <c r="Q289" s="754"/>
      <c r="R289" s="742">
        <v>64</v>
      </c>
    </row>
    <row r="290" spans="1:18" ht="14.4" customHeight="1" x14ac:dyDescent="0.3">
      <c r="A290" s="737" t="s">
        <v>6689</v>
      </c>
      <c r="B290" s="738" t="s">
        <v>6898</v>
      </c>
      <c r="C290" s="738" t="s">
        <v>625</v>
      </c>
      <c r="D290" s="738" t="s">
        <v>6651</v>
      </c>
      <c r="E290" s="738" t="s">
        <v>6672</v>
      </c>
      <c r="F290" s="738" t="s">
        <v>6673</v>
      </c>
      <c r="G290" s="741">
        <v>1</v>
      </c>
      <c r="H290" s="741">
        <v>36</v>
      </c>
      <c r="I290" s="738"/>
      <c r="J290" s="738">
        <v>36</v>
      </c>
      <c r="K290" s="741"/>
      <c r="L290" s="741"/>
      <c r="M290" s="738"/>
      <c r="N290" s="738"/>
      <c r="O290" s="741">
        <v>2</v>
      </c>
      <c r="P290" s="741">
        <v>74</v>
      </c>
      <c r="Q290" s="754"/>
      <c r="R290" s="742">
        <v>37</v>
      </c>
    </row>
    <row r="291" spans="1:18" ht="14.4" customHeight="1" x14ac:dyDescent="0.3">
      <c r="A291" s="737" t="s">
        <v>6689</v>
      </c>
      <c r="B291" s="738" t="s">
        <v>6898</v>
      </c>
      <c r="C291" s="738" t="s">
        <v>625</v>
      </c>
      <c r="D291" s="738" t="s">
        <v>6651</v>
      </c>
      <c r="E291" s="738" t="s">
        <v>6934</v>
      </c>
      <c r="F291" s="738" t="s">
        <v>6935</v>
      </c>
      <c r="G291" s="741">
        <v>5</v>
      </c>
      <c r="H291" s="741">
        <v>485</v>
      </c>
      <c r="I291" s="738">
        <v>0.54988662131519273</v>
      </c>
      <c r="J291" s="738">
        <v>97</v>
      </c>
      <c r="K291" s="741">
        <v>9</v>
      </c>
      <c r="L291" s="741">
        <v>882</v>
      </c>
      <c r="M291" s="738">
        <v>1</v>
      </c>
      <c r="N291" s="738">
        <v>98</v>
      </c>
      <c r="O291" s="741">
        <v>5</v>
      </c>
      <c r="P291" s="741">
        <v>490</v>
      </c>
      <c r="Q291" s="754">
        <v>0.55555555555555558</v>
      </c>
      <c r="R291" s="742">
        <v>98</v>
      </c>
    </row>
    <row r="292" spans="1:18" ht="14.4" customHeight="1" x14ac:dyDescent="0.3">
      <c r="A292" s="737" t="s">
        <v>6689</v>
      </c>
      <c r="B292" s="738" t="s">
        <v>6898</v>
      </c>
      <c r="C292" s="738" t="s">
        <v>625</v>
      </c>
      <c r="D292" s="738" t="s">
        <v>6651</v>
      </c>
      <c r="E292" s="738" t="s">
        <v>6884</v>
      </c>
      <c r="F292" s="738" t="s">
        <v>6885</v>
      </c>
      <c r="G292" s="741">
        <v>18</v>
      </c>
      <c r="H292" s="741">
        <v>16848</v>
      </c>
      <c r="I292" s="738"/>
      <c r="J292" s="738">
        <v>936</v>
      </c>
      <c r="K292" s="741"/>
      <c r="L292" s="741"/>
      <c r="M292" s="738"/>
      <c r="N292" s="738"/>
      <c r="O292" s="741">
        <v>5</v>
      </c>
      <c r="P292" s="741">
        <v>4715</v>
      </c>
      <c r="Q292" s="754"/>
      <c r="R292" s="742">
        <v>943</v>
      </c>
    </row>
    <row r="293" spans="1:18" ht="14.4" customHeight="1" x14ac:dyDescent="0.3">
      <c r="A293" s="737" t="s">
        <v>6689</v>
      </c>
      <c r="B293" s="738" t="s">
        <v>6898</v>
      </c>
      <c r="C293" s="738" t="s">
        <v>6776</v>
      </c>
      <c r="D293" s="738" t="s">
        <v>6633</v>
      </c>
      <c r="E293" s="738" t="s">
        <v>6735</v>
      </c>
      <c r="F293" s="738" t="s">
        <v>6777</v>
      </c>
      <c r="G293" s="741">
        <v>0</v>
      </c>
      <c r="H293" s="741">
        <v>-7.2759576141834259E-12</v>
      </c>
      <c r="I293" s="738">
        <v>1</v>
      </c>
      <c r="J293" s="738"/>
      <c r="K293" s="741">
        <v>0</v>
      </c>
      <c r="L293" s="741">
        <v>-7.2759576141834259E-12</v>
      </c>
      <c r="M293" s="738">
        <v>1</v>
      </c>
      <c r="N293" s="738"/>
      <c r="O293" s="741"/>
      <c r="P293" s="741"/>
      <c r="Q293" s="754"/>
      <c r="R293" s="742"/>
    </row>
    <row r="294" spans="1:18" ht="14.4" customHeight="1" x14ac:dyDescent="0.3">
      <c r="A294" s="737" t="s">
        <v>6689</v>
      </c>
      <c r="B294" s="738" t="s">
        <v>6936</v>
      </c>
      <c r="C294" s="738" t="s">
        <v>625</v>
      </c>
      <c r="D294" s="738" t="s">
        <v>6651</v>
      </c>
      <c r="E294" s="738" t="s">
        <v>6656</v>
      </c>
      <c r="F294" s="738" t="s">
        <v>6657</v>
      </c>
      <c r="G294" s="741"/>
      <c r="H294" s="741"/>
      <c r="I294" s="738"/>
      <c r="J294" s="738"/>
      <c r="K294" s="741">
        <v>2</v>
      </c>
      <c r="L294" s="741">
        <v>132</v>
      </c>
      <c r="M294" s="738">
        <v>1</v>
      </c>
      <c r="N294" s="738">
        <v>66</v>
      </c>
      <c r="O294" s="741">
        <v>2</v>
      </c>
      <c r="P294" s="741">
        <v>132</v>
      </c>
      <c r="Q294" s="754">
        <v>1</v>
      </c>
      <c r="R294" s="742">
        <v>66</v>
      </c>
    </row>
    <row r="295" spans="1:18" ht="14.4" customHeight="1" x14ac:dyDescent="0.3">
      <c r="A295" s="737" t="s">
        <v>6689</v>
      </c>
      <c r="B295" s="738" t="s">
        <v>6936</v>
      </c>
      <c r="C295" s="738" t="s">
        <v>625</v>
      </c>
      <c r="D295" s="738" t="s">
        <v>6651</v>
      </c>
      <c r="E295" s="738" t="s">
        <v>6695</v>
      </c>
      <c r="F295" s="738" t="s">
        <v>6696</v>
      </c>
      <c r="G295" s="741">
        <v>28</v>
      </c>
      <c r="H295" s="741">
        <v>980</v>
      </c>
      <c r="I295" s="738">
        <v>0.69701280227596019</v>
      </c>
      <c r="J295" s="738">
        <v>35</v>
      </c>
      <c r="K295" s="741">
        <v>38</v>
      </c>
      <c r="L295" s="741">
        <v>1406</v>
      </c>
      <c r="M295" s="738">
        <v>1</v>
      </c>
      <c r="N295" s="738">
        <v>37</v>
      </c>
      <c r="O295" s="741">
        <v>60</v>
      </c>
      <c r="P295" s="741">
        <v>2220</v>
      </c>
      <c r="Q295" s="754">
        <v>1.5789473684210527</v>
      </c>
      <c r="R295" s="742">
        <v>37</v>
      </c>
    </row>
    <row r="296" spans="1:18" ht="14.4" customHeight="1" x14ac:dyDescent="0.3">
      <c r="A296" s="737" t="s">
        <v>6689</v>
      </c>
      <c r="B296" s="738" t="s">
        <v>6936</v>
      </c>
      <c r="C296" s="738" t="s">
        <v>625</v>
      </c>
      <c r="D296" s="738" t="s">
        <v>6651</v>
      </c>
      <c r="E296" s="738" t="s">
        <v>6937</v>
      </c>
      <c r="F296" s="738" t="s">
        <v>6938</v>
      </c>
      <c r="G296" s="741">
        <v>530</v>
      </c>
      <c r="H296" s="741">
        <v>53000</v>
      </c>
      <c r="I296" s="738">
        <v>0.63926279731750857</v>
      </c>
      <c r="J296" s="738">
        <v>100</v>
      </c>
      <c r="K296" s="741">
        <v>588</v>
      </c>
      <c r="L296" s="741">
        <v>82908</v>
      </c>
      <c r="M296" s="738">
        <v>1</v>
      </c>
      <c r="N296" s="738">
        <v>141</v>
      </c>
      <c r="O296" s="741">
        <v>571</v>
      </c>
      <c r="P296" s="741">
        <v>80511</v>
      </c>
      <c r="Q296" s="754">
        <v>0.97108843537414968</v>
      </c>
      <c r="R296" s="742">
        <v>141</v>
      </c>
    </row>
    <row r="297" spans="1:18" ht="14.4" customHeight="1" x14ac:dyDescent="0.3">
      <c r="A297" s="737" t="s">
        <v>6689</v>
      </c>
      <c r="B297" s="738" t="s">
        <v>6936</v>
      </c>
      <c r="C297" s="738" t="s">
        <v>625</v>
      </c>
      <c r="D297" s="738" t="s">
        <v>6651</v>
      </c>
      <c r="E297" s="738" t="s">
        <v>6939</v>
      </c>
      <c r="F297" s="738" t="s">
        <v>6940</v>
      </c>
      <c r="G297" s="741"/>
      <c r="H297" s="741"/>
      <c r="I297" s="738"/>
      <c r="J297" s="738"/>
      <c r="K297" s="741">
        <v>58</v>
      </c>
      <c r="L297" s="741">
        <v>55506</v>
      </c>
      <c r="M297" s="738">
        <v>1</v>
      </c>
      <c r="N297" s="738">
        <v>957</v>
      </c>
      <c r="O297" s="741">
        <v>52</v>
      </c>
      <c r="P297" s="741">
        <v>49764</v>
      </c>
      <c r="Q297" s="754">
        <v>0.89655172413793105</v>
      </c>
      <c r="R297" s="742">
        <v>957</v>
      </c>
    </row>
    <row r="298" spans="1:18" ht="14.4" customHeight="1" x14ac:dyDescent="0.3">
      <c r="A298" s="737" t="s">
        <v>6689</v>
      </c>
      <c r="B298" s="738" t="s">
        <v>6936</v>
      </c>
      <c r="C298" s="738" t="s">
        <v>625</v>
      </c>
      <c r="D298" s="738" t="s">
        <v>6651</v>
      </c>
      <c r="E298" s="738" t="s">
        <v>6941</v>
      </c>
      <c r="F298" s="738" t="s">
        <v>6942</v>
      </c>
      <c r="G298" s="741">
        <v>3</v>
      </c>
      <c r="H298" s="741">
        <v>1245</v>
      </c>
      <c r="I298" s="738">
        <v>2.8886310904872388</v>
      </c>
      <c r="J298" s="738">
        <v>415</v>
      </c>
      <c r="K298" s="741">
        <v>1</v>
      </c>
      <c r="L298" s="741">
        <v>431</v>
      </c>
      <c r="M298" s="738">
        <v>1</v>
      </c>
      <c r="N298" s="738">
        <v>431</v>
      </c>
      <c r="O298" s="741">
        <v>2</v>
      </c>
      <c r="P298" s="741">
        <v>864</v>
      </c>
      <c r="Q298" s="754">
        <v>2.0046403712296983</v>
      </c>
      <c r="R298" s="742">
        <v>432</v>
      </c>
    </row>
    <row r="299" spans="1:18" ht="14.4" customHeight="1" x14ac:dyDescent="0.3">
      <c r="A299" s="737" t="s">
        <v>6689</v>
      </c>
      <c r="B299" s="738" t="s">
        <v>6936</v>
      </c>
      <c r="C299" s="738" t="s">
        <v>625</v>
      </c>
      <c r="D299" s="738" t="s">
        <v>6651</v>
      </c>
      <c r="E299" s="738" t="s">
        <v>6943</v>
      </c>
      <c r="F299" s="738" t="s">
        <v>6944</v>
      </c>
      <c r="G299" s="741">
        <v>467</v>
      </c>
      <c r="H299" s="741">
        <v>459995</v>
      </c>
      <c r="I299" s="738">
        <v>0.81635822188147766</v>
      </c>
      <c r="J299" s="738">
        <v>985</v>
      </c>
      <c r="K299" s="741">
        <v>559</v>
      </c>
      <c r="L299" s="741">
        <v>563472</v>
      </c>
      <c r="M299" s="738">
        <v>1</v>
      </c>
      <c r="N299" s="738">
        <v>1008</v>
      </c>
      <c r="O299" s="741">
        <v>550</v>
      </c>
      <c r="P299" s="741">
        <v>554950</v>
      </c>
      <c r="Q299" s="754">
        <v>0.98487591220149362</v>
      </c>
      <c r="R299" s="742">
        <v>1009</v>
      </c>
    </row>
    <row r="300" spans="1:18" ht="14.4" customHeight="1" x14ac:dyDescent="0.3">
      <c r="A300" s="737" t="s">
        <v>6689</v>
      </c>
      <c r="B300" s="738" t="s">
        <v>6936</v>
      </c>
      <c r="C300" s="738" t="s">
        <v>625</v>
      </c>
      <c r="D300" s="738" t="s">
        <v>6651</v>
      </c>
      <c r="E300" s="738" t="s">
        <v>6945</v>
      </c>
      <c r="F300" s="738" t="s">
        <v>6946</v>
      </c>
      <c r="G300" s="741">
        <v>15</v>
      </c>
      <c r="H300" s="741">
        <v>2475</v>
      </c>
      <c r="I300" s="738">
        <v>0.93220338983050843</v>
      </c>
      <c r="J300" s="738">
        <v>165</v>
      </c>
      <c r="K300" s="741">
        <v>15</v>
      </c>
      <c r="L300" s="741">
        <v>2655</v>
      </c>
      <c r="M300" s="738">
        <v>1</v>
      </c>
      <c r="N300" s="738">
        <v>177</v>
      </c>
      <c r="O300" s="741">
        <v>10</v>
      </c>
      <c r="P300" s="741">
        <v>1770</v>
      </c>
      <c r="Q300" s="754">
        <v>0.66666666666666663</v>
      </c>
      <c r="R300" s="742">
        <v>177</v>
      </c>
    </row>
    <row r="301" spans="1:18" ht="14.4" customHeight="1" x14ac:dyDescent="0.3">
      <c r="A301" s="737" t="s">
        <v>6689</v>
      </c>
      <c r="B301" s="738" t="s">
        <v>6936</v>
      </c>
      <c r="C301" s="738" t="s">
        <v>625</v>
      </c>
      <c r="D301" s="738" t="s">
        <v>6651</v>
      </c>
      <c r="E301" s="738" t="s">
        <v>6664</v>
      </c>
      <c r="F301" s="738" t="s">
        <v>6665</v>
      </c>
      <c r="G301" s="741">
        <v>14</v>
      </c>
      <c r="H301" s="741">
        <v>0</v>
      </c>
      <c r="I301" s="738">
        <v>0</v>
      </c>
      <c r="J301" s="738">
        <v>0</v>
      </c>
      <c r="K301" s="741">
        <v>18</v>
      </c>
      <c r="L301" s="741">
        <v>599.98000000000013</v>
      </c>
      <c r="M301" s="738">
        <v>1</v>
      </c>
      <c r="N301" s="738">
        <v>33.332222222222228</v>
      </c>
      <c r="O301" s="741">
        <v>25</v>
      </c>
      <c r="P301" s="741">
        <v>833.33999999999992</v>
      </c>
      <c r="Q301" s="754">
        <v>1.3889462982099399</v>
      </c>
      <c r="R301" s="742">
        <v>33.333599999999997</v>
      </c>
    </row>
    <row r="302" spans="1:18" ht="14.4" customHeight="1" x14ac:dyDescent="0.3">
      <c r="A302" s="737" t="s">
        <v>6689</v>
      </c>
      <c r="B302" s="738" t="s">
        <v>6936</v>
      </c>
      <c r="C302" s="738" t="s">
        <v>625</v>
      </c>
      <c r="D302" s="738" t="s">
        <v>6651</v>
      </c>
      <c r="E302" s="738" t="s">
        <v>6947</v>
      </c>
      <c r="F302" s="738" t="s">
        <v>6948</v>
      </c>
      <c r="G302" s="741">
        <v>447</v>
      </c>
      <c r="H302" s="741">
        <v>147957</v>
      </c>
      <c r="I302" s="738">
        <v>0.79308847650596592</v>
      </c>
      <c r="J302" s="738">
        <v>331</v>
      </c>
      <c r="K302" s="741">
        <v>527</v>
      </c>
      <c r="L302" s="741">
        <v>186558</v>
      </c>
      <c r="M302" s="738">
        <v>1</v>
      </c>
      <c r="N302" s="738">
        <v>354</v>
      </c>
      <c r="O302" s="741">
        <v>551</v>
      </c>
      <c r="P302" s="741">
        <v>195605</v>
      </c>
      <c r="Q302" s="754">
        <v>1.0484943020401163</v>
      </c>
      <c r="R302" s="742">
        <v>355</v>
      </c>
    </row>
    <row r="303" spans="1:18" ht="14.4" customHeight="1" x14ac:dyDescent="0.3">
      <c r="A303" s="737" t="s">
        <v>6689</v>
      </c>
      <c r="B303" s="738" t="s">
        <v>6936</v>
      </c>
      <c r="C303" s="738" t="s">
        <v>625</v>
      </c>
      <c r="D303" s="738" t="s">
        <v>6651</v>
      </c>
      <c r="E303" s="738" t="s">
        <v>6699</v>
      </c>
      <c r="F303" s="738" t="s">
        <v>6700</v>
      </c>
      <c r="G303" s="741">
        <v>242</v>
      </c>
      <c r="H303" s="741">
        <v>26136</v>
      </c>
      <c r="I303" s="738">
        <v>0.80467980295566499</v>
      </c>
      <c r="J303" s="738">
        <v>108</v>
      </c>
      <c r="K303" s="741">
        <v>280</v>
      </c>
      <c r="L303" s="741">
        <v>32480</v>
      </c>
      <c r="M303" s="738">
        <v>1</v>
      </c>
      <c r="N303" s="738">
        <v>116</v>
      </c>
      <c r="O303" s="741">
        <v>294</v>
      </c>
      <c r="P303" s="741">
        <v>34104</v>
      </c>
      <c r="Q303" s="754">
        <v>1.05</v>
      </c>
      <c r="R303" s="742">
        <v>116</v>
      </c>
    </row>
    <row r="304" spans="1:18" ht="14.4" customHeight="1" x14ac:dyDescent="0.3">
      <c r="A304" s="737" t="s">
        <v>6689</v>
      </c>
      <c r="B304" s="738" t="s">
        <v>6936</v>
      </c>
      <c r="C304" s="738" t="s">
        <v>625</v>
      </c>
      <c r="D304" s="738" t="s">
        <v>6651</v>
      </c>
      <c r="E304" s="738" t="s">
        <v>6666</v>
      </c>
      <c r="F304" s="738" t="s">
        <v>6667</v>
      </c>
      <c r="G304" s="741"/>
      <c r="H304" s="741"/>
      <c r="I304" s="738"/>
      <c r="J304" s="738"/>
      <c r="K304" s="741">
        <v>2</v>
      </c>
      <c r="L304" s="741">
        <v>74</v>
      </c>
      <c r="M304" s="738">
        <v>1</v>
      </c>
      <c r="N304" s="738">
        <v>37</v>
      </c>
      <c r="O304" s="741">
        <v>1</v>
      </c>
      <c r="P304" s="741">
        <v>37</v>
      </c>
      <c r="Q304" s="754">
        <v>0.5</v>
      </c>
      <c r="R304" s="742">
        <v>37</v>
      </c>
    </row>
    <row r="305" spans="1:18" ht="14.4" customHeight="1" x14ac:dyDescent="0.3">
      <c r="A305" s="737" t="s">
        <v>6689</v>
      </c>
      <c r="B305" s="738" t="s">
        <v>6936</v>
      </c>
      <c r="C305" s="738" t="s">
        <v>625</v>
      </c>
      <c r="D305" s="738" t="s">
        <v>6651</v>
      </c>
      <c r="E305" s="738" t="s">
        <v>6786</v>
      </c>
      <c r="F305" s="738" t="s">
        <v>6787</v>
      </c>
      <c r="G305" s="741">
        <v>21</v>
      </c>
      <c r="H305" s="741">
        <v>7056</v>
      </c>
      <c r="I305" s="738">
        <v>0.51130434782608691</v>
      </c>
      <c r="J305" s="738">
        <v>336</v>
      </c>
      <c r="K305" s="741">
        <v>40</v>
      </c>
      <c r="L305" s="741">
        <v>13800</v>
      </c>
      <c r="M305" s="738">
        <v>1</v>
      </c>
      <c r="N305" s="738">
        <v>345</v>
      </c>
      <c r="O305" s="741">
        <v>36</v>
      </c>
      <c r="P305" s="741">
        <v>12420</v>
      </c>
      <c r="Q305" s="754">
        <v>0.9</v>
      </c>
      <c r="R305" s="742">
        <v>345</v>
      </c>
    </row>
    <row r="306" spans="1:18" ht="14.4" customHeight="1" x14ac:dyDescent="0.3">
      <c r="A306" s="737" t="s">
        <v>6689</v>
      </c>
      <c r="B306" s="738" t="s">
        <v>6936</v>
      </c>
      <c r="C306" s="738" t="s">
        <v>625</v>
      </c>
      <c r="D306" s="738" t="s">
        <v>6651</v>
      </c>
      <c r="E306" s="738" t="s">
        <v>6703</v>
      </c>
      <c r="F306" s="738" t="s">
        <v>6704</v>
      </c>
      <c r="G306" s="741">
        <v>40</v>
      </c>
      <c r="H306" s="741">
        <v>2800</v>
      </c>
      <c r="I306" s="738">
        <v>0.62029242357111214</v>
      </c>
      <c r="J306" s="738">
        <v>70</v>
      </c>
      <c r="K306" s="741">
        <v>61</v>
      </c>
      <c r="L306" s="741">
        <v>4514</v>
      </c>
      <c r="M306" s="738">
        <v>1</v>
      </c>
      <c r="N306" s="738">
        <v>74</v>
      </c>
      <c r="O306" s="741">
        <v>34</v>
      </c>
      <c r="P306" s="741">
        <v>2516</v>
      </c>
      <c r="Q306" s="754">
        <v>0.55737704918032782</v>
      </c>
      <c r="R306" s="742">
        <v>74</v>
      </c>
    </row>
    <row r="307" spans="1:18" ht="14.4" customHeight="1" x14ac:dyDescent="0.3">
      <c r="A307" s="737" t="s">
        <v>6689</v>
      </c>
      <c r="B307" s="738" t="s">
        <v>6936</v>
      </c>
      <c r="C307" s="738" t="s">
        <v>625</v>
      </c>
      <c r="D307" s="738" t="s">
        <v>6651</v>
      </c>
      <c r="E307" s="738" t="s">
        <v>6705</v>
      </c>
      <c r="F307" s="738" t="s">
        <v>6706</v>
      </c>
      <c r="G307" s="741">
        <v>16</v>
      </c>
      <c r="H307" s="741">
        <v>3360</v>
      </c>
      <c r="I307" s="738">
        <v>3.0270270270270272</v>
      </c>
      <c r="J307" s="738">
        <v>210</v>
      </c>
      <c r="K307" s="741">
        <v>5</v>
      </c>
      <c r="L307" s="741">
        <v>1110</v>
      </c>
      <c r="M307" s="738">
        <v>1</v>
      </c>
      <c r="N307" s="738">
        <v>222</v>
      </c>
      <c r="O307" s="741">
        <v>3</v>
      </c>
      <c r="P307" s="741">
        <v>669</v>
      </c>
      <c r="Q307" s="754">
        <v>0.60270270270270265</v>
      </c>
      <c r="R307" s="742">
        <v>223</v>
      </c>
    </row>
    <row r="308" spans="1:18" ht="14.4" customHeight="1" x14ac:dyDescent="0.3">
      <c r="A308" s="737" t="s">
        <v>6689</v>
      </c>
      <c r="B308" s="738" t="s">
        <v>6936</v>
      </c>
      <c r="C308" s="738" t="s">
        <v>625</v>
      </c>
      <c r="D308" s="738" t="s">
        <v>6651</v>
      </c>
      <c r="E308" s="738" t="s">
        <v>6760</v>
      </c>
      <c r="F308" s="738" t="s">
        <v>6761</v>
      </c>
      <c r="G308" s="741">
        <v>8</v>
      </c>
      <c r="H308" s="741">
        <v>616</v>
      </c>
      <c r="I308" s="738">
        <v>1.1428571428571428</v>
      </c>
      <c r="J308" s="738">
        <v>77</v>
      </c>
      <c r="K308" s="741">
        <v>7</v>
      </c>
      <c r="L308" s="741">
        <v>539</v>
      </c>
      <c r="M308" s="738">
        <v>1</v>
      </c>
      <c r="N308" s="738">
        <v>77</v>
      </c>
      <c r="O308" s="741">
        <v>4</v>
      </c>
      <c r="P308" s="741">
        <v>308</v>
      </c>
      <c r="Q308" s="754">
        <v>0.5714285714285714</v>
      </c>
      <c r="R308" s="742">
        <v>77</v>
      </c>
    </row>
    <row r="309" spans="1:18" ht="14.4" customHeight="1" x14ac:dyDescent="0.3">
      <c r="A309" s="737" t="s">
        <v>6689</v>
      </c>
      <c r="B309" s="738" t="s">
        <v>6936</v>
      </c>
      <c r="C309" s="738" t="s">
        <v>625</v>
      </c>
      <c r="D309" s="738" t="s">
        <v>6651</v>
      </c>
      <c r="E309" s="738" t="s">
        <v>6670</v>
      </c>
      <c r="F309" s="738" t="s">
        <v>6671</v>
      </c>
      <c r="G309" s="741">
        <v>1</v>
      </c>
      <c r="H309" s="741">
        <v>57</v>
      </c>
      <c r="I309" s="738">
        <v>0.96610169491525422</v>
      </c>
      <c r="J309" s="738">
        <v>57</v>
      </c>
      <c r="K309" s="741">
        <v>1</v>
      </c>
      <c r="L309" s="741">
        <v>59</v>
      </c>
      <c r="M309" s="738">
        <v>1</v>
      </c>
      <c r="N309" s="738">
        <v>59</v>
      </c>
      <c r="O309" s="741">
        <v>1</v>
      </c>
      <c r="P309" s="741">
        <v>59</v>
      </c>
      <c r="Q309" s="754">
        <v>1</v>
      </c>
      <c r="R309" s="742">
        <v>59</v>
      </c>
    </row>
    <row r="310" spans="1:18" ht="14.4" customHeight="1" x14ac:dyDescent="0.3">
      <c r="A310" s="737" t="s">
        <v>6689</v>
      </c>
      <c r="B310" s="738" t="s">
        <v>6936</v>
      </c>
      <c r="C310" s="738" t="s">
        <v>625</v>
      </c>
      <c r="D310" s="738" t="s">
        <v>6651</v>
      </c>
      <c r="E310" s="738" t="s">
        <v>6949</v>
      </c>
      <c r="F310" s="738" t="s">
        <v>6950</v>
      </c>
      <c r="G310" s="741">
        <v>2</v>
      </c>
      <c r="H310" s="741">
        <v>1640</v>
      </c>
      <c r="I310" s="738">
        <v>1.9454329774614472</v>
      </c>
      <c r="J310" s="738">
        <v>820</v>
      </c>
      <c r="K310" s="741">
        <v>1</v>
      </c>
      <c r="L310" s="741">
        <v>843</v>
      </c>
      <c r="M310" s="738">
        <v>1</v>
      </c>
      <c r="N310" s="738">
        <v>843</v>
      </c>
      <c r="O310" s="741"/>
      <c r="P310" s="741"/>
      <c r="Q310" s="754"/>
      <c r="R310" s="742"/>
    </row>
    <row r="311" spans="1:18" ht="14.4" customHeight="1" x14ac:dyDescent="0.3">
      <c r="A311" s="737" t="s">
        <v>6689</v>
      </c>
      <c r="B311" s="738" t="s">
        <v>6936</v>
      </c>
      <c r="C311" s="738" t="s">
        <v>625</v>
      </c>
      <c r="D311" s="738" t="s">
        <v>6651</v>
      </c>
      <c r="E311" s="738" t="s">
        <v>6951</v>
      </c>
      <c r="F311" s="738" t="s">
        <v>6952</v>
      </c>
      <c r="G311" s="741">
        <v>2</v>
      </c>
      <c r="H311" s="741">
        <v>1662</v>
      </c>
      <c r="I311" s="738"/>
      <c r="J311" s="738">
        <v>831</v>
      </c>
      <c r="K311" s="741"/>
      <c r="L311" s="741"/>
      <c r="M311" s="738"/>
      <c r="N311" s="738"/>
      <c r="O311" s="741">
        <v>4</v>
      </c>
      <c r="P311" s="741">
        <v>3420</v>
      </c>
      <c r="Q311" s="754"/>
      <c r="R311" s="742">
        <v>855</v>
      </c>
    </row>
    <row r="312" spans="1:18" ht="14.4" customHeight="1" x14ac:dyDescent="0.3">
      <c r="A312" s="737" t="s">
        <v>6689</v>
      </c>
      <c r="B312" s="738" t="s">
        <v>6953</v>
      </c>
      <c r="C312" s="738" t="s">
        <v>625</v>
      </c>
      <c r="D312" s="738" t="s">
        <v>6633</v>
      </c>
      <c r="E312" s="738" t="s">
        <v>6954</v>
      </c>
      <c r="F312" s="738" t="s">
        <v>6955</v>
      </c>
      <c r="G312" s="741">
        <v>4</v>
      </c>
      <c r="H312" s="741">
        <v>23358.400000000001</v>
      </c>
      <c r="I312" s="738"/>
      <c r="J312" s="738">
        <v>5839.6</v>
      </c>
      <c r="K312" s="741"/>
      <c r="L312" s="741"/>
      <c r="M312" s="738"/>
      <c r="N312" s="738"/>
      <c r="O312" s="741">
        <v>1</v>
      </c>
      <c r="P312" s="741">
        <v>5839.6</v>
      </c>
      <c r="Q312" s="754"/>
      <c r="R312" s="742">
        <v>5839.6</v>
      </c>
    </row>
    <row r="313" spans="1:18" ht="14.4" customHeight="1" x14ac:dyDescent="0.3">
      <c r="A313" s="737" t="s">
        <v>6689</v>
      </c>
      <c r="B313" s="738" t="s">
        <v>6953</v>
      </c>
      <c r="C313" s="738" t="s">
        <v>625</v>
      </c>
      <c r="D313" s="738" t="s">
        <v>6633</v>
      </c>
      <c r="E313" s="738" t="s">
        <v>6956</v>
      </c>
      <c r="F313" s="738" t="s">
        <v>6955</v>
      </c>
      <c r="G313" s="741">
        <v>3</v>
      </c>
      <c r="H313" s="741">
        <v>14862.48</v>
      </c>
      <c r="I313" s="738">
        <v>1.0360125053586926</v>
      </c>
      <c r="J313" s="738">
        <v>4954.16</v>
      </c>
      <c r="K313" s="741">
        <v>3</v>
      </c>
      <c r="L313" s="741">
        <v>14345.849999999999</v>
      </c>
      <c r="M313" s="738">
        <v>1</v>
      </c>
      <c r="N313" s="738">
        <v>4781.95</v>
      </c>
      <c r="O313" s="741">
        <v>1</v>
      </c>
      <c r="P313" s="741">
        <v>4781.95</v>
      </c>
      <c r="Q313" s="754">
        <v>0.33333333333333337</v>
      </c>
      <c r="R313" s="742">
        <v>4781.95</v>
      </c>
    </row>
    <row r="314" spans="1:18" ht="14.4" customHeight="1" x14ac:dyDescent="0.3">
      <c r="A314" s="737" t="s">
        <v>6689</v>
      </c>
      <c r="B314" s="738" t="s">
        <v>6953</v>
      </c>
      <c r="C314" s="738" t="s">
        <v>625</v>
      </c>
      <c r="D314" s="738" t="s">
        <v>6633</v>
      </c>
      <c r="E314" s="738" t="s">
        <v>6957</v>
      </c>
      <c r="F314" s="738" t="s">
        <v>6955</v>
      </c>
      <c r="G314" s="741"/>
      <c r="H314" s="741"/>
      <c r="I314" s="738"/>
      <c r="J314" s="738"/>
      <c r="K314" s="741">
        <v>1</v>
      </c>
      <c r="L314" s="741">
        <v>5839.6</v>
      </c>
      <c r="M314" s="738">
        <v>1</v>
      </c>
      <c r="N314" s="738">
        <v>5839.6</v>
      </c>
      <c r="O314" s="741">
        <v>3</v>
      </c>
      <c r="P314" s="741">
        <v>17518.8</v>
      </c>
      <c r="Q314" s="754">
        <v>2.9999999999999996</v>
      </c>
      <c r="R314" s="742">
        <v>5839.5999999999995</v>
      </c>
    </row>
    <row r="315" spans="1:18" ht="14.4" customHeight="1" x14ac:dyDescent="0.3">
      <c r="A315" s="737" t="s">
        <v>6689</v>
      </c>
      <c r="B315" s="738" t="s">
        <v>6953</v>
      </c>
      <c r="C315" s="738" t="s">
        <v>625</v>
      </c>
      <c r="D315" s="738" t="s">
        <v>6651</v>
      </c>
      <c r="E315" s="738" t="s">
        <v>6656</v>
      </c>
      <c r="F315" s="738" t="s">
        <v>6657</v>
      </c>
      <c r="G315" s="741">
        <v>7</v>
      </c>
      <c r="H315" s="741">
        <v>448</v>
      </c>
      <c r="I315" s="738">
        <v>1.3575757575757577</v>
      </c>
      <c r="J315" s="738">
        <v>64</v>
      </c>
      <c r="K315" s="741">
        <v>5</v>
      </c>
      <c r="L315" s="741">
        <v>330</v>
      </c>
      <c r="M315" s="738">
        <v>1</v>
      </c>
      <c r="N315" s="738">
        <v>66</v>
      </c>
      <c r="O315" s="741">
        <v>10</v>
      </c>
      <c r="P315" s="741">
        <v>660</v>
      </c>
      <c r="Q315" s="754">
        <v>2</v>
      </c>
      <c r="R315" s="742">
        <v>66</v>
      </c>
    </row>
    <row r="316" spans="1:18" ht="14.4" customHeight="1" x14ac:dyDescent="0.3">
      <c r="A316" s="737" t="s">
        <v>6689</v>
      </c>
      <c r="B316" s="738" t="s">
        <v>6953</v>
      </c>
      <c r="C316" s="738" t="s">
        <v>625</v>
      </c>
      <c r="D316" s="738" t="s">
        <v>6651</v>
      </c>
      <c r="E316" s="738" t="s">
        <v>6695</v>
      </c>
      <c r="F316" s="738" t="s">
        <v>6696</v>
      </c>
      <c r="G316" s="741">
        <v>142</v>
      </c>
      <c r="H316" s="741">
        <v>4970</v>
      </c>
      <c r="I316" s="738">
        <v>0.81905075807514827</v>
      </c>
      <c r="J316" s="738">
        <v>35</v>
      </c>
      <c r="K316" s="741">
        <v>164</v>
      </c>
      <c r="L316" s="741">
        <v>6068</v>
      </c>
      <c r="M316" s="738">
        <v>1</v>
      </c>
      <c r="N316" s="738">
        <v>37</v>
      </c>
      <c r="O316" s="741">
        <v>122</v>
      </c>
      <c r="P316" s="741">
        <v>4514</v>
      </c>
      <c r="Q316" s="754">
        <v>0.74390243902439024</v>
      </c>
      <c r="R316" s="742">
        <v>37</v>
      </c>
    </row>
    <row r="317" spans="1:18" ht="14.4" customHeight="1" x14ac:dyDescent="0.3">
      <c r="A317" s="737" t="s">
        <v>6689</v>
      </c>
      <c r="B317" s="738" t="s">
        <v>6953</v>
      </c>
      <c r="C317" s="738" t="s">
        <v>625</v>
      </c>
      <c r="D317" s="738" t="s">
        <v>6651</v>
      </c>
      <c r="E317" s="738" t="s">
        <v>6958</v>
      </c>
      <c r="F317" s="738" t="s">
        <v>6959</v>
      </c>
      <c r="G317" s="741">
        <v>145</v>
      </c>
      <c r="H317" s="741">
        <v>94685</v>
      </c>
      <c r="I317" s="738">
        <v>3.7519812965604693</v>
      </c>
      <c r="J317" s="738">
        <v>653</v>
      </c>
      <c r="K317" s="741">
        <v>36</v>
      </c>
      <c r="L317" s="741">
        <v>25236</v>
      </c>
      <c r="M317" s="738">
        <v>1</v>
      </c>
      <c r="N317" s="738">
        <v>701</v>
      </c>
      <c r="O317" s="741">
        <v>117</v>
      </c>
      <c r="P317" s="741">
        <v>82017</v>
      </c>
      <c r="Q317" s="754">
        <v>3.25</v>
      </c>
      <c r="R317" s="742">
        <v>701</v>
      </c>
    </row>
    <row r="318" spans="1:18" ht="14.4" customHeight="1" x14ac:dyDescent="0.3">
      <c r="A318" s="737" t="s">
        <v>6689</v>
      </c>
      <c r="B318" s="738" t="s">
        <v>6953</v>
      </c>
      <c r="C318" s="738" t="s">
        <v>625</v>
      </c>
      <c r="D318" s="738" t="s">
        <v>6651</v>
      </c>
      <c r="E318" s="738" t="s">
        <v>6960</v>
      </c>
      <c r="F318" s="738" t="s">
        <v>6961</v>
      </c>
      <c r="G318" s="741"/>
      <c r="H318" s="741"/>
      <c r="I318" s="738"/>
      <c r="J318" s="738"/>
      <c r="K318" s="741">
        <v>0</v>
      </c>
      <c r="L318" s="741">
        <v>0</v>
      </c>
      <c r="M318" s="738"/>
      <c r="N318" s="738"/>
      <c r="O318" s="741"/>
      <c r="P318" s="741"/>
      <c r="Q318" s="754"/>
      <c r="R318" s="742"/>
    </row>
    <row r="319" spans="1:18" ht="14.4" customHeight="1" x14ac:dyDescent="0.3">
      <c r="A319" s="737" t="s">
        <v>6689</v>
      </c>
      <c r="B319" s="738" t="s">
        <v>6953</v>
      </c>
      <c r="C319" s="738" t="s">
        <v>625</v>
      </c>
      <c r="D319" s="738" t="s">
        <v>6651</v>
      </c>
      <c r="E319" s="738" t="s">
        <v>6962</v>
      </c>
      <c r="F319" s="738" t="s">
        <v>6963</v>
      </c>
      <c r="G319" s="741">
        <v>28</v>
      </c>
      <c r="H319" s="741">
        <v>13552</v>
      </c>
      <c r="I319" s="738">
        <v>0.84231462489899933</v>
      </c>
      <c r="J319" s="738">
        <v>484</v>
      </c>
      <c r="K319" s="741">
        <v>31</v>
      </c>
      <c r="L319" s="741">
        <v>16089</v>
      </c>
      <c r="M319" s="738">
        <v>1</v>
      </c>
      <c r="N319" s="738">
        <v>519</v>
      </c>
      <c r="O319" s="741">
        <v>36</v>
      </c>
      <c r="P319" s="741">
        <v>18720</v>
      </c>
      <c r="Q319" s="754">
        <v>1.1635278761887005</v>
      </c>
      <c r="R319" s="742">
        <v>520</v>
      </c>
    </row>
    <row r="320" spans="1:18" ht="14.4" customHeight="1" x14ac:dyDescent="0.3">
      <c r="A320" s="737" t="s">
        <v>6689</v>
      </c>
      <c r="B320" s="738" t="s">
        <v>6953</v>
      </c>
      <c r="C320" s="738" t="s">
        <v>625</v>
      </c>
      <c r="D320" s="738" t="s">
        <v>6651</v>
      </c>
      <c r="E320" s="738" t="s">
        <v>6964</v>
      </c>
      <c r="F320" s="738" t="s">
        <v>6965</v>
      </c>
      <c r="G320" s="741">
        <v>2</v>
      </c>
      <c r="H320" s="741">
        <v>646</v>
      </c>
      <c r="I320" s="738">
        <v>1.8670520231213872</v>
      </c>
      <c r="J320" s="738">
        <v>323</v>
      </c>
      <c r="K320" s="741">
        <v>1</v>
      </c>
      <c r="L320" s="741">
        <v>346</v>
      </c>
      <c r="M320" s="738">
        <v>1</v>
      </c>
      <c r="N320" s="738">
        <v>346</v>
      </c>
      <c r="O320" s="741"/>
      <c r="P320" s="741"/>
      <c r="Q320" s="754"/>
      <c r="R320" s="742"/>
    </row>
    <row r="321" spans="1:18" ht="14.4" customHeight="1" x14ac:dyDescent="0.3">
      <c r="A321" s="737" t="s">
        <v>6689</v>
      </c>
      <c r="B321" s="738" t="s">
        <v>6953</v>
      </c>
      <c r="C321" s="738" t="s">
        <v>625</v>
      </c>
      <c r="D321" s="738" t="s">
        <v>6651</v>
      </c>
      <c r="E321" s="738" t="s">
        <v>6966</v>
      </c>
      <c r="F321" s="738" t="s">
        <v>6967</v>
      </c>
      <c r="G321" s="741">
        <v>103</v>
      </c>
      <c r="H321" s="741">
        <v>38728</v>
      </c>
      <c r="I321" s="738">
        <v>0.87362959621024139</v>
      </c>
      <c r="J321" s="738">
        <v>376</v>
      </c>
      <c r="K321" s="741">
        <v>110</v>
      </c>
      <c r="L321" s="741">
        <v>44330</v>
      </c>
      <c r="M321" s="738">
        <v>1</v>
      </c>
      <c r="N321" s="738">
        <v>403</v>
      </c>
      <c r="O321" s="741">
        <v>72</v>
      </c>
      <c r="P321" s="741">
        <v>29088</v>
      </c>
      <c r="Q321" s="754">
        <v>0.65616963681479812</v>
      </c>
      <c r="R321" s="742">
        <v>404</v>
      </c>
    </row>
    <row r="322" spans="1:18" ht="14.4" customHeight="1" x14ac:dyDescent="0.3">
      <c r="A322" s="737" t="s">
        <v>6689</v>
      </c>
      <c r="B322" s="738" t="s">
        <v>6953</v>
      </c>
      <c r="C322" s="738" t="s">
        <v>625</v>
      </c>
      <c r="D322" s="738" t="s">
        <v>6651</v>
      </c>
      <c r="E322" s="738" t="s">
        <v>6664</v>
      </c>
      <c r="F322" s="738" t="s">
        <v>6665</v>
      </c>
      <c r="G322" s="741">
        <v>12</v>
      </c>
      <c r="H322" s="741">
        <v>0</v>
      </c>
      <c r="I322" s="738">
        <v>0</v>
      </c>
      <c r="J322" s="738">
        <v>0</v>
      </c>
      <c r="K322" s="741">
        <v>7</v>
      </c>
      <c r="L322" s="741">
        <v>233.32999999999998</v>
      </c>
      <c r="M322" s="738">
        <v>1</v>
      </c>
      <c r="N322" s="738">
        <v>33.332857142857144</v>
      </c>
      <c r="O322" s="741">
        <v>14</v>
      </c>
      <c r="P322" s="741">
        <v>466.65999999999997</v>
      </c>
      <c r="Q322" s="754">
        <v>2</v>
      </c>
      <c r="R322" s="742">
        <v>33.332857142857144</v>
      </c>
    </row>
    <row r="323" spans="1:18" ht="14.4" customHeight="1" x14ac:dyDescent="0.3">
      <c r="A323" s="737" t="s">
        <v>6689</v>
      </c>
      <c r="B323" s="738" t="s">
        <v>6953</v>
      </c>
      <c r="C323" s="738" t="s">
        <v>625</v>
      </c>
      <c r="D323" s="738" t="s">
        <v>6651</v>
      </c>
      <c r="E323" s="738" t="s">
        <v>6699</v>
      </c>
      <c r="F323" s="738" t="s">
        <v>6700</v>
      </c>
      <c r="G323" s="741">
        <v>273</v>
      </c>
      <c r="H323" s="741">
        <v>29484</v>
      </c>
      <c r="I323" s="738">
        <v>1.1877215597808573</v>
      </c>
      <c r="J323" s="738">
        <v>108</v>
      </c>
      <c r="K323" s="741">
        <v>214</v>
      </c>
      <c r="L323" s="741">
        <v>24824</v>
      </c>
      <c r="M323" s="738">
        <v>1</v>
      </c>
      <c r="N323" s="738">
        <v>116</v>
      </c>
      <c r="O323" s="741">
        <v>229</v>
      </c>
      <c r="P323" s="741">
        <v>26564</v>
      </c>
      <c r="Q323" s="754">
        <v>1.0700934579439252</v>
      </c>
      <c r="R323" s="742">
        <v>116</v>
      </c>
    </row>
    <row r="324" spans="1:18" ht="14.4" customHeight="1" x14ac:dyDescent="0.3">
      <c r="A324" s="737" t="s">
        <v>6689</v>
      </c>
      <c r="B324" s="738" t="s">
        <v>6953</v>
      </c>
      <c r="C324" s="738" t="s">
        <v>625</v>
      </c>
      <c r="D324" s="738" t="s">
        <v>6651</v>
      </c>
      <c r="E324" s="738" t="s">
        <v>6666</v>
      </c>
      <c r="F324" s="738" t="s">
        <v>6667</v>
      </c>
      <c r="G324" s="741"/>
      <c r="H324" s="741"/>
      <c r="I324" s="738"/>
      <c r="J324" s="738"/>
      <c r="K324" s="741"/>
      <c r="L324" s="741"/>
      <c r="M324" s="738"/>
      <c r="N324" s="738"/>
      <c r="O324" s="741">
        <v>2</v>
      </c>
      <c r="P324" s="741">
        <v>74</v>
      </c>
      <c r="Q324" s="754"/>
      <c r="R324" s="742">
        <v>37</v>
      </c>
    </row>
    <row r="325" spans="1:18" ht="14.4" customHeight="1" x14ac:dyDescent="0.3">
      <c r="A325" s="737" t="s">
        <v>6689</v>
      </c>
      <c r="B325" s="738" t="s">
        <v>6953</v>
      </c>
      <c r="C325" s="738" t="s">
        <v>625</v>
      </c>
      <c r="D325" s="738" t="s">
        <v>6651</v>
      </c>
      <c r="E325" s="738" t="s">
        <v>6726</v>
      </c>
      <c r="F325" s="738" t="s">
        <v>6727</v>
      </c>
      <c r="G325" s="741">
        <v>7</v>
      </c>
      <c r="H325" s="741">
        <v>217</v>
      </c>
      <c r="I325" s="738">
        <v>1.6953125</v>
      </c>
      <c r="J325" s="738">
        <v>31</v>
      </c>
      <c r="K325" s="741">
        <v>4</v>
      </c>
      <c r="L325" s="741">
        <v>128</v>
      </c>
      <c r="M325" s="738">
        <v>1</v>
      </c>
      <c r="N325" s="738">
        <v>32</v>
      </c>
      <c r="O325" s="741">
        <v>4</v>
      </c>
      <c r="P325" s="741">
        <v>128</v>
      </c>
      <c r="Q325" s="754">
        <v>1</v>
      </c>
      <c r="R325" s="742">
        <v>32</v>
      </c>
    </row>
    <row r="326" spans="1:18" ht="14.4" customHeight="1" x14ac:dyDescent="0.3">
      <c r="A326" s="737" t="s">
        <v>6689</v>
      </c>
      <c r="B326" s="738" t="s">
        <v>6953</v>
      </c>
      <c r="C326" s="738" t="s">
        <v>625</v>
      </c>
      <c r="D326" s="738" t="s">
        <v>6651</v>
      </c>
      <c r="E326" s="738" t="s">
        <v>6968</v>
      </c>
      <c r="F326" s="738" t="s">
        <v>6969</v>
      </c>
      <c r="G326" s="741">
        <v>103</v>
      </c>
      <c r="H326" s="741">
        <v>72409</v>
      </c>
      <c r="I326" s="738">
        <v>0.92452757916241057</v>
      </c>
      <c r="J326" s="738">
        <v>703</v>
      </c>
      <c r="K326" s="741">
        <v>110</v>
      </c>
      <c r="L326" s="741">
        <v>78320</v>
      </c>
      <c r="M326" s="738">
        <v>1</v>
      </c>
      <c r="N326" s="738">
        <v>712</v>
      </c>
      <c r="O326" s="741">
        <v>76</v>
      </c>
      <c r="P326" s="741">
        <v>54112</v>
      </c>
      <c r="Q326" s="754">
        <v>0.69090909090909092</v>
      </c>
      <c r="R326" s="742">
        <v>712</v>
      </c>
    </row>
    <row r="327" spans="1:18" ht="14.4" customHeight="1" x14ac:dyDescent="0.3">
      <c r="A327" s="737" t="s">
        <v>6689</v>
      </c>
      <c r="B327" s="738" t="s">
        <v>6953</v>
      </c>
      <c r="C327" s="738" t="s">
        <v>625</v>
      </c>
      <c r="D327" s="738" t="s">
        <v>6651</v>
      </c>
      <c r="E327" s="738" t="s">
        <v>6970</v>
      </c>
      <c r="F327" s="738" t="s">
        <v>6971</v>
      </c>
      <c r="G327" s="741">
        <v>419</v>
      </c>
      <c r="H327" s="741">
        <v>138689</v>
      </c>
      <c r="I327" s="738">
        <v>1.1035967215723721</v>
      </c>
      <c r="J327" s="738">
        <v>331</v>
      </c>
      <c r="K327" s="741">
        <v>355</v>
      </c>
      <c r="L327" s="741">
        <v>125670</v>
      </c>
      <c r="M327" s="738">
        <v>1</v>
      </c>
      <c r="N327" s="738">
        <v>354</v>
      </c>
      <c r="O327" s="741">
        <v>303</v>
      </c>
      <c r="P327" s="741">
        <v>107565</v>
      </c>
      <c r="Q327" s="754">
        <v>0.85593220338983056</v>
      </c>
      <c r="R327" s="742">
        <v>355</v>
      </c>
    </row>
    <row r="328" spans="1:18" ht="14.4" customHeight="1" x14ac:dyDescent="0.3">
      <c r="A328" s="737" t="s">
        <v>6689</v>
      </c>
      <c r="B328" s="738" t="s">
        <v>6953</v>
      </c>
      <c r="C328" s="738" t="s">
        <v>625</v>
      </c>
      <c r="D328" s="738" t="s">
        <v>6651</v>
      </c>
      <c r="E328" s="738" t="s">
        <v>6703</v>
      </c>
      <c r="F328" s="738" t="s">
        <v>6704</v>
      </c>
      <c r="G328" s="741">
        <v>38</v>
      </c>
      <c r="H328" s="741">
        <v>2660</v>
      </c>
      <c r="I328" s="738">
        <v>1.027027027027027</v>
      </c>
      <c r="J328" s="738">
        <v>70</v>
      </c>
      <c r="K328" s="741">
        <v>35</v>
      </c>
      <c r="L328" s="741">
        <v>2590</v>
      </c>
      <c r="M328" s="738">
        <v>1</v>
      </c>
      <c r="N328" s="738">
        <v>74</v>
      </c>
      <c r="O328" s="741">
        <v>36</v>
      </c>
      <c r="P328" s="741">
        <v>2664</v>
      </c>
      <c r="Q328" s="754">
        <v>1.0285714285714285</v>
      </c>
      <c r="R328" s="742">
        <v>74</v>
      </c>
    </row>
    <row r="329" spans="1:18" ht="14.4" customHeight="1" x14ac:dyDescent="0.3">
      <c r="A329" s="737" t="s">
        <v>6689</v>
      </c>
      <c r="B329" s="738" t="s">
        <v>6953</v>
      </c>
      <c r="C329" s="738" t="s">
        <v>625</v>
      </c>
      <c r="D329" s="738" t="s">
        <v>6651</v>
      </c>
      <c r="E329" s="738" t="s">
        <v>6972</v>
      </c>
      <c r="F329" s="738" t="s">
        <v>6973</v>
      </c>
      <c r="G329" s="741">
        <v>60</v>
      </c>
      <c r="H329" s="741">
        <v>9900</v>
      </c>
      <c r="I329" s="738">
        <v>0.50847457627118642</v>
      </c>
      <c r="J329" s="738">
        <v>165</v>
      </c>
      <c r="K329" s="741">
        <v>110</v>
      </c>
      <c r="L329" s="741">
        <v>19470</v>
      </c>
      <c r="M329" s="738">
        <v>1</v>
      </c>
      <c r="N329" s="738">
        <v>177</v>
      </c>
      <c r="O329" s="741">
        <v>86</v>
      </c>
      <c r="P329" s="741">
        <v>15222</v>
      </c>
      <c r="Q329" s="754">
        <v>0.78181818181818186</v>
      </c>
      <c r="R329" s="742">
        <v>177</v>
      </c>
    </row>
    <row r="330" spans="1:18" ht="14.4" customHeight="1" x14ac:dyDescent="0.3">
      <c r="A330" s="737" t="s">
        <v>6689</v>
      </c>
      <c r="B330" s="738" t="s">
        <v>6953</v>
      </c>
      <c r="C330" s="738" t="s">
        <v>625</v>
      </c>
      <c r="D330" s="738" t="s">
        <v>6651</v>
      </c>
      <c r="E330" s="738" t="s">
        <v>6709</v>
      </c>
      <c r="F330" s="738" t="s">
        <v>6710</v>
      </c>
      <c r="G330" s="741">
        <v>3</v>
      </c>
      <c r="H330" s="741">
        <v>630</v>
      </c>
      <c r="I330" s="738">
        <v>2.8378378378378377</v>
      </c>
      <c r="J330" s="738">
        <v>210</v>
      </c>
      <c r="K330" s="741">
        <v>1</v>
      </c>
      <c r="L330" s="741">
        <v>222</v>
      </c>
      <c r="M330" s="738">
        <v>1</v>
      </c>
      <c r="N330" s="738">
        <v>222</v>
      </c>
      <c r="O330" s="741">
        <v>1</v>
      </c>
      <c r="P330" s="741">
        <v>223</v>
      </c>
      <c r="Q330" s="754">
        <v>1.0045045045045045</v>
      </c>
      <c r="R330" s="742">
        <v>223</v>
      </c>
    </row>
    <row r="331" spans="1:18" ht="14.4" customHeight="1" x14ac:dyDescent="0.3">
      <c r="A331" s="737" t="s">
        <v>6689</v>
      </c>
      <c r="B331" s="738" t="s">
        <v>6953</v>
      </c>
      <c r="C331" s="738" t="s">
        <v>625</v>
      </c>
      <c r="D331" s="738" t="s">
        <v>6651</v>
      </c>
      <c r="E331" s="738" t="s">
        <v>6974</v>
      </c>
      <c r="F331" s="738" t="s">
        <v>6975</v>
      </c>
      <c r="G331" s="741">
        <v>91</v>
      </c>
      <c r="H331" s="741">
        <v>29393</v>
      </c>
      <c r="I331" s="738">
        <v>1.6657032755298651</v>
      </c>
      <c r="J331" s="738">
        <v>323</v>
      </c>
      <c r="K331" s="741">
        <v>51</v>
      </c>
      <c r="L331" s="741">
        <v>17646</v>
      </c>
      <c r="M331" s="738">
        <v>1</v>
      </c>
      <c r="N331" s="738">
        <v>346</v>
      </c>
      <c r="O331" s="741">
        <v>36</v>
      </c>
      <c r="P331" s="741">
        <v>12492</v>
      </c>
      <c r="Q331" s="754">
        <v>0.70792247534852093</v>
      </c>
      <c r="R331" s="742">
        <v>347</v>
      </c>
    </row>
    <row r="332" spans="1:18" ht="14.4" customHeight="1" x14ac:dyDescent="0.3">
      <c r="A332" s="737" t="s">
        <v>6689</v>
      </c>
      <c r="B332" s="738" t="s">
        <v>6953</v>
      </c>
      <c r="C332" s="738" t="s">
        <v>625</v>
      </c>
      <c r="D332" s="738" t="s">
        <v>6651</v>
      </c>
      <c r="E332" s="738" t="s">
        <v>6976</v>
      </c>
      <c r="F332" s="738" t="s">
        <v>6977</v>
      </c>
      <c r="G332" s="741">
        <v>2</v>
      </c>
      <c r="H332" s="741">
        <v>1178</v>
      </c>
      <c r="I332" s="738">
        <v>1.9865092748735245</v>
      </c>
      <c r="J332" s="738">
        <v>589</v>
      </c>
      <c r="K332" s="741">
        <v>1</v>
      </c>
      <c r="L332" s="741">
        <v>593</v>
      </c>
      <c r="M332" s="738">
        <v>1</v>
      </c>
      <c r="N332" s="738">
        <v>593</v>
      </c>
      <c r="O332" s="741"/>
      <c r="P332" s="741"/>
      <c r="Q332" s="754"/>
      <c r="R332" s="742"/>
    </row>
    <row r="333" spans="1:18" ht="14.4" customHeight="1" x14ac:dyDescent="0.3">
      <c r="A333" s="737" t="s">
        <v>6689</v>
      </c>
      <c r="B333" s="738" t="s">
        <v>6953</v>
      </c>
      <c r="C333" s="738" t="s">
        <v>625</v>
      </c>
      <c r="D333" s="738" t="s">
        <v>6651</v>
      </c>
      <c r="E333" s="738" t="s">
        <v>6978</v>
      </c>
      <c r="F333" s="738" t="s">
        <v>6979</v>
      </c>
      <c r="G333" s="741">
        <v>28</v>
      </c>
      <c r="H333" s="741">
        <v>21252</v>
      </c>
      <c r="I333" s="738">
        <v>0.89264112903225812</v>
      </c>
      <c r="J333" s="738">
        <v>759</v>
      </c>
      <c r="K333" s="741">
        <v>31</v>
      </c>
      <c r="L333" s="741">
        <v>23808</v>
      </c>
      <c r="M333" s="738">
        <v>1</v>
      </c>
      <c r="N333" s="738">
        <v>768</v>
      </c>
      <c r="O333" s="741">
        <v>40</v>
      </c>
      <c r="P333" s="741">
        <v>30760</v>
      </c>
      <c r="Q333" s="754">
        <v>1.292002688172043</v>
      </c>
      <c r="R333" s="742">
        <v>769</v>
      </c>
    </row>
    <row r="334" spans="1:18" ht="14.4" customHeight="1" x14ac:dyDescent="0.3">
      <c r="A334" s="737" t="s">
        <v>6689</v>
      </c>
      <c r="B334" s="738" t="s">
        <v>6953</v>
      </c>
      <c r="C334" s="738" t="s">
        <v>625</v>
      </c>
      <c r="D334" s="738" t="s">
        <v>6651</v>
      </c>
      <c r="E334" s="738" t="s">
        <v>6980</v>
      </c>
      <c r="F334" s="738" t="s">
        <v>6981</v>
      </c>
      <c r="G334" s="741"/>
      <c r="H334" s="741"/>
      <c r="I334" s="738"/>
      <c r="J334" s="738"/>
      <c r="K334" s="741">
        <v>0</v>
      </c>
      <c r="L334" s="741">
        <v>0</v>
      </c>
      <c r="M334" s="738"/>
      <c r="N334" s="738"/>
      <c r="O334" s="741"/>
      <c r="P334" s="741"/>
      <c r="Q334" s="754"/>
      <c r="R334" s="742"/>
    </row>
    <row r="335" spans="1:18" ht="14.4" customHeight="1" x14ac:dyDescent="0.3">
      <c r="A335" s="737" t="s">
        <v>6689</v>
      </c>
      <c r="B335" s="738" t="s">
        <v>6982</v>
      </c>
      <c r="C335" s="738" t="s">
        <v>625</v>
      </c>
      <c r="D335" s="738" t="s">
        <v>6651</v>
      </c>
      <c r="E335" s="738" t="s">
        <v>6786</v>
      </c>
      <c r="F335" s="738" t="s">
        <v>6787</v>
      </c>
      <c r="G335" s="741">
        <v>3</v>
      </c>
      <c r="H335" s="741">
        <v>1008</v>
      </c>
      <c r="I335" s="738"/>
      <c r="J335" s="738">
        <v>336</v>
      </c>
      <c r="K335" s="741"/>
      <c r="L335" s="741"/>
      <c r="M335" s="738"/>
      <c r="N335" s="738"/>
      <c r="O335" s="741"/>
      <c r="P335" s="741"/>
      <c r="Q335" s="754"/>
      <c r="R335" s="742"/>
    </row>
    <row r="336" spans="1:18" ht="14.4" customHeight="1" x14ac:dyDescent="0.3">
      <c r="A336" s="737" t="s">
        <v>6689</v>
      </c>
      <c r="B336" s="738" t="s">
        <v>6983</v>
      </c>
      <c r="C336" s="738" t="s">
        <v>625</v>
      </c>
      <c r="D336" s="738" t="s">
        <v>6651</v>
      </c>
      <c r="E336" s="738" t="s">
        <v>6670</v>
      </c>
      <c r="F336" s="738" t="s">
        <v>6671</v>
      </c>
      <c r="G336" s="741">
        <v>1</v>
      </c>
      <c r="H336" s="741">
        <v>57</v>
      </c>
      <c r="I336" s="738"/>
      <c r="J336" s="738">
        <v>57</v>
      </c>
      <c r="K336" s="741"/>
      <c r="L336" s="741"/>
      <c r="M336" s="738"/>
      <c r="N336" s="738"/>
      <c r="O336" s="741"/>
      <c r="P336" s="741"/>
      <c r="Q336" s="754"/>
      <c r="R336" s="742"/>
    </row>
    <row r="337" spans="1:18" ht="14.4" customHeight="1" x14ac:dyDescent="0.3">
      <c r="A337" s="737" t="s">
        <v>6984</v>
      </c>
      <c r="B337" s="738" t="s">
        <v>6985</v>
      </c>
      <c r="C337" s="738" t="s">
        <v>628</v>
      </c>
      <c r="D337" s="738" t="s">
        <v>6651</v>
      </c>
      <c r="E337" s="738" t="s">
        <v>6918</v>
      </c>
      <c r="F337" s="738" t="s">
        <v>6919</v>
      </c>
      <c r="G337" s="741">
        <v>11</v>
      </c>
      <c r="H337" s="741">
        <v>0</v>
      </c>
      <c r="I337" s="738"/>
      <c r="J337" s="738">
        <v>0</v>
      </c>
      <c r="K337" s="741">
        <v>7</v>
      </c>
      <c r="L337" s="741">
        <v>0</v>
      </c>
      <c r="M337" s="738"/>
      <c r="N337" s="738">
        <v>0</v>
      </c>
      <c r="O337" s="741">
        <v>6</v>
      </c>
      <c r="P337" s="741">
        <v>0</v>
      </c>
      <c r="Q337" s="754"/>
      <c r="R337" s="742">
        <v>0</v>
      </c>
    </row>
    <row r="338" spans="1:18" ht="14.4" customHeight="1" x14ac:dyDescent="0.3">
      <c r="A338" s="737" t="s">
        <v>6984</v>
      </c>
      <c r="B338" s="738" t="s">
        <v>6985</v>
      </c>
      <c r="C338" s="738" t="s">
        <v>628</v>
      </c>
      <c r="D338" s="738" t="s">
        <v>6651</v>
      </c>
      <c r="E338" s="738" t="s">
        <v>6920</v>
      </c>
      <c r="F338" s="738" t="s">
        <v>6921</v>
      </c>
      <c r="G338" s="741">
        <v>1194</v>
      </c>
      <c r="H338" s="741">
        <v>0</v>
      </c>
      <c r="I338" s="738"/>
      <c r="J338" s="738">
        <v>0</v>
      </c>
      <c r="K338" s="741">
        <v>1395</v>
      </c>
      <c r="L338" s="741">
        <v>0</v>
      </c>
      <c r="M338" s="738"/>
      <c r="N338" s="738">
        <v>0</v>
      </c>
      <c r="O338" s="741">
        <v>1171</v>
      </c>
      <c r="P338" s="741">
        <v>0</v>
      </c>
      <c r="Q338" s="754"/>
      <c r="R338" s="742">
        <v>0</v>
      </c>
    </row>
    <row r="339" spans="1:18" ht="14.4" customHeight="1" x14ac:dyDescent="0.3">
      <c r="A339" s="737" t="s">
        <v>6984</v>
      </c>
      <c r="B339" s="738" t="s">
        <v>6985</v>
      </c>
      <c r="C339" s="738" t="s">
        <v>628</v>
      </c>
      <c r="D339" s="738" t="s">
        <v>6651</v>
      </c>
      <c r="E339" s="738" t="s">
        <v>6986</v>
      </c>
      <c r="F339" s="738" t="s">
        <v>6987</v>
      </c>
      <c r="G339" s="741">
        <v>1</v>
      </c>
      <c r="H339" s="741">
        <v>169</v>
      </c>
      <c r="I339" s="738">
        <v>7.18232044198895E-2</v>
      </c>
      <c r="J339" s="738">
        <v>169</v>
      </c>
      <c r="K339" s="741">
        <v>13</v>
      </c>
      <c r="L339" s="741">
        <v>2353</v>
      </c>
      <c r="M339" s="738">
        <v>1</v>
      </c>
      <c r="N339" s="738">
        <v>181</v>
      </c>
      <c r="O339" s="741">
        <v>11</v>
      </c>
      <c r="P339" s="741">
        <v>1991</v>
      </c>
      <c r="Q339" s="754">
        <v>0.84615384615384615</v>
      </c>
      <c r="R339" s="742">
        <v>181</v>
      </c>
    </row>
    <row r="340" spans="1:18" ht="14.4" customHeight="1" thickBot="1" x14ac:dyDescent="0.35">
      <c r="A340" s="743" t="s">
        <v>6984</v>
      </c>
      <c r="B340" s="744" t="s">
        <v>6985</v>
      </c>
      <c r="C340" s="744" t="s">
        <v>628</v>
      </c>
      <c r="D340" s="744" t="s">
        <v>6651</v>
      </c>
      <c r="E340" s="744" t="s">
        <v>6988</v>
      </c>
      <c r="F340" s="744" t="s">
        <v>6987</v>
      </c>
      <c r="G340" s="747">
        <v>2</v>
      </c>
      <c r="H340" s="747">
        <v>554</v>
      </c>
      <c r="I340" s="744">
        <v>5.5047694753577105E-2</v>
      </c>
      <c r="J340" s="744">
        <v>277</v>
      </c>
      <c r="K340" s="747">
        <v>34</v>
      </c>
      <c r="L340" s="747">
        <v>10064</v>
      </c>
      <c r="M340" s="744">
        <v>1</v>
      </c>
      <c r="N340" s="744">
        <v>296</v>
      </c>
      <c r="O340" s="747">
        <v>34</v>
      </c>
      <c r="P340" s="747">
        <v>10098</v>
      </c>
      <c r="Q340" s="755">
        <v>1.0033783783783783</v>
      </c>
      <c r="R340" s="748">
        <v>297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30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38" t="s">
        <v>6990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19328.419999999998</v>
      </c>
      <c r="I3" s="208">
        <f t="shared" si="0"/>
        <v>10351085.08</v>
      </c>
      <c r="J3" s="78"/>
      <c r="K3" s="78"/>
      <c r="L3" s="208">
        <f t="shared" si="0"/>
        <v>19270.990000000002</v>
      </c>
      <c r="M3" s="208">
        <f t="shared" si="0"/>
        <v>8348951.8900000025</v>
      </c>
      <c r="N3" s="78"/>
      <c r="O3" s="78"/>
      <c r="P3" s="208">
        <f t="shared" si="0"/>
        <v>18456.190000000002</v>
      </c>
      <c r="Q3" s="208">
        <f t="shared" si="0"/>
        <v>8788386.5300000031</v>
      </c>
      <c r="R3" s="79">
        <f>IF(M3=0,0,Q3/M3)</f>
        <v>1.0526335096656068</v>
      </c>
      <c r="S3" s="209">
        <f>IF(P3=0,0,Q3/P3)</f>
        <v>476.17555573495946</v>
      </c>
    </row>
    <row r="4" spans="1:19" ht="14.4" customHeight="1" x14ac:dyDescent="0.3">
      <c r="A4" s="621" t="s">
        <v>304</v>
      </c>
      <c r="B4" s="621" t="s">
        <v>119</v>
      </c>
      <c r="C4" s="629" t="s">
        <v>0</v>
      </c>
      <c r="D4" s="485" t="s">
        <v>167</v>
      </c>
      <c r="E4" s="623" t="s">
        <v>120</v>
      </c>
      <c r="F4" s="628" t="s">
        <v>90</v>
      </c>
      <c r="G4" s="624" t="s">
        <v>81</v>
      </c>
      <c r="H4" s="625">
        <v>2015</v>
      </c>
      <c r="I4" s="626"/>
      <c r="J4" s="206"/>
      <c r="K4" s="206"/>
      <c r="L4" s="625">
        <v>2016</v>
      </c>
      <c r="M4" s="626"/>
      <c r="N4" s="206"/>
      <c r="O4" s="206"/>
      <c r="P4" s="625">
        <v>2017</v>
      </c>
      <c r="Q4" s="626"/>
      <c r="R4" s="627" t="s">
        <v>2</v>
      </c>
      <c r="S4" s="622" t="s">
        <v>122</v>
      </c>
    </row>
    <row r="5" spans="1:19" ht="14.4" customHeight="1" thickBot="1" x14ac:dyDescent="0.35">
      <c r="A5" s="861"/>
      <c r="B5" s="861"/>
      <c r="C5" s="862"/>
      <c r="D5" s="871"/>
      <c r="E5" s="863"/>
      <c r="F5" s="864"/>
      <c r="G5" s="865"/>
      <c r="H5" s="866" t="s">
        <v>91</v>
      </c>
      <c r="I5" s="867" t="s">
        <v>14</v>
      </c>
      <c r="J5" s="868"/>
      <c r="K5" s="868"/>
      <c r="L5" s="866" t="s">
        <v>91</v>
      </c>
      <c r="M5" s="867" t="s">
        <v>14</v>
      </c>
      <c r="N5" s="868"/>
      <c r="O5" s="868"/>
      <c r="P5" s="866" t="s">
        <v>91</v>
      </c>
      <c r="Q5" s="867" t="s">
        <v>14</v>
      </c>
      <c r="R5" s="869"/>
      <c r="S5" s="870"/>
    </row>
    <row r="6" spans="1:19" ht="14.4" customHeight="1" x14ac:dyDescent="0.3">
      <c r="A6" s="812"/>
      <c r="B6" s="813" t="s">
        <v>6632</v>
      </c>
      <c r="C6" s="813" t="s">
        <v>646</v>
      </c>
      <c r="D6" s="813" t="s">
        <v>6614</v>
      </c>
      <c r="E6" s="813" t="s">
        <v>6651</v>
      </c>
      <c r="F6" s="813" t="s">
        <v>6652</v>
      </c>
      <c r="G6" s="813" t="s">
        <v>6653</v>
      </c>
      <c r="H6" s="225"/>
      <c r="I6" s="225"/>
      <c r="J6" s="813"/>
      <c r="K6" s="813"/>
      <c r="L6" s="225"/>
      <c r="M6" s="225"/>
      <c r="N6" s="813"/>
      <c r="O6" s="813"/>
      <c r="P6" s="225">
        <v>6</v>
      </c>
      <c r="Q6" s="225">
        <v>1098</v>
      </c>
      <c r="R6" s="818"/>
      <c r="S6" s="826">
        <v>183</v>
      </c>
    </row>
    <row r="7" spans="1:19" ht="14.4" customHeight="1" x14ac:dyDescent="0.3">
      <c r="A7" s="737"/>
      <c r="B7" s="738" t="s">
        <v>6632</v>
      </c>
      <c r="C7" s="738" t="s">
        <v>646</v>
      </c>
      <c r="D7" s="738" t="s">
        <v>6614</v>
      </c>
      <c r="E7" s="738" t="s">
        <v>6651</v>
      </c>
      <c r="F7" s="738" t="s">
        <v>6680</v>
      </c>
      <c r="G7" s="738" t="s">
        <v>6681</v>
      </c>
      <c r="H7" s="741"/>
      <c r="I7" s="741"/>
      <c r="J7" s="738"/>
      <c r="K7" s="738"/>
      <c r="L7" s="741"/>
      <c r="M7" s="741"/>
      <c r="N7" s="738"/>
      <c r="O7" s="738"/>
      <c r="P7" s="741">
        <v>2</v>
      </c>
      <c r="Q7" s="741">
        <v>366</v>
      </c>
      <c r="R7" s="754"/>
      <c r="S7" s="742">
        <v>183</v>
      </c>
    </row>
    <row r="8" spans="1:19" ht="14.4" customHeight="1" x14ac:dyDescent="0.3">
      <c r="A8" s="737"/>
      <c r="B8" s="738" t="s">
        <v>6632</v>
      </c>
      <c r="C8" s="738" t="s">
        <v>646</v>
      </c>
      <c r="D8" s="738" t="s">
        <v>3145</v>
      </c>
      <c r="E8" s="738" t="s">
        <v>6633</v>
      </c>
      <c r="F8" s="738" t="s">
        <v>6634</v>
      </c>
      <c r="G8" s="738" t="s">
        <v>6635</v>
      </c>
      <c r="H8" s="741">
        <v>4</v>
      </c>
      <c r="I8" s="741">
        <v>0</v>
      </c>
      <c r="J8" s="738"/>
      <c r="K8" s="738">
        <v>0</v>
      </c>
      <c r="L8" s="741">
        <v>9</v>
      </c>
      <c r="M8" s="741">
        <v>0</v>
      </c>
      <c r="N8" s="738"/>
      <c r="O8" s="738">
        <v>0</v>
      </c>
      <c r="P8" s="741">
        <v>5</v>
      </c>
      <c r="Q8" s="741">
        <v>0</v>
      </c>
      <c r="R8" s="754"/>
      <c r="S8" s="742">
        <v>0</v>
      </c>
    </row>
    <row r="9" spans="1:19" ht="14.4" customHeight="1" x14ac:dyDescent="0.3">
      <c r="A9" s="737"/>
      <c r="B9" s="738" t="s">
        <v>6632</v>
      </c>
      <c r="C9" s="738" t="s">
        <v>646</v>
      </c>
      <c r="D9" s="738" t="s">
        <v>3145</v>
      </c>
      <c r="E9" s="738" t="s">
        <v>6633</v>
      </c>
      <c r="F9" s="738" t="s">
        <v>6636</v>
      </c>
      <c r="G9" s="738" t="s">
        <v>6637</v>
      </c>
      <c r="H9" s="741">
        <v>18</v>
      </c>
      <c r="I9" s="741">
        <v>0</v>
      </c>
      <c r="J9" s="738"/>
      <c r="K9" s="738">
        <v>0</v>
      </c>
      <c r="L9" s="741">
        <v>2.6</v>
      </c>
      <c r="M9" s="741">
        <v>0</v>
      </c>
      <c r="N9" s="738"/>
      <c r="O9" s="738">
        <v>0</v>
      </c>
      <c r="P9" s="741">
        <v>3.1</v>
      </c>
      <c r="Q9" s="741">
        <v>0</v>
      </c>
      <c r="R9" s="754"/>
      <c r="S9" s="742">
        <v>0</v>
      </c>
    </row>
    <row r="10" spans="1:19" ht="14.4" customHeight="1" x14ac:dyDescent="0.3">
      <c r="A10" s="737"/>
      <c r="B10" s="738" t="s">
        <v>6632</v>
      </c>
      <c r="C10" s="738" t="s">
        <v>646</v>
      </c>
      <c r="D10" s="738" t="s">
        <v>3145</v>
      </c>
      <c r="E10" s="738" t="s">
        <v>6633</v>
      </c>
      <c r="F10" s="738" t="s">
        <v>6638</v>
      </c>
      <c r="G10" s="738"/>
      <c r="H10" s="741">
        <v>2</v>
      </c>
      <c r="I10" s="741">
        <v>0</v>
      </c>
      <c r="J10" s="738"/>
      <c r="K10" s="738">
        <v>0</v>
      </c>
      <c r="L10" s="741"/>
      <c r="M10" s="741"/>
      <c r="N10" s="738"/>
      <c r="O10" s="738"/>
      <c r="P10" s="741"/>
      <c r="Q10" s="741"/>
      <c r="R10" s="754"/>
      <c r="S10" s="742"/>
    </row>
    <row r="11" spans="1:19" ht="14.4" customHeight="1" x14ac:dyDescent="0.3">
      <c r="A11" s="737"/>
      <c r="B11" s="738" t="s">
        <v>6632</v>
      </c>
      <c r="C11" s="738" t="s">
        <v>646</v>
      </c>
      <c r="D11" s="738" t="s">
        <v>3145</v>
      </c>
      <c r="E11" s="738" t="s">
        <v>6633</v>
      </c>
      <c r="F11" s="738" t="s">
        <v>6639</v>
      </c>
      <c r="G11" s="738" t="s">
        <v>6640</v>
      </c>
      <c r="H11" s="741"/>
      <c r="I11" s="741"/>
      <c r="J11" s="738"/>
      <c r="K11" s="738"/>
      <c r="L11" s="741"/>
      <c r="M11" s="741"/>
      <c r="N11" s="738"/>
      <c r="O11" s="738"/>
      <c r="P11" s="741">
        <v>1</v>
      </c>
      <c r="Q11" s="741">
        <v>1765.79</v>
      </c>
      <c r="R11" s="754"/>
      <c r="S11" s="742">
        <v>1765.79</v>
      </c>
    </row>
    <row r="12" spans="1:19" ht="14.4" customHeight="1" x14ac:dyDescent="0.3">
      <c r="A12" s="737"/>
      <c r="B12" s="738" t="s">
        <v>6632</v>
      </c>
      <c r="C12" s="738" t="s">
        <v>646</v>
      </c>
      <c r="D12" s="738" t="s">
        <v>3145</v>
      </c>
      <c r="E12" s="738" t="s">
        <v>6633</v>
      </c>
      <c r="F12" s="738" t="s">
        <v>6641</v>
      </c>
      <c r="G12" s="738" t="s">
        <v>6642</v>
      </c>
      <c r="H12" s="741"/>
      <c r="I12" s="741"/>
      <c r="J12" s="738"/>
      <c r="K12" s="738"/>
      <c r="L12" s="741">
        <v>14</v>
      </c>
      <c r="M12" s="741">
        <v>13981.52</v>
      </c>
      <c r="N12" s="738">
        <v>1</v>
      </c>
      <c r="O12" s="738">
        <v>998.68000000000006</v>
      </c>
      <c r="P12" s="741">
        <v>9</v>
      </c>
      <c r="Q12" s="741">
        <v>8988.119999999999</v>
      </c>
      <c r="R12" s="754">
        <v>0.64285714285714279</v>
      </c>
      <c r="S12" s="742">
        <v>998.67999999999984</v>
      </c>
    </row>
    <row r="13" spans="1:19" ht="14.4" customHeight="1" x14ac:dyDescent="0.3">
      <c r="A13" s="737"/>
      <c r="B13" s="738" t="s">
        <v>6632</v>
      </c>
      <c r="C13" s="738" t="s">
        <v>646</v>
      </c>
      <c r="D13" s="738" t="s">
        <v>3145</v>
      </c>
      <c r="E13" s="738" t="s">
        <v>6633</v>
      </c>
      <c r="F13" s="738" t="s">
        <v>6643</v>
      </c>
      <c r="G13" s="738" t="s">
        <v>6644</v>
      </c>
      <c r="H13" s="741"/>
      <c r="I13" s="741"/>
      <c r="J13" s="738"/>
      <c r="K13" s="738"/>
      <c r="L13" s="741">
        <v>7</v>
      </c>
      <c r="M13" s="741">
        <v>6990.7599999999993</v>
      </c>
      <c r="N13" s="738">
        <v>1</v>
      </c>
      <c r="O13" s="738">
        <v>998.68</v>
      </c>
      <c r="P13" s="741">
        <v>4</v>
      </c>
      <c r="Q13" s="741">
        <v>3994.72</v>
      </c>
      <c r="R13" s="754">
        <v>0.57142857142857151</v>
      </c>
      <c r="S13" s="742">
        <v>998.68</v>
      </c>
    </row>
    <row r="14" spans="1:19" ht="14.4" customHeight="1" x14ac:dyDescent="0.3">
      <c r="A14" s="737"/>
      <c r="B14" s="738" t="s">
        <v>6632</v>
      </c>
      <c r="C14" s="738" t="s">
        <v>646</v>
      </c>
      <c r="D14" s="738" t="s">
        <v>3145</v>
      </c>
      <c r="E14" s="738" t="s">
        <v>6633</v>
      </c>
      <c r="F14" s="738" t="s">
        <v>6645</v>
      </c>
      <c r="G14" s="738" t="s">
        <v>6646</v>
      </c>
      <c r="H14" s="741"/>
      <c r="I14" s="741"/>
      <c r="J14" s="738"/>
      <c r="K14" s="738"/>
      <c r="L14" s="741">
        <v>1</v>
      </c>
      <c r="M14" s="741">
        <v>0</v>
      </c>
      <c r="N14" s="738"/>
      <c r="O14" s="738">
        <v>0</v>
      </c>
      <c r="P14" s="741">
        <v>2</v>
      </c>
      <c r="Q14" s="741">
        <v>0</v>
      </c>
      <c r="R14" s="754"/>
      <c r="S14" s="742">
        <v>0</v>
      </c>
    </row>
    <row r="15" spans="1:19" ht="14.4" customHeight="1" x14ac:dyDescent="0.3">
      <c r="A15" s="737"/>
      <c r="B15" s="738" t="s">
        <v>6632</v>
      </c>
      <c r="C15" s="738" t="s">
        <v>646</v>
      </c>
      <c r="D15" s="738" t="s">
        <v>3145</v>
      </c>
      <c r="E15" s="738" t="s">
        <v>6633</v>
      </c>
      <c r="F15" s="738" t="s">
        <v>6647</v>
      </c>
      <c r="G15" s="738" t="s">
        <v>6648</v>
      </c>
      <c r="H15" s="741"/>
      <c r="I15" s="741"/>
      <c r="J15" s="738"/>
      <c r="K15" s="738"/>
      <c r="L15" s="741">
        <v>1</v>
      </c>
      <c r="M15" s="741">
        <v>0</v>
      </c>
      <c r="N15" s="738"/>
      <c r="O15" s="738">
        <v>0</v>
      </c>
      <c r="P15" s="741">
        <v>14</v>
      </c>
      <c r="Q15" s="741">
        <v>0</v>
      </c>
      <c r="R15" s="754"/>
      <c r="S15" s="742">
        <v>0</v>
      </c>
    </row>
    <row r="16" spans="1:19" ht="14.4" customHeight="1" x14ac:dyDescent="0.3">
      <c r="A16" s="737"/>
      <c r="B16" s="738" t="s">
        <v>6632</v>
      </c>
      <c r="C16" s="738" t="s">
        <v>646</v>
      </c>
      <c r="D16" s="738" t="s">
        <v>3145</v>
      </c>
      <c r="E16" s="738" t="s">
        <v>6633</v>
      </c>
      <c r="F16" s="738" t="s">
        <v>6649</v>
      </c>
      <c r="G16" s="738" t="s">
        <v>6650</v>
      </c>
      <c r="H16" s="741"/>
      <c r="I16" s="741"/>
      <c r="J16" s="738"/>
      <c r="K16" s="738"/>
      <c r="L16" s="741"/>
      <c r="M16" s="741"/>
      <c r="N16" s="738"/>
      <c r="O16" s="738"/>
      <c r="P16" s="741">
        <v>3</v>
      </c>
      <c r="Q16" s="741">
        <v>0</v>
      </c>
      <c r="R16" s="754"/>
      <c r="S16" s="742">
        <v>0</v>
      </c>
    </row>
    <row r="17" spans="1:19" ht="14.4" customHeight="1" x14ac:dyDescent="0.3">
      <c r="A17" s="737"/>
      <c r="B17" s="738" t="s">
        <v>6632</v>
      </c>
      <c r="C17" s="738" t="s">
        <v>646</v>
      </c>
      <c r="D17" s="738" t="s">
        <v>3145</v>
      </c>
      <c r="E17" s="738" t="s">
        <v>6651</v>
      </c>
      <c r="F17" s="738" t="s">
        <v>6652</v>
      </c>
      <c r="G17" s="738" t="s">
        <v>6653</v>
      </c>
      <c r="H17" s="741">
        <v>25</v>
      </c>
      <c r="I17" s="741">
        <v>4275</v>
      </c>
      <c r="J17" s="738">
        <v>0.7078986587183308</v>
      </c>
      <c r="K17" s="738">
        <v>171</v>
      </c>
      <c r="L17" s="741">
        <v>33</v>
      </c>
      <c r="M17" s="741">
        <v>6039</v>
      </c>
      <c r="N17" s="738">
        <v>1</v>
      </c>
      <c r="O17" s="738">
        <v>183</v>
      </c>
      <c r="P17" s="741">
        <v>24</v>
      </c>
      <c r="Q17" s="741">
        <v>4392</v>
      </c>
      <c r="R17" s="754">
        <v>0.72727272727272729</v>
      </c>
      <c r="S17" s="742">
        <v>183</v>
      </c>
    </row>
    <row r="18" spans="1:19" ht="14.4" customHeight="1" x14ac:dyDescent="0.3">
      <c r="A18" s="737"/>
      <c r="B18" s="738" t="s">
        <v>6632</v>
      </c>
      <c r="C18" s="738" t="s">
        <v>646</v>
      </c>
      <c r="D18" s="738" t="s">
        <v>3145</v>
      </c>
      <c r="E18" s="738" t="s">
        <v>6651</v>
      </c>
      <c r="F18" s="738" t="s">
        <v>6654</v>
      </c>
      <c r="G18" s="738" t="s">
        <v>6655</v>
      </c>
      <c r="H18" s="741">
        <v>7</v>
      </c>
      <c r="I18" s="741">
        <v>203</v>
      </c>
      <c r="J18" s="738">
        <v>0.29420289855072462</v>
      </c>
      <c r="K18" s="738">
        <v>29</v>
      </c>
      <c r="L18" s="741">
        <v>23</v>
      </c>
      <c r="M18" s="741">
        <v>690</v>
      </c>
      <c r="N18" s="738">
        <v>1</v>
      </c>
      <c r="O18" s="738">
        <v>30</v>
      </c>
      <c r="P18" s="741"/>
      <c r="Q18" s="741"/>
      <c r="R18" s="754"/>
      <c r="S18" s="742"/>
    </row>
    <row r="19" spans="1:19" ht="14.4" customHeight="1" x14ac:dyDescent="0.3">
      <c r="A19" s="737"/>
      <c r="B19" s="738" t="s">
        <v>6632</v>
      </c>
      <c r="C19" s="738" t="s">
        <v>646</v>
      </c>
      <c r="D19" s="738" t="s">
        <v>3145</v>
      </c>
      <c r="E19" s="738" t="s">
        <v>6651</v>
      </c>
      <c r="F19" s="738" t="s">
        <v>6656</v>
      </c>
      <c r="G19" s="738" t="s">
        <v>6657</v>
      </c>
      <c r="H19" s="741">
        <v>8</v>
      </c>
      <c r="I19" s="741">
        <v>512</v>
      </c>
      <c r="J19" s="738">
        <v>0.28731762065095401</v>
      </c>
      <c r="K19" s="738">
        <v>64</v>
      </c>
      <c r="L19" s="741">
        <v>27</v>
      </c>
      <c r="M19" s="741">
        <v>1782</v>
      </c>
      <c r="N19" s="738">
        <v>1</v>
      </c>
      <c r="O19" s="738">
        <v>66</v>
      </c>
      <c r="P19" s="741">
        <v>14</v>
      </c>
      <c r="Q19" s="741">
        <v>924</v>
      </c>
      <c r="R19" s="754">
        <v>0.51851851851851849</v>
      </c>
      <c r="S19" s="742">
        <v>66</v>
      </c>
    </row>
    <row r="20" spans="1:19" ht="14.4" customHeight="1" x14ac:dyDescent="0.3">
      <c r="A20" s="737"/>
      <c r="B20" s="738" t="s">
        <v>6632</v>
      </c>
      <c r="C20" s="738" t="s">
        <v>646</v>
      </c>
      <c r="D20" s="738" t="s">
        <v>3145</v>
      </c>
      <c r="E20" s="738" t="s">
        <v>6651</v>
      </c>
      <c r="F20" s="738" t="s">
        <v>6658</v>
      </c>
      <c r="G20" s="738" t="s">
        <v>6659</v>
      </c>
      <c r="H20" s="741">
        <v>4</v>
      </c>
      <c r="I20" s="741">
        <v>20</v>
      </c>
      <c r="J20" s="738">
        <v>0.21052631578947367</v>
      </c>
      <c r="K20" s="738">
        <v>5</v>
      </c>
      <c r="L20" s="741">
        <v>19</v>
      </c>
      <c r="M20" s="741">
        <v>95</v>
      </c>
      <c r="N20" s="738">
        <v>1</v>
      </c>
      <c r="O20" s="738">
        <v>5</v>
      </c>
      <c r="P20" s="741">
        <v>27</v>
      </c>
      <c r="Q20" s="741">
        <v>135</v>
      </c>
      <c r="R20" s="754">
        <v>1.4210526315789473</v>
      </c>
      <c r="S20" s="742">
        <v>5</v>
      </c>
    </row>
    <row r="21" spans="1:19" ht="14.4" customHeight="1" x14ac:dyDescent="0.3">
      <c r="A21" s="737"/>
      <c r="B21" s="738" t="s">
        <v>6632</v>
      </c>
      <c r="C21" s="738" t="s">
        <v>646</v>
      </c>
      <c r="D21" s="738" t="s">
        <v>3145</v>
      </c>
      <c r="E21" s="738" t="s">
        <v>6651</v>
      </c>
      <c r="F21" s="738" t="s">
        <v>6660</v>
      </c>
      <c r="G21" s="738" t="s">
        <v>6661</v>
      </c>
      <c r="H21" s="741">
        <v>1</v>
      </c>
      <c r="I21" s="741">
        <v>5</v>
      </c>
      <c r="J21" s="738">
        <v>5.8823529411764705E-2</v>
      </c>
      <c r="K21" s="738">
        <v>5</v>
      </c>
      <c r="L21" s="741">
        <v>17</v>
      </c>
      <c r="M21" s="741">
        <v>85</v>
      </c>
      <c r="N21" s="738">
        <v>1</v>
      </c>
      <c r="O21" s="738">
        <v>5</v>
      </c>
      <c r="P21" s="741">
        <v>21</v>
      </c>
      <c r="Q21" s="741">
        <v>105</v>
      </c>
      <c r="R21" s="754">
        <v>1.2352941176470589</v>
      </c>
      <c r="S21" s="742">
        <v>5</v>
      </c>
    </row>
    <row r="22" spans="1:19" ht="14.4" customHeight="1" x14ac:dyDescent="0.3">
      <c r="A22" s="737"/>
      <c r="B22" s="738" t="s">
        <v>6632</v>
      </c>
      <c r="C22" s="738" t="s">
        <v>646</v>
      </c>
      <c r="D22" s="738" t="s">
        <v>3145</v>
      </c>
      <c r="E22" s="738" t="s">
        <v>6651</v>
      </c>
      <c r="F22" s="738" t="s">
        <v>6662</v>
      </c>
      <c r="G22" s="738" t="s">
        <v>6663</v>
      </c>
      <c r="H22" s="741">
        <v>1</v>
      </c>
      <c r="I22" s="741">
        <v>82</v>
      </c>
      <c r="J22" s="738"/>
      <c r="K22" s="738">
        <v>82</v>
      </c>
      <c r="L22" s="741"/>
      <c r="M22" s="741"/>
      <c r="N22" s="738"/>
      <c r="O22" s="738"/>
      <c r="P22" s="741"/>
      <c r="Q22" s="741"/>
      <c r="R22" s="754"/>
      <c r="S22" s="742"/>
    </row>
    <row r="23" spans="1:19" ht="14.4" customHeight="1" x14ac:dyDescent="0.3">
      <c r="A23" s="737"/>
      <c r="B23" s="738" t="s">
        <v>6632</v>
      </c>
      <c r="C23" s="738" t="s">
        <v>646</v>
      </c>
      <c r="D23" s="738" t="s">
        <v>3145</v>
      </c>
      <c r="E23" s="738" t="s">
        <v>6651</v>
      </c>
      <c r="F23" s="738" t="s">
        <v>6664</v>
      </c>
      <c r="G23" s="738" t="s">
        <v>6665</v>
      </c>
      <c r="H23" s="741"/>
      <c r="I23" s="741"/>
      <c r="J23" s="738"/>
      <c r="K23" s="738"/>
      <c r="L23" s="741"/>
      <c r="M23" s="741"/>
      <c r="N23" s="738"/>
      <c r="O23" s="738"/>
      <c r="P23" s="741">
        <v>1</v>
      </c>
      <c r="Q23" s="741">
        <v>33.33</v>
      </c>
      <c r="R23" s="754"/>
      <c r="S23" s="742">
        <v>33.33</v>
      </c>
    </row>
    <row r="24" spans="1:19" ht="14.4" customHeight="1" x14ac:dyDescent="0.3">
      <c r="A24" s="737"/>
      <c r="B24" s="738" t="s">
        <v>6632</v>
      </c>
      <c r="C24" s="738" t="s">
        <v>646</v>
      </c>
      <c r="D24" s="738" t="s">
        <v>3145</v>
      </c>
      <c r="E24" s="738" t="s">
        <v>6651</v>
      </c>
      <c r="F24" s="738" t="s">
        <v>6666</v>
      </c>
      <c r="G24" s="738" t="s">
        <v>6667</v>
      </c>
      <c r="H24" s="741">
        <v>8</v>
      </c>
      <c r="I24" s="741">
        <v>288</v>
      </c>
      <c r="J24" s="738">
        <v>0.70761670761670759</v>
      </c>
      <c r="K24" s="738">
        <v>36</v>
      </c>
      <c r="L24" s="741">
        <v>11</v>
      </c>
      <c r="M24" s="741">
        <v>407</v>
      </c>
      <c r="N24" s="738">
        <v>1</v>
      </c>
      <c r="O24" s="738">
        <v>37</v>
      </c>
      <c r="P24" s="741">
        <v>17</v>
      </c>
      <c r="Q24" s="741">
        <v>629</v>
      </c>
      <c r="R24" s="754">
        <v>1.5454545454545454</v>
      </c>
      <c r="S24" s="742">
        <v>37</v>
      </c>
    </row>
    <row r="25" spans="1:19" ht="14.4" customHeight="1" x14ac:dyDescent="0.3">
      <c r="A25" s="737"/>
      <c r="B25" s="738" t="s">
        <v>6632</v>
      </c>
      <c r="C25" s="738" t="s">
        <v>646</v>
      </c>
      <c r="D25" s="738" t="s">
        <v>3145</v>
      </c>
      <c r="E25" s="738" t="s">
        <v>6651</v>
      </c>
      <c r="F25" s="738" t="s">
        <v>6668</v>
      </c>
      <c r="G25" s="738" t="s">
        <v>6669</v>
      </c>
      <c r="H25" s="741">
        <v>5</v>
      </c>
      <c r="I25" s="741">
        <v>135</v>
      </c>
      <c r="J25" s="738">
        <v>4.8214285714285712</v>
      </c>
      <c r="K25" s="738">
        <v>27</v>
      </c>
      <c r="L25" s="741">
        <v>1</v>
      </c>
      <c r="M25" s="741">
        <v>28</v>
      </c>
      <c r="N25" s="738">
        <v>1</v>
      </c>
      <c r="O25" s="738">
        <v>28</v>
      </c>
      <c r="P25" s="741">
        <v>2</v>
      </c>
      <c r="Q25" s="741">
        <v>56</v>
      </c>
      <c r="R25" s="754">
        <v>2</v>
      </c>
      <c r="S25" s="742">
        <v>28</v>
      </c>
    </row>
    <row r="26" spans="1:19" ht="14.4" customHeight="1" x14ac:dyDescent="0.3">
      <c r="A26" s="737"/>
      <c r="B26" s="738" t="s">
        <v>6632</v>
      </c>
      <c r="C26" s="738" t="s">
        <v>646</v>
      </c>
      <c r="D26" s="738" t="s">
        <v>3145</v>
      </c>
      <c r="E26" s="738" t="s">
        <v>6651</v>
      </c>
      <c r="F26" s="738" t="s">
        <v>6670</v>
      </c>
      <c r="G26" s="738" t="s">
        <v>6671</v>
      </c>
      <c r="H26" s="741">
        <v>25</v>
      </c>
      <c r="I26" s="741">
        <v>1425</v>
      </c>
      <c r="J26" s="738">
        <v>0.67090395480225984</v>
      </c>
      <c r="K26" s="738">
        <v>57</v>
      </c>
      <c r="L26" s="741">
        <v>36</v>
      </c>
      <c r="M26" s="741">
        <v>2124</v>
      </c>
      <c r="N26" s="738">
        <v>1</v>
      </c>
      <c r="O26" s="738">
        <v>59</v>
      </c>
      <c r="P26" s="741">
        <v>78</v>
      </c>
      <c r="Q26" s="741">
        <v>4602</v>
      </c>
      <c r="R26" s="754">
        <v>2.1666666666666665</v>
      </c>
      <c r="S26" s="742">
        <v>59</v>
      </c>
    </row>
    <row r="27" spans="1:19" ht="14.4" customHeight="1" x14ac:dyDescent="0.3">
      <c r="A27" s="737"/>
      <c r="B27" s="738" t="s">
        <v>6632</v>
      </c>
      <c r="C27" s="738" t="s">
        <v>646</v>
      </c>
      <c r="D27" s="738" t="s">
        <v>3145</v>
      </c>
      <c r="E27" s="738" t="s">
        <v>6651</v>
      </c>
      <c r="F27" s="738" t="s">
        <v>6672</v>
      </c>
      <c r="G27" s="738" t="s">
        <v>6673</v>
      </c>
      <c r="H27" s="741">
        <v>3</v>
      </c>
      <c r="I27" s="741">
        <v>108</v>
      </c>
      <c r="J27" s="738">
        <v>0.36486486486486486</v>
      </c>
      <c r="K27" s="738">
        <v>36</v>
      </c>
      <c r="L27" s="741">
        <v>8</v>
      </c>
      <c r="M27" s="741">
        <v>296</v>
      </c>
      <c r="N27" s="738">
        <v>1</v>
      </c>
      <c r="O27" s="738">
        <v>37</v>
      </c>
      <c r="P27" s="741">
        <v>9</v>
      </c>
      <c r="Q27" s="741">
        <v>333</v>
      </c>
      <c r="R27" s="754">
        <v>1.125</v>
      </c>
      <c r="S27" s="742">
        <v>37</v>
      </c>
    </row>
    <row r="28" spans="1:19" ht="14.4" customHeight="1" x14ac:dyDescent="0.3">
      <c r="A28" s="737"/>
      <c r="B28" s="738" t="s">
        <v>6632</v>
      </c>
      <c r="C28" s="738" t="s">
        <v>646</v>
      </c>
      <c r="D28" s="738" t="s">
        <v>3145</v>
      </c>
      <c r="E28" s="738" t="s">
        <v>6651</v>
      </c>
      <c r="F28" s="738" t="s">
        <v>6674</v>
      </c>
      <c r="G28" s="738" t="s">
        <v>6675</v>
      </c>
      <c r="H28" s="741">
        <v>4</v>
      </c>
      <c r="I28" s="741">
        <v>3044</v>
      </c>
      <c r="J28" s="738">
        <v>0.339126559714795</v>
      </c>
      <c r="K28" s="738">
        <v>761</v>
      </c>
      <c r="L28" s="741">
        <v>11</v>
      </c>
      <c r="M28" s="741">
        <v>8976</v>
      </c>
      <c r="N28" s="738">
        <v>1</v>
      </c>
      <c r="O28" s="738">
        <v>816</v>
      </c>
      <c r="P28" s="741">
        <v>16</v>
      </c>
      <c r="Q28" s="741">
        <v>13056</v>
      </c>
      <c r="R28" s="754">
        <v>1.4545454545454546</v>
      </c>
      <c r="S28" s="742">
        <v>816</v>
      </c>
    </row>
    <row r="29" spans="1:19" ht="14.4" customHeight="1" x14ac:dyDescent="0.3">
      <c r="A29" s="737"/>
      <c r="B29" s="738" t="s">
        <v>6632</v>
      </c>
      <c r="C29" s="738" t="s">
        <v>646</v>
      </c>
      <c r="D29" s="738" t="s">
        <v>3145</v>
      </c>
      <c r="E29" s="738" t="s">
        <v>6651</v>
      </c>
      <c r="F29" s="738" t="s">
        <v>6676</v>
      </c>
      <c r="G29" s="738" t="s">
        <v>6677</v>
      </c>
      <c r="H29" s="741">
        <v>4</v>
      </c>
      <c r="I29" s="741">
        <v>1752</v>
      </c>
      <c r="J29" s="738">
        <v>0.37356076759061835</v>
      </c>
      <c r="K29" s="738">
        <v>438</v>
      </c>
      <c r="L29" s="741">
        <v>10</v>
      </c>
      <c r="M29" s="741">
        <v>4690</v>
      </c>
      <c r="N29" s="738">
        <v>1</v>
      </c>
      <c r="O29" s="738">
        <v>469</v>
      </c>
      <c r="P29" s="741">
        <v>12</v>
      </c>
      <c r="Q29" s="741">
        <v>5640</v>
      </c>
      <c r="R29" s="754">
        <v>1.2025586353944564</v>
      </c>
      <c r="S29" s="742">
        <v>470</v>
      </c>
    </row>
    <row r="30" spans="1:19" ht="14.4" customHeight="1" x14ac:dyDescent="0.3">
      <c r="A30" s="737"/>
      <c r="B30" s="738" t="s">
        <v>6632</v>
      </c>
      <c r="C30" s="738" t="s">
        <v>646</v>
      </c>
      <c r="D30" s="738" t="s">
        <v>3145</v>
      </c>
      <c r="E30" s="738" t="s">
        <v>6651</v>
      </c>
      <c r="F30" s="738" t="s">
        <v>6678</v>
      </c>
      <c r="G30" s="738" t="s">
        <v>6679</v>
      </c>
      <c r="H30" s="741">
        <v>21</v>
      </c>
      <c r="I30" s="741">
        <v>11466</v>
      </c>
      <c r="J30" s="738">
        <v>0.50170648464163825</v>
      </c>
      <c r="K30" s="738">
        <v>546</v>
      </c>
      <c r="L30" s="741">
        <v>39</v>
      </c>
      <c r="M30" s="741">
        <v>22854</v>
      </c>
      <c r="N30" s="738">
        <v>1</v>
      </c>
      <c r="O30" s="738">
        <v>586</v>
      </c>
      <c r="P30" s="741">
        <v>44</v>
      </c>
      <c r="Q30" s="741">
        <v>25784</v>
      </c>
      <c r="R30" s="754">
        <v>1.1282051282051282</v>
      </c>
      <c r="S30" s="742">
        <v>586</v>
      </c>
    </row>
    <row r="31" spans="1:19" ht="14.4" customHeight="1" x14ac:dyDescent="0.3">
      <c r="A31" s="737"/>
      <c r="B31" s="738" t="s">
        <v>6632</v>
      </c>
      <c r="C31" s="738" t="s">
        <v>646</v>
      </c>
      <c r="D31" s="738" t="s">
        <v>3145</v>
      </c>
      <c r="E31" s="738" t="s">
        <v>6651</v>
      </c>
      <c r="F31" s="738" t="s">
        <v>6680</v>
      </c>
      <c r="G31" s="738" t="s">
        <v>6681</v>
      </c>
      <c r="H31" s="741">
        <v>13</v>
      </c>
      <c r="I31" s="741">
        <v>2223</v>
      </c>
      <c r="J31" s="738">
        <v>0.71456123432979746</v>
      </c>
      <c r="K31" s="738">
        <v>171</v>
      </c>
      <c r="L31" s="741">
        <v>17</v>
      </c>
      <c r="M31" s="741">
        <v>3111</v>
      </c>
      <c r="N31" s="738">
        <v>1</v>
      </c>
      <c r="O31" s="738">
        <v>183</v>
      </c>
      <c r="P31" s="741">
        <v>13</v>
      </c>
      <c r="Q31" s="741">
        <v>2379</v>
      </c>
      <c r="R31" s="754">
        <v>0.76470588235294112</v>
      </c>
      <c r="S31" s="742">
        <v>183</v>
      </c>
    </row>
    <row r="32" spans="1:19" ht="14.4" customHeight="1" x14ac:dyDescent="0.3">
      <c r="A32" s="737"/>
      <c r="B32" s="738" t="s">
        <v>6632</v>
      </c>
      <c r="C32" s="738" t="s">
        <v>646</v>
      </c>
      <c r="D32" s="738" t="s">
        <v>3145</v>
      </c>
      <c r="E32" s="738" t="s">
        <v>6651</v>
      </c>
      <c r="F32" s="738" t="s">
        <v>6682</v>
      </c>
      <c r="G32" s="738"/>
      <c r="H32" s="741">
        <v>0</v>
      </c>
      <c r="I32" s="741">
        <v>0</v>
      </c>
      <c r="J32" s="738"/>
      <c r="K32" s="738"/>
      <c r="L32" s="741"/>
      <c r="M32" s="741"/>
      <c r="N32" s="738"/>
      <c r="O32" s="738"/>
      <c r="P32" s="741"/>
      <c r="Q32" s="741"/>
      <c r="R32" s="754"/>
      <c r="S32" s="742"/>
    </row>
    <row r="33" spans="1:19" ht="14.4" customHeight="1" x14ac:dyDescent="0.3">
      <c r="A33" s="737"/>
      <c r="B33" s="738" t="s">
        <v>6632</v>
      </c>
      <c r="C33" s="738" t="s">
        <v>646</v>
      </c>
      <c r="D33" s="738" t="s">
        <v>3145</v>
      </c>
      <c r="E33" s="738" t="s">
        <v>6651</v>
      </c>
      <c r="F33" s="738" t="s">
        <v>6683</v>
      </c>
      <c r="G33" s="738" t="s">
        <v>6684</v>
      </c>
      <c r="H33" s="741">
        <v>4</v>
      </c>
      <c r="I33" s="741">
        <v>404</v>
      </c>
      <c r="J33" s="738"/>
      <c r="K33" s="738">
        <v>101</v>
      </c>
      <c r="L33" s="741"/>
      <c r="M33" s="741"/>
      <c r="N33" s="738"/>
      <c r="O33" s="738"/>
      <c r="P33" s="741">
        <v>55</v>
      </c>
      <c r="Q33" s="741">
        <v>5610</v>
      </c>
      <c r="R33" s="754"/>
      <c r="S33" s="742">
        <v>102</v>
      </c>
    </row>
    <row r="34" spans="1:19" ht="14.4" customHeight="1" x14ac:dyDescent="0.3">
      <c r="A34" s="737"/>
      <c r="B34" s="738" t="s">
        <v>6632</v>
      </c>
      <c r="C34" s="738" t="s">
        <v>646</v>
      </c>
      <c r="D34" s="738" t="s">
        <v>3145</v>
      </c>
      <c r="E34" s="738" t="s">
        <v>6651</v>
      </c>
      <c r="F34" s="738" t="s">
        <v>6685</v>
      </c>
      <c r="G34" s="738"/>
      <c r="H34" s="741">
        <v>1</v>
      </c>
      <c r="I34" s="741">
        <v>0</v>
      </c>
      <c r="J34" s="738"/>
      <c r="K34" s="738">
        <v>0</v>
      </c>
      <c r="L34" s="741"/>
      <c r="M34" s="741"/>
      <c r="N34" s="738"/>
      <c r="O34" s="738"/>
      <c r="P34" s="741"/>
      <c r="Q34" s="741"/>
      <c r="R34" s="754"/>
      <c r="S34" s="742"/>
    </row>
    <row r="35" spans="1:19" ht="14.4" customHeight="1" x14ac:dyDescent="0.3">
      <c r="A35" s="737"/>
      <c r="B35" s="738" t="s">
        <v>6632</v>
      </c>
      <c r="C35" s="738" t="s">
        <v>646</v>
      </c>
      <c r="D35" s="738" t="s">
        <v>3145</v>
      </c>
      <c r="E35" s="738" t="s">
        <v>6651</v>
      </c>
      <c r="F35" s="738" t="s">
        <v>6686</v>
      </c>
      <c r="G35" s="738" t="s">
        <v>6687</v>
      </c>
      <c r="H35" s="741"/>
      <c r="I35" s="741"/>
      <c r="J35" s="738"/>
      <c r="K35" s="738"/>
      <c r="L35" s="741">
        <v>2</v>
      </c>
      <c r="M35" s="741">
        <v>444</v>
      </c>
      <c r="N35" s="738">
        <v>1</v>
      </c>
      <c r="O35" s="738">
        <v>222</v>
      </c>
      <c r="P35" s="741">
        <v>6</v>
      </c>
      <c r="Q35" s="741">
        <v>1338</v>
      </c>
      <c r="R35" s="754">
        <v>3.0135135135135136</v>
      </c>
      <c r="S35" s="742">
        <v>223</v>
      </c>
    </row>
    <row r="36" spans="1:19" ht="14.4" customHeight="1" x14ac:dyDescent="0.3">
      <c r="A36" s="737"/>
      <c r="B36" s="738" t="s">
        <v>6632</v>
      </c>
      <c r="C36" s="738" t="s">
        <v>646</v>
      </c>
      <c r="D36" s="738" t="s">
        <v>3145</v>
      </c>
      <c r="E36" s="738" t="s">
        <v>6651</v>
      </c>
      <c r="F36" s="738" t="s">
        <v>6688</v>
      </c>
      <c r="G36" s="738" t="s">
        <v>6675</v>
      </c>
      <c r="H36" s="741"/>
      <c r="I36" s="741"/>
      <c r="J36" s="738"/>
      <c r="K36" s="738"/>
      <c r="L36" s="741"/>
      <c r="M36" s="741"/>
      <c r="N36" s="738"/>
      <c r="O36" s="738"/>
      <c r="P36" s="741">
        <v>8</v>
      </c>
      <c r="Q36" s="741">
        <v>5608</v>
      </c>
      <c r="R36" s="754"/>
      <c r="S36" s="742">
        <v>701</v>
      </c>
    </row>
    <row r="37" spans="1:19" ht="14.4" customHeight="1" x14ac:dyDescent="0.3">
      <c r="A37" s="737" t="s">
        <v>6689</v>
      </c>
      <c r="B37" s="738" t="s">
        <v>6690</v>
      </c>
      <c r="C37" s="738" t="s">
        <v>625</v>
      </c>
      <c r="D37" s="738" t="s">
        <v>6618</v>
      </c>
      <c r="E37" s="738" t="s">
        <v>6651</v>
      </c>
      <c r="F37" s="738" t="s">
        <v>6656</v>
      </c>
      <c r="G37" s="738" t="s">
        <v>6657</v>
      </c>
      <c r="H37" s="741">
        <v>2</v>
      </c>
      <c r="I37" s="741">
        <v>128</v>
      </c>
      <c r="J37" s="738">
        <v>0.64646464646464652</v>
      </c>
      <c r="K37" s="738">
        <v>64</v>
      </c>
      <c r="L37" s="741">
        <v>3</v>
      </c>
      <c r="M37" s="741">
        <v>198</v>
      </c>
      <c r="N37" s="738">
        <v>1</v>
      </c>
      <c r="O37" s="738">
        <v>66</v>
      </c>
      <c r="P37" s="741"/>
      <c r="Q37" s="741"/>
      <c r="R37" s="754"/>
      <c r="S37" s="742"/>
    </row>
    <row r="38" spans="1:19" ht="14.4" customHeight="1" x14ac:dyDescent="0.3">
      <c r="A38" s="737" t="s">
        <v>6689</v>
      </c>
      <c r="B38" s="738" t="s">
        <v>6690</v>
      </c>
      <c r="C38" s="738" t="s">
        <v>625</v>
      </c>
      <c r="D38" s="738" t="s">
        <v>6618</v>
      </c>
      <c r="E38" s="738" t="s">
        <v>6651</v>
      </c>
      <c r="F38" s="738" t="s">
        <v>6695</v>
      </c>
      <c r="G38" s="738" t="s">
        <v>6696</v>
      </c>
      <c r="H38" s="741">
        <v>5</v>
      </c>
      <c r="I38" s="741">
        <v>175</v>
      </c>
      <c r="J38" s="738">
        <v>0.52552552552552556</v>
      </c>
      <c r="K38" s="738">
        <v>35</v>
      </c>
      <c r="L38" s="741">
        <v>9</v>
      </c>
      <c r="M38" s="741">
        <v>333</v>
      </c>
      <c r="N38" s="738">
        <v>1</v>
      </c>
      <c r="O38" s="738">
        <v>37</v>
      </c>
      <c r="P38" s="741"/>
      <c r="Q38" s="741"/>
      <c r="R38" s="754"/>
      <c r="S38" s="742"/>
    </row>
    <row r="39" spans="1:19" ht="14.4" customHeight="1" x14ac:dyDescent="0.3">
      <c r="A39" s="737" t="s">
        <v>6689</v>
      </c>
      <c r="B39" s="738" t="s">
        <v>6690</v>
      </c>
      <c r="C39" s="738" t="s">
        <v>625</v>
      </c>
      <c r="D39" s="738" t="s">
        <v>6618</v>
      </c>
      <c r="E39" s="738" t="s">
        <v>6651</v>
      </c>
      <c r="F39" s="738" t="s">
        <v>6664</v>
      </c>
      <c r="G39" s="738" t="s">
        <v>6665</v>
      </c>
      <c r="H39" s="741"/>
      <c r="I39" s="741"/>
      <c r="J39" s="738"/>
      <c r="K39" s="738"/>
      <c r="L39" s="741">
        <v>1</v>
      </c>
      <c r="M39" s="741">
        <v>33.33</v>
      </c>
      <c r="N39" s="738">
        <v>1</v>
      </c>
      <c r="O39" s="738">
        <v>33.33</v>
      </c>
      <c r="P39" s="741"/>
      <c r="Q39" s="741"/>
      <c r="R39" s="754"/>
      <c r="S39" s="742"/>
    </row>
    <row r="40" spans="1:19" ht="14.4" customHeight="1" x14ac:dyDescent="0.3">
      <c r="A40" s="737" t="s">
        <v>6689</v>
      </c>
      <c r="B40" s="738" t="s">
        <v>6690</v>
      </c>
      <c r="C40" s="738" t="s">
        <v>625</v>
      </c>
      <c r="D40" s="738" t="s">
        <v>6618</v>
      </c>
      <c r="E40" s="738" t="s">
        <v>6651</v>
      </c>
      <c r="F40" s="738" t="s">
        <v>6666</v>
      </c>
      <c r="G40" s="738" t="s">
        <v>6667</v>
      </c>
      <c r="H40" s="741">
        <v>7</v>
      </c>
      <c r="I40" s="741">
        <v>252</v>
      </c>
      <c r="J40" s="738">
        <v>0.68108108108108112</v>
      </c>
      <c r="K40" s="738">
        <v>36</v>
      </c>
      <c r="L40" s="741">
        <v>10</v>
      </c>
      <c r="M40" s="741">
        <v>370</v>
      </c>
      <c r="N40" s="738">
        <v>1</v>
      </c>
      <c r="O40" s="738">
        <v>37</v>
      </c>
      <c r="P40" s="741"/>
      <c r="Q40" s="741"/>
      <c r="R40" s="754"/>
      <c r="S40" s="742"/>
    </row>
    <row r="41" spans="1:19" ht="14.4" customHeight="1" x14ac:dyDescent="0.3">
      <c r="A41" s="737" t="s">
        <v>6689</v>
      </c>
      <c r="B41" s="738" t="s">
        <v>6690</v>
      </c>
      <c r="C41" s="738" t="s">
        <v>625</v>
      </c>
      <c r="D41" s="738" t="s">
        <v>6618</v>
      </c>
      <c r="E41" s="738" t="s">
        <v>6651</v>
      </c>
      <c r="F41" s="738" t="s">
        <v>6705</v>
      </c>
      <c r="G41" s="738" t="s">
        <v>6706</v>
      </c>
      <c r="H41" s="741">
        <v>1</v>
      </c>
      <c r="I41" s="741">
        <v>210</v>
      </c>
      <c r="J41" s="738"/>
      <c r="K41" s="738">
        <v>210</v>
      </c>
      <c r="L41" s="741"/>
      <c r="M41" s="741"/>
      <c r="N41" s="738"/>
      <c r="O41" s="738"/>
      <c r="P41" s="741"/>
      <c r="Q41" s="741"/>
      <c r="R41" s="754"/>
      <c r="S41" s="742"/>
    </row>
    <row r="42" spans="1:19" ht="14.4" customHeight="1" x14ac:dyDescent="0.3">
      <c r="A42" s="737" t="s">
        <v>6689</v>
      </c>
      <c r="B42" s="738" t="s">
        <v>6690</v>
      </c>
      <c r="C42" s="738" t="s">
        <v>625</v>
      </c>
      <c r="D42" s="738" t="s">
        <v>6618</v>
      </c>
      <c r="E42" s="738" t="s">
        <v>6651</v>
      </c>
      <c r="F42" s="738" t="s">
        <v>6707</v>
      </c>
      <c r="G42" s="738" t="s">
        <v>6708</v>
      </c>
      <c r="H42" s="741">
        <v>17</v>
      </c>
      <c r="I42" s="741">
        <v>5627</v>
      </c>
      <c r="J42" s="738">
        <v>0.75692762980898576</v>
      </c>
      <c r="K42" s="738">
        <v>331</v>
      </c>
      <c r="L42" s="741">
        <v>21</v>
      </c>
      <c r="M42" s="741">
        <v>7434</v>
      </c>
      <c r="N42" s="738">
        <v>1</v>
      </c>
      <c r="O42" s="738">
        <v>354</v>
      </c>
      <c r="P42" s="741"/>
      <c r="Q42" s="741"/>
      <c r="R42" s="754"/>
      <c r="S42" s="742"/>
    </row>
    <row r="43" spans="1:19" ht="14.4" customHeight="1" x14ac:dyDescent="0.3">
      <c r="A43" s="737" t="s">
        <v>6689</v>
      </c>
      <c r="B43" s="738" t="s">
        <v>6690</v>
      </c>
      <c r="C43" s="738" t="s">
        <v>625</v>
      </c>
      <c r="D43" s="738" t="s">
        <v>6614</v>
      </c>
      <c r="E43" s="738" t="s">
        <v>6651</v>
      </c>
      <c r="F43" s="738" t="s">
        <v>6693</v>
      </c>
      <c r="G43" s="738" t="s">
        <v>6694</v>
      </c>
      <c r="H43" s="741"/>
      <c r="I43" s="741"/>
      <c r="J43" s="738"/>
      <c r="K43" s="738"/>
      <c r="L43" s="741">
        <v>5</v>
      </c>
      <c r="M43" s="741">
        <v>1410</v>
      </c>
      <c r="N43" s="738">
        <v>1</v>
      </c>
      <c r="O43" s="738">
        <v>282</v>
      </c>
      <c r="P43" s="741"/>
      <c r="Q43" s="741"/>
      <c r="R43" s="754"/>
      <c r="S43" s="742"/>
    </row>
    <row r="44" spans="1:19" ht="14.4" customHeight="1" x14ac:dyDescent="0.3">
      <c r="A44" s="737" t="s">
        <v>6689</v>
      </c>
      <c r="B44" s="738" t="s">
        <v>6690</v>
      </c>
      <c r="C44" s="738" t="s">
        <v>625</v>
      </c>
      <c r="D44" s="738" t="s">
        <v>6614</v>
      </c>
      <c r="E44" s="738" t="s">
        <v>6651</v>
      </c>
      <c r="F44" s="738" t="s">
        <v>6654</v>
      </c>
      <c r="G44" s="738" t="s">
        <v>6655</v>
      </c>
      <c r="H44" s="741">
        <v>3</v>
      </c>
      <c r="I44" s="741">
        <v>87</v>
      </c>
      <c r="J44" s="738"/>
      <c r="K44" s="738">
        <v>29</v>
      </c>
      <c r="L44" s="741"/>
      <c r="M44" s="741"/>
      <c r="N44" s="738"/>
      <c r="O44" s="738"/>
      <c r="P44" s="741"/>
      <c r="Q44" s="741"/>
      <c r="R44" s="754"/>
      <c r="S44" s="742"/>
    </row>
    <row r="45" spans="1:19" ht="14.4" customHeight="1" x14ac:dyDescent="0.3">
      <c r="A45" s="737" t="s">
        <v>6689</v>
      </c>
      <c r="B45" s="738" t="s">
        <v>6690</v>
      </c>
      <c r="C45" s="738" t="s">
        <v>625</v>
      </c>
      <c r="D45" s="738" t="s">
        <v>6614</v>
      </c>
      <c r="E45" s="738" t="s">
        <v>6651</v>
      </c>
      <c r="F45" s="738" t="s">
        <v>6656</v>
      </c>
      <c r="G45" s="738" t="s">
        <v>6657</v>
      </c>
      <c r="H45" s="741">
        <v>1</v>
      </c>
      <c r="I45" s="741">
        <v>64</v>
      </c>
      <c r="J45" s="738">
        <v>0.96969696969696972</v>
      </c>
      <c r="K45" s="738">
        <v>64</v>
      </c>
      <c r="L45" s="741">
        <v>1</v>
      </c>
      <c r="M45" s="741">
        <v>66</v>
      </c>
      <c r="N45" s="738">
        <v>1</v>
      </c>
      <c r="O45" s="738">
        <v>66</v>
      </c>
      <c r="P45" s="741">
        <v>1</v>
      </c>
      <c r="Q45" s="741">
        <v>66</v>
      </c>
      <c r="R45" s="754">
        <v>1</v>
      </c>
      <c r="S45" s="742">
        <v>66</v>
      </c>
    </row>
    <row r="46" spans="1:19" ht="14.4" customHeight="1" x14ac:dyDescent="0.3">
      <c r="A46" s="737" t="s">
        <v>6689</v>
      </c>
      <c r="B46" s="738" t="s">
        <v>6690</v>
      </c>
      <c r="C46" s="738" t="s">
        <v>625</v>
      </c>
      <c r="D46" s="738" t="s">
        <v>6614</v>
      </c>
      <c r="E46" s="738" t="s">
        <v>6651</v>
      </c>
      <c r="F46" s="738" t="s">
        <v>6695</v>
      </c>
      <c r="G46" s="738" t="s">
        <v>6696</v>
      </c>
      <c r="H46" s="741"/>
      <c r="I46" s="741"/>
      <c r="J46" s="738"/>
      <c r="K46" s="738"/>
      <c r="L46" s="741">
        <v>4</v>
      </c>
      <c r="M46" s="741">
        <v>148</v>
      </c>
      <c r="N46" s="738">
        <v>1</v>
      </c>
      <c r="O46" s="738">
        <v>37</v>
      </c>
      <c r="P46" s="741">
        <v>1</v>
      </c>
      <c r="Q46" s="741">
        <v>37</v>
      </c>
      <c r="R46" s="754">
        <v>0.25</v>
      </c>
      <c r="S46" s="742">
        <v>37</v>
      </c>
    </row>
    <row r="47" spans="1:19" ht="14.4" customHeight="1" x14ac:dyDescent="0.3">
      <c r="A47" s="737" t="s">
        <v>6689</v>
      </c>
      <c r="B47" s="738" t="s">
        <v>6690</v>
      </c>
      <c r="C47" s="738" t="s">
        <v>625</v>
      </c>
      <c r="D47" s="738" t="s">
        <v>6614</v>
      </c>
      <c r="E47" s="738" t="s">
        <v>6651</v>
      </c>
      <c r="F47" s="738" t="s">
        <v>6697</v>
      </c>
      <c r="G47" s="738" t="s">
        <v>6698</v>
      </c>
      <c r="H47" s="741">
        <v>2</v>
      </c>
      <c r="I47" s="741">
        <v>4086</v>
      </c>
      <c r="J47" s="738">
        <v>0.15031453481955634</v>
      </c>
      <c r="K47" s="738">
        <v>2043</v>
      </c>
      <c r="L47" s="741">
        <v>13</v>
      </c>
      <c r="M47" s="741">
        <v>27183</v>
      </c>
      <c r="N47" s="738">
        <v>1</v>
      </c>
      <c r="O47" s="738">
        <v>2091</v>
      </c>
      <c r="P47" s="741">
        <v>24</v>
      </c>
      <c r="Q47" s="741">
        <v>50184</v>
      </c>
      <c r="R47" s="754">
        <v>1.8461538461538463</v>
      </c>
      <c r="S47" s="742">
        <v>2091</v>
      </c>
    </row>
    <row r="48" spans="1:19" ht="14.4" customHeight="1" x14ac:dyDescent="0.3">
      <c r="A48" s="737" t="s">
        <v>6689</v>
      </c>
      <c r="B48" s="738" t="s">
        <v>6690</v>
      </c>
      <c r="C48" s="738" t="s">
        <v>625</v>
      </c>
      <c r="D48" s="738" t="s">
        <v>6614</v>
      </c>
      <c r="E48" s="738" t="s">
        <v>6651</v>
      </c>
      <c r="F48" s="738" t="s">
        <v>6664</v>
      </c>
      <c r="G48" s="738" t="s">
        <v>6665</v>
      </c>
      <c r="H48" s="741">
        <v>12</v>
      </c>
      <c r="I48" s="741">
        <v>0</v>
      </c>
      <c r="J48" s="738"/>
      <c r="K48" s="738">
        <v>0</v>
      </c>
      <c r="L48" s="741"/>
      <c r="M48" s="741"/>
      <c r="N48" s="738"/>
      <c r="O48" s="738"/>
      <c r="P48" s="741"/>
      <c r="Q48" s="741"/>
      <c r="R48" s="754"/>
      <c r="S48" s="742"/>
    </row>
    <row r="49" spans="1:19" ht="14.4" customHeight="1" x14ac:dyDescent="0.3">
      <c r="A49" s="737" t="s">
        <v>6689</v>
      </c>
      <c r="B49" s="738" t="s">
        <v>6690</v>
      </c>
      <c r="C49" s="738" t="s">
        <v>625</v>
      </c>
      <c r="D49" s="738" t="s">
        <v>6614</v>
      </c>
      <c r="E49" s="738" t="s">
        <v>6651</v>
      </c>
      <c r="F49" s="738" t="s">
        <v>6699</v>
      </c>
      <c r="G49" s="738" t="s">
        <v>6700</v>
      </c>
      <c r="H49" s="741">
        <v>19</v>
      </c>
      <c r="I49" s="741">
        <v>2052</v>
      </c>
      <c r="J49" s="738">
        <v>1.7689655172413794</v>
      </c>
      <c r="K49" s="738">
        <v>108</v>
      </c>
      <c r="L49" s="741">
        <v>10</v>
      </c>
      <c r="M49" s="741">
        <v>1160</v>
      </c>
      <c r="N49" s="738">
        <v>1</v>
      </c>
      <c r="O49" s="738">
        <v>116</v>
      </c>
      <c r="P49" s="741">
        <v>9</v>
      </c>
      <c r="Q49" s="741">
        <v>1044</v>
      </c>
      <c r="R49" s="754">
        <v>0.9</v>
      </c>
      <c r="S49" s="742">
        <v>116</v>
      </c>
    </row>
    <row r="50" spans="1:19" ht="14.4" customHeight="1" x14ac:dyDescent="0.3">
      <c r="A50" s="737" t="s">
        <v>6689</v>
      </c>
      <c r="B50" s="738" t="s">
        <v>6690</v>
      </c>
      <c r="C50" s="738" t="s">
        <v>625</v>
      </c>
      <c r="D50" s="738" t="s">
        <v>6614</v>
      </c>
      <c r="E50" s="738" t="s">
        <v>6651</v>
      </c>
      <c r="F50" s="738" t="s">
        <v>6666</v>
      </c>
      <c r="G50" s="738" t="s">
        <v>6667</v>
      </c>
      <c r="H50" s="741">
        <v>1</v>
      </c>
      <c r="I50" s="741">
        <v>36</v>
      </c>
      <c r="J50" s="738">
        <v>0.48648648648648651</v>
      </c>
      <c r="K50" s="738">
        <v>36</v>
      </c>
      <c r="L50" s="741">
        <v>2</v>
      </c>
      <c r="M50" s="741">
        <v>74</v>
      </c>
      <c r="N50" s="738">
        <v>1</v>
      </c>
      <c r="O50" s="738">
        <v>37</v>
      </c>
      <c r="P50" s="741">
        <v>2</v>
      </c>
      <c r="Q50" s="741">
        <v>74</v>
      </c>
      <c r="R50" s="754">
        <v>1</v>
      </c>
      <c r="S50" s="742">
        <v>37</v>
      </c>
    </row>
    <row r="51" spans="1:19" ht="14.4" customHeight="1" x14ac:dyDescent="0.3">
      <c r="A51" s="737" t="s">
        <v>6689</v>
      </c>
      <c r="B51" s="738" t="s">
        <v>6690</v>
      </c>
      <c r="C51" s="738" t="s">
        <v>625</v>
      </c>
      <c r="D51" s="738" t="s">
        <v>6614</v>
      </c>
      <c r="E51" s="738" t="s">
        <v>6651</v>
      </c>
      <c r="F51" s="738" t="s">
        <v>6707</v>
      </c>
      <c r="G51" s="738" t="s">
        <v>6708</v>
      </c>
      <c r="H51" s="741"/>
      <c r="I51" s="741"/>
      <c r="J51" s="738"/>
      <c r="K51" s="738"/>
      <c r="L51" s="741">
        <v>1</v>
      </c>
      <c r="M51" s="741">
        <v>354</v>
      </c>
      <c r="N51" s="738">
        <v>1</v>
      </c>
      <c r="O51" s="738">
        <v>354</v>
      </c>
      <c r="P51" s="741"/>
      <c r="Q51" s="741"/>
      <c r="R51" s="754"/>
      <c r="S51" s="742"/>
    </row>
    <row r="52" spans="1:19" ht="14.4" customHeight="1" x14ac:dyDescent="0.3">
      <c r="A52" s="737" t="s">
        <v>6689</v>
      </c>
      <c r="B52" s="738" t="s">
        <v>6690</v>
      </c>
      <c r="C52" s="738" t="s">
        <v>625</v>
      </c>
      <c r="D52" s="738" t="s">
        <v>6614</v>
      </c>
      <c r="E52" s="738" t="s">
        <v>6651</v>
      </c>
      <c r="F52" s="738" t="s">
        <v>6709</v>
      </c>
      <c r="G52" s="738" t="s">
        <v>6710</v>
      </c>
      <c r="H52" s="741"/>
      <c r="I52" s="741"/>
      <c r="J52" s="738"/>
      <c r="K52" s="738"/>
      <c r="L52" s="741">
        <v>3</v>
      </c>
      <c r="M52" s="741">
        <v>666</v>
      </c>
      <c r="N52" s="738">
        <v>1</v>
      </c>
      <c r="O52" s="738">
        <v>222</v>
      </c>
      <c r="P52" s="741"/>
      <c r="Q52" s="741"/>
      <c r="R52" s="754"/>
      <c r="S52" s="742"/>
    </row>
    <row r="53" spans="1:19" ht="14.4" customHeight="1" x14ac:dyDescent="0.3">
      <c r="A53" s="737" t="s">
        <v>6689</v>
      </c>
      <c r="B53" s="738" t="s">
        <v>6690</v>
      </c>
      <c r="C53" s="738" t="s">
        <v>625</v>
      </c>
      <c r="D53" s="738" t="s">
        <v>6614</v>
      </c>
      <c r="E53" s="738" t="s">
        <v>6651</v>
      </c>
      <c r="F53" s="738" t="s">
        <v>6711</v>
      </c>
      <c r="G53" s="738" t="s">
        <v>6712</v>
      </c>
      <c r="H53" s="741"/>
      <c r="I53" s="741"/>
      <c r="J53" s="738"/>
      <c r="K53" s="738"/>
      <c r="L53" s="741"/>
      <c r="M53" s="741"/>
      <c r="N53" s="738"/>
      <c r="O53" s="738"/>
      <c r="P53" s="741">
        <v>4</v>
      </c>
      <c r="Q53" s="741">
        <v>2504</v>
      </c>
      <c r="R53" s="754"/>
      <c r="S53" s="742">
        <v>626</v>
      </c>
    </row>
    <row r="54" spans="1:19" ht="14.4" customHeight="1" x14ac:dyDescent="0.3">
      <c r="A54" s="737" t="s">
        <v>6689</v>
      </c>
      <c r="B54" s="738" t="s">
        <v>6690</v>
      </c>
      <c r="C54" s="738" t="s">
        <v>625</v>
      </c>
      <c r="D54" s="738" t="s">
        <v>6614</v>
      </c>
      <c r="E54" s="738" t="s">
        <v>6651</v>
      </c>
      <c r="F54" s="738" t="s">
        <v>6713</v>
      </c>
      <c r="G54" s="738" t="s">
        <v>6714</v>
      </c>
      <c r="H54" s="741"/>
      <c r="I54" s="741"/>
      <c r="J54" s="738"/>
      <c r="K54" s="738"/>
      <c r="L54" s="741">
        <v>20</v>
      </c>
      <c r="M54" s="741">
        <v>2320</v>
      </c>
      <c r="N54" s="738">
        <v>1</v>
      </c>
      <c r="O54" s="738">
        <v>116</v>
      </c>
      <c r="P54" s="741">
        <v>2</v>
      </c>
      <c r="Q54" s="741">
        <v>232</v>
      </c>
      <c r="R54" s="754">
        <v>0.1</v>
      </c>
      <c r="S54" s="742">
        <v>116</v>
      </c>
    </row>
    <row r="55" spans="1:19" ht="14.4" customHeight="1" x14ac:dyDescent="0.3">
      <c r="A55" s="737" t="s">
        <v>6689</v>
      </c>
      <c r="B55" s="738" t="s">
        <v>6690</v>
      </c>
      <c r="C55" s="738" t="s">
        <v>625</v>
      </c>
      <c r="D55" s="738" t="s">
        <v>3123</v>
      </c>
      <c r="E55" s="738" t="s">
        <v>6651</v>
      </c>
      <c r="F55" s="738" t="s">
        <v>6701</v>
      </c>
      <c r="G55" s="738" t="s">
        <v>6702</v>
      </c>
      <c r="H55" s="741"/>
      <c r="I55" s="741"/>
      <c r="J55" s="738"/>
      <c r="K55" s="738"/>
      <c r="L55" s="741">
        <v>1</v>
      </c>
      <c r="M55" s="741">
        <v>177</v>
      </c>
      <c r="N55" s="738">
        <v>1</v>
      </c>
      <c r="O55" s="738">
        <v>177</v>
      </c>
      <c r="P55" s="741"/>
      <c r="Q55" s="741"/>
      <c r="R55" s="754"/>
      <c r="S55" s="742"/>
    </row>
    <row r="56" spans="1:19" ht="14.4" customHeight="1" x14ac:dyDescent="0.3">
      <c r="A56" s="737" t="s">
        <v>6689</v>
      </c>
      <c r="B56" s="738" t="s">
        <v>6690</v>
      </c>
      <c r="C56" s="738" t="s">
        <v>625</v>
      </c>
      <c r="D56" s="738" t="s">
        <v>3138</v>
      </c>
      <c r="E56" s="738" t="s">
        <v>6651</v>
      </c>
      <c r="F56" s="738" t="s">
        <v>6654</v>
      </c>
      <c r="G56" s="738" t="s">
        <v>6655</v>
      </c>
      <c r="H56" s="741">
        <v>44</v>
      </c>
      <c r="I56" s="741">
        <v>1276</v>
      </c>
      <c r="J56" s="738">
        <v>1.0633333333333332</v>
      </c>
      <c r="K56" s="738">
        <v>29</v>
      </c>
      <c r="L56" s="741">
        <v>40</v>
      </c>
      <c r="M56" s="741">
        <v>1200</v>
      </c>
      <c r="N56" s="738">
        <v>1</v>
      </c>
      <c r="O56" s="738">
        <v>30</v>
      </c>
      <c r="P56" s="741">
        <v>47</v>
      </c>
      <c r="Q56" s="741">
        <v>1410</v>
      </c>
      <c r="R56" s="754">
        <v>1.175</v>
      </c>
      <c r="S56" s="742">
        <v>30</v>
      </c>
    </row>
    <row r="57" spans="1:19" ht="14.4" customHeight="1" x14ac:dyDescent="0.3">
      <c r="A57" s="737" t="s">
        <v>6689</v>
      </c>
      <c r="B57" s="738" t="s">
        <v>6690</v>
      </c>
      <c r="C57" s="738" t="s">
        <v>625</v>
      </c>
      <c r="D57" s="738" t="s">
        <v>3138</v>
      </c>
      <c r="E57" s="738" t="s">
        <v>6651</v>
      </c>
      <c r="F57" s="738" t="s">
        <v>6656</v>
      </c>
      <c r="G57" s="738" t="s">
        <v>6657</v>
      </c>
      <c r="H57" s="741">
        <v>12</v>
      </c>
      <c r="I57" s="741">
        <v>768</v>
      </c>
      <c r="J57" s="738">
        <v>0.58181818181818179</v>
      </c>
      <c r="K57" s="738">
        <v>64</v>
      </c>
      <c r="L57" s="741">
        <v>20</v>
      </c>
      <c r="M57" s="741">
        <v>1320</v>
      </c>
      <c r="N57" s="738">
        <v>1</v>
      </c>
      <c r="O57" s="738">
        <v>66</v>
      </c>
      <c r="P57" s="741">
        <v>18</v>
      </c>
      <c r="Q57" s="741">
        <v>1188</v>
      </c>
      <c r="R57" s="754">
        <v>0.9</v>
      </c>
      <c r="S57" s="742">
        <v>66</v>
      </c>
    </row>
    <row r="58" spans="1:19" ht="14.4" customHeight="1" x14ac:dyDescent="0.3">
      <c r="A58" s="737" t="s">
        <v>6689</v>
      </c>
      <c r="B58" s="738" t="s">
        <v>6690</v>
      </c>
      <c r="C58" s="738" t="s">
        <v>625</v>
      </c>
      <c r="D58" s="738" t="s">
        <v>3138</v>
      </c>
      <c r="E58" s="738" t="s">
        <v>6651</v>
      </c>
      <c r="F58" s="738" t="s">
        <v>6695</v>
      </c>
      <c r="G58" s="738" t="s">
        <v>6696</v>
      </c>
      <c r="H58" s="741">
        <v>61</v>
      </c>
      <c r="I58" s="741">
        <v>2135</v>
      </c>
      <c r="J58" s="738">
        <v>1.861377506538797</v>
      </c>
      <c r="K58" s="738">
        <v>35</v>
      </c>
      <c r="L58" s="741">
        <v>31</v>
      </c>
      <c r="M58" s="741">
        <v>1147</v>
      </c>
      <c r="N58" s="738">
        <v>1</v>
      </c>
      <c r="O58" s="738">
        <v>37</v>
      </c>
      <c r="P58" s="741">
        <v>21</v>
      </c>
      <c r="Q58" s="741">
        <v>777</v>
      </c>
      <c r="R58" s="754">
        <v>0.67741935483870963</v>
      </c>
      <c r="S58" s="742">
        <v>37</v>
      </c>
    </row>
    <row r="59" spans="1:19" ht="14.4" customHeight="1" x14ac:dyDescent="0.3">
      <c r="A59" s="737" t="s">
        <v>6689</v>
      </c>
      <c r="B59" s="738" t="s">
        <v>6690</v>
      </c>
      <c r="C59" s="738" t="s">
        <v>625</v>
      </c>
      <c r="D59" s="738" t="s">
        <v>3138</v>
      </c>
      <c r="E59" s="738" t="s">
        <v>6651</v>
      </c>
      <c r="F59" s="738" t="s">
        <v>6697</v>
      </c>
      <c r="G59" s="738" t="s">
        <v>6698</v>
      </c>
      <c r="H59" s="741"/>
      <c r="I59" s="741"/>
      <c r="J59" s="738"/>
      <c r="K59" s="738"/>
      <c r="L59" s="741"/>
      <c r="M59" s="741"/>
      <c r="N59" s="738"/>
      <c r="O59" s="738"/>
      <c r="P59" s="741">
        <v>29</v>
      </c>
      <c r="Q59" s="741">
        <v>60639</v>
      </c>
      <c r="R59" s="754"/>
      <c r="S59" s="742">
        <v>2091</v>
      </c>
    </row>
    <row r="60" spans="1:19" ht="14.4" customHeight="1" x14ac:dyDescent="0.3">
      <c r="A60" s="737" t="s">
        <v>6689</v>
      </c>
      <c r="B60" s="738" t="s">
        <v>6690</v>
      </c>
      <c r="C60" s="738" t="s">
        <v>625</v>
      </c>
      <c r="D60" s="738" t="s">
        <v>3138</v>
      </c>
      <c r="E60" s="738" t="s">
        <v>6651</v>
      </c>
      <c r="F60" s="738" t="s">
        <v>6664</v>
      </c>
      <c r="G60" s="738" t="s">
        <v>6665</v>
      </c>
      <c r="H60" s="741"/>
      <c r="I60" s="741"/>
      <c r="J60" s="738"/>
      <c r="K60" s="738"/>
      <c r="L60" s="741">
        <v>6</v>
      </c>
      <c r="M60" s="741">
        <v>200</v>
      </c>
      <c r="N60" s="738">
        <v>1</v>
      </c>
      <c r="O60" s="738">
        <v>33.333333333333336</v>
      </c>
      <c r="P60" s="741">
        <v>5</v>
      </c>
      <c r="Q60" s="741">
        <v>166.67000000000002</v>
      </c>
      <c r="R60" s="754">
        <v>0.83335000000000004</v>
      </c>
      <c r="S60" s="742">
        <v>33.334000000000003</v>
      </c>
    </row>
    <row r="61" spans="1:19" ht="14.4" customHeight="1" x14ac:dyDescent="0.3">
      <c r="A61" s="737" t="s">
        <v>6689</v>
      </c>
      <c r="B61" s="738" t="s">
        <v>6690</v>
      </c>
      <c r="C61" s="738" t="s">
        <v>625</v>
      </c>
      <c r="D61" s="738" t="s">
        <v>3138</v>
      </c>
      <c r="E61" s="738" t="s">
        <v>6651</v>
      </c>
      <c r="F61" s="738" t="s">
        <v>6699</v>
      </c>
      <c r="G61" s="738" t="s">
        <v>6700</v>
      </c>
      <c r="H61" s="741">
        <v>5</v>
      </c>
      <c r="I61" s="741">
        <v>540</v>
      </c>
      <c r="J61" s="738">
        <v>0.38793103448275862</v>
      </c>
      <c r="K61" s="738">
        <v>108</v>
      </c>
      <c r="L61" s="741">
        <v>12</v>
      </c>
      <c r="M61" s="741">
        <v>1392</v>
      </c>
      <c r="N61" s="738">
        <v>1</v>
      </c>
      <c r="O61" s="738">
        <v>116</v>
      </c>
      <c r="P61" s="741">
        <v>10</v>
      </c>
      <c r="Q61" s="741">
        <v>1160</v>
      </c>
      <c r="R61" s="754">
        <v>0.83333333333333337</v>
      </c>
      <c r="S61" s="742">
        <v>116</v>
      </c>
    </row>
    <row r="62" spans="1:19" ht="14.4" customHeight="1" x14ac:dyDescent="0.3">
      <c r="A62" s="737" t="s">
        <v>6689</v>
      </c>
      <c r="B62" s="738" t="s">
        <v>6690</v>
      </c>
      <c r="C62" s="738" t="s">
        <v>625</v>
      </c>
      <c r="D62" s="738" t="s">
        <v>3138</v>
      </c>
      <c r="E62" s="738" t="s">
        <v>6651</v>
      </c>
      <c r="F62" s="738" t="s">
        <v>6666</v>
      </c>
      <c r="G62" s="738" t="s">
        <v>6667</v>
      </c>
      <c r="H62" s="741">
        <v>29</v>
      </c>
      <c r="I62" s="741">
        <v>1044</v>
      </c>
      <c r="J62" s="738">
        <v>1.1286486486486487</v>
      </c>
      <c r="K62" s="738">
        <v>36</v>
      </c>
      <c r="L62" s="741">
        <v>25</v>
      </c>
      <c r="M62" s="741">
        <v>925</v>
      </c>
      <c r="N62" s="738">
        <v>1</v>
      </c>
      <c r="O62" s="738">
        <v>37</v>
      </c>
      <c r="P62" s="741">
        <v>23</v>
      </c>
      <c r="Q62" s="741">
        <v>851</v>
      </c>
      <c r="R62" s="754">
        <v>0.92</v>
      </c>
      <c r="S62" s="742">
        <v>37</v>
      </c>
    </row>
    <row r="63" spans="1:19" ht="14.4" customHeight="1" x14ac:dyDescent="0.3">
      <c r="A63" s="737" t="s">
        <v>6689</v>
      </c>
      <c r="B63" s="738" t="s">
        <v>6690</v>
      </c>
      <c r="C63" s="738" t="s">
        <v>625</v>
      </c>
      <c r="D63" s="738" t="s">
        <v>3138</v>
      </c>
      <c r="E63" s="738" t="s">
        <v>6651</v>
      </c>
      <c r="F63" s="738" t="s">
        <v>6701</v>
      </c>
      <c r="G63" s="738" t="s">
        <v>6702</v>
      </c>
      <c r="H63" s="741">
        <v>13</v>
      </c>
      <c r="I63" s="741">
        <v>2145</v>
      </c>
      <c r="J63" s="738">
        <v>1.3465160075329567</v>
      </c>
      <c r="K63" s="738">
        <v>165</v>
      </c>
      <c r="L63" s="741">
        <v>9</v>
      </c>
      <c r="M63" s="741">
        <v>1593</v>
      </c>
      <c r="N63" s="738">
        <v>1</v>
      </c>
      <c r="O63" s="738">
        <v>177</v>
      </c>
      <c r="P63" s="741">
        <v>9</v>
      </c>
      <c r="Q63" s="741">
        <v>1593</v>
      </c>
      <c r="R63" s="754">
        <v>1</v>
      </c>
      <c r="S63" s="742">
        <v>177</v>
      </c>
    </row>
    <row r="64" spans="1:19" ht="14.4" customHeight="1" x14ac:dyDescent="0.3">
      <c r="A64" s="737" t="s">
        <v>6689</v>
      </c>
      <c r="B64" s="738" t="s">
        <v>6690</v>
      </c>
      <c r="C64" s="738" t="s">
        <v>625</v>
      </c>
      <c r="D64" s="738" t="s">
        <v>3138</v>
      </c>
      <c r="E64" s="738" t="s">
        <v>6651</v>
      </c>
      <c r="F64" s="738" t="s">
        <v>6703</v>
      </c>
      <c r="G64" s="738" t="s">
        <v>6704</v>
      </c>
      <c r="H64" s="741">
        <v>4</v>
      </c>
      <c r="I64" s="741">
        <v>280</v>
      </c>
      <c r="J64" s="738">
        <v>0.171990171990172</v>
      </c>
      <c r="K64" s="738">
        <v>70</v>
      </c>
      <c r="L64" s="741">
        <v>22</v>
      </c>
      <c r="M64" s="741">
        <v>1628</v>
      </c>
      <c r="N64" s="738">
        <v>1</v>
      </c>
      <c r="O64" s="738">
        <v>74</v>
      </c>
      <c r="P64" s="741">
        <v>21</v>
      </c>
      <c r="Q64" s="741">
        <v>1554</v>
      </c>
      <c r="R64" s="754">
        <v>0.95454545454545459</v>
      </c>
      <c r="S64" s="742">
        <v>74</v>
      </c>
    </row>
    <row r="65" spans="1:19" ht="14.4" customHeight="1" x14ac:dyDescent="0.3">
      <c r="A65" s="737" t="s">
        <v>6689</v>
      </c>
      <c r="B65" s="738" t="s">
        <v>6690</v>
      </c>
      <c r="C65" s="738" t="s">
        <v>625</v>
      </c>
      <c r="D65" s="738" t="s">
        <v>3138</v>
      </c>
      <c r="E65" s="738" t="s">
        <v>6651</v>
      </c>
      <c r="F65" s="738" t="s">
        <v>6705</v>
      </c>
      <c r="G65" s="738" t="s">
        <v>6706</v>
      </c>
      <c r="H65" s="741"/>
      <c r="I65" s="741"/>
      <c r="J65" s="738"/>
      <c r="K65" s="738"/>
      <c r="L65" s="741"/>
      <c r="M65" s="741"/>
      <c r="N65" s="738"/>
      <c r="O65" s="738"/>
      <c r="P65" s="741">
        <v>1</v>
      </c>
      <c r="Q65" s="741">
        <v>223</v>
      </c>
      <c r="R65" s="754"/>
      <c r="S65" s="742">
        <v>223</v>
      </c>
    </row>
    <row r="66" spans="1:19" ht="14.4" customHeight="1" x14ac:dyDescent="0.3">
      <c r="A66" s="737" t="s">
        <v>6689</v>
      </c>
      <c r="B66" s="738" t="s">
        <v>6690</v>
      </c>
      <c r="C66" s="738" t="s">
        <v>625</v>
      </c>
      <c r="D66" s="738" t="s">
        <v>3138</v>
      </c>
      <c r="E66" s="738" t="s">
        <v>6651</v>
      </c>
      <c r="F66" s="738" t="s">
        <v>6707</v>
      </c>
      <c r="G66" s="738" t="s">
        <v>6708</v>
      </c>
      <c r="H66" s="741">
        <v>103</v>
      </c>
      <c r="I66" s="741">
        <v>34093</v>
      </c>
      <c r="J66" s="738">
        <v>0.9630790960451977</v>
      </c>
      <c r="K66" s="738">
        <v>331</v>
      </c>
      <c r="L66" s="741">
        <v>100</v>
      </c>
      <c r="M66" s="741">
        <v>35400</v>
      </c>
      <c r="N66" s="738">
        <v>1</v>
      </c>
      <c r="O66" s="738">
        <v>354</v>
      </c>
      <c r="P66" s="741">
        <v>96</v>
      </c>
      <c r="Q66" s="741">
        <v>34080</v>
      </c>
      <c r="R66" s="754">
        <v>0.96271186440677969</v>
      </c>
      <c r="S66" s="742">
        <v>355</v>
      </c>
    </row>
    <row r="67" spans="1:19" ht="14.4" customHeight="1" x14ac:dyDescent="0.3">
      <c r="A67" s="737" t="s">
        <v>6689</v>
      </c>
      <c r="B67" s="738" t="s">
        <v>6690</v>
      </c>
      <c r="C67" s="738" t="s">
        <v>625</v>
      </c>
      <c r="D67" s="738" t="s">
        <v>3138</v>
      </c>
      <c r="E67" s="738" t="s">
        <v>6651</v>
      </c>
      <c r="F67" s="738" t="s">
        <v>6711</v>
      </c>
      <c r="G67" s="738" t="s">
        <v>6712</v>
      </c>
      <c r="H67" s="741">
        <v>1</v>
      </c>
      <c r="I67" s="741">
        <v>626</v>
      </c>
      <c r="J67" s="738"/>
      <c r="K67" s="738">
        <v>626</v>
      </c>
      <c r="L67" s="741"/>
      <c r="M67" s="741"/>
      <c r="N67" s="738"/>
      <c r="O67" s="738"/>
      <c r="P67" s="741">
        <v>4</v>
      </c>
      <c r="Q67" s="741">
        <v>2504</v>
      </c>
      <c r="R67" s="754"/>
      <c r="S67" s="742">
        <v>626</v>
      </c>
    </row>
    <row r="68" spans="1:19" ht="14.4" customHeight="1" x14ac:dyDescent="0.3">
      <c r="A68" s="737" t="s">
        <v>6689</v>
      </c>
      <c r="B68" s="738" t="s">
        <v>6690</v>
      </c>
      <c r="C68" s="738" t="s">
        <v>625</v>
      </c>
      <c r="D68" s="738" t="s">
        <v>3138</v>
      </c>
      <c r="E68" s="738" t="s">
        <v>6651</v>
      </c>
      <c r="F68" s="738" t="s">
        <v>6713</v>
      </c>
      <c r="G68" s="738" t="s">
        <v>6714</v>
      </c>
      <c r="H68" s="741"/>
      <c r="I68" s="741"/>
      <c r="J68" s="738"/>
      <c r="K68" s="738"/>
      <c r="L68" s="741">
        <v>26</v>
      </c>
      <c r="M68" s="741">
        <v>3016</v>
      </c>
      <c r="N68" s="738">
        <v>1</v>
      </c>
      <c r="O68" s="738">
        <v>116</v>
      </c>
      <c r="P68" s="741">
        <v>20</v>
      </c>
      <c r="Q68" s="741">
        <v>2320</v>
      </c>
      <c r="R68" s="754">
        <v>0.76923076923076927</v>
      </c>
      <c r="S68" s="742">
        <v>116</v>
      </c>
    </row>
    <row r="69" spans="1:19" ht="14.4" customHeight="1" x14ac:dyDescent="0.3">
      <c r="A69" s="737" t="s">
        <v>6689</v>
      </c>
      <c r="B69" s="738" t="s">
        <v>6690</v>
      </c>
      <c r="C69" s="738" t="s">
        <v>625</v>
      </c>
      <c r="D69" s="738" t="s">
        <v>3139</v>
      </c>
      <c r="E69" s="738" t="s">
        <v>6651</v>
      </c>
      <c r="F69" s="738" t="s">
        <v>6691</v>
      </c>
      <c r="G69" s="738" t="s">
        <v>6692</v>
      </c>
      <c r="H69" s="741"/>
      <c r="I69" s="741"/>
      <c r="J69" s="738"/>
      <c r="K69" s="738"/>
      <c r="L69" s="741"/>
      <c r="M69" s="741"/>
      <c r="N69" s="738"/>
      <c r="O69" s="738"/>
      <c r="P69" s="741">
        <v>1</v>
      </c>
      <c r="Q69" s="741">
        <v>18</v>
      </c>
      <c r="R69" s="754"/>
      <c r="S69" s="742">
        <v>18</v>
      </c>
    </row>
    <row r="70" spans="1:19" ht="14.4" customHeight="1" x14ac:dyDescent="0.3">
      <c r="A70" s="737" t="s">
        <v>6689</v>
      </c>
      <c r="B70" s="738" t="s">
        <v>6690</v>
      </c>
      <c r="C70" s="738" t="s">
        <v>625</v>
      </c>
      <c r="D70" s="738" t="s">
        <v>3139</v>
      </c>
      <c r="E70" s="738" t="s">
        <v>6651</v>
      </c>
      <c r="F70" s="738" t="s">
        <v>6654</v>
      </c>
      <c r="G70" s="738" t="s">
        <v>6655</v>
      </c>
      <c r="H70" s="741">
        <v>15</v>
      </c>
      <c r="I70" s="741">
        <v>435</v>
      </c>
      <c r="J70" s="738">
        <v>1.0357142857142858</v>
      </c>
      <c r="K70" s="738">
        <v>29</v>
      </c>
      <c r="L70" s="741">
        <v>14</v>
      </c>
      <c r="M70" s="741">
        <v>420</v>
      </c>
      <c r="N70" s="738">
        <v>1</v>
      </c>
      <c r="O70" s="738">
        <v>30</v>
      </c>
      <c r="P70" s="741">
        <v>44</v>
      </c>
      <c r="Q70" s="741">
        <v>1320</v>
      </c>
      <c r="R70" s="754">
        <v>3.1428571428571428</v>
      </c>
      <c r="S70" s="742">
        <v>30</v>
      </c>
    </row>
    <row r="71" spans="1:19" ht="14.4" customHeight="1" x14ac:dyDescent="0.3">
      <c r="A71" s="737" t="s">
        <v>6689</v>
      </c>
      <c r="B71" s="738" t="s">
        <v>6690</v>
      </c>
      <c r="C71" s="738" t="s">
        <v>625</v>
      </c>
      <c r="D71" s="738" t="s">
        <v>3139</v>
      </c>
      <c r="E71" s="738" t="s">
        <v>6651</v>
      </c>
      <c r="F71" s="738" t="s">
        <v>6656</v>
      </c>
      <c r="G71" s="738" t="s">
        <v>6657</v>
      </c>
      <c r="H71" s="741">
        <v>4</v>
      </c>
      <c r="I71" s="741">
        <v>256</v>
      </c>
      <c r="J71" s="738">
        <v>0.43097643097643096</v>
      </c>
      <c r="K71" s="738">
        <v>64</v>
      </c>
      <c r="L71" s="741">
        <v>9</v>
      </c>
      <c r="M71" s="741">
        <v>594</v>
      </c>
      <c r="N71" s="738">
        <v>1</v>
      </c>
      <c r="O71" s="738">
        <v>66</v>
      </c>
      <c r="P71" s="741">
        <v>10</v>
      </c>
      <c r="Q71" s="741">
        <v>660</v>
      </c>
      <c r="R71" s="754">
        <v>1.1111111111111112</v>
      </c>
      <c r="S71" s="742">
        <v>66</v>
      </c>
    </row>
    <row r="72" spans="1:19" ht="14.4" customHeight="1" x14ac:dyDescent="0.3">
      <c r="A72" s="737" t="s">
        <v>6689</v>
      </c>
      <c r="B72" s="738" t="s">
        <v>6690</v>
      </c>
      <c r="C72" s="738" t="s">
        <v>625</v>
      </c>
      <c r="D72" s="738" t="s">
        <v>3139</v>
      </c>
      <c r="E72" s="738" t="s">
        <v>6651</v>
      </c>
      <c r="F72" s="738" t="s">
        <v>6695</v>
      </c>
      <c r="G72" s="738" t="s">
        <v>6696</v>
      </c>
      <c r="H72" s="741">
        <v>15</v>
      </c>
      <c r="I72" s="741">
        <v>525</v>
      </c>
      <c r="J72" s="738">
        <v>1.1824324324324325</v>
      </c>
      <c r="K72" s="738">
        <v>35</v>
      </c>
      <c r="L72" s="741">
        <v>12</v>
      </c>
      <c r="M72" s="741">
        <v>444</v>
      </c>
      <c r="N72" s="738">
        <v>1</v>
      </c>
      <c r="O72" s="738">
        <v>37</v>
      </c>
      <c r="P72" s="741">
        <v>12</v>
      </c>
      <c r="Q72" s="741">
        <v>444</v>
      </c>
      <c r="R72" s="754">
        <v>1</v>
      </c>
      <c r="S72" s="742">
        <v>37</v>
      </c>
    </row>
    <row r="73" spans="1:19" ht="14.4" customHeight="1" x14ac:dyDescent="0.3">
      <c r="A73" s="737" t="s">
        <v>6689</v>
      </c>
      <c r="B73" s="738" t="s">
        <v>6690</v>
      </c>
      <c r="C73" s="738" t="s">
        <v>625</v>
      </c>
      <c r="D73" s="738" t="s">
        <v>3139</v>
      </c>
      <c r="E73" s="738" t="s">
        <v>6651</v>
      </c>
      <c r="F73" s="738" t="s">
        <v>6697</v>
      </c>
      <c r="G73" s="738" t="s">
        <v>6698</v>
      </c>
      <c r="H73" s="741"/>
      <c r="I73" s="741"/>
      <c r="J73" s="738"/>
      <c r="K73" s="738"/>
      <c r="L73" s="741"/>
      <c r="M73" s="741"/>
      <c r="N73" s="738"/>
      <c r="O73" s="738"/>
      <c r="P73" s="741">
        <v>7</v>
      </c>
      <c r="Q73" s="741">
        <v>14637</v>
      </c>
      <c r="R73" s="754"/>
      <c r="S73" s="742">
        <v>2091</v>
      </c>
    </row>
    <row r="74" spans="1:19" ht="14.4" customHeight="1" x14ac:dyDescent="0.3">
      <c r="A74" s="737" t="s">
        <v>6689</v>
      </c>
      <c r="B74" s="738" t="s">
        <v>6690</v>
      </c>
      <c r="C74" s="738" t="s">
        <v>625</v>
      </c>
      <c r="D74" s="738" t="s">
        <v>3139</v>
      </c>
      <c r="E74" s="738" t="s">
        <v>6651</v>
      </c>
      <c r="F74" s="738" t="s">
        <v>6664</v>
      </c>
      <c r="G74" s="738" t="s">
        <v>6665</v>
      </c>
      <c r="H74" s="741"/>
      <c r="I74" s="741"/>
      <c r="J74" s="738"/>
      <c r="K74" s="738"/>
      <c r="L74" s="741">
        <v>3</v>
      </c>
      <c r="M74" s="741">
        <v>99.99</v>
      </c>
      <c r="N74" s="738">
        <v>1</v>
      </c>
      <c r="O74" s="738">
        <v>33.33</v>
      </c>
      <c r="P74" s="741">
        <v>5</v>
      </c>
      <c r="Q74" s="741">
        <v>166.65999999999997</v>
      </c>
      <c r="R74" s="754">
        <v>1.6667666766676665</v>
      </c>
      <c r="S74" s="742">
        <v>33.331999999999994</v>
      </c>
    </row>
    <row r="75" spans="1:19" ht="14.4" customHeight="1" x14ac:dyDescent="0.3">
      <c r="A75" s="737" t="s">
        <v>6689</v>
      </c>
      <c r="B75" s="738" t="s">
        <v>6690</v>
      </c>
      <c r="C75" s="738" t="s">
        <v>625</v>
      </c>
      <c r="D75" s="738" t="s">
        <v>3139</v>
      </c>
      <c r="E75" s="738" t="s">
        <v>6651</v>
      </c>
      <c r="F75" s="738" t="s">
        <v>6699</v>
      </c>
      <c r="G75" s="738" t="s">
        <v>6700</v>
      </c>
      <c r="H75" s="741">
        <v>1</v>
      </c>
      <c r="I75" s="741">
        <v>108</v>
      </c>
      <c r="J75" s="738">
        <v>0.46551724137931033</v>
      </c>
      <c r="K75" s="738">
        <v>108</v>
      </c>
      <c r="L75" s="741">
        <v>2</v>
      </c>
      <c r="M75" s="741">
        <v>232</v>
      </c>
      <c r="N75" s="738">
        <v>1</v>
      </c>
      <c r="O75" s="738">
        <v>116</v>
      </c>
      <c r="P75" s="741">
        <v>7</v>
      </c>
      <c r="Q75" s="741">
        <v>812</v>
      </c>
      <c r="R75" s="754">
        <v>3.5</v>
      </c>
      <c r="S75" s="742">
        <v>116</v>
      </c>
    </row>
    <row r="76" spans="1:19" ht="14.4" customHeight="1" x14ac:dyDescent="0.3">
      <c r="A76" s="737" t="s">
        <v>6689</v>
      </c>
      <c r="B76" s="738" t="s">
        <v>6690</v>
      </c>
      <c r="C76" s="738" t="s">
        <v>625</v>
      </c>
      <c r="D76" s="738" t="s">
        <v>3139</v>
      </c>
      <c r="E76" s="738" t="s">
        <v>6651</v>
      </c>
      <c r="F76" s="738" t="s">
        <v>6666</v>
      </c>
      <c r="G76" s="738" t="s">
        <v>6667</v>
      </c>
      <c r="H76" s="741">
        <v>16</v>
      </c>
      <c r="I76" s="741">
        <v>576</v>
      </c>
      <c r="J76" s="738">
        <v>1.9459459459459461</v>
      </c>
      <c r="K76" s="738">
        <v>36</v>
      </c>
      <c r="L76" s="741">
        <v>8</v>
      </c>
      <c r="M76" s="741">
        <v>296</v>
      </c>
      <c r="N76" s="738">
        <v>1</v>
      </c>
      <c r="O76" s="738">
        <v>37</v>
      </c>
      <c r="P76" s="741">
        <v>15</v>
      </c>
      <c r="Q76" s="741">
        <v>555</v>
      </c>
      <c r="R76" s="754">
        <v>1.875</v>
      </c>
      <c r="S76" s="742">
        <v>37</v>
      </c>
    </row>
    <row r="77" spans="1:19" ht="14.4" customHeight="1" x14ac:dyDescent="0.3">
      <c r="A77" s="737" t="s">
        <v>6689</v>
      </c>
      <c r="B77" s="738" t="s">
        <v>6690</v>
      </c>
      <c r="C77" s="738" t="s">
        <v>625</v>
      </c>
      <c r="D77" s="738" t="s">
        <v>3139</v>
      </c>
      <c r="E77" s="738" t="s">
        <v>6651</v>
      </c>
      <c r="F77" s="738" t="s">
        <v>6701</v>
      </c>
      <c r="G77" s="738" t="s">
        <v>6702</v>
      </c>
      <c r="H77" s="741">
        <v>11</v>
      </c>
      <c r="I77" s="741">
        <v>1815</v>
      </c>
      <c r="J77" s="738">
        <v>1.4648910411622276</v>
      </c>
      <c r="K77" s="738">
        <v>165</v>
      </c>
      <c r="L77" s="741">
        <v>7</v>
      </c>
      <c r="M77" s="741">
        <v>1239</v>
      </c>
      <c r="N77" s="738">
        <v>1</v>
      </c>
      <c r="O77" s="738">
        <v>177</v>
      </c>
      <c r="P77" s="741">
        <v>8</v>
      </c>
      <c r="Q77" s="741">
        <v>1416</v>
      </c>
      <c r="R77" s="754">
        <v>1.1428571428571428</v>
      </c>
      <c r="S77" s="742">
        <v>177</v>
      </c>
    </row>
    <row r="78" spans="1:19" ht="14.4" customHeight="1" x14ac:dyDescent="0.3">
      <c r="A78" s="737" t="s">
        <v>6689</v>
      </c>
      <c r="B78" s="738" t="s">
        <v>6690</v>
      </c>
      <c r="C78" s="738" t="s">
        <v>625</v>
      </c>
      <c r="D78" s="738" t="s">
        <v>3139</v>
      </c>
      <c r="E78" s="738" t="s">
        <v>6651</v>
      </c>
      <c r="F78" s="738" t="s">
        <v>6703</v>
      </c>
      <c r="G78" s="738" t="s">
        <v>6704</v>
      </c>
      <c r="H78" s="741">
        <v>3</v>
      </c>
      <c r="I78" s="741">
        <v>210</v>
      </c>
      <c r="J78" s="738">
        <v>2.8378378378378377</v>
      </c>
      <c r="K78" s="738">
        <v>70</v>
      </c>
      <c r="L78" s="741">
        <v>1</v>
      </c>
      <c r="M78" s="741">
        <v>74</v>
      </c>
      <c r="N78" s="738">
        <v>1</v>
      </c>
      <c r="O78" s="738">
        <v>74</v>
      </c>
      <c r="P78" s="741">
        <v>6</v>
      </c>
      <c r="Q78" s="741">
        <v>444</v>
      </c>
      <c r="R78" s="754">
        <v>6</v>
      </c>
      <c r="S78" s="742">
        <v>74</v>
      </c>
    </row>
    <row r="79" spans="1:19" ht="14.4" customHeight="1" x14ac:dyDescent="0.3">
      <c r="A79" s="737" t="s">
        <v>6689</v>
      </c>
      <c r="B79" s="738" t="s">
        <v>6690</v>
      </c>
      <c r="C79" s="738" t="s">
        <v>625</v>
      </c>
      <c r="D79" s="738" t="s">
        <v>3139</v>
      </c>
      <c r="E79" s="738" t="s">
        <v>6651</v>
      </c>
      <c r="F79" s="738" t="s">
        <v>6707</v>
      </c>
      <c r="G79" s="738" t="s">
        <v>6708</v>
      </c>
      <c r="H79" s="741">
        <v>38</v>
      </c>
      <c r="I79" s="741">
        <v>12578</v>
      </c>
      <c r="J79" s="738">
        <v>0.84597793919827813</v>
      </c>
      <c r="K79" s="738">
        <v>331</v>
      </c>
      <c r="L79" s="741">
        <v>42</v>
      </c>
      <c r="M79" s="741">
        <v>14868</v>
      </c>
      <c r="N79" s="738">
        <v>1</v>
      </c>
      <c r="O79" s="738">
        <v>354</v>
      </c>
      <c r="P79" s="741">
        <v>85</v>
      </c>
      <c r="Q79" s="741">
        <v>30175</v>
      </c>
      <c r="R79" s="754">
        <v>2.0295264998654829</v>
      </c>
      <c r="S79" s="742">
        <v>355</v>
      </c>
    </row>
    <row r="80" spans="1:19" ht="14.4" customHeight="1" x14ac:dyDescent="0.3">
      <c r="A80" s="737" t="s">
        <v>6689</v>
      </c>
      <c r="B80" s="738" t="s">
        <v>6690</v>
      </c>
      <c r="C80" s="738" t="s">
        <v>625</v>
      </c>
      <c r="D80" s="738" t="s">
        <v>3148</v>
      </c>
      <c r="E80" s="738" t="s">
        <v>6651</v>
      </c>
      <c r="F80" s="738" t="s">
        <v>6656</v>
      </c>
      <c r="G80" s="738" t="s">
        <v>6657</v>
      </c>
      <c r="H80" s="741"/>
      <c r="I80" s="741"/>
      <c r="J80" s="738"/>
      <c r="K80" s="738"/>
      <c r="L80" s="741"/>
      <c r="M80" s="741"/>
      <c r="N80" s="738"/>
      <c r="O80" s="738"/>
      <c r="P80" s="741">
        <v>1</v>
      </c>
      <c r="Q80" s="741">
        <v>66</v>
      </c>
      <c r="R80" s="754"/>
      <c r="S80" s="742">
        <v>66</v>
      </c>
    </row>
    <row r="81" spans="1:19" ht="14.4" customHeight="1" x14ac:dyDescent="0.3">
      <c r="A81" s="737" t="s">
        <v>6689</v>
      </c>
      <c r="B81" s="738" t="s">
        <v>6690</v>
      </c>
      <c r="C81" s="738" t="s">
        <v>625</v>
      </c>
      <c r="D81" s="738" t="s">
        <v>3148</v>
      </c>
      <c r="E81" s="738" t="s">
        <v>6651</v>
      </c>
      <c r="F81" s="738" t="s">
        <v>6695</v>
      </c>
      <c r="G81" s="738" t="s">
        <v>6696</v>
      </c>
      <c r="H81" s="741">
        <v>1</v>
      </c>
      <c r="I81" s="741">
        <v>35</v>
      </c>
      <c r="J81" s="738">
        <v>0.23648648648648649</v>
      </c>
      <c r="K81" s="738">
        <v>35</v>
      </c>
      <c r="L81" s="741">
        <v>4</v>
      </c>
      <c r="M81" s="741">
        <v>148</v>
      </c>
      <c r="N81" s="738">
        <v>1</v>
      </c>
      <c r="O81" s="738">
        <v>37</v>
      </c>
      <c r="P81" s="741">
        <v>3</v>
      </c>
      <c r="Q81" s="741">
        <v>111</v>
      </c>
      <c r="R81" s="754">
        <v>0.75</v>
      </c>
      <c r="S81" s="742">
        <v>37</v>
      </c>
    </row>
    <row r="82" spans="1:19" ht="14.4" customHeight="1" x14ac:dyDescent="0.3">
      <c r="A82" s="737" t="s">
        <v>6689</v>
      </c>
      <c r="B82" s="738" t="s">
        <v>6690</v>
      </c>
      <c r="C82" s="738" t="s">
        <v>625</v>
      </c>
      <c r="D82" s="738" t="s">
        <v>3148</v>
      </c>
      <c r="E82" s="738" t="s">
        <v>6651</v>
      </c>
      <c r="F82" s="738" t="s">
        <v>6664</v>
      </c>
      <c r="G82" s="738" t="s">
        <v>6665</v>
      </c>
      <c r="H82" s="741"/>
      <c r="I82" s="741"/>
      <c r="J82" s="738"/>
      <c r="K82" s="738"/>
      <c r="L82" s="741"/>
      <c r="M82" s="741"/>
      <c r="N82" s="738"/>
      <c r="O82" s="738"/>
      <c r="P82" s="741">
        <v>1</v>
      </c>
      <c r="Q82" s="741">
        <v>33.33</v>
      </c>
      <c r="R82" s="754"/>
      <c r="S82" s="742">
        <v>33.33</v>
      </c>
    </row>
    <row r="83" spans="1:19" ht="14.4" customHeight="1" x14ac:dyDescent="0.3">
      <c r="A83" s="737" t="s">
        <v>6689</v>
      </c>
      <c r="B83" s="738" t="s">
        <v>6690</v>
      </c>
      <c r="C83" s="738" t="s">
        <v>625</v>
      </c>
      <c r="D83" s="738" t="s">
        <v>3148</v>
      </c>
      <c r="E83" s="738" t="s">
        <v>6651</v>
      </c>
      <c r="F83" s="738" t="s">
        <v>6666</v>
      </c>
      <c r="G83" s="738" t="s">
        <v>6667</v>
      </c>
      <c r="H83" s="741"/>
      <c r="I83" s="741"/>
      <c r="J83" s="738"/>
      <c r="K83" s="738"/>
      <c r="L83" s="741">
        <v>1</v>
      </c>
      <c r="M83" s="741">
        <v>37</v>
      </c>
      <c r="N83" s="738">
        <v>1</v>
      </c>
      <c r="O83" s="738">
        <v>37</v>
      </c>
      <c r="P83" s="741">
        <v>1</v>
      </c>
      <c r="Q83" s="741">
        <v>37</v>
      </c>
      <c r="R83" s="754">
        <v>1</v>
      </c>
      <c r="S83" s="742">
        <v>37</v>
      </c>
    </row>
    <row r="84" spans="1:19" ht="14.4" customHeight="1" x14ac:dyDescent="0.3">
      <c r="A84" s="737" t="s">
        <v>6689</v>
      </c>
      <c r="B84" s="738" t="s">
        <v>6690</v>
      </c>
      <c r="C84" s="738" t="s">
        <v>625</v>
      </c>
      <c r="D84" s="738" t="s">
        <v>3148</v>
      </c>
      <c r="E84" s="738" t="s">
        <v>6651</v>
      </c>
      <c r="F84" s="738" t="s">
        <v>6701</v>
      </c>
      <c r="G84" s="738" t="s">
        <v>6702</v>
      </c>
      <c r="H84" s="741">
        <v>3</v>
      </c>
      <c r="I84" s="741">
        <v>495</v>
      </c>
      <c r="J84" s="738">
        <v>2.7966101694915255</v>
      </c>
      <c r="K84" s="738">
        <v>165</v>
      </c>
      <c r="L84" s="741">
        <v>1</v>
      </c>
      <c r="M84" s="741">
        <v>177</v>
      </c>
      <c r="N84" s="738">
        <v>1</v>
      </c>
      <c r="O84" s="738">
        <v>177</v>
      </c>
      <c r="P84" s="741">
        <v>2</v>
      </c>
      <c r="Q84" s="741">
        <v>354</v>
      </c>
      <c r="R84" s="754">
        <v>2</v>
      </c>
      <c r="S84" s="742">
        <v>177</v>
      </c>
    </row>
    <row r="85" spans="1:19" ht="14.4" customHeight="1" x14ac:dyDescent="0.3">
      <c r="A85" s="737" t="s">
        <v>6689</v>
      </c>
      <c r="B85" s="738" t="s">
        <v>6690</v>
      </c>
      <c r="C85" s="738" t="s">
        <v>625</v>
      </c>
      <c r="D85" s="738" t="s">
        <v>3148</v>
      </c>
      <c r="E85" s="738" t="s">
        <v>6651</v>
      </c>
      <c r="F85" s="738" t="s">
        <v>6707</v>
      </c>
      <c r="G85" s="738" t="s">
        <v>6708</v>
      </c>
      <c r="H85" s="741"/>
      <c r="I85" s="741"/>
      <c r="J85" s="738"/>
      <c r="K85" s="738"/>
      <c r="L85" s="741">
        <v>7</v>
      </c>
      <c r="M85" s="741">
        <v>2478</v>
      </c>
      <c r="N85" s="738">
        <v>1</v>
      </c>
      <c r="O85" s="738">
        <v>354</v>
      </c>
      <c r="P85" s="741">
        <v>4</v>
      </c>
      <c r="Q85" s="741">
        <v>1420</v>
      </c>
      <c r="R85" s="754">
        <v>0.57304277643260693</v>
      </c>
      <c r="S85" s="742">
        <v>355</v>
      </c>
    </row>
    <row r="86" spans="1:19" ht="14.4" customHeight="1" x14ac:dyDescent="0.3">
      <c r="A86" s="737" t="s">
        <v>6689</v>
      </c>
      <c r="B86" s="738" t="s">
        <v>6715</v>
      </c>
      <c r="C86" s="738" t="s">
        <v>625</v>
      </c>
      <c r="D86" s="738" t="s">
        <v>6618</v>
      </c>
      <c r="E86" s="738" t="s">
        <v>6633</v>
      </c>
      <c r="F86" s="738" t="s">
        <v>6716</v>
      </c>
      <c r="G86" s="738" t="s">
        <v>6717</v>
      </c>
      <c r="H86" s="741"/>
      <c r="I86" s="741"/>
      <c r="J86" s="738"/>
      <c r="K86" s="738"/>
      <c r="L86" s="741">
        <v>2</v>
      </c>
      <c r="M86" s="741">
        <v>4563.4799999999996</v>
      </c>
      <c r="N86" s="738">
        <v>1</v>
      </c>
      <c r="O86" s="738">
        <v>2281.7399999999998</v>
      </c>
      <c r="P86" s="741"/>
      <c r="Q86" s="741"/>
      <c r="R86" s="754"/>
      <c r="S86" s="742"/>
    </row>
    <row r="87" spans="1:19" ht="14.4" customHeight="1" x14ac:dyDescent="0.3">
      <c r="A87" s="737" t="s">
        <v>6689</v>
      </c>
      <c r="B87" s="738" t="s">
        <v>6715</v>
      </c>
      <c r="C87" s="738" t="s">
        <v>625</v>
      </c>
      <c r="D87" s="738" t="s">
        <v>6618</v>
      </c>
      <c r="E87" s="738" t="s">
        <v>6651</v>
      </c>
      <c r="F87" s="738" t="s">
        <v>6656</v>
      </c>
      <c r="G87" s="738" t="s">
        <v>6657</v>
      </c>
      <c r="H87" s="741"/>
      <c r="I87" s="741"/>
      <c r="J87" s="738"/>
      <c r="K87" s="738"/>
      <c r="L87" s="741">
        <v>28</v>
      </c>
      <c r="M87" s="741">
        <v>1848</v>
      </c>
      <c r="N87" s="738">
        <v>1</v>
      </c>
      <c r="O87" s="738">
        <v>66</v>
      </c>
      <c r="P87" s="741"/>
      <c r="Q87" s="741"/>
      <c r="R87" s="754"/>
      <c r="S87" s="742"/>
    </row>
    <row r="88" spans="1:19" ht="14.4" customHeight="1" x14ac:dyDescent="0.3">
      <c r="A88" s="737" t="s">
        <v>6689</v>
      </c>
      <c r="B88" s="738" t="s">
        <v>6715</v>
      </c>
      <c r="C88" s="738" t="s">
        <v>625</v>
      </c>
      <c r="D88" s="738" t="s">
        <v>6618</v>
      </c>
      <c r="E88" s="738" t="s">
        <v>6651</v>
      </c>
      <c r="F88" s="738" t="s">
        <v>6720</v>
      </c>
      <c r="G88" s="738" t="s">
        <v>6721</v>
      </c>
      <c r="H88" s="741"/>
      <c r="I88" s="741"/>
      <c r="J88" s="738"/>
      <c r="K88" s="738"/>
      <c r="L88" s="741">
        <v>1</v>
      </c>
      <c r="M88" s="741">
        <v>146</v>
      </c>
      <c r="N88" s="738">
        <v>1</v>
      </c>
      <c r="O88" s="738">
        <v>146</v>
      </c>
      <c r="P88" s="741"/>
      <c r="Q88" s="741"/>
      <c r="R88" s="754"/>
      <c r="S88" s="742"/>
    </row>
    <row r="89" spans="1:19" ht="14.4" customHeight="1" x14ac:dyDescent="0.3">
      <c r="A89" s="737" t="s">
        <v>6689</v>
      </c>
      <c r="B89" s="738" t="s">
        <v>6715</v>
      </c>
      <c r="C89" s="738" t="s">
        <v>625</v>
      </c>
      <c r="D89" s="738" t="s">
        <v>6618</v>
      </c>
      <c r="E89" s="738" t="s">
        <v>6651</v>
      </c>
      <c r="F89" s="738" t="s">
        <v>6695</v>
      </c>
      <c r="G89" s="738" t="s">
        <v>6696</v>
      </c>
      <c r="H89" s="741"/>
      <c r="I89" s="741"/>
      <c r="J89" s="738"/>
      <c r="K89" s="738"/>
      <c r="L89" s="741">
        <v>24</v>
      </c>
      <c r="M89" s="741">
        <v>888</v>
      </c>
      <c r="N89" s="738">
        <v>1</v>
      </c>
      <c r="O89" s="738">
        <v>37</v>
      </c>
      <c r="P89" s="741"/>
      <c r="Q89" s="741"/>
      <c r="R89" s="754"/>
      <c r="S89" s="742"/>
    </row>
    <row r="90" spans="1:19" ht="14.4" customHeight="1" x14ac:dyDescent="0.3">
      <c r="A90" s="737" t="s">
        <v>6689</v>
      </c>
      <c r="B90" s="738" t="s">
        <v>6715</v>
      </c>
      <c r="C90" s="738" t="s">
        <v>625</v>
      </c>
      <c r="D90" s="738" t="s">
        <v>6618</v>
      </c>
      <c r="E90" s="738" t="s">
        <v>6651</v>
      </c>
      <c r="F90" s="738" t="s">
        <v>6722</v>
      </c>
      <c r="G90" s="738" t="s">
        <v>6723</v>
      </c>
      <c r="H90" s="741"/>
      <c r="I90" s="741"/>
      <c r="J90" s="738"/>
      <c r="K90" s="738"/>
      <c r="L90" s="741">
        <v>43</v>
      </c>
      <c r="M90" s="741">
        <v>30143</v>
      </c>
      <c r="N90" s="738">
        <v>1</v>
      </c>
      <c r="O90" s="738">
        <v>701</v>
      </c>
      <c r="P90" s="741"/>
      <c r="Q90" s="741"/>
      <c r="R90" s="754"/>
      <c r="S90" s="742"/>
    </row>
    <row r="91" spans="1:19" ht="14.4" customHeight="1" x14ac:dyDescent="0.3">
      <c r="A91" s="737" t="s">
        <v>6689</v>
      </c>
      <c r="B91" s="738" t="s">
        <v>6715</v>
      </c>
      <c r="C91" s="738" t="s">
        <v>625</v>
      </c>
      <c r="D91" s="738" t="s">
        <v>6618</v>
      </c>
      <c r="E91" s="738" t="s">
        <v>6651</v>
      </c>
      <c r="F91" s="738" t="s">
        <v>6724</v>
      </c>
      <c r="G91" s="738" t="s">
        <v>6725</v>
      </c>
      <c r="H91" s="741"/>
      <c r="I91" s="741"/>
      <c r="J91" s="738"/>
      <c r="K91" s="738"/>
      <c r="L91" s="741">
        <v>2</v>
      </c>
      <c r="M91" s="741">
        <v>262</v>
      </c>
      <c r="N91" s="738">
        <v>1</v>
      </c>
      <c r="O91" s="738">
        <v>131</v>
      </c>
      <c r="P91" s="741"/>
      <c r="Q91" s="741"/>
      <c r="R91" s="754"/>
      <c r="S91" s="742"/>
    </row>
    <row r="92" spans="1:19" ht="14.4" customHeight="1" x14ac:dyDescent="0.3">
      <c r="A92" s="737" t="s">
        <v>6689</v>
      </c>
      <c r="B92" s="738" t="s">
        <v>6715</v>
      </c>
      <c r="C92" s="738" t="s">
        <v>625</v>
      </c>
      <c r="D92" s="738" t="s">
        <v>6618</v>
      </c>
      <c r="E92" s="738" t="s">
        <v>6651</v>
      </c>
      <c r="F92" s="738" t="s">
        <v>6666</v>
      </c>
      <c r="G92" s="738" t="s">
        <v>6667</v>
      </c>
      <c r="H92" s="741"/>
      <c r="I92" s="741"/>
      <c r="J92" s="738"/>
      <c r="K92" s="738"/>
      <c r="L92" s="741">
        <v>33</v>
      </c>
      <c r="M92" s="741">
        <v>1221</v>
      </c>
      <c r="N92" s="738">
        <v>1</v>
      </c>
      <c r="O92" s="738">
        <v>37</v>
      </c>
      <c r="P92" s="741"/>
      <c r="Q92" s="741"/>
      <c r="R92" s="754"/>
      <c r="S92" s="742"/>
    </row>
    <row r="93" spans="1:19" ht="14.4" customHeight="1" x14ac:dyDescent="0.3">
      <c r="A93" s="737" t="s">
        <v>6689</v>
      </c>
      <c r="B93" s="738" t="s">
        <v>6715</v>
      </c>
      <c r="C93" s="738" t="s">
        <v>625</v>
      </c>
      <c r="D93" s="738" t="s">
        <v>6618</v>
      </c>
      <c r="E93" s="738" t="s">
        <v>6651</v>
      </c>
      <c r="F93" s="738" t="s">
        <v>6726</v>
      </c>
      <c r="G93" s="738" t="s">
        <v>6727</v>
      </c>
      <c r="H93" s="741"/>
      <c r="I93" s="741"/>
      <c r="J93" s="738"/>
      <c r="K93" s="738"/>
      <c r="L93" s="741">
        <v>2</v>
      </c>
      <c r="M93" s="741">
        <v>64</v>
      </c>
      <c r="N93" s="738">
        <v>1</v>
      </c>
      <c r="O93" s="738">
        <v>32</v>
      </c>
      <c r="P93" s="741"/>
      <c r="Q93" s="741"/>
      <c r="R93" s="754"/>
      <c r="S93" s="742"/>
    </row>
    <row r="94" spans="1:19" ht="14.4" customHeight="1" x14ac:dyDescent="0.3">
      <c r="A94" s="737" t="s">
        <v>6689</v>
      </c>
      <c r="B94" s="738" t="s">
        <v>6715</v>
      </c>
      <c r="C94" s="738" t="s">
        <v>625</v>
      </c>
      <c r="D94" s="738" t="s">
        <v>6618</v>
      </c>
      <c r="E94" s="738" t="s">
        <v>6651</v>
      </c>
      <c r="F94" s="738" t="s">
        <v>6728</v>
      </c>
      <c r="G94" s="738" t="s">
        <v>6729</v>
      </c>
      <c r="H94" s="741"/>
      <c r="I94" s="741"/>
      <c r="J94" s="738"/>
      <c r="K94" s="738"/>
      <c r="L94" s="741">
        <v>79</v>
      </c>
      <c r="M94" s="741">
        <v>27966</v>
      </c>
      <c r="N94" s="738">
        <v>1</v>
      </c>
      <c r="O94" s="738">
        <v>354</v>
      </c>
      <c r="P94" s="741"/>
      <c r="Q94" s="741"/>
      <c r="R94" s="754"/>
      <c r="S94" s="742"/>
    </row>
    <row r="95" spans="1:19" ht="14.4" customHeight="1" x14ac:dyDescent="0.3">
      <c r="A95" s="737" t="s">
        <v>6689</v>
      </c>
      <c r="B95" s="738" t="s">
        <v>6715</v>
      </c>
      <c r="C95" s="738" t="s">
        <v>625</v>
      </c>
      <c r="D95" s="738" t="s">
        <v>6618</v>
      </c>
      <c r="E95" s="738" t="s">
        <v>6651</v>
      </c>
      <c r="F95" s="738" t="s">
        <v>6730</v>
      </c>
      <c r="G95" s="738" t="s">
        <v>6731</v>
      </c>
      <c r="H95" s="741"/>
      <c r="I95" s="741"/>
      <c r="J95" s="738"/>
      <c r="K95" s="738"/>
      <c r="L95" s="741">
        <v>4</v>
      </c>
      <c r="M95" s="741">
        <v>708</v>
      </c>
      <c r="N95" s="738">
        <v>1</v>
      </c>
      <c r="O95" s="738">
        <v>177</v>
      </c>
      <c r="P95" s="741"/>
      <c r="Q95" s="741"/>
      <c r="R95" s="754"/>
      <c r="S95" s="742"/>
    </row>
    <row r="96" spans="1:19" ht="14.4" customHeight="1" x14ac:dyDescent="0.3">
      <c r="A96" s="737" t="s">
        <v>6689</v>
      </c>
      <c r="B96" s="738" t="s">
        <v>6715</v>
      </c>
      <c r="C96" s="738" t="s">
        <v>625</v>
      </c>
      <c r="D96" s="738" t="s">
        <v>6614</v>
      </c>
      <c r="E96" s="738" t="s">
        <v>6633</v>
      </c>
      <c r="F96" s="738" t="s">
        <v>6716</v>
      </c>
      <c r="G96" s="738" t="s">
        <v>6717</v>
      </c>
      <c r="H96" s="741"/>
      <c r="I96" s="741"/>
      <c r="J96" s="738"/>
      <c r="K96" s="738"/>
      <c r="L96" s="741">
        <v>17</v>
      </c>
      <c r="M96" s="741">
        <v>38789.58</v>
      </c>
      <c r="N96" s="738">
        <v>1</v>
      </c>
      <c r="O96" s="738">
        <v>2281.7400000000002</v>
      </c>
      <c r="P96" s="741">
        <v>9</v>
      </c>
      <c r="Q96" s="741">
        <v>20535.66</v>
      </c>
      <c r="R96" s="754">
        <v>0.52941176470588236</v>
      </c>
      <c r="S96" s="742">
        <v>2281.7399999999998</v>
      </c>
    </row>
    <row r="97" spans="1:19" ht="14.4" customHeight="1" x14ac:dyDescent="0.3">
      <c r="A97" s="737" t="s">
        <v>6689</v>
      </c>
      <c r="B97" s="738" t="s">
        <v>6715</v>
      </c>
      <c r="C97" s="738" t="s">
        <v>625</v>
      </c>
      <c r="D97" s="738" t="s">
        <v>6614</v>
      </c>
      <c r="E97" s="738" t="s">
        <v>6633</v>
      </c>
      <c r="F97" s="738" t="s">
        <v>6718</v>
      </c>
      <c r="G97" s="738" t="s">
        <v>6717</v>
      </c>
      <c r="H97" s="741"/>
      <c r="I97" s="741"/>
      <c r="J97" s="738"/>
      <c r="K97" s="738"/>
      <c r="L97" s="741">
        <v>10</v>
      </c>
      <c r="M97" s="741">
        <v>63725.399999999994</v>
      </c>
      <c r="N97" s="738">
        <v>1</v>
      </c>
      <c r="O97" s="738">
        <v>6372.5399999999991</v>
      </c>
      <c r="P97" s="741">
        <v>8</v>
      </c>
      <c r="Q97" s="741">
        <v>50980.32</v>
      </c>
      <c r="R97" s="754">
        <v>0.8</v>
      </c>
      <c r="S97" s="742">
        <v>6372.54</v>
      </c>
    </row>
    <row r="98" spans="1:19" ht="14.4" customHeight="1" x14ac:dyDescent="0.3">
      <c r="A98" s="737" t="s">
        <v>6689</v>
      </c>
      <c r="B98" s="738" t="s">
        <v>6715</v>
      </c>
      <c r="C98" s="738" t="s">
        <v>625</v>
      </c>
      <c r="D98" s="738" t="s">
        <v>6614</v>
      </c>
      <c r="E98" s="738" t="s">
        <v>6633</v>
      </c>
      <c r="F98" s="738" t="s">
        <v>6719</v>
      </c>
      <c r="G98" s="738" t="s">
        <v>1895</v>
      </c>
      <c r="H98" s="741"/>
      <c r="I98" s="741"/>
      <c r="J98" s="738"/>
      <c r="K98" s="738"/>
      <c r="L98" s="741">
        <v>3</v>
      </c>
      <c r="M98" s="741">
        <v>6845.22</v>
      </c>
      <c r="N98" s="738">
        <v>1</v>
      </c>
      <c r="O98" s="738">
        <v>2281.7400000000002</v>
      </c>
      <c r="P98" s="741">
        <v>3</v>
      </c>
      <c r="Q98" s="741">
        <v>6845.22</v>
      </c>
      <c r="R98" s="754">
        <v>1</v>
      </c>
      <c r="S98" s="742">
        <v>2281.7400000000002</v>
      </c>
    </row>
    <row r="99" spans="1:19" ht="14.4" customHeight="1" x14ac:dyDescent="0.3">
      <c r="A99" s="737" t="s">
        <v>6689</v>
      </c>
      <c r="B99" s="738" t="s">
        <v>6715</v>
      </c>
      <c r="C99" s="738" t="s">
        <v>625</v>
      </c>
      <c r="D99" s="738" t="s">
        <v>6614</v>
      </c>
      <c r="E99" s="738" t="s">
        <v>6651</v>
      </c>
      <c r="F99" s="738" t="s">
        <v>6656</v>
      </c>
      <c r="G99" s="738" t="s">
        <v>6657</v>
      </c>
      <c r="H99" s="741"/>
      <c r="I99" s="741"/>
      <c r="J99" s="738"/>
      <c r="K99" s="738"/>
      <c r="L99" s="741">
        <v>18</v>
      </c>
      <c r="M99" s="741">
        <v>1188</v>
      </c>
      <c r="N99" s="738">
        <v>1</v>
      </c>
      <c r="O99" s="738">
        <v>66</v>
      </c>
      <c r="P99" s="741">
        <v>11</v>
      </c>
      <c r="Q99" s="741">
        <v>726</v>
      </c>
      <c r="R99" s="754">
        <v>0.61111111111111116</v>
      </c>
      <c r="S99" s="742">
        <v>66</v>
      </c>
    </row>
    <row r="100" spans="1:19" ht="14.4" customHeight="1" x14ac:dyDescent="0.3">
      <c r="A100" s="737" t="s">
        <v>6689</v>
      </c>
      <c r="B100" s="738" t="s">
        <v>6715</v>
      </c>
      <c r="C100" s="738" t="s">
        <v>625</v>
      </c>
      <c r="D100" s="738" t="s">
        <v>6614</v>
      </c>
      <c r="E100" s="738" t="s">
        <v>6651</v>
      </c>
      <c r="F100" s="738" t="s">
        <v>6720</v>
      </c>
      <c r="G100" s="738" t="s">
        <v>6721</v>
      </c>
      <c r="H100" s="741"/>
      <c r="I100" s="741"/>
      <c r="J100" s="738"/>
      <c r="K100" s="738"/>
      <c r="L100" s="741">
        <v>4</v>
      </c>
      <c r="M100" s="741">
        <v>584</v>
      </c>
      <c r="N100" s="738">
        <v>1</v>
      </c>
      <c r="O100" s="738">
        <v>146</v>
      </c>
      <c r="P100" s="741">
        <v>7</v>
      </c>
      <c r="Q100" s="741">
        <v>1029</v>
      </c>
      <c r="R100" s="754">
        <v>1.7619863013698631</v>
      </c>
      <c r="S100" s="742">
        <v>147</v>
      </c>
    </row>
    <row r="101" spans="1:19" ht="14.4" customHeight="1" x14ac:dyDescent="0.3">
      <c r="A101" s="737" t="s">
        <v>6689</v>
      </c>
      <c r="B101" s="738" t="s">
        <v>6715</v>
      </c>
      <c r="C101" s="738" t="s">
        <v>625</v>
      </c>
      <c r="D101" s="738" t="s">
        <v>6614</v>
      </c>
      <c r="E101" s="738" t="s">
        <v>6651</v>
      </c>
      <c r="F101" s="738" t="s">
        <v>6724</v>
      </c>
      <c r="G101" s="738" t="s">
        <v>6725</v>
      </c>
      <c r="H101" s="741"/>
      <c r="I101" s="741"/>
      <c r="J101" s="738"/>
      <c r="K101" s="738"/>
      <c r="L101" s="741">
        <v>5</v>
      </c>
      <c r="M101" s="741">
        <v>655</v>
      </c>
      <c r="N101" s="738">
        <v>1</v>
      </c>
      <c r="O101" s="738">
        <v>131</v>
      </c>
      <c r="P101" s="741">
        <v>8</v>
      </c>
      <c r="Q101" s="741">
        <v>2344</v>
      </c>
      <c r="R101" s="754">
        <v>3.5786259541984733</v>
      </c>
      <c r="S101" s="742">
        <v>293</v>
      </c>
    </row>
    <row r="102" spans="1:19" ht="14.4" customHeight="1" x14ac:dyDescent="0.3">
      <c r="A102" s="737" t="s">
        <v>6689</v>
      </c>
      <c r="B102" s="738" t="s">
        <v>6715</v>
      </c>
      <c r="C102" s="738" t="s">
        <v>625</v>
      </c>
      <c r="D102" s="738" t="s">
        <v>6614</v>
      </c>
      <c r="E102" s="738" t="s">
        <v>6651</v>
      </c>
      <c r="F102" s="738" t="s">
        <v>6699</v>
      </c>
      <c r="G102" s="738" t="s">
        <v>6700</v>
      </c>
      <c r="H102" s="741"/>
      <c r="I102" s="741"/>
      <c r="J102" s="738"/>
      <c r="K102" s="738"/>
      <c r="L102" s="741">
        <v>0</v>
      </c>
      <c r="M102" s="741">
        <v>0</v>
      </c>
      <c r="N102" s="738"/>
      <c r="O102" s="738"/>
      <c r="P102" s="741"/>
      <c r="Q102" s="741"/>
      <c r="R102" s="754"/>
      <c r="S102" s="742"/>
    </row>
    <row r="103" spans="1:19" ht="14.4" customHeight="1" x14ac:dyDescent="0.3">
      <c r="A103" s="737" t="s">
        <v>6689</v>
      </c>
      <c r="B103" s="738" t="s">
        <v>6715</v>
      </c>
      <c r="C103" s="738" t="s">
        <v>625</v>
      </c>
      <c r="D103" s="738" t="s">
        <v>6614</v>
      </c>
      <c r="E103" s="738" t="s">
        <v>6651</v>
      </c>
      <c r="F103" s="738" t="s">
        <v>6666</v>
      </c>
      <c r="G103" s="738" t="s">
        <v>6667</v>
      </c>
      <c r="H103" s="741"/>
      <c r="I103" s="741"/>
      <c r="J103" s="738"/>
      <c r="K103" s="738"/>
      <c r="L103" s="741">
        <v>26</v>
      </c>
      <c r="M103" s="741">
        <v>962</v>
      </c>
      <c r="N103" s="738">
        <v>1</v>
      </c>
      <c r="O103" s="738">
        <v>37</v>
      </c>
      <c r="P103" s="741">
        <v>24</v>
      </c>
      <c r="Q103" s="741">
        <v>888</v>
      </c>
      <c r="R103" s="754">
        <v>0.92307692307692313</v>
      </c>
      <c r="S103" s="742">
        <v>37</v>
      </c>
    </row>
    <row r="104" spans="1:19" ht="14.4" customHeight="1" x14ac:dyDescent="0.3">
      <c r="A104" s="737" t="s">
        <v>6689</v>
      </c>
      <c r="B104" s="738" t="s">
        <v>6715</v>
      </c>
      <c r="C104" s="738" t="s">
        <v>625</v>
      </c>
      <c r="D104" s="738" t="s">
        <v>6614</v>
      </c>
      <c r="E104" s="738" t="s">
        <v>6651</v>
      </c>
      <c r="F104" s="738" t="s">
        <v>6726</v>
      </c>
      <c r="G104" s="738" t="s">
        <v>6727</v>
      </c>
      <c r="H104" s="741"/>
      <c r="I104" s="741"/>
      <c r="J104" s="738"/>
      <c r="K104" s="738"/>
      <c r="L104" s="741">
        <v>30</v>
      </c>
      <c r="M104" s="741">
        <v>960</v>
      </c>
      <c r="N104" s="738">
        <v>1</v>
      </c>
      <c r="O104" s="738">
        <v>32</v>
      </c>
      <c r="P104" s="741">
        <v>24</v>
      </c>
      <c r="Q104" s="741">
        <v>768</v>
      </c>
      <c r="R104" s="754">
        <v>0.8</v>
      </c>
      <c r="S104" s="742">
        <v>32</v>
      </c>
    </row>
    <row r="105" spans="1:19" ht="14.4" customHeight="1" x14ac:dyDescent="0.3">
      <c r="A105" s="737" t="s">
        <v>6689</v>
      </c>
      <c r="B105" s="738" t="s">
        <v>6715</v>
      </c>
      <c r="C105" s="738" t="s">
        <v>625</v>
      </c>
      <c r="D105" s="738" t="s">
        <v>3111</v>
      </c>
      <c r="E105" s="738" t="s">
        <v>6651</v>
      </c>
      <c r="F105" s="738" t="s">
        <v>6695</v>
      </c>
      <c r="G105" s="738" t="s">
        <v>6696</v>
      </c>
      <c r="H105" s="741"/>
      <c r="I105" s="741"/>
      <c r="J105" s="738"/>
      <c r="K105" s="738"/>
      <c r="L105" s="741">
        <v>1</v>
      </c>
      <c r="M105" s="741">
        <v>37</v>
      </c>
      <c r="N105" s="738">
        <v>1</v>
      </c>
      <c r="O105" s="738">
        <v>37</v>
      </c>
      <c r="P105" s="741"/>
      <c r="Q105" s="741"/>
      <c r="R105" s="754"/>
      <c r="S105" s="742"/>
    </row>
    <row r="106" spans="1:19" ht="14.4" customHeight="1" x14ac:dyDescent="0.3">
      <c r="A106" s="737" t="s">
        <v>6689</v>
      </c>
      <c r="B106" s="738" t="s">
        <v>6715</v>
      </c>
      <c r="C106" s="738" t="s">
        <v>625</v>
      </c>
      <c r="D106" s="738" t="s">
        <v>3113</v>
      </c>
      <c r="E106" s="738" t="s">
        <v>6651</v>
      </c>
      <c r="F106" s="738" t="s">
        <v>6656</v>
      </c>
      <c r="G106" s="738" t="s">
        <v>6657</v>
      </c>
      <c r="H106" s="741"/>
      <c r="I106" s="741"/>
      <c r="J106" s="738"/>
      <c r="K106" s="738"/>
      <c r="L106" s="741"/>
      <c r="M106" s="741"/>
      <c r="N106" s="738"/>
      <c r="O106" s="738"/>
      <c r="P106" s="741">
        <v>1</v>
      </c>
      <c r="Q106" s="741">
        <v>66</v>
      </c>
      <c r="R106" s="754"/>
      <c r="S106" s="742">
        <v>66</v>
      </c>
    </row>
    <row r="107" spans="1:19" ht="14.4" customHeight="1" x14ac:dyDescent="0.3">
      <c r="A107" s="737" t="s">
        <v>6689</v>
      </c>
      <c r="B107" s="738" t="s">
        <v>6715</v>
      </c>
      <c r="C107" s="738" t="s">
        <v>625</v>
      </c>
      <c r="D107" s="738" t="s">
        <v>3138</v>
      </c>
      <c r="E107" s="738" t="s">
        <v>6633</v>
      </c>
      <c r="F107" s="738" t="s">
        <v>6718</v>
      </c>
      <c r="G107" s="738" t="s">
        <v>6717</v>
      </c>
      <c r="H107" s="741"/>
      <c r="I107" s="741"/>
      <c r="J107" s="738"/>
      <c r="K107" s="738"/>
      <c r="L107" s="741">
        <v>1</v>
      </c>
      <c r="M107" s="741">
        <v>6372.54</v>
      </c>
      <c r="N107" s="738">
        <v>1</v>
      </c>
      <c r="O107" s="738">
        <v>6372.54</v>
      </c>
      <c r="P107" s="741"/>
      <c r="Q107" s="741"/>
      <c r="R107" s="754"/>
      <c r="S107" s="742"/>
    </row>
    <row r="108" spans="1:19" ht="14.4" customHeight="1" x14ac:dyDescent="0.3">
      <c r="A108" s="737" t="s">
        <v>6689</v>
      </c>
      <c r="B108" s="738" t="s">
        <v>6715</v>
      </c>
      <c r="C108" s="738" t="s">
        <v>625</v>
      </c>
      <c r="D108" s="738" t="s">
        <v>3138</v>
      </c>
      <c r="E108" s="738" t="s">
        <v>6651</v>
      </c>
      <c r="F108" s="738" t="s">
        <v>6656</v>
      </c>
      <c r="G108" s="738" t="s">
        <v>6657</v>
      </c>
      <c r="H108" s="741"/>
      <c r="I108" s="741"/>
      <c r="J108" s="738"/>
      <c r="K108" s="738"/>
      <c r="L108" s="741">
        <v>11</v>
      </c>
      <c r="M108" s="741">
        <v>726</v>
      </c>
      <c r="N108" s="738">
        <v>1</v>
      </c>
      <c r="O108" s="738">
        <v>66</v>
      </c>
      <c r="P108" s="741">
        <v>7</v>
      </c>
      <c r="Q108" s="741">
        <v>462</v>
      </c>
      <c r="R108" s="754">
        <v>0.63636363636363635</v>
      </c>
      <c r="S108" s="742">
        <v>66</v>
      </c>
    </row>
    <row r="109" spans="1:19" ht="14.4" customHeight="1" x14ac:dyDescent="0.3">
      <c r="A109" s="737" t="s">
        <v>6689</v>
      </c>
      <c r="B109" s="738" t="s">
        <v>6715</v>
      </c>
      <c r="C109" s="738" t="s">
        <v>625</v>
      </c>
      <c r="D109" s="738" t="s">
        <v>3138</v>
      </c>
      <c r="E109" s="738" t="s">
        <v>6651</v>
      </c>
      <c r="F109" s="738" t="s">
        <v>6695</v>
      </c>
      <c r="G109" s="738" t="s">
        <v>6696</v>
      </c>
      <c r="H109" s="741"/>
      <c r="I109" s="741"/>
      <c r="J109" s="738"/>
      <c r="K109" s="738"/>
      <c r="L109" s="741">
        <v>11</v>
      </c>
      <c r="M109" s="741">
        <v>407</v>
      </c>
      <c r="N109" s="738">
        <v>1</v>
      </c>
      <c r="O109" s="738">
        <v>37</v>
      </c>
      <c r="P109" s="741">
        <v>20</v>
      </c>
      <c r="Q109" s="741">
        <v>740</v>
      </c>
      <c r="R109" s="754">
        <v>1.8181818181818181</v>
      </c>
      <c r="S109" s="742">
        <v>37</v>
      </c>
    </row>
    <row r="110" spans="1:19" ht="14.4" customHeight="1" x14ac:dyDescent="0.3">
      <c r="A110" s="737" t="s">
        <v>6689</v>
      </c>
      <c r="B110" s="738" t="s">
        <v>6715</v>
      </c>
      <c r="C110" s="738" t="s">
        <v>625</v>
      </c>
      <c r="D110" s="738" t="s">
        <v>3138</v>
      </c>
      <c r="E110" s="738" t="s">
        <v>6651</v>
      </c>
      <c r="F110" s="738" t="s">
        <v>6664</v>
      </c>
      <c r="G110" s="738" t="s">
        <v>6665</v>
      </c>
      <c r="H110" s="741"/>
      <c r="I110" s="741"/>
      <c r="J110" s="738"/>
      <c r="K110" s="738"/>
      <c r="L110" s="741">
        <v>3</v>
      </c>
      <c r="M110" s="741">
        <v>100</v>
      </c>
      <c r="N110" s="738">
        <v>1</v>
      </c>
      <c r="O110" s="738">
        <v>33.333333333333336</v>
      </c>
      <c r="P110" s="741">
        <v>2</v>
      </c>
      <c r="Q110" s="741">
        <v>66.66</v>
      </c>
      <c r="R110" s="754">
        <v>0.66659999999999997</v>
      </c>
      <c r="S110" s="742">
        <v>33.33</v>
      </c>
    </row>
    <row r="111" spans="1:19" ht="14.4" customHeight="1" x14ac:dyDescent="0.3">
      <c r="A111" s="737" t="s">
        <v>6689</v>
      </c>
      <c r="B111" s="738" t="s">
        <v>6715</v>
      </c>
      <c r="C111" s="738" t="s">
        <v>625</v>
      </c>
      <c r="D111" s="738" t="s">
        <v>3138</v>
      </c>
      <c r="E111" s="738" t="s">
        <v>6651</v>
      </c>
      <c r="F111" s="738" t="s">
        <v>6699</v>
      </c>
      <c r="G111" s="738" t="s">
        <v>6700</v>
      </c>
      <c r="H111" s="741"/>
      <c r="I111" s="741"/>
      <c r="J111" s="738"/>
      <c r="K111" s="738"/>
      <c r="L111" s="741">
        <v>4</v>
      </c>
      <c r="M111" s="741">
        <v>464</v>
      </c>
      <c r="N111" s="738">
        <v>1</v>
      </c>
      <c r="O111" s="738">
        <v>116</v>
      </c>
      <c r="P111" s="741">
        <v>5</v>
      </c>
      <c r="Q111" s="741">
        <v>580</v>
      </c>
      <c r="R111" s="754">
        <v>1.25</v>
      </c>
      <c r="S111" s="742">
        <v>116</v>
      </c>
    </row>
    <row r="112" spans="1:19" ht="14.4" customHeight="1" x14ac:dyDescent="0.3">
      <c r="A112" s="737" t="s">
        <v>6689</v>
      </c>
      <c r="B112" s="738" t="s">
        <v>6715</v>
      </c>
      <c r="C112" s="738" t="s">
        <v>625</v>
      </c>
      <c r="D112" s="738" t="s">
        <v>3138</v>
      </c>
      <c r="E112" s="738" t="s">
        <v>6651</v>
      </c>
      <c r="F112" s="738" t="s">
        <v>6666</v>
      </c>
      <c r="G112" s="738" t="s">
        <v>6667</v>
      </c>
      <c r="H112" s="741"/>
      <c r="I112" s="741"/>
      <c r="J112" s="738"/>
      <c r="K112" s="738"/>
      <c r="L112" s="741">
        <v>36</v>
      </c>
      <c r="M112" s="741">
        <v>1332</v>
      </c>
      <c r="N112" s="738">
        <v>1</v>
      </c>
      <c r="O112" s="738">
        <v>37</v>
      </c>
      <c r="P112" s="741">
        <v>22</v>
      </c>
      <c r="Q112" s="741">
        <v>814</v>
      </c>
      <c r="R112" s="754">
        <v>0.61111111111111116</v>
      </c>
      <c r="S112" s="742">
        <v>37</v>
      </c>
    </row>
    <row r="113" spans="1:19" ht="14.4" customHeight="1" x14ac:dyDescent="0.3">
      <c r="A113" s="737" t="s">
        <v>6689</v>
      </c>
      <c r="B113" s="738" t="s">
        <v>6715</v>
      </c>
      <c r="C113" s="738" t="s">
        <v>625</v>
      </c>
      <c r="D113" s="738" t="s">
        <v>3138</v>
      </c>
      <c r="E113" s="738" t="s">
        <v>6651</v>
      </c>
      <c r="F113" s="738" t="s">
        <v>6726</v>
      </c>
      <c r="G113" s="738" t="s">
        <v>6727</v>
      </c>
      <c r="H113" s="741"/>
      <c r="I113" s="741"/>
      <c r="J113" s="738"/>
      <c r="K113" s="738"/>
      <c r="L113" s="741">
        <v>1</v>
      </c>
      <c r="M113" s="741">
        <v>32</v>
      </c>
      <c r="N113" s="738">
        <v>1</v>
      </c>
      <c r="O113" s="738">
        <v>32</v>
      </c>
      <c r="P113" s="741"/>
      <c r="Q113" s="741"/>
      <c r="R113" s="754"/>
      <c r="S113" s="742"/>
    </row>
    <row r="114" spans="1:19" ht="14.4" customHeight="1" x14ac:dyDescent="0.3">
      <c r="A114" s="737" t="s">
        <v>6689</v>
      </c>
      <c r="B114" s="738" t="s">
        <v>6715</v>
      </c>
      <c r="C114" s="738" t="s">
        <v>625</v>
      </c>
      <c r="D114" s="738" t="s">
        <v>3138</v>
      </c>
      <c r="E114" s="738" t="s">
        <v>6651</v>
      </c>
      <c r="F114" s="738" t="s">
        <v>6728</v>
      </c>
      <c r="G114" s="738" t="s">
        <v>6729</v>
      </c>
      <c r="H114" s="741"/>
      <c r="I114" s="741"/>
      <c r="J114" s="738"/>
      <c r="K114" s="738"/>
      <c r="L114" s="741">
        <v>51</v>
      </c>
      <c r="M114" s="741">
        <v>18054</v>
      </c>
      <c r="N114" s="738">
        <v>1</v>
      </c>
      <c r="O114" s="738">
        <v>354</v>
      </c>
      <c r="P114" s="741">
        <v>40</v>
      </c>
      <c r="Q114" s="741">
        <v>14200</v>
      </c>
      <c r="R114" s="754">
        <v>0.7865293009859311</v>
      </c>
      <c r="S114" s="742">
        <v>355</v>
      </c>
    </row>
    <row r="115" spans="1:19" ht="14.4" customHeight="1" x14ac:dyDescent="0.3">
      <c r="A115" s="737" t="s">
        <v>6689</v>
      </c>
      <c r="B115" s="738" t="s">
        <v>6715</v>
      </c>
      <c r="C115" s="738" t="s">
        <v>625</v>
      </c>
      <c r="D115" s="738" t="s">
        <v>3138</v>
      </c>
      <c r="E115" s="738" t="s">
        <v>6651</v>
      </c>
      <c r="F115" s="738" t="s">
        <v>6703</v>
      </c>
      <c r="G115" s="738" t="s">
        <v>6704</v>
      </c>
      <c r="H115" s="741"/>
      <c r="I115" s="741"/>
      <c r="J115" s="738"/>
      <c r="K115" s="738"/>
      <c r="L115" s="741">
        <v>49</v>
      </c>
      <c r="M115" s="741">
        <v>3626</v>
      </c>
      <c r="N115" s="738">
        <v>1</v>
      </c>
      <c r="O115" s="738">
        <v>74</v>
      </c>
      <c r="P115" s="741">
        <v>35</v>
      </c>
      <c r="Q115" s="741">
        <v>2590</v>
      </c>
      <c r="R115" s="754">
        <v>0.7142857142857143</v>
      </c>
      <c r="S115" s="742">
        <v>74</v>
      </c>
    </row>
    <row r="116" spans="1:19" ht="14.4" customHeight="1" x14ac:dyDescent="0.3">
      <c r="A116" s="737" t="s">
        <v>6689</v>
      </c>
      <c r="B116" s="738" t="s">
        <v>6715</v>
      </c>
      <c r="C116" s="738" t="s">
        <v>625</v>
      </c>
      <c r="D116" s="738" t="s">
        <v>3138</v>
      </c>
      <c r="E116" s="738" t="s">
        <v>6651</v>
      </c>
      <c r="F116" s="738" t="s">
        <v>6730</v>
      </c>
      <c r="G116" s="738" t="s">
        <v>6731</v>
      </c>
      <c r="H116" s="741"/>
      <c r="I116" s="741"/>
      <c r="J116" s="738"/>
      <c r="K116" s="738"/>
      <c r="L116" s="741">
        <v>7</v>
      </c>
      <c r="M116" s="741">
        <v>1239</v>
      </c>
      <c r="N116" s="738">
        <v>1</v>
      </c>
      <c r="O116" s="738">
        <v>177</v>
      </c>
      <c r="P116" s="741">
        <v>1</v>
      </c>
      <c r="Q116" s="741">
        <v>177</v>
      </c>
      <c r="R116" s="754">
        <v>0.14285714285714285</v>
      </c>
      <c r="S116" s="742">
        <v>177</v>
      </c>
    </row>
    <row r="117" spans="1:19" ht="14.4" customHeight="1" x14ac:dyDescent="0.3">
      <c r="A117" s="737" t="s">
        <v>6689</v>
      </c>
      <c r="B117" s="738" t="s">
        <v>6715</v>
      </c>
      <c r="C117" s="738" t="s">
        <v>625</v>
      </c>
      <c r="D117" s="738" t="s">
        <v>3139</v>
      </c>
      <c r="E117" s="738" t="s">
        <v>6633</v>
      </c>
      <c r="F117" s="738" t="s">
        <v>6716</v>
      </c>
      <c r="G117" s="738" t="s">
        <v>6717</v>
      </c>
      <c r="H117" s="741"/>
      <c r="I117" s="741"/>
      <c r="J117" s="738"/>
      <c r="K117" s="738"/>
      <c r="L117" s="741">
        <v>1</v>
      </c>
      <c r="M117" s="741">
        <v>2281.7399999999998</v>
      </c>
      <c r="N117" s="738">
        <v>1</v>
      </c>
      <c r="O117" s="738">
        <v>2281.7399999999998</v>
      </c>
      <c r="P117" s="741"/>
      <c r="Q117" s="741"/>
      <c r="R117" s="754"/>
      <c r="S117" s="742"/>
    </row>
    <row r="118" spans="1:19" ht="14.4" customHeight="1" x14ac:dyDescent="0.3">
      <c r="A118" s="737" t="s">
        <v>6689</v>
      </c>
      <c r="B118" s="738" t="s">
        <v>6715</v>
      </c>
      <c r="C118" s="738" t="s">
        <v>625</v>
      </c>
      <c r="D118" s="738" t="s">
        <v>3139</v>
      </c>
      <c r="E118" s="738" t="s">
        <v>6633</v>
      </c>
      <c r="F118" s="738" t="s">
        <v>6718</v>
      </c>
      <c r="G118" s="738" t="s">
        <v>6717</v>
      </c>
      <c r="H118" s="741"/>
      <c r="I118" s="741"/>
      <c r="J118" s="738"/>
      <c r="K118" s="738"/>
      <c r="L118" s="741"/>
      <c r="M118" s="741"/>
      <c r="N118" s="738"/>
      <c r="O118" s="738"/>
      <c r="P118" s="741">
        <v>1</v>
      </c>
      <c r="Q118" s="741">
        <v>6372.54</v>
      </c>
      <c r="R118" s="754"/>
      <c r="S118" s="742">
        <v>6372.54</v>
      </c>
    </row>
    <row r="119" spans="1:19" ht="14.4" customHeight="1" x14ac:dyDescent="0.3">
      <c r="A119" s="737" t="s">
        <v>6689</v>
      </c>
      <c r="B119" s="738" t="s">
        <v>6715</v>
      </c>
      <c r="C119" s="738" t="s">
        <v>625</v>
      </c>
      <c r="D119" s="738" t="s">
        <v>3139</v>
      </c>
      <c r="E119" s="738" t="s">
        <v>6651</v>
      </c>
      <c r="F119" s="738" t="s">
        <v>6656</v>
      </c>
      <c r="G119" s="738" t="s">
        <v>6657</v>
      </c>
      <c r="H119" s="741"/>
      <c r="I119" s="741"/>
      <c r="J119" s="738"/>
      <c r="K119" s="738"/>
      <c r="L119" s="741">
        <v>26</v>
      </c>
      <c r="M119" s="741">
        <v>1716</v>
      </c>
      <c r="N119" s="738">
        <v>1</v>
      </c>
      <c r="O119" s="738">
        <v>66</v>
      </c>
      <c r="P119" s="741">
        <v>14</v>
      </c>
      <c r="Q119" s="741">
        <v>924</v>
      </c>
      <c r="R119" s="754">
        <v>0.53846153846153844</v>
      </c>
      <c r="S119" s="742">
        <v>66</v>
      </c>
    </row>
    <row r="120" spans="1:19" ht="14.4" customHeight="1" x14ac:dyDescent="0.3">
      <c r="A120" s="737" t="s">
        <v>6689</v>
      </c>
      <c r="B120" s="738" t="s">
        <v>6715</v>
      </c>
      <c r="C120" s="738" t="s">
        <v>625</v>
      </c>
      <c r="D120" s="738" t="s">
        <v>3139</v>
      </c>
      <c r="E120" s="738" t="s">
        <v>6651</v>
      </c>
      <c r="F120" s="738" t="s">
        <v>6695</v>
      </c>
      <c r="G120" s="738" t="s">
        <v>6696</v>
      </c>
      <c r="H120" s="741"/>
      <c r="I120" s="741"/>
      <c r="J120" s="738"/>
      <c r="K120" s="738"/>
      <c r="L120" s="741">
        <v>50</v>
      </c>
      <c r="M120" s="741">
        <v>1850</v>
      </c>
      <c r="N120" s="738">
        <v>1</v>
      </c>
      <c r="O120" s="738">
        <v>37</v>
      </c>
      <c r="P120" s="741">
        <v>28</v>
      </c>
      <c r="Q120" s="741">
        <v>1036</v>
      </c>
      <c r="R120" s="754">
        <v>0.56000000000000005</v>
      </c>
      <c r="S120" s="742">
        <v>37</v>
      </c>
    </row>
    <row r="121" spans="1:19" ht="14.4" customHeight="1" x14ac:dyDescent="0.3">
      <c r="A121" s="737" t="s">
        <v>6689</v>
      </c>
      <c r="B121" s="738" t="s">
        <v>6715</v>
      </c>
      <c r="C121" s="738" t="s">
        <v>625</v>
      </c>
      <c r="D121" s="738" t="s">
        <v>3139</v>
      </c>
      <c r="E121" s="738" t="s">
        <v>6651</v>
      </c>
      <c r="F121" s="738" t="s">
        <v>6724</v>
      </c>
      <c r="G121" s="738" t="s">
        <v>6725</v>
      </c>
      <c r="H121" s="741"/>
      <c r="I121" s="741"/>
      <c r="J121" s="738"/>
      <c r="K121" s="738"/>
      <c r="L121" s="741">
        <v>2</v>
      </c>
      <c r="M121" s="741">
        <v>262</v>
      </c>
      <c r="N121" s="738">
        <v>1</v>
      </c>
      <c r="O121" s="738">
        <v>131</v>
      </c>
      <c r="P121" s="741"/>
      <c r="Q121" s="741"/>
      <c r="R121" s="754"/>
      <c r="S121" s="742"/>
    </row>
    <row r="122" spans="1:19" ht="14.4" customHeight="1" x14ac:dyDescent="0.3">
      <c r="A122" s="737" t="s">
        <v>6689</v>
      </c>
      <c r="B122" s="738" t="s">
        <v>6715</v>
      </c>
      <c r="C122" s="738" t="s">
        <v>625</v>
      </c>
      <c r="D122" s="738" t="s">
        <v>3139</v>
      </c>
      <c r="E122" s="738" t="s">
        <v>6651</v>
      </c>
      <c r="F122" s="738" t="s">
        <v>6664</v>
      </c>
      <c r="G122" s="738" t="s">
        <v>6665</v>
      </c>
      <c r="H122" s="741"/>
      <c r="I122" s="741"/>
      <c r="J122" s="738"/>
      <c r="K122" s="738"/>
      <c r="L122" s="741"/>
      <c r="M122" s="741"/>
      <c r="N122" s="738"/>
      <c r="O122" s="738"/>
      <c r="P122" s="741">
        <v>3</v>
      </c>
      <c r="Q122" s="741">
        <v>100</v>
      </c>
      <c r="R122" s="754"/>
      <c r="S122" s="742">
        <v>33.333333333333336</v>
      </c>
    </row>
    <row r="123" spans="1:19" ht="14.4" customHeight="1" x14ac:dyDescent="0.3">
      <c r="A123" s="737" t="s">
        <v>6689</v>
      </c>
      <c r="B123" s="738" t="s">
        <v>6715</v>
      </c>
      <c r="C123" s="738" t="s">
        <v>625</v>
      </c>
      <c r="D123" s="738" t="s">
        <v>3139</v>
      </c>
      <c r="E123" s="738" t="s">
        <v>6651</v>
      </c>
      <c r="F123" s="738" t="s">
        <v>6699</v>
      </c>
      <c r="G123" s="738" t="s">
        <v>6700</v>
      </c>
      <c r="H123" s="741"/>
      <c r="I123" s="741"/>
      <c r="J123" s="738"/>
      <c r="K123" s="738"/>
      <c r="L123" s="741">
        <v>21</v>
      </c>
      <c r="M123" s="741">
        <v>2436</v>
      </c>
      <c r="N123" s="738">
        <v>1</v>
      </c>
      <c r="O123" s="738">
        <v>116</v>
      </c>
      <c r="P123" s="741">
        <v>19</v>
      </c>
      <c r="Q123" s="741">
        <v>2204</v>
      </c>
      <c r="R123" s="754">
        <v>0.90476190476190477</v>
      </c>
      <c r="S123" s="742">
        <v>116</v>
      </c>
    </row>
    <row r="124" spans="1:19" ht="14.4" customHeight="1" x14ac:dyDescent="0.3">
      <c r="A124" s="737" t="s">
        <v>6689</v>
      </c>
      <c r="B124" s="738" t="s">
        <v>6715</v>
      </c>
      <c r="C124" s="738" t="s">
        <v>625</v>
      </c>
      <c r="D124" s="738" t="s">
        <v>3139</v>
      </c>
      <c r="E124" s="738" t="s">
        <v>6651</v>
      </c>
      <c r="F124" s="738" t="s">
        <v>6666</v>
      </c>
      <c r="G124" s="738" t="s">
        <v>6667</v>
      </c>
      <c r="H124" s="741"/>
      <c r="I124" s="741"/>
      <c r="J124" s="738"/>
      <c r="K124" s="738"/>
      <c r="L124" s="741">
        <v>33</v>
      </c>
      <c r="M124" s="741">
        <v>1221</v>
      </c>
      <c r="N124" s="738">
        <v>1</v>
      </c>
      <c r="O124" s="738">
        <v>37</v>
      </c>
      <c r="P124" s="741">
        <v>29</v>
      </c>
      <c r="Q124" s="741">
        <v>1073</v>
      </c>
      <c r="R124" s="754">
        <v>0.87878787878787878</v>
      </c>
      <c r="S124" s="742">
        <v>37</v>
      </c>
    </row>
    <row r="125" spans="1:19" ht="14.4" customHeight="1" x14ac:dyDescent="0.3">
      <c r="A125" s="737" t="s">
        <v>6689</v>
      </c>
      <c r="B125" s="738" t="s">
        <v>6715</v>
      </c>
      <c r="C125" s="738" t="s">
        <v>625</v>
      </c>
      <c r="D125" s="738" t="s">
        <v>3139</v>
      </c>
      <c r="E125" s="738" t="s">
        <v>6651</v>
      </c>
      <c r="F125" s="738" t="s">
        <v>6726</v>
      </c>
      <c r="G125" s="738" t="s">
        <v>6727</v>
      </c>
      <c r="H125" s="741"/>
      <c r="I125" s="741"/>
      <c r="J125" s="738"/>
      <c r="K125" s="738"/>
      <c r="L125" s="741">
        <v>1</v>
      </c>
      <c r="M125" s="741">
        <v>32</v>
      </c>
      <c r="N125" s="738">
        <v>1</v>
      </c>
      <c r="O125" s="738">
        <v>32</v>
      </c>
      <c r="P125" s="741">
        <v>1</v>
      </c>
      <c r="Q125" s="741">
        <v>32</v>
      </c>
      <c r="R125" s="754">
        <v>1</v>
      </c>
      <c r="S125" s="742">
        <v>32</v>
      </c>
    </row>
    <row r="126" spans="1:19" ht="14.4" customHeight="1" x14ac:dyDescent="0.3">
      <c r="A126" s="737" t="s">
        <v>6689</v>
      </c>
      <c r="B126" s="738" t="s">
        <v>6715</v>
      </c>
      <c r="C126" s="738" t="s">
        <v>625</v>
      </c>
      <c r="D126" s="738" t="s">
        <v>3139</v>
      </c>
      <c r="E126" s="738" t="s">
        <v>6651</v>
      </c>
      <c r="F126" s="738" t="s">
        <v>6728</v>
      </c>
      <c r="G126" s="738" t="s">
        <v>6729</v>
      </c>
      <c r="H126" s="741"/>
      <c r="I126" s="741"/>
      <c r="J126" s="738"/>
      <c r="K126" s="738"/>
      <c r="L126" s="741">
        <v>80</v>
      </c>
      <c r="M126" s="741">
        <v>28320</v>
      </c>
      <c r="N126" s="738">
        <v>1</v>
      </c>
      <c r="O126" s="738">
        <v>354</v>
      </c>
      <c r="P126" s="741">
        <v>95</v>
      </c>
      <c r="Q126" s="741">
        <v>33725</v>
      </c>
      <c r="R126" s="754">
        <v>1.1908545197740112</v>
      </c>
      <c r="S126" s="742">
        <v>355</v>
      </c>
    </row>
    <row r="127" spans="1:19" ht="14.4" customHeight="1" x14ac:dyDescent="0.3">
      <c r="A127" s="737" t="s">
        <v>6689</v>
      </c>
      <c r="B127" s="738" t="s">
        <v>6715</v>
      </c>
      <c r="C127" s="738" t="s">
        <v>625</v>
      </c>
      <c r="D127" s="738" t="s">
        <v>3139</v>
      </c>
      <c r="E127" s="738" t="s">
        <v>6651</v>
      </c>
      <c r="F127" s="738" t="s">
        <v>6703</v>
      </c>
      <c r="G127" s="738" t="s">
        <v>6704</v>
      </c>
      <c r="H127" s="741"/>
      <c r="I127" s="741"/>
      <c r="J127" s="738"/>
      <c r="K127" s="738"/>
      <c r="L127" s="741">
        <v>13</v>
      </c>
      <c r="M127" s="741">
        <v>962</v>
      </c>
      <c r="N127" s="738">
        <v>1</v>
      </c>
      <c r="O127" s="738">
        <v>74</v>
      </c>
      <c r="P127" s="741">
        <v>6</v>
      </c>
      <c r="Q127" s="741">
        <v>444</v>
      </c>
      <c r="R127" s="754">
        <v>0.46153846153846156</v>
      </c>
      <c r="S127" s="742">
        <v>74</v>
      </c>
    </row>
    <row r="128" spans="1:19" ht="14.4" customHeight="1" x14ac:dyDescent="0.3">
      <c r="A128" s="737" t="s">
        <v>6689</v>
      </c>
      <c r="B128" s="738" t="s">
        <v>6715</v>
      </c>
      <c r="C128" s="738" t="s">
        <v>625</v>
      </c>
      <c r="D128" s="738" t="s">
        <v>3139</v>
      </c>
      <c r="E128" s="738" t="s">
        <v>6651</v>
      </c>
      <c r="F128" s="738" t="s">
        <v>6730</v>
      </c>
      <c r="G128" s="738" t="s">
        <v>6731</v>
      </c>
      <c r="H128" s="741"/>
      <c r="I128" s="741"/>
      <c r="J128" s="738"/>
      <c r="K128" s="738"/>
      <c r="L128" s="741"/>
      <c r="M128" s="741"/>
      <c r="N128" s="738"/>
      <c r="O128" s="738"/>
      <c r="P128" s="741">
        <v>5</v>
      </c>
      <c r="Q128" s="741">
        <v>885</v>
      </c>
      <c r="R128" s="754"/>
      <c r="S128" s="742">
        <v>177</v>
      </c>
    </row>
    <row r="129" spans="1:19" ht="14.4" customHeight="1" x14ac:dyDescent="0.3">
      <c r="A129" s="737" t="s">
        <v>6689</v>
      </c>
      <c r="B129" s="738" t="s">
        <v>6715</v>
      </c>
      <c r="C129" s="738" t="s">
        <v>625</v>
      </c>
      <c r="D129" s="738" t="s">
        <v>3140</v>
      </c>
      <c r="E129" s="738" t="s">
        <v>6633</v>
      </c>
      <c r="F129" s="738" t="s">
        <v>6716</v>
      </c>
      <c r="G129" s="738" t="s">
        <v>6717</v>
      </c>
      <c r="H129" s="741"/>
      <c r="I129" s="741"/>
      <c r="J129" s="738"/>
      <c r="K129" s="738"/>
      <c r="L129" s="741"/>
      <c r="M129" s="741"/>
      <c r="N129" s="738"/>
      <c r="O129" s="738"/>
      <c r="P129" s="741">
        <v>2</v>
      </c>
      <c r="Q129" s="741">
        <v>4563.4799999999996</v>
      </c>
      <c r="R129" s="754"/>
      <c r="S129" s="742">
        <v>2281.7399999999998</v>
      </c>
    </row>
    <row r="130" spans="1:19" ht="14.4" customHeight="1" x14ac:dyDescent="0.3">
      <c r="A130" s="737" t="s">
        <v>6689</v>
      </c>
      <c r="B130" s="738" t="s">
        <v>6715</v>
      </c>
      <c r="C130" s="738" t="s">
        <v>625</v>
      </c>
      <c r="D130" s="738" t="s">
        <v>3140</v>
      </c>
      <c r="E130" s="738" t="s">
        <v>6633</v>
      </c>
      <c r="F130" s="738" t="s">
        <v>6718</v>
      </c>
      <c r="G130" s="738" t="s">
        <v>6717</v>
      </c>
      <c r="H130" s="741"/>
      <c r="I130" s="741"/>
      <c r="J130" s="738"/>
      <c r="K130" s="738"/>
      <c r="L130" s="741"/>
      <c r="M130" s="741"/>
      <c r="N130" s="738"/>
      <c r="O130" s="738"/>
      <c r="P130" s="741">
        <v>1</v>
      </c>
      <c r="Q130" s="741">
        <v>6372.54</v>
      </c>
      <c r="R130" s="754"/>
      <c r="S130" s="742">
        <v>6372.54</v>
      </c>
    </row>
    <row r="131" spans="1:19" ht="14.4" customHeight="1" x14ac:dyDescent="0.3">
      <c r="A131" s="737" t="s">
        <v>6689</v>
      </c>
      <c r="B131" s="738" t="s">
        <v>6715</v>
      </c>
      <c r="C131" s="738" t="s">
        <v>625</v>
      </c>
      <c r="D131" s="738" t="s">
        <v>3140</v>
      </c>
      <c r="E131" s="738" t="s">
        <v>6651</v>
      </c>
      <c r="F131" s="738" t="s">
        <v>6656</v>
      </c>
      <c r="G131" s="738" t="s">
        <v>6657</v>
      </c>
      <c r="H131" s="741"/>
      <c r="I131" s="741"/>
      <c r="J131" s="738"/>
      <c r="K131" s="738"/>
      <c r="L131" s="741"/>
      <c r="M131" s="741"/>
      <c r="N131" s="738"/>
      <c r="O131" s="738"/>
      <c r="P131" s="741">
        <v>28</v>
      </c>
      <c r="Q131" s="741">
        <v>1848</v>
      </c>
      <c r="R131" s="754"/>
      <c r="S131" s="742">
        <v>66</v>
      </c>
    </row>
    <row r="132" spans="1:19" ht="14.4" customHeight="1" x14ac:dyDescent="0.3">
      <c r="A132" s="737" t="s">
        <v>6689</v>
      </c>
      <c r="B132" s="738" t="s">
        <v>6715</v>
      </c>
      <c r="C132" s="738" t="s">
        <v>625</v>
      </c>
      <c r="D132" s="738" t="s">
        <v>3140</v>
      </c>
      <c r="E132" s="738" t="s">
        <v>6651</v>
      </c>
      <c r="F132" s="738" t="s">
        <v>6695</v>
      </c>
      <c r="G132" s="738" t="s">
        <v>6696</v>
      </c>
      <c r="H132" s="741"/>
      <c r="I132" s="741"/>
      <c r="J132" s="738"/>
      <c r="K132" s="738"/>
      <c r="L132" s="741"/>
      <c r="M132" s="741"/>
      <c r="N132" s="738"/>
      <c r="O132" s="738"/>
      <c r="P132" s="741">
        <v>16</v>
      </c>
      <c r="Q132" s="741">
        <v>592</v>
      </c>
      <c r="R132" s="754"/>
      <c r="S132" s="742">
        <v>37</v>
      </c>
    </row>
    <row r="133" spans="1:19" ht="14.4" customHeight="1" x14ac:dyDescent="0.3">
      <c r="A133" s="737" t="s">
        <v>6689</v>
      </c>
      <c r="B133" s="738" t="s">
        <v>6715</v>
      </c>
      <c r="C133" s="738" t="s">
        <v>625</v>
      </c>
      <c r="D133" s="738" t="s">
        <v>3140</v>
      </c>
      <c r="E133" s="738" t="s">
        <v>6651</v>
      </c>
      <c r="F133" s="738" t="s">
        <v>6722</v>
      </c>
      <c r="G133" s="738" t="s">
        <v>6723</v>
      </c>
      <c r="H133" s="741"/>
      <c r="I133" s="741"/>
      <c r="J133" s="738"/>
      <c r="K133" s="738"/>
      <c r="L133" s="741"/>
      <c r="M133" s="741"/>
      <c r="N133" s="738"/>
      <c r="O133" s="738"/>
      <c r="P133" s="741">
        <v>56</v>
      </c>
      <c r="Q133" s="741">
        <v>39256</v>
      </c>
      <c r="R133" s="754"/>
      <c r="S133" s="742">
        <v>701</v>
      </c>
    </row>
    <row r="134" spans="1:19" ht="14.4" customHeight="1" x14ac:dyDescent="0.3">
      <c r="A134" s="737" t="s">
        <v>6689</v>
      </c>
      <c r="B134" s="738" t="s">
        <v>6715</v>
      </c>
      <c r="C134" s="738" t="s">
        <v>625</v>
      </c>
      <c r="D134" s="738" t="s">
        <v>3140</v>
      </c>
      <c r="E134" s="738" t="s">
        <v>6651</v>
      </c>
      <c r="F134" s="738" t="s">
        <v>6664</v>
      </c>
      <c r="G134" s="738" t="s">
        <v>6665</v>
      </c>
      <c r="H134" s="741"/>
      <c r="I134" s="741"/>
      <c r="J134" s="738"/>
      <c r="K134" s="738"/>
      <c r="L134" s="741"/>
      <c r="M134" s="741"/>
      <c r="N134" s="738"/>
      <c r="O134" s="738"/>
      <c r="P134" s="741">
        <v>2</v>
      </c>
      <c r="Q134" s="741">
        <v>66.67</v>
      </c>
      <c r="R134" s="754"/>
      <c r="S134" s="742">
        <v>33.335000000000001</v>
      </c>
    </row>
    <row r="135" spans="1:19" ht="14.4" customHeight="1" x14ac:dyDescent="0.3">
      <c r="A135" s="737" t="s">
        <v>6689</v>
      </c>
      <c r="B135" s="738" t="s">
        <v>6715</v>
      </c>
      <c r="C135" s="738" t="s">
        <v>625</v>
      </c>
      <c r="D135" s="738" t="s">
        <v>3140</v>
      </c>
      <c r="E135" s="738" t="s">
        <v>6651</v>
      </c>
      <c r="F135" s="738" t="s">
        <v>6699</v>
      </c>
      <c r="G135" s="738" t="s">
        <v>6700</v>
      </c>
      <c r="H135" s="741"/>
      <c r="I135" s="741"/>
      <c r="J135" s="738"/>
      <c r="K135" s="738"/>
      <c r="L135" s="741"/>
      <c r="M135" s="741"/>
      <c r="N135" s="738"/>
      <c r="O135" s="738"/>
      <c r="P135" s="741">
        <v>21</v>
      </c>
      <c r="Q135" s="741">
        <v>2436</v>
      </c>
      <c r="R135" s="754"/>
      <c r="S135" s="742">
        <v>116</v>
      </c>
    </row>
    <row r="136" spans="1:19" ht="14.4" customHeight="1" x14ac:dyDescent="0.3">
      <c r="A136" s="737" t="s">
        <v>6689</v>
      </c>
      <c r="B136" s="738" t="s">
        <v>6715</v>
      </c>
      <c r="C136" s="738" t="s">
        <v>625</v>
      </c>
      <c r="D136" s="738" t="s">
        <v>3140</v>
      </c>
      <c r="E136" s="738" t="s">
        <v>6651</v>
      </c>
      <c r="F136" s="738" t="s">
        <v>6666</v>
      </c>
      <c r="G136" s="738" t="s">
        <v>6667</v>
      </c>
      <c r="H136" s="741"/>
      <c r="I136" s="741"/>
      <c r="J136" s="738"/>
      <c r="K136" s="738"/>
      <c r="L136" s="741"/>
      <c r="M136" s="741"/>
      <c r="N136" s="738"/>
      <c r="O136" s="738"/>
      <c r="P136" s="741">
        <v>35</v>
      </c>
      <c r="Q136" s="741">
        <v>1295</v>
      </c>
      <c r="R136" s="754"/>
      <c r="S136" s="742">
        <v>37</v>
      </c>
    </row>
    <row r="137" spans="1:19" ht="14.4" customHeight="1" x14ac:dyDescent="0.3">
      <c r="A137" s="737" t="s">
        <v>6689</v>
      </c>
      <c r="B137" s="738" t="s">
        <v>6715</v>
      </c>
      <c r="C137" s="738" t="s">
        <v>625</v>
      </c>
      <c r="D137" s="738" t="s">
        <v>3140</v>
      </c>
      <c r="E137" s="738" t="s">
        <v>6651</v>
      </c>
      <c r="F137" s="738" t="s">
        <v>6726</v>
      </c>
      <c r="G137" s="738" t="s">
        <v>6727</v>
      </c>
      <c r="H137" s="741"/>
      <c r="I137" s="741"/>
      <c r="J137" s="738"/>
      <c r="K137" s="738"/>
      <c r="L137" s="741"/>
      <c r="M137" s="741"/>
      <c r="N137" s="738"/>
      <c r="O137" s="738"/>
      <c r="P137" s="741">
        <v>3</v>
      </c>
      <c r="Q137" s="741">
        <v>96</v>
      </c>
      <c r="R137" s="754"/>
      <c r="S137" s="742">
        <v>32</v>
      </c>
    </row>
    <row r="138" spans="1:19" ht="14.4" customHeight="1" x14ac:dyDescent="0.3">
      <c r="A138" s="737" t="s">
        <v>6689</v>
      </c>
      <c r="B138" s="738" t="s">
        <v>6715</v>
      </c>
      <c r="C138" s="738" t="s">
        <v>625</v>
      </c>
      <c r="D138" s="738" t="s">
        <v>3140</v>
      </c>
      <c r="E138" s="738" t="s">
        <v>6651</v>
      </c>
      <c r="F138" s="738" t="s">
        <v>6728</v>
      </c>
      <c r="G138" s="738" t="s">
        <v>6729</v>
      </c>
      <c r="H138" s="741"/>
      <c r="I138" s="741"/>
      <c r="J138" s="738"/>
      <c r="K138" s="738"/>
      <c r="L138" s="741"/>
      <c r="M138" s="741"/>
      <c r="N138" s="738"/>
      <c r="O138" s="738"/>
      <c r="P138" s="741">
        <v>64</v>
      </c>
      <c r="Q138" s="741">
        <v>22720</v>
      </c>
      <c r="R138" s="754"/>
      <c r="S138" s="742">
        <v>355</v>
      </c>
    </row>
    <row r="139" spans="1:19" ht="14.4" customHeight="1" x14ac:dyDescent="0.3">
      <c r="A139" s="737" t="s">
        <v>6689</v>
      </c>
      <c r="B139" s="738" t="s">
        <v>6715</v>
      </c>
      <c r="C139" s="738" t="s">
        <v>625</v>
      </c>
      <c r="D139" s="738" t="s">
        <v>3140</v>
      </c>
      <c r="E139" s="738" t="s">
        <v>6651</v>
      </c>
      <c r="F139" s="738" t="s">
        <v>6703</v>
      </c>
      <c r="G139" s="738" t="s">
        <v>6704</v>
      </c>
      <c r="H139" s="741"/>
      <c r="I139" s="741"/>
      <c r="J139" s="738"/>
      <c r="K139" s="738"/>
      <c r="L139" s="741"/>
      <c r="M139" s="741"/>
      <c r="N139" s="738"/>
      <c r="O139" s="738"/>
      <c r="P139" s="741">
        <v>4</v>
      </c>
      <c r="Q139" s="741">
        <v>296</v>
      </c>
      <c r="R139" s="754"/>
      <c r="S139" s="742">
        <v>74</v>
      </c>
    </row>
    <row r="140" spans="1:19" ht="14.4" customHeight="1" x14ac:dyDescent="0.3">
      <c r="A140" s="737" t="s">
        <v>6689</v>
      </c>
      <c r="B140" s="738" t="s">
        <v>6715</v>
      </c>
      <c r="C140" s="738" t="s">
        <v>625</v>
      </c>
      <c r="D140" s="738" t="s">
        <v>3147</v>
      </c>
      <c r="E140" s="738" t="s">
        <v>6633</v>
      </c>
      <c r="F140" s="738" t="s">
        <v>6718</v>
      </c>
      <c r="G140" s="738" t="s">
        <v>6717</v>
      </c>
      <c r="H140" s="741"/>
      <c r="I140" s="741"/>
      <c r="J140" s="738"/>
      <c r="K140" s="738"/>
      <c r="L140" s="741">
        <v>1</v>
      </c>
      <c r="M140" s="741">
        <v>6372.54</v>
      </c>
      <c r="N140" s="738">
        <v>1</v>
      </c>
      <c r="O140" s="738">
        <v>6372.54</v>
      </c>
      <c r="P140" s="741"/>
      <c r="Q140" s="741"/>
      <c r="R140" s="754"/>
      <c r="S140" s="742"/>
    </row>
    <row r="141" spans="1:19" ht="14.4" customHeight="1" x14ac:dyDescent="0.3">
      <c r="A141" s="737" t="s">
        <v>6689</v>
      </c>
      <c r="B141" s="738" t="s">
        <v>6715</v>
      </c>
      <c r="C141" s="738" t="s">
        <v>625</v>
      </c>
      <c r="D141" s="738" t="s">
        <v>3147</v>
      </c>
      <c r="E141" s="738" t="s">
        <v>6651</v>
      </c>
      <c r="F141" s="738" t="s">
        <v>6726</v>
      </c>
      <c r="G141" s="738" t="s">
        <v>6727</v>
      </c>
      <c r="H141" s="741"/>
      <c r="I141" s="741"/>
      <c r="J141" s="738"/>
      <c r="K141" s="738"/>
      <c r="L141" s="741">
        <v>1</v>
      </c>
      <c r="M141" s="741">
        <v>32</v>
      </c>
      <c r="N141" s="738">
        <v>1</v>
      </c>
      <c r="O141" s="738">
        <v>32</v>
      </c>
      <c r="P141" s="741"/>
      <c r="Q141" s="741"/>
      <c r="R141" s="754"/>
      <c r="S141" s="742"/>
    </row>
    <row r="142" spans="1:19" ht="14.4" customHeight="1" x14ac:dyDescent="0.3">
      <c r="A142" s="737" t="s">
        <v>6689</v>
      </c>
      <c r="B142" s="738" t="s">
        <v>6715</v>
      </c>
      <c r="C142" s="738" t="s">
        <v>625</v>
      </c>
      <c r="D142" s="738" t="s">
        <v>3148</v>
      </c>
      <c r="E142" s="738" t="s">
        <v>6633</v>
      </c>
      <c r="F142" s="738" t="s">
        <v>6716</v>
      </c>
      <c r="G142" s="738" t="s">
        <v>6717</v>
      </c>
      <c r="H142" s="741"/>
      <c r="I142" s="741"/>
      <c r="J142" s="738"/>
      <c r="K142" s="738"/>
      <c r="L142" s="741">
        <v>1</v>
      </c>
      <c r="M142" s="741">
        <v>2281.7399999999998</v>
      </c>
      <c r="N142" s="738">
        <v>1</v>
      </c>
      <c r="O142" s="738">
        <v>2281.7399999999998</v>
      </c>
      <c r="P142" s="741">
        <v>3</v>
      </c>
      <c r="Q142" s="741">
        <v>6845.2199999999993</v>
      </c>
      <c r="R142" s="754">
        <v>3</v>
      </c>
      <c r="S142" s="742">
        <v>2281.7399999999998</v>
      </c>
    </row>
    <row r="143" spans="1:19" ht="14.4" customHeight="1" x14ac:dyDescent="0.3">
      <c r="A143" s="737" t="s">
        <v>6689</v>
      </c>
      <c r="B143" s="738" t="s">
        <v>6715</v>
      </c>
      <c r="C143" s="738" t="s">
        <v>625</v>
      </c>
      <c r="D143" s="738" t="s">
        <v>3148</v>
      </c>
      <c r="E143" s="738" t="s">
        <v>6633</v>
      </c>
      <c r="F143" s="738" t="s">
        <v>6718</v>
      </c>
      <c r="G143" s="738" t="s">
        <v>6717</v>
      </c>
      <c r="H143" s="741"/>
      <c r="I143" s="741"/>
      <c r="J143" s="738"/>
      <c r="K143" s="738"/>
      <c r="L143" s="741">
        <v>1</v>
      </c>
      <c r="M143" s="741">
        <v>6372.54</v>
      </c>
      <c r="N143" s="738">
        <v>1</v>
      </c>
      <c r="O143" s="738">
        <v>6372.54</v>
      </c>
      <c r="P143" s="741">
        <v>4.09</v>
      </c>
      <c r="Q143" s="741">
        <v>26070.059999999998</v>
      </c>
      <c r="R143" s="754">
        <v>4.090999821107439</v>
      </c>
      <c r="S143" s="742">
        <v>6374.0977995110024</v>
      </c>
    </row>
    <row r="144" spans="1:19" ht="14.4" customHeight="1" x14ac:dyDescent="0.3">
      <c r="A144" s="737" t="s">
        <v>6689</v>
      </c>
      <c r="B144" s="738" t="s">
        <v>6715</v>
      </c>
      <c r="C144" s="738" t="s">
        <v>625</v>
      </c>
      <c r="D144" s="738" t="s">
        <v>3148</v>
      </c>
      <c r="E144" s="738" t="s">
        <v>6651</v>
      </c>
      <c r="F144" s="738" t="s">
        <v>6656</v>
      </c>
      <c r="G144" s="738" t="s">
        <v>6657</v>
      </c>
      <c r="H144" s="741"/>
      <c r="I144" s="741"/>
      <c r="J144" s="738"/>
      <c r="K144" s="738"/>
      <c r="L144" s="741">
        <v>53</v>
      </c>
      <c r="M144" s="741">
        <v>3498</v>
      </c>
      <c r="N144" s="738">
        <v>1</v>
      </c>
      <c r="O144" s="738">
        <v>66</v>
      </c>
      <c r="P144" s="741">
        <v>55</v>
      </c>
      <c r="Q144" s="741">
        <v>3630</v>
      </c>
      <c r="R144" s="754">
        <v>1.0377358490566038</v>
      </c>
      <c r="S144" s="742">
        <v>66</v>
      </c>
    </row>
    <row r="145" spans="1:19" ht="14.4" customHeight="1" x14ac:dyDescent="0.3">
      <c r="A145" s="737" t="s">
        <v>6689</v>
      </c>
      <c r="B145" s="738" t="s">
        <v>6715</v>
      </c>
      <c r="C145" s="738" t="s">
        <v>625</v>
      </c>
      <c r="D145" s="738" t="s">
        <v>3148</v>
      </c>
      <c r="E145" s="738" t="s">
        <v>6651</v>
      </c>
      <c r="F145" s="738" t="s">
        <v>6720</v>
      </c>
      <c r="G145" s="738" t="s">
        <v>6721</v>
      </c>
      <c r="H145" s="741"/>
      <c r="I145" s="741"/>
      <c r="J145" s="738"/>
      <c r="K145" s="738"/>
      <c r="L145" s="741">
        <v>1</v>
      </c>
      <c r="M145" s="741">
        <v>146</v>
      </c>
      <c r="N145" s="738">
        <v>1</v>
      </c>
      <c r="O145" s="738">
        <v>146</v>
      </c>
      <c r="P145" s="741"/>
      <c r="Q145" s="741"/>
      <c r="R145" s="754"/>
      <c r="S145" s="742"/>
    </row>
    <row r="146" spans="1:19" ht="14.4" customHeight="1" x14ac:dyDescent="0.3">
      <c r="A146" s="737" t="s">
        <v>6689</v>
      </c>
      <c r="B146" s="738" t="s">
        <v>6715</v>
      </c>
      <c r="C146" s="738" t="s">
        <v>625</v>
      </c>
      <c r="D146" s="738" t="s">
        <v>3148</v>
      </c>
      <c r="E146" s="738" t="s">
        <v>6651</v>
      </c>
      <c r="F146" s="738" t="s">
        <v>6695</v>
      </c>
      <c r="G146" s="738" t="s">
        <v>6696</v>
      </c>
      <c r="H146" s="741"/>
      <c r="I146" s="741"/>
      <c r="J146" s="738"/>
      <c r="K146" s="738"/>
      <c r="L146" s="741">
        <v>88</v>
      </c>
      <c r="M146" s="741">
        <v>3256</v>
      </c>
      <c r="N146" s="738">
        <v>1</v>
      </c>
      <c r="O146" s="738">
        <v>37</v>
      </c>
      <c r="P146" s="741">
        <v>80</v>
      </c>
      <c r="Q146" s="741">
        <v>2960</v>
      </c>
      <c r="R146" s="754">
        <v>0.90909090909090906</v>
      </c>
      <c r="S146" s="742">
        <v>37</v>
      </c>
    </row>
    <row r="147" spans="1:19" ht="14.4" customHeight="1" x14ac:dyDescent="0.3">
      <c r="A147" s="737" t="s">
        <v>6689</v>
      </c>
      <c r="B147" s="738" t="s">
        <v>6715</v>
      </c>
      <c r="C147" s="738" t="s">
        <v>625</v>
      </c>
      <c r="D147" s="738" t="s">
        <v>3148</v>
      </c>
      <c r="E147" s="738" t="s">
        <v>6651</v>
      </c>
      <c r="F147" s="738" t="s">
        <v>6722</v>
      </c>
      <c r="G147" s="738" t="s">
        <v>6723</v>
      </c>
      <c r="H147" s="741"/>
      <c r="I147" s="741"/>
      <c r="J147" s="738"/>
      <c r="K147" s="738"/>
      <c r="L147" s="741">
        <v>19</v>
      </c>
      <c r="M147" s="741">
        <v>13319</v>
      </c>
      <c r="N147" s="738">
        <v>1</v>
      </c>
      <c r="O147" s="738">
        <v>701</v>
      </c>
      <c r="P147" s="741">
        <v>27</v>
      </c>
      <c r="Q147" s="741">
        <v>18927</v>
      </c>
      <c r="R147" s="754">
        <v>1.4210526315789473</v>
      </c>
      <c r="S147" s="742">
        <v>701</v>
      </c>
    </row>
    <row r="148" spans="1:19" ht="14.4" customHeight="1" x14ac:dyDescent="0.3">
      <c r="A148" s="737" t="s">
        <v>6689</v>
      </c>
      <c r="B148" s="738" t="s">
        <v>6715</v>
      </c>
      <c r="C148" s="738" t="s">
        <v>625</v>
      </c>
      <c r="D148" s="738" t="s">
        <v>3148</v>
      </c>
      <c r="E148" s="738" t="s">
        <v>6651</v>
      </c>
      <c r="F148" s="738" t="s">
        <v>6724</v>
      </c>
      <c r="G148" s="738" t="s">
        <v>6725</v>
      </c>
      <c r="H148" s="741"/>
      <c r="I148" s="741"/>
      <c r="J148" s="738"/>
      <c r="K148" s="738"/>
      <c r="L148" s="741">
        <v>2</v>
      </c>
      <c r="M148" s="741">
        <v>262</v>
      </c>
      <c r="N148" s="738">
        <v>1</v>
      </c>
      <c r="O148" s="738">
        <v>131</v>
      </c>
      <c r="P148" s="741"/>
      <c r="Q148" s="741"/>
      <c r="R148" s="754"/>
      <c r="S148" s="742"/>
    </row>
    <row r="149" spans="1:19" ht="14.4" customHeight="1" x14ac:dyDescent="0.3">
      <c r="A149" s="737" t="s">
        <v>6689</v>
      </c>
      <c r="B149" s="738" t="s">
        <v>6715</v>
      </c>
      <c r="C149" s="738" t="s">
        <v>625</v>
      </c>
      <c r="D149" s="738" t="s">
        <v>3148</v>
      </c>
      <c r="E149" s="738" t="s">
        <v>6651</v>
      </c>
      <c r="F149" s="738" t="s">
        <v>6664</v>
      </c>
      <c r="G149" s="738" t="s">
        <v>6665</v>
      </c>
      <c r="H149" s="741"/>
      <c r="I149" s="741"/>
      <c r="J149" s="738"/>
      <c r="K149" s="738"/>
      <c r="L149" s="741">
        <v>7</v>
      </c>
      <c r="M149" s="741">
        <v>233.32999999999998</v>
      </c>
      <c r="N149" s="738">
        <v>1</v>
      </c>
      <c r="O149" s="738">
        <v>33.332857142857144</v>
      </c>
      <c r="P149" s="741">
        <v>10</v>
      </c>
      <c r="Q149" s="741">
        <v>333.33000000000004</v>
      </c>
      <c r="R149" s="754">
        <v>1.4285775511078733</v>
      </c>
      <c r="S149" s="742">
        <v>33.333000000000006</v>
      </c>
    </row>
    <row r="150" spans="1:19" ht="14.4" customHeight="1" x14ac:dyDescent="0.3">
      <c r="A150" s="737" t="s">
        <v>6689</v>
      </c>
      <c r="B150" s="738" t="s">
        <v>6715</v>
      </c>
      <c r="C150" s="738" t="s">
        <v>625</v>
      </c>
      <c r="D150" s="738" t="s">
        <v>3148</v>
      </c>
      <c r="E150" s="738" t="s">
        <v>6651</v>
      </c>
      <c r="F150" s="738" t="s">
        <v>6666</v>
      </c>
      <c r="G150" s="738" t="s">
        <v>6667</v>
      </c>
      <c r="H150" s="741"/>
      <c r="I150" s="741"/>
      <c r="J150" s="738"/>
      <c r="K150" s="738"/>
      <c r="L150" s="741">
        <v>68</v>
      </c>
      <c r="M150" s="741">
        <v>2516</v>
      </c>
      <c r="N150" s="738">
        <v>1</v>
      </c>
      <c r="O150" s="738">
        <v>37</v>
      </c>
      <c r="P150" s="741">
        <v>83</v>
      </c>
      <c r="Q150" s="741">
        <v>3071</v>
      </c>
      <c r="R150" s="754">
        <v>1.2205882352941178</v>
      </c>
      <c r="S150" s="742">
        <v>37</v>
      </c>
    </row>
    <row r="151" spans="1:19" ht="14.4" customHeight="1" x14ac:dyDescent="0.3">
      <c r="A151" s="737" t="s">
        <v>6689</v>
      </c>
      <c r="B151" s="738" t="s">
        <v>6715</v>
      </c>
      <c r="C151" s="738" t="s">
        <v>625</v>
      </c>
      <c r="D151" s="738" t="s">
        <v>3148</v>
      </c>
      <c r="E151" s="738" t="s">
        <v>6651</v>
      </c>
      <c r="F151" s="738" t="s">
        <v>6726</v>
      </c>
      <c r="G151" s="738" t="s">
        <v>6727</v>
      </c>
      <c r="H151" s="741"/>
      <c r="I151" s="741"/>
      <c r="J151" s="738"/>
      <c r="K151" s="738"/>
      <c r="L151" s="741">
        <v>2</v>
      </c>
      <c r="M151" s="741">
        <v>64</v>
      </c>
      <c r="N151" s="738">
        <v>1</v>
      </c>
      <c r="O151" s="738">
        <v>32</v>
      </c>
      <c r="P151" s="741">
        <v>8</v>
      </c>
      <c r="Q151" s="741">
        <v>256</v>
      </c>
      <c r="R151" s="754">
        <v>4</v>
      </c>
      <c r="S151" s="742">
        <v>32</v>
      </c>
    </row>
    <row r="152" spans="1:19" ht="14.4" customHeight="1" x14ac:dyDescent="0.3">
      <c r="A152" s="737" t="s">
        <v>6689</v>
      </c>
      <c r="B152" s="738" t="s">
        <v>6715</v>
      </c>
      <c r="C152" s="738" t="s">
        <v>625</v>
      </c>
      <c r="D152" s="738" t="s">
        <v>3148</v>
      </c>
      <c r="E152" s="738" t="s">
        <v>6651</v>
      </c>
      <c r="F152" s="738" t="s">
        <v>6728</v>
      </c>
      <c r="G152" s="738" t="s">
        <v>6729</v>
      </c>
      <c r="H152" s="741"/>
      <c r="I152" s="741"/>
      <c r="J152" s="738"/>
      <c r="K152" s="738"/>
      <c r="L152" s="741">
        <v>214</v>
      </c>
      <c r="M152" s="741">
        <v>75756</v>
      </c>
      <c r="N152" s="738">
        <v>1</v>
      </c>
      <c r="O152" s="738">
        <v>354</v>
      </c>
      <c r="P152" s="741">
        <v>206</v>
      </c>
      <c r="Q152" s="741">
        <v>73130</v>
      </c>
      <c r="R152" s="754">
        <v>0.96533607899044305</v>
      </c>
      <c r="S152" s="742">
        <v>355</v>
      </c>
    </row>
    <row r="153" spans="1:19" ht="14.4" customHeight="1" x14ac:dyDescent="0.3">
      <c r="A153" s="737" t="s">
        <v>6689</v>
      </c>
      <c r="B153" s="738" t="s">
        <v>6715</v>
      </c>
      <c r="C153" s="738" t="s">
        <v>625</v>
      </c>
      <c r="D153" s="738" t="s">
        <v>3148</v>
      </c>
      <c r="E153" s="738" t="s">
        <v>6651</v>
      </c>
      <c r="F153" s="738" t="s">
        <v>6703</v>
      </c>
      <c r="G153" s="738" t="s">
        <v>6704</v>
      </c>
      <c r="H153" s="741"/>
      <c r="I153" s="741"/>
      <c r="J153" s="738"/>
      <c r="K153" s="738"/>
      <c r="L153" s="741">
        <v>1</v>
      </c>
      <c r="M153" s="741">
        <v>74</v>
      </c>
      <c r="N153" s="738">
        <v>1</v>
      </c>
      <c r="O153" s="738">
        <v>74</v>
      </c>
      <c r="P153" s="741">
        <v>1</v>
      </c>
      <c r="Q153" s="741">
        <v>74</v>
      </c>
      <c r="R153" s="754">
        <v>1</v>
      </c>
      <c r="S153" s="742">
        <v>74</v>
      </c>
    </row>
    <row r="154" spans="1:19" ht="14.4" customHeight="1" x14ac:dyDescent="0.3">
      <c r="A154" s="737" t="s">
        <v>6689</v>
      </c>
      <c r="B154" s="738" t="s">
        <v>6715</v>
      </c>
      <c r="C154" s="738" t="s">
        <v>625</v>
      </c>
      <c r="D154" s="738" t="s">
        <v>3148</v>
      </c>
      <c r="E154" s="738" t="s">
        <v>6651</v>
      </c>
      <c r="F154" s="738" t="s">
        <v>6705</v>
      </c>
      <c r="G154" s="738" t="s">
        <v>6706</v>
      </c>
      <c r="H154" s="741"/>
      <c r="I154" s="741"/>
      <c r="J154" s="738"/>
      <c r="K154" s="738"/>
      <c r="L154" s="741">
        <v>7</v>
      </c>
      <c r="M154" s="741">
        <v>1554</v>
      </c>
      <c r="N154" s="738">
        <v>1</v>
      </c>
      <c r="O154" s="738">
        <v>222</v>
      </c>
      <c r="P154" s="741">
        <v>7</v>
      </c>
      <c r="Q154" s="741">
        <v>1561</v>
      </c>
      <c r="R154" s="754">
        <v>1.0045045045045045</v>
      </c>
      <c r="S154" s="742">
        <v>223</v>
      </c>
    </row>
    <row r="155" spans="1:19" ht="14.4" customHeight="1" x14ac:dyDescent="0.3">
      <c r="A155" s="737" t="s">
        <v>6689</v>
      </c>
      <c r="B155" s="738" t="s">
        <v>6715</v>
      </c>
      <c r="C155" s="738" t="s">
        <v>625</v>
      </c>
      <c r="D155" s="738" t="s">
        <v>3148</v>
      </c>
      <c r="E155" s="738" t="s">
        <v>6651</v>
      </c>
      <c r="F155" s="738" t="s">
        <v>6709</v>
      </c>
      <c r="G155" s="738" t="s">
        <v>6710</v>
      </c>
      <c r="H155" s="741"/>
      <c r="I155" s="741"/>
      <c r="J155" s="738"/>
      <c r="K155" s="738"/>
      <c r="L155" s="741">
        <v>1</v>
      </c>
      <c r="M155" s="741">
        <v>222</v>
      </c>
      <c r="N155" s="738">
        <v>1</v>
      </c>
      <c r="O155" s="738">
        <v>222</v>
      </c>
      <c r="P155" s="741"/>
      <c r="Q155" s="741"/>
      <c r="R155" s="754"/>
      <c r="S155" s="742"/>
    </row>
    <row r="156" spans="1:19" ht="14.4" customHeight="1" x14ac:dyDescent="0.3">
      <c r="A156" s="737" t="s">
        <v>6689</v>
      </c>
      <c r="B156" s="738" t="s">
        <v>6715</v>
      </c>
      <c r="C156" s="738" t="s">
        <v>625</v>
      </c>
      <c r="D156" s="738" t="s">
        <v>3148</v>
      </c>
      <c r="E156" s="738" t="s">
        <v>6651</v>
      </c>
      <c r="F156" s="738" t="s">
        <v>6730</v>
      </c>
      <c r="G156" s="738" t="s">
        <v>6731</v>
      </c>
      <c r="H156" s="741"/>
      <c r="I156" s="741"/>
      <c r="J156" s="738"/>
      <c r="K156" s="738"/>
      <c r="L156" s="741">
        <v>44</v>
      </c>
      <c r="M156" s="741">
        <v>7788</v>
      </c>
      <c r="N156" s="738">
        <v>1</v>
      </c>
      <c r="O156" s="738">
        <v>177</v>
      </c>
      <c r="P156" s="741">
        <v>54</v>
      </c>
      <c r="Q156" s="741">
        <v>9558</v>
      </c>
      <c r="R156" s="754">
        <v>1.2272727272727273</v>
      </c>
      <c r="S156" s="742">
        <v>177</v>
      </c>
    </row>
    <row r="157" spans="1:19" ht="14.4" customHeight="1" x14ac:dyDescent="0.3">
      <c r="A157" s="737" t="s">
        <v>6689</v>
      </c>
      <c r="B157" s="738" t="s">
        <v>6732</v>
      </c>
      <c r="C157" s="738" t="s">
        <v>625</v>
      </c>
      <c r="D157" s="738" t="s">
        <v>3094</v>
      </c>
      <c r="E157" s="738" t="s">
        <v>6633</v>
      </c>
      <c r="F157" s="738" t="s">
        <v>6735</v>
      </c>
      <c r="G157" s="738" t="s">
        <v>3038</v>
      </c>
      <c r="H157" s="741"/>
      <c r="I157" s="741"/>
      <c r="J157" s="738"/>
      <c r="K157" s="738"/>
      <c r="L157" s="741"/>
      <c r="M157" s="741"/>
      <c r="N157" s="738"/>
      <c r="O157" s="738"/>
      <c r="P157" s="741">
        <v>6</v>
      </c>
      <c r="Q157" s="741">
        <v>55716</v>
      </c>
      <c r="R157" s="754"/>
      <c r="S157" s="742">
        <v>9286</v>
      </c>
    </row>
    <row r="158" spans="1:19" ht="14.4" customHeight="1" x14ac:dyDescent="0.3">
      <c r="A158" s="737" t="s">
        <v>6689</v>
      </c>
      <c r="B158" s="738" t="s">
        <v>6732</v>
      </c>
      <c r="C158" s="738" t="s">
        <v>625</v>
      </c>
      <c r="D158" s="738" t="s">
        <v>3094</v>
      </c>
      <c r="E158" s="738" t="s">
        <v>6633</v>
      </c>
      <c r="F158" s="738" t="s">
        <v>6737</v>
      </c>
      <c r="G158" s="738" t="s">
        <v>3036</v>
      </c>
      <c r="H158" s="741"/>
      <c r="I158" s="741"/>
      <c r="J158" s="738"/>
      <c r="K158" s="738"/>
      <c r="L158" s="741"/>
      <c r="M158" s="741"/>
      <c r="N158" s="738"/>
      <c r="O158" s="738"/>
      <c r="P158" s="741">
        <v>3</v>
      </c>
      <c r="Q158" s="741">
        <v>17655.39</v>
      </c>
      <c r="R158" s="754"/>
      <c r="S158" s="742">
        <v>5885.13</v>
      </c>
    </row>
    <row r="159" spans="1:19" ht="14.4" customHeight="1" x14ac:dyDescent="0.3">
      <c r="A159" s="737" t="s">
        <v>6689</v>
      </c>
      <c r="B159" s="738" t="s">
        <v>6732</v>
      </c>
      <c r="C159" s="738" t="s">
        <v>625</v>
      </c>
      <c r="D159" s="738" t="s">
        <v>3094</v>
      </c>
      <c r="E159" s="738" t="s">
        <v>6651</v>
      </c>
      <c r="F159" s="738" t="s">
        <v>6720</v>
      </c>
      <c r="G159" s="738" t="s">
        <v>6721</v>
      </c>
      <c r="H159" s="741"/>
      <c r="I159" s="741"/>
      <c r="J159" s="738"/>
      <c r="K159" s="738"/>
      <c r="L159" s="741"/>
      <c r="M159" s="741"/>
      <c r="N159" s="738"/>
      <c r="O159" s="738"/>
      <c r="P159" s="741">
        <v>5</v>
      </c>
      <c r="Q159" s="741">
        <v>735</v>
      </c>
      <c r="R159" s="754"/>
      <c r="S159" s="742">
        <v>147</v>
      </c>
    </row>
    <row r="160" spans="1:19" ht="14.4" customHeight="1" x14ac:dyDescent="0.3">
      <c r="A160" s="737" t="s">
        <v>6689</v>
      </c>
      <c r="B160" s="738" t="s">
        <v>6732</v>
      </c>
      <c r="C160" s="738" t="s">
        <v>625</v>
      </c>
      <c r="D160" s="738" t="s">
        <v>3094</v>
      </c>
      <c r="E160" s="738" t="s">
        <v>6651</v>
      </c>
      <c r="F160" s="738" t="s">
        <v>6666</v>
      </c>
      <c r="G160" s="738" t="s">
        <v>6667</v>
      </c>
      <c r="H160" s="741"/>
      <c r="I160" s="741"/>
      <c r="J160" s="738"/>
      <c r="K160" s="738"/>
      <c r="L160" s="741"/>
      <c r="M160" s="741"/>
      <c r="N160" s="738"/>
      <c r="O160" s="738"/>
      <c r="P160" s="741">
        <v>3</v>
      </c>
      <c r="Q160" s="741">
        <v>111</v>
      </c>
      <c r="R160" s="754"/>
      <c r="S160" s="742">
        <v>37</v>
      </c>
    </row>
    <row r="161" spans="1:19" ht="14.4" customHeight="1" x14ac:dyDescent="0.3">
      <c r="A161" s="737" t="s">
        <v>6689</v>
      </c>
      <c r="B161" s="738" t="s">
        <v>6732</v>
      </c>
      <c r="C161" s="738" t="s">
        <v>625</v>
      </c>
      <c r="D161" s="738" t="s">
        <v>3094</v>
      </c>
      <c r="E161" s="738" t="s">
        <v>6651</v>
      </c>
      <c r="F161" s="738" t="s">
        <v>6705</v>
      </c>
      <c r="G161" s="738" t="s">
        <v>6706</v>
      </c>
      <c r="H161" s="741"/>
      <c r="I161" s="741"/>
      <c r="J161" s="738"/>
      <c r="K161" s="738"/>
      <c r="L161" s="741"/>
      <c r="M161" s="741"/>
      <c r="N161" s="738"/>
      <c r="O161" s="738"/>
      <c r="P161" s="741">
        <v>3</v>
      </c>
      <c r="Q161" s="741">
        <v>669</v>
      </c>
      <c r="R161" s="754"/>
      <c r="S161" s="742">
        <v>223</v>
      </c>
    </row>
    <row r="162" spans="1:19" ht="14.4" customHeight="1" x14ac:dyDescent="0.3">
      <c r="A162" s="737" t="s">
        <v>6689</v>
      </c>
      <c r="B162" s="738" t="s">
        <v>6732</v>
      </c>
      <c r="C162" s="738" t="s">
        <v>625</v>
      </c>
      <c r="D162" s="738" t="s">
        <v>3094</v>
      </c>
      <c r="E162" s="738" t="s">
        <v>6651</v>
      </c>
      <c r="F162" s="738" t="s">
        <v>6762</v>
      </c>
      <c r="G162" s="738" t="s">
        <v>6763</v>
      </c>
      <c r="H162" s="741"/>
      <c r="I162" s="741"/>
      <c r="J162" s="738"/>
      <c r="K162" s="738"/>
      <c r="L162" s="741"/>
      <c r="M162" s="741"/>
      <c r="N162" s="738"/>
      <c r="O162" s="738"/>
      <c r="P162" s="741">
        <v>3</v>
      </c>
      <c r="Q162" s="741">
        <v>177</v>
      </c>
      <c r="R162" s="754"/>
      <c r="S162" s="742">
        <v>59</v>
      </c>
    </row>
    <row r="163" spans="1:19" ht="14.4" customHeight="1" x14ac:dyDescent="0.3">
      <c r="A163" s="737" t="s">
        <v>6689</v>
      </c>
      <c r="B163" s="738" t="s">
        <v>6732</v>
      </c>
      <c r="C163" s="738" t="s">
        <v>625</v>
      </c>
      <c r="D163" s="738" t="s">
        <v>3094</v>
      </c>
      <c r="E163" s="738" t="s">
        <v>6651</v>
      </c>
      <c r="F163" s="738" t="s">
        <v>6668</v>
      </c>
      <c r="G163" s="738" t="s">
        <v>6669</v>
      </c>
      <c r="H163" s="741"/>
      <c r="I163" s="741"/>
      <c r="J163" s="738"/>
      <c r="K163" s="738"/>
      <c r="L163" s="741"/>
      <c r="M163" s="741"/>
      <c r="N163" s="738"/>
      <c r="O163" s="738"/>
      <c r="P163" s="741">
        <v>5</v>
      </c>
      <c r="Q163" s="741">
        <v>140</v>
      </c>
      <c r="R163" s="754"/>
      <c r="S163" s="742">
        <v>28</v>
      </c>
    </row>
    <row r="164" spans="1:19" ht="14.4" customHeight="1" x14ac:dyDescent="0.3">
      <c r="A164" s="737" t="s">
        <v>6689</v>
      </c>
      <c r="B164" s="738" t="s">
        <v>6732</v>
      </c>
      <c r="C164" s="738" t="s">
        <v>625</v>
      </c>
      <c r="D164" s="738" t="s">
        <v>3094</v>
      </c>
      <c r="E164" s="738" t="s">
        <v>6651</v>
      </c>
      <c r="F164" s="738" t="s">
        <v>6670</v>
      </c>
      <c r="G164" s="738" t="s">
        <v>6671</v>
      </c>
      <c r="H164" s="741"/>
      <c r="I164" s="741"/>
      <c r="J164" s="738"/>
      <c r="K164" s="738"/>
      <c r="L164" s="741"/>
      <c r="M164" s="741"/>
      <c r="N164" s="738"/>
      <c r="O164" s="738"/>
      <c r="P164" s="741">
        <v>4</v>
      </c>
      <c r="Q164" s="741">
        <v>236</v>
      </c>
      <c r="R164" s="754"/>
      <c r="S164" s="742">
        <v>59</v>
      </c>
    </row>
    <row r="165" spans="1:19" ht="14.4" customHeight="1" x14ac:dyDescent="0.3">
      <c r="A165" s="737" t="s">
        <v>6689</v>
      </c>
      <c r="B165" s="738" t="s">
        <v>6732</v>
      </c>
      <c r="C165" s="738" t="s">
        <v>625</v>
      </c>
      <c r="D165" s="738" t="s">
        <v>6614</v>
      </c>
      <c r="E165" s="738" t="s">
        <v>6633</v>
      </c>
      <c r="F165" s="738" t="s">
        <v>6734</v>
      </c>
      <c r="G165" s="738" t="s">
        <v>3040</v>
      </c>
      <c r="H165" s="741"/>
      <c r="I165" s="741"/>
      <c r="J165" s="738"/>
      <c r="K165" s="738"/>
      <c r="L165" s="741">
        <v>0.5</v>
      </c>
      <c r="M165" s="741">
        <v>10742.96</v>
      </c>
      <c r="N165" s="738">
        <v>1</v>
      </c>
      <c r="O165" s="738">
        <v>21485.919999999998</v>
      </c>
      <c r="P165" s="741"/>
      <c r="Q165" s="741"/>
      <c r="R165" s="754"/>
      <c r="S165" s="742"/>
    </row>
    <row r="166" spans="1:19" ht="14.4" customHeight="1" x14ac:dyDescent="0.3">
      <c r="A166" s="737" t="s">
        <v>6689</v>
      </c>
      <c r="B166" s="738" t="s">
        <v>6732</v>
      </c>
      <c r="C166" s="738" t="s">
        <v>625</v>
      </c>
      <c r="D166" s="738" t="s">
        <v>6614</v>
      </c>
      <c r="E166" s="738" t="s">
        <v>6633</v>
      </c>
      <c r="F166" s="738" t="s">
        <v>6739</v>
      </c>
      <c r="G166" s="738" t="s">
        <v>3040</v>
      </c>
      <c r="H166" s="741"/>
      <c r="I166" s="741"/>
      <c r="J166" s="738"/>
      <c r="K166" s="738"/>
      <c r="L166" s="741"/>
      <c r="M166" s="741"/>
      <c r="N166" s="738"/>
      <c r="O166" s="738"/>
      <c r="P166" s="741">
        <v>1.5</v>
      </c>
      <c r="Q166" s="741">
        <v>32201.85</v>
      </c>
      <c r="R166" s="754"/>
      <c r="S166" s="742">
        <v>21467.899999999998</v>
      </c>
    </row>
    <row r="167" spans="1:19" ht="14.4" customHeight="1" x14ac:dyDescent="0.3">
      <c r="A167" s="737" t="s">
        <v>6689</v>
      </c>
      <c r="B167" s="738" t="s">
        <v>6732</v>
      </c>
      <c r="C167" s="738" t="s">
        <v>625</v>
      </c>
      <c r="D167" s="738" t="s">
        <v>6614</v>
      </c>
      <c r="E167" s="738" t="s">
        <v>6651</v>
      </c>
      <c r="F167" s="738" t="s">
        <v>6656</v>
      </c>
      <c r="G167" s="738" t="s">
        <v>6657</v>
      </c>
      <c r="H167" s="741"/>
      <c r="I167" s="741"/>
      <c r="J167" s="738"/>
      <c r="K167" s="738"/>
      <c r="L167" s="741">
        <v>3</v>
      </c>
      <c r="M167" s="741">
        <v>198</v>
      </c>
      <c r="N167" s="738">
        <v>1</v>
      </c>
      <c r="O167" s="738">
        <v>66</v>
      </c>
      <c r="P167" s="741"/>
      <c r="Q167" s="741"/>
      <c r="R167" s="754"/>
      <c r="S167" s="742"/>
    </row>
    <row r="168" spans="1:19" ht="14.4" customHeight="1" x14ac:dyDescent="0.3">
      <c r="A168" s="737" t="s">
        <v>6689</v>
      </c>
      <c r="B168" s="738" t="s">
        <v>6732</v>
      </c>
      <c r="C168" s="738" t="s">
        <v>625</v>
      </c>
      <c r="D168" s="738" t="s">
        <v>6614</v>
      </c>
      <c r="E168" s="738" t="s">
        <v>6651</v>
      </c>
      <c r="F168" s="738" t="s">
        <v>6740</v>
      </c>
      <c r="G168" s="738" t="s">
        <v>6741</v>
      </c>
      <c r="H168" s="741"/>
      <c r="I168" s="741"/>
      <c r="J168" s="738"/>
      <c r="K168" s="738"/>
      <c r="L168" s="741">
        <v>1</v>
      </c>
      <c r="M168" s="741">
        <v>115</v>
      </c>
      <c r="N168" s="738">
        <v>1</v>
      </c>
      <c r="O168" s="738">
        <v>115</v>
      </c>
      <c r="P168" s="741"/>
      <c r="Q168" s="741"/>
      <c r="R168" s="754"/>
      <c r="S168" s="742"/>
    </row>
    <row r="169" spans="1:19" ht="14.4" customHeight="1" x14ac:dyDescent="0.3">
      <c r="A169" s="737" t="s">
        <v>6689</v>
      </c>
      <c r="B169" s="738" t="s">
        <v>6732</v>
      </c>
      <c r="C169" s="738" t="s">
        <v>625</v>
      </c>
      <c r="D169" s="738" t="s">
        <v>6614</v>
      </c>
      <c r="E169" s="738" t="s">
        <v>6651</v>
      </c>
      <c r="F169" s="738" t="s">
        <v>6720</v>
      </c>
      <c r="G169" s="738" t="s">
        <v>6721</v>
      </c>
      <c r="H169" s="741"/>
      <c r="I169" s="741"/>
      <c r="J169" s="738"/>
      <c r="K169" s="738"/>
      <c r="L169" s="741">
        <v>1</v>
      </c>
      <c r="M169" s="741">
        <v>146</v>
      </c>
      <c r="N169" s="738">
        <v>1</v>
      </c>
      <c r="O169" s="738">
        <v>146</v>
      </c>
      <c r="P169" s="741"/>
      <c r="Q169" s="741"/>
      <c r="R169" s="754"/>
      <c r="S169" s="742"/>
    </row>
    <row r="170" spans="1:19" ht="14.4" customHeight="1" x14ac:dyDescent="0.3">
      <c r="A170" s="737" t="s">
        <v>6689</v>
      </c>
      <c r="B170" s="738" t="s">
        <v>6732</v>
      </c>
      <c r="C170" s="738" t="s">
        <v>625</v>
      </c>
      <c r="D170" s="738" t="s">
        <v>6614</v>
      </c>
      <c r="E170" s="738" t="s">
        <v>6651</v>
      </c>
      <c r="F170" s="738" t="s">
        <v>6695</v>
      </c>
      <c r="G170" s="738" t="s">
        <v>6696</v>
      </c>
      <c r="H170" s="741"/>
      <c r="I170" s="741"/>
      <c r="J170" s="738"/>
      <c r="K170" s="738"/>
      <c r="L170" s="741">
        <v>1</v>
      </c>
      <c r="M170" s="741">
        <v>37</v>
      </c>
      <c r="N170" s="738">
        <v>1</v>
      </c>
      <c r="O170" s="738">
        <v>37</v>
      </c>
      <c r="P170" s="741"/>
      <c r="Q170" s="741"/>
      <c r="R170" s="754"/>
      <c r="S170" s="742"/>
    </row>
    <row r="171" spans="1:19" ht="14.4" customHeight="1" x14ac:dyDescent="0.3">
      <c r="A171" s="737" t="s">
        <v>6689</v>
      </c>
      <c r="B171" s="738" t="s">
        <v>6732</v>
      </c>
      <c r="C171" s="738" t="s">
        <v>625</v>
      </c>
      <c r="D171" s="738" t="s">
        <v>6614</v>
      </c>
      <c r="E171" s="738" t="s">
        <v>6651</v>
      </c>
      <c r="F171" s="738" t="s">
        <v>6752</v>
      </c>
      <c r="G171" s="738" t="s">
        <v>6753</v>
      </c>
      <c r="H171" s="741">
        <v>8</v>
      </c>
      <c r="I171" s="741">
        <v>0</v>
      </c>
      <c r="J171" s="738"/>
      <c r="K171" s="738">
        <v>0</v>
      </c>
      <c r="L171" s="741">
        <v>4</v>
      </c>
      <c r="M171" s="741">
        <v>0</v>
      </c>
      <c r="N171" s="738"/>
      <c r="O171" s="738">
        <v>0</v>
      </c>
      <c r="P171" s="741">
        <v>16</v>
      </c>
      <c r="Q171" s="741">
        <v>0</v>
      </c>
      <c r="R171" s="754"/>
      <c r="S171" s="742">
        <v>0</v>
      </c>
    </row>
    <row r="172" spans="1:19" ht="14.4" customHeight="1" x14ac:dyDescent="0.3">
      <c r="A172" s="737" t="s">
        <v>6689</v>
      </c>
      <c r="B172" s="738" t="s">
        <v>6732</v>
      </c>
      <c r="C172" s="738" t="s">
        <v>625</v>
      </c>
      <c r="D172" s="738" t="s">
        <v>6614</v>
      </c>
      <c r="E172" s="738" t="s">
        <v>6651</v>
      </c>
      <c r="F172" s="738" t="s">
        <v>6664</v>
      </c>
      <c r="G172" s="738" t="s">
        <v>6665</v>
      </c>
      <c r="H172" s="741">
        <v>37</v>
      </c>
      <c r="I172" s="741">
        <v>0</v>
      </c>
      <c r="J172" s="738">
        <v>0</v>
      </c>
      <c r="K172" s="738">
        <v>0</v>
      </c>
      <c r="L172" s="741">
        <v>1</v>
      </c>
      <c r="M172" s="741">
        <v>33.33</v>
      </c>
      <c r="N172" s="738">
        <v>1</v>
      </c>
      <c r="O172" s="738">
        <v>33.33</v>
      </c>
      <c r="P172" s="741"/>
      <c r="Q172" s="741"/>
      <c r="R172" s="754"/>
      <c r="S172" s="742"/>
    </row>
    <row r="173" spans="1:19" ht="14.4" customHeight="1" x14ac:dyDescent="0.3">
      <c r="A173" s="737" t="s">
        <v>6689</v>
      </c>
      <c r="B173" s="738" t="s">
        <v>6732</v>
      </c>
      <c r="C173" s="738" t="s">
        <v>625</v>
      </c>
      <c r="D173" s="738" t="s">
        <v>6614</v>
      </c>
      <c r="E173" s="738" t="s">
        <v>6651</v>
      </c>
      <c r="F173" s="738" t="s">
        <v>6699</v>
      </c>
      <c r="G173" s="738" t="s">
        <v>6700</v>
      </c>
      <c r="H173" s="741">
        <v>100</v>
      </c>
      <c r="I173" s="741">
        <v>10800</v>
      </c>
      <c r="J173" s="738">
        <v>0.81669691470054451</v>
      </c>
      <c r="K173" s="738">
        <v>108</v>
      </c>
      <c r="L173" s="741">
        <v>114</v>
      </c>
      <c r="M173" s="741">
        <v>13224</v>
      </c>
      <c r="N173" s="738">
        <v>1</v>
      </c>
      <c r="O173" s="738">
        <v>116</v>
      </c>
      <c r="P173" s="741">
        <v>100</v>
      </c>
      <c r="Q173" s="741">
        <v>11600</v>
      </c>
      <c r="R173" s="754">
        <v>0.8771929824561403</v>
      </c>
      <c r="S173" s="742">
        <v>116</v>
      </c>
    </row>
    <row r="174" spans="1:19" ht="14.4" customHeight="1" x14ac:dyDescent="0.3">
      <c r="A174" s="737" t="s">
        <v>6689</v>
      </c>
      <c r="B174" s="738" t="s">
        <v>6732</v>
      </c>
      <c r="C174" s="738" t="s">
        <v>625</v>
      </c>
      <c r="D174" s="738" t="s">
        <v>6614</v>
      </c>
      <c r="E174" s="738" t="s">
        <v>6651</v>
      </c>
      <c r="F174" s="738" t="s">
        <v>6666</v>
      </c>
      <c r="G174" s="738" t="s">
        <v>6667</v>
      </c>
      <c r="H174" s="741"/>
      <c r="I174" s="741"/>
      <c r="J174" s="738"/>
      <c r="K174" s="738"/>
      <c r="L174" s="741">
        <v>2</v>
      </c>
      <c r="M174" s="741">
        <v>74</v>
      </c>
      <c r="N174" s="738">
        <v>1</v>
      </c>
      <c r="O174" s="738">
        <v>37</v>
      </c>
      <c r="P174" s="741">
        <v>2</v>
      </c>
      <c r="Q174" s="741">
        <v>74</v>
      </c>
      <c r="R174" s="754">
        <v>1</v>
      </c>
      <c r="S174" s="742">
        <v>37</v>
      </c>
    </row>
    <row r="175" spans="1:19" ht="14.4" customHeight="1" x14ac:dyDescent="0.3">
      <c r="A175" s="737" t="s">
        <v>6689</v>
      </c>
      <c r="B175" s="738" t="s">
        <v>6732</v>
      </c>
      <c r="C175" s="738" t="s">
        <v>625</v>
      </c>
      <c r="D175" s="738" t="s">
        <v>6614</v>
      </c>
      <c r="E175" s="738" t="s">
        <v>6651</v>
      </c>
      <c r="F175" s="738" t="s">
        <v>6762</v>
      </c>
      <c r="G175" s="738" t="s">
        <v>6763</v>
      </c>
      <c r="H175" s="741"/>
      <c r="I175" s="741"/>
      <c r="J175" s="738"/>
      <c r="K175" s="738"/>
      <c r="L175" s="741">
        <v>1</v>
      </c>
      <c r="M175" s="741">
        <v>59</v>
      </c>
      <c r="N175" s="738">
        <v>1</v>
      </c>
      <c r="O175" s="738">
        <v>59</v>
      </c>
      <c r="P175" s="741"/>
      <c r="Q175" s="741"/>
      <c r="R175" s="754"/>
      <c r="S175" s="742"/>
    </row>
    <row r="176" spans="1:19" ht="14.4" customHeight="1" x14ac:dyDescent="0.3">
      <c r="A176" s="737" t="s">
        <v>6689</v>
      </c>
      <c r="B176" s="738" t="s">
        <v>6732</v>
      </c>
      <c r="C176" s="738" t="s">
        <v>625</v>
      </c>
      <c r="D176" s="738" t="s">
        <v>6614</v>
      </c>
      <c r="E176" s="738" t="s">
        <v>6651</v>
      </c>
      <c r="F176" s="738" t="s">
        <v>6670</v>
      </c>
      <c r="G176" s="738" t="s">
        <v>6671</v>
      </c>
      <c r="H176" s="741">
        <v>7</v>
      </c>
      <c r="I176" s="741">
        <v>399</v>
      </c>
      <c r="J176" s="738">
        <v>0.16906779661016949</v>
      </c>
      <c r="K176" s="738">
        <v>57</v>
      </c>
      <c r="L176" s="741">
        <v>40</v>
      </c>
      <c r="M176" s="741">
        <v>2360</v>
      </c>
      <c r="N176" s="738">
        <v>1</v>
      </c>
      <c r="O176" s="738">
        <v>59</v>
      </c>
      <c r="P176" s="741">
        <v>40</v>
      </c>
      <c r="Q176" s="741">
        <v>2360</v>
      </c>
      <c r="R176" s="754">
        <v>1</v>
      </c>
      <c r="S176" s="742">
        <v>59</v>
      </c>
    </row>
    <row r="177" spans="1:19" ht="14.4" customHeight="1" x14ac:dyDescent="0.3">
      <c r="A177" s="737" t="s">
        <v>6689</v>
      </c>
      <c r="B177" s="738" t="s">
        <v>6732</v>
      </c>
      <c r="C177" s="738" t="s">
        <v>625</v>
      </c>
      <c r="D177" s="738" t="s">
        <v>6614</v>
      </c>
      <c r="E177" s="738" t="s">
        <v>6651</v>
      </c>
      <c r="F177" s="738" t="s">
        <v>6764</v>
      </c>
      <c r="G177" s="738" t="s">
        <v>6765</v>
      </c>
      <c r="H177" s="741"/>
      <c r="I177" s="741"/>
      <c r="J177" s="738"/>
      <c r="K177" s="738"/>
      <c r="L177" s="741">
        <v>5</v>
      </c>
      <c r="M177" s="741">
        <v>885</v>
      </c>
      <c r="N177" s="738">
        <v>1</v>
      </c>
      <c r="O177" s="738">
        <v>177</v>
      </c>
      <c r="P177" s="741"/>
      <c r="Q177" s="741"/>
      <c r="R177" s="754"/>
      <c r="S177" s="742"/>
    </row>
    <row r="178" spans="1:19" ht="14.4" customHeight="1" x14ac:dyDescent="0.3">
      <c r="A178" s="737" t="s">
        <v>6689</v>
      </c>
      <c r="B178" s="738" t="s">
        <v>6732</v>
      </c>
      <c r="C178" s="738" t="s">
        <v>625</v>
      </c>
      <c r="D178" s="738" t="s">
        <v>6614</v>
      </c>
      <c r="E178" s="738" t="s">
        <v>6651</v>
      </c>
      <c r="F178" s="738" t="s">
        <v>6766</v>
      </c>
      <c r="G178" s="738" t="s">
        <v>6767</v>
      </c>
      <c r="H178" s="741"/>
      <c r="I178" s="741"/>
      <c r="J178" s="738"/>
      <c r="K178" s="738"/>
      <c r="L178" s="741">
        <v>18</v>
      </c>
      <c r="M178" s="741">
        <v>6372</v>
      </c>
      <c r="N178" s="738">
        <v>1</v>
      </c>
      <c r="O178" s="738">
        <v>354</v>
      </c>
      <c r="P178" s="741"/>
      <c r="Q178" s="741"/>
      <c r="R178" s="754"/>
      <c r="S178" s="742"/>
    </row>
    <row r="179" spans="1:19" ht="14.4" customHeight="1" x14ac:dyDescent="0.3">
      <c r="A179" s="737" t="s">
        <v>6689</v>
      </c>
      <c r="B179" s="738" t="s">
        <v>6732</v>
      </c>
      <c r="C179" s="738" t="s">
        <v>625</v>
      </c>
      <c r="D179" s="738" t="s">
        <v>3099</v>
      </c>
      <c r="E179" s="738" t="s">
        <v>6651</v>
      </c>
      <c r="F179" s="738" t="s">
        <v>6720</v>
      </c>
      <c r="G179" s="738" t="s">
        <v>6721</v>
      </c>
      <c r="H179" s="741"/>
      <c r="I179" s="741"/>
      <c r="J179" s="738"/>
      <c r="K179" s="738"/>
      <c r="L179" s="741">
        <v>1</v>
      </c>
      <c r="M179" s="741">
        <v>146</v>
      </c>
      <c r="N179" s="738">
        <v>1</v>
      </c>
      <c r="O179" s="738">
        <v>146</v>
      </c>
      <c r="P179" s="741"/>
      <c r="Q179" s="741"/>
      <c r="R179" s="754"/>
      <c r="S179" s="742"/>
    </row>
    <row r="180" spans="1:19" ht="14.4" customHeight="1" x14ac:dyDescent="0.3">
      <c r="A180" s="737" t="s">
        <v>6689</v>
      </c>
      <c r="B180" s="738" t="s">
        <v>6732</v>
      </c>
      <c r="C180" s="738" t="s">
        <v>625</v>
      </c>
      <c r="D180" s="738" t="s">
        <v>3099</v>
      </c>
      <c r="E180" s="738" t="s">
        <v>6651</v>
      </c>
      <c r="F180" s="738" t="s">
        <v>6695</v>
      </c>
      <c r="G180" s="738" t="s">
        <v>6696</v>
      </c>
      <c r="H180" s="741"/>
      <c r="I180" s="741"/>
      <c r="J180" s="738"/>
      <c r="K180" s="738"/>
      <c r="L180" s="741">
        <v>1</v>
      </c>
      <c r="M180" s="741">
        <v>37</v>
      </c>
      <c r="N180" s="738">
        <v>1</v>
      </c>
      <c r="O180" s="738">
        <v>37</v>
      </c>
      <c r="P180" s="741"/>
      <c r="Q180" s="741"/>
      <c r="R180" s="754"/>
      <c r="S180" s="742"/>
    </row>
    <row r="181" spans="1:19" ht="14.4" customHeight="1" x14ac:dyDescent="0.3">
      <c r="A181" s="737" t="s">
        <v>6689</v>
      </c>
      <c r="B181" s="738" t="s">
        <v>6732</v>
      </c>
      <c r="C181" s="738" t="s">
        <v>625</v>
      </c>
      <c r="D181" s="738" t="s">
        <v>3099</v>
      </c>
      <c r="E181" s="738" t="s">
        <v>6651</v>
      </c>
      <c r="F181" s="738" t="s">
        <v>6760</v>
      </c>
      <c r="G181" s="738" t="s">
        <v>6761</v>
      </c>
      <c r="H181" s="741"/>
      <c r="I181" s="741"/>
      <c r="J181" s="738"/>
      <c r="K181" s="738"/>
      <c r="L181" s="741">
        <v>1</v>
      </c>
      <c r="M181" s="741">
        <v>77</v>
      </c>
      <c r="N181" s="738">
        <v>1</v>
      </c>
      <c r="O181" s="738">
        <v>77</v>
      </c>
      <c r="P181" s="741"/>
      <c r="Q181" s="741"/>
      <c r="R181" s="754"/>
      <c r="S181" s="742"/>
    </row>
    <row r="182" spans="1:19" ht="14.4" customHeight="1" x14ac:dyDescent="0.3">
      <c r="A182" s="737" t="s">
        <v>6689</v>
      </c>
      <c r="B182" s="738" t="s">
        <v>6732</v>
      </c>
      <c r="C182" s="738" t="s">
        <v>625</v>
      </c>
      <c r="D182" s="738" t="s">
        <v>3110</v>
      </c>
      <c r="E182" s="738" t="s">
        <v>6633</v>
      </c>
      <c r="F182" s="738" t="s">
        <v>6733</v>
      </c>
      <c r="G182" s="738" t="s">
        <v>3040</v>
      </c>
      <c r="H182" s="741">
        <v>2.5</v>
      </c>
      <c r="I182" s="741">
        <v>54822.31</v>
      </c>
      <c r="J182" s="738">
        <v>3.9928849235251271</v>
      </c>
      <c r="K182" s="738">
        <v>21928.923999999999</v>
      </c>
      <c r="L182" s="741">
        <v>0.5</v>
      </c>
      <c r="M182" s="741">
        <v>13730</v>
      </c>
      <c r="N182" s="738">
        <v>1</v>
      </c>
      <c r="O182" s="738">
        <v>27460</v>
      </c>
      <c r="P182" s="741"/>
      <c r="Q182" s="741"/>
      <c r="R182" s="754"/>
      <c r="S182" s="742"/>
    </row>
    <row r="183" spans="1:19" ht="14.4" customHeight="1" x14ac:dyDescent="0.3">
      <c r="A183" s="737" t="s">
        <v>6689</v>
      </c>
      <c r="B183" s="738" t="s">
        <v>6732</v>
      </c>
      <c r="C183" s="738" t="s">
        <v>625</v>
      </c>
      <c r="D183" s="738" t="s">
        <v>3110</v>
      </c>
      <c r="E183" s="738" t="s">
        <v>6633</v>
      </c>
      <c r="F183" s="738" t="s">
        <v>6734</v>
      </c>
      <c r="G183" s="738" t="s">
        <v>3040</v>
      </c>
      <c r="H183" s="741">
        <v>4.5</v>
      </c>
      <c r="I183" s="741">
        <v>95217.75</v>
      </c>
      <c r="J183" s="738">
        <v>0.26068438358513613</v>
      </c>
      <c r="K183" s="738">
        <v>21159.5</v>
      </c>
      <c r="L183" s="741">
        <v>17</v>
      </c>
      <c r="M183" s="741">
        <v>365260.66000000003</v>
      </c>
      <c r="N183" s="738">
        <v>1</v>
      </c>
      <c r="O183" s="738">
        <v>21485.921176470591</v>
      </c>
      <c r="P183" s="741"/>
      <c r="Q183" s="741"/>
      <c r="R183" s="754"/>
      <c r="S183" s="742"/>
    </row>
    <row r="184" spans="1:19" ht="14.4" customHeight="1" x14ac:dyDescent="0.3">
      <c r="A184" s="737" t="s">
        <v>6689</v>
      </c>
      <c r="B184" s="738" t="s">
        <v>6732</v>
      </c>
      <c r="C184" s="738" t="s">
        <v>625</v>
      </c>
      <c r="D184" s="738" t="s">
        <v>3110</v>
      </c>
      <c r="E184" s="738" t="s">
        <v>6633</v>
      </c>
      <c r="F184" s="738" t="s">
        <v>6736</v>
      </c>
      <c r="G184" s="738" t="s">
        <v>3040</v>
      </c>
      <c r="H184" s="741">
        <v>10</v>
      </c>
      <c r="I184" s="741">
        <v>211595</v>
      </c>
      <c r="J184" s="738">
        <v>2.1884616116559639</v>
      </c>
      <c r="K184" s="738">
        <v>21159.5</v>
      </c>
      <c r="L184" s="741">
        <v>4.5</v>
      </c>
      <c r="M184" s="741">
        <v>96686.64</v>
      </c>
      <c r="N184" s="738">
        <v>1</v>
      </c>
      <c r="O184" s="738">
        <v>21485.919999999998</v>
      </c>
      <c r="P184" s="741"/>
      <c r="Q184" s="741"/>
      <c r="R184" s="754"/>
      <c r="S184" s="742"/>
    </row>
    <row r="185" spans="1:19" ht="14.4" customHeight="1" x14ac:dyDescent="0.3">
      <c r="A185" s="737" t="s">
        <v>6689</v>
      </c>
      <c r="B185" s="738" t="s">
        <v>6732</v>
      </c>
      <c r="C185" s="738" t="s">
        <v>625</v>
      </c>
      <c r="D185" s="738" t="s">
        <v>3110</v>
      </c>
      <c r="E185" s="738" t="s">
        <v>6633</v>
      </c>
      <c r="F185" s="738" t="s">
        <v>6738</v>
      </c>
      <c r="G185" s="738" t="s">
        <v>3040</v>
      </c>
      <c r="H185" s="741"/>
      <c r="I185" s="741"/>
      <c r="J185" s="738"/>
      <c r="K185" s="738"/>
      <c r="L185" s="741"/>
      <c r="M185" s="741"/>
      <c r="N185" s="738"/>
      <c r="O185" s="738"/>
      <c r="P185" s="741">
        <v>5.61</v>
      </c>
      <c r="Q185" s="741">
        <v>118982.41</v>
      </c>
      <c r="R185" s="754"/>
      <c r="S185" s="742">
        <v>21208.985739750446</v>
      </c>
    </row>
    <row r="186" spans="1:19" ht="14.4" customHeight="1" x14ac:dyDescent="0.3">
      <c r="A186" s="737" t="s">
        <v>6689</v>
      </c>
      <c r="B186" s="738" t="s">
        <v>6732</v>
      </c>
      <c r="C186" s="738" t="s">
        <v>625</v>
      </c>
      <c r="D186" s="738" t="s">
        <v>3110</v>
      </c>
      <c r="E186" s="738" t="s">
        <v>6633</v>
      </c>
      <c r="F186" s="738" t="s">
        <v>6739</v>
      </c>
      <c r="G186" s="738" t="s">
        <v>3040</v>
      </c>
      <c r="H186" s="741"/>
      <c r="I186" s="741"/>
      <c r="J186" s="738"/>
      <c r="K186" s="738"/>
      <c r="L186" s="741"/>
      <c r="M186" s="741"/>
      <c r="N186" s="738"/>
      <c r="O186" s="738"/>
      <c r="P186" s="741">
        <v>13</v>
      </c>
      <c r="Q186" s="741">
        <v>278157.24</v>
      </c>
      <c r="R186" s="754"/>
      <c r="S186" s="742">
        <v>21396.710769230769</v>
      </c>
    </row>
    <row r="187" spans="1:19" ht="14.4" customHeight="1" x14ac:dyDescent="0.3">
      <c r="A187" s="737" t="s">
        <v>6689</v>
      </c>
      <c r="B187" s="738" t="s">
        <v>6732</v>
      </c>
      <c r="C187" s="738" t="s">
        <v>625</v>
      </c>
      <c r="D187" s="738" t="s">
        <v>3110</v>
      </c>
      <c r="E187" s="738" t="s">
        <v>6651</v>
      </c>
      <c r="F187" s="738" t="s">
        <v>6656</v>
      </c>
      <c r="G187" s="738" t="s">
        <v>6657</v>
      </c>
      <c r="H187" s="741">
        <v>46</v>
      </c>
      <c r="I187" s="741">
        <v>2944</v>
      </c>
      <c r="J187" s="738">
        <v>0.78256246677299313</v>
      </c>
      <c r="K187" s="738">
        <v>64</v>
      </c>
      <c r="L187" s="741">
        <v>57</v>
      </c>
      <c r="M187" s="741">
        <v>3762</v>
      </c>
      <c r="N187" s="738">
        <v>1</v>
      </c>
      <c r="O187" s="738">
        <v>66</v>
      </c>
      <c r="P187" s="741">
        <v>40</v>
      </c>
      <c r="Q187" s="741">
        <v>2640</v>
      </c>
      <c r="R187" s="754">
        <v>0.70175438596491224</v>
      </c>
      <c r="S187" s="742">
        <v>66</v>
      </c>
    </row>
    <row r="188" spans="1:19" ht="14.4" customHeight="1" x14ac:dyDescent="0.3">
      <c r="A188" s="737" t="s">
        <v>6689</v>
      </c>
      <c r="B188" s="738" t="s">
        <v>6732</v>
      </c>
      <c r="C188" s="738" t="s">
        <v>625</v>
      </c>
      <c r="D188" s="738" t="s">
        <v>3110</v>
      </c>
      <c r="E188" s="738" t="s">
        <v>6651</v>
      </c>
      <c r="F188" s="738" t="s">
        <v>6740</v>
      </c>
      <c r="G188" s="738" t="s">
        <v>6741</v>
      </c>
      <c r="H188" s="741">
        <v>1</v>
      </c>
      <c r="I188" s="741">
        <v>109</v>
      </c>
      <c r="J188" s="738"/>
      <c r="K188" s="738">
        <v>109</v>
      </c>
      <c r="L188" s="741"/>
      <c r="M188" s="741"/>
      <c r="N188" s="738"/>
      <c r="O188" s="738"/>
      <c r="P188" s="741"/>
      <c r="Q188" s="741"/>
      <c r="R188" s="754"/>
      <c r="S188" s="742"/>
    </row>
    <row r="189" spans="1:19" ht="14.4" customHeight="1" x14ac:dyDescent="0.3">
      <c r="A189" s="737" t="s">
        <v>6689</v>
      </c>
      <c r="B189" s="738" t="s">
        <v>6732</v>
      </c>
      <c r="C189" s="738" t="s">
        <v>625</v>
      </c>
      <c r="D189" s="738" t="s">
        <v>3110</v>
      </c>
      <c r="E189" s="738" t="s">
        <v>6651</v>
      </c>
      <c r="F189" s="738" t="s">
        <v>6720</v>
      </c>
      <c r="G189" s="738" t="s">
        <v>6721</v>
      </c>
      <c r="H189" s="741"/>
      <c r="I189" s="741"/>
      <c r="J189" s="738"/>
      <c r="K189" s="738"/>
      <c r="L189" s="741">
        <v>1</v>
      </c>
      <c r="M189" s="741">
        <v>146</v>
      </c>
      <c r="N189" s="738">
        <v>1</v>
      </c>
      <c r="O189" s="738">
        <v>146</v>
      </c>
      <c r="P189" s="741"/>
      <c r="Q189" s="741"/>
      <c r="R189" s="754"/>
      <c r="S189" s="742"/>
    </row>
    <row r="190" spans="1:19" ht="14.4" customHeight="1" x14ac:dyDescent="0.3">
      <c r="A190" s="737" t="s">
        <v>6689</v>
      </c>
      <c r="B190" s="738" t="s">
        <v>6732</v>
      </c>
      <c r="C190" s="738" t="s">
        <v>625</v>
      </c>
      <c r="D190" s="738" t="s">
        <v>3110</v>
      </c>
      <c r="E190" s="738" t="s">
        <v>6651</v>
      </c>
      <c r="F190" s="738" t="s">
        <v>6695</v>
      </c>
      <c r="G190" s="738" t="s">
        <v>6696</v>
      </c>
      <c r="H190" s="741">
        <v>98</v>
      </c>
      <c r="I190" s="741">
        <v>3430</v>
      </c>
      <c r="J190" s="738">
        <v>0.8504835110339698</v>
      </c>
      <c r="K190" s="738">
        <v>35</v>
      </c>
      <c r="L190" s="741">
        <v>109</v>
      </c>
      <c r="M190" s="741">
        <v>4033</v>
      </c>
      <c r="N190" s="738">
        <v>1</v>
      </c>
      <c r="O190" s="738">
        <v>37</v>
      </c>
      <c r="P190" s="741">
        <v>55</v>
      </c>
      <c r="Q190" s="741">
        <v>2035</v>
      </c>
      <c r="R190" s="754">
        <v>0.50458715596330272</v>
      </c>
      <c r="S190" s="742">
        <v>37</v>
      </c>
    </row>
    <row r="191" spans="1:19" ht="14.4" customHeight="1" x14ac:dyDescent="0.3">
      <c r="A191" s="737" t="s">
        <v>6689</v>
      </c>
      <c r="B191" s="738" t="s">
        <v>6732</v>
      </c>
      <c r="C191" s="738" t="s">
        <v>625</v>
      </c>
      <c r="D191" s="738" t="s">
        <v>3110</v>
      </c>
      <c r="E191" s="738" t="s">
        <v>6651</v>
      </c>
      <c r="F191" s="738" t="s">
        <v>6742</v>
      </c>
      <c r="G191" s="738" t="s">
        <v>6743</v>
      </c>
      <c r="H191" s="741">
        <v>1</v>
      </c>
      <c r="I191" s="741">
        <v>653</v>
      </c>
      <c r="J191" s="738"/>
      <c r="K191" s="738">
        <v>653</v>
      </c>
      <c r="L191" s="741"/>
      <c r="M191" s="741"/>
      <c r="N191" s="738"/>
      <c r="O191" s="738"/>
      <c r="P191" s="741"/>
      <c r="Q191" s="741"/>
      <c r="R191" s="754"/>
      <c r="S191" s="742"/>
    </row>
    <row r="192" spans="1:19" ht="14.4" customHeight="1" x14ac:dyDescent="0.3">
      <c r="A192" s="737" t="s">
        <v>6689</v>
      </c>
      <c r="B192" s="738" t="s">
        <v>6732</v>
      </c>
      <c r="C192" s="738" t="s">
        <v>625</v>
      </c>
      <c r="D192" s="738" t="s">
        <v>3110</v>
      </c>
      <c r="E192" s="738" t="s">
        <v>6651</v>
      </c>
      <c r="F192" s="738" t="s">
        <v>6752</v>
      </c>
      <c r="G192" s="738" t="s">
        <v>6753</v>
      </c>
      <c r="H192" s="741"/>
      <c r="I192" s="741"/>
      <c r="J192" s="738"/>
      <c r="K192" s="738"/>
      <c r="L192" s="741">
        <v>41</v>
      </c>
      <c r="M192" s="741">
        <v>0</v>
      </c>
      <c r="N192" s="738"/>
      <c r="O192" s="738">
        <v>0</v>
      </c>
      <c r="P192" s="741">
        <v>40</v>
      </c>
      <c r="Q192" s="741">
        <v>0</v>
      </c>
      <c r="R192" s="754"/>
      <c r="S192" s="742">
        <v>0</v>
      </c>
    </row>
    <row r="193" spans="1:19" ht="14.4" customHeight="1" x14ac:dyDescent="0.3">
      <c r="A193" s="737" t="s">
        <v>6689</v>
      </c>
      <c r="B193" s="738" t="s">
        <v>6732</v>
      </c>
      <c r="C193" s="738" t="s">
        <v>625</v>
      </c>
      <c r="D193" s="738" t="s">
        <v>3110</v>
      </c>
      <c r="E193" s="738" t="s">
        <v>6651</v>
      </c>
      <c r="F193" s="738" t="s">
        <v>6664</v>
      </c>
      <c r="G193" s="738" t="s">
        <v>6665</v>
      </c>
      <c r="H193" s="741"/>
      <c r="I193" s="741"/>
      <c r="J193" s="738"/>
      <c r="K193" s="738"/>
      <c r="L193" s="741">
        <v>11</v>
      </c>
      <c r="M193" s="741">
        <v>366.65999999999997</v>
      </c>
      <c r="N193" s="738">
        <v>1</v>
      </c>
      <c r="O193" s="738">
        <v>33.332727272727269</v>
      </c>
      <c r="P193" s="741">
        <v>12</v>
      </c>
      <c r="Q193" s="741">
        <v>399.99</v>
      </c>
      <c r="R193" s="754">
        <v>1.090901652757323</v>
      </c>
      <c r="S193" s="742">
        <v>33.332500000000003</v>
      </c>
    </row>
    <row r="194" spans="1:19" ht="14.4" customHeight="1" x14ac:dyDescent="0.3">
      <c r="A194" s="737" t="s">
        <v>6689</v>
      </c>
      <c r="B194" s="738" t="s">
        <v>6732</v>
      </c>
      <c r="C194" s="738" t="s">
        <v>625</v>
      </c>
      <c r="D194" s="738" t="s">
        <v>3110</v>
      </c>
      <c r="E194" s="738" t="s">
        <v>6651</v>
      </c>
      <c r="F194" s="738" t="s">
        <v>6666</v>
      </c>
      <c r="G194" s="738" t="s">
        <v>6667</v>
      </c>
      <c r="H194" s="741">
        <v>85</v>
      </c>
      <c r="I194" s="741">
        <v>3060</v>
      </c>
      <c r="J194" s="738">
        <v>0.88927637314734087</v>
      </c>
      <c r="K194" s="738">
        <v>36</v>
      </c>
      <c r="L194" s="741">
        <v>93</v>
      </c>
      <c r="M194" s="741">
        <v>3441</v>
      </c>
      <c r="N194" s="738">
        <v>1</v>
      </c>
      <c r="O194" s="738">
        <v>37</v>
      </c>
      <c r="P194" s="741">
        <v>122</v>
      </c>
      <c r="Q194" s="741">
        <v>4514</v>
      </c>
      <c r="R194" s="754">
        <v>1.3118279569892473</v>
      </c>
      <c r="S194" s="742">
        <v>37</v>
      </c>
    </row>
    <row r="195" spans="1:19" ht="14.4" customHeight="1" x14ac:dyDescent="0.3">
      <c r="A195" s="737" t="s">
        <v>6689</v>
      </c>
      <c r="B195" s="738" t="s">
        <v>6732</v>
      </c>
      <c r="C195" s="738" t="s">
        <v>625</v>
      </c>
      <c r="D195" s="738" t="s">
        <v>3110</v>
      </c>
      <c r="E195" s="738" t="s">
        <v>6651</v>
      </c>
      <c r="F195" s="738" t="s">
        <v>6756</v>
      </c>
      <c r="G195" s="738" t="s">
        <v>6757</v>
      </c>
      <c r="H195" s="741">
        <v>13</v>
      </c>
      <c r="I195" s="741">
        <v>741</v>
      </c>
      <c r="J195" s="738">
        <v>0.98275862068965514</v>
      </c>
      <c r="K195" s="738">
        <v>57</v>
      </c>
      <c r="L195" s="741">
        <v>13</v>
      </c>
      <c r="M195" s="741">
        <v>754</v>
      </c>
      <c r="N195" s="738">
        <v>1</v>
      </c>
      <c r="O195" s="738">
        <v>58</v>
      </c>
      <c r="P195" s="741">
        <v>8</v>
      </c>
      <c r="Q195" s="741">
        <v>464</v>
      </c>
      <c r="R195" s="754">
        <v>0.61538461538461542</v>
      </c>
      <c r="S195" s="742">
        <v>58</v>
      </c>
    </row>
    <row r="196" spans="1:19" ht="14.4" customHeight="1" x14ac:dyDescent="0.3">
      <c r="A196" s="737" t="s">
        <v>6689</v>
      </c>
      <c r="B196" s="738" t="s">
        <v>6732</v>
      </c>
      <c r="C196" s="738" t="s">
        <v>625</v>
      </c>
      <c r="D196" s="738" t="s">
        <v>3110</v>
      </c>
      <c r="E196" s="738" t="s">
        <v>6651</v>
      </c>
      <c r="F196" s="738" t="s">
        <v>6726</v>
      </c>
      <c r="G196" s="738" t="s">
        <v>6727</v>
      </c>
      <c r="H196" s="741">
        <v>33</v>
      </c>
      <c r="I196" s="741">
        <v>1023</v>
      </c>
      <c r="J196" s="738">
        <v>31.96875</v>
      </c>
      <c r="K196" s="738">
        <v>31</v>
      </c>
      <c r="L196" s="741">
        <v>1</v>
      </c>
      <c r="M196" s="741">
        <v>32</v>
      </c>
      <c r="N196" s="738">
        <v>1</v>
      </c>
      <c r="O196" s="738">
        <v>32</v>
      </c>
      <c r="P196" s="741"/>
      <c r="Q196" s="741"/>
      <c r="R196" s="754"/>
      <c r="S196" s="742"/>
    </row>
    <row r="197" spans="1:19" ht="14.4" customHeight="1" x14ac:dyDescent="0.3">
      <c r="A197" s="737" t="s">
        <v>6689</v>
      </c>
      <c r="B197" s="738" t="s">
        <v>6732</v>
      </c>
      <c r="C197" s="738" t="s">
        <v>625</v>
      </c>
      <c r="D197" s="738" t="s">
        <v>3110</v>
      </c>
      <c r="E197" s="738" t="s">
        <v>6651</v>
      </c>
      <c r="F197" s="738" t="s">
        <v>6670</v>
      </c>
      <c r="G197" s="738" t="s">
        <v>6671</v>
      </c>
      <c r="H197" s="741">
        <v>4</v>
      </c>
      <c r="I197" s="741">
        <v>228</v>
      </c>
      <c r="J197" s="738">
        <v>0.24152542372881355</v>
      </c>
      <c r="K197" s="738">
        <v>57</v>
      </c>
      <c r="L197" s="741">
        <v>16</v>
      </c>
      <c r="M197" s="741">
        <v>944</v>
      </c>
      <c r="N197" s="738">
        <v>1</v>
      </c>
      <c r="O197" s="738">
        <v>59</v>
      </c>
      <c r="P197" s="741">
        <v>42</v>
      </c>
      <c r="Q197" s="741">
        <v>2478</v>
      </c>
      <c r="R197" s="754">
        <v>2.625</v>
      </c>
      <c r="S197" s="742">
        <v>59</v>
      </c>
    </row>
    <row r="198" spans="1:19" ht="14.4" customHeight="1" x14ac:dyDescent="0.3">
      <c r="A198" s="737" t="s">
        <v>6689</v>
      </c>
      <c r="B198" s="738" t="s">
        <v>6732</v>
      </c>
      <c r="C198" s="738" t="s">
        <v>625</v>
      </c>
      <c r="D198" s="738" t="s">
        <v>3110</v>
      </c>
      <c r="E198" s="738" t="s">
        <v>6651</v>
      </c>
      <c r="F198" s="738" t="s">
        <v>6766</v>
      </c>
      <c r="G198" s="738" t="s">
        <v>6767</v>
      </c>
      <c r="H198" s="741">
        <v>221</v>
      </c>
      <c r="I198" s="741">
        <v>73151</v>
      </c>
      <c r="J198" s="738">
        <v>0.88687228728692324</v>
      </c>
      <c r="K198" s="738">
        <v>331</v>
      </c>
      <c r="L198" s="741">
        <v>233</v>
      </c>
      <c r="M198" s="741">
        <v>82482</v>
      </c>
      <c r="N198" s="738">
        <v>1</v>
      </c>
      <c r="O198" s="738">
        <v>354</v>
      </c>
      <c r="P198" s="741">
        <v>232</v>
      </c>
      <c r="Q198" s="741">
        <v>82360</v>
      </c>
      <c r="R198" s="754">
        <v>0.99852088940617345</v>
      </c>
      <c r="S198" s="742">
        <v>355</v>
      </c>
    </row>
    <row r="199" spans="1:19" ht="14.4" customHeight="1" x14ac:dyDescent="0.3">
      <c r="A199" s="737" t="s">
        <v>6689</v>
      </c>
      <c r="B199" s="738" t="s">
        <v>6732</v>
      </c>
      <c r="C199" s="738" t="s">
        <v>625</v>
      </c>
      <c r="D199" s="738" t="s">
        <v>3110</v>
      </c>
      <c r="E199" s="738" t="s">
        <v>6651</v>
      </c>
      <c r="F199" s="738" t="s">
        <v>6768</v>
      </c>
      <c r="G199" s="738" t="s">
        <v>6769</v>
      </c>
      <c r="H199" s="741"/>
      <c r="I199" s="741"/>
      <c r="J199" s="738"/>
      <c r="K199" s="738"/>
      <c r="L199" s="741"/>
      <c r="M199" s="741"/>
      <c r="N199" s="738"/>
      <c r="O199" s="738"/>
      <c r="P199" s="741">
        <v>3</v>
      </c>
      <c r="Q199" s="741">
        <v>705</v>
      </c>
      <c r="R199" s="754"/>
      <c r="S199" s="742">
        <v>235</v>
      </c>
    </row>
    <row r="200" spans="1:19" ht="14.4" customHeight="1" x14ac:dyDescent="0.3">
      <c r="A200" s="737" t="s">
        <v>6689</v>
      </c>
      <c r="B200" s="738" t="s">
        <v>6732</v>
      </c>
      <c r="C200" s="738" t="s">
        <v>625</v>
      </c>
      <c r="D200" s="738" t="s">
        <v>3116</v>
      </c>
      <c r="E200" s="738" t="s">
        <v>6633</v>
      </c>
      <c r="F200" s="738" t="s">
        <v>6735</v>
      </c>
      <c r="G200" s="738" t="s">
        <v>3038</v>
      </c>
      <c r="H200" s="741"/>
      <c r="I200" s="741"/>
      <c r="J200" s="738"/>
      <c r="K200" s="738"/>
      <c r="L200" s="741"/>
      <c r="M200" s="741"/>
      <c r="N200" s="738"/>
      <c r="O200" s="738"/>
      <c r="P200" s="741">
        <v>5</v>
      </c>
      <c r="Q200" s="741">
        <v>46430</v>
      </c>
      <c r="R200" s="754"/>
      <c r="S200" s="742">
        <v>9286</v>
      </c>
    </row>
    <row r="201" spans="1:19" ht="14.4" customHeight="1" x14ac:dyDescent="0.3">
      <c r="A201" s="737" t="s">
        <v>6689</v>
      </c>
      <c r="B201" s="738" t="s">
        <v>6732</v>
      </c>
      <c r="C201" s="738" t="s">
        <v>625</v>
      </c>
      <c r="D201" s="738" t="s">
        <v>3116</v>
      </c>
      <c r="E201" s="738" t="s">
        <v>6651</v>
      </c>
      <c r="F201" s="738" t="s">
        <v>6666</v>
      </c>
      <c r="G201" s="738" t="s">
        <v>6667</v>
      </c>
      <c r="H201" s="741"/>
      <c r="I201" s="741"/>
      <c r="J201" s="738"/>
      <c r="K201" s="738"/>
      <c r="L201" s="741"/>
      <c r="M201" s="741"/>
      <c r="N201" s="738"/>
      <c r="O201" s="738"/>
      <c r="P201" s="741">
        <v>2</v>
      </c>
      <c r="Q201" s="741">
        <v>74</v>
      </c>
      <c r="R201" s="754"/>
      <c r="S201" s="742">
        <v>37</v>
      </c>
    </row>
    <row r="202" spans="1:19" ht="14.4" customHeight="1" x14ac:dyDescent="0.3">
      <c r="A202" s="737" t="s">
        <v>6689</v>
      </c>
      <c r="B202" s="738" t="s">
        <v>6732</v>
      </c>
      <c r="C202" s="738" t="s">
        <v>625</v>
      </c>
      <c r="D202" s="738" t="s">
        <v>3116</v>
      </c>
      <c r="E202" s="738" t="s">
        <v>6651</v>
      </c>
      <c r="F202" s="738" t="s">
        <v>6762</v>
      </c>
      <c r="G202" s="738" t="s">
        <v>6763</v>
      </c>
      <c r="H202" s="741"/>
      <c r="I202" s="741"/>
      <c r="J202" s="738"/>
      <c r="K202" s="738"/>
      <c r="L202" s="741"/>
      <c r="M202" s="741"/>
      <c r="N202" s="738"/>
      <c r="O202" s="738"/>
      <c r="P202" s="741">
        <v>2</v>
      </c>
      <c r="Q202" s="741">
        <v>118</v>
      </c>
      <c r="R202" s="754"/>
      <c r="S202" s="742">
        <v>59</v>
      </c>
    </row>
    <row r="203" spans="1:19" ht="14.4" customHeight="1" x14ac:dyDescent="0.3">
      <c r="A203" s="737" t="s">
        <v>6689</v>
      </c>
      <c r="B203" s="738" t="s">
        <v>6732</v>
      </c>
      <c r="C203" s="738" t="s">
        <v>625</v>
      </c>
      <c r="D203" s="738" t="s">
        <v>3123</v>
      </c>
      <c r="E203" s="738" t="s">
        <v>6633</v>
      </c>
      <c r="F203" s="738" t="s">
        <v>6735</v>
      </c>
      <c r="G203" s="738" t="s">
        <v>3038</v>
      </c>
      <c r="H203" s="741"/>
      <c r="I203" s="741"/>
      <c r="J203" s="738"/>
      <c r="K203" s="738"/>
      <c r="L203" s="741">
        <v>4</v>
      </c>
      <c r="M203" s="741">
        <v>41668.92</v>
      </c>
      <c r="N203" s="738">
        <v>1</v>
      </c>
      <c r="O203" s="738">
        <v>10417.23</v>
      </c>
      <c r="P203" s="741">
        <v>4</v>
      </c>
      <c r="Q203" s="741">
        <v>37144</v>
      </c>
      <c r="R203" s="754">
        <v>0.89140779266657266</v>
      </c>
      <c r="S203" s="742">
        <v>9286</v>
      </c>
    </row>
    <row r="204" spans="1:19" ht="14.4" customHeight="1" x14ac:dyDescent="0.3">
      <c r="A204" s="737" t="s">
        <v>6689</v>
      </c>
      <c r="B204" s="738" t="s">
        <v>6732</v>
      </c>
      <c r="C204" s="738" t="s">
        <v>625</v>
      </c>
      <c r="D204" s="738" t="s">
        <v>3123</v>
      </c>
      <c r="E204" s="738" t="s">
        <v>6651</v>
      </c>
      <c r="F204" s="738" t="s">
        <v>6656</v>
      </c>
      <c r="G204" s="738" t="s">
        <v>6657</v>
      </c>
      <c r="H204" s="741"/>
      <c r="I204" s="741"/>
      <c r="J204" s="738"/>
      <c r="K204" s="738"/>
      <c r="L204" s="741"/>
      <c r="M204" s="741"/>
      <c r="N204" s="738"/>
      <c r="O204" s="738"/>
      <c r="P204" s="741">
        <v>4</v>
      </c>
      <c r="Q204" s="741">
        <v>264</v>
      </c>
      <c r="R204" s="754"/>
      <c r="S204" s="742">
        <v>66</v>
      </c>
    </row>
    <row r="205" spans="1:19" ht="14.4" customHeight="1" x14ac:dyDescent="0.3">
      <c r="A205" s="737" t="s">
        <v>6689</v>
      </c>
      <c r="B205" s="738" t="s">
        <v>6732</v>
      </c>
      <c r="C205" s="738" t="s">
        <v>625</v>
      </c>
      <c r="D205" s="738" t="s">
        <v>3123</v>
      </c>
      <c r="E205" s="738" t="s">
        <v>6651</v>
      </c>
      <c r="F205" s="738" t="s">
        <v>6720</v>
      </c>
      <c r="G205" s="738" t="s">
        <v>6721</v>
      </c>
      <c r="H205" s="741"/>
      <c r="I205" s="741"/>
      <c r="J205" s="738"/>
      <c r="K205" s="738"/>
      <c r="L205" s="741"/>
      <c r="M205" s="741"/>
      <c r="N205" s="738"/>
      <c r="O205" s="738"/>
      <c r="P205" s="741">
        <v>1</v>
      </c>
      <c r="Q205" s="741">
        <v>147</v>
      </c>
      <c r="R205" s="754"/>
      <c r="S205" s="742">
        <v>147</v>
      </c>
    </row>
    <row r="206" spans="1:19" ht="14.4" customHeight="1" x14ac:dyDescent="0.3">
      <c r="A206" s="737" t="s">
        <v>6689</v>
      </c>
      <c r="B206" s="738" t="s">
        <v>6732</v>
      </c>
      <c r="C206" s="738" t="s">
        <v>625</v>
      </c>
      <c r="D206" s="738" t="s">
        <v>3123</v>
      </c>
      <c r="E206" s="738" t="s">
        <v>6651</v>
      </c>
      <c r="F206" s="738" t="s">
        <v>6664</v>
      </c>
      <c r="G206" s="738" t="s">
        <v>6665</v>
      </c>
      <c r="H206" s="741"/>
      <c r="I206" s="741"/>
      <c r="J206" s="738"/>
      <c r="K206" s="738"/>
      <c r="L206" s="741">
        <v>1</v>
      </c>
      <c r="M206" s="741">
        <v>33.33</v>
      </c>
      <c r="N206" s="738">
        <v>1</v>
      </c>
      <c r="O206" s="738">
        <v>33.33</v>
      </c>
      <c r="P206" s="741">
        <v>1</v>
      </c>
      <c r="Q206" s="741">
        <v>33.33</v>
      </c>
      <c r="R206" s="754">
        <v>1</v>
      </c>
      <c r="S206" s="742">
        <v>33.33</v>
      </c>
    </row>
    <row r="207" spans="1:19" ht="14.4" customHeight="1" x14ac:dyDescent="0.3">
      <c r="A207" s="737" t="s">
        <v>6689</v>
      </c>
      <c r="B207" s="738" t="s">
        <v>6732</v>
      </c>
      <c r="C207" s="738" t="s">
        <v>625</v>
      </c>
      <c r="D207" s="738" t="s">
        <v>3123</v>
      </c>
      <c r="E207" s="738" t="s">
        <v>6651</v>
      </c>
      <c r="F207" s="738" t="s">
        <v>6699</v>
      </c>
      <c r="G207" s="738" t="s">
        <v>6700</v>
      </c>
      <c r="H207" s="741"/>
      <c r="I207" s="741"/>
      <c r="J207" s="738"/>
      <c r="K207" s="738"/>
      <c r="L207" s="741"/>
      <c r="M207" s="741"/>
      <c r="N207" s="738"/>
      <c r="O207" s="738"/>
      <c r="P207" s="741">
        <v>9</v>
      </c>
      <c r="Q207" s="741">
        <v>1044</v>
      </c>
      <c r="R207" s="754"/>
      <c r="S207" s="742">
        <v>116</v>
      </c>
    </row>
    <row r="208" spans="1:19" ht="14.4" customHeight="1" x14ac:dyDescent="0.3">
      <c r="A208" s="737" t="s">
        <v>6689</v>
      </c>
      <c r="B208" s="738" t="s">
        <v>6732</v>
      </c>
      <c r="C208" s="738" t="s">
        <v>625</v>
      </c>
      <c r="D208" s="738" t="s">
        <v>3123</v>
      </c>
      <c r="E208" s="738" t="s">
        <v>6651</v>
      </c>
      <c r="F208" s="738" t="s">
        <v>6666</v>
      </c>
      <c r="G208" s="738" t="s">
        <v>6667</v>
      </c>
      <c r="H208" s="741"/>
      <c r="I208" s="741"/>
      <c r="J208" s="738"/>
      <c r="K208" s="738"/>
      <c r="L208" s="741">
        <v>1</v>
      </c>
      <c r="M208" s="741">
        <v>37</v>
      </c>
      <c r="N208" s="738">
        <v>1</v>
      </c>
      <c r="O208" s="738">
        <v>37</v>
      </c>
      <c r="P208" s="741">
        <v>9</v>
      </c>
      <c r="Q208" s="741">
        <v>333</v>
      </c>
      <c r="R208" s="754">
        <v>9</v>
      </c>
      <c r="S208" s="742">
        <v>37</v>
      </c>
    </row>
    <row r="209" spans="1:19" ht="14.4" customHeight="1" x14ac:dyDescent="0.3">
      <c r="A209" s="737" t="s">
        <v>6689</v>
      </c>
      <c r="B209" s="738" t="s">
        <v>6732</v>
      </c>
      <c r="C209" s="738" t="s">
        <v>625</v>
      </c>
      <c r="D209" s="738" t="s">
        <v>3123</v>
      </c>
      <c r="E209" s="738" t="s">
        <v>6651</v>
      </c>
      <c r="F209" s="738" t="s">
        <v>6758</v>
      </c>
      <c r="G209" s="738" t="s">
        <v>6759</v>
      </c>
      <c r="H209" s="741"/>
      <c r="I209" s="741"/>
      <c r="J209" s="738"/>
      <c r="K209" s="738"/>
      <c r="L209" s="741">
        <v>1</v>
      </c>
      <c r="M209" s="741">
        <v>354</v>
      </c>
      <c r="N209" s="738">
        <v>1</v>
      </c>
      <c r="O209" s="738">
        <v>354</v>
      </c>
      <c r="P209" s="741"/>
      <c r="Q209" s="741"/>
      <c r="R209" s="754"/>
      <c r="S209" s="742"/>
    </row>
    <row r="210" spans="1:19" ht="14.4" customHeight="1" x14ac:dyDescent="0.3">
      <c r="A210" s="737" t="s">
        <v>6689</v>
      </c>
      <c r="B210" s="738" t="s">
        <v>6732</v>
      </c>
      <c r="C210" s="738" t="s">
        <v>625</v>
      </c>
      <c r="D210" s="738" t="s">
        <v>3123</v>
      </c>
      <c r="E210" s="738" t="s">
        <v>6651</v>
      </c>
      <c r="F210" s="738" t="s">
        <v>6703</v>
      </c>
      <c r="G210" s="738" t="s">
        <v>6704</v>
      </c>
      <c r="H210" s="741"/>
      <c r="I210" s="741"/>
      <c r="J210" s="738"/>
      <c r="K210" s="738"/>
      <c r="L210" s="741"/>
      <c r="M210" s="741"/>
      <c r="N210" s="738"/>
      <c r="O210" s="738"/>
      <c r="P210" s="741">
        <v>1</v>
      </c>
      <c r="Q210" s="741">
        <v>74</v>
      </c>
      <c r="R210" s="754"/>
      <c r="S210" s="742">
        <v>74</v>
      </c>
    </row>
    <row r="211" spans="1:19" ht="14.4" customHeight="1" x14ac:dyDescent="0.3">
      <c r="A211" s="737" t="s">
        <v>6689</v>
      </c>
      <c r="B211" s="738" t="s">
        <v>6732</v>
      </c>
      <c r="C211" s="738" t="s">
        <v>625</v>
      </c>
      <c r="D211" s="738" t="s">
        <v>3123</v>
      </c>
      <c r="E211" s="738" t="s">
        <v>6651</v>
      </c>
      <c r="F211" s="738" t="s">
        <v>6760</v>
      </c>
      <c r="G211" s="738" t="s">
        <v>6761</v>
      </c>
      <c r="H211" s="741"/>
      <c r="I211" s="741"/>
      <c r="J211" s="738"/>
      <c r="K211" s="738"/>
      <c r="L211" s="741">
        <v>1</v>
      </c>
      <c r="M211" s="741">
        <v>77</v>
      </c>
      <c r="N211" s="738">
        <v>1</v>
      </c>
      <c r="O211" s="738">
        <v>77</v>
      </c>
      <c r="P211" s="741"/>
      <c r="Q211" s="741"/>
      <c r="R211" s="754"/>
      <c r="S211" s="742"/>
    </row>
    <row r="212" spans="1:19" ht="14.4" customHeight="1" x14ac:dyDescent="0.3">
      <c r="A212" s="737" t="s">
        <v>6689</v>
      </c>
      <c r="B212" s="738" t="s">
        <v>6732</v>
      </c>
      <c r="C212" s="738" t="s">
        <v>625</v>
      </c>
      <c r="D212" s="738" t="s">
        <v>3123</v>
      </c>
      <c r="E212" s="738" t="s">
        <v>6651</v>
      </c>
      <c r="F212" s="738" t="s">
        <v>6762</v>
      </c>
      <c r="G212" s="738" t="s">
        <v>6763</v>
      </c>
      <c r="H212" s="741"/>
      <c r="I212" s="741"/>
      <c r="J212" s="738"/>
      <c r="K212" s="738"/>
      <c r="L212" s="741">
        <v>1</v>
      </c>
      <c r="M212" s="741">
        <v>59</v>
      </c>
      <c r="N212" s="738">
        <v>1</v>
      </c>
      <c r="O212" s="738">
        <v>59</v>
      </c>
      <c r="P212" s="741">
        <v>4</v>
      </c>
      <c r="Q212" s="741">
        <v>236</v>
      </c>
      <c r="R212" s="754">
        <v>4</v>
      </c>
      <c r="S212" s="742">
        <v>59</v>
      </c>
    </row>
    <row r="213" spans="1:19" ht="14.4" customHeight="1" x14ac:dyDescent="0.3">
      <c r="A213" s="737" t="s">
        <v>6689</v>
      </c>
      <c r="B213" s="738" t="s">
        <v>6732</v>
      </c>
      <c r="C213" s="738" t="s">
        <v>625</v>
      </c>
      <c r="D213" s="738" t="s">
        <v>3123</v>
      </c>
      <c r="E213" s="738" t="s">
        <v>6651</v>
      </c>
      <c r="F213" s="738" t="s">
        <v>6668</v>
      </c>
      <c r="G213" s="738" t="s">
        <v>6669</v>
      </c>
      <c r="H213" s="741"/>
      <c r="I213" s="741"/>
      <c r="J213" s="738"/>
      <c r="K213" s="738"/>
      <c r="L213" s="741"/>
      <c r="M213" s="741"/>
      <c r="N213" s="738"/>
      <c r="O213" s="738"/>
      <c r="P213" s="741">
        <v>1</v>
      </c>
      <c r="Q213" s="741">
        <v>28</v>
      </c>
      <c r="R213" s="754"/>
      <c r="S213" s="742">
        <v>28</v>
      </c>
    </row>
    <row r="214" spans="1:19" ht="14.4" customHeight="1" x14ac:dyDescent="0.3">
      <c r="A214" s="737" t="s">
        <v>6689</v>
      </c>
      <c r="B214" s="738" t="s">
        <v>6732</v>
      </c>
      <c r="C214" s="738" t="s">
        <v>625</v>
      </c>
      <c r="D214" s="738" t="s">
        <v>3123</v>
      </c>
      <c r="E214" s="738" t="s">
        <v>6651</v>
      </c>
      <c r="F214" s="738" t="s">
        <v>6766</v>
      </c>
      <c r="G214" s="738" t="s">
        <v>6767</v>
      </c>
      <c r="H214" s="741"/>
      <c r="I214" s="741"/>
      <c r="J214" s="738"/>
      <c r="K214" s="738"/>
      <c r="L214" s="741"/>
      <c r="M214" s="741"/>
      <c r="N214" s="738"/>
      <c r="O214" s="738"/>
      <c r="P214" s="741">
        <v>21</v>
      </c>
      <c r="Q214" s="741">
        <v>7455</v>
      </c>
      <c r="R214" s="754"/>
      <c r="S214" s="742">
        <v>355</v>
      </c>
    </row>
    <row r="215" spans="1:19" ht="14.4" customHeight="1" x14ac:dyDescent="0.3">
      <c r="A215" s="737" t="s">
        <v>6689</v>
      </c>
      <c r="B215" s="738" t="s">
        <v>6732</v>
      </c>
      <c r="C215" s="738" t="s">
        <v>625</v>
      </c>
      <c r="D215" s="738" t="s">
        <v>3125</v>
      </c>
      <c r="E215" s="738" t="s">
        <v>6633</v>
      </c>
      <c r="F215" s="738" t="s">
        <v>6735</v>
      </c>
      <c r="G215" s="738" t="s">
        <v>3038</v>
      </c>
      <c r="H215" s="741"/>
      <c r="I215" s="741"/>
      <c r="J215" s="738"/>
      <c r="K215" s="738"/>
      <c r="L215" s="741">
        <v>49</v>
      </c>
      <c r="M215" s="741">
        <v>510444.27</v>
      </c>
      <c r="N215" s="738">
        <v>1</v>
      </c>
      <c r="O215" s="738">
        <v>10417.23</v>
      </c>
      <c r="P215" s="741"/>
      <c r="Q215" s="741"/>
      <c r="R215" s="754"/>
      <c r="S215" s="742"/>
    </row>
    <row r="216" spans="1:19" ht="14.4" customHeight="1" x14ac:dyDescent="0.3">
      <c r="A216" s="737" t="s">
        <v>6689</v>
      </c>
      <c r="B216" s="738" t="s">
        <v>6732</v>
      </c>
      <c r="C216" s="738" t="s">
        <v>625</v>
      </c>
      <c r="D216" s="738" t="s">
        <v>3125</v>
      </c>
      <c r="E216" s="738" t="s">
        <v>6651</v>
      </c>
      <c r="F216" s="738" t="s">
        <v>6740</v>
      </c>
      <c r="G216" s="738" t="s">
        <v>6741</v>
      </c>
      <c r="H216" s="741"/>
      <c r="I216" s="741"/>
      <c r="J216" s="738"/>
      <c r="K216" s="738"/>
      <c r="L216" s="741">
        <v>1</v>
      </c>
      <c r="M216" s="741">
        <v>115</v>
      </c>
      <c r="N216" s="738">
        <v>1</v>
      </c>
      <c r="O216" s="738">
        <v>115</v>
      </c>
      <c r="P216" s="741"/>
      <c r="Q216" s="741"/>
      <c r="R216" s="754"/>
      <c r="S216" s="742"/>
    </row>
    <row r="217" spans="1:19" ht="14.4" customHeight="1" x14ac:dyDescent="0.3">
      <c r="A217" s="737" t="s">
        <v>6689</v>
      </c>
      <c r="B217" s="738" t="s">
        <v>6732</v>
      </c>
      <c r="C217" s="738" t="s">
        <v>625</v>
      </c>
      <c r="D217" s="738" t="s">
        <v>3125</v>
      </c>
      <c r="E217" s="738" t="s">
        <v>6651</v>
      </c>
      <c r="F217" s="738" t="s">
        <v>6666</v>
      </c>
      <c r="G217" s="738" t="s">
        <v>6667</v>
      </c>
      <c r="H217" s="741"/>
      <c r="I217" s="741"/>
      <c r="J217" s="738"/>
      <c r="K217" s="738"/>
      <c r="L217" s="741">
        <v>1</v>
      </c>
      <c r="M217" s="741">
        <v>37</v>
      </c>
      <c r="N217" s="738">
        <v>1</v>
      </c>
      <c r="O217" s="738">
        <v>37</v>
      </c>
      <c r="P217" s="741"/>
      <c r="Q217" s="741"/>
      <c r="R217" s="754"/>
      <c r="S217" s="742"/>
    </row>
    <row r="218" spans="1:19" ht="14.4" customHeight="1" x14ac:dyDescent="0.3">
      <c r="A218" s="737" t="s">
        <v>6689</v>
      </c>
      <c r="B218" s="738" t="s">
        <v>6732</v>
      </c>
      <c r="C218" s="738" t="s">
        <v>625</v>
      </c>
      <c r="D218" s="738" t="s">
        <v>3125</v>
      </c>
      <c r="E218" s="738" t="s">
        <v>6651</v>
      </c>
      <c r="F218" s="738" t="s">
        <v>6762</v>
      </c>
      <c r="G218" s="738" t="s">
        <v>6763</v>
      </c>
      <c r="H218" s="741"/>
      <c r="I218" s="741"/>
      <c r="J218" s="738"/>
      <c r="K218" s="738"/>
      <c r="L218" s="741">
        <v>15</v>
      </c>
      <c r="M218" s="741">
        <v>885</v>
      </c>
      <c r="N218" s="738">
        <v>1</v>
      </c>
      <c r="O218" s="738">
        <v>59</v>
      </c>
      <c r="P218" s="741"/>
      <c r="Q218" s="741"/>
      <c r="R218" s="754"/>
      <c r="S218" s="742"/>
    </row>
    <row r="219" spans="1:19" ht="14.4" customHeight="1" x14ac:dyDescent="0.3">
      <c r="A219" s="737" t="s">
        <v>6689</v>
      </c>
      <c r="B219" s="738" t="s">
        <v>6732</v>
      </c>
      <c r="C219" s="738" t="s">
        <v>625</v>
      </c>
      <c r="D219" s="738" t="s">
        <v>3132</v>
      </c>
      <c r="E219" s="738" t="s">
        <v>6633</v>
      </c>
      <c r="F219" s="738" t="s">
        <v>6735</v>
      </c>
      <c r="G219" s="738" t="s">
        <v>3038</v>
      </c>
      <c r="H219" s="741"/>
      <c r="I219" s="741"/>
      <c r="J219" s="738"/>
      <c r="K219" s="738"/>
      <c r="L219" s="741"/>
      <c r="M219" s="741"/>
      <c r="N219" s="738"/>
      <c r="O219" s="738"/>
      <c r="P219" s="741">
        <v>58</v>
      </c>
      <c r="Q219" s="741">
        <v>520415.19999999995</v>
      </c>
      <c r="R219" s="754"/>
      <c r="S219" s="742">
        <v>8972.6758620689652</v>
      </c>
    </row>
    <row r="220" spans="1:19" ht="14.4" customHeight="1" x14ac:dyDescent="0.3">
      <c r="A220" s="737" t="s">
        <v>6689</v>
      </c>
      <c r="B220" s="738" t="s">
        <v>6732</v>
      </c>
      <c r="C220" s="738" t="s">
        <v>625</v>
      </c>
      <c r="D220" s="738" t="s">
        <v>3132</v>
      </c>
      <c r="E220" s="738" t="s">
        <v>6651</v>
      </c>
      <c r="F220" s="738" t="s">
        <v>6740</v>
      </c>
      <c r="G220" s="738" t="s">
        <v>6741</v>
      </c>
      <c r="H220" s="741"/>
      <c r="I220" s="741"/>
      <c r="J220" s="738"/>
      <c r="K220" s="738"/>
      <c r="L220" s="741"/>
      <c r="M220" s="741"/>
      <c r="N220" s="738"/>
      <c r="O220" s="738"/>
      <c r="P220" s="741">
        <v>1</v>
      </c>
      <c r="Q220" s="741">
        <v>115</v>
      </c>
      <c r="R220" s="754"/>
      <c r="S220" s="742">
        <v>115</v>
      </c>
    </row>
    <row r="221" spans="1:19" ht="14.4" customHeight="1" x14ac:dyDescent="0.3">
      <c r="A221" s="737" t="s">
        <v>6689</v>
      </c>
      <c r="B221" s="738" t="s">
        <v>6732</v>
      </c>
      <c r="C221" s="738" t="s">
        <v>625</v>
      </c>
      <c r="D221" s="738" t="s">
        <v>3132</v>
      </c>
      <c r="E221" s="738" t="s">
        <v>6651</v>
      </c>
      <c r="F221" s="738" t="s">
        <v>6726</v>
      </c>
      <c r="G221" s="738" t="s">
        <v>6727</v>
      </c>
      <c r="H221" s="741"/>
      <c r="I221" s="741"/>
      <c r="J221" s="738"/>
      <c r="K221" s="738"/>
      <c r="L221" s="741"/>
      <c r="M221" s="741"/>
      <c r="N221" s="738"/>
      <c r="O221" s="738"/>
      <c r="P221" s="741">
        <v>2</v>
      </c>
      <c r="Q221" s="741">
        <v>64</v>
      </c>
      <c r="R221" s="754"/>
      <c r="S221" s="742">
        <v>32</v>
      </c>
    </row>
    <row r="222" spans="1:19" ht="14.4" customHeight="1" x14ac:dyDescent="0.3">
      <c r="A222" s="737" t="s">
        <v>6689</v>
      </c>
      <c r="B222" s="738" t="s">
        <v>6732</v>
      </c>
      <c r="C222" s="738" t="s">
        <v>625</v>
      </c>
      <c r="D222" s="738" t="s">
        <v>3132</v>
      </c>
      <c r="E222" s="738" t="s">
        <v>6651</v>
      </c>
      <c r="F222" s="738" t="s">
        <v>6762</v>
      </c>
      <c r="G222" s="738" t="s">
        <v>6763</v>
      </c>
      <c r="H222" s="741"/>
      <c r="I222" s="741"/>
      <c r="J222" s="738"/>
      <c r="K222" s="738"/>
      <c r="L222" s="741"/>
      <c r="M222" s="741"/>
      <c r="N222" s="738"/>
      <c r="O222" s="738"/>
      <c r="P222" s="741">
        <v>20</v>
      </c>
      <c r="Q222" s="741">
        <v>1180</v>
      </c>
      <c r="R222" s="754"/>
      <c r="S222" s="742">
        <v>59</v>
      </c>
    </row>
    <row r="223" spans="1:19" ht="14.4" customHeight="1" x14ac:dyDescent="0.3">
      <c r="A223" s="737" t="s">
        <v>6689</v>
      </c>
      <c r="B223" s="738" t="s">
        <v>6732</v>
      </c>
      <c r="C223" s="738" t="s">
        <v>625</v>
      </c>
      <c r="D223" s="738" t="s">
        <v>3133</v>
      </c>
      <c r="E223" s="738" t="s">
        <v>6651</v>
      </c>
      <c r="F223" s="738" t="s">
        <v>6656</v>
      </c>
      <c r="G223" s="738" t="s">
        <v>6657</v>
      </c>
      <c r="H223" s="741"/>
      <c r="I223" s="741"/>
      <c r="J223" s="738"/>
      <c r="K223" s="738"/>
      <c r="L223" s="741">
        <v>6</v>
      </c>
      <c r="M223" s="741">
        <v>396</v>
      </c>
      <c r="N223" s="738">
        <v>1</v>
      </c>
      <c r="O223" s="738">
        <v>66</v>
      </c>
      <c r="P223" s="741"/>
      <c r="Q223" s="741"/>
      <c r="R223" s="754"/>
      <c r="S223" s="742"/>
    </row>
    <row r="224" spans="1:19" ht="14.4" customHeight="1" x14ac:dyDescent="0.3">
      <c r="A224" s="737" t="s">
        <v>6689</v>
      </c>
      <c r="B224" s="738" t="s">
        <v>6732</v>
      </c>
      <c r="C224" s="738" t="s">
        <v>625</v>
      </c>
      <c r="D224" s="738" t="s">
        <v>3133</v>
      </c>
      <c r="E224" s="738" t="s">
        <v>6651</v>
      </c>
      <c r="F224" s="738" t="s">
        <v>6695</v>
      </c>
      <c r="G224" s="738" t="s">
        <v>6696</v>
      </c>
      <c r="H224" s="741"/>
      <c r="I224" s="741"/>
      <c r="J224" s="738"/>
      <c r="K224" s="738"/>
      <c r="L224" s="741">
        <v>2</v>
      </c>
      <c r="M224" s="741">
        <v>74</v>
      </c>
      <c r="N224" s="738">
        <v>1</v>
      </c>
      <c r="O224" s="738">
        <v>37</v>
      </c>
      <c r="P224" s="741">
        <v>10</v>
      </c>
      <c r="Q224" s="741">
        <v>370</v>
      </c>
      <c r="R224" s="754">
        <v>5</v>
      </c>
      <c r="S224" s="742">
        <v>37</v>
      </c>
    </row>
    <row r="225" spans="1:19" ht="14.4" customHeight="1" x14ac:dyDescent="0.3">
      <c r="A225" s="737" t="s">
        <v>6689</v>
      </c>
      <c r="B225" s="738" t="s">
        <v>6732</v>
      </c>
      <c r="C225" s="738" t="s">
        <v>625</v>
      </c>
      <c r="D225" s="738" t="s">
        <v>3133</v>
      </c>
      <c r="E225" s="738" t="s">
        <v>6651</v>
      </c>
      <c r="F225" s="738" t="s">
        <v>6742</v>
      </c>
      <c r="G225" s="738" t="s">
        <v>6743</v>
      </c>
      <c r="H225" s="741"/>
      <c r="I225" s="741"/>
      <c r="J225" s="738"/>
      <c r="K225" s="738"/>
      <c r="L225" s="741">
        <v>2</v>
      </c>
      <c r="M225" s="741">
        <v>1402</v>
      </c>
      <c r="N225" s="738">
        <v>1</v>
      </c>
      <c r="O225" s="738">
        <v>701</v>
      </c>
      <c r="P225" s="741">
        <v>6</v>
      </c>
      <c r="Q225" s="741">
        <v>4206</v>
      </c>
      <c r="R225" s="754">
        <v>3</v>
      </c>
      <c r="S225" s="742">
        <v>701</v>
      </c>
    </row>
    <row r="226" spans="1:19" ht="14.4" customHeight="1" x14ac:dyDescent="0.3">
      <c r="A226" s="737" t="s">
        <v>6689</v>
      </c>
      <c r="B226" s="738" t="s">
        <v>6732</v>
      </c>
      <c r="C226" s="738" t="s">
        <v>625</v>
      </c>
      <c r="D226" s="738" t="s">
        <v>3133</v>
      </c>
      <c r="E226" s="738" t="s">
        <v>6651</v>
      </c>
      <c r="F226" s="738" t="s">
        <v>6744</v>
      </c>
      <c r="G226" s="738" t="s">
        <v>6745</v>
      </c>
      <c r="H226" s="741"/>
      <c r="I226" s="741"/>
      <c r="J226" s="738"/>
      <c r="K226" s="738"/>
      <c r="L226" s="741">
        <v>1</v>
      </c>
      <c r="M226" s="741">
        <v>88</v>
      </c>
      <c r="N226" s="738">
        <v>1</v>
      </c>
      <c r="O226" s="738">
        <v>88</v>
      </c>
      <c r="P226" s="741"/>
      <c r="Q226" s="741"/>
      <c r="R226" s="754"/>
      <c r="S226" s="742"/>
    </row>
    <row r="227" spans="1:19" ht="14.4" customHeight="1" x14ac:dyDescent="0.3">
      <c r="A227" s="737" t="s">
        <v>6689</v>
      </c>
      <c r="B227" s="738" t="s">
        <v>6732</v>
      </c>
      <c r="C227" s="738" t="s">
        <v>625</v>
      </c>
      <c r="D227" s="738" t="s">
        <v>3133</v>
      </c>
      <c r="E227" s="738" t="s">
        <v>6651</v>
      </c>
      <c r="F227" s="738" t="s">
        <v>6746</v>
      </c>
      <c r="G227" s="738" t="s">
        <v>6747</v>
      </c>
      <c r="H227" s="741"/>
      <c r="I227" s="741"/>
      <c r="J227" s="738"/>
      <c r="K227" s="738"/>
      <c r="L227" s="741">
        <v>1</v>
      </c>
      <c r="M227" s="741">
        <v>630</v>
      </c>
      <c r="N227" s="738">
        <v>1</v>
      </c>
      <c r="O227" s="738">
        <v>630</v>
      </c>
      <c r="P227" s="741"/>
      <c r="Q227" s="741"/>
      <c r="R227" s="754"/>
      <c r="S227" s="742"/>
    </row>
    <row r="228" spans="1:19" ht="14.4" customHeight="1" x14ac:dyDescent="0.3">
      <c r="A228" s="737" t="s">
        <v>6689</v>
      </c>
      <c r="B228" s="738" t="s">
        <v>6732</v>
      </c>
      <c r="C228" s="738" t="s">
        <v>625</v>
      </c>
      <c r="D228" s="738" t="s">
        <v>3133</v>
      </c>
      <c r="E228" s="738" t="s">
        <v>6651</v>
      </c>
      <c r="F228" s="738" t="s">
        <v>6748</v>
      </c>
      <c r="G228" s="738" t="s">
        <v>6749</v>
      </c>
      <c r="H228" s="741"/>
      <c r="I228" s="741"/>
      <c r="J228" s="738"/>
      <c r="K228" s="738"/>
      <c r="L228" s="741">
        <v>1</v>
      </c>
      <c r="M228" s="741">
        <v>392</v>
      </c>
      <c r="N228" s="738">
        <v>1</v>
      </c>
      <c r="O228" s="738">
        <v>392</v>
      </c>
      <c r="P228" s="741"/>
      <c r="Q228" s="741"/>
      <c r="R228" s="754"/>
      <c r="S228" s="742"/>
    </row>
    <row r="229" spans="1:19" ht="14.4" customHeight="1" x14ac:dyDescent="0.3">
      <c r="A229" s="737" t="s">
        <v>6689</v>
      </c>
      <c r="B229" s="738" t="s">
        <v>6732</v>
      </c>
      <c r="C229" s="738" t="s">
        <v>625</v>
      </c>
      <c r="D229" s="738" t="s">
        <v>3133</v>
      </c>
      <c r="E229" s="738" t="s">
        <v>6651</v>
      </c>
      <c r="F229" s="738" t="s">
        <v>6750</v>
      </c>
      <c r="G229" s="738" t="s">
        <v>6751</v>
      </c>
      <c r="H229" s="741"/>
      <c r="I229" s="741"/>
      <c r="J229" s="738"/>
      <c r="K229" s="738"/>
      <c r="L229" s="741">
        <v>1</v>
      </c>
      <c r="M229" s="741">
        <v>39</v>
      </c>
      <c r="N229" s="738">
        <v>1</v>
      </c>
      <c r="O229" s="738">
        <v>39</v>
      </c>
      <c r="P229" s="741"/>
      <c r="Q229" s="741"/>
      <c r="R229" s="754"/>
      <c r="S229" s="742"/>
    </row>
    <row r="230" spans="1:19" ht="14.4" customHeight="1" x14ac:dyDescent="0.3">
      <c r="A230" s="737" t="s">
        <v>6689</v>
      </c>
      <c r="B230" s="738" t="s">
        <v>6732</v>
      </c>
      <c r="C230" s="738" t="s">
        <v>625</v>
      </c>
      <c r="D230" s="738" t="s">
        <v>3133</v>
      </c>
      <c r="E230" s="738" t="s">
        <v>6651</v>
      </c>
      <c r="F230" s="738" t="s">
        <v>6664</v>
      </c>
      <c r="G230" s="738" t="s">
        <v>6665</v>
      </c>
      <c r="H230" s="741"/>
      <c r="I230" s="741"/>
      <c r="J230" s="738"/>
      <c r="K230" s="738"/>
      <c r="L230" s="741"/>
      <c r="M230" s="741"/>
      <c r="N230" s="738"/>
      <c r="O230" s="738"/>
      <c r="P230" s="741">
        <v>1</v>
      </c>
      <c r="Q230" s="741">
        <v>33.33</v>
      </c>
      <c r="R230" s="754"/>
      <c r="S230" s="742">
        <v>33.33</v>
      </c>
    </row>
    <row r="231" spans="1:19" ht="14.4" customHeight="1" x14ac:dyDescent="0.3">
      <c r="A231" s="737" t="s">
        <v>6689</v>
      </c>
      <c r="B231" s="738" t="s">
        <v>6732</v>
      </c>
      <c r="C231" s="738" t="s">
        <v>625</v>
      </c>
      <c r="D231" s="738" t="s">
        <v>3133</v>
      </c>
      <c r="E231" s="738" t="s">
        <v>6651</v>
      </c>
      <c r="F231" s="738" t="s">
        <v>6699</v>
      </c>
      <c r="G231" s="738" t="s">
        <v>6700</v>
      </c>
      <c r="H231" s="741"/>
      <c r="I231" s="741"/>
      <c r="J231" s="738"/>
      <c r="K231" s="738"/>
      <c r="L231" s="741"/>
      <c r="M231" s="741"/>
      <c r="N231" s="738"/>
      <c r="O231" s="738"/>
      <c r="P231" s="741">
        <v>1</v>
      </c>
      <c r="Q231" s="741">
        <v>116</v>
      </c>
      <c r="R231" s="754"/>
      <c r="S231" s="742">
        <v>116</v>
      </c>
    </row>
    <row r="232" spans="1:19" ht="14.4" customHeight="1" x14ac:dyDescent="0.3">
      <c r="A232" s="737" t="s">
        <v>6689</v>
      </c>
      <c r="B232" s="738" t="s">
        <v>6732</v>
      </c>
      <c r="C232" s="738" t="s">
        <v>625</v>
      </c>
      <c r="D232" s="738" t="s">
        <v>3133</v>
      </c>
      <c r="E232" s="738" t="s">
        <v>6651</v>
      </c>
      <c r="F232" s="738" t="s">
        <v>6666</v>
      </c>
      <c r="G232" s="738" t="s">
        <v>6667</v>
      </c>
      <c r="H232" s="741"/>
      <c r="I232" s="741"/>
      <c r="J232" s="738"/>
      <c r="K232" s="738"/>
      <c r="L232" s="741">
        <v>3</v>
      </c>
      <c r="M232" s="741">
        <v>111</v>
      </c>
      <c r="N232" s="738">
        <v>1</v>
      </c>
      <c r="O232" s="738">
        <v>37</v>
      </c>
      <c r="P232" s="741">
        <v>1</v>
      </c>
      <c r="Q232" s="741">
        <v>37</v>
      </c>
      <c r="R232" s="754">
        <v>0.33333333333333331</v>
      </c>
      <c r="S232" s="742">
        <v>37</v>
      </c>
    </row>
    <row r="233" spans="1:19" ht="14.4" customHeight="1" x14ac:dyDescent="0.3">
      <c r="A233" s="737" t="s">
        <v>6689</v>
      </c>
      <c r="B233" s="738" t="s">
        <v>6732</v>
      </c>
      <c r="C233" s="738" t="s">
        <v>625</v>
      </c>
      <c r="D233" s="738" t="s">
        <v>3133</v>
      </c>
      <c r="E233" s="738" t="s">
        <v>6651</v>
      </c>
      <c r="F233" s="738" t="s">
        <v>6703</v>
      </c>
      <c r="G233" s="738" t="s">
        <v>6704</v>
      </c>
      <c r="H233" s="741"/>
      <c r="I233" s="741"/>
      <c r="J233" s="738"/>
      <c r="K233" s="738"/>
      <c r="L233" s="741">
        <v>1</v>
      </c>
      <c r="M233" s="741">
        <v>74</v>
      </c>
      <c r="N233" s="738">
        <v>1</v>
      </c>
      <c r="O233" s="738">
        <v>74</v>
      </c>
      <c r="P233" s="741">
        <v>1</v>
      </c>
      <c r="Q233" s="741">
        <v>74</v>
      </c>
      <c r="R233" s="754">
        <v>1</v>
      </c>
      <c r="S233" s="742">
        <v>74</v>
      </c>
    </row>
    <row r="234" spans="1:19" ht="14.4" customHeight="1" x14ac:dyDescent="0.3">
      <c r="A234" s="737" t="s">
        <v>6689</v>
      </c>
      <c r="B234" s="738" t="s">
        <v>6732</v>
      </c>
      <c r="C234" s="738" t="s">
        <v>625</v>
      </c>
      <c r="D234" s="738" t="s">
        <v>3133</v>
      </c>
      <c r="E234" s="738" t="s">
        <v>6651</v>
      </c>
      <c r="F234" s="738" t="s">
        <v>6764</v>
      </c>
      <c r="G234" s="738" t="s">
        <v>6765</v>
      </c>
      <c r="H234" s="741"/>
      <c r="I234" s="741"/>
      <c r="J234" s="738"/>
      <c r="K234" s="738"/>
      <c r="L234" s="741">
        <v>8</v>
      </c>
      <c r="M234" s="741">
        <v>1416</v>
      </c>
      <c r="N234" s="738">
        <v>1</v>
      </c>
      <c r="O234" s="738">
        <v>177</v>
      </c>
      <c r="P234" s="741">
        <v>14</v>
      </c>
      <c r="Q234" s="741">
        <v>2478</v>
      </c>
      <c r="R234" s="754">
        <v>1.75</v>
      </c>
      <c r="S234" s="742">
        <v>177</v>
      </c>
    </row>
    <row r="235" spans="1:19" ht="14.4" customHeight="1" x14ac:dyDescent="0.3">
      <c r="A235" s="737" t="s">
        <v>6689</v>
      </c>
      <c r="B235" s="738" t="s">
        <v>6732</v>
      </c>
      <c r="C235" s="738" t="s">
        <v>625</v>
      </c>
      <c r="D235" s="738" t="s">
        <v>3133</v>
      </c>
      <c r="E235" s="738" t="s">
        <v>6651</v>
      </c>
      <c r="F235" s="738" t="s">
        <v>6766</v>
      </c>
      <c r="G235" s="738" t="s">
        <v>6767</v>
      </c>
      <c r="H235" s="741"/>
      <c r="I235" s="741"/>
      <c r="J235" s="738"/>
      <c r="K235" s="738"/>
      <c r="L235" s="741">
        <v>10</v>
      </c>
      <c r="M235" s="741">
        <v>3540</v>
      </c>
      <c r="N235" s="738">
        <v>1</v>
      </c>
      <c r="O235" s="738">
        <v>354</v>
      </c>
      <c r="P235" s="741">
        <v>10</v>
      </c>
      <c r="Q235" s="741">
        <v>3550</v>
      </c>
      <c r="R235" s="754">
        <v>1.0028248587570621</v>
      </c>
      <c r="S235" s="742">
        <v>355</v>
      </c>
    </row>
    <row r="236" spans="1:19" ht="14.4" customHeight="1" x14ac:dyDescent="0.3">
      <c r="A236" s="737" t="s">
        <v>6689</v>
      </c>
      <c r="B236" s="738" t="s">
        <v>6732</v>
      </c>
      <c r="C236" s="738" t="s">
        <v>625</v>
      </c>
      <c r="D236" s="738" t="s">
        <v>3136</v>
      </c>
      <c r="E236" s="738" t="s">
        <v>6633</v>
      </c>
      <c r="F236" s="738" t="s">
        <v>6735</v>
      </c>
      <c r="G236" s="738" t="s">
        <v>3038</v>
      </c>
      <c r="H236" s="741"/>
      <c r="I236" s="741"/>
      <c r="J236" s="738"/>
      <c r="K236" s="738"/>
      <c r="L236" s="741"/>
      <c r="M236" s="741"/>
      <c r="N236" s="738"/>
      <c r="O236" s="738"/>
      <c r="P236" s="741">
        <v>3</v>
      </c>
      <c r="Q236" s="741">
        <v>27884.28</v>
      </c>
      <c r="R236" s="754"/>
      <c r="S236" s="742">
        <v>9294.76</v>
      </c>
    </row>
    <row r="237" spans="1:19" ht="14.4" customHeight="1" x14ac:dyDescent="0.3">
      <c r="A237" s="737" t="s">
        <v>6689</v>
      </c>
      <c r="B237" s="738" t="s">
        <v>6732</v>
      </c>
      <c r="C237" s="738" t="s">
        <v>625</v>
      </c>
      <c r="D237" s="738" t="s">
        <v>3136</v>
      </c>
      <c r="E237" s="738" t="s">
        <v>6651</v>
      </c>
      <c r="F237" s="738" t="s">
        <v>6720</v>
      </c>
      <c r="G237" s="738" t="s">
        <v>6721</v>
      </c>
      <c r="H237" s="741"/>
      <c r="I237" s="741"/>
      <c r="J237" s="738"/>
      <c r="K237" s="738"/>
      <c r="L237" s="741"/>
      <c r="M237" s="741"/>
      <c r="N237" s="738"/>
      <c r="O237" s="738"/>
      <c r="P237" s="741">
        <v>1</v>
      </c>
      <c r="Q237" s="741">
        <v>147</v>
      </c>
      <c r="R237" s="754"/>
      <c r="S237" s="742">
        <v>147</v>
      </c>
    </row>
    <row r="238" spans="1:19" ht="14.4" customHeight="1" x14ac:dyDescent="0.3">
      <c r="A238" s="737" t="s">
        <v>6689</v>
      </c>
      <c r="B238" s="738" t="s">
        <v>6732</v>
      </c>
      <c r="C238" s="738" t="s">
        <v>625</v>
      </c>
      <c r="D238" s="738" t="s">
        <v>3136</v>
      </c>
      <c r="E238" s="738" t="s">
        <v>6651</v>
      </c>
      <c r="F238" s="738" t="s">
        <v>6666</v>
      </c>
      <c r="G238" s="738" t="s">
        <v>6667</v>
      </c>
      <c r="H238" s="741"/>
      <c r="I238" s="741"/>
      <c r="J238" s="738"/>
      <c r="K238" s="738"/>
      <c r="L238" s="741"/>
      <c r="M238" s="741"/>
      <c r="N238" s="738"/>
      <c r="O238" s="738"/>
      <c r="P238" s="741">
        <v>1</v>
      </c>
      <c r="Q238" s="741">
        <v>37</v>
      </c>
      <c r="R238" s="754"/>
      <c r="S238" s="742">
        <v>37</v>
      </c>
    </row>
    <row r="239" spans="1:19" ht="14.4" customHeight="1" x14ac:dyDescent="0.3">
      <c r="A239" s="737" t="s">
        <v>6689</v>
      </c>
      <c r="B239" s="738" t="s">
        <v>6732</v>
      </c>
      <c r="C239" s="738" t="s">
        <v>625</v>
      </c>
      <c r="D239" s="738" t="s">
        <v>3136</v>
      </c>
      <c r="E239" s="738" t="s">
        <v>6651</v>
      </c>
      <c r="F239" s="738" t="s">
        <v>6762</v>
      </c>
      <c r="G239" s="738" t="s">
        <v>6763</v>
      </c>
      <c r="H239" s="741"/>
      <c r="I239" s="741"/>
      <c r="J239" s="738"/>
      <c r="K239" s="738"/>
      <c r="L239" s="741"/>
      <c r="M239" s="741"/>
      <c r="N239" s="738"/>
      <c r="O239" s="738"/>
      <c r="P239" s="741">
        <v>1</v>
      </c>
      <c r="Q239" s="741">
        <v>59</v>
      </c>
      <c r="R239" s="754"/>
      <c r="S239" s="742">
        <v>59</v>
      </c>
    </row>
    <row r="240" spans="1:19" ht="14.4" customHeight="1" x14ac:dyDescent="0.3">
      <c r="A240" s="737" t="s">
        <v>6689</v>
      </c>
      <c r="B240" s="738" t="s">
        <v>6732</v>
      </c>
      <c r="C240" s="738" t="s">
        <v>625</v>
      </c>
      <c r="D240" s="738" t="s">
        <v>3136</v>
      </c>
      <c r="E240" s="738" t="s">
        <v>6651</v>
      </c>
      <c r="F240" s="738" t="s">
        <v>6668</v>
      </c>
      <c r="G240" s="738" t="s">
        <v>6669</v>
      </c>
      <c r="H240" s="741"/>
      <c r="I240" s="741"/>
      <c r="J240" s="738"/>
      <c r="K240" s="738"/>
      <c r="L240" s="741"/>
      <c r="M240" s="741"/>
      <c r="N240" s="738"/>
      <c r="O240" s="738"/>
      <c r="P240" s="741">
        <v>1</v>
      </c>
      <c r="Q240" s="741">
        <v>28</v>
      </c>
      <c r="R240" s="754"/>
      <c r="S240" s="742">
        <v>28</v>
      </c>
    </row>
    <row r="241" spans="1:19" ht="14.4" customHeight="1" x14ac:dyDescent="0.3">
      <c r="A241" s="737" t="s">
        <v>6689</v>
      </c>
      <c r="B241" s="738" t="s">
        <v>6732</v>
      </c>
      <c r="C241" s="738" t="s">
        <v>625</v>
      </c>
      <c r="D241" s="738" t="s">
        <v>6630</v>
      </c>
      <c r="E241" s="738" t="s">
        <v>6633</v>
      </c>
      <c r="F241" s="738" t="s">
        <v>6734</v>
      </c>
      <c r="G241" s="738" t="s">
        <v>3040</v>
      </c>
      <c r="H241" s="741">
        <v>2</v>
      </c>
      <c r="I241" s="741">
        <v>42319</v>
      </c>
      <c r="J241" s="738"/>
      <c r="K241" s="738">
        <v>21159.5</v>
      </c>
      <c r="L241" s="741"/>
      <c r="M241" s="741"/>
      <c r="N241" s="738"/>
      <c r="O241" s="738"/>
      <c r="P241" s="741"/>
      <c r="Q241" s="741"/>
      <c r="R241" s="754"/>
      <c r="S241" s="742"/>
    </row>
    <row r="242" spans="1:19" ht="14.4" customHeight="1" x14ac:dyDescent="0.3">
      <c r="A242" s="737" t="s">
        <v>6689</v>
      </c>
      <c r="B242" s="738" t="s">
        <v>6732</v>
      </c>
      <c r="C242" s="738" t="s">
        <v>625</v>
      </c>
      <c r="D242" s="738" t="s">
        <v>6630</v>
      </c>
      <c r="E242" s="738" t="s">
        <v>6651</v>
      </c>
      <c r="F242" s="738" t="s">
        <v>6656</v>
      </c>
      <c r="G242" s="738" t="s">
        <v>6657</v>
      </c>
      <c r="H242" s="741">
        <v>25</v>
      </c>
      <c r="I242" s="741">
        <v>1600</v>
      </c>
      <c r="J242" s="738">
        <v>0.33208800332088001</v>
      </c>
      <c r="K242" s="738">
        <v>64</v>
      </c>
      <c r="L242" s="741">
        <v>73</v>
      </c>
      <c r="M242" s="741">
        <v>4818</v>
      </c>
      <c r="N242" s="738">
        <v>1</v>
      </c>
      <c r="O242" s="738">
        <v>66</v>
      </c>
      <c r="P242" s="741">
        <v>65</v>
      </c>
      <c r="Q242" s="741">
        <v>4290</v>
      </c>
      <c r="R242" s="754">
        <v>0.8904109589041096</v>
      </c>
      <c r="S242" s="742">
        <v>66</v>
      </c>
    </row>
    <row r="243" spans="1:19" ht="14.4" customHeight="1" x14ac:dyDescent="0.3">
      <c r="A243" s="737" t="s">
        <v>6689</v>
      </c>
      <c r="B243" s="738" t="s">
        <v>6732</v>
      </c>
      <c r="C243" s="738" t="s">
        <v>625</v>
      </c>
      <c r="D243" s="738" t="s">
        <v>6630</v>
      </c>
      <c r="E243" s="738" t="s">
        <v>6651</v>
      </c>
      <c r="F243" s="738" t="s">
        <v>6695</v>
      </c>
      <c r="G243" s="738" t="s">
        <v>6696</v>
      </c>
      <c r="H243" s="741">
        <v>89</v>
      </c>
      <c r="I243" s="741">
        <v>3115</v>
      </c>
      <c r="J243" s="738">
        <v>0.68446495275763564</v>
      </c>
      <c r="K243" s="738">
        <v>35</v>
      </c>
      <c r="L243" s="741">
        <v>123</v>
      </c>
      <c r="M243" s="741">
        <v>4551</v>
      </c>
      <c r="N243" s="738">
        <v>1</v>
      </c>
      <c r="O243" s="738">
        <v>37</v>
      </c>
      <c r="P243" s="741">
        <v>109</v>
      </c>
      <c r="Q243" s="741">
        <v>4033</v>
      </c>
      <c r="R243" s="754">
        <v>0.88617886178861793</v>
      </c>
      <c r="S243" s="742">
        <v>37</v>
      </c>
    </row>
    <row r="244" spans="1:19" ht="14.4" customHeight="1" x14ac:dyDescent="0.3">
      <c r="A244" s="737" t="s">
        <v>6689</v>
      </c>
      <c r="B244" s="738" t="s">
        <v>6732</v>
      </c>
      <c r="C244" s="738" t="s">
        <v>625</v>
      </c>
      <c r="D244" s="738" t="s">
        <v>6630</v>
      </c>
      <c r="E244" s="738" t="s">
        <v>6651</v>
      </c>
      <c r="F244" s="738" t="s">
        <v>6754</v>
      </c>
      <c r="G244" s="738" t="s">
        <v>6755</v>
      </c>
      <c r="H244" s="741"/>
      <c r="I244" s="741"/>
      <c r="J244" s="738"/>
      <c r="K244" s="738"/>
      <c r="L244" s="741">
        <v>1</v>
      </c>
      <c r="M244" s="741">
        <v>207</v>
      </c>
      <c r="N244" s="738">
        <v>1</v>
      </c>
      <c r="O244" s="738">
        <v>207</v>
      </c>
      <c r="P244" s="741">
        <v>3</v>
      </c>
      <c r="Q244" s="741">
        <v>621</v>
      </c>
      <c r="R244" s="754">
        <v>3</v>
      </c>
      <c r="S244" s="742">
        <v>207</v>
      </c>
    </row>
    <row r="245" spans="1:19" ht="14.4" customHeight="1" x14ac:dyDescent="0.3">
      <c r="A245" s="737" t="s">
        <v>6689</v>
      </c>
      <c r="B245" s="738" t="s">
        <v>6732</v>
      </c>
      <c r="C245" s="738" t="s">
        <v>625</v>
      </c>
      <c r="D245" s="738" t="s">
        <v>6630</v>
      </c>
      <c r="E245" s="738" t="s">
        <v>6651</v>
      </c>
      <c r="F245" s="738" t="s">
        <v>6664</v>
      </c>
      <c r="G245" s="738" t="s">
        <v>6665</v>
      </c>
      <c r="H245" s="741"/>
      <c r="I245" s="741"/>
      <c r="J245" s="738"/>
      <c r="K245" s="738"/>
      <c r="L245" s="741">
        <v>6</v>
      </c>
      <c r="M245" s="741">
        <v>200</v>
      </c>
      <c r="N245" s="738">
        <v>1</v>
      </c>
      <c r="O245" s="738">
        <v>33.333333333333336</v>
      </c>
      <c r="P245" s="741">
        <v>2</v>
      </c>
      <c r="Q245" s="741">
        <v>66.66</v>
      </c>
      <c r="R245" s="754">
        <v>0.33329999999999999</v>
      </c>
      <c r="S245" s="742">
        <v>33.33</v>
      </c>
    </row>
    <row r="246" spans="1:19" ht="14.4" customHeight="1" x14ac:dyDescent="0.3">
      <c r="A246" s="737" t="s">
        <v>6689</v>
      </c>
      <c r="B246" s="738" t="s">
        <v>6732</v>
      </c>
      <c r="C246" s="738" t="s">
        <v>625</v>
      </c>
      <c r="D246" s="738" t="s">
        <v>6630</v>
      </c>
      <c r="E246" s="738" t="s">
        <v>6651</v>
      </c>
      <c r="F246" s="738" t="s">
        <v>6666</v>
      </c>
      <c r="G246" s="738" t="s">
        <v>6667</v>
      </c>
      <c r="H246" s="741">
        <v>36</v>
      </c>
      <c r="I246" s="741">
        <v>1296</v>
      </c>
      <c r="J246" s="738">
        <v>0.49333840883136659</v>
      </c>
      <c r="K246" s="738">
        <v>36</v>
      </c>
      <c r="L246" s="741">
        <v>71</v>
      </c>
      <c r="M246" s="741">
        <v>2627</v>
      </c>
      <c r="N246" s="738">
        <v>1</v>
      </c>
      <c r="O246" s="738">
        <v>37</v>
      </c>
      <c r="P246" s="741">
        <v>91</v>
      </c>
      <c r="Q246" s="741">
        <v>3367</v>
      </c>
      <c r="R246" s="754">
        <v>1.2816901408450705</v>
      </c>
      <c r="S246" s="742">
        <v>37</v>
      </c>
    </row>
    <row r="247" spans="1:19" ht="14.4" customHeight="1" x14ac:dyDescent="0.3">
      <c r="A247" s="737" t="s">
        <v>6689</v>
      </c>
      <c r="B247" s="738" t="s">
        <v>6732</v>
      </c>
      <c r="C247" s="738" t="s">
        <v>625</v>
      </c>
      <c r="D247" s="738" t="s">
        <v>6630</v>
      </c>
      <c r="E247" s="738" t="s">
        <v>6651</v>
      </c>
      <c r="F247" s="738" t="s">
        <v>6756</v>
      </c>
      <c r="G247" s="738" t="s">
        <v>6757</v>
      </c>
      <c r="H247" s="741">
        <v>5</v>
      </c>
      <c r="I247" s="741">
        <v>285</v>
      </c>
      <c r="J247" s="738"/>
      <c r="K247" s="738">
        <v>57</v>
      </c>
      <c r="L247" s="741"/>
      <c r="M247" s="741"/>
      <c r="N247" s="738"/>
      <c r="O247" s="738"/>
      <c r="P247" s="741"/>
      <c r="Q247" s="741"/>
      <c r="R247" s="754"/>
      <c r="S247" s="742"/>
    </row>
    <row r="248" spans="1:19" ht="14.4" customHeight="1" x14ac:dyDescent="0.3">
      <c r="A248" s="737" t="s">
        <v>6689</v>
      </c>
      <c r="B248" s="738" t="s">
        <v>6732</v>
      </c>
      <c r="C248" s="738" t="s">
        <v>625</v>
      </c>
      <c r="D248" s="738" t="s">
        <v>6630</v>
      </c>
      <c r="E248" s="738" t="s">
        <v>6651</v>
      </c>
      <c r="F248" s="738" t="s">
        <v>6726</v>
      </c>
      <c r="G248" s="738" t="s">
        <v>6727</v>
      </c>
      <c r="H248" s="741">
        <v>3</v>
      </c>
      <c r="I248" s="741">
        <v>93</v>
      </c>
      <c r="J248" s="738"/>
      <c r="K248" s="738">
        <v>31</v>
      </c>
      <c r="L248" s="741"/>
      <c r="M248" s="741"/>
      <c r="N248" s="738"/>
      <c r="O248" s="738"/>
      <c r="P248" s="741">
        <v>1</v>
      </c>
      <c r="Q248" s="741">
        <v>32</v>
      </c>
      <c r="R248" s="754"/>
      <c r="S248" s="742">
        <v>32</v>
      </c>
    </row>
    <row r="249" spans="1:19" ht="14.4" customHeight="1" x14ac:dyDescent="0.3">
      <c r="A249" s="737" t="s">
        <v>6689</v>
      </c>
      <c r="B249" s="738" t="s">
        <v>6732</v>
      </c>
      <c r="C249" s="738" t="s">
        <v>625</v>
      </c>
      <c r="D249" s="738" t="s">
        <v>6630</v>
      </c>
      <c r="E249" s="738" t="s">
        <v>6651</v>
      </c>
      <c r="F249" s="738" t="s">
        <v>6703</v>
      </c>
      <c r="G249" s="738" t="s">
        <v>6704</v>
      </c>
      <c r="H249" s="741"/>
      <c r="I249" s="741"/>
      <c r="J249" s="738"/>
      <c r="K249" s="738"/>
      <c r="L249" s="741"/>
      <c r="M249" s="741"/>
      <c r="N249" s="738"/>
      <c r="O249" s="738"/>
      <c r="P249" s="741">
        <v>4</v>
      </c>
      <c r="Q249" s="741">
        <v>296</v>
      </c>
      <c r="R249" s="754"/>
      <c r="S249" s="742">
        <v>74</v>
      </c>
    </row>
    <row r="250" spans="1:19" ht="14.4" customHeight="1" x14ac:dyDescent="0.3">
      <c r="A250" s="737" t="s">
        <v>6689</v>
      </c>
      <c r="B250" s="738" t="s">
        <v>6732</v>
      </c>
      <c r="C250" s="738" t="s">
        <v>625</v>
      </c>
      <c r="D250" s="738" t="s">
        <v>6630</v>
      </c>
      <c r="E250" s="738" t="s">
        <v>6651</v>
      </c>
      <c r="F250" s="738" t="s">
        <v>6705</v>
      </c>
      <c r="G250" s="738" t="s">
        <v>6706</v>
      </c>
      <c r="H250" s="741"/>
      <c r="I250" s="741"/>
      <c r="J250" s="738"/>
      <c r="K250" s="738"/>
      <c r="L250" s="741"/>
      <c r="M250" s="741"/>
      <c r="N250" s="738"/>
      <c r="O250" s="738"/>
      <c r="P250" s="741">
        <v>1</v>
      </c>
      <c r="Q250" s="741">
        <v>223</v>
      </c>
      <c r="R250" s="754"/>
      <c r="S250" s="742">
        <v>223</v>
      </c>
    </row>
    <row r="251" spans="1:19" ht="14.4" customHeight="1" x14ac:dyDescent="0.3">
      <c r="A251" s="737" t="s">
        <v>6689</v>
      </c>
      <c r="B251" s="738" t="s">
        <v>6732</v>
      </c>
      <c r="C251" s="738" t="s">
        <v>625</v>
      </c>
      <c r="D251" s="738" t="s">
        <v>6630</v>
      </c>
      <c r="E251" s="738" t="s">
        <v>6651</v>
      </c>
      <c r="F251" s="738" t="s">
        <v>6670</v>
      </c>
      <c r="G251" s="738" t="s">
        <v>6671</v>
      </c>
      <c r="H251" s="741">
        <v>2</v>
      </c>
      <c r="I251" s="741">
        <v>114</v>
      </c>
      <c r="J251" s="738">
        <v>1.9322033898305084</v>
      </c>
      <c r="K251" s="738">
        <v>57</v>
      </c>
      <c r="L251" s="741">
        <v>1</v>
      </c>
      <c r="M251" s="741">
        <v>59</v>
      </c>
      <c r="N251" s="738">
        <v>1</v>
      </c>
      <c r="O251" s="738">
        <v>59</v>
      </c>
      <c r="P251" s="741"/>
      <c r="Q251" s="741"/>
      <c r="R251" s="754"/>
      <c r="S251" s="742"/>
    </row>
    <row r="252" spans="1:19" ht="14.4" customHeight="1" x14ac:dyDescent="0.3">
      <c r="A252" s="737" t="s">
        <v>6689</v>
      </c>
      <c r="B252" s="738" t="s">
        <v>6732</v>
      </c>
      <c r="C252" s="738" t="s">
        <v>625</v>
      </c>
      <c r="D252" s="738" t="s">
        <v>6630</v>
      </c>
      <c r="E252" s="738" t="s">
        <v>6651</v>
      </c>
      <c r="F252" s="738" t="s">
        <v>6766</v>
      </c>
      <c r="G252" s="738" t="s">
        <v>6767</v>
      </c>
      <c r="H252" s="741">
        <v>103</v>
      </c>
      <c r="I252" s="741">
        <v>34093</v>
      </c>
      <c r="J252" s="738">
        <v>0.53803301455038977</v>
      </c>
      <c r="K252" s="738">
        <v>331</v>
      </c>
      <c r="L252" s="741">
        <v>179</v>
      </c>
      <c r="M252" s="741">
        <v>63366</v>
      </c>
      <c r="N252" s="738">
        <v>1</v>
      </c>
      <c r="O252" s="738">
        <v>354</v>
      </c>
      <c r="P252" s="741">
        <v>189</v>
      </c>
      <c r="Q252" s="741">
        <v>67095</v>
      </c>
      <c r="R252" s="754">
        <v>1.0588485938831551</v>
      </c>
      <c r="S252" s="742">
        <v>355</v>
      </c>
    </row>
    <row r="253" spans="1:19" ht="14.4" customHeight="1" x14ac:dyDescent="0.3">
      <c r="A253" s="737" t="s">
        <v>6689</v>
      </c>
      <c r="B253" s="738" t="s">
        <v>6732</v>
      </c>
      <c r="C253" s="738" t="s">
        <v>625</v>
      </c>
      <c r="D253" s="738" t="s">
        <v>6630</v>
      </c>
      <c r="E253" s="738" t="s">
        <v>6651</v>
      </c>
      <c r="F253" s="738" t="s">
        <v>6768</v>
      </c>
      <c r="G253" s="738" t="s">
        <v>6769</v>
      </c>
      <c r="H253" s="741">
        <v>24</v>
      </c>
      <c r="I253" s="741">
        <v>5496</v>
      </c>
      <c r="J253" s="738">
        <v>0.36542553191489363</v>
      </c>
      <c r="K253" s="738">
        <v>229</v>
      </c>
      <c r="L253" s="741">
        <v>64</v>
      </c>
      <c r="M253" s="741">
        <v>15040</v>
      </c>
      <c r="N253" s="738">
        <v>1</v>
      </c>
      <c r="O253" s="738">
        <v>235</v>
      </c>
      <c r="P253" s="741">
        <v>78</v>
      </c>
      <c r="Q253" s="741">
        <v>18330</v>
      </c>
      <c r="R253" s="754">
        <v>1.21875</v>
      </c>
      <c r="S253" s="742">
        <v>235</v>
      </c>
    </row>
    <row r="254" spans="1:19" ht="14.4" customHeight="1" x14ac:dyDescent="0.3">
      <c r="A254" s="737" t="s">
        <v>6689</v>
      </c>
      <c r="B254" s="738" t="s">
        <v>6732</v>
      </c>
      <c r="C254" s="738" t="s">
        <v>625</v>
      </c>
      <c r="D254" s="738" t="s">
        <v>3142</v>
      </c>
      <c r="E254" s="738" t="s">
        <v>6633</v>
      </c>
      <c r="F254" s="738" t="s">
        <v>6736</v>
      </c>
      <c r="G254" s="738" t="s">
        <v>3040</v>
      </c>
      <c r="H254" s="741">
        <v>0.5</v>
      </c>
      <c r="I254" s="741">
        <v>10579.75</v>
      </c>
      <c r="J254" s="738"/>
      <c r="K254" s="738">
        <v>21159.5</v>
      </c>
      <c r="L254" s="741"/>
      <c r="M254" s="741"/>
      <c r="N254" s="738"/>
      <c r="O254" s="738"/>
      <c r="P254" s="741"/>
      <c r="Q254" s="741"/>
      <c r="R254" s="754"/>
      <c r="S254" s="742"/>
    </row>
    <row r="255" spans="1:19" ht="14.4" customHeight="1" x14ac:dyDescent="0.3">
      <c r="A255" s="737" t="s">
        <v>6689</v>
      </c>
      <c r="B255" s="738" t="s">
        <v>6732</v>
      </c>
      <c r="C255" s="738" t="s">
        <v>625</v>
      </c>
      <c r="D255" s="738" t="s">
        <v>3142</v>
      </c>
      <c r="E255" s="738" t="s">
        <v>6651</v>
      </c>
      <c r="F255" s="738" t="s">
        <v>6656</v>
      </c>
      <c r="G255" s="738" t="s">
        <v>6657</v>
      </c>
      <c r="H255" s="741">
        <v>2</v>
      </c>
      <c r="I255" s="741">
        <v>128</v>
      </c>
      <c r="J255" s="738"/>
      <c r="K255" s="738">
        <v>64</v>
      </c>
      <c r="L255" s="741"/>
      <c r="M255" s="741"/>
      <c r="N255" s="738"/>
      <c r="O255" s="738"/>
      <c r="P255" s="741"/>
      <c r="Q255" s="741"/>
      <c r="R255" s="754"/>
      <c r="S255" s="742"/>
    </row>
    <row r="256" spans="1:19" ht="14.4" customHeight="1" x14ac:dyDescent="0.3">
      <c r="A256" s="737" t="s">
        <v>6689</v>
      </c>
      <c r="B256" s="738" t="s">
        <v>6732</v>
      </c>
      <c r="C256" s="738" t="s">
        <v>625</v>
      </c>
      <c r="D256" s="738" t="s">
        <v>3142</v>
      </c>
      <c r="E256" s="738" t="s">
        <v>6651</v>
      </c>
      <c r="F256" s="738" t="s">
        <v>6695</v>
      </c>
      <c r="G256" s="738" t="s">
        <v>6696</v>
      </c>
      <c r="H256" s="741">
        <v>7</v>
      </c>
      <c r="I256" s="741">
        <v>245</v>
      </c>
      <c r="J256" s="738"/>
      <c r="K256" s="738">
        <v>35</v>
      </c>
      <c r="L256" s="741"/>
      <c r="M256" s="741"/>
      <c r="N256" s="738"/>
      <c r="O256" s="738"/>
      <c r="P256" s="741"/>
      <c r="Q256" s="741"/>
      <c r="R256" s="754"/>
      <c r="S256" s="742"/>
    </row>
    <row r="257" spans="1:19" ht="14.4" customHeight="1" x14ac:dyDescent="0.3">
      <c r="A257" s="737" t="s">
        <v>6689</v>
      </c>
      <c r="B257" s="738" t="s">
        <v>6732</v>
      </c>
      <c r="C257" s="738" t="s">
        <v>625</v>
      </c>
      <c r="D257" s="738" t="s">
        <v>3142</v>
      </c>
      <c r="E257" s="738" t="s">
        <v>6651</v>
      </c>
      <c r="F257" s="738" t="s">
        <v>6666</v>
      </c>
      <c r="G257" s="738" t="s">
        <v>6667</v>
      </c>
      <c r="H257" s="741">
        <v>7</v>
      </c>
      <c r="I257" s="741">
        <v>252</v>
      </c>
      <c r="J257" s="738"/>
      <c r="K257" s="738">
        <v>36</v>
      </c>
      <c r="L257" s="741"/>
      <c r="M257" s="741"/>
      <c r="N257" s="738"/>
      <c r="O257" s="738"/>
      <c r="P257" s="741"/>
      <c r="Q257" s="741"/>
      <c r="R257" s="754"/>
      <c r="S257" s="742"/>
    </row>
    <row r="258" spans="1:19" ht="14.4" customHeight="1" x14ac:dyDescent="0.3">
      <c r="A258" s="737" t="s">
        <v>6689</v>
      </c>
      <c r="B258" s="738" t="s">
        <v>6732</v>
      </c>
      <c r="C258" s="738" t="s">
        <v>625</v>
      </c>
      <c r="D258" s="738" t="s">
        <v>3142</v>
      </c>
      <c r="E258" s="738" t="s">
        <v>6651</v>
      </c>
      <c r="F258" s="738" t="s">
        <v>6726</v>
      </c>
      <c r="G258" s="738" t="s">
        <v>6727</v>
      </c>
      <c r="H258" s="741">
        <v>1</v>
      </c>
      <c r="I258" s="741">
        <v>31</v>
      </c>
      <c r="J258" s="738"/>
      <c r="K258" s="738">
        <v>31</v>
      </c>
      <c r="L258" s="741"/>
      <c r="M258" s="741"/>
      <c r="N258" s="738"/>
      <c r="O258" s="738"/>
      <c r="P258" s="741"/>
      <c r="Q258" s="741"/>
      <c r="R258" s="754"/>
      <c r="S258" s="742"/>
    </row>
    <row r="259" spans="1:19" ht="14.4" customHeight="1" x14ac:dyDescent="0.3">
      <c r="A259" s="737" t="s">
        <v>6689</v>
      </c>
      <c r="B259" s="738" t="s">
        <v>6732</v>
      </c>
      <c r="C259" s="738" t="s">
        <v>625</v>
      </c>
      <c r="D259" s="738" t="s">
        <v>3142</v>
      </c>
      <c r="E259" s="738" t="s">
        <v>6651</v>
      </c>
      <c r="F259" s="738" t="s">
        <v>6766</v>
      </c>
      <c r="G259" s="738" t="s">
        <v>6767</v>
      </c>
      <c r="H259" s="741">
        <v>107</v>
      </c>
      <c r="I259" s="741">
        <v>35417</v>
      </c>
      <c r="J259" s="738"/>
      <c r="K259" s="738">
        <v>331</v>
      </c>
      <c r="L259" s="741"/>
      <c r="M259" s="741"/>
      <c r="N259" s="738"/>
      <c r="O259" s="738"/>
      <c r="P259" s="741"/>
      <c r="Q259" s="741"/>
      <c r="R259" s="754"/>
      <c r="S259" s="742"/>
    </row>
    <row r="260" spans="1:19" ht="14.4" customHeight="1" x14ac:dyDescent="0.3">
      <c r="A260" s="737" t="s">
        <v>6689</v>
      </c>
      <c r="B260" s="738" t="s">
        <v>6732</v>
      </c>
      <c r="C260" s="738" t="s">
        <v>625</v>
      </c>
      <c r="D260" s="738" t="s">
        <v>3144</v>
      </c>
      <c r="E260" s="738" t="s">
        <v>6633</v>
      </c>
      <c r="F260" s="738" t="s">
        <v>6735</v>
      </c>
      <c r="G260" s="738" t="s">
        <v>3038</v>
      </c>
      <c r="H260" s="741"/>
      <c r="I260" s="741"/>
      <c r="J260" s="738"/>
      <c r="K260" s="738"/>
      <c r="L260" s="741"/>
      <c r="M260" s="741"/>
      <c r="N260" s="738"/>
      <c r="O260" s="738"/>
      <c r="P260" s="741">
        <v>22</v>
      </c>
      <c r="Q260" s="741">
        <v>176609.44</v>
      </c>
      <c r="R260" s="754"/>
      <c r="S260" s="742">
        <v>8027.7018181818185</v>
      </c>
    </row>
    <row r="261" spans="1:19" ht="14.4" customHeight="1" x14ac:dyDescent="0.3">
      <c r="A261" s="737" t="s">
        <v>6689</v>
      </c>
      <c r="B261" s="738" t="s">
        <v>6732</v>
      </c>
      <c r="C261" s="738" t="s">
        <v>625</v>
      </c>
      <c r="D261" s="738" t="s">
        <v>3144</v>
      </c>
      <c r="E261" s="738" t="s">
        <v>6651</v>
      </c>
      <c r="F261" s="738" t="s">
        <v>6720</v>
      </c>
      <c r="G261" s="738" t="s">
        <v>6721</v>
      </c>
      <c r="H261" s="741"/>
      <c r="I261" s="741"/>
      <c r="J261" s="738"/>
      <c r="K261" s="738"/>
      <c r="L261" s="741"/>
      <c r="M261" s="741"/>
      <c r="N261" s="738"/>
      <c r="O261" s="738"/>
      <c r="P261" s="741">
        <v>3</v>
      </c>
      <c r="Q261" s="741">
        <v>441</v>
      </c>
      <c r="R261" s="754"/>
      <c r="S261" s="742">
        <v>147</v>
      </c>
    </row>
    <row r="262" spans="1:19" ht="14.4" customHeight="1" x14ac:dyDescent="0.3">
      <c r="A262" s="737" t="s">
        <v>6689</v>
      </c>
      <c r="B262" s="738" t="s">
        <v>6732</v>
      </c>
      <c r="C262" s="738" t="s">
        <v>625</v>
      </c>
      <c r="D262" s="738" t="s">
        <v>3144</v>
      </c>
      <c r="E262" s="738" t="s">
        <v>6651</v>
      </c>
      <c r="F262" s="738" t="s">
        <v>6666</v>
      </c>
      <c r="G262" s="738" t="s">
        <v>6667</v>
      </c>
      <c r="H262" s="741"/>
      <c r="I262" s="741"/>
      <c r="J262" s="738"/>
      <c r="K262" s="738"/>
      <c r="L262" s="741"/>
      <c r="M262" s="741"/>
      <c r="N262" s="738"/>
      <c r="O262" s="738"/>
      <c r="P262" s="741">
        <v>5</v>
      </c>
      <c r="Q262" s="741">
        <v>185</v>
      </c>
      <c r="R262" s="754"/>
      <c r="S262" s="742">
        <v>37</v>
      </c>
    </row>
    <row r="263" spans="1:19" ht="14.4" customHeight="1" x14ac:dyDescent="0.3">
      <c r="A263" s="737" t="s">
        <v>6689</v>
      </c>
      <c r="B263" s="738" t="s">
        <v>6732</v>
      </c>
      <c r="C263" s="738" t="s">
        <v>625</v>
      </c>
      <c r="D263" s="738" t="s">
        <v>3144</v>
      </c>
      <c r="E263" s="738" t="s">
        <v>6651</v>
      </c>
      <c r="F263" s="738" t="s">
        <v>6705</v>
      </c>
      <c r="G263" s="738" t="s">
        <v>6706</v>
      </c>
      <c r="H263" s="741"/>
      <c r="I263" s="741"/>
      <c r="J263" s="738"/>
      <c r="K263" s="738"/>
      <c r="L263" s="741"/>
      <c r="M263" s="741"/>
      <c r="N263" s="738"/>
      <c r="O263" s="738"/>
      <c r="P263" s="741">
        <v>1</v>
      </c>
      <c r="Q263" s="741">
        <v>223</v>
      </c>
      <c r="R263" s="754"/>
      <c r="S263" s="742">
        <v>223</v>
      </c>
    </row>
    <row r="264" spans="1:19" ht="14.4" customHeight="1" x14ac:dyDescent="0.3">
      <c r="A264" s="737" t="s">
        <v>6689</v>
      </c>
      <c r="B264" s="738" t="s">
        <v>6732</v>
      </c>
      <c r="C264" s="738" t="s">
        <v>625</v>
      </c>
      <c r="D264" s="738" t="s">
        <v>3144</v>
      </c>
      <c r="E264" s="738" t="s">
        <v>6651</v>
      </c>
      <c r="F264" s="738" t="s">
        <v>6762</v>
      </c>
      <c r="G264" s="738" t="s">
        <v>6763</v>
      </c>
      <c r="H264" s="741"/>
      <c r="I264" s="741"/>
      <c r="J264" s="738"/>
      <c r="K264" s="738"/>
      <c r="L264" s="741"/>
      <c r="M264" s="741"/>
      <c r="N264" s="738"/>
      <c r="O264" s="738"/>
      <c r="P264" s="741">
        <v>7</v>
      </c>
      <c r="Q264" s="741">
        <v>413</v>
      </c>
      <c r="R264" s="754"/>
      <c r="S264" s="742">
        <v>59</v>
      </c>
    </row>
    <row r="265" spans="1:19" ht="14.4" customHeight="1" x14ac:dyDescent="0.3">
      <c r="A265" s="737" t="s">
        <v>6689</v>
      </c>
      <c r="B265" s="738" t="s">
        <v>6732</v>
      </c>
      <c r="C265" s="738" t="s">
        <v>625</v>
      </c>
      <c r="D265" s="738" t="s">
        <v>3144</v>
      </c>
      <c r="E265" s="738" t="s">
        <v>6651</v>
      </c>
      <c r="F265" s="738" t="s">
        <v>6668</v>
      </c>
      <c r="G265" s="738" t="s">
        <v>6669</v>
      </c>
      <c r="H265" s="741"/>
      <c r="I265" s="741"/>
      <c r="J265" s="738"/>
      <c r="K265" s="738"/>
      <c r="L265" s="741"/>
      <c r="M265" s="741"/>
      <c r="N265" s="738"/>
      <c r="O265" s="738"/>
      <c r="P265" s="741">
        <v>3</v>
      </c>
      <c r="Q265" s="741">
        <v>84</v>
      </c>
      <c r="R265" s="754"/>
      <c r="S265" s="742">
        <v>28</v>
      </c>
    </row>
    <row r="266" spans="1:19" ht="14.4" customHeight="1" x14ac:dyDescent="0.3">
      <c r="A266" s="737" t="s">
        <v>6689</v>
      </c>
      <c r="B266" s="738" t="s">
        <v>6732</v>
      </c>
      <c r="C266" s="738" t="s">
        <v>625</v>
      </c>
      <c r="D266" s="738" t="s">
        <v>3144</v>
      </c>
      <c r="E266" s="738" t="s">
        <v>6651</v>
      </c>
      <c r="F266" s="738" t="s">
        <v>6670</v>
      </c>
      <c r="G266" s="738" t="s">
        <v>6671</v>
      </c>
      <c r="H266" s="741"/>
      <c r="I266" s="741"/>
      <c r="J266" s="738"/>
      <c r="K266" s="738"/>
      <c r="L266" s="741"/>
      <c r="M266" s="741"/>
      <c r="N266" s="738"/>
      <c r="O266" s="738"/>
      <c r="P266" s="741">
        <v>2</v>
      </c>
      <c r="Q266" s="741">
        <v>118</v>
      </c>
      <c r="R266" s="754"/>
      <c r="S266" s="742">
        <v>59</v>
      </c>
    </row>
    <row r="267" spans="1:19" ht="14.4" customHeight="1" x14ac:dyDescent="0.3">
      <c r="A267" s="737" t="s">
        <v>6689</v>
      </c>
      <c r="B267" s="738" t="s">
        <v>6732</v>
      </c>
      <c r="C267" s="738" t="s">
        <v>640</v>
      </c>
      <c r="D267" s="738" t="s">
        <v>6614</v>
      </c>
      <c r="E267" s="738" t="s">
        <v>6651</v>
      </c>
      <c r="F267" s="738" t="s">
        <v>6744</v>
      </c>
      <c r="G267" s="738" t="s">
        <v>6745</v>
      </c>
      <c r="H267" s="741"/>
      <c r="I267" s="741"/>
      <c r="J267" s="738"/>
      <c r="K267" s="738"/>
      <c r="L267" s="741">
        <v>6</v>
      </c>
      <c r="M267" s="741">
        <v>528</v>
      </c>
      <c r="N267" s="738">
        <v>1</v>
      </c>
      <c r="O267" s="738">
        <v>88</v>
      </c>
      <c r="P267" s="741"/>
      <c r="Q267" s="741"/>
      <c r="R267" s="754"/>
      <c r="S267" s="742"/>
    </row>
    <row r="268" spans="1:19" ht="14.4" customHeight="1" x14ac:dyDescent="0.3">
      <c r="A268" s="737" t="s">
        <v>6689</v>
      </c>
      <c r="B268" s="738" t="s">
        <v>6732</v>
      </c>
      <c r="C268" s="738" t="s">
        <v>640</v>
      </c>
      <c r="D268" s="738" t="s">
        <v>6614</v>
      </c>
      <c r="E268" s="738" t="s">
        <v>6651</v>
      </c>
      <c r="F268" s="738" t="s">
        <v>6746</v>
      </c>
      <c r="G268" s="738" t="s">
        <v>6747</v>
      </c>
      <c r="H268" s="741"/>
      <c r="I268" s="741"/>
      <c r="J268" s="738"/>
      <c r="K268" s="738"/>
      <c r="L268" s="741">
        <v>5</v>
      </c>
      <c r="M268" s="741">
        <v>3150</v>
      </c>
      <c r="N268" s="738">
        <v>1</v>
      </c>
      <c r="O268" s="738">
        <v>630</v>
      </c>
      <c r="P268" s="741"/>
      <c r="Q268" s="741"/>
      <c r="R268" s="754"/>
      <c r="S268" s="742"/>
    </row>
    <row r="269" spans="1:19" ht="14.4" customHeight="1" x14ac:dyDescent="0.3">
      <c r="A269" s="737" t="s">
        <v>6689</v>
      </c>
      <c r="B269" s="738" t="s">
        <v>6732</v>
      </c>
      <c r="C269" s="738" t="s">
        <v>640</v>
      </c>
      <c r="D269" s="738" t="s">
        <v>6614</v>
      </c>
      <c r="E269" s="738" t="s">
        <v>6651</v>
      </c>
      <c r="F269" s="738" t="s">
        <v>6748</v>
      </c>
      <c r="G269" s="738" t="s">
        <v>6749</v>
      </c>
      <c r="H269" s="741"/>
      <c r="I269" s="741"/>
      <c r="J269" s="738"/>
      <c r="K269" s="738"/>
      <c r="L269" s="741">
        <v>8</v>
      </c>
      <c r="M269" s="741">
        <v>3136</v>
      </c>
      <c r="N269" s="738">
        <v>1</v>
      </c>
      <c r="O269" s="738">
        <v>392</v>
      </c>
      <c r="P269" s="741"/>
      <c r="Q269" s="741"/>
      <c r="R269" s="754"/>
      <c r="S269" s="742"/>
    </row>
    <row r="270" spans="1:19" ht="14.4" customHeight="1" x14ac:dyDescent="0.3">
      <c r="A270" s="737" t="s">
        <v>6689</v>
      </c>
      <c r="B270" s="738" t="s">
        <v>6732</v>
      </c>
      <c r="C270" s="738" t="s">
        <v>640</v>
      </c>
      <c r="D270" s="738" t="s">
        <v>6614</v>
      </c>
      <c r="E270" s="738" t="s">
        <v>6651</v>
      </c>
      <c r="F270" s="738" t="s">
        <v>6750</v>
      </c>
      <c r="G270" s="738" t="s">
        <v>6751</v>
      </c>
      <c r="H270" s="741"/>
      <c r="I270" s="741"/>
      <c r="J270" s="738"/>
      <c r="K270" s="738"/>
      <c r="L270" s="741">
        <v>18</v>
      </c>
      <c r="M270" s="741">
        <v>702</v>
      </c>
      <c r="N270" s="738">
        <v>1</v>
      </c>
      <c r="O270" s="738">
        <v>39</v>
      </c>
      <c r="P270" s="741"/>
      <c r="Q270" s="741"/>
      <c r="R270" s="754"/>
      <c r="S270" s="742"/>
    </row>
    <row r="271" spans="1:19" ht="14.4" customHeight="1" x14ac:dyDescent="0.3">
      <c r="A271" s="737" t="s">
        <v>6689</v>
      </c>
      <c r="B271" s="738" t="s">
        <v>6732</v>
      </c>
      <c r="C271" s="738" t="s">
        <v>640</v>
      </c>
      <c r="D271" s="738" t="s">
        <v>6623</v>
      </c>
      <c r="E271" s="738" t="s">
        <v>6651</v>
      </c>
      <c r="F271" s="738" t="s">
        <v>6746</v>
      </c>
      <c r="G271" s="738" t="s">
        <v>6747</v>
      </c>
      <c r="H271" s="741"/>
      <c r="I271" s="741"/>
      <c r="J271" s="738"/>
      <c r="K271" s="738"/>
      <c r="L271" s="741">
        <v>4</v>
      </c>
      <c r="M271" s="741">
        <v>2520</v>
      </c>
      <c r="N271" s="738">
        <v>1</v>
      </c>
      <c r="O271" s="738">
        <v>630</v>
      </c>
      <c r="P271" s="741"/>
      <c r="Q271" s="741"/>
      <c r="R271" s="754"/>
      <c r="S271" s="742"/>
    </row>
    <row r="272" spans="1:19" ht="14.4" customHeight="1" x14ac:dyDescent="0.3">
      <c r="A272" s="737" t="s">
        <v>6689</v>
      </c>
      <c r="B272" s="738" t="s">
        <v>6732</v>
      </c>
      <c r="C272" s="738" t="s">
        <v>640</v>
      </c>
      <c r="D272" s="738" t="s">
        <v>3110</v>
      </c>
      <c r="E272" s="738" t="s">
        <v>6651</v>
      </c>
      <c r="F272" s="738" t="s">
        <v>6744</v>
      </c>
      <c r="G272" s="738" t="s">
        <v>6745</v>
      </c>
      <c r="H272" s="741">
        <v>8</v>
      </c>
      <c r="I272" s="741">
        <v>672</v>
      </c>
      <c r="J272" s="738">
        <v>0.63636363636363635</v>
      </c>
      <c r="K272" s="738">
        <v>84</v>
      </c>
      <c r="L272" s="741">
        <v>12</v>
      </c>
      <c r="M272" s="741">
        <v>1056</v>
      </c>
      <c r="N272" s="738">
        <v>1</v>
      </c>
      <c r="O272" s="738">
        <v>88</v>
      </c>
      <c r="P272" s="741">
        <v>13</v>
      </c>
      <c r="Q272" s="741">
        <v>1144</v>
      </c>
      <c r="R272" s="754">
        <v>1.0833333333333333</v>
      </c>
      <c r="S272" s="742">
        <v>88</v>
      </c>
    </row>
    <row r="273" spans="1:19" ht="14.4" customHeight="1" x14ac:dyDescent="0.3">
      <c r="A273" s="737" t="s">
        <v>6689</v>
      </c>
      <c r="B273" s="738" t="s">
        <v>6732</v>
      </c>
      <c r="C273" s="738" t="s">
        <v>640</v>
      </c>
      <c r="D273" s="738" t="s">
        <v>3110</v>
      </c>
      <c r="E273" s="738" t="s">
        <v>6651</v>
      </c>
      <c r="F273" s="738" t="s">
        <v>6746</v>
      </c>
      <c r="G273" s="738" t="s">
        <v>6747</v>
      </c>
      <c r="H273" s="741">
        <v>16</v>
      </c>
      <c r="I273" s="741">
        <v>9872</v>
      </c>
      <c r="J273" s="738">
        <v>0.92175536881419229</v>
      </c>
      <c r="K273" s="738">
        <v>617</v>
      </c>
      <c r="L273" s="741">
        <v>17</v>
      </c>
      <c r="M273" s="741">
        <v>10710</v>
      </c>
      <c r="N273" s="738">
        <v>1</v>
      </c>
      <c r="O273" s="738">
        <v>630</v>
      </c>
      <c r="P273" s="741">
        <v>24</v>
      </c>
      <c r="Q273" s="741">
        <v>15120</v>
      </c>
      <c r="R273" s="754">
        <v>1.411764705882353</v>
      </c>
      <c r="S273" s="742">
        <v>630</v>
      </c>
    </row>
    <row r="274" spans="1:19" ht="14.4" customHeight="1" x14ac:dyDescent="0.3">
      <c r="A274" s="737" t="s">
        <v>6689</v>
      </c>
      <c r="B274" s="738" t="s">
        <v>6732</v>
      </c>
      <c r="C274" s="738" t="s">
        <v>640</v>
      </c>
      <c r="D274" s="738" t="s">
        <v>3110</v>
      </c>
      <c r="E274" s="738" t="s">
        <v>6651</v>
      </c>
      <c r="F274" s="738" t="s">
        <v>6748</v>
      </c>
      <c r="G274" s="738" t="s">
        <v>6749</v>
      </c>
      <c r="H274" s="741">
        <v>17</v>
      </c>
      <c r="I274" s="741">
        <v>6596</v>
      </c>
      <c r="J274" s="738">
        <v>1.0516581632653061</v>
      </c>
      <c r="K274" s="738">
        <v>388</v>
      </c>
      <c r="L274" s="741">
        <v>16</v>
      </c>
      <c r="M274" s="741">
        <v>6272</v>
      </c>
      <c r="N274" s="738">
        <v>1</v>
      </c>
      <c r="O274" s="738">
        <v>392</v>
      </c>
      <c r="P274" s="741">
        <v>22</v>
      </c>
      <c r="Q274" s="741">
        <v>8624</v>
      </c>
      <c r="R274" s="754">
        <v>1.375</v>
      </c>
      <c r="S274" s="742">
        <v>392</v>
      </c>
    </row>
    <row r="275" spans="1:19" ht="14.4" customHeight="1" x14ac:dyDescent="0.3">
      <c r="A275" s="737" t="s">
        <v>6689</v>
      </c>
      <c r="B275" s="738" t="s">
        <v>6732</v>
      </c>
      <c r="C275" s="738" t="s">
        <v>640</v>
      </c>
      <c r="D275" s="738" t="s">
        <v>3110</v>
      </c>
      <c r="E275" s="738" t="s">
        <v>6651</v>
      </c>
      <c r="F275" s="738" t="s">
        <v>6750</v>
      </c>
      <c r="G275" s="738" t="s">
        <v>6751</v>
      </c>
      <c r="H275" s="741">
        <v>34</v>
      </c>
      <c r="I275" s="741">
        <v>1326</v>
      </c>
      <c r="J275" s="738">
        <v>1</v>
      </c>
      <c r="K275" s="738">
        <v>39</v>
      </c>
      <c r="L275" s="741">
        <v>34</v>
      </c>
      <c r="M275" s="741">
        <v>1326</v>
      </c>
      <c r="N275" s="738">
        <v>1</v>
      </c>
      <c r="O275" s="738">
        <v>39</v>
      </c>
      <c r="P275" s="741">
        <v>52</v>
      </c>
      <c r="Q275" s="741">
        <v>2028</v>
      </c>
      <c r="R275" s="754">
        <v>1.5294117647058822</v>
      </c>
      <c r="S275" s="742">
        <v>39</v>
      </c>
    </row>
    <row r="276" spans="1:19" ht="14.4" customHeight="1" x14ac:dyDescent="0.3">
      <c r="A276" s="737" t="s">
        <v>6689</v>
      </c>
      <c r="B276" s="738" t="s">
        <v>6732</v>
      </c>
      <c r="C276" s="738" t="s">
        <v>640</v>
      </c>
      <c r="D276" s="738" t="s">
        <v>3110</v>
      </c>
      <c r="E276" s="738" t="s">
        <v>6651</v>
      </c>
      <c r="F276" s="738" t="s">
        <v>6772</v>
      </c>
      <c r="G276" s="738" t="s">
        <v>6773</v>
      </c>
      <c r="H276" s="741">
        <v>1</v>
      </c>
      <c r="I276" s="741">
        <v>956</v>
      </c>
      <c r="J276" s="738"/>
      <c r="K276" s="738">
        <v>956</v>
      </c>
      <c r="L276" s="741"/>
      <c r="M276" s="741"/>
      <c r="N276" s="738"/>
      <c r="O276" s="738"/>
      <c r="P276" s="741">
        <v>1</v>
      </c>
      <c r="Q276" s="741">
        <v>980</v>
      </c>
      <c r="R276" s="754"/>
      <c r="S276" s="742">
        <v>980</v>
      </c>
    </row>
    <row r="277" spans="1:19" ht="14.4" customHeight="1" x14ac:dyDescent="0.3">
      <c r="A277" s="737" t="s">
        <v>6689</v>
      </c>
      <c r="B277" s="738" t="s">
        <v>6732</v>
      </c>
      <c r="C277" s="738" t="s">
        <v>640</v>
      </c>
      <c r="D277" s="738" t="s">
        <v>3110</v>
      </c>
      <c r="E277" s="738" t="s">
        <v>6651</v>
      </c>
      <c r="F277" s="738" t="s">
        <v>6774</v>
      </c>
      <c r="G277" s="738" t="s">
        <v>6775</v>
      </c>
      <c r="H277" s="741">
        <v>1</v>
      </c>
      <c r="I277" s="741">
        <v>169</v>
      </c>
      <c r="J277" s="738"/>
      <c r="K277" s="738">
        <v>169</v>
      </c>
      <c r="L277" s="741"/>
      <c r="M277" s="741"/>
      <c r="N277" s="738"/>
      <c r="O277" s="738"/>
      <c r="P277" s="741">
        <v>1</v>
      </c>
      <c r="Q277" s="741">
        <v>172</v>
      </c>
      <c r="R277" s="754"/>
      <c r="S277" s="742">
        <v>172</v>
      </c>
    </row>
    <row r="278" spans="1:19" ht="14.4" customHeight="1" x14ac:dyDescent="0.3">
      <c r="A278" s="737" t="s">
        <v>6689</v>
      </c>
      <c r="B278" s="738" t="s">
        <v>6732</v>
      </c>
      <c r="C278" s="738" t="s">
        <v>640</v>
      </c>
      <c r="D278" s="738" t="s">
        <v>3123</v>
      </c>
      <c r="E278" s="738" t="s">
        <v>6651</v>
      </c>
      <c r="F278" s="738" t="s">
        <v>6744</v>
      </c>
      <c r="G278" s="738" t="s">
        <v>6745</v>
      </c>
      <c r="H278" s="741"/>
      <c r="I278" s="741"/>
      <c r="J278" s="738"/>
      <c r="K278" s="738"/>
      <c r="L278" s="741"/>
      <c r="M278" s="741"/>
      <c r="N278" s="738"/>
      <c r="O278" s="738"/>
      <c r="P278" s="741">
        <v>2</v>
      </c>
      <c r="Q278" s="741">
        <v>176</v>
      </c>
      <c r="R278" s="754"/>
      <c r="S278" s="742">
        <v>88</v>
      </c>
    </row>
    <row r="279" spans="1:19" ht="14.4" customHeight="1" x14ac:dyDescent="0.3">
      <c r="A279" s="737" t="s">
        <v>6689</v>
      </c>
      <c r="B279" s="738" t="s">
        <v>6732</v>
      </c>
      <c r="C279" s="738" t="s">
        <v>640</v>
      </c>
      <c r="D279" s="738" t="s">
        <v>3123</v>
      </c>
      <c r="E279" s="738" t="s">
        <v>6651</v>
      </c>
      <c r="F279" s="738" t="s">
        <v>6746</v>
      </c>
      <c r="G279" s="738" t="s">
        <v>6747</v>
      </c>
      <c r="H279" s="741"/>
      <c r="I279" s="741"/>
      <c r="J279" s="738"/>
      <c r="K279" s="738"/>
      <c r="L279" s="741"/>
      <c r="M279" s="741"/>
      <c r="N279" s="738"/>
      <c r="O279" s="738"/>
      <c r="P279" s="741">
        <v>2</v>
      </c>
      <c r="Q279" s="741">
        <v>1260</v>
      </c>
      <c r="R279" s="754"/>
      <c r="S279" s="742">
        <v>630</v>
      </c>
    </row>
    <row r="280" spans="1:19" ht="14.4" customHeight="1" x14ac:dyDescent="0.3">
      <c r="A280" s="737" t="s">
        <v>6689</v>
      </c>
      <c r="B280" s="738" t="s">
        <v>6732</v>
      </c>
      <c r="C280" s="738" t="s">
        <v>640</v>
      </c>
      <c r="D280" s="738" t="s">
        <v>3123</v>
      </c>
      <c r="E280" s="738" t="s">
        <v>6651</v>
      </c>
      <c r="F280" s="738" t="s">
        <v>6748</v>
      </c>
      <c r="G280" s="738" t="s">
        <v>6749</v>
      </c>
      <c r="H280" s="741"/>
      <c r="I280" s="741"/>
      <c r="J280" s="738"/>
      <c r="K280" s="738"/>
      <c r="L280" s="741"/>
      <c r="M280" s="741"/>
      <c r="N280" s="738"/>
      <c r="O280" s="738"/>
      <c r="P280" s="741">
        <v>2</v>
      </c>
      <c r="Q280" s="741">
        <v>784</v>
      </c>
      <c r="R280" s="754"/>
      <c r="S280" s="742">
        <v>392</v>
      </c>
    </row>
    <row r="281" spans="1:19" ht="14.4" customHeight="1" x14ac:dyDescent="0.3">
      <c r="A281" s="737" t="s">
        <v>6689</v>
      </c>
      <c r="B281" s="738" t="s">
        <v>6732</v>
      </c>
      <c r="C281" s="738" t="s">
        <v>640</v>
      </c>
      <c r="D281" s="738" t="s">
        <v>3123</v>
      </c>
      <c r="E281" s="738" t="s">
        <v>6651</v>
      </c>
      <c r="F281" s="738" t="s">
        <v>6750</v>
      </c>
      <c r="G281" s="738" t="s">
        <v>6751</v>
      </c>
      <c r="H281" s="741"/>
      <c r="I281" s="741"/>
      <c r="J281" s="738"/>
      <c r="K281" s="738"/>
      <c r="L281" s="741"/>
      <c r="M281" s="741"/>
      <c r="N281" s="738"/>
      <c r="O281" s="738"/>
      <c r="P281" s="741">
        <v>1</v>
      </c>
      <c r="Q281" s="741">
        <v>39</v>
      </c>
      <c r="R281" s="754"/>
      <c r="S281" s="742">
        <v>39</v>
      </c>
    </row>
    <row r="282" spans="1:19" ht="14.4" customHeight="1" x14ac:dyDescent="0.3">
      <c r="A282" s="737" t="s">
        <v>6689</v>
      </c>
      <c r="B282" s="738" t="s">
        <v>6732</v>
      </c>
      <c r="C282" s="738" t="s">
        <v>640</v>
      </c>
      <c r="D282" s="738" t="s">
        <v>3133</v>
      </c>
      <c r="E282" s="738" t="s">
        <v>6651</v>
      </c>
      <c r="F282" s="738" t="s">
        <v>6744</v>
      </c>
      <c r="G282" s="738" t="s">
        <v>6745</v>
      </c>
      <c r="H282" s="741"/>
      <c r="I282" s="741"/>
      <c r="J282" s="738"/>
      <c r="K282" s="738"/>
      <c r="L282" s="741"/>
      <c r="M282" s="741"/>
      <c r="N282" s="738"/>
      <c r="O282" s="738"/>
      <c r="P282" s="741">
        <v>7</v>
      </c>
      <c r="Q282" s="741">
        <v>616</v>
      </c>
      <c r="R282" s="754"/>
      <c r="S282" s="742">
        <v>88</v>
      </c>
    </row>
    <row r="283" spans="1:19" ht="14.4" customHeight="1" x14ac:dyDescent="0.3">
      <c r="A283" s="737" t="s">
        <v>6689</v>
      </c>
      <c r="B283" s="738" t="s">
        <v>6732</v>
      </c>
      <c r="C283" s="738" t="s">
        <v>640</v>
      </c>
      <c r="D283" s="738" t="s">
        <v>3133</v>
      </c>
      <c r="E283" s="738" t="s">
        <v>6651</v>
      </c>
      <c r="F283" s="738" t="s">
        <v>6746</v>
      </c>
      <c r="G283" s="738" t="s">
        <v>6747</v>
      </c>
      <c r="H283" s="741"/>
      <c r="I283" s="741"/>
      <c r="J283" s="738"/>
      <c r="K283" s="738"/>
      <c r="L283" s="741">
        <v>6</v>
      </c>
      <c r="M283" s="741">
        <v>3780</v>
      </c>
      <c r="N283" s="738">
        <v>1</v>
      </c>
      <c r="O283" s="738">
        <v>630</v>
      </c>
      <c r="P283" s="741">
        <v>13</v>
      </c>
      <c r="Q283" s="741">
        <v>8190</v>
      </c>
      <c r="R283" s="754">
        <v>2.1666666666666665</v>
      </c>
      <c r="S283" s="742">
        <v>630</v>
      </c>
    </row>
    <row r="284" spans="1:19" ht="14.4" customHeight="1" x14ac:dyDescent="0.3">
      <c r="A284" s="737" t="s">
        <v>6689</v>
      </c>
      <c r="B284" s="738" t="s">
        <v>6732</v>
      </c>
      <c r="C284" s="738" t="s">
        <v>640</v>
      </c>
      <c r="D284" s="738" t="s">
        <v>3133</v>
      </c>
      <c r="E284" s="738" t="s">
        <v>6651</v>
      </c>
      <c r="F284" s="738" t="s">
        <v>6748</v>
      </c>
      <c r="G284" s="738" t="s">
        <v>6749</v>
      </c>
      <c r="H284" s="741"/>
      <c r="I284" s="741"/>
      <c r="J284" s="738"/>
      <c r="K284" s="738"/>
      <c r="L284" s="741">
        <v>6</v>
      </c>
      <c r="M284" s="741">
        <v>2352</v>
      </c>
      <c r="N284" s="738">
        <v>1</v>
      </c>
      <c r="O284" s="738">
        <v>392</v>
      </c>
      <c r="P284" s="741">
        <v>12</v>
      </c>
      <c r="Q284" s="741">
        <v>4704</v>
      </c>
      <c r="R284" s="754">
        <v>2</v>
      </c>
      <c r="S284" s="742">
        <v>392</v>
      </c>
    </row>
    <row r="285" spans="1:19" ht="14.4" customHeight="1" x14ac:dyDescent="0.3">
      <c r="A285" s="737" t="s">
        <v>6689</v>
      </c>
      <c r="B285" s="738" t="s">
        <v>6732</v>
      </c>
      <c r="C285" s="738" t="s">
        <v>640</v>
      </c>
      <c r="D285" s="738" t="s">
        <v>3133</v>
      </c>
      <c r="E285" s="738" t="s">
        <v>6651</v>
      </c>
      <c r="F285" s="738" t="s">
        <v>6750</v>
      </c>
      <c r="G285" s="738" t="s">
        <v>6751</v>
      </c>
      <c r="H285" s="741"/>
      <c r="I285" s="741"/>
      <c r="J285" s="738"/>
      <c r="K285" s="738"/>
      <c r="L285" s="741">
        <v>7</v>
      </c>
      <c r="M285" s="741">
        <v>273</v>
      </c>
      <c r="N285" s="738">
        <v>1</v>
      </c>
      <c r="O285" s="738">
        <v>39</v>
      </c>
      <c r="P285" s="741">
        <v>12</v>
      </c>
      <c r="Q285" s="741">
        <v>468</v>
      </c>
      <c r="R285" s="754">
        <v>1.7142857142857142</v>
      </c>
      <c r="S285" s="742">
        <v>39</v>
      </c>
    </row>
    <row r="286" spans="1:19" ht="14.4" customHeight="1" x14ac:dyDescent="0.3">
      <c r="A286" s="737" t="s">
        <v>6689</v>
      </c>
      <c r="B286" s="738" t="s">
        <v>6732</v>
      </c>
      <c r="C286" s="738" t="s">
        <v>640</v>
      </c>
      <c r="D286" s="738" t="s">
        <v>6630</v>
      </c>
      <c r="E286" s="738" t="s">
        <v>6651</v>
      </c>
      <c r="F286" s="738" t="s">
        <v>6744</v>
      </c>
      <c r="G286" s="738" t="s">
        <v>6745</v>
      </c>
      <c r="H286" s="741">
        <v>19</v>
      </c>
      <c r="I286" s="741">
        <v>1596</v>
      </c>
      <c r="J286" s="738">
        <v>1.0075757575757576</v>
      </c>
      <c r="K286" s="738">
        <v>84</v>
      </c>
      <c r="L286" s="741">
        <v>18</v>
      </c>
      <c r="M286" s="741">
        <v>1584</v>
      </c>
      <c r="N286" s="738">
        <v>1</v>
      </c>
      <c r="O286" s="738">
        <v>88</v>
      </c>
      <c r="P286" s="741">
        <v>17</v>
      </c>
      <c r="Q286" s="741">
        <v>1496</v>
      </c>
      <c r="R286" s="754">
        <v>0.94444444444444442</v>
      </c>
      <c r="S286" s="742">
        <v>88</v>
      </c>
    </row>
    <row r="287" spans="1:19" ht="14.4" customHeight="1" x14ac:dyDescent="0.3">
      <c r="A287" s="737" t="s">
        <v>6689</v>
      </c>
      <c r="B287" s="738" t="s">
        <v>6732</v>
      </c>
      <c r="C287" s="738" t="s">
        <v>640</v>
      </c>
      <c r="D287" s="738" t="s">
        <v>6630</v>
      </c>
      <c r="E287" s="738" t="s">
        <v>6651</v>
      </c>
      <c r="F287" s="738" t="s">
        <v>6746</v>
      </c>
      <c r="G287" s="738" t="s">
        <v>6747</v>
      </c>
      <c r="H287" s="741">
        <v>19</v>
      </c>
      <c r="I287" s="741">
        <v>11723</v>
      </c>
      <c r="J287" s="738">
        <v>0.93039682539682544</v>
      </c>
      <c r="K287" s="738">
        <v>617</v>
      </c>
      <c r="L287" s="741">
        <v>20</v>
      </c>
      <c r="M287" s="741">
        <v>12600</v>
      </c>
      <c r="N287" s="738">
        <v>1</v>
      </c>
      <c r="O287" s="738">
        <v>630</v>
      </c>
      <c r="P287" s="741">
        <v>21</v>
      </c>
      <c r="Q287" s="741">
        <v>13230</v>
      </c>
      <c r="R287" s="754">
        <v>1.05</v>
      </c>
      <c r="S287" s="742">
        <v>630</v>
      </c>
    </row>
    <row r="288" spans="1:19" ht="14.4" customHeight="1" x14ac:dyDescent="0.3">
      <c r="A288" s="737" t="s">
        <v>6689</v>
      </c>
      <c r="B288" s="738" t="s">
        <v>6732</v>
      </c>
      <c r="C288" s="738" t="s">
        <v>640</v>
      </c>
      <c r="D288" s="738" t="s">
        <v>6630</v>
      </c>
      <c r="E288" s="738" t="s">
        <v>6651</v>
      </c>
      <c r="F288" s="738" t="s">
        <v>6748</v>
      </c>
      <c r="G288" s="738" t="s">
        <v>6749</v>
      </c>
      <c r="H288" s="741">
        <v>18</v>
      </c>
      <c r="I288" s="741">
        <v>6984</v>
      </c>
      <c r="J288" s="738">
        <v>0.93770139634801286</v>
      </c>
      <c r="K288" s="738">
        <v>388</v>
      </c>
      <c r="L288" s="741">
        <v>19</v>
      </c>
      <c r="M288" s="741">
        <v>7448</v>
      </c>
      <c r="N288" s="738">
        <v>1</v>
      </c>
      <c r="O288" s="738">
        <v>392</v>
      </c>
      <c r="P288" s="741">
        <v>20</v>
      </c>
      <c r="Q288" s="741">
        <v>7840</v>
      </c>
      <c r="R288" s="754">
        <v>1.0526315789473684</v>
      </c>
      <c r="S288" s="742">
        <v>392</v>
      </c>
    </row>
    <row r="289" spans="1:19" ht="14.4" customHeight="1" x14ac:dyDescent="0.3">
      <c r="A289" s="737" t="s">
        <v>6689</v>
      </c>
      <c r="B289" s="738" t="s">
        <v>6732</v>
      </c>
      <c r="C289" s="738" t="s">
        <v>640</v>
      </c>
      <c r="D289" s="738" t="s">
        <v>6630</v>
      </c>
      <c r="E289" s="738" t="s">
        <v>6651</v>
      </c>
      <c r="F289" s="738" t="s">
        <v>6750</v>
      </c>
      <c r="G289" s="738" t="s">
        <v>6751</v>
      </c>
      <c r="H289" s="741">
        <v>25</v>
      </c>
      <c r="I289" s="741">
        <v>975</v>
      </c>
      <c r="J289" s="738">
        <v>1.25</v>
      </c>
      <c r="K289" s="738">
        <v>39</v>
      </c>
      <c r="L289" s="741">
        <v>20</v>
      </c>
      <c r="M289" s="741">
        <v>780</v>
      </c>
      <c r="N289" s="738">
        <v>1</v>
      </c>
      <c r="O289" s="738">
        <v>39</v>
      </c>
      <c r="P289" s="741">
        <v>20</v>
      </c>
      <c r="Q289" s="741">
        <v>780</v>
      </c>
      <c r="R289" s="754">
        <v>1</v>
      </c>
      <c r="S289" s="742">
        <v>39</v>
      </c>
    </row>
    <row r="290" spans="1:19" ht="14.4" customHeight="1" x14ac:dyDescent="0.3">
      <c r="A290" s="737" t="s">
        <v>6689</v>
      </c>
      <c r="B290" s="738" t="s">
        <v>6732</v>
      </c>
      <c r="C290" s="738" t="s">
        <v>640</v>
      </c>
      <c r="D290" s="738" t="s">
        <v>6630</v>
      </c>
      <c r="E290" s="738" t="s">
        <v>6651</v>
      </c>
      <c r="F290" s="738" t="s">
        <v>6770</v>
      </c>
      <c r="G290" s="738" t="s">
        <v>6771</v>
      </c>
      <c r="H290" s="741"/>
      <c r="I290" s="741"/>
      <c r="J290" s="738"/>
      <c r="K290" s="738"/>
      <c r="L290" s="741">
        <v>1</v>
      </c>
      <c r="M290" s="741">
        <v>719</v>
      </c>
      <c r="N290" s="738">
        <v>1</v>
      </c>
      <c r="O290" s="738">
        <v>719</v>
      </c>
      <c r="P290" s="741"/>
      <c r="Q290" s="741"/>
      <c r="R290" s="754"/>
      <c r="S290" s="742"/>
    </row>
    <row r="291" spans="1:19" ht="14.4" customHeight="1" x14ac:dyDescent="0.3">
      <c r="A291" s="737" t="s">
        <v>6689</v>
      </c>
      <c r="B291" s="738" t="s">
        <v>6732</v>
      </c>
      <c r="C291" s="738" t="s">
        <v>640</v>
      </c>
      <c r="D291" s="738" t="s">
        <v>3142</v>
      </c>
      <c r="E291" s="738" t="s">
        <v>6651</v>
      </c>
      <c r="F291" s="738" t="s">
        <v>6746</v>
      </c>
      <c r="G291" s="738" t="s">
        <v>6747</v>
      </c>
      <c r="H291" s="741">
        <v>20</v>
      </c>
      <c r="I291" s="741">
        <v>12340</v>
      </c>
      <c r="J291" s="738"/>
      <c r="K291" s="738">
        <v>617</v>
      </c>
      <c r="L291" s="741"/>
      <c r="M291" s="741"/>
      <c r="N291" s="738"/>
      <c r="O291" s="738"/>
      <c r="P291" s="741"/>
      <c r="Q291" s="741"/>
      <c r="R291" s="754"/>
      <c r="S291" s="742"/>
    </row>
    <row r="292" spans="1:19" ht="14.4" customHeight="1" x14ac:dyDescent="0.3">
      <c r="A292" s="737" t="s">
        <v>6689</v>
      </c>
      <c r="B292" s="738" t="s">
        <v>6732</v>
      </c>
      <c r="C292" s="738" t="s">
        <v>640</v>
      </c>
      <c r="D292" s="738" t="s">
        <v>3142</v>
      </c>
      <c r="E292" s="738" t="s">
        <v>6651</v>
      </c>
      <c r="F292" s="738" t="s">
        <v>6748</v>
      </c>
      <c r="G292" s="738" t="s">
        <v>6749</v>
      </c>
      <c r="H292" s="741">
        <v>17</v>
      </c>
      <c r="I292" s="741">
        <v>6596</v>
      </c>
      <c r="J292" s="738"/>
      <c r="K292" s="738">
        <v>388</v>
      </c>
      <c r="L292" s="741"/>
      <c r="M292" s="741"/>
      <c r="N292" s="738"/>
      <c r="O292" s="738"/>
      <c r="P292" s="741"/>
      <c r="Q292" s="741"/>
      <c r="R292" s="754"/>
      <c r="S292" s="742"/>
    </row>
    <row r="293" spans="1:19" ht="14.4" customHeight="1" x14ac:dyDescent="0.3">
      <c r="A293" s="737" t="s">
        <v>6689</v>
      </c>
      <c r="B293" s="738" t="s">
        <v>6732</v>
      </c>
      <c r="C293" s="738" t="s">
        <v>640</v>
      </c>
      <c r="D293" s="738" t="s">
        <v>3142</v>
      </c>
      <c r="E293" s="738" t="s">
        <v>6651</v>
      </c>
      <c r="F293" s="738" t="s">
        <v>6750</v>
      </c>
      <c r="G293" s="738" t="s">
        <v>6751</v>
      </c>
      <c r="H293" s="741">
        <v>2</v>
      </c>
      <c r="I293" s="741">
        <v>78</v>
      </c>
      <c r="J293" s="738"/>
      <c r="K293" s="738">
        <v>39</v>
      </c>
      <c r="L293" s="741"/>
      <c r="M293" s="741"/>
      <c r="N293" s="738"/>
      <c r="O293" s="738"/>
      <c r="P293" s="741"/>
      <c r="Q293" s="741"/>
      <c r="R293" s="754"/>
      <c r="S293" s="742"/>
    </row>
    <row r="294" spans="1:19" ht="14.4" customHeight="1" x14ac:dyDescent="0.3">
      <c r="A294" s="737" t="s">
        <v>6689</v>
      </c>
      <c r="B294" s="738" t="s">
        <v>6732</v>
      </c>
      <c r="C294" s="738" t="s">
        <v>640</v>
      </c>
      <c r="D294" s="738" t="s">
        <v>3142</v>
      </c>
      <c r="E294" s="738" t="s">
        <v>6651</v>
      </c>
      <c r="F294" s="738" t="s">
        <v>6770</v>
      </c>
      <c r="G294" s="738" t="s">
        <v>6771</v>
      </c>
      <c r="H294" s="741">
        <v>1</v>
      </c>
      <c r="I294" s="741">
        <v>695</v>
      </c>
      <c r="J294" s="738"/>
      <c r="K294" s="738">
        <v>695</v>
      </c>
      <c r="L294" s="741"/>
      <c r="M294" s="741"/>
      <c r="N294" s="738"/>
      <c r="O294" s="738"/>
      <c r="P294" s="741"/>
      <c r="Q294" s="741"/>
      <c r="R294" s="754"/>
      <c r="S294" s="742"/>
    </row>
    <row r="295" spans="1:19" ht="14.4" customHeight="1" x14ac:dyDescent="0.3">
      <c r="A295" s="737" t="s">
        <v>6689</v>
      </c>
      <c r="B295" s="738" t="s">
        <v>6732</v>
      </c>
      <c r="C295" s="738" t="s">
        <v>6776</v>
      </c>
      <c r="D295" s="738" t="s">
        <v>6614</v>
      </c>
      <c r="E295" s="738" t="s">
        <v>6633</v>
      </c>
      <c r="F295" s="738" t="s">
        <v>6733</v>
      </c>
      <c r="G295" s="738" t="s">
        <v>3040</v>
      </c>
      <c r="H295" s="741">
        <v>0</v>
      </c>
      <c r="I295" s="741">
        <v>0</v>
      </c>
      <c r="J295" s="738"/>
      <c r="K295" s="738"/>
      <c r="L295" s="741"/>
      <c r="M295" s="741"/>
      <c r="N295" s="738"/>
      <c r="O295" s="738"/>
      <c r="P295" s="741"/>
      <c r="Q295" s="741"/>
      <c r="R295" s="754"/>
      <c r="S295" s="742"/>
    </row>
    <row r="296" spans="1:19" ht="14.4" customHeight="1" x14ac:dyDescent="0.3">
      <c r="A296" s="737" t="s">
        <v>6689</v>
      </c>
      <c r="B296" s="738" t="s">
        <v>6732</v>
      </c>
      <c r="C296" s="738" t="s">
        <v>6776</v>
      </c>
      <c r="D296" s="738" t="s">
        <v>6614</v>
      </c>
      <c r="E296" s="738" t="s">
        <v>6633</v>
      </c>
      <c r="F296" s="738" t="s">
        <v>6734</v>
      </c>
      <c r="G296" s="738" t="s">
        <v>3040</v>
      </c>
      <c r="H296" s="741">
        <v>0</v>
      </c>
      <c r="I296" s="741">
        <v>0</v>
      </c>
      <c r="J296" s="738">
        <v>0</v>
      </c>
      <c r="K296" s="738"/>
      <c r="L296" s="741">
        <v>0</v>
      </c>
      <c r="M296" s="741">
        <v>1.4551915228366852E-11</v>
      </c>
      <c r="N296" s="738">
        <v>1</v>
      </c>
      <c r="O296" s="738"/>
      <c r="P296" s="741"/>
      <c r="Q296" s="741"/>
      <c r="R296" s="754"/>
      <c r="S296" s="742"/>
    </row>
    <row r="297" spans="1:19" ht="14.4" customHeight="1" x14ac:dyDescent="0.3">
      <c r="A297" s="737" t="s">
        <v>6689</v>
      </c>
      <c r="B297" s="738" t="s">
        <v>6732</v>
      </c>
      <c r="C297" s="738" t="s">
        <v>6776</v>
      </c>
      <c r="D297" s="738" t="s">
        <v>6614</v>
      </c>
      <c r="E297" s="738" t="s">
        <v>6633</v>
      </c>
      <c r="F297" s="738" t="s">
        <v>6735</v>
      </c>
      <c r="G297" s="738" t="s">
        <v>6777</v>
      </c>
      <c r="H297" s="741"/>
      <c r="I297" s="741"/>
      <c r="J297" s="738"/>
      <c r="K297" s="738"/>
      <c r="L297" s="741">
        <v>0</v>
      </c>
      <c r="M297" s="741">
        <v>-5.8207660913467407E-11</v>
      </c>
      <c r="N297" s="738">
        <v>1</v>
      </c>
      <c r="O297" s="738"/>
      <c r="P297" s="741">
        <v>0</v>
      </c>
      <c r="Q297" s="741">
        <v>-5.8207660913467407E-11</v>
      </c>
      <c r="R297" s="754">
        <v>1</v>
      </c>
      <c r="S297" s="742"/>
    </row>
    <row r="298" spans="1:19" ht="14.4" customHeight="1" x14ac:dyDescent="0.3">
      <c r="A298" s="737" t="s">
        <v>6689</v>
      </c>
      <c r="B298" s="738" t="s">
        <v>6732</v>
      </c>
      <c r="C298" s="738" t="s">
        <v>6776</v>
      </c>
      <c r="D298" s="738" t="s">
        <v>6614</v>
      </c>
      <c r="E298" s="738" t="s">
        <v>6633</v>
      </c>
      <c r="F298" s="738" t="s">
        <v>6736</v>
      </c>
      <c r="G298" s="738" t="s">
        <v>3040</v>
      </c>
      <c r="H298" s="741">
        <v>0</v>
      </c>
      <c r="I298" s="741">
        <v>0</v>
      </c>
      <c r="J298" s="738"/>
      <c r="K298" s="738"/>
      <c r="L298" s="741">
        <v>0</v>
      </c>
      <c r="M298" s="741">
        <v>0</v>
      </c>
      <c r="N298" s="738"/>
      <c r="O298" s="738"/>
      <c r="P298" s="741"/>
      <c r="Q298" s="741"/>
      <c r="R298" s="754"/>
      <c r="S298" s="742"/>
    </row>
    <row r="299" spans="1:19" ht="14.4" customHeight="1" x14ac:dyDescent="0.3">
      <c r="A299" s="737" t="s">
        <v>6689</v>
      </c>
      <c r="B299" s="738" t="s">
        <v>6732</v>
      </c>
      <c r="C299" s="738" t="s">
        <v>6776</v>
      </c>
      <c r="D299" s="738" t="s">
        <v>6614</v>
      </c>
      <c r="E299" s="738" t="s">
        <v>6633</v>
      </c>
      <c r="F299" s="738" t="s">
        <v>6737</v>
      </c>
      <c r="G299" s="738" t="s">
        <v>6778</v>
      </c>
      <c r="H299" s="741"/>
      <c r="I299" s="741"/>
      <c r="J299" s="738"/>
      <c r="K299" s="738"/>
      <c r="L299" s="741"/>
      <c r="M299" s="741"/>
      <c r="N299" s="738"/>
      <c r="O299" s="738"/>
      <c r="P299" s="741">
        <v>0</v>
      </c>
      <c r="Q299" s="741">
        <v>0</v>
      </c>
      <c r="R299" s="754"/>
      <c r="S299" s="742"/>
    </row>
    <row r="300" spans="1:19" ht="14.4" customHeight="1" x14ac:dyDescent="0.3">
      <c r="A300" s="737" t="s">
        <v>6689</v>
      </c>
      <c r="B300" s="738" t="s">
        <v>6732</v>
      </c>
      <c r="C300" s="738" t="s">
        <v>6776</v>
      </c>
      <c r="D300" s="738" t="s">
        <v>6614</v>
      </c>
      <c r="E300" s="738" t="s">
        <v>6633</v>
      </c>
      <c r="F300" s="738" t="s">
        <v>6738</v>
      </c>
      <c r="G300" s="738" t="s">
        <v>3040</v>
      </c>
      <c r="H300" s="741"/>
      <c r="I300" s="741"/>
      <c r="J300" s="738"/>
      <c r="K300" s="738"/>
      <c r="L300" s="741"/>
      <c r="M300" s="741"/>
      <c r="N300" s="738"/>
      <c r="O300" s="738"/>
      <c r="P300" s="741">
        <v>-4.4408920985006262E-16</v>
      </c>
      <c r="Q300" s="741">
        <v>1.4551915228366852E-11</v>
      </c>
      <c r="R300" s="754"/>
      <c r="S300" s="742">
        <v>-32768</v>
      </c>
    </row>
    <row r="301" spans="1:19" ht="14.4" customHeight="1" x14ac:dyDescent="0.3">
      <c r="A301" s="737" t="s">
        <v>6689</v>
      </c>
      <c r="B301" s="738" t="s">
        <v>6732</v>
      </c>
      <c r="C301" s="738" t="s">
        <v>6776</v>
      </c>
      <c r="D301" s="738" t="s">
        <v>6614</v>
      </c>
      <c r="E301" s="738" t="s">
        <v>6633</v>
      </c>
      <c r="F301" s="738" t="s">
        <v>6739</v>
      </c>
      <c r="G301" s="738" t="s">
        <v>3040</v>
      </c>
      <c r="H301" s="741"/>
      <c r="I301" s="741"/>
      <c r="J301" s="738"/>
      <c r="K301" s="738"/>
      <c r="L301" s="741"/>
      <c r="M301" s="741"/>
      <c r="N301" s="738"/>
      <c r="O301" s="738"/>
      <c r="P301" s="741">
        <v>0</v>
      </c>
      <c r="Q301" s="741">
        <v>-1.4551915228366852E-11</v>
      </c>
      <c r="R301" s="754"/>
      <c r="S301" s="742"/>
    </row>
    <row r="302" spans="1:19" ht="14.4" customHeight="1" x14ac:dyDescent="0.3">
      <c r="A302" s="737" t="s">
        <v>6689</v>
      </c>
      <c r="B302" s="738" t="s">
        <v>6779</v>
      </c>
      <c r="C302" s="738" t="s">
        <v>625</v>
      </c>
      <c r="D302" s="738" t="s">
        <v>6614</v>
      </c>
      <c r="E302" s="738" t="s">
        <v>6651</v>
      </c>
      <c r="F302" s="738" t="s">
        <v>6664</v>
      </c>
      <c r="G302" s="738" t="s">
        <v>6665</v>
      </c>
      <c r="H302" s="741">
        <v>2</v>
      </c>
      <c r="I302" s="741">
        <v>0</v>
      </c>
      <c r="J302" s="738"/>
      <c r="K302" s="738">
        <v>0</v>
      </c>
      <c r="L302" s="741"/>
      <c r="M302" s="741"/>
      <c r="N302" s="738"/>
      <c r="O302" s="738"/>
      <c r="P302" s="741"/>
      <c r="Q302" s="741"/>
      <c r="R302" s="754"/>
      <c r="S302" s="742"/>
    </row>
    <row r="303" spans="1:19" ht="14.4" customHeight="1" x14ac:dyDescent="0.3">
      <c r="A303" s="737" t="s">
        <v>6689</v>
      </c>
      <c r="B303" s="738" t="s">
        <v>6779</v>
      </c>
      <c r="C303" s="738" t="s">
        <v>625</v>
      </c>
      <c r="D303" s="738" t="s">
        <v>6614</v>
      </c>
      <c r="E303" s="738" t="s">
        <v>6651</v>
      </c>
      <c r="F303" s="738" t="s">
        <v>6699</v>
      </c>
      <c r="G303" s="738" t="s">
        <v>6700</v>
      </c>
      <c r="H303" s="741">
        <v>5</v>
      </c>
      <c r="I303" s="741">
        <v>540</v>
      </c>
      <c r="J303" s="738">
        <v>0.46551724137931033</v>
      </c>
      <c r="K303" s="738">
        <v>108</v>
      </c>
      <c r="L303" s="741">
        <v>10</v>
      </c>
      <c r="M303" s="741">
        <v>1160</v>
      </c>
      <c r="N303" s="738">
        <v>1</v>
      </c>
      <c r="O303" s="738">
        <v>116</v>
      </c>
      <c r="P303" s="741">
        <v>22</v>
      </c>
      <c r="Q303" s="741">
        <v>2552</v>
      </c>
      <c r="R303" s="754">
        <v>2.2000000000000002</v>
      </c>
      <c r="S303" s="742">
        <v>116</v>
      </c>
    </row>
    <row r="304" spans="1:19" ht="14.4" customHeight="1" x14ac:dyDescent="0.3">
      <c r="A304" s="737" t="s">
        <v>6689</v>
      </c>
      <c r="B304" s="738" t="s">
        <v>6779</v>
      </c>
      <c r="C304" s="738" t="s">
        <v>625</v>
      </c>
      <c r="D304" s="738" t="s">
        <v>6614</v>
      </c>
      <c r="E304" s="738" t="s">
        <v>6651</v>
      </c>
      <c r="F304" s="738" t="s">
        <v>6670</v>
      </c>
      <c r="G304" s="738" t="s">
        <v>6671</v>
      </c>
      <c r="H304" s="741"/>
      <c r="I304" s="741"/>
      <c r="J304" s="738"/>
      <c r="K304" s="738"/>
      <c r="L304" s="741">
        <v>1</v>
      </c>
      <c r="M304" s="741">
        <v>59</v>
      </c>
      <c r="N304" s="738">
        <v>1</v>
      </c>
      <c r="O304" s="738">
        <v>59</v>
      </c>
      <c r="P304" s="741"/>
      <c r="Q304" s="741"/>
      <c r="R304" s="754"/>
      <c r="S304" s="742"/>
    </row>
    <row r="305" spans="1:19" ht="14.4" customHeight="1" x14ac:dyDescent="0.3">
      <c r="A305" s="737" t="s">
        <v>6689</v>
      </c>
      <c r="B305" s="738" t="s">
        <v>6779</v>
      </c>
      <c r="C305" s="738" t="s">
        <v>625</v>
      </c>
      <c r="D305" s="738" t="s">
        <v>3099</v>
      </c>
      <c r="E305" s="738" t="s">
        <v>6633</v>
      </c>
      <c r="F305" s="738" t="s">
        <v>6780</v>
      </c>
      <c r="G305" s="738" t="s">
        <v>6781</v>
      </c>
      <c r="H305" s="741">
        <v>6</v>
      </c>
      <c r="I305" s="741">
        <v>13012.04</v>
      </c>
      <c r="J305" s="738">
        <v>1.5691827539965078</v>
      </c>
      <c r="K305" s="738">
        <v>2168.6733333333336</v>
      </c>
      <c r="L305" s="741">
        <v>4</v>
      </c>
      <c r="M305" s="741">
        <v>8292.24</v>
      </c>
      <c r="N305" s="738">
        <v>1</v>
      </c>
      <c r="O305" s="738">
        <v>2073.06</v>
      </c>
      <c r="P305" s="741">
        <v>3</v>
      </c>
      <c r="Q305" s="741">
        <v>6219.18</v>
      </c>
      <c r="R305" s="754">
        <v>0.75</v>
      </c>
      <c r="S305" s="742">
        <v>2073.06</v>
      </c>
    </row>
    <row r="306" spans="1:19" ht="14.4" customHeight="1" x14ac:dyDescent="0.3">
      <c r="A306" s="737" t="s">
        <v>6689</v>
      </c>
      <c r="B306" s="738" t="s">
        <v>6779</v>
      </c>
      <c r="C306" s="738" t="s">
        <v>625</v>
      </c>
      <c r="D306" s="738" t="s">
        <v>3099</v>
      </c>
      <c r="E306" s="738" t="s">
        <v>6651</v>
      </c>
      <c r="F306" s="738" t="s">
        <v>6654</v>
      </c>
      <c r="G306" s="738" t="s">
        <v>6655</v>
      </c>
      <c r="H306" s="741">
        <v>1</v>
      </c>
      <c r="I306" s="741">
        <v>29</v>
      </c>
      <c r="J306" s="738"/>
      <c r="K306" s="738">
        <v>29</v>
      </c>
      <c r="L306" s="741"/>
      <c r="M306" s="741"/>
      <c r="N306" s="738"/>
      <c r="O306" s="738"/>
      <c r="P306" s="741">
        <v>1</v>
      </c>
      <c r="Q306" s="741">
        <v>30</v>
      </c>
      <c r="R306" s="754"/>
      <c r="S306" s="742">
        <v>30</v>
      </c>
    </row>
    <row r="307" spans="1:19" ht="14.4" customHeight="1" x14ac:dyDescent="0.3">
      <c r="A307" s="737" t="s">
        <v>6689</v>
      </c>
      <c r="B307" s="738" t="s">
        <v>6779</v>
      </c>
      <c r="C307" s="738" t="s">
        <v>625</v>
      </c>
      <c r="D307" s="738" t="s">
        <v>3099</v>
      </c>
      <c r="E307" s="738" t="s">
        <v>6651</v>
      </c>
      <c r="F307" s="738" t="s">
        <v>6656</v>
      </c>
      <c r="G307" s="738" t="s">
        <v>6657</v>
      </c>
      <c r="H307" s="741">
        <v>29</v>
      </c>
      <c r="I307" s="741">
        <v>1856</v>
      </c>
      <c r="J307" s="738">
        <v>0.80346320346320343</v>
      </c>
      <c r="K307" s="738">
        <v>64</v>
      </c>
      <c r="L307" s="741">
        <v>35</v>
      </c>
      <c r="M307" s="741">
        <v>2310</v>
      </c>
      <c r="N307" s="738">
        <v>1</v>
      </c>
      <c r="O307" s="738">
        <v>66</v>
      </c>
      <c r="P307" s="741">
        <v>33</v>
      </c>
      <c r="Q307" s="741">
        <v>2178</v>
      </c>
      <c r="R307" s="754">
        <v>0.94285714285714284</v>
      </c>
      <c r="S307" s="742">
        <v>66</v>
      </c>
    </row>
    <row r="308" spans="1:19" ht="14.4" customHeight="1" x14ac:dyDescent="0.3">
      <c r="A308" s="737" t="s">
        <v>6689</v>
      </c>
      <c r="B308" s="738" t="s">
        <v>6779</v>
      </c>
      <c r="C308" s="738" t="s">
        <v>625</v>
      </c>
      <c r="D308" s="738" t="s">
        <v>3099</v>
      </c>
      <c r="E308" s="738" t="s">
        <v>6651</v>
      </c>
      <c r="F308" s="738" t="s">
        <v>6740</v>
      </c>
      <c r="G308" s="738" t="s">
        <v>6741</v>
      </c>
      <c r="H308" s="741"/>
      <c r="I308" s="741"/>
      <c r="J308" s="738"/>
      <c r="K308" s="738"/>
      <c r="L308" s="741">
        <v>1</v>
      </c>
      <c r="M308" s="741">
        <v>115</v>
      </c>
      <c r="N308" s="738">
        <v>1</v>
      </c>
      <c r="O308" s="738">
        <v>115</v>
      </c>
      <c r="P308" s="741">
        <v>1</v>
      </c>
      <c r="Q308" s="741">
        <v>115</v>
      </c>
      <c r="R308" s="754">
        <v>1</v>
      </c>
      <c r="S308" s="742">
        <v>115</v>
      </c>
    </row>
    <row r="309" spans="1:19" ht="14.4" customHeight="1" x14ac:dyDescent="0.3">
      <c r="A309" s="737" t="s">
        <v>6689</v>
      </c>
      <c r="B309" s="738" t="s">
        <v>6779</v>
      </c>
      <c r="C309" s="738" t="s">
        <v>625</v>
      </c>
      <c r="D309" s="738" t="s">
        <v>3099</v>
      </c>
      <c r="E309" s="738" t="s">
        <v>6651</v>
      </c>
      <c r="F309" s="738" t="s">
        <v>6695</v>
      </c>
      <c r="G309" s="738" t="s">
        <v>6696</v>
      </c>
      <c r="H309" s="741">
        <v>91</v>
      </c>
      <c r="I309" s="741">
        <v>3185</v>
      </c>
      <c r="J309" s="738">
        <v>0.97819410319410316</v>
      </c>
      <c r="K309" s="738">
        <v>35</v>
      </c>
      <c r="L309" s="741">
        <v>88</v>
      </c>
      <c r="M309" s="741">
        <v>3256</v>
      </c>
      <c r="N309" s="738">
        <v>1</v>
      </c>
      <c r="O309" s="738">
        <v>37</v>
      </c>
      <c r="P309" s="741">
        <v>90</v>
      </c>
      <c r="Q309" s="741">
        <v>3330</v>
      </c>
      <c r="R309" s="754">
        <v>1.0227272727272727</v>
      </c>
      <c r="S309" s="742">
        <v>37</v>
      </c>
    </row>
    <row r="310" spans="1:19" ht="14.4" customHeight="1" x14ac:dyDescent="0.3">
      <c r="A310" s="737" t="s">
        <v>6689</v>
      </c>
      <c r="B310" s="738" t="s">
        <v>6779</v>
      </c>
      <c r="C310" s="738" t="s">
        <v>625</v>
      </c>
      <c r="D310" s="738" t="s">
        <v>3099</v>
      </c>
      <c r="E310" s="738" t="s">
        <v>6651</v>
      </c>
      <c r="F310" s="738" t="s">
        <v>6784</v>
      </c>
      <c r="G310" s="738" t="s">
        <v>6785</v>
      </c>
      <c r="H310" s="741">
        <v>3</v>
      </c>
      <c r="I310" s="741">
        <v>0</v>
      </c>
      <c r="J310" s="738"/>
      <c r="K310" s="738">
        <v>0</v>
      </c>
      <c r="L310" s="741">
        <v>3</v>
      </c>
      <c r="M310" s="741">
        <v>0</v>
      </c>
      <c r="N310" s="738"/>
      <c r="O310" s="738">
        <v>0</v>
      </c>
      <c r="P310" s="741">
        <v>2</v>
      </c>
      <c r="Q310" s="741">
        <v>0</v>
      </c>
      <c r="R310" s="754"/>
      <c r="S310" s="742">
        <v>0</v>
      </c>
    </row>
    <row r="311" spans="1:19" ht="14.4" customHeight="1" x14ac:dyDescent="0.3">
      <c r="A311" s="737" t="s">
        <v>6689</v>
      </c>
      <c r="B311" s="738" t="s">
        <v>6779</v>
      </c>
      <c r="C311" s="738" t="s">
        <v>625</v>
      </c>
      <c r="D311" s="738" t="s">
        <v>3099</v>
      </c>
      <c r="E311" s="738" t="s">
        <v>6651</v>
      </c>
      <c r="F311" s="738" t="s">
        <v>6664</v>
      </c>
      <c r="G311" s="738" t="s">
        <v>6665</v>
      </c>
      <c r="H311" s="741"/>
      <c r="I311" s="741"/>
      <c r="J311" s="738"/>
      <c r="K311" s="738"/>
      <c r="L311" s="741">
        <v>9</v>
      </c>
      <c r="M311" s="741">
        <v>299.99</v>
      </c>
      <c r="N311" s="738">
        <v>1</v>
      </c>
      <c r="O311" s="738">
        <v>33.332222222222221</v>
      </c>
      <c r="P311" s="741">
        <v>7</v>
      </c>
      <c r="Q311" s="741">
        <v>233.33999999999997</v>
      </c>
      <c r="R311" s="754">
        <v>0.77782592753091762</v>
      </c>
      <c r="S311" s="742">
        <v>33.334285714285713</v>
      </c>
    </row>
    <row r="312" spans="1:19" ht="14.4" customHeight="1" x14ac:dyDescent="0.3">
      <c r="A312" s="737" t="s">
        <v>6689</v>
      </c>
      <c r="B312" s="738" t="s">
        <v>6779</v>
      </c>
      <c r="C312" s="738" t="s">
        <v>625</v>
      </c>
      <c r="D312" s="738" t="s">
        <v>3099</v>
      </c>
      <c r="E312" s="738" t="s">
        <v>6651</v>
      </c>
      <c r="F312" s="738" t="s">
        <v>6699</v>
      </c>
      <c r="G312" s="738" t="s">
        <v>6700</v>
      </c>
      <c r="H312" s="741">
        <v>48</v>
      </c>
      <c r="I312" s="741">
        <v>5184</v>
      </c>
      <c r="J312" s="738">
        <v>1.2413793103448276</v>
      </c>
      <c r="K312" s="738">
        <v>108</v>
      </c>
      <c r="L312" s="741">
        <v>36</v>
      </c>
      <c r="M312" s="741">
        <v>4176</v>
      </c>
      <c r="N312" s="738">
        <v>1</v>
      </c>
      <c r="O312" s="738">
        <v>116</v>
      </c>
      <c r="P312" s="741">
        <v>41</v>
      </c>
      <c r="Q312" s="741">
        <v>4756</v>
      </c>
      <c r="R312" s="754">
        <v>1.1388888888888888</v>
      </c>
      <c r="S312" s="742">
        <v>116</v>
      </c>
    </row>
    <row r="313" spans="1:19" ht="14.4" customHeight="1" x14ac:dyDescent="0.3">
      <c r="A313" s="737" t="s">
        <v>6689</v>
      </c>
      <c r="B313" s="738" t="s">
        <v>6779</v>
      </c>
      <c r="C313" s="738" t="s">
        <v>625</v>
      </c>
      <c r="D313" s="738" t="s">
        <v>3099</v>
      </c>
      <c r="E313" s="738" t="s">
        <v>6651</v>
      </c>
      <c r="F313" s="738" t="s">
        <v>6666</v>
      </c>
      <c r="G313" s="738" t="s">
        <v>6667</v>
      </c>
      <c r="H313" s="741">
        <v>49</v>
      </c>
      <c r="I313" s="741">
        <v>1764</v>
      </c>
      <c r="J313" s="738">
        <v>0.69095182138660405</v>
      </c>
      <c r="K313" s="738">
        <v>36</v>
      </c>
      <c r="L313" s="741">
        <v>69</v>
      </c>
      <c r="M313" s="741">
        <v>2553</v>
      </c>
      <c r="N313" s="738">
        <v>1</v>
      </c>
      <c r="O313" s="738">
        <v>37</v>
      </c>
      <c r="P313" s="741">
        <v>55</v>
      </c>
      <c r="Q313" s="741">
        <v>2035</v>
      </c>
      <c r="R313" s="754">
        <v>0.79710144927536231</v>
      </c>
      <c r="S313" s="742">
        <v>37</v>
      </c>
    </row>
    <row r="314" spans="1:19" ht="14.4" customHeight="1" x14ac:dyDescent="0.3">
      <c r="A314" s="737" t="s">
        <v>6689</v>
      </c>
      <c r="B314" s="738" t="s">
        <v>6779</v>
      </c>
      <c r="C314" s="738" t="s">
        <v>625</v>
      </c>
      <c r="D314" s="738" t="s">
        <v>3099</v>
      </c>
      <c r="E314" s="738" t="s">
        <v>6651</v>
      </c>
      <c r="F314" s="738" t="s">
        <v>6786</v>
      </c>
      <c r="G314" s="738" t="s">
        <v>6787</v>
      </c>
      <c r="H314" s="741">
        <v>5</v>
      </c>
      <c r="I314" s="741">
        <v>1680</v>
      </c>
      <c r="J314" s="738">
        <v>0.40579710144927539</v>
      </c>
      <c r="K314" s="738">
        <v>336</v>
      </c>
      <c r="L314" s="741">
        <v>12</v>
      </c>
      <c r="M314" s="741">
        <v>4140</v>
      </c>
      <c r="N314" s="738">
        <v>1</v>
      </c>
      <c r="O314" s="738">
        <v>345</v>
      </c>
      <c r="P314" s="741">
        <v>9</v>
      </c>
      <c r="Q314" s="741">
        <v>3105</v>
      </c>
      <c r="R314" s="754">
        <v>0.75</v>
      </c>
      <c r="S314" s="742">
        <v>345</v>
      </c>
    </row>
    <row r="315" spans="1:19" ht="14.4" customHeight="1" x14ac:dyDescent="0.3">
      <c r="A315" s="737" t="s">
        <v>6689</v>
      </c>
      <c r="B315" s="738" t="s">
        <v>6779</v>
      </c>
      <c r="C315" s="738" t="s">
        <v>625</v>
      </c>
      <c r="D315" s="738" t="s">
        <v>3099</v>
      </c>
      <c r="E315" s="738" t="s">
        <v>6651</v>
      </c>
      <c r="F315" s="738" t="s">
        <v>6703</v>
      </c>
      <c r="G315" s="738" t="s">
        <v>6704</v>
      </c>
      <c r="H315" s="741">
        <v>50</v>
      </c>
      <c r="I315" s="741">
        <v>3500</v>
      </c>
      <c r="J315" s="738">
        <v>0.85995085995085996</v>
      </c>
      <c r="K315" s="738">
        <v>70</v>
      </c>
      <c r="L315" s="741">
        <v>55</v>
      </c>
      <c r="M315" s="741">
        <v>4070</v>
      </c>
      <c r="N315" s="738">
        <v>1</v>
      </c>
      <c r="O315" s="738">
        <v>74</v>
      </c>
      <c r="P315" s="741">
        <v>43</v>
      </c>
      <c r="Q315" s="741">
        <v>3182</v>
      </c>
      <c r="R315" s="754">
        <v>0.78181818181818186</v>
      </c>
      <c r="S315" s="742">
        <v>74</v>
      </c>
    </row>
    <row r="316" spans="1:19" ht="14.4" customHeight="1" x14ac:dyDescent="0.3">
      <c r="A316" s="737" t="s">
        <v>6689</v>
      </c>
      <c r="B316" s="738" t="s">
        <v>6779</v>
      </c>
      <c r="C316" s="738" t="s">
        <v>625</v>
      </c>
      <c r="D316" s="738" t="s">
        <v>3099</v>
      </c>
      <c r="E316" s="738" t="s">
        <v>6651</v>
      </c>
      <c r="F316" s="738" t="s">
        <v>6788</v>
      </c>
      <c r="G316" s="738" t="s">
        <v>6789</v>
      </c>
      <c r="H316" s="741">
        <v>41</v>
      </c>
      <c r="I316" s="741">
        <v>13571</v>
      </c>
      <c r="J316" s="738">
        <v>0.72332373947340367</v>
      </c>
      <c r="K316" s="738">
        <v>331</v>
      </c>
      <c r="L316" s="741">
        <v>53</v>
      </c>
      <c r="M316" s="741">
        <v>18762</v>
      </c>
      <c r="N316" s="738">
        <v>1</v>
      </c>
      <c r="O316" s="738">
        <v>354</v>
      </c>
      <c r="P316" s="741">
        <v>74</v>
      </c>
      <c r="Q316" s="741">
        <v>26270</v>
      </c>
      <c r="R316" s="754">
        <v>1.4001705575098604</v>
      </c>
      <c r="S316" s="742">
        <v>355</v>
      </c>
    </row>
    <row r="317" spans="1:19" ht="14.4" customHeight="1" x14ac:dyDescent="0.3">
      <c r="A317" s="737" t="s">
        <v>6689</v>
      </c>
      <c r="B317" s="738" t="s">
        <v>6779</v>
      </c>
      <c r="C317" s="738" t="s">
        <v>625</v>
      </c>
      <c r="D317" s="738" t="s">
        <v>3099</v>
      </c>
      <c r="E317" s="738" t="s">
        <v>6651</v>
      </c>
      <c r="F317" s="738" t="s">
        <v>6790</v>
      </c>
      <c r="G317" s="738" t="s">
        <v>6791</v>
      </c>
      <c r="H317" s="741">
        <v>98</v>
      </c>
      <c r="I317" s="741">
        <v>16170</v>
      </c>
      <c r="J317" s="738">
        <v>0.99299926308032427</v>
      </c>
      <c r="K317" s="738">
        <v>165</v>
      </c>
      <c r="L317" s="741">
        <v>92</v>
      </c>
      <c r="M317" s="741">
        <v>16284</v>
      </c>
      <c r="N317" s="738">
        <v>1</v>
      </c>
      <c r="O317" s="738">
        <v>177</v>
      </c>
      <c r="P317" s="741">
        <v>58</v>
      </c>
      <c r="Q317" s="741">
        <v>10266</v>
      </c>
      <c r="R317" s="754">
        <v>0.63043478260869568</v>
      </c>
      <c r="S317" s="742">
        <v>177</v>
      </c>
    </row>
    <row r="318" spans="1:19" ht="14.4" customHeight="1" x14ac:dyDescent="0.3">
      <c r="A318" s="737" t="s">
        <v>6689</v>
      </c>
      <c r="B318" s="738" t="s">
        <v>6779</v>
      </c>
      <c r="C318" s="738" t="s">
        <v>625</v>
      </c>
      <c r="D318" s="738" t="s">
        <v>3099</v>
      </c>
      <c r="E318" s="738" t="s">
        <v>6651</v>
      </c>
      <c r="F318" s="738" t="s">
        <v>6670</v>
      </c>
      <c r="G318" s="738" t="s">
        <v>6671</v>
      </c>
      <c r="H318" s="741">
        <v>29</v>
      </c>
      <c r="I318" s="741">
        <v>1653</v>
      </c>
      <c r="J318" s="738">
        <v>0.53878748370273799</v>
      </c>
      <c r="K318" s="738">
        <v>57</v>
      </c>
      <c r="L318" s="741">
        <v>52</v>
      </c>
      <c r="M318" s="741">
        <v>3068</v>
      </c>
      <c r="N318" s="738">
        <v>1</v>
      </c>
      <c r="O318" s="738">
        <v>59</v>
      </c>
      <c r="P318" s="741">
        <v>26</v>
      </c>
      <c r="Q318" s="741">
        <v>1534</v>
      </c>
      <c r="R318" s="754">
        <v>0.5</v>
      </c>
      <c r="S318" s="742">
        <v>59</v>
      </c>
    </row>
    <row r="319" spans="1:19" ht="14.4" customHeight="1" x14ac:dyDescent="0.3">
      <c r="A319" s="737" t="s">
        <v>6689</v>
      </c>
      <c r="B319" s="738" t="s">
        <v>6779</v>
      </c>
      <c r="C319" s="738" t="s">
        <v>625</v>
      </c>
      <c r="D319" s="738" t="s">
        <v>6628</v>
      </c>
      <c r="E319" s="738" t="s">
        <v>6651</v>
      </c>
      <c r="F319" s="738" t="s">
        <v>6786</v>
      </c>
      <c r="G319" s="738" t="s">
        <v>6787</v>
      </c>
      <c r="H319" s="741">
        <v>1</v>
      </c>
      <c r="I319" s="741">
        <v>336</v>
      </c>
      <c r="J319" s="738"/>
      <c r="K319" s="738">
        <v>336</v>
      </c>
      <c r="L319" s="741"/>
      <c r="M319" s="741"/>
      <c r="N319" s="738"/>
      <c r="O319" s="738"/>
      <c r="P319" s="741"/>
      <c r="Q319" s="741"/>
      <c r="R319" s="754"/>
      <c r="S319" s="742"/>
    </row>
    <row r="320" spans="1:19" ht="14.4" customHeight="1" x14ac:dyDescent="0.3">
      <c r="A320" s="737" t="s">
        <v>6689</v>
      </c>
      <c r="B320" s="738" t="s">
        <v>6779</v>
      </c>
      <c r="C320" s="738" t="s">
        <v>625</v>
      </c>
      <c r="D320" s="738" t="s">
        <v>3130</v>
      </c>
      <c r="E320" s="738" t="s">
        <v>6651</v>
      </c>
      <c r="F320" s="738" t="s">
        <v>6656</v>
      </c>
      <c r="G320" s="738" t="s">
        <v>6657</v>
      </c>
      <c r="H320" s="741">
        <v>28</v>
      </c>
      <c r="I320" s="741">
        <v>1792</v>
      </c>
      <c r="J320" s="738">
        <v>1.292929292929293</v>
      </c>
      <c r="K320" s="738">
        <v>64</v>
      </c>
      <c r="L320" s="741">
        <v>21</v>
      </c>
      <c r="M320" s="741">
        <v>1386</v>
      </c>
      <c r="N320" s="738">
        <v>1</v>
      </c>
      <c r="O320" s="738">
        <v>66</v>
      </c>
      <c r="P320" s="741"/>
      <c r="Q320" s="741"/>
      <c r="R320" s="754"/>
      <c r="S320" s="742"/>
    </row>
    <row r="321" spans="1:19" ht="14.4" customHeight="1" x14ac:dyDescent="0.3">
      <c r="A321" s="737" t="s">
        <v>6689</v>
      </c>
      <c r="B321" s="738" t="s">
        <v>6779</v>
      </c>
      <c r="C321" s="738" t="s">
        <v>625</v>
      </c>
      <c r="D321" s="738" t="s">
        <v>3130</v>
      </c>
      <c r="E321" s="738" t="s">
        <v>6651</v>
      </c>
      <c r="F321" s="738" t="s">
        <v>6695</v>
      </c>
      <c r="G321" s="738" t="s">
        <v>6696</v>
      </c>
      <c r="H321" s="741">
        <v>6</v>
      </c>
      <c r="I321" s="741">
        <v>210</v>
      </c>
      <c r="J321" s="738">
        <v>2.8378378378378377</v>
      </c>
      <c r="K321" s="738">
        <v>35</v>
      </c>
      <c r="L321" s="741">
        <v>2</v>
      </c>
      <c r="M321" s="741">
        <v>74</v>
      </c>
      <c r="N321" s="738">
        <v>1</v>
      </c>
      <c r="O321" s="738">
        <v>37</v>
      </c>
      <c r="P321" s="741"/>
      <c r="Q321" s="741"/>
      <c r="R321" s="754"/>
      <c r="S321" s="742"/>
    </row>
    <row r="322" spans="1:19" ht="14.4" customHeight="1" x14ac:dyDescent="0.3">
      <c r="A322" s="737" t="s">
        <v>6689</v>
      </c>
      <c r="B322" s="738" t="s">
        <v>6779</v>
      </c>
      <c r="C322" s="738" t="s">
        <v>625</v>
      </c>
      <c r="D322" s="738" t="s">
        <v>3130</v>
      </c>
      <c r="E322" s="738" t="s">
        <v>6651</v>
      </c>
      <c r="F322" s="738" t="s">
        <v>6664</v>
      </c>
      <c r="G322" s="738" t="s">
        <v>6665</v>
      </c>
      <c r="H322" s="741"/>
      <c r="I322" s="741"/>
      <c r="J322" s="738"/>
      <c r="K322" s="738"/>
      <c r="L322" s="741">
        <v>1</v>
      </c>
      <c r="M322" s="741">
        <v>33.33</v>
      </c>
      <c r="N322" s="738">
        <v>1</v>
      </c>
      <c r="O322" s="738">
        <v>33.33</v>
      </c>
      <c r="P322" s="741"/>
      <c r="Q322" s="741"/>
      <c r="R322" s="754"/>
      <c r="S322" s="742"/>
    </row>
    <row r="323" spans="1:19" ht="14.4" customHeight="1" x14ac:dyDescent="0.3">
      <c r="A323" s="737" t="s">
        <v>6689</v>
      </c>
      <c r="B323" s="738" t="s">
        <v>6779</v>
      </c>
      <c r="C323" s="738" t="s">
        <v>625</v>
      </c>
      <c r="D323" s="738" t="s">
        <v>3130</v>
      </c>
      <c r="E323" s="738" t="s">
        <v>6651</v>
      </c>
      <c r="F323" s="738" t="s">
        <v>6699</v>
      </c>
      <c r="G323" s="738" t="s">
        <v>6700</v>
      </c>
      <c r="H323" s="741">
        <v>66</v>
      </c>
      <c r="I323" s="741">
        <v>7128</v>
      </c>
      <c r="J323" s="738">
        <v>1.1379310344827587</v>
      </c>
      <c r="K323" s="738">
        <v>108</v>
      </c>
      <c r="L323" s="741">
        <v>54</v>
      </c>
      <c r="M323" s="741">
        <v>6264</v>
      </c>
      <c r="N323" s="738">
        <v>1</v>
      </c>
      <c r="O323" s="738">
        <v>116</v>
      </c>
      <c r="P323" s="741"/>
      <c r="Q323" s="741"/>
      <c r="R323" s="754"/>
      <c r="S323" s="742"/>
    </row>
    <row r="324" spans="1:19" ht="14.4" customHeight="1" x14ac:dyDescent="0.3">
      <c r="A324" s="737" t="s">
        <v>6689</v>
      </c>
      <c r="B324" s="738" t="s">
        <v>6779</v>
      </c>
      <c r="C324" s="738" t="s">
        <v>625</v>
      </c>
      <c r="D324" s="738" t="s">
        <v>3130</v>
      </c>
      <c r="E324" s="738" t="s">
        <v>6651</v>
      </c>
      <c r="F324" s="738" t="s">
        <v>6666</v>
      </c>
      <c r="G324" s="738" t="s">
        <v>6667</v>
      </c>
      <c r="H324" s="741">
        <v>8</v>
      </c>
      <c r="I324" s="741">
        <v>288</v>
      </c>
      <c r="J324" s="738">
        <v>0.31135135135135134</v>
      </c>
      <c r="K324" s="738">
        <v>36</v>
      </c>
      <c r="L324" s="741">
        <v>25</v>
      </c>
      <c r="M324" s="741">
        <v>925</v>
      </c>
      <c r="N324" s="738">
        <v>1</v>
      </c>
      <c r="O324" s="738">
        <v>37</v>
      </c>
      <c r="P324" s="741"/>
      <c r="Q324" s="741"/>
      <c r="R324" s="754"/>
      <c r="S324" s="742"/>
    </row>
    <row r="325" spans="1:19" ht="14.4" customHeight="1" x14ac:dyDescent="0.3">
      <c r="A325" s="737" t="s">
        <v>6689</v>
      </c>
      <c r="B325" s="738" t="s">
        <v>6779</v>
      </c>
      <c r="C325" s="738" t="s">
        <v>625</v>
      </c>
      <c r="D325" s="738" t="s">
        <v>3130</v>
      </c>
      <c r="E325" s="738" t="s">
        <v>6651</v>
      </c>
      <c r="F325" s="738" t="s">
        <v>6786</v>
      </c>
      <c r="G325" s="738" t="s">
        <v>6787</v>
      </c>
      <c r="H325" s="741"/>
      <c r="I325" s="741"/>
      <c r="J325" s="738"/>
      <c r="K325" s="738"/>
      <c r="L325" s="741">
        <v>1</v>
      </c>
      <c r="M325" s="741">
        <v>345</v>
      </c>
      <c r="N325" s="738">
        <v>1</v>
      </c>
      <c r="O325" s="738">
        <v>345</v>
      </c>
      <c r="P325" s="741"/>
      <c r="Q325" s="741"/>
      <c r="R325" s="754"/>
      <c r="S325" s="742"/>
    </row>
    <row r="326" spans="1:19" ht="14.4" customHeight="1" x14ac:dyDescent="0.3">
      <c r="A326" s="737" t="s">
        <v>6689</v>
      </c>
      <c r="B326" s="738" t="s">
        <v>6779</v>
      </c>
      <c r="C326" s="738" t="s">
        <v>625</v>
      </c>
      <c r="D326" s="738" t="s">
        <v>3130</v>
      </c>
      <c r="E326" s="738" t="s">
        <v>6651</v>
      </c>
      <c r="F326" s="738" t="s">
        <v>6788</v>
      </c>
      <c r="G326" s="738" t="s">
        <v>6789</v>
      </c>
      <c r="H326" s="741">
        <v>122</v>
      </c>
      <c r="I326" s="741">
        <v>40382</v>
      </c>
      <c r="J326" s="738">
        <v>0.9749867207494326</v>
      </c>
      <c r="K326" s="738">
        <v>331</v>
      </c>
      <c r="L326" s="741">
        <v>117</v>
      </c>
      <c r="M326" s="741">
        <v>41418</v>
      </c>
      <c r="N326" s="738">
        <v>1</v>
      </c>
      <c r="O326" s="738">
        <v>354</v>
      </c>
      <c r="P326" s="741"/>
      <c r="Q326" s="741"/>
      <c r="R326" s="754"/>
      <c r="S326" s="742"/>
    </row>
    <row r="327" spans="1:19" ht="14.4" customHeight="1" x14ac:dyDescent="0.3">
      <c r="A327" s="737" t="s">
        <v>6689</v>
      </c>
      <c r="B327" s="738" t="s">
        <v>6779</v>
      </c>
      <c r="C327" s="738" t="s">
        <v>625</v>
      </c>
      <c r="D327" s="738" t="s">
        <v>3130</v>
      </c>
      <c r="E327" s="738" t="s">
        <v>6651</v>
      </c>
      <c r="F327" s="738" t="s">
        <v>6790</v>
      </c>
      <c r="G327" s="738" t="s">
        <v>6791</v>
      </c>
      <c r="H327" s="741">
        <v>1</v>
      </c>
      <c r="I327" s="741">
        <v>165</v>
      </c>
      <c r="J327" s="738"/>
      <c r="K327" s="738">
        <v>165</v>
      </c>
      <c r="L327" s="741"/>
      <c r="M327" s="741"/>
      <c r="N327" s="738"/>
      <c r="O327" s="738"/>
      <c r="P327" s="741"/>
      <c r="Q327" s="741"/>
      <c r="R327" s="754"/>
      <c r="S327" s="742"/>
    </row>
    <row r="328" spans="1:19" ht="14.4" customHeight="1" x14ac:dyDescent="0.3">
      <c r="A328" s="737" t="s">
        <v>6689</v>
      </c>
      <c r="B328" s="738" t="s">
        <v>6779</v>
      </c>
      <c r="C328" s="738" t="s">
        <v>625</v>
      </c>
      <c r="D328" s="738" t="s">
        <v>3135</v>
      </c>
      <c r="E328" s="738" t="s">
        <v>6651</v>
      </c>
      <c r="F328" s="738" t="s">
        <v>6695</v>
      </c>
      <c r="G328" s="738" t="s">
        <v>6696</v>
      </c>
      <c r="H328" s="741"/>
      <c r="I328" s="741"/>
      <c r="J328" s="738"/>
      <c r="K328" s="738"/>
      <c r="L328" s="741">
        <v>1</v>
      </c>
      <c r="M328" s="741">
        <v>37</v>
      </c>
      <c r="N328" s="738">
        <v>1</v>
      </c>
      <c r="O328" s="738">
        <v>37</v>
      </c>
      <c r="P328" s="741"/>
      <c r="Q328" s="741"/>
      <c r="R328" s="754"/>
      <c r="S328" s="742"/>
    </row>
    <row r="329" spans="1:19" ht="14.4" customHeight="1" x14ac:dyDescent="0.3">
      <c r="A329" s="737" t="s">
        <v>6689</v>
      </c>
      <c r="B329" s="738" t="s">
        <v>6779</v>
      </c>
      <c r="C329" s="738" t="s">
        <v>625</v>
      </c>
      <c r="D329" s="738" t="s">
        <v>3143</v>
      </c>
      <c r="E329" s="738" t="s">
        <v>6651</v>
      </c>
      <c r="F329" s="738" t="s">
        <v>6786</v>
      </c>
      <c r="G329" s="738" t="s">
        <v>6787</v>
      </c>
      <c r="H329" s="741"/>
      <c r="I329" s="741"/>
      <c r="J329" s="738"/>
      <c r="K329" s="738"/>
      <c r="L329" s="741">
        <v>1</v>
      </c>
      <c r="M329" s="741">
        <v>345</v>
      </c>
      <c r="N329" s="738">
        <v>1</v>
      </c>
      <c r="O329" s="738">
        <v>345</v>
      </c>
      <c r="P329" s="741"/>
      <c r="Q329" s="741"/>
      <c r="R329" s="754"/>
      <c r="S329" s="742"/>
    </row>
    <row r="330" spans="1:19" ht="14.4" customHeight="1" x14ac:dyDescent="0.3">
      <c r="A330" s="737" t="s">
        <v>6689</v>
      </c>
      <c r="B330" s="738" t="s">
        <v>6779</v>
      </c>
      <c r="C330" s="738" t="s">
        <v>625</v>
      </c>
      <c r="D330" s="738" t="s">
        <v>3149</v>
      </c>
      <c r="E330" s="738" t="s">
        <v>6651</v>
      </c>
      <c r="F330" s="738" t="s">
        <v>6656</v>
      </c>
      <c r="G330" s="738" t="s">
        <v>6657</v>
      </c>
      <c r="H330" s="741"/>
      <c r="I330" s="741"/>
      <c r="J330" s="738"/>
      <c r="K330" s="738"/>
      <c r="L330" s="741">
        <v>8</v>
      </c>
      <c r="M330" s="741">
        <v>528</v>
      </c>
      <c r="N330" s="738">
        <v>1</v>
      </c>
      <c r="O330" s="738">
        <v>66</v>
      </c>
      <c r="P330" s="741">
        <v>13</v>
      </c>
      <c r="Q330" s="741">
        <v>858</v>
      </c>
      <c r="R330" s="754">
        <v>1.625</v>
      </c>
      <c r="S330" s="742">
        <v>66</v>
      </c>
    </row>
    <row r="331" spans="1:19" ht="14.4" customHeight="1" x14ac:dyDescent="0.3">
      <c r="A331" s="737" t="s">
        <v>6689</v>
      </c>
      <c r="B331" s="738" t="s">
        <v>6779</v>
      </c>
      <c r="C331" s="738" t="s">
        <v>625</v>
      </c>
      <c r="D331" s="738" t="s">
        <v>3149</v>
      </c>
      <c r="E331" s="738" t="s">
        <v>6651</v>
      </c>
      <c r="F331" s="738" t="s">
        <v>6695</v>
      </c>
      <c r="G331" s="738" t="s">
        <v>6696</v>
      </c>
      <c r="H331" s="741"/>
      <c r="I331" s="741"/>
      <c r="J331" s="738"/>
      <c r="K331" s="738"/>
      <c r="L331" s="741">
        <v>2</v>
      </c>
      <c r="M331" s="741">
        <v>74</v>
      </c>
      <c r="N331" s="738">
        <v>1</v>
      </c>
      <c r="O331" s="738">
        <v>37</v>
      </c>
      <c r="P331" s="741"/>
      <c r="Q331" s="741"/>
      <c r="R331" s="754"/>
      <c r="S331" s="742"/>
    </row>
    <row r="332" spans="1:19" ht="14.4" customHeight="1" x14ac:dyDescent="0.3">
      <c r="A332" s="737" t="s">
        <v>6689</v>
      </c>
      <c r="B332" s="738" t="s">
        <v>6779</v>
      </c>
      <c r="C332" s="738" t="s">
        <v>625</v>
      </c>
      <c r="D332" s="738" t="s">
        <v>3149</v>
      </c>
      <c r="E332" s="738" t="s">
        <v>6651</v>
      </c>
      <c r="F332" s="738" t="s">
        <v>6782</v>
      </c>
      <c r="G332" s="738" t="s">
        <v>6783</v>
      </c>
      <c r="H332" s="741"/>
      <c r="I332" s="741"/>
      <c r="J332" s="738"/>
      <c r="K332" s="738"/>
      <c r="L332" s="741">
        <v>17</v>
      </c>
      <c r="M332" s="741">
        <v>3009</v>
      </c>
      <c r="N332" s="738">
        <v>1</v>
      </c>
      <c r="O332" s="738">
        <v>177</v>
      </c>
      <c r="P332" s="741">
        <v>2</v>
      </c>
      <c r="Q332" s="741">
        <v>354</v>
      </c>
      <c r="R332" s="754">
        <v>0.11764705882352941</v>
      </c>
      <c r="S332" s="742">
        <v>177</v>
      </c>
    </row>
    <row r="333" spans="1:19" ht="14.4" customHeight="1" x14ac:dyDescent="0.3">
      <c r="A333" s="737" t="s">
        <v>6689</v>
      </c>
      <c r="B333" s="738" t="s">
        <v>6779</v>
      </c>
      <c r="C333" s="738" t="s">
        <v>625</v>
      </c>
      <c r="D333" s="738" t="s">
        <v>3149</v>
      </c>
      <c r="E333" s="738" t="s">
        <v>6651</v>
      </c>
      <c r="F333" s="738" t="s">
        <v>6664</v>
      </c>
      <c r="G333" s="738" t="s">
        <v>6665</v>
      </c>
      <c r="H333" s="741"/>
      <c r="I333" s="741"/>
      <c r="J333" s="738"/>
      <c r="K333" s="738"/>
      <c r="L333" s="741"/>
      <c r="M333" s="741"/>
      <c r="N333" s="738"/>
      <c r="O333" s="738"/>
      <c r="P333" s="741">
        <v>2</v>
      </c>
      <c r="Q333" s="741">
        <v>66.66</v>
      </c>
      <c r="R333" s="754"/>
      <c r="S333" s="742">
        <v>33.33</v>
      </c>
    </row>
    <row r="334" spans="1:19" ht="14.4" customHeight="1" x14ac:dyDescent="0.3">
      <c r="A334" s="737" t="s">
        <v>6689</v>
      </c>
      <c r="B334" s="738" t="s">
        <v>6779</v>
      </c>
      <c r="C334" s="738" t="s">
        <v>625</v>
      </c>
      <c r="D334" s="738" t="s">
        <v>3149</v>
      </c>
      <c r="E334" s="738" t="s">
        <v>6651</v>
      </c>
      <c r="F334" s="738" t="s">
        <v>6699</v>
      </c>
      <c r="G334" s="738" t="s">
        <v>6700</v>
      </c>
      <c r="H334" s="741"/>
      <c r="I334" s="741"/>
      <c r="J334" s="738"/>
      <c r="K334" s="738"/>
      <c r="L334" s="741">
        <v>24</v>
      </c>
      <c r="M334" s="741">
        <v>2784</v>
      </c>
      <c r="N334" s="738">
        <v>1</v>
      </c>
      <c r="O334" s="738">
        <v>116</v>
      </c>
      <c r="P334" s="741">
        <v>23</v>
      </c>
      <c r="Q334" s="741">
        <v>2668</v>
      </c>
      <c r="R334" s="754">
        <v>0.95833333333333337</v>
      </c>
      <c r="S334" s="742">
        <v>116</v>
      </c>
    </row>
    <row r="335" spans="1:19" ht="14.4" customHeight="1" x14ac:dyDescent="0.3">
      <c r="A335" s="737" t="s">
        <v>6689</v>
      </c>
      <c r="B335" s="738" t="s">
        <v>6779</v>
      </c>
      <c r="C335" s="738" t="s">
        <v>625</v>
      </c>
      <c r="D335" s="738" t="s">
        <v>3149</v>
      </c>
      <c r="E335" s="738" t="s">
        <v>6651</v>
      </c>
      <c r="F335" s="738" t="s">
        <v>6666</v>
      </c>
      <c r="G335" s="738" t="s">
        <v>6667</v>
      </c>
      <c r="H335" s="741"/>
      <c r="I335" s="741"/>
      <c r="J335" s="738"/>
      <c r="K335" s="738"/>
      <c r="L335" s="741">
        <v>4</v>
      </c>
      <c r="M335" s="741">
        <v>148</v>
      </c>
      <c r="N335" s="738">
        <v>1</v>
      </c>
      <c r="O335" s="738">
        <v>37</v>
      </c>
      <c r="P335" s="741">
        <v>25</v>
      </c>
      <c r="Q335" s="741">
        <v>925</v>
      </c>
      <c r="R335" s="754">
        <v>6.25</v>
      </c>
      <c r="S335" s="742">
        <v>37</v>
      </c>
    </row>
    <row r="336" spans="1:19" ht="14.4" customHeight="1" x14ac:dyDescent="0.3">
      <c r="A336" s="737" t="s">
        <v>6689</v>
      </c>
      <c r="B336" s="738" t="s">
        <v>6779</v>
      </c>
      <c r="C336" s="738" t="s">
        <v>625</v>
      </c>
      <c r="D336" s="738" t="s">
        <v>3149</v>
      </c>
      <c r="E336" s="738" t="s">
        <v>6651</v>
      </c>
      <c r="F336" s="738" t="s">
        <v>6758</v>
      </c>
      <c r="G336" s="738" t="s">
        <v>6759</v>
      </c>
      <c r="H336" s="741"/>
      <c r="I336" s="741"/>
      <c r="J336" s="738"/>
      <c r="K336" s="738"/>
      <c r="L336" s="741">
        <v>31</v>
      </c>
      <c r="M336" s="741">
        <v>10974</v>
      </c>
      <c r="N336" s="738">
        <v>1</v>
      </c>
      <c r="O336" s="738">
        <v>354</v>
      </c>
      <c r="P336" s="741">
        <v>100</v>
      </c>
      <c r="Q336" s="741">
        <v>35500</v>
      </c>
      <c r="R336" s="754">
        <v>3.2349188992163294</v>
      </c>
      <c r="S336" s="742">
        <v>355</v>
      </c>
    </row>
    <row r="337" spans="1:19" ht="14.4" customHeight="1" x14ac:dyDescent="0.3">
      <c r="A337" s="737" t="s">
        <v>6689</v>
      </c>
      <c r="B337" s="738" t="s">
        <v>6779</v>
      </c>
      <c r="C337" s="738" t="s">
        <v>625</v>
      </c>
      <c r="D337" s="738" t="s">
        <v>3149</v>
      </c>
      <c r="E337" s="738" t="s">
        <v>6651</v>
      </c>
      <c r="F337" s="738" t="s">
        <v>6788</v>
      </c>
      <c r="G337" s="738" t="s">
        <v>6789</v>
      </c>
      <c r="H337" s="741"/>
      <c r="I337" s="741"/>
      <c r="J337" s="738"/>
      <c r="K337" s="738"/>
      <c r="L337" s="741"/>
      <c r="M337" s="741"/>
      <c r="N337" s="738"/>
      <c r="O337" s="738"/>
      <c r="P337" s="741">
        <v>15</v>
      </c>
      <c r="Q337" s="741">
        <v>5325</v>
      </c>
      <c r="R337" s="754"/>
      <c r="S337" s="742">
        <v>355</v>
      </c>
    </row>
    <row r="338" spans="1:19" ht="14.4" customHeight="1" x14ac:dyDescent="0.3">
      <c r="A338" s="737" t="s">
        <v>6689</v>
      </c>
      <c r="B338" s="738" t="s">
        <v>6792</v>
      </c>
      <c r="C338" s="738" t="s">
        <v>625</v>
      </c>
      <c r="D338" s="738" t="s">
        <v>6614</v>
      </c>
      <c r="E338" s="738" t="s">
        <v>6633</v>
      </c>
      <c r="F338" s="738" t="s">
        <v>6793</v>
      </c>
      <c r="G338" s="738" t="s">
        <v>6794</v>
      </c>
      <c r="H338" s="741"/>
      <c r="I338" s="741"/>
      <c r="J338" s="738"/>
      <c r="K338" s="738"/>
      <c r="L338" s="741"/>
      <c r="M338" s="741"/>
      <c r="N338" s="738"/>
      <c r="O338" s="738"/>
      <c r="P338" s="741">
        <v>0.1</v>
      </c>
      <c r="Q338" s="741">
        <v>20.54</v>
      </c>
      <c r="R338" s="754"/>
      <c r="S338" s="742">
        <v>205.39999999999998</v>
      </c>
    </row>
    <row r="339" spans="1:19" ht="14.4" customHeight="1" x14ac:dyDescent="0.3">
      <c r="A339" s="737" t="s">
        <v>6689</v>
      </c>
      <c r="B339" s="738" t="s">
        <v>6792</v>
      </c>
      <c r="C339" s="738" t="s">
        <v>625</v>
      </c>
      <c r="D339" s="738" t="s">
        <v>6614</v>
      </c>
      <c r="E339" s="738" t="s">
        <v>6633</v>
      </c>
      <c r="F339" s="738" t="s">
        <v>6795</v>
      </c>
      <c r="G339" s="738" t="s">
        <v>6796</v>
      </c>
      <c r="H339" s="741">
        <v>1</v>
      </c>
      <c r="I339" s="741">
        <v>138.01</v>
      </c>
      <c r="J339" s="738"/>
      <c r="K339" s="738">
        <v>138.01</v>
      </c>
      <c r="L339" s="741"/>
      <c r="M339" s="741"/>
      <c r="N339" s="738"/>
      <c r="O339" s="738"/>
      <c r="P339" s="741"/>
      <c r="Q339" s="741"/>
      <c r="R339" s="754"/>
      <c r="S339" s="742"/>
    </row>
    <row r="340" spans="1:19" ht="14.4" customHeight="1" x14ac:dyDescent="0.3">
      <c r="A340" s="737" t="s">
        <v>6689</v>
      </c>
      <c r="B340" s="738" t="s">
        <v>6792</v>
      </c>
      <c r="C340" s="738" t="s">
        <v>625</v>
      </c>
      <c r="D340" s="738" t="s">
        <v>6614</v>
      </c>
      <c r="E340" s="738" t="s">
        <v>6633</v>
      </c>
      <c r="F340" s="738" t="s">
        <v>6797</v>
      </c>
      <c r="G340" s="738" t="s">
        <v>6796</v>
      </c>
      <c r="H340" s="741">
        <v>0.31</v>
      </c>
      <c r="I340" s="741">
        <v>85.56</v>
      </c>
      <c r="J340" s="738"/>
      <c r="K340" s="738">
        <v>276</v>
      </c>
      <c r="L340" s="741"/>
      <c r="M340" s="741"/>
      <c r="N340" s="738"/>
      <c r="O340" s="738"/>
      <c r="P340" s="741"/>
      <c r="Q340" s="741"/>
      <c r="R340" s="754"/>
      <c r="S340" s="742"/>
    </row>
    <row r="341" spans="1:19" ht="14.4" customHeight="1" x14ac:dyDescent="0.3">
      <c r="A341" s="737" t="s">
        <v>6689</v>
      </c>
      <c r="B341" s="738" t="s">
        <v>6792</v>
      </c>
      <c r="C341" s="738" t="s">
        <v>625</v>
      </c>
      <c r="D341" s="738" t="s">
        <v>6614</v>
      </c>
      <c r="E341" s="738" t="s">
        <v>6633</v>
      </c>
      <c r="F341" s="738" t="s">
        <v>6798</v>
      </c>
      <c r="G341" s="738" t="s">
        <v>2167</v>
      </c>
      <c r="H341" s="741"/>
      <c r="I341" s="741"/>
      <c r="J341" s="738"/>
      <c r="K341" s="738"/>
      <c r="L341" s="741">
        <v>0.3</v>
      </c>
      <c r="M341" s="741">
        <v>251.92</v>
      </c>
      <c r="N341" s="738">
        <v>1</v>
      </c>
      <c r="O341" s="738">
        <v>839.73333333333335</v>
      </c>
      <c r="P341" s="741">
        <v>7.3</v>
      </c>
      <c r="Q341" s="741">
        <v>6216.74</v>
      </c>
      <c r="R341" s="754">
        <v>24.677437281676724</v>
      </c>
      <c r="S341" s="742">
        <v>851.60821917808221</v>
      </c>
    </row>
    <row r="342" spans="1:19" ht="14.4" customHeight="1" x14ac:dyDescent="0.3">
      <c r="A342" s="737" t="s">
        <v>6689</v>
      </c>
      <c r="B342" s="738" t="s">
        <v>6792</v>
      </c>
      <c r="C342" s="738" t="s">
        <v>625</v>
      </c>
      <c r="D342" s="738" t="s">
        <v>6614</v>
      </c>
      <c r="E342" s="738" t="s">
        <v>6633</v>
      </c>
      <c r="F342" s="738" t="s">
        <v>6801</v>
      </c>
      <c r="G342" s="738" t="s">
        <v>6802</v>
      </c>
      <c r="H342" s="741">
        <v>16</v>
      </c>
      <c r="I342" s="741">
        <v>271837.12</v>
      </c>
      <c r="J342" s="738">
        <v>1.1855759101541659</v>
      </c>
      <c r="K342" s="738">
        <v>16989.82</v>
      </c>
      <c r="L342" s="741">
        <v>13</v>
      </c>
      <c r="M342" s="741">
        <v>229286.97999999998</v>
      </c>
      <c r="N342" s="738">
        <v>1</v>
      </c>
      <c r="O342" s="738">
        <v>17637.46</v>
      </c>
      <c r="P342" s="741">
        <v>17</v>
      </c>
      <c r="Q342" s="741">
        <v>283748.40000000002</v>
      </c>
      <c r="R342" s="754">
        <v>1.2375251311696811</v>
      </c>
      <c r="S342" s="742">
        <v>16691.082352941179</v>
      </c>
    </row>
    <row r="343" spans="1:19" ht="14.4" customHeight="1" x14ac:dyDescent="0.3">
      <c r="A343" s="737" t="s">
        <v>6689</v>
      </c>
      <c r="B343" s="738" t="s">
        <v>6792</v>
      </c>
      <c r="C343" s="738" t="s">
        <v>625</v>
      </c>
      <c r="D343" s="738" t="s">
        <v>6614</v>
      </c>
      <c r="E343" s="738" t="s">
        <v>6633</v>
      </c>
      <c r="F343" s="738" t="s">
        <v>6805</v>
      </c>
      <c r="G343" s="738" t="s">
        <v>6806</v>
      </c>
      <c r="H343" s="741">
        <v>0.74</v>
      </c>
      <c r="I343" s="741">
        <v>52.07</v>
      </c>
      <c r="J343" s="738">
        <v>1.1446471752033414</v>
      </c>
      <c r="K343" s="738">
        <v>70.36486486486487</v>
      </c>
      <c r="L343" s="741">
        <v>1</v>
      </c>
      <c r="M343" s="741">
        <v>45.49</v>
      </c>
      <c r="N343" s="738">
        <v>1</v>
      </c>
      <c r="O343" s="738">
        <v>45.49</v>
      </c>
      <c r="P343" s="741"/>
      <c r="Q343" s="741"/>
      <c r="R343" s="754"/>
      <c r="S343" s="742"/>
    </row>
    <row r="344" spans="1:19" ht="14.4" customHeight="1" x14ac:dyDescent="0.3">
      <c r="A344" s="737" t="s">
        <v>6689</v>
      </c>
      <c r="B344" s="738" t="s">
        <v>6792</v>
      </c>
      <c r="C344" s="738" t="s">
        <v>625</v>
      </c>
      <c r="D344" s="738" t="s">
        <v>6614</v>
      </c>
      <c r="E344" s="738" t="s">
        <v>6633</v>
      </c>
      <c r="F344" s="738" t="s">
        <v>6807</v>
      </c>
      <c r="G344" s="738" t="s">
        <v>5507</v>
      </c>
      <c r="H344" s="741"/>
      <c r="I344" s="741"/>
      <c r="J344" s="738"/>
      <c r="K344" s="738"/>
      <c r="L344" s="741"/>
      <c r="M344" s="741"/>
      <c r="N344" s="738"/>
      <c r="O344" s="738"/>
      <c r="P344" s="741">
        <v>1</v>
      </c>
      <c r="Q344" s="741">
        <v>48.74</v>
      </c>
      <c r="R344" s="754"/>
      <c r="S344" s="742">
        <v>48.74</v>
      </c>
    </row>
    <row r="345" spans="1:19" ht="14.4" customHeight="1" x14ac:dyDescent="0.3">
      <c r="A345" s="737" t="s">
        <v>6689</v>
      </c>
      <c r="B345" s="738" t="s">
        <v>6792</v>
      </c>
      <c r="C345" s="738" t="s">
        <v>625</v>
      </c>
      <c r="D345" s="738" t="s">
        <v>6614</v>
      </c>
      <c r="E345" s="738" t="s">
        <v>6633</v>
      </c>
      <c r="F345" s="738" t="s">
        <v>6808</v>
      </c>
      <c r="G345" s="738" t="s">
        <v>2171</v>
      </c>
      <c r="H345" s="741">
        <v>2.48</v>
      </c>
      <c r="I345" s="741">
        <v>262.35000000000002</v>
      </c>
      <c r="J345" s="738"/>
      <c r="K345" s="738">
        <v>105.78629032258065</v>
      </c>
      <c r="L345" s="741"/>
      <c r="M345" s="741"/>
      <c r="N345" s="738"/>
      <c r="O345" s="738"/>
      <c r="P345" s="741"/>
      <c r="Q345" s="741"/>
      <c r="R345" s="754"/>
      <c r="S345" s="742"/>
    </row>
    <row r="346" spans="1:19" ht="14.4" customHeight="1" x14ac:dyDescent="0.3">
      <c r="A346" s="737" t="s">
        <v>6689</v>
      </c>
      <c r="B346" s="738" t="s">
        <v>6792</v>
      </c>
      <c r="C346" s="738" t="s">
        <v>625</v>
      </c>
      <c r="D346" s="738" t="s">
        <v>6614</v>
      </c>
      <c r="E346" s="738" t="s">
        <v>6633</v>
      </c>
      <c r="F346" s="738" t="s">
        <v>6815</v>
      </c>
      <c r="G346" s="738" t="s">
        <v>1502</v>
      </c>
      <c r="H346" s="741">
        <v>1</v>
      </c>
      <c r="I346" s="741">
        <v>1118.8900000000001</v>
      </c>
      <c r="J346" s="738">
        <v>1</v>
      </c>
      <c r="K346" s="738">
        <v>1118.8900000000001</v>
      </c>
      <c r="L346" s="741">
        <v>1</v>
      </c>
      <c r="M346" s="741">
        <v>1118.8900000000001</v>
      </c>
      <c r="N346" s="738">
        <v>1</v>
      </c>
      <c r="O346" s="738">
        <v>1118.8900000000001</v>
      </c>
      <c r="P346" s="741"/>
      <c r="Q346" s="741"/>
      <c r="R346" s="754"/>
      <c r="S346" s="742"/>
    </row>
    <row r="347" spans="1:19" ht="14.4" customHeight="1" x14ac:dyDescent="0.3">
      <c r="A347" s="737" t="s">
        <v>6689</v>
      </c>
      <c r="B347" s="738" t="s">
        <v>6792</v>
      </c>
      <c r="C347" s="738" t="s">
        <v>625</v>
      </c>
      <c r="D347" s="738" t="s">
        <v>6614</v>
      </c>
      <c r="E347" s="738" t="s">
        <v>6633</v>
      </c>
      <c r="F347" s="738" t="s">
        <v>6817</v>
      </c>
      <c r="G347" s="738" t="s">
        <v>6818</v>
      </c>
      <c r="H347" s="741">
        <v>1</v>
      </c>
      <c r="I347" s="741">
        <v>44413.599999999999</v>
      </c>
      <c r="J347" s="738"/>
      <c r="K347" s="738">
        <v>44413.599999999999</v>
      </c>
      <c r="L347" s="741"/>
      <c r="M347" s="741"/>
      <c r="N347" s="738"/>
      <c r="O347" s="738"/>
      <c r="P347" s="741"/>
      <c r="Q347" s="741"/>
      <c r="R347" s="754"/>
      <c r="S347" s="742"/>
    </row>
    <row r="348" spans="1:19" ht="14.4" customHeight="1" x14ac:dyDescent="0.3">
      <c r="A348" s="737" t="s">
        <v>6689</v>
      </c>
      <c r="B348" s="738" t="s">
        <v>6792</v>
      </c>
      <c r="C348" s="738" t="s">
        <v>625</v>
      </c>
      <c r="D348" s="738" t="s">
        <v>6614</v>
      </c>
      <c r="E348" s="738" t="s">
        <v>6633</v>
      </c>
      <c r="F348" s="738" t="s">
        <v>6820</v>
      </c>
      <c r="G348" s="738" t="s">
        <v>1944</v>
      </c>
      <c r="H348" s="741"/>
      <c r="I348" s="741"/>
      <c r="J348" s="738"/>
      <c r="K348" s="738"/>
      <c r="L348" s="741">
        <v>1</v>
      </c>
      <c r="M348" s="741">
        <v>7778.66</v>
      </c>
      <c r="N348" s="738">
        <v>1</v>
      </c>
      <c r="O348" s="738">
        <v>7778.66</v>
      </c>
      <c r="P348" s="741"/>
      <c r="Q348" s="741"/>
      <c r="R348" s="754"/>
      <c r="S348" s="742"/>
    </row>
    <row r="349" spans="1:19" ht="14.4" customHeight="1" x14ac:dyDescent="0.3">
      <c r="A349" s="737" t="s">
        <v>6689</v>
      </c>
      <c r="B349" s="738" t="s">
        <v>6792</v>
      </c>
      <c r="C349" s="738" t="s">
        <v>625</v>
      </c>
      <c r="D349" s="738" t="s">
        <v>6614</v>
      </c>
      <c r="E349" s="738" t="s">
        <v>6633</v>
      </c>
      <c r="F349" s="738" t="s">
        <v>1946</v>
      </c>
      <c r="G349" s="738" t="s">
        <v>1941</v>
      </c>
      <c r="H349" s="741"/>
      <c r="I349" s="741"/>
      <c r="J349" s="738"/>
      <c r="K349" s="738"/>
      <c r="L349" s="741"/>
      <c r="M349" s="741"/>
      <c r="N349" s="738"/>
      <c r="O349" s="738"/>
      <c r="P349" s="741">
        <v>8</v>
      </c>
      <c r="Q349" s="741">
        <v>20761.12</v>
      </c>
      <c r="R349" s="754"/>
      <c r="S349" s="742">
        <v>2595.14</v>
      </c>
    </row>
    <row r="350" spans="1:19" ht="14.4" customHeight="1" x14ac:dyDescent="0.3">
      <c r="A350" s="737" t="s">
        <v>6689</v>
      </c>
      <c r="B350" s="738" t="s">
        <v>6792</v>
      </c>
      <c r="C350" s="738" t="s">
        <v>625</v>
      </c>
      <c r="D350" s="738" t="s">
        <v>6614</v>
      </c>
      <c r="E350" s="738" t="s">
        <v>6831</v>
      </c>
      <c r="F350" s="738" t="s">
        <v>6832</v>
      </c>
      <c r="G350" s="738" t="s">
        <v>6833</v>
      </c>
      <c r="H350" s="741">
        <v>26</v>
      </c>
      <c r="I350" s="741">
        <v>70946.459999999992</v>
      </c>
      <c r="J350" s="738">
        <v>0.96024820710887115</v>
      </c>
      <c r="K350" s="738">
        <v>2728.7099999999996</v>
      </c>
      <c r="L350" s="741">
        <v>30</v>
      </c>
      <c r="M350" s="741">
        <v>73883.459999999992</v>
      </c>
      <c r="N350" s="738">
        <v>1</v>
      </c>
      <c r="O350" s="738">
        <v>2462.7819999999997</v>
      </c>
      <c r="P350" s="741">
        <v>21</v>
      </c>
      <c r="Q350" s="741">
        <v>54059.91</v>
      </c>
      <c r="R350" s="754">
        <v>0.73169163977972895</v>
      </c>
      <c r="S350" s="742">
        <v>2574.2814285714289</v>
      </c>
    </row>
    <row r="351" spans="1:19" ht="14.4" customHeight="1" x14ac:dyDescent="0.3">
      <c r="A351" s="737" t="s">
        <v>6689</v>
      </c>
      <c r="B351" s="738" t="s">
        <v>6792</v>
      </c>
      <c r="C351" s="738" t="s">
        <v>625</v>
      </c>
      <c r="D351" s="738" t="s">
        <v>6614</v>
      </c>
      <c r="E351" s="738" t="s">
        <v>6831</v>
      </c>
      <c r="F351" s="738" t="s">
        <v>6835</v>
      </c>
      <c r="G351" s="738" t="s">
        <v>6836</v>
      </c>
      <c r="H351" s="741">
        <v>1</v>
      </c>
      <c r="I351" s="741">
        <v>9686.1</v>
      </c>
      <c r="J351" s="738"/>
      <c r="K351" s="738">
        <v>9686.1</v>
      </c>
      <c r="L351" s="741"/>
      <c r="M351" s="741"/>
      <c r="N351" s="738"/>
      <c r="O351" s="738"/>
      <c r="P351" s="741"/>
      <c r="Q351" s="741"/>
      <c r="R351" s="754"/>
      <c r="S351" s="742"/>
    </row>
    <row r="352" spans="1:19" ht="14.4" customHeight="1" x14ac:dyDescent="0.3">
      <c r="A352" s="737" t="s">
        <v>6689</v>
      </c>
      <c r="B352" s="738" t="s">
        <v>6792</v>
      </c>
      <c r="C352" s="738" t="s">
        <v>625</v>
      </c>
      <c r="D352" s="738" t="s">
        <v>6614</v>
      </c>
      <c r="E352" s="738" t="s">
        <v>6831</v>
      </c>
      <c r="F352" s="738" t="s">
        <v>6837</v>
      </c>
      <c r="G352" s="738" t="s">
        <v>6838</v>
      </c>
      <c r="H352" s="741">
        <v>25</v>
      </c>
      <c r="I352" s="741">
        <v>5967</v>
      </c>
      <c r="J352" s="738">
        <v>0.95429552934854567</v>
      </c>
      <c r="K352" s="738">
        <v>238.68</v>
      </c>
      <c r="L352" s="741">
        <v>26</v>
      </c>
      <c r="M352" s="741">
        <v>6252.7800000000007</v>
      </c>
      <c r="N352" s="738">
        <v>1</v>
      </c>
      <c r="O352" s="738">
        <v>240.49153846153848</v>
      </c>
      <c r="P352" s="741">
        <v>17</v>
      </c>
      <c r="Q352" s="741">
        <v>4148.7700000000004</v>
      </c>
      <c r="R352" s="754">
        <v>0.66350807160974801</v>
      </c>
      <c r="S352" s="742">
        <v>244.04529411764707</v>
      </c>
    </row>
    <row r="353" spans="1:19" ht="14.4" customHeight="1" x14ac:dyDescent="0.3">
      <c r="A353" s="737" t="s">
        <v>6689</v>
      </c>
      <c r="B353" s="738" t="s">
        <v>6792</v>
      </c>
      <c r="C353" s="738" t="s">
        <v>625</v>
      </c>
      <c r="D353" s="738" t="s">
        <v>6614</v>
      </c>
      <c r="E353" s="738" t="s">
        <v>6651</v>
      </c>
      <c r="F353" s="738" t="s">
        <v>6656</v>
      </c>
      <c r="G353" s="738" t="s">
        <v>6657</v>
      </c>
      <c r="H353" s="741">
        <v>47</v>
      </c>
      <c r="I353" s="741">
        <v>3008</v>
      </c>
      <c r="J353" s="738">
        <v>1.0358126721763086</v>
      </c>
      <c r="K353" s="738">
        <v>64</v>
      </c>
      <c r="L353" s="741">
        <v>44</v>
      </c>
      <c r="M353" s="741">
        <v>2904</v>
      </c>
      <c r="N353" s="738">
        <v>1</v>
      </c>
      <c r="O353" s="738">
        <v>66</v>
      </c>
      <c r="P353" s="741">
        <v>50</v>
      </c>
      <c r="Q353" s="741">
        <v>3300</v>
      </c>
      <c r="R353" s="754">
        <v>1.1363636363636365</v>
      </c>
      <c r="S353" s="742">
        <v>66</v>
      </c>
    </row>
    <row r="354" spans="1:19" ht="14.4" customHeight="1" x14ac:dyDescent="0.3">
      <c r="A354" s="737" t="s">
        <v>6689</v>
      </c>
      <c r="B354" s="738" t="s">
        <v>6792</v>
      </c>
      <c r="C354" s="738" t="s">
        <v>625</v>
      </c>
      <c r="D354" s="738" t="s">
        <v>6614</v>
      </c>
      <c r="E354" s="738" t="s">
        <v>6651</v>
      </c>
      <c r="F354" s="738" t="s">
        <v>6740</v>
      </c>
      <c r="G354" s="738" t="s">
        <v>6741</v>
      </c>
      <c r="H354" s="741"/>
      <c r="I354" s="741"/>
      <c r="J354" s="738"/>
      <c r="K354" s="738"/>
      <c r="L354" s="741">
        <v>1</v>
      </c>
      <c r="M354" s="741">
        <v>115</v>
      </c>
      <c r="N354" s="738">
        <v>1</v>
      </c>
      <c r="O354" s="738">
        <v>115</v>
      </c>
      <c r="P354" s="741"/>
      <c r="Q354" s="741"/>
      <c r="R354" s="754"/>
      <c r="S354" s="742"/>
    </row>
    <row r="355" spans="1:19" ht="14.4" customHeight="1" x14ac:dyDescent="0.3">
      <c r="A355" s="737" t="s">
        <v>6689</v>
      </c>
      <c r="B355" s="738" t="s">
        <v>6792</v>
      </c>
      <c r="C355" s="738" t="s">
        <v>625</v>
      </c>
      <c r="D355" s="738" t="s">
        <v>6614</v>
      </c>
      <c r="E355" s="738" t="s">
        <v>6651</v>
      </c>
      <c r="F355" s="738" t="s">
        <v>6720</v>
      </c>
      <c r="G355" s="738" t="s">
        <v>6721</v>
      </c>
      <c r="H355" s="741">
        <v>56</v>
      </c>
      <c r="I355" s="741">
        <v>8064</v>
      </c>
      <c r="J355" s="738">
        <v>1.1506849315068493</v>
      </c>
      <c r="K355" s="738">
        <v>144</v>
      </c>
      <c r="L355" s="741">
        <v>48</v>
      </c>
      <c r="M355" s="741">
        <v>7008</v>
      </c>
      <c r="N355" s="738">
        <v>1</v>
      </c>
      <c r="O355" s="738">
        <v>146</v>
      </c>
      <c r="P355" s="741">
        <v>78</v>
      </c>
      <c r="Q355" s="741">
        <v>11466</v>
      </c>
      <c r="R355" s="754">
        <v>1.6361301369863013</v>
      </c>
      <c r="S355" s="742">
        <v>147</v>
      </c>
    </row>
    <row r="356" spans="1:19" ht="14.4" customHeight="1" x14ac:dyDescent="0.3">
      <c r="A356" s="737" t="s">
        <v>6689</v>
      </c>
      <c r="B356" s="738" t="s">
        <v>6792</v>
      </c>
      <c r="C356" s="738" t="s">
        <v>625</v>
      </c>
      <c r="D356" s="738" t="s">
        <v>6614</v>
      </c>
      <c r="E356" s="738" t="s">
        <v>6651</v>
      </c>
      <c r="F356" s="738" t="s">
        <v>6846</v>
      </c>
      <c r="G356" s="738" t="s">
        <v>6847</v>
      </c>
      <c r="H356" s="741">
        <v>22</v>
      </c>
      <c r="I356" s="741">
        <v>4158</v>
      </c>
      <c r="J356" s="738">
        <v>0.82011834319526622</v>
      </c>
      <c r="K356" s="738">
        <v>189</v>
      </c>
      <c r="L356" s="741">
        <v>26</v>
      </c>
      <c r="M356" s="741">
        <v>5070</v>
      </c>
      <c r="N356" s="738">
        <v>1</v>
      </c>
      <c r="O356" s="738">
        <v>195</v>
      </c>
      <c r="P356" s="741">
        <v>17</v>
      </c>
      <c r="Q356" s="741">
        <v>3332</v>
      </c>
      <c r="R356" s="754">
        <v>0.65719921104536494</v>
      </c>
      <c r="S356" s="742">
        <v>196</v>
      </c>
    </row>
    <row r="357" spans="1:19" ht="14.4" customHeight="1" x14ac:dyDescent="0.3">
      <c r="A357" s="737" t="s">
        <v>6689</v>
      </c>
      <c r="B357" s="738" t="s">
        <v>6792</v>
      </c>
      <c r="C357" s="738" t="s">
        <v>625</v>
      </c>
      <c r="D357" s="738" t="s">
        <v>6614</v>
      </c>
      <c r="E357" s="738" t="s">
        <v>6651</v>
      </c>
      <c r="F357" s="738" t="s">
        <v>6695</v>
      </c>
      <c r="G357" s="738" t="s">
        <v>6696</v>
      </c>
      <c r="H357" s="741">
        <v>2</v>
      </c>
      <c r="I357" s="741">
        <v>70</v>
      </c>
      <c r="J357" s="738">
        <v>0.47297297297297297</v>
      </c>
      <c r="K357" s="738">
        <v>35</v>
      </c>
      <c r="L357" s="741">
        <v>4</v>
      </c>
      <c r="M357" s="741">
        <v>148</v>
      </c>
      <c r="N357" s="738">
        <v>1</v>
      </c>
      <c r="O357" s="738">
        <v>37</v>
      </c>
      <c r="P357" s="741">
        <v>1</v>
      </c>
      <c r="Q357" s="741">
        <v>37</v>
      </c>
      <c r="R357" s="754">
        <v>0.25</v>
      </c>
      <c r="S357" s="742">
        <v>37</v>
      </c>
    </row>
    <row r="358" spans="1:19" ht="14.4" customHeight="1" x14ac:dyDescent="0.3">
      <c r="A358" s="737" t="s">
        <v>6689</v>
      </c>
      <c r="B358" s="738" t="s">
        <v>6792</v>
      </c>
      <c r="C358" s="738" t="s">
        <v>625</v>
      </c>
      <c r="D358" s="738" t="s">
        <v>6614</v>
      </c>
      <c r="E358" s="738" t="s">
        <v>6651</v>
      </c>
      <c r="F358" s="738" t="s">
        <v>6752</v>
      </c>
      <c r="G358" s="738" t="s">
        <v>6753</v>
      </c>
      <c r="H358" s="741">
        <v>9</v>
      </c>
      <c r="I358" s="741">
        <v>0</v>
      </c>
      <c r="J358" s="738"/>
      <c r="K358" s="738">
        <v>0</v>
      </c>
      <c r="L358" s="741">
        <v>9</v>
      </c>
      <c r="M358" s="741">
        <v>0</v>
      </c>
      <c r="N358" s="738"/>
      <c r="O358" s="738">
        <v>0</v>
      </c>
      <c r="P358" s="741">
        <v>11</v>
      </c>
      <c r="Q358" s="741">
        <v>0</v>
      </c>
      <c r="R358" s="754"/>
      <c r="S358" s="742">
        <v>0</v>
      </c>
    </row>
    <row r="359" spans="1:19" ht="14.4" customHeight="1" x14ac:dyDescent="0.3">
      <c r="A359" s="737" t="s">
        <v>6689</v>
      </c>
      <c r="B359" s="738" t="s">
        <v>6792</v>
      </c>
      <c r="C359" s="738" t="s">
        <v>625</v>
      </c>
      <c r="D359" s="738" t="s">
        <v>6614</v>
      </c>
      <c r="E359" s="738" t="s">
        <v>6651</v>
      </c>
      <c r="F359" s="738" t="s">
        <v>6784</v>
      </c>
      <c r="G359" s="738" t="s">
        <v>6785</v>
      </c>
      <c r="H359" s="741">
        <v>1</v>
      </c>
      <c r="I359" s="741">
        <v>0</v>
      </c>
      <c r="J359" s="738"/>
      <c r="K359" s="738">
        <v>0</v>
      </c>
      <c r="L359" s="741"/>
      <c r="M359" s="741"/>
      <c r="N359" s="738"/>
      <c r="O359" s="738"/>
      <c r="P359" s="741"/>
      <c r="Q359" s="741"/>
      <c r="R359" s="754"/>
      <c r="S359" s="742"/>
    </row>
    <row r="360" spans="1:19" ht="14.4" customHeight="1" x14ac:dyDescent="0.3">
      <c r="A360" s="737" t="s">
        <v>6689</v>
      </c>
      <c r="B360" s="738" t="s">
        <v>6792</v>
      </c>
      <c r="C360" s="738" t="s">
        <v>625</v>
      </c>
      <c r="D360" s="738" t="s">
        <v>6614</v>
      </c>
      <c r="E360" s="738" t="s">
        <v>6651</v>
      </c>
      <c r="F360" s="738" t="s">
        <v>6664</v>
      </c>
      <c r="G360" s="738" t="s">
        <v>6665</v>
      </c>
      <c r="H360" s="741">
        <v>26</v>
      </c>
      <c r="I360" s="741">
        <v>0</v>
      </c>
      <c r="J360" s="738">
        <v>0</v>
      </c>
      <c r="K360" s="738">
        <v>0</v>
      </c>
      <c r="L360" s="741">
        <v>3</v>
      </c>
      <c r="M360" s="741">
        <v>99.99</v>
      </c>
      <c r="N360" s="738">
        <v>1</v>
      </c>
      <c r="O360" s="738">
        <v>33.33</v>
      </c>
      <c r="P360" s="741">
        <v>11</v>
      </c>
      <c r="Q360" s="741">
        <v>366.67</v>
      </c>
      <c r="R360" s="754">
        <v>3.6670667066706675</v>
      </c>
      <c r="S360" s="742">
        <v>33.333636363636366</v>
      </c>
    </row>
    <row r="361" spans="1:19" ht="14.4" customHeight="1" x14ac:dyDescent="0.3">
      <c r="A361" s="737" t="s">
        <v>6689</v>
      </c>
      <c r="B361" s="738" t="s">
        <v>6792</v>
      </c>
      <c r="C361" s="738" t="s">
        <v>625</v>
      </c>
      <c r="D361" s="738" t="s">
        <v>6614</v>
      </c>
      <c r="E361" s="738" t="s">
        <v>6651</v>
      </c>
      <c r="F361" s="738" t="s">
        <v>6699</v>
      </c>
      <c r="G361" s="738" t="s">
        <v>6700</v>
      </c>
      <c r="H361" s="741">
        <v>116</v>
      </c>
      <c r="I361" s="741">
        <v>12528</v>
      </c>
      <c r="J361" s="738">
        <v>0.83076923076923082</v>
      </c>
      <c r="K361" s="738">
        <v>108</v>
      </c>
      <c r="L361" s="741">
        <v>130</v>
      </c>
      <c r="M361" s="741">
        <v>15080</v>
      </c>
      <c r="N361" s="738">
        <v>1</v>
      </c>
      <c r="O361" s="738">
        <v>116</v>
      </c>
      <c r="P361" s="741">
        <v>166</v>
      </c>
      <c r="Q361" s="741">
        <v>19256</v>
      </c>
      <c r="R361" s="754">
        <v>1.2769230769230768</v>
      </c>
      <c r="S361" s="742">
        <v>116</v>
      </c>
    </row>
    <row r="362" spans="1:19" ht="14.4" customHeight="1" x14ac:dyDescent="0.3">
      <c r="A362" s="737" t="s">
        <v>6689</v>
      </c>
      <c r="B362" s="738" t="s">
        <v>6792</v>
      </c>
      <c r="C362" s="738" t="s">
        <v>625</v>
      </c>
      <c r="D362" s="738" t="s">
        <v>6614</v>
      </c>
      <c r="E362" s="738" t="s">
        <v>6651</v>
      </c>
      <c r="F362" s="738" t="s">
        <v>6666</v>
      </c>
      <c r="G362" s="738" t="s">
        <v>6667</v>
      </c>
      <c r="H362" s="741">
        <v>52</v>
      </c>
      <c r="I362" s="741">
        <v>1872</v>
      </c>
      <c r="J362" s="738">
        <v>1.011891891891892</v>
      </c>
      <c r="K362" s="738">
        <v>36</v>
      </c>
      <c r="L362" s="741">
        <v>50</v>
      </c>
      <c r="M362" s="741">
        <v>1850</v>
      </c>
      <c r="N362" s="738">
        <v>1</v>
      </c>
      <c r="O362" s="738">
        <v>37</v>
      </c>
      <c r="P362" s="741">
        <v>42</v>
      </c>
      <c r="Q362" s="741">
        <v>1554</v>
      </c>
      <c r="R362" s="754">
        <v>0.84</v>
      </c>
      <c r="S362" s="742">
        <v>37</v>
      </c>
    </row>
    <row r="363" spans="1:19" ht="14.4" customHeight="1" x14ac:dyDescent="0.3">
      <c r="A363" s="737" t="s">
        <v>6689</v>
      </c>
      <c r="B363" s="738" t="s">
        <v>6792</v>
      </c>
      <c r="C363" s="738" t="s">
        <v>625</v>
      </c>
      <c r="D363" s="738" t="s">
        <v>6614</v>
      </c>
      <c r="E363" s="738" t="s">
        <v>6651</v>
      </c>
      <c r="F363" s="738" t="s">
        <v>6852</v>
      </c>
      <c r="G363" s="738" t="s">
        <v>6853</v>
      </c>
      <c r="H363" s="741">
        <v>23</v>
      </c>
      <c r="I363" s="741">
        <v>7613</v>
      </c>
      <c r="J363" s="738">
        <v>1.2650382186773015</v>
      </c>
      <c r="K363" s="738">
        <v>331</v>
      </c>
      <c r="L363" s="741">
        <v>17</v>
      </c>
      <c r="M363" s="741">
        <v>6018</v>
      </c>
      <c r="N363" s="738">
        <v>1</v>
      </c>
      <c r="O363" s="738">
        <v>354</v>
      </c>
      <c r="P363" s="741">
        <v>59</v>
      </c>
      <c r="Q363" s="741">
        <v>20945</v>
      </c>
      <c r="R363" s="754">
        <v>3.4803921568627452</v>
      </c>
      <c r="S363" s="742">
        <v>355</v>
      </c>
    </row>
    <row r="364" spans="1:19" ht="14.4" customHeight="1" x14ac:dyDescent="0.3">
      <c r="A364" s="737" t="s">
        <v>6689</v>
      </c>
      <c r="B364" s="738" t="s">
        <v>6792</v>
      </c>
      <c r="C364" s="738" t="s">
        <v>625</v>
      </c>
      <c r="D364" s="738" t="s">
        <v>6614</v>
      </c>
      <c r="E364" s="738" t="s">
        <v>6651</v>
      </c>
      <c r="F364" s="738" t="s">
        <v>6705</v>
      </c>
      <c r="G364" s="738" t="s">
        <v>6706</v>
      </c>
      <c r="H364" s="741">
        <v>3</v>
      </c>
      <c r="I364" s="741">
        <v>630</v>
      </c>
      <c r="J364" s="738"/>
      <c r="K364" s="738">
        <v>210</v>
      </c>
      <c r="L364" s="741"/>
      <c r="M364" s="741"/>
      <c r="N364" s="738"/>
      <c r="O364" s="738"/>
      <c r="P364" s="741"/>
      <c r="Q364" s="741"/>
      <c r="R364" s="754"/>
      <c r="S364" s="742"/>
    </row>
    <row r="365" spans="1:19" ht="14.4" customHeight="1" x14ac:dyDescent="0.3">
      <c r="A365" s="737" t="s">
        <v>6689</v>
      </c>
      <c r="B365" s="738" t="s">
        <v>6792</v>
      </c>
      <c r="C365" s="738" t="s">
        <v>625</v>
      </c>
      <c r="D365" s="738" t="s">
        <v>6614</v>
      </c>
      <c r="E365" s="738" t="s">
        <v>6651</v>
      </c>
      <c r="F365" s="738" t="s">
        <v>6760</v>
      </c>
      <c r="G365" s="738" t="s">
        <v>6761</v>
      </c>
      <c r="H365" s="741">
        <v>2</v>
      </c>
      <c r="I365" s="741">
        <v>154</v>
      </c>
      <c r="J365" s="738"/>
      <c r="K365" s="738">
        <v>77</v>
      </c>
      <c r="L365" s="741"/>
      <c r="M365" s="741"/>
      <c r="N365" s="738"/>
      <c r="O365" s="738"/>
      <c r="P365" s="741"/>
      <c r="Q365" s="741"/>
      <c r="R365" s="754"/>
      <c r="S365" s="742"/>
    </row>
    <row r="366" spans="1:19" ht="14.4" customHeight="1" x14ac:dyDescent="0.3">
      <c r="A366" s="737" t="s">
        <v>6689</v>
      </c>
      <c r="B366" s="738" t="s">
        <v>6792</v>
      </c>
      <c r="C366" s="738" t="s">
        <v>625</v>
      </c>
      <c r="D366" s="738" t="s">
        <v>6614</v>
      </c>
      <c r="E366" s="738" t="s">
        <v>6651</v>
      </c>
      <c r="F366" s="738" t="s">
        <v>6856</v>
      </c>
      <c r="G366" s="738" t="s">
        <v>6857</v>
      </c>
      <c r="H366" s="741">
        <v>49</v>
      </c>
      <c r="I366" s="741">
        <v>8085</v>
      </c>
      <c r="J366" s="738">
        <v>1.0381355932203389</v>
      </c>
      <c r="K366" s="738">
        <v>165</v>
      </c>
      <c r="L366" s="741">
        <v>44</v>
      </c>
      <c r="M366" s="741">
        <v>7788</v>
      </c>
      <c r="N366" s="738">
        <v>1</v>
      </c>
      <c r="O366" s="738">
        <v>177</v>
      </c>
      <c r="P366" s="741">
        <v>39</v>
      </c>
      <c r="Q366" s="741">
        <v>6903</v>
      </c>
      <c r="R366" s="754">
        <v>0.88636363636363635</v>
      </c>
      <c r="S366" s="742">
        <v>177</v>
      </c>
    </row>
    <row r="367" spans="1:19" ht="14.4" customHeight="1" x14ac:dyDescent="0.3">
      <c r="A367" s="737" t="s">
        <v>6689</v>
      </c>
      <c r="B367" s="738" t="s">
        <v>6792</v>
      </c>
      <c r="C367" s="738" t="s">
        <v>625</v>
      </c>
      <c r="D367" s="738" t="s">
        <v>6614</v>
      </c>
      <c r="E367" s="738" t="s">
        <v>6651</v>
      </c>
      <c r="F367" s="738" t="s">
        <v>6858</v>
      </c>
      <c r="G367" s="738" t="s">
        <v>6859</v>
      </c>
      <c r="H367" s="741"/>
      <c r="I367" s="741"/>
      <c r="J367" s="738"/>
      <c r="K367" s="738"/>
      <c r="L367" s="741">
        <v>3</v>
      </c>
      <c r="M367" s="741">
        <v>2103</v>
      </c>
      <c r="N367" s="738">
        <v>1</v>
      </c>
      <c r="O367" s="738">
        <v>701</v>
      </c>
      <c r="P367" s="741">
        <v>1</v>
      </c>
      <c r="Q367" s="741">
        <v>701</v>
      </c>
      <c r="R367" s="754">
        <v>0.33333333333333331</v>
      </c>
      <c r="S367" s="742">
        <v>701</v>
      </c>
    </row>
    <row r="368" spans="1:19" ht="14.4" customHeight="1" x14ac:dyDescent="0.3">
      <c r="A368" s="737" t="s">
        <v>6689</v>
      </c>
      <c r="B368" s="738" t="s">
        <v>6792</v>
      </c>
      <c r="C368" s="738" t="s">
        <v>625</v>
      </c>
      <c r="D368" s="738" t="s">
        <v>6621</v>
      </c>
      <c r="E368" s="738" t="s">
        <v>6651</v>
      </c>
      <c r="F368" s="738" t="s">
        <v>6666</v>
      </c>
      <c r="G368" s="738" t="s">
        <v>6667</v>
      </c>
      <c r="H368" s="741"/>
      <c r="I368" s="741"/>
      <c r="J368" s="738"/>
      <c r="K368" s="738"/>
      <c r="L368" s="741">
        <v>1</v>
      </c>
      <c r="M368" s="741">
        <v>37</v>
      </c>
      <c r="N368" s="738">
        <v>1</v>
      </c>
      <c r="O368" s="738">
        <v>37</v>
      </c>
      <c r="P368" s="741"/>
      <c r="Q368" s="741"/>
      <c r="R368" s="754"/>
      <c r="S368" s="742"/>
    </row>
    <row r="369" spans="1:19" ht="14.4" customHeight="1" x14ac:dyDescent="0.3">
      <c r="A369" s="737" t="s">
        <v>6689</v>
      </c>
      <c r="B369" s="738" t="s">
        <v>6792</v>
      </c>
      <c r="C369" s="738" t="s">
        <v>625</v>
      </c>
      <c r="D369" s="738" t="s">
        <v>3099</v>
      </c>
      <c r="E369" s="738" t="s">
        <v>6651</v>
      </c>
      <c r="F369" s="738" t="s">
        <v>6654</v>
      </c>
      <c r="G369" s="738" t="s">
        <v>6655</v>
      </c>
      <c r="H369" s="741"/>
      <c r="I369" s="741"/>
      <c r="J369" s="738"/>
      <c r="K369" s="738"/>
      <c r="L369" s="741">
        <v>1</v>
      </c>
      <c r="M369" s="741">
        <v>30</v>
      </c>
      <c r="N369" s="738">
        <v>1</v>
      </c>
      <c r="O369" s="738">
        <v>30</v>
      </c>
      <c r="P369" s="741"/>
      <c r="Q369" s="741"/>
      <c r="R369" s="754"/>
      <c r="S369" s="742"/>
    </row>
    <row r="370" spans="1:19" ht="14.4" customHeight="1" x14ac:dyDescent="0.3">
      <c r="A370" s="737" t="s">
        <v>6689</v>
      </c>
      <c r="B370" s="738" t="s">
        <v>6792</v>
      </c>
      <c r="C370" s="738" t="s">
        <v>625</v>
      </c>
      <c r="D370" s="738" t="s">
        <v>3099</v>
      </c>
      <c r="E370" s="738" t="s">
        <v>6651</v>
      </c>
      <c r="F370" s="738" t="s">
        <v>6720</v>
      </c>
      <c r="G370" s="738" t="s">
        <v>6721</v>
      </c>
      <c r="H370" s="741"/>
      <c r="I370" s="741"/>
      <c r="J370" s="738"/>
      <c r="K370" s="738"/>
      <c r="L370" s="741">
        <v>2</v>
      </c>
      <c r="M370" s="741">
        <v>292</v>
      </c>
      <c r="N370" s="738">
        <v>1</v>
      </c>
      <c r="O370" s="738">
        <v>146</v>
      </c>
      <c r="P370" s="741"/>
      <c r="Q370" s="741"/>
      <c r="R370" s="754"/>
      <c r="S370" s="742"/>
    </row>
    <row r="371" spans="1:19" ht="14.4" customHeight="1" x14ac:dyDescent="0.3">
      <c r="A371" s="737" t="s">
        <v>6689</v>
      </c>
      <c r="B371" s="738" t="s">
        <v>6792</v>
      </c>
      <c r="C371" s="738" t="s">
        <v>625</v>
      </c>
      <c r="D371" s="738" t="s">
        <v>3099</v>
      </c>
      <c r="E371" s="738" t="s">
        <v>6651</v>
      </c>
      <c r="F371" s="738" t="s">
        <v>6846</v>
      </c>
      <c r="G371" s="738" t="s">
        <v>6847</v>
      </c>
      <c r="H371" s="741"/>
      <c r="I371" s="741"/>
      <c r="J371" s="738"/>
      <c r="K371" s="738"/>
      <c r="L371" s="741">
        <v>1</v>
      </c>
      <c r="M371" s="741">
        <v>195</v>
      </c>
      <c r="N371" s="738">
        <v>1</v>
      </c>
      <c r="O371" s="738">
        <v>195</v>
      </c>
      <c r="P371" s="741"/>
      <c r="Q371" s="741"/>
      <c r="R371" s="754"/>
      <c r="S371" s="742"/>
    </row>
    <row r="372" spans="1:19" ht="14.4" customHeight="1" x14ac:dyDescent="0.3">
      <c r="A372" s="737" t="s">
        <v>6689</v>
      </c>
      <c r="B372" s="738" t="s">
        <v>6792</v>
      </c>
      <c r="C372" s="738" t="s">
        <v>625</v>
      </c>
      <c r="D372" s="738" t="s">
        <v>3099</v>
      </c>
      <c r="E372" s="738" t="s">
        <v>6651</v>
      </c>
      <c r="F372" s="738" t="s">
        <v>6695</v>
      </c>
      <c r="G372" s="738" t="s">
        <v>6696</v>
      </c>
      <c r="H372" s="741"/>
      <c r="I372" s="741"/>
      <c r="J372" s="738"/>
      <c r="K372" s="738"/>
      <c r="L372" s="741">
        <v>1</v>
      </c>
      <c r="M372" s="741">
        <v>37</v>
      </c>
      <c r="N372" s="738">
        <v>1</v>
      </c>
      <c r="O372" s="738">
        <v>37</v>
      </c>
      <c r="P372" s="741"/>
      <c r="Q372" s="741"/>
      <c r="R372" s="754"/>
      <c r="S372" s="742"/>
    </row>
    <row r="373" spans="1:19" ht="14.4" customHeight="1" x14ac:dyDescent="0.3">
      <c r="A373" s="737" t="s">
        <v>6689</v>
      </c>
      <c r="B373" s="738" t="s">
        <v>6792</v>
      </c>
      <c r="C373" s="738" t="s">
        <v>625</v>
      </c>
      <c r="D373" s="738" t="s">
        <v>3099</v>
      </c>
      <c r="E373" s="738" t="s">
        <v>6651</v>
      </c>
      <c r="F373" s="738" t="s">
        <v>6699</v>
      </c>
      <c r="G373" s="738" t="s">
        <v>6700</v>
      </c>
      <c r="H373" s="741"/>
      <c r="I373" s="741"/>
      <c r="J373" s="738"/>
      <c r="K373" s="738"/>
      <c r="L373" s="741">
        <v>1</v>
      </c>
      <c r="M373" s="741">
        <v>116</v>
      </c>
      <c r="N373" s="738">
        <v>1</v>
      </c>
      <c r="O373" s="738">
        <v>116</v>
      </c>
      <c r="P373" s="741"/>
      <c r="Q373" s="741"/>
      <c r="R373" s="754"/>
      <c r="S373" s="742"/>
    </row>
    <row r="374" spans="1:19" ht="14.4" customHeight="1" x14ac:dyDescent="0.3">
      <c r="A374" s="737" t="s">
        <v>6689</v>
      </c>
      <c r="B374" s="738" t="s">
        <v>6792</v>
      </c>
      <c r="C374" s="738" t="s">
        <v>625</v>
      </c>
      <c r="D374" s="738" t="s">
        <v>3099</v>
      </c>
      <c r="E374" s="738" t="s">
        <v>6651</v>
      </c>
      <c r="F374" s="738" t="s">
        <v>6856</v>
      </c>
      <c r="G374" s="738" t="s">
        <v>6857</v>
      </c>
      <c r="H374" s="741"/>
      <c r="I374" s="741"/>
      <c r="J374" s="738"/>
      <c r="K374" s="738"/>
      <c r="L374" s="741">
        <v>3</v>
      </c>
      <c r="M374" s="741">
        <v>531</v>
      </c>
      <c r="N374" s="738">
        <v>1</v>
      </c>
      <c r="O374" s="738">
        <v>177</v>
      </c>
      <c r="P374" s="741"/>
      <c r="Q374" s="741"/>
      <c r="R374" s="754"/>
      <c r="S374" s="742"/>
    </row>
    <row r="375" spans="1:19" ht="14.4" customHeight="1" x14ac:dyDescent="0.3">
      <c r="A375" s="737" t="s">
        <v>6689</v>
      </c>
      <c r="B375" s="738" t="s">
        <v>6792</v>
      </c>
      <c r="C375" s="738" t="s">
        <v>625</v>
      </c>
      <c r="D375" s="738" t="s">
        <v>3105</v>
      </c>
      <c r="E375" s="738" t="s">
        <v>6633</v>
      </c>
      <c r="F375" s="738" t="s">
        <v>6825</v>
      </c>
      <c r="G375" s="738" t="s">
        <v>6826</v>
      </c>
      <c r="H375" s="741"/>
      <c r="I375" s="741"/>
      <c r="J375" s="738"/>
      <c r="K375" s="738"/>
      <c r="L375" s="741"/>
      <c r="M375" s="741"/>
      <c r="N375" s="738"/>
      <c r="O375" s="738"/>
      <c r="P375" s="741">
        <v>0.06</v>
      </c>
      <c r="Q375" s="741">
        <v>27.29</v>
      </c>
      <c r="R375" s="754"/>
      <c r="S375" s="742">
        <v>454.83333333333331</v>
      </c>
    </row>
    <row r="376" spans="1:19" ht="14.4" customHeight="1" x14ac:dyDescent="0.3">
      <c r="A376" s="737" t="s">
        <v>6689</v>
      </c>
      <c r="B376" s="738" t="s">
        <v>6792</v>
      </c>
      <c r="C376" s="738" t="s">
        <v>625</v>
      </c>
      <c r="D376" s="738" t="s">
        <v>3105</v>
      </c>
      <c r="E376" s="738" t="s">
        <v>6831</v>
      </c>
      <c r="F376" s="738" t="s">
        <v>6835</v>
      </c>
      <c r="G376" s="738" t="s">
        <v>6836</v>
      </c>
      <c r="H376" s="741"/>
      <c r="I376" s="741"/>
      <c r="J376" s="738"/>
      <c r="K376" s="738"/>
      <c r="L376" s="741">
        <v>1</v>
      </c>
      <c r="M376" s="741">
        <v>8191.63</v>
      </c>
      <c r="N376" s="738">
        <v>1</v>
      </c>
      <c r="O376" s="738">
        <v>8191.63</v>
      </c>
      <c r="P376" s="741"/>
      <c r="Q376" s="741"/>
      <c r="R376" s="754"/>
      <c r="S376" s="742"/>
    </row>
    <row r="377" spans="1:19" ht="14.4" customHeight="1" x14ac:dyDescent="0.3">
      <c r="A377" s="737" t="s">
        <v>6689</v>
      </c>
      <c r="B377" s="738" t="s">
        <v>6792</v>
      </c>
      <c r="C377" s="738" t="s">
        <v>625</v>
      </c>
      <c r="D377" s="738" t="s">
        <v>3105</v>
      </c>
      <c r="E377" s="738" t="s">
        <v>6831</v>
      </c>
      <c r="F377" s="738" t="s">
        <v>6837</v>
      </c>
      <c r="G377" s="738" t="s">
        <v>6838</v>
      </c>
      <c r="H377" s="741"/>
      <c r="I377" s="741"/>
      <c r="J377" s="738"/>
      <c r="K377" s="738"/>
      <c r="L377" s="741">
        <v>1</v>
      </c>
      <c r="M377" s="741">
        <v>238.68</v>
      </c>
      <c r="N377" s="738">
        <v>1</v>
      </c>
      <c r="O377" s="738">
        <v>238.68</v>
      </c>
      <c r="P377" s="741"/>
      <c r="Q377" s="741"/>
      <c r="R377" s="754"/>
      <c r="S377" s="742"/>
    </row>
    <row r="378" spans="1:19" ht="14.4" customHeight="1" x14ac:dyDescent="0.3">
      <c r="A378" s="737" t="s">
        <v>6689</v>
      </c>
      <c r="B378" s="738" t="s">
        <v>6792</v>
      </c>
      <c r="C378" s="738" t="s">
        <v>625</v>
      </c>
      <c r="D378" s="738" t="s">
        <v>3105</v>
      </c>
      <c r="E378" s="738" t="s">
        <v>6651</v>
      </c>
      <c r="F378" s="738" t="s">
        <v>6656</v>
      </c>
      <c r="G378" s="738" t="s">
        <v>6657</v>
      </c>
      <c r="H378" s="741"/>
      <c r="I378" s="741"/>
      <c r="J378" s="738"/>
      <c r="K378" s="738"/>
      <c r="L378" s="741"/>
      <c r="M378" s="741"/>
      <c r="N378" s="738"/>
      <c r="O378" s="738"/>
      <c r="P378" s="741">
        <v>1</v>
      </c>
      <c r="Q378" s="741">
        <v>66</v>
      </c>
      <c r="R378" s="754"/>
      <c r="S378" s="742">
        <v>66</v>
      </c>
    </row>
    <row r="379" spans="1:19" ht="14.4" customHeight="1" x14ac:dyDescent="0.3">
      <c r="A379" s="737" t="s">
        <v>6689</v>
      </c>
      <c r="B379" s="738" t="s">
        <v>6792</v>
      </c>
      <c r="C379" s="738" t="s">
        <v>625</v>
      </c>
      <c r="D379" s="738" t="s">
        <v>3105</v>
      </c>
      <c r="E379" s="738" t="s">
        <v>6651</v>
      </c>
      <c r="F379" s="738" t="s">
        <v>6720</v>
      </c>
      <c r="G379" s="738" t="s">
        <v>6721</v>
      </c>
      <c r="H379" s="741"/>
      <c r="I379" s="741"/>
      <c r="J379" s="738"/>
      <c r="K379" s="738"/>
      <c r="L379" s="741">
        <v>1</v>
      </c>
      <c r="M379" s="741">
        <v>146</v>
      </c>
      <c r="N379" s="738">
        <v>1</v>
      </c>
      <c r="O379" s="738">
        <v>146</v>
      </c>
      <c r="P379" s="741">
        <v>1</v>
      </c>
      <c r="Q379" s="741">
        <v>147</v>
      </c>
      <c r="R379" s="754">
        <v>1.0068493150684932</v>
      </c>
      <c r="S379" s="742">
        <v>147</v>
      </c>
    </row>
    <row r="380" spans="1:19" ht="14.4" customHeight="1" x14ac:dyDescent="0.3">
      <c r="A380" s="737" t="s">
        <v>6689</v>
      </c>
      <c r="B380" s="738" t="s">
        <v>6792</v>
      </c>
      <c r="C380" s="738" t="s">
        <v>625</v>
      </c>
      <c r="D380" s="738" t="s">
        <v>3105</v>
      </c>
      <c r="E380" s="738" t="s">
        <v>6651</v>
      </c>
      <c r="F380" s="738" t="s">
        <v>6699</v>
      </c>
      <c r="G380" s="738" t="s">
        <v>6700</v>
      </c>
      <c r="H380" s="741"/>
      <c r="I380" s="741"/>
      <c r="J380" s="738"/>
      <c r="K380" s="738"/>
      <c r="L380" s="741"/>
      <c r="M380" s="741"/>
      <c r="N380" s="738"/>
      <c r="O380" s="738"/>
      <c r="P380" s="741">
        <v>1</v>
      </c>
      <c r="Q380" s="741">
        <v>116</v>
      </c>
      <c r="R380" s="754"/>
      <c r="S380" s="742">
        <v>116</v>
      </c>
    </row>
    <row r="381" spans="1:19" ht="14.4" customHeight="1" x14ac:dyDescent="0.3">
      <c r="A381" s="737" t="s">
        <v>6689</v>
      </c>
      <c r="B381" s="738" t="s">
        <v>6792</v>
      </c>
      <c r="C381" s="738" t="s">
        <v>625</v>
      </c>
      <c r="D381" s="738" t="s">
        <v>3105</v>
      </c>
      <c r="E381" s="738" t="s">
        <v>6651</v>
      </c>
      <c r="F381" s="738" t="s">
        <v>6856</v>
      </c>
      <c r="G381" s="738" t="s">
        <v>6857</v>
      </c>
      <c r="H381" s="741"/>
      <c r="I381" s="741"/>
      <c r="J381" s="738"/>
      <c r="K381" s="738"/>
      <c r="L381" s="741">
        <v>1</v>
      </c>
      <c r="M381" s="741">
        <v>177</v>
      </c>
      <c r="N381" s="738">
        <v>1</v>
      </c>
      <c r="O381" s="738">
        <v>177</v>
      </c>
      <c r="P381" s="741">
        <v>2</v>
      </c>
      <c r="Q381" s="741">
        <v>354</v>
      </c>
      <c r="R381" s="754">
        <v>2</v>
      </c>
      <c r="S381" s="742">
        <v>177</v>
      </c>
    </row>
    <row r="382" spans="1:19" ht="14.4" customHeight="1" x14ac:dyDescent="0.3">
      <c r="A382" s="737" t="s">
        <v>6689</v>
      </c>
      <c r="B382" s="738" t="s">
        <v>6792</v>
      </c>
      <c r="C382" s="738" t="s">
        <v>625</v>
      </c>
      <c r="D382" s="738" t="s">
        <v>3116</v>
      </c>
      <c r="E382" s="738" t="s">
        <v>6633</v>
      </c>
      <c r="F382" s="738" t="s">
        <v>6805</v>
      </c>
      <c r="G382" s="738" t="s">
        <v>6806</v>
      </c>
      <c r="H382" s="741"/>
      <c r="I382" s="741"/>
      <c r="J382" s="738"/>
      <c r="K382" s="738"/>
      <c r="L382" s="741">
        <v>0.8</v>
      </c>
      <c r="M382" s="741">
        <v>36.39</v>
      </c>
      <c r="N382" s="738">
        <v>1</v>
      </c>
      <c r="O382" s="738">
        <v>45.487499999999997</v>
      </c>
      <c r="P382" s="741"/>
      <c r="Q382" s="741"/>
      <c r="R382" s="754"/>
      <c r="S382" s="742"/>
    </row>
    <row r="383" spans="1:19" ht="14.4" customHeight="1" x14ac:dyDescent="0.3">
      <c r="A383" s="737" t="s">
        <v>6689</v>
      </c>
      <c r="B383" s="738" t="s">
        <v>6792</v>
      </c>
      <c r="C383" s="738" t="s">
        <v>625</v>
      </c>
      <c r="D383" s="738" t="s">
        <v>3116</v>
      </c>
      <c r="E383" s="738" t="s">
        <v>6633</v>
      </c>
      <c r="F383" s="738" t="s">
        <v>6824</v>
      </c>
      <c r="G383" s="738" t="s">
        <v>1941</v>
      </c>
      <c r="H383" s="741"/>
      <c r="I383" s="741"/>
      <c r="J383" s="738"/>
      <c r="K383" s="738"/>
      <c r="L383" s="741">
        <v>18</v>
      </c>
      <c r="M383" s="741">
        <v>233005.32</v>
      </c>
      <c r="N383" s="738">
        <v>1</v>
      </c>
      <c r="O383" s="738">
        <v>12944.74</v>
      </c>
      <c r="P383" s="741"/>
      <c r="Q383" s="741"/>
      <c r="R383" s="754"/>
      <c r="S383" s="742"/>
    </row>
    <row r="384" spans="1:19" ht="14.4" customHeight="1" x14ac:dyDescent="0.3">
      <c r="A384" s="737" t="s">
        <v>6689</v>
      </c>
      <c r="B384" s="738" t="s">
        <v>6792</v>
      </c>
      <c r="C384" s="738" t="s">
        <v>625</v>
      </c>
      <c r="D384" s="738" t="s">
        <v>3116</v>
      </c>
      <c r="E384" s="738" t="s">
        <v>6633</v>
      </c>
      <c r="F384" s="738" t="s">
        <v>1946</v>
      </c>
      <c r="G384" s="738" t="s">
        <v>1941</v>
      </c>
      <c r="H384" s="741"/>
      <c r="I384" s="741"/>
      <c r="J384" s="738"/>
      <c r="K384" s="738"/>
      <c r="L384" s="741"/>
      <c r="M384" s="741"/>
      <c r="N384" s="738"/>
      <c r="O384" s="738"/>
      <c r="P384" s="741">
        <v>3</v>
      </c>
      <c r="Q384" s="741">
        <v>7785.42</v>
      </c>
      <c r="R384" s="754"/>
      <c r="S384" s="742">
        <v>2595.14</v>
      </c>
    </row>
    <row r="385" spans="1:19" ht="14.4" customHeight="1" x14ac:dyDescent="0.3">
      <c r="A385" s="737" t="s">
        <v>6689</v>
      </c>
      <c r="B385" s="738" t="s">
        <v>6792</v>
      </c>
      <c r="C385" s="738" t="s">
        <v>625</v>
      </c>
      <c r="D385" s="738" t="s">
        <v>3116</v>
      </c>
      <c r="E385" s="738" t="s">
        <v>6651</v>
      </c>
      <c r="F385" s="738" t="s">
        <v>6656</v>
      </c>
      <c r="G385" s="738" t="s">
        <v>6657</v>
      </c>
      <c r="H385" s="741"/>
      <c r="I385" s="741"/>
      <c r="J385" s="738"/>
      <c r="K385" s="738"/>
      <c r="L385" s="741">
        <v>6</v>
      </c>
      <c r="M385" s="741">
        <v>396</v>
      </c>
      <c r="N385" s="738">
        <v>1</v>
      </c>
      <c r="O385" s="738">
        <v>66</v>
      </c>
      <c r="P385" s="741">
        <v>10</v>
      </c>
      <c r="Q385" s="741">
        <v>660</v>
      </c>
      <c r="R385" s="754">
        <v>1.6666666666666667</v>
      </c>
      <c r="S385" s="742">
        <v>66</v>
      </c>
    </row>
    <row r="386" spans="1:19" ht="14.4" customHeight="1" x14ac:dyDescent="0.3">
      <c r="A386" s="737" t="s">
        <v>6689</v>
      </c>
      <c r="B386" s="738" t="s">
        <v>6792</v>
      </c>
      <c r="C386" s="738" t="s">
        <v>625</v>
      </c>
      <c r="D386" s="738" t="s">
        <v>3116</v>
      </c>
      <c r="E386" s="738" t="s">
        <v>6651</v>
      </c>
      <c r="F386" s="738" t="s">
        <v>6720</v>
      </c>
      <c r="G386" s="738" t="s">
        <v>6721</v>
      </c>
      <c r="H386" s="741"/>
      <c r="I386" s="741"/>
      <c r="J386" s="738"/>
      <c r="K386" s="738"/>
      <c r="L386" s="741">
        <v>1</v>
      </c>
      <c r="M386" s="741">
        <v>146</v>
      </c>
      <c r="N386" s="738">
        <v>1</v>
      </c>
      <c r="O386" s="738">
        <v>146</v>
      </c>
      <c r="P386" s="741">
        <v>2</v>
      </c>
      <c r="Q386" s="741">
        <v>294</v>
      </c>
      <c r="R386" s="754">
        <v>2.0136986301369864</v>
      </c>
      <c r="S386" s="742">
        <v>147</v>
      </c>
    </row>
    <row r="387" spans="1:19" ht="14.4" customHeight="1" x14ac:dyDescent="0.3">
      <c r="A387" s="737" t="s">
        <v>6689</v>
      </c>
      <c r="B387" s="738" t="s">
        <v>6792</v>
      </c>
      <c r="C387" s="738" t="s">
        <v>625</v>
      </c>
      <c r="D387" s="738" t="s">
        <v>3116</v>
      </c>
      <c r="E387" s="738" t="s">
        <v>6651</v>
      </c>
      <c r="F387" s="738" t="s">
        <v>6846</v>
      </c>
      <c r="G387" s="738" t="s">
        <v>6847</v>
      </c>
      <c r="H387" s="741"/>
      <c r="I387" s="741"/>
      <c r="J387" s="738"/>
      <c r="K387" s="738"/>
      <c r="L387" s="741"/>
      <c r="M387" s="741"/>
      <c r="N387" s="738"/>
      <c r="O387" s="738"/>
      <c r="P387" s="741">
        <v>2</v>
      </c>
      <c r="Q387" s="741">
        <v>392</v>
      </c>
      <c r="R387" s="754"/>
      <c r="S387" s="742">
        <v>196</v>
      </c>
    </row>
    <row r="388" spans="1:19" ht="14.4" customHeight="1" x14ac:dyDescent="0.3">
      <c r="A388" s="737" t="s">
        <v>6689</v>
      </c>
      <c r="B388" s="738" t="s">
        <v>6792</v>
      </c>
      <c r="C388" s="738" t="s">
        <v>625</v>
      </c>
      <c r="D388" s="738" t="s">
        <v>3116</v>
      </c>
      <c r="E388" s="738" t="s">
        <v>6651</v>
      </c>
      <c r="F388" s="738" t="s">
        <v>6695</v>
      </c>
      <c r="G388" s="738" t="s">
        <v>6696</v>
      </c>
      <c r="H388" s="741">
        <v>1</v>
      </c>
      <c r="I388" s="741">
        <v>35</v>
      </c>
      <c r="J388" s="738"/>
      <c r="K388" s="738">
        <v>35</v>
      </c>
      <c r="L388" s="741"/>
      <c r="M388" s="741"/>
      <c r="N388" s="738"/>
      <c r="O388" s="738"/>
      <c r="P388" s="741">
        <v>4</v>
      </c>
      <c r="Q388" s="741">
        <v>148</v>
      </c>
      <c r="R388" s="754"/>
      <c r="S388" s="742">
        <v>37</v>
      </c>
    </row>
    <row r="389" spans="1:19" ht="14.4" customHeight="1" x14ac:dyDescent="0.3">
      <c r="A389" s="737" t="s">
        <v>6689</v>
      </c>
      <c r="B389" s="738" t="s">
        <v>6792</v>
      </c>
      <c r="C389" s="738" t="s">
        <v>625</v>
      </c>
      <c r="D389" s="738" t="s">
        <v>3116</v>
      </c>
      <c r="E389" s="738" t="s">
        <v>6651</v>
      </c>
      <c r="F389" s="738" t="s">
        <v>6850</v>
      </c>
      <c r="G389" s="738" t="s">
        <v>6851</v>
      </c>
      <c r="H389" s="741"/>
      <c r="I389" s="741"/>
      <c r="J389" s="738"/>
      <c r="K389" s="738"/>
      <c r="L389" s="741">
        <v>1</v>
      </c>
      <c r="M389" s="741">
        <v>0</v>
      </c>
      <c r="N389" s="738"/>
      <c r="O389" s="738">
        <v>0</v>
      </c>
      <c r="P389" s="741">
        <v>2</v>
      </c>
      <c r="Q389" s="741">
        <v>0</v>
      </c>
      <c r="R389" s="754"/>
      <c r="S389" s="742">
        <v>0</v>
      </c>
    </row>
    <row r="390" spans="1:19" ht="14.4" customHeight="1" x14ac:dyDescent="0.3">
      <c r="A390" s="737" t="s">
        <v>6689</v>
      </c>
      <c r="B390" s="738" t="s">
        <v>6792</v>
      </c>
      <c r="C390" s="738" t="s">
        <v>625</v>
      </c>
      <c r="D390" s="738" t="s">
        <v>3116</v>
      </c>
      <c r="E390" s="738" t="s">
        <v>6651</v>
      </c>
      <c r="F390" s="738" t="s">
        <v>6664</v>
      </c>
      <c r="G390" s="738" t="s">
        <v>6665</v>
      </c>
      <c r="H390" s="741"/>
      <c r="I390" s="741"/>
      <c r="J390" s="738"/>
      <c r="K390" s="738"/>
      <c r="L390" s="741">
        <v>1</v>
      </c>
      <c r="M390" s="741">
        <v>33.33</v>
      </c>
      <c r="N390" s="738">
        <v>1</v>
      </c>
      <c r="O390" s="738">
        <v>33.33</v>
      </c>
      <c r="P390" s="741">
        <v>2</v>
      </c>
      <c r="Q390" s="741">
        <v>66.66</v>
      </c>
      <c r="R390" s="754">
        <v>2</v>
      </c>
      <c r="S390" s="742">
        <v>33.33</v>
      </c>
    </row>
    <row r="391" spans="1:19" ht="14.4" customHeight="1" x14ac:dyDescent="0.3">
      <c r="A391" s="737" t="s">
        <v>6689</v>
      </c>
      <c r="B391" s="738" t="s">
        <v>6792</v>
      </c>
      <c r="C391" s="738" t="s">
        <v>625</v>
      </c>
      <c r="D391" s="738" t="s">
        <v>3116</v>
      </c>
      <c r="E391" s="738" t="s">
        <v>6651</v>
      </c>
      <c r="F391" s="738" t="s">
        <v>6666</v>
      </c>
      <c r="G391" s="738" t="s">
        <v>6667</v>
      </c>
      <c r="H391" s="741">
        <v>1</v>
      </c>
      <c r="I391" s="741">
        <v>36</v>
      </c>
      <c r="J391" s="738">
        <v>0.12162162162162163</v>
      </c>
      <c r="K391" s="738">
        <v>36</v>
      </c>
      <c r="L391" s="741">
        <v>8</v>
      </c>
      <c r="M391" s="741">
        <v>296</v>
      </c>
      <c r="N391" s="738">
        <v>1</v>
      </c>
      <c r="O391" s="738">
        <v>37</v>
      </c>
      <c r="P391" s="741">
        <v>15</v>
      </c>
      <c r="Q391" s="741">
        <v>555</v>
      </c>
      <c r="R391" s="754">
        <v>1.875</v>
      </c>
      <c r="S391" s="742">
        <v>37</v>
      </c>
    </row>
    <row r="392" spans="1:19" ht="14.4" customHeight="1" x14ac:dyDescent="0.3">
      <c r="A392" s="737" t="s">
        <v>6689</v>
      </c>
      <c r="B392" s="738" t="s">
        <v>6792</v>
      </c>
      <c r="C392" s="738" t="s">
        <v>625</v>
      </c>
      <c r="D392" s="738" t="s">
        <v>3116</v>
      </c>
      <c r="E392" s="738" t="s">
        <v>6651</v>
      </c>
      <c r="F392" s="738" t="s">
        <v>6852</v>
      </c>
      <c r="G392" s="738" t="s">
        <v>6853</v>
      </c>
      <c r="H392" s="741">
        <v>14</v>
      </c>
      <c r="I392" s="741">
        <v>4634</v>
      </c>
      <c r="J392" s="738">
        <v>0.77002326354270523</v>
      </c>
      <c r="K392" s="738">
        <v>331</v>
      </c>
      <c r="L392" s="741">
        <v>17</v>
      </c>
      <c r="M392" s="741">
        <v>6018</v>
      </c>
      <c r="N392" s="738">
        <v>1</v>
      </c>
      <c r="O392" s="738">
        <v>354</v>
      </c>
      <c r="P392" s="741">
        <v>21</v>
      </c>
      <c r="Q392" s="741">
        <v>7455</v>
      </c>
      <c r="R392" s="754">
        <v>1.2387836490528414</v>
      </c>
      <c r="S392" s="742">
        <v>355</v>
      </c>
    </row>
    <row r="393" spans="1:19" ht="14.4" customHeight="1" x14ac:dyDescent="0.3">
      <c r="A393" s="737" t="s">
        <v>6689</v>
      </c>
      <c r="B393" s="738" t="s">
        <v>6792</v>
      </c>
      <c r="C393" s="738" t="s">
        <v>625</v>
      </c>
      <c r="D393" s="738" t="s">
        <v>3116</v>
      </c>
      <c r="E393" s="738" t="s">
        <v>6651</v>
      </c>
      <c r="F393" s="738" t="s">
        <v>6705</v>
      </c>
      <c r="G393" s="738" t="s">
        <v>6706</v>
      </c>
      <c r="H393" s="741"/>
      <c r="I393" s="741"/>
      <c r="J393" s="738"/>
      <c r="K393" s="738"/>
      <c r="L393" s="741"/>
      <c r="M393" s="741"/>
      <c r="N393" s="738"/>
      <c r="O393" s="738"/>
      <c r="P393" s="741">
        <v>3</v>
      </c>
      <c r="Q393" s="741">
        <v>669</v>
      </c>
      <c r="R393" s="754"/>
      <c r="S393" s="742">
        <v>223</v>
      </c>
    </row>
    <row r="394" spans="1:19" ht="14.4" customHeight="1" x14ac:dyDescent="0.3">
      <c r="A394" s="737" t="s">
        <v>6689</v>
      </c>
      <c r="B394" s="738" t="s">
        <v>6792</v>
      </c>
      <c r="C394" s="738" t="s">
        <v>625</v>
      </c>
      <c r="D394" s="738" t="s">
        <v>3116</v>
      </c>
      <c r="E394" s="738" t="s">
        <v>6651</v>
      </c>
      <c r="F394" s="738" t="s">
        <v>6856</v>
      </c>
      <c r="G394" s="738" t="s">
        <v>6857</v>
      </c>
      <c r="H394" s="741">
        <v>4</v>
      </c>
      <c r="I394" s="741">
        <v>660</v>
      </c>
      <c r="J394" s="738">
        <v>0.24858757062146894</v>
      </c>
      <c r="K394" s="738">
        <v>165</v>
      </c>
      <c r="L394" s="741">
        <v>15</v>
      </c>
      <c r="M394" s="741">
        <v>2655</v>
      </c>
      <c r="N394" s="738">
        <v>1</v>
      </c>
      <c r="O394" s="738">
        <v>177</v>
      </c>
      <c r="P394" s="741">
        <v>10</v>
      </c>
      <c r="Q394" s="741">
        <v>1770</v>
      </c>
      <c r="R394" s="754">
        <v>0.66666666666666663</v>
      </c>
      <c r="S394" s="742">
        <v>177</v>
      </c>
    </row>
    <row r="395" spans="1:19" ht="14.4" customHeight="1" x14ac:dyDescent="0.3">
      <c r="A395" s="737" t="s">
        <v>6689</v>
      </c>
      <c r="B395" s="738" t="s">
        <v>6792</v>
      </c>
      <c r="C395" s="738" t="s">
        <v>625</v>
      </c>
      <c r="D395" s="738" t="s">
        <v>3118</v>
      </c>
      <c r="E395" s="738" t="s">
        <v>6651</v>
      </c>
      <c r="F395" s="738" t="s">
        <v>6656</v>
      </c>
      <c r="G395" s="738" t="s">
        <v>6657</v>
      </c>
      <c r="H395" s="741">
        <v>2</v>
      </c>
      <c r="I395" s="741">
        <v>128</v>
      </c>
      <c r="J395" s="738">
        <v>0.48484848484848486</v>
      </c>
      <c r="K395" s="738">
        <v>64</v>
      </c>
      <c r="L395" s="741">
        <v>4</v>
      </c>
      <c r="M395" s="741">
        <v>264</v>
      </c>
      <c r="N395" s="738">
        <v>1</v>
      </c>
      <c r="O395" s="738">
        <v>66</v>
      </c>
      <c r="P395" s="741">
        <v>1</v>
      </c>
      <c r="Q395" s="741">
        <v>66</v>
      </c>
      <c r="R395" s="754">
        <v>0.25</v>
      </c>
      <c r="S395" s="742">
        <v>66</v>
      </c>
    </row>
    <row r="396" spans="1:19" ht="14.4" customHeight="1" x14ac:dyDescent="0.3">
      <c r="A396" s="737" t="s">
        <v>6689</v>
      </c>
      <c r="B396" s="738" t="s">
        <v>6792</v>
      </c>
      <c r="C396" s="738" t="s">
        <v>625</v>
      </c>
      <c r="D396" s="738" t="s">
        <v>3118</v>
      </c>
      <c r="E396" s="738" t="s">
        <v>6651</v>
      </c>
      <c r="F396" s="738" t="s">
        <v>6699</v>
      </c>
      <c r="G396" s="738" t="s">
        <v>6700</v>
      </c>
      <c r="H396" s="741">
        <v>2</v>
      </c>
      <c r="I396" s="741">
        <v>216</v>
      </c>
      <c r="J396" s="738">
        <v>0.62068965517241381</v>
      </c>
      <c r="K396" s="738">
        <v>108</v>
      </c>
      <c r="L396" s="741">
        <v>3</v>
      </c>
      <c r="M396" s="741">
        <v>348</v>
      </c>
      <c r="N396" s="738">
        <v>1</v>
      </c>
      <c r="O396" s="738">
        <v>116</v>
      </c>
      <c r="P396" s="741">
        <v>4</v>
      </c>
      <c r="Q396" s="741">
        <v>464</v>
      </c>
      <c r="R396" s="754">
        <v>1.3333333333333333</v>
      </c>
      <c r="S396" s="742">
        <v>116</v>
      </c>
    </row>
    <row r="397" spans="1:19" ht="14.4" customHeight="1" x14ac:dyDescent="0.3">
      <c r="A397" s="737" t="s">
        <v>6689</v>
      </c>
      <c r="B397" s="738" t="s">
        <v>6792</v>
      </c>
      <c r="C397" s="738" t="s">
        <v>625</v>
      </c>
      <c r="D397" s="738" t="s">
        <v>3118</v>
      </c>
      <c r="E397" s="738" t="s">
        <v>6651</v>
      </c>
      <c r="F397" s="738" t="s">
        <v>6666</v>
      </c>
      <c r="G397" s="738" t="s">
        <v>6667</v>
      </c>
      <c r="H397" s="741">
        <v>1</v>
      </c>
      <c r="I397" s="741">
        <v>36</v>
      </c>
      <c r="J397" s="738"/>
      <c r="K397" s="738">
        <v>36</v>
      </c>
      <c r="L397" s="741"/>
      <c r="M397" s="741"/>
      <c r="N397" s="738"/>
      <c r="O397" s="738"/>
      <c r="P397" s="741"/>
      <c r="Q397" s="741"/>
      <c r="R397" s="754"/>
      <c r="S397" s="742"/>
    </row>
    <row r="398" spans="1:19" ht="14.4" customHeight="1" x14ac:dyDescent="0.3">
      <c r="A398" s="737" t="s">
        <v>6689</v>
      </c>
      <c r="B398" s="738" t="s">
        <v>6792</v>
      </c>
      <c r="C398" s="738" t="s">
        <v>625</v>
      </c>
      <c r="D398" s="738" t="s">
        <v>3118</v>
      </c>
      <c r="E398" s="738" t="s">
        <v>6651</v>
      </c>
      <c r="F398" s="738" t="s">
        <v>6852</v>
      </c>
      <c r="G398" s="738" t="s">
        <v>6853</v>
      </c>
      <c r="H398" s="741">
        <v>8</v>
      </c>
      <c r="I398" s="741">
        <v>2648</v>
      </c>
      <c r="J398" s="738">
        <v>0.93502824858757061</v>
      </c>
      <c r="K398" s="738">
        <v>331</v>
      </c>
      <c r="L398" s="741">
        <v>8</v>
      </c>
      <c r="M398" s="741">
        <v>2832</v>
      </c>
      <c r="N398" s="738">
        <v>1</v>
      </c>
      <c r="O398" s="738">
        <v>354</v>
      </c>
      <c r="P398" s="741">
        <v>4</v>
      </c>
      <c r="Q398" s="741">
        <v>1420</v>
      </c>
      <c r="R398" s="754">
        <v>0.50141242937853103</v>
      </c>
      <c r="S398" s="742">
        <v>355</v>
      </c>
    </row>
    <row r="399" spans="1:19" ht="14.4" customHeight="1" x14ac:dyDescent="0.3">
      <c r="A399" s="737" t="s">
        <v>6689</v>
      </c>
      <c r="B399" s="738" t="s">
        <v>6792</v>
      </c>
      <c r="C399" s="738" t="s">
        <v>625</v>
      </c>
      <c r="D399" s="738" t="s">
        <v>3118</v>
      </c>
      <c r="E399" s="738" t="s">
        <v>6651</v>
      </c>
      <c r="F399" s="738" t="s">
        <v>6856</v>
      </c>
      <c r="G399" s="738" t="s">
        <v>6857</v>
      </c>
      <c r="H399" s="741">
        <v>8</v>
      </c>
      <c r="I399" s="741">
        <v>1320</v>
      </c>
      <c r="J399" s="738">
        <v>0.49717514124293788</v>
      </c>
      <c r="K399" s="738">
        <v>165</v>
      </c>
      <c r="L399" s="741">
        <v>15</v>
      </c>
      <c r="M399" s="741">
        <v>2655</v>
      </c>
      <c r="N399" s="738">
        <v>1</v>
      </c>
      <c r="O399" s="738">
        <v>177</v>
      </c>
      <c r="P399" s="741">
        <v>1</v>
      </c>
      <c r="Q399" s="741">
        <v>177</v>
      </c>
      <c r="R399" s="754">
        <v>6.6666666666666666E-2</v>
      </c>
      <c r="S399" s="742">
        <v>177</v>
      </c>
    </row>
    <row r="400" spans="1:19" ht="14.4" customHeight="1" x14ac:dyDescent="0.3">
      <c r="A400" s="737" t="s">
        <v>6689</v>
      </c>
      <c r="B400" s="738" t="s">
        <v>6792</v>
      </c>
      <c r="C400" s="738" t="s">
        <v>625</v>
      </c>
      <c r="D400" s="738" t="s">
        <v>3121</v>
      </c>
      <c r="E400" s="738" t="s">
        <v>6633</v>
      </c>
      <c r="F400" s="738" t="s">
        <v>6795</v>
      </c>
      <c r="G400" s="738" t="s">
        <v>6796</v>
      </c>
      <c r="H400" s="741">
        <v>1.44</v>
      </c>
      <c r="I400" s="741">
        <v>198.73</v>
      </c>
      <c r="J400" s="738">
        <v>1.4399681182523005</v>
      </c>
      <c r="K400" s="738">
        <v>138.00694444444443</v>
      </c>
      <c r="L400" s="741">
        <v>1</v>
      </c>
      <c r="M400" s="741">
        <v>138.01</v>
      </c>
      <c r="N400" s="738">
        <v>1</v>
      </c>
      <c r="O400" s="738">
        <v>138.01</v>
      </c>
      <c r="P400" s="741"/>
      <c r="Q400" s="741"/>
      <c r="R400" s="754"/>
      <c r="S400" s="742"/>
    </row>
    <row r="401" spans="1:19" ht="14.4" customHeight="1" x14ac:dyDescent="0.3">
      <c r="A401" s="737" t="s">
        <v>6689</v>
      </c>
      <c r="B401" s="738" t="s">
        <v>6792</v>
      </c>
      <c r="C401" s="738" t="s">
        <v>625</v>
      </c>
      <c r="D401" s="738" t="s">
        <v>3121</v>
      </c>
      <c r="E401" s="738" t="s">
        <v>6633</v>
      </c>
      <c r="F401" s="738" t="s">
        <v>6797</v>
      </c>
      <c r="G401" s="738" t="s">
        <v>6796</v>
      </c>
      <c r="H401" s="741">
        <v>1.63</v>
      </c>
      <c r="I401" s="741">
        <v>449.89</v>
      </c>
      <c r="J401" s="738"/>
      <c r="K401" s="738">
        <v>276.00613496932516</v>
      </c>
      <c r="L401" s="741"/>
      <c r="M401" s="741"/>
      <c r="N401" s="738"/>
      <c r="O401" s="738"/>
      <c r="P401" s="741">
        <v>2.6799999999999997</v>
      </c>
      <c r="Q401" s="741">
        <v>609.26</v>
      </c>
      <c r="R401" s="754"/>
      <c r="S401" s="742">
        <v>227.3358208955224</v>
      </c>
    </row>
    <row r="402" spans="1:19" ht="14.4" customHeight="1" x14ac:dyDescent="0.3">
      <c r="A402" s="737" t="s">
        <v>6689</v>
      </c>
      <c r="B402" s="738" t="s">
        <v>6792</v>
      </c>
      <c r="C402" s="738" t="s">
        <v>625</v>
      </c>
      <c r="D402" s="738" t="s">
        <v>3121</v>
      </c>
      <c r="E402" s="738" t="s">
        <v>6633</v>
      </c>
      <c r="F402" s="738" t="s">
        <v>6798</v>
      </c>
      <c r="G402" s="738" t="s">
        <v>2167</v>
      </c>
      <c r="H402" s="741"/>
      <c r="I402" s="741"/>
      <c r="J402" s="738"/>
      <c r="K402" s="738"/>
      <c r="L402" s="741">
        <v>0.2</v>
      </c>
      <c r="M402" s="741">
        <v>170.32</v>
      </c>
      <c r="N402" s="738">
        <v>1</v>
      </c>
      <c r="O402" s="738">
        <v>851.59999999999991</v>
      </c>
      <c r="P402" s="741"/>
      <c r="Q402" s="741"/>
      <c r="R402" s="754"/>
      <c r="S402" s="742"/>
    </row>
    <row r="403" spans="1:19" ht="14.4" customHeight="1" x14ac:dyDescent="0.3">
      <c r="A403" s="737" t="s">
        <v>6689</v>
      </c>
      <c r="B403" s="738" t="s">
        <v>6792</v>
      </c>
      <c r="C403" s="738" t="s">
        <v>625</v>
      </c>
      <c r="D403" s="738" t="s">
        <v>3121</v>
      </c>
      <c r="E403" s="738" t="s">
        <v>6633</v>
      </c>
      <c r="F403" s="738" t="s">
        <v>6799</v>
      </c>
      <c r="G403" s="738" t="s">
        <v>6800</v>
      </c>
      <c r="H403" s="741">
        <v>44</v>
      </c>
      <c r="I403" s="741">
        <v>379712.52</v>
      </c>
      <c r="J403" s="738">
        <v>2.5882352941176476</v>
      </c>
      <c r="K403" s="738">
        <v>8629.83</v>
      </c>
      <c r="L403" s="741">
        <v>17</v>
      </c>
      <c r="M403" s="741">
        <v>146707.10999999999</v>
      </c>
      <c r="N403" s="738">
        <v>1</v>
      </c>
      <c r="O403" s="738">
        <v>8629.83</v>
      </c>
      <c r="P403" s="741"/>
      <c r="Q403" s="741"/>
      <c r="R403" s="754"/>
      <c r="S403" s="742"/>
    </row>
    <row r="404" spans="1:19" ht="14.4" customHeight="1" x14ac:dyDescent="0.3">
      <c r="A404" s="737" t="s">
        <v>6689</v>
      </c>
      <c r="B404" s="738" t="s">
        <v>6792</v>
      </c>
      <c r="C404" s="738" t="s">
        <v>625</v>
      </c>
      <c r="D404" s="738" t="s">
        <v>3121</v>
      </c>
      <c r="E404" s="738" t="s">
        <v>6633</v>
      </c>
      <c r="F404" s="738" t="s">
        <v>6801</v>
      </c>
      <c r="G404" s="738" t="s">
        <v>6802</v>
      </c>
      <c r="H404" s="741">
        <v>2</v>
      </c>
      <c r="I404" s="741">
        <v>33979.64</v>
      </c>
      <c r="J404" s="738">
        <v>1.8677746641762738</v>
      </c>
      <c r="K404" s="738">
        <v>16989.82</v>
      </c>
      <c r="L404" s="741">
        <v>1</v>
      </c>
      <c r="M404" s="741">
        <v>18192.580000000002</v>
      </c>
      <c r="N404" s="738">
        <v>1</v>
      </c>
      <c r="O404" s="738">
        <v>18192.580000000002</v>
      </c>
      <c r="P404" s="741">
        <v>1</v>
      </c>
      <c r="Q404" s="741">
        <v>16691.14</v>
      </c>
      <c r="R404" s="754">
        <v>0.91746964971433398</v>
      </c>
      <c r="S404" s="742">
        <v>16691.14</v>
      </c>
    </row>
    <row r="405" spans="1:19" ht="14.4" customHeight="1" x14ac:dyDescent="0.3">
      <c r="A405" s="737" t="s">
        <v>6689</v>
      </c>
      <c r="B405" s="738" t="s">
        <v>6792</v>
      </c>
      <c r="C405" s="738" t="s">
        <v>625</v>
      </c>
      <c r="D405" s="738" t="s">
        <v>3121</v>
      </c>
      <c r="E405" s="738" t="s">
        <v>6633</v>
      </c>
      <c r="F405" s="738" t="s">
        <v>6803</v>
      </c>
      <c r="G405" s="738" t="s">
        <v>6804</v>
      </c>
      <c r="H405" s="741">
        <v>8</v>
      </c>
      <c r="I405" s="741">
        <v>452193.52</v>
      </c>
      <c r="J405" s="738">
        <v>0.72727272727272718</v>
      </c>
      <c r="K405" s="738">
        <v>56524.19</v>
      </c>
      <c r="L405" s="741">
        <v>11</v>
      </c>
      <c r="M405" s="741">
        <v>621766.09000000008</v>
      </c>
      <c r="N405" s="738">
        <v>1</v>
      </c>
      <c r="O405" s="738">
        <v>56524.19000000001</v>
      </c>
      <c r="P405" s="741">
        <v>4</v>
      </c>
      <c r="Q405" s="741">
        <v>222496</v>
      </c>
      <c r="R405" s="754">
        <v>0.35784518258305142</v>
      </c>
      <c r="S405" s="742">
        <v>55624</v>
      </c>
    </row>
    <row r="406" spans="1:19" ht="14.4" customHeight="1" x14ac:dyDescent="0.3">
      <c r="A406" s="737" t="s">
        <v>6689</v>
      </c>
      <c r="B406" s="738" t="s">
        <v>6792</v>
      </c>
      <c r="C406" s="738" t="s">
        <v>625</v>
      </c>
      <c r="D406" s="738" t="s">
        <v>3121</v>
      </c>
      <c r="E406" s="738" t="s">
        <v>6633</v>
      </c>
      <c r="F406" s="738" t="s">
        <v>6805</v>
      </c>
      <c r="G406" s="738" t="s">
        <v>6806</v>
      </c>
      <c r="H406" s="741">
        <v>3.1799999999999997</v>
      </c>
      <c r="I406" s="741">
        <v>223.76999999999998</v>
      </c>
      <c r="J406" s="738">
        <v>1.242338441039307</v>
      </c>
      <c r="K406" s="738">
        <v>70.367924528301884</v>
      </c>
      <c r="L406" s="741">
        <v>3.96</v>
      </c>
      <c r="M406" s="741">
        <v>180.12</v>
      </c>
      <c r="N406" s="738">
        <v>1</v>
      </c>
      <c r="O406" s="738">
        <v>45.484848484848484</v>
      </c>
      <c r="P406" s="741"/>
      <c r="Q406" s="741"/>
      <c r="R406" s="754"/>
      <c r="S406" s="742"/>
    </row>
    <row r="407" spans="1:19" ht="14.4" customHeight="1" x14ac:dyDescent="0.3">
      <c r="A407" s="737" t="s">
        <v>6689</v>
      </c>
      <c r="B407" s="738" t="s">
        <v>6792</v>
      </c>
      <c r="C407" s="738" t="s">
        <v>625</v>
      </c>
      <c r="D407" s="738" t="s">
        <v>3121</v>
      </c>
      <c r="E407" s="738" t="s">
        <v>6633</v>
      </c>
      <c r="F407" s="738" t="s">
        <v>6808</v>
      </c>
      <c r="G407" s="738" t="s">
        <v>2171</v>
      </c>
      <c r="H407" s="741">
        <v>4.8100000000000005</v>
      </c>
      <c r="I407" s="741">
        <v>508.84</v>
      </c>
      <c r="J407" s="738"/>
      <c r="K407" s="738">
        <v>105.78794178794178</v>
      </c>
      <c r="L407" s="741"/>
      <c r="M407" s="741"/>
      <c r="N407" s="738"/>
      <c r="O407" s="738"/>
      <c r="P407" s="741">
        <v>2</v>
      </c>
      <c r="Q407" s="741">
        <v>275.08</v>
      </c>
      <c r="R407" s="754"/>
      <c r="S407" s="742">
        <v>137.54</v>
      </c>
    </row>
    <row r="408" spans="1:19" ht="14.4" customHeight="1" x14ac:dyDescent="0.3">
      <c r="A408" s="737" t="s">
        <v>6689</v>
      </c>
      <c r="B408" s="738" t="s">
        <v>6792</v>
      </c>
      <c r="C408" s="738" t="s">
        <v>625</v>
      </c>
      <c r="D408" s="738" t="s">
        <v>3121</v>
      </c>
      <c r="E408" s="738" t="s">
        <v>6633</v>
      </c>
      <c r="F408" s="738" t="s">
        <v>6809</v>
      </c>
      <c r="G408" s="738" t="s">
        <v>2171</v>
      </c>
      <c r="H408" s="741"/>
      <c r="I408" s="741"/>
      <c r="J408" s="738"/>
      <c r="K408" s="738"/>
      <c r="L408" s="741">
        <v>0.4</v>
      </c>
      <c r="M408" s="741">
        <v>211.59</v>
      </c>
      <c r="N408" s="738">
        <v>1</v>
      </c>
      <c r="O408" s="738">
        <v>528.97500000000002</v>
      </c>
      <c r="P408" s="741">
        <v>1.75</v>
      </c>
      <c r="Q408" s="741">
        <v>1203.3899999999999</v>
      </c>
      <c r="R408" s="754">
        <v>5.6873670778392169</v>
      </c>
      <c r="S408" s="742">
        <v>687.65142857142848</v>
      </c>
    </row>
    <row r="409" spans="1:19" ht="14.4" customHeight="1" x14ac:dyDescent="0.3">
      <c r="A409" s="737" t="s">
        <v>6689</v>
      </c>
      <c r="B409" s="738" t="s">
        <v>6792</v>
      </c>
      <c r="C409" s="738" t="s">
        <v>625</v>
      </c>
      <c r="D409" s="738" t="s">
        <v>3121</v>
      </c>
      <c r="E409" s="738" t="s">
        <v>6633</v>
      </c>
      <c r="F409" s="738" t="s">
        <v>6810</v>
      </c>
      <c r="G409" s="738" t="s">
        <v>6811</v>
      </c>
      <c r="H409" s="741">
        <v>2.39</v>
      </c>
      <c r="I409" s="741">
        <v>1162.68</v>
      </c>
      <c r="J409" s="738"/>
      <c r="K409" s="738">
        <v>486.47698744769872</v>
      </c>
      <c r="L409" s="741"/>
      <c r="M409" s="741"/>
      <c r="N409" s="738"/>
      <c r="O409" s="738"/>
      <c r="P409" s="741"/>
      <c r="Q409" s="741"/>
      <c r="R409" s="754"/>
      <c r="S409" s="742"/>
    </row>
    <row r="410" spans="1:19" ht="14.4" customHeight="1" x14ac:dyDescent="0.3">
      <c r="A410" s="737" t="s">
        <v>6689</v>
      </c>
      <c r="B410" s="738" t="s">
        <v>6792</v>
      </c>
      <c r="C410" s="738" t="s">
        <v>625</v>
      </c>
      <c r="D410" s="738" t="s">
        <v>3121</v>
      </c>
      <c r="E410" s="738" t="s">
        <v>6633</v>
      </c>
      <c r="F410" s="738" t="s">
        <v>6812</v>
      </c>
      <c r="G410" s="738" t="s">
        <v>6811</v>
      </c>
      <c r="H410" s="741">
        <v>1</v>
      </c>
      <c r="I410" s="741">
        <v>121.61</v>
      </c>
      <c r="J410" s="738"/>
      <c r="K410" s="738">
        <v>121.61</v>
      </c>
      <c r="L410" s="741"/>
      <c r="M410" s="741"/>
      <c r="N410" s="738"/>
      <c r="O410" s="738"/>
      <c r="P410" s="741"/>
      <c r="Q410" s="741"/>
      <c r="R410" s="754"/>
      <c r="S410" s="742"/>
    </row>
    <row r="411" spans="1:19" ht="14.4" customHeight="1" x14ac:dyDescent="0.3">
      <c r="A411" s="737" t="s">
        <v>6689</v>
      </c>
      <c r="B411" s="738" t="s">
        <v>6792</v>
      </c>
      <c r="C411" s="738" t="s">
        <v>625</v>
      </c>
      <c r="D411" s="738" t="s">
        <v>3121</v>
      </c>
      <c r="E411" s="738" t="s">
        <v>6633</v>
      </c>
      <c r="F411" s="738" t="s">
        <v>6813</v>
      </c>
      <c r="G411" s="738" t="s">
        <v>6814</v>
      </c>
      <c r="H411" s="741">
        <v>1</v>
      </c>
      <c r="I411" s="741">
        <v>6458.33</v>
      </c>
      <c r="J411" s="738">
        <v>0.5</v>
      </c>
      <c r="K411" s="738">
        <v>6458.33</v>
      </c>
      <c r="L411" s="741">
        <v>2</v>
      </c>
      <c r="M411" s="741">
        <v>12916.66</v>
      </c>
      <c r="N411" s="738">
        <v>1</v>
      </c>
      <c r="O411" s="738">
        <v>6458.33</v>
      </c>
      <c r="P411" s="741"/>
      <c r="Q411" s="741"/>
      <c r="R411" s="754"/>
      <c r="S411" s="742"/>
    </row>
    <row r="412" spans="1:19" ht="14.4" customHeight="1" x14ac:dyDescent="0.3">
      <c r="A412" s="737" t="s">
        <v>6689</v>
      </c>
      <c r="B412" s="738" t="s">
        <v>6792</v>
      </c>
      <c r="C412" s="738" t="s">
        <v>625</v>
      </c>
      <c r="D412" s="738" t="s">
        <v>3121</v>
      </c>
      <c r="E412" s="738" t="s">
        <v>6633</v>
      </c>
      <c r="F412" s="738" t="s">
        <v>6815</v>
      </c>
      <c r="G412" s="738" t="s">
        <v>1502</v>
      </c>
      <c r="H412" s="741">
        <v>1</v>
      </c>
      <c r="I412" s="741">
        <v>1118.8900000000001</v>
      </c>
      <c r="J412" s="738">
        <v>0.5</v>
      </c>
      <c r="K412" s="738">
        <v>1118.8900000000001</v>
      </c>
      <c r="L412" s="741">
        <v>2</v>
      </c>
      <c r="M412" s="741">
        <v>2237.7800000000002</v>
      </c>
      <c r="N412" s="738">
        <v>1</v>
      </c>
      <c r="O412" s="738">
        <v>1118.8900000000001</v>
      </c>
      <c r="P412" s="741"/>
      <c r="Q412" s="741"/>
      <c r="R412" s="754"/>
      <c r="S412" s="742"/>
    </row>
    <row r="413" spans="1:19" ht="14.4" customHeight="1" x14ac:dyDescent="0.3">
      <c r="A413" s="737" t="s">
        <v>6689</v>
      </c>
      <c r="B413" s="738" t="s">
        <v>6792</v>
      </c>
      <c r="C413" s="738" t="s">
        <v>625</v>
      </c>
      <c r="D413" s="738" t="s">
        <v>3121</v>
      </c>
      <c r="E413" s="738" t="s">
        <v>6633</v>
      </c>
      <c r="F413" s="738" t="s">
        <v>6816</v>
      </c>
      <c r="G413" s="738" t="s">
        <v>2981</v>
      </c>
      <c r="H413" s="741"/>
      <c r="I413" s="741"/>
      <c r="J413" s="738"/>
      <c r="K413" s="738"/>
      <c r="L413" s="741">
        <v>5</v>
      </c>
      <c r="M413" s="741">
        <v>22675.200000000001</v>
      </c>
      <c r="N413" s="738">
        <v>1</v>
      </c>
      <c r="O413" s="738">
        <v>4535.04</v>
      </c>
      <c r="P413" s="741">
        <v>1</v>
      </c>
      <c r="Q413" s="741">
        <v>4535.04</v>
      </c>
      <c r="R413" s="754">
        <v>0.19999999999999998</v>
      </c>
      <c r="S413" s="742">
        <v>4535.04</v>
      </c>
    </row>
    <row r="414" spans="1:19" ht="14.4" customHeight="1" x14ac:dyDescent="0.3">
      <c r="A414" s="737" t="s">
        <v>6689</v>
      </c>
      <c r="B414" s="738" t="s">
        <v>6792</v>
      </c>
      <c r="C414" s="738" t="s">
        <v>625</v>
      </c>
      <c r="D414" s="738" t="s">
        <v>3121</v>
      </c>
      <c r="E414" s="738" t="s">
        <v>6633</v>
      </c>
      <c r="F414" s="738" t="s">
        <v>6819</v>
      </c>
      <c r="G414" s="738" t="s">
        <v>1941</v>
      </c>
      <c r="H414" s="741">
        <v>16</v>
      </c>
      <c r="I414" s="741">
        <v>160299.35999999999</v>
      </c>
      <c r="J414" s="738"/>
      <c r="K414" s="738">
        <v>10018.709999999999</v>
      </c>
      <c r="L414" s="741"/>
      <c r="M414" s="741"/>
      <c r="N414" s="738"/>
      <c r="O414" s="738"/>
      <c r="P414" s="741"/>
      <c r="Q414" s="741"/>
      <c r="R414" s="754"/>
      <c r="S414" s="742"/>
    </row>
    <row r="415" spans="1:19" ht="14.4" customHeight="1" x14ac:dyDescent="0.3">
      <c r="A415" s="737" t="s">
        <v>6689</v>
      </c>
      <c r="B415" s="738" t="s">
        <v>6792</v>
      </c>
      <c r="C415" s="738" t="s">
        <v>625</v>
      </c>
      <c r="D415" s="738" t="s">
        <v>3121</v>
      </c>
      <c r="E415" s="738" t="s">
        <v>6633</v>
      </c>
      <c r="F415" s="738" t="s">
        <v>6820</v>
      </c>
      <c r="G415" s="738" t="s">
        <v>1944</v>
      </c>
      <c r="H415" s="741">
        <v>1</v>
      </c>
      <c r="I415" s="741">
        <v>6520.61</v>
      </c>
      <c r="J415" s="738">
        <v>0.20956726479882137</v>
      </c>
      <c r="K415" s="738">
        <v>6520.61</v>
      </c>
      <c r="L415" s="741">
        <v>4</v>
      </c>
      <c r="M415" s="741">
        <v>31114.639999999999</v>
      </c>
      <c r="N415" s="738">
        <v>1</v>
      </c>
      <c r="O415" s="738">
        <v>7778.66</v>
      </c>
      <c r="P415" s="741"/>
      <c r="Q415" s="741"/>
      <c r="R415" s="754"/>
      <c r="S415" s="742"/>
    </row>
    <row r="416" spans="1:19" ht="14.4" customHeight="1" x14ac:dyDescent="0.3">
      <c r="A416" s="737" t="s">
        <v>6689</v>
      </c>
      <c r="B416" s="738" t="s">
        <v>6792</v>
      </c>
      <c r="C416" s="738" t="s">
        <v>625</v>
      </c>
      <c r="D416" s="738" t="s">
        <v>3121</v>
      </c>
      <c r="E416" s="738" t="s">
        <v>6633</v>
      </c>
      <c r="F416" s="738" t="s">
        <v>6821</v>
      </c>
      <c r="G416" s="738" t="s">
        <v>6822</v>
      </c>
      <c r="H416" s="741">
        <v>1.24</v>
      </c>
      <c r="I416" s="741">
        <v>1745.16</v>
      </c>
      <c r="J416" s="738"/>
      <c r="K416" s="738">
        <v>1407.3870967741937</v>
      </c>
      <c r="L416" s="741"/>
      <c r="M416" s="741"/>
      <c r="N416" s="738"/>
      <c r="O416" s="738"/>
      <c r="P416" s="741"/>
      <c r="Q416" s="741"/>
      <c r="R416" s="754"/>
      <c r="S416" s="742"/>
    </row>
    <row r="417" spans="1:19" ht="14.4" customHeight="1" x14ac:dyDescent="0.3">
      <c r="A417" s="737" t="s">
        <v>6689</v>
      </c>
      <c r="B417" s="738" t="s">
        <v>6792</v>
      </c>
      <c r="C417" s="738" t="s">
        <v>625</v>
      </c>
      <c r="D417" s="738" t="s">
        <v>3121</v>
      </c>
      <c r="E417" s="738" t="s">
        <v>6633</v>
      </c>
      <c r="F417" s="738" t="s">
        <v>6823</v>
      </c>
      <c r="G417" s="738" t="s">
        <v>6822</v>
      </c>
      <c r="H417" s="741">
        <v>0.3</v>
      </c>
      <c r="I417" s="741">
        <v>104.68</v>
      </c>
      <c r="J417" s="738"/>
      <c r="K417" s="738">
        <v>348.93333333333339</v>
      </c>
      <c r="L417" s="741"/>
      <c r="M417" s="741"/>
      <c r="N417" s="738"/>
      <c r="O417" s="738"/>
      <c r="P417" s="741"/>
      <c r="Q417" s="741"/>
      <c r="R417" s="754"/>
      <c r="S417" s="742"/>
    </row>
    <row r="418" spans="1:19" ht="14.4" customHeight="1" x14ac:dyDescent="0.3">
      <c r="A418" s="737" t="s">
        <v>6689</v>
      </c>
      <c r="B418" s="738" t="s">
        <v>6792</v>
      </c>
      <c r="C418" s="738" t="s">
        <v>625</v>
      </c>
      <c r="D418" s="738" t="s">
        <v>3121</v>
      </c>
      <c r="E418" s="738" t="s">
        <v>6633</v>
      </c>
      <c r="F418" s="738" t="s">
        <v>6824</v>
      </c>
      <c r="G418" s="738" t="s">
        <v>1941</v>
      </c>
      <c r="H418" s="741"/>
      <c r="I418" s="741"/>
      <c r="J418" s="738"/>
      <c r="K418" s="738"/>
      <c r="L418" s="741">
        <v>18</v>
      </c>
      <c r="M418" s="741">
        <v>233005.32</v>
      </c>
      <c r="N418" s="738">
        <v>1</v>
      </c>
      <c r="O418" s="738">
        <v>12944.74</v>
      </c>
      <c r="P418" s="741">
        <v>32</v>
      </c>
      <c r="Q418" s="741">
        <v>414231.68</v>
      </c>
      <c r="R418" s="754">
        <v>1.7777777777777777</v>
      </c>
      <c r="S418" s="742">
        <v>12944.74</v>
      </c>
    </row>
    <row r="419" spans="1:19" ht="14.4" customHeight="1" x14ac:dyDescent="0.3">
      <c r="A419" s="737" t="s">
        <v>6689</v>
      </c>
      <c r="B419" s="738" t="s">
        <v>6792</v>
      </c>
      <c r="C419" s="738" t="s">
        <v>625</v>
      </c>
      <c r="D419" s="738" t="s">
        <v>3121</v>
      </c>
      <c r="E419" s="738" t="s">
        <v>6633</v>
      </c>
      <c r="F419" s="738" t="s">
        <v>1946</v>
      </c>
      <c r="G419" s="738" t="s">
        <v>1941</v>
      </c>
      <c r="H419" s="741"/>
      <c r="I419" s="741"/>
      <c r="J419" s="738"/>
      <c r="K419" s="738"/>
      <c r="L419" s="741"/>
      <c r="M419" s="741"/>
      <c r="N419" s="738"/>
      <c r="O419" s="738"/>
      <c r="P419" s="741">
        <v>13</v>
      </c>
      <c r="Q419" s="741">
        <v>33736.82</v>
      </c>
      <c r="R419" s="754"/>
      <c r="S419" s="742">
        <v>2595.14</v>
      </c>
    </row>
    <row r="420" spans="1:19" ht="14.4" customHeight="1" x14ac:dyDescent="0.3">
      <c r="A420" s="737" t="s">
        <v>6689</v>
      </c>
      <c r="B420" s="738" t="s">
        <v>6792</v>
      </c>
      <c r="C420" s="738" t="s">
        <v>625</v>
      </c>
      <c r="D420" s="738" t="s">
        <v>3121</v>
      </c>
      <c r="E420" s="738" t="s">
        <v>6633</v>
      </c>
      <c r="F420" s="738" t="s">
        <v>1948</v>
      </c>
      <c r="G420" s="738" t="s">
        <v>1941</v>
      </c>
      <c r="H420" s="741"/>
      <c r="I420" s="741"/>
      <c r="J420" s="738"/>
      <c r="K420" s="738"/>
      <c r="L420" s="741"/>
      <c r="M420" s="741"/>
      <c r="N420" s="738"/>
      <c r="O420" s="738"/>
      <c r="P420" s="741">
        <v>32</v>
      </c>
      <c r="Q420" s="741">
        <v>166102.39999999999</v>
      </c>
      <c r="R420" s="754"/>
      <c r="S420" s="742">
        <v>5190.7</v>
      </c>
    </row>
    <row r="421" spans="1:19" ht="14.4" customHeight="1" x14ac:dyDescent="0.3">
      <c r="A421" s="737" t="s">
        <v>6689</v>
      </c>
      <c r="B421" s="738" t="s">
        <v>6792</v>
      </c>
      <c r="C421" s="738" t="s">
        <v>625</v>
      </c>
      <c r="D421" s="738" t="s">
        <v>3121</v>
      </c>
      <c r="E421" s="738" t="s">
        <v>6633</v>
      </c>
      <c r="F421" s="738" t="s">
        <v>6825</v>
      </c>
      <c r="G421" s="738" t="s">
        <v>6826</v>
      </c>
      <c r="H421" s="741"/>
      <c r="I421" s="741"/>
      <c r="J421" s="738"/>
      <c r="K421" s="738"/>
      <c r="L421" s="741"/>
      <c r="M421" s="741"/>
      <c r="N421" s="738"/>
      <c r="O421" s="738"/>
      <c r="P421" s="741">
        <v>0.85</v>
      </c>
      <c r="Q421" s="741">
        <v>386.62</v>
      </c>
      <c r="R421" s="754"/>
      <c r="S421" s="742">
        <v>454.84705882352944</v>
      </c>
    </row>
    <row r="422" spans="1:19" ht="14.4" customHeight="1" x14ac:dyDescent="0.3">
      <c r="A422" s="737" t="s">
        <v>6689</v>
      </c>
      <c r="B422" s="738" t="s">
        <v>6792</v>
      </c>
      <c r="C422" s="738" t="s">
        <v>625</v>
      </c>
      <c r="D422" s="738" t="s">
        <v>3121</v>
      </c>
      <c r="E422" s="738" t="s">
        <v>6633</v>
      </c>
      <c r="F422" s="738" t="s">
        <v>6827</v>
      </c>
      <c r="G422" s="738" t="s">
        <v>6826</v>
      </c>
      <c r="H422" s="741"/>
      <c r="I422" s="741"/>
      <c r="J422" s="738"/>
      <c r="K422" s="738"/>
      <c r="L422" s="741"/>
      <c r="M422" s="741"/>
      <c r="N422" s="738"/>
      <c r="O422" s="738"/>
      <c r="P422" s="741">
        <v>0.03</v>
      </c>
      <c r="Q422" s="741">
        <v>27.29</v>
      </c>
      <c r="R422" s="754"/>
      <c r="S422" s="742">
        <v>909.66666666666663</v>
      </c>
    </row>
    <row r="423" spans="1:19" ht="14.4" customHeight="1" x14ac:dyDescent="0.3">
      <c r="A423" s="737" t="s">
        <v>6689</v>
      </c>
      <c r="B423" s="738" t="s">
        <v>6792</v>
      </c>
      <c r="C423" s="738" t="s">
        <v>625</v>
      </c>
      <c r="D423" s="738" t="s">
        <v>3121</v>
      </c>
      <c r="E423" s="738" t="s">
        <v>6633</v>
      </c>
      <c r="F423" s="738" t="s">
        <v>6828</v>
      </c>
      <c r="G423" s="738" t="s">
        <v>6829</v>
      </c>
      <c r="H423" s="741"/>
      <c r="I423" s="741"/>
      <c r="J423" s="738"/>
      <c r="K423" s="738"/>
      <c r="L423" s="741"/>
      <c r="M423" s="741"/>
      <c r="N423" s="738"/>
      <c r="O423" s="738"/>
      <c r="P423" s="741">
        <v>32</v>
      </c>
      <c r="Q423" s="741">
        <v>276154.56</v>
      </c>
      <c r="R423" s="754"/>
      <c r="S423" s="742">
        <v>8629.83</v>
      </c>
    </row>
    <row r="424" spans="1:19" ht="14.4" customHeight="1" x14ac:dyDescent="0.3">
      <c r="A424" s="737" t="s">
        <v>6689</v>
      </c>
      <c r="B424" s="738" t="s">
        <v>6792</v>
      </c>
      <c r="C424" s="738" t="s">
        <v>625</v>
      </c>
      <c r="D424" s="738" t="s">
        <v>3121</v>
      </c>
      <c r="E424" s="738" t="s">
        <v>6633</v>
      </c>
      <c r="F424" s="738" t="s">
        <v>6830</v>
      </c>
      <c r="G424" s="738" t="s">
        <v>6829</v>
      </c>
      <c r="H424" s="741"/>
      <c r="I424" s="741"/>
      <c r="J424" s="738"/>
      <c r="K424" s="738"/>
      <c r="L424" s="741"/>
      <c r="M424" s="741"/>
      <c r="N424" s="738"/>
      <c r="O424" s="738"/>
      <c r="P424" s="741">
        <v>32</v>
      </c>
      <c r="Q424" s="741">
        <v>138077.12</v>
      </c>
      <c r="R424" s="754"/>
      <c r="S424" s="742">
        <v>4314.91</v>
      </c>
    </row>
    <row r="425" spans="1:19" ht="14.4" customHeight="1" x14ac:dyDescent="0.3">
      <c r="A425" s="737" t="s">
        <v>6689</v>
      </c>
      <c r="B425" s="738" t="s">
        <v>6792</v>
      </c>
      <c r="C425" s="738" t="s">
        <v>625</v>
      </c>
      <c r="D425" s="738" t="s">
        <v>3121</v>
      </c>
      <c r="E425" s="738" t="s">
        <v>6831</v>
      </c>
      <c r="F425" s="738" t="s">
        <v>6832</v>
      </c>
      <c r="G425" s="738" t="s">
        <v>6833</v>
      </c>
      <c r="H425" s="741">
        <v>6</v>
      </c>
      <c r="I425" s="741">
        <v>16372.259999999998</v>
      </c>
      <c r="J425" s="738">
        <v>1.1074115309119292</v>
      </c>
      <c r="K425" s="738">
        <v>2728.7099999999996</v>
      </c>
      <c r="L425" s="741">
        <v>6</v>
      </c>
      <c r="M425" s="741">
        <v>14784.259999999998</v>
      </c>
      <c r="N425" s="738">
        <v>1</v>
      </c>
      <c r="O425" s="738">
        <v>2464.0433333333331</v>
      </c>
      <c r="P425" s="741">
        <v>6</v>
      </c>
      <c r="Q425" s="741">
        <v>15320.310000000001</v>
      </c>
      <c r="R425" s="754">
        <v>1.0362581556330857</v>
      </c>
      <c r="S425" s="742">
        <v>2553.3850000000002</v>
      </c>
    </row>
    <row r="426" spans="1:19" ht="14.4" customHeight="1" x14ac:dyDescent="0.3">
      <c r="A426" s="737" t="s">
        <v>6689</v>
      </c>
      <c r="B426" s="738" t="s">
        <v>6792</v>
      </c>
      <c r="C426" s="738" t="s">
        <v>625</v>
      </c>
      <c r="D426" s="738" t="s">
        <v>3121</v>
      </c>
      <c r="E426" s="738" t="s">
        <v>6831</v>
      </c>
      <c r="F426" s="738" t="s">
        <v>6835</v>
      </c>
      <c r="G426" s="738" t="s">
        <v>6836</v>
      </c>
      <c r="H426" s="741">
        <v>2</v>
      </c>
      <c r="I426" s="741">
        <v>19372.2</v>
      </c>
      <c r="J426" s="738">
        <v>1.9545510037502536</v>
      </c>
      <c r="K426" s="738">
        <v>9686.1</v>
      </c>
      <c r="L426" s="741">
        <v>1</v>
      </c>
      <c r="M426" s="741">
        <v>9911.33</v>
      </c>
      <c r="N426" s="738">
        <v>1</v>
      </c>
      <c r="O426" s="738">
        <v>9911.33</v>
      </c>
      <c r="P426" s="741">
        <v>2</v>
      </c>
      <c r="Q426" s="741">
        <v>20220.48</v>
      </c>
      <c r="R426" s="754">
        <v>2.0401379027839854</v>
      </c>
      <c r="S426" s="742">
        <v>10110.24</v>
      </c>
    </row>
    <row r="427" spans="1:19" ht="14.4" customHeight="1" x14ac:dyDescent="0.3">
      <c r="A427" s="737" t="s">
        <v>6689</v>
      </c>
      <c r="B427" s="738" t="s">
        <v>6792</v>
      </c>
      <c r="C427" s="738" t="s">
        <v>625</v>
      </c>
      <c r="D427" s="738" t="s">
        <v>3121</v>
      </c>
      <c r="E427" s="738" t="s">
        <v>6831</v>
      </c>
      <c r="F427" s="738" t="s">
        <v>6837</v>
      </c>
      <c r="G427" s="738" t="s">
        <v>6838</v>
      </c>
      <c r="H427" s="741">
        <v>8</v>
      </c>
      <c r="I427" s="741">
        <v>1909.44</v>
      </c>
      <c r="J427" s="738">
        <v>1.131037424032413</v>
      </c>
      <c r="K427" s="738">
        <v>238.68</v>
      </c>
      <c r="L427" s="741">
        <v>7</v>
      </c>
      <c r="M427" s="741">
        <v>1688.2199999999998</v>
      </c>
      <c r="N427" s="738">
        <v>1</v>
      </c>
      <c r="O427" s="738">
        <v>241.17428571428567</v>
      </c>
      <c r="P427" s="741">
        <v>8</v>
      </c>
      <c r="Q427" s="741">
        <v>1949.6799999999998</v>
      </c>
      <c r="R427" s="754">
        <v>1.1548731800357774</v>
      </c>
      <c r="S427" s="742">
        <v>243.70999999999998</v>
      </c>
    </row>
    <row r="428" spans="1:19" ht="14.4" customHeight="1" x14ac:dyDescent="0.3">
      <c r="A428" s="737" t="s">
        <v>6689</v>
      </c>
      <c r="B428" s="738" t="s">
        <v>6792</v>
      </c>
      <c r="C428" s="738" t="s">
        <v>625</v>
      </c>
      <c r="D428" s="738" t="s">
        <v>3121</v>
      </c>
      <c r="E428" s="738" t="s">
        <v>6841</v>
      </c>
      <c r="F428" s="738" t="s">
        <v>6842</v>
      </c>
      <c r="G428" s="738" t="s">
        <v>6843</v>
      </c>
      <c r="H428" s="741"/>
      <c r="I428" s="741"/>
      <c r="J428" s="738"/>
      <c r="K428" s="738"/>
      <c r="L428" s="741">
        <v>1</v>
      </c>
      <c r="M428" s="741">
        <v>796.5</v>
      </c>
      <c r="N428" s="738">
        <v>1</v>
      </c>
      <c r="O428" s="738">
        <v>796.5</v>
      </c>
      <c r="P428" s="741">
        <v>1</v>
      </c>
      <c r="Q428" s="741">
        <v>796.5</v>
      </c>
      <c r="R428" s="754">
        <v>1</v>
      </c>
      <c r="S428" s="742">
        <v>796.5</v>
      </c>
    </row>
    <row r="429" spans="1:19" ht="14.4" customHeight="1" x14ac:dyDescent="0.3">
      <c r="A429" s="737" t="s">
        <v>6689</v>
      </c>
      <c r="B429" s="738" t="s">
        <v>6792</v>
      </c>
      <c r="C429" s="738" t="s">
        <v>625</v>
      </c>
      <c r="D429" s="738" t="s">
        <v>3121</v>
      </c>
      <c r="E429" s="738" t="s">
        <v>6841</v>
      </c>
      <c r="F429" s="738" t="s">
        <v>6844</v>
      </c>
      <c r="G429" s="738" t="s">
        <v>6845</v>
      </c>
      <c r="H429" s="741"/>
      <c r="I429" s="741"/>
      <c r="J429" s="738"/>
      <c r="K429" s="738"/>
      <c r="L429" s="741">
        <v>7</v>
      </c>
      <c r="M429" s="741">
        <v>2641.1000000000004</v>
      </c>
      <c r="N429" s="738">
        <v>1</v>
      </c>
      <c r="O429" s="738">
        <v>377.30000000000007</v>
      </c>
      <c r="P429" s="741">
        <v>3</v>
      </c>
      <c r="Q429" s="741">
        <v>1131.9000000000001</v>
      </c>
      <c r="R429" s="754">
        <v>0.42857142857142855</v>
      </c>
      <c r="S429" s="742">
        <v>377.3</v>
      </c>
    </row>
    <row r="430" spans="1:19" ht="14.4" customHeight="1" x14ac:dyDescent="0.3">
      <c r="A430" s="737" t="s">
        <v>6689</v>
      </c>
      <c r="B430" s="738" t="s">
        <v>6792</v>
      </c>
      <c r="C430" s="738" t="s">
        <v>625</v>
      </c>
      <c r="D430" s="738" t="s">
        <v>3121</v>
      </c>
      <c r="E430" s="738" t="s">
        <v>6651</v>
      </c>
      <c r="F430" s="738" t="s">
        <v>6654</v>
      </c>
      <c r="G430" s="738" t="s">
        <v>6655</v>
      </c>
      <c r="H430" s="741">
        <v>2</v>
      </c>
      <c r="I430" s="741">
        <v>58</v>
      </c>
      <c r="J430" s="738">
        <v>0.14871794871794872</v>
      </c>
      <c r="K430" s="738">
        <v>29</v>
      </c>
      <c r="L430" s="741">
        <v>13</v>
      </c>
      <c r="M430" s="741">
        <v>390</v>
      </c>
      <c r="N430" s="738">
        <v>1</v>
      </c>
      <c r="O430" s="738">
        <v>30</v>
      </c>
      <c r="P430" s="741">
        <v>1</v>
      </c>
      <c r="Q430" s="741">
        <v>30</v>
      </c>
      <c r="R430" s="754">
        <v>7.6923076923076927E-2</v>
      </c>
      <c r="S430" s="742">
        <v>30</v>
      </c>
    </row>
    <row r="431" spans="1:19" ht="14.4" customHeight="1" x14ac:dyDescent="0.3">
      <c r="A431" s="737" t="s">
        <v>6689</v>
      </c>
      <c r="B431" s="738" t="s">
        <v>6792</v>
      </c>
      <c r="C431" s="738" t="s">
        <v>625</v>
      </c>
      <c r="D431" s="738" t="s">
        <v>3121</v>
      </c>
      <c r="E431" s="738" t="s">
        <v>6651</v>
      </c>
      <c r="F431" s="738" t="s">
        <v>6656</v>
      </c>
      <c r="G431" s="738" t="s">
        <v>6657</v>
      </c>
      <c r="H431" s="741">
        <v>54</v>
      </c>
      <c r="I431" s="741">
        <v>3456</v>
      </c>
      <c r="J431" s="738">
        <v>0.98799313893653518</v>
      </c>
      <c r="K431" s="738">
        <v>64</v>
      </c>
      <c r="L431" s="741">
        <v>53</v>
      </c>
      <c r="M431" s="741">
        <v>3498</v>
      </c>
      <c r="N431" s="738">
        <v>1</v>
      </c>
      <c r="O431" s="738">
        <v>66</v>
      </c>
      <c r="P431" s="741">
        <v>44</v>
      </c>
      <c r="Q431" s="741">
        <v>2904</v>
      </c>
      <c r="R431" s="754">
        <v>0.83018867924528306</v>
      </c>
      <c r="S431" s="742">
        <v>66</v>
      </c>
    </row>
    <row r="432" spans="1:19" ht="14.4" customHeight="1" x14ac:dyDescent="0.3">
      <c r="A432" s="737" t="s">
        <v>6689</v>
      </c>
      <c r="B432" s="738" t="s">
        <v>6792</v>
      </c>
      <c r="C432" s="738" t="s">
        <v>625</v>
      </c>
      <c r="D432" s="738" t="s">
        <v>3121</v>
      </c>
      <c r="E432" s="738" t="s">
        <v>6651</v>
      </c>
      <c r="F432" s="738" t="s">
        <v>6720</v>
      </c>
      <c r="G432" s="738" t="s">
        <v>6721</v>
      </c>
      <c r="H432" s="741">
        <v>45</v>
      </c>
      <c r="I432" s="741">
        <v>6480</v>
      </c>
      <c r="J432" s="738">
        <v>0.6828240252897787</v>
      </c>
      <c r="K432" s="738">
        <v>144</v>
      </c>
      <c r="L432" s="741">
        <v>65</v>
      </c>
      <c r="M432" s="741">
        <v>9490</v>
      </c>
      <c r="N432" s="738">
        <v>1</v>
      </c>
      <c r="O432" s="738">
        <v>146</v>
      </c>
      <c r="P432" s="741">
        <v>103</v>
      </c>
      <c r="Q432" s="741">
        <v>15141</v>
      </c>
      <c r="R432" s="754">
        <v>1.5954689146469969</v>
      </c>
      <c r="S432" s="742">
        <v>147</v>
      </c>
    </row>
    <row r="433" spans="1:19" ht="14.4" customHeight="1" x14ac:dyDescent="0.3">
      <c r="A433" s="737" t="s">
        <v>6689</v>
      </c>
      <c r="B433" s="738" t="s">
        <v>6792</v>
      </c>
      <c r="C433" s="738" t="s">
        <v>625</v>
      </c>
      <c r="D433" s="738" t="s">
        <v>3121</v>
      </c>
      <c r="E433" s="738" t="s">
        <v>6651</v>
      </c>
      <c r="F433" s="738" t="s">
        <v>6846</v>
      </c>
      <c r="G433" s="738" t="s">
        <v>6847</v>
      </c>
      <c r="H433" s="741">
        <v>8</v>
      </c>
      <c r="I433" s="741">
        <v>1512</v>
      </c>
      <c r="J433" s="738">
        <v>1.5507692307692307</v>
      </c>
      <c r="K433" s="738">
        <v>189</v>
      </c>
      <c r="L433" s="741">
        <v>5</v>
      </c>
      <c r="M433" s="741">
        <v>975</v>
      </c>
      <c r="N433" s="738">
        <v>1</v>
      </c>
      <c r="O433" s="738">
        <v>195</v>
      </c>
      <c r="P433" s="741">
        <v>7</v>
      </c>
      <c r="Q433" s="741">
        <v>1372</v>
      </c>
      <c r="R433" s="754">
        <v>1.4071794871794872</v>
      </c>
      <c r="S433" s="742">
        <v>196</v>
      </c>
    </row>
    <row r="434" spans="1:19" ht="14.4" customHeight="1" x14ac:dyDescent="0.3">
      <c r="A434" s="737" t="s">
        <v>6689</v>
      </c>
      <c r="B434" s="738" t="s">
        <v>6792</v>
      </c>
      <c r="C434" s="738" t="s">
        <v>625</v>
      </c>
      <c r="D434" s="738" t="s">
        <v>3121</v>
      </c>
      <c r="E434" s="738" t="s">
        <v>6651</v>
      </c>
      <c r="F434" s="738" t="s">
        <v>6695</v>
      </c>
      <c r="G434" s="738" t="s">
        <v>6696</v>
      </c>
      <c r="H434" s="741">
        <v>2</v>
      </c>
      <c r="I434" s="741">
        <v>70</v>
      </c>
      <c r="J434" s="738">
        <v>1.8918918918918919</v>
      </c>
      <c r="K434" s="738">
        <v>35</v>
      </c>
      <c r="L434" s="741">
        <v>1</v>
      </c>
      <c r="M434" s="741">
        <v>37</v>
      </c>
      <c r="N434" s="738">
        <v>1</v>
      </c>
      <c r="O434" s="738">
        <v>37</v>
      </c>
      <c r="P434" s="741"/>
      <c r="Q434" s="741"/>
      <c r="R434" s="754"/>
      <c r="S434" s="742"/>
    </row>
    <row r="435" spans="1:19" ht="14.4" customHeight="1" x14ac:dyDescent="0.3">
      <c r="A435" s="737" t="s">
        <v>6689</v>
      </c>
      <c r="B435" s="738" t="s">
        <v>6792</v>
      </c>
      <c r="C435" s="738" t="s">
        <v>625</v>
      </c>
      <c r="D435" s="738" t="s">
        <v>3121</v>
      </c>
      <c r="E435" s="738" t="s">
        <v>6651</v>
      </c>
      <c r="F435" s="738" t="s">
        <v>6848</v>
      </c>
      <c r="G435" s="738" t="s">
        <v>6849</v>
      </c>
      <c r="H435" s="741">
        <v>1</v>
      </c>
      <c r="I435" s="741">
        <v>165</v>
      </c>
      <c r="J435" s="738">
        <v>0.13317191283292978</v>
      </c>
      <c r="K435" s="738">
        <v>165</v>
      </c>
      <c r="L435" s="741">
        <v>7</v>
      </c>
      <c r="M435" s="741">
        <v>1239</v>
      </c>
      <c r="N435" s="738">
        <v>1</v>
      </c>
      <c r="O435" s="738">
        <v>177</v>
      </c>
      <c r="P435" s="741">
        <v>3</v>
      </c>
      <c r="Q435" s="741">
        <v>531</v>
      </c>
      <c r="R435" s="754">
        <v>0.42857142857142855</v>
      </c>
      <c r="S435" s="742">
        <v>177</v>
      </c>
    </row>
    <row r="436" spans="1:19" ht="14.4" customHeight="1" x14ac:dyDescent="0.3">
      <c r="A436" s="737" t="s">
        <v>6689</v>
      </c>
      <c r="B436" s="738" t="s">
        <v>6792</v>
      </c>
      <c r="C436" s="738" t="s">
        <v>625</v>
      </c>
      <c r="D436" s="738" t="s">
        <v>3121</v>
      </c>
      <c r="E436" s="738" t="s">
        <v>6651</v>
      </c>
      <c r="F436" s="738" t="s">
        <v>6850</v>
      </c>
      <c r="G436" s="738" t="s">
        <v>6851</v>
      </c>
      <c r="H436" s="741">
        <v>4</v>
      </c>
      <c r="I436" s="741">
        <v>0</v>
      </c>
      <c r="J436" s="738"/>
      <c r="K436" s="738">
        <v>0</v>
      </c>
      <c r="L436" s="741">
        <v>4</v>
      </c>
      <c r="M436" s="741">
        <v>0</v>
      </c>
      <c r="N436" s="738"/>
      <c r="O436" s="738">
        <v>0</v>
      </c>
      <c r="P436" s="741">
        <v>6</v>
      </c>
      <c r="Q436" s="741">
        <v>0</v>
      </c>
      <c r="R436" s="754"/>
      <c r="S436" s="742">
        <v>0</v>
      </c>
    </row>
    <row r="437" spans="1:19" ht="14.4" customHeight="1" x14ac:dyDescent="0.3">
      <c r="A437" s="737" t="s">
        <v>6689</v>
      </c>
      <c r="B437" s="738" t="s">
        <v>6792</v>
      </c>
      <c r="C437" s="738" t="s">
        <v>625</v>
      </c>
      <c r="D437" s="738" t="s">
        <v>3121</v>
      </c>
      <c r="E437" s="738" t="s">
        <v>6651</v>
      </c>
      <c r="F437" s="738" t="s">
        <v>6752</v>
      </c>
      <c r="G437" s="738" t="s">
        <v>6753</v>
      </c>
      <c r="H437" s="741"/>
      <c r="I437" s="741"/>
      <c r="J437" s="738"/>
      <c r="K437" s="738"/>
      <c r="L437" s="741">
        <v>2</v>
      </c>
      <c r="M437" s="741">
        <v>0</v>
      </c>
      <c r="N437" s="738"/>
      <c r="O437" s="738">
        <v>0</v>
      </c>
      <c r="P437" s="741"/>
      <c r="Q437" s="741"/>
      <c r="R437" s="754"/>
      <c r="S437" s="742"/>
    </row>
    <row r="438" spans="1:19" ht="14.4" customHeight="1" x14ac:dyDescent="0.3">
      <c r="A438" s="737" t="s">
        <v>6689</v>
      </c>
      <c r="B438" s="738" t="s">
        <v>6792</v>
      </c>
      <c r="C438" s="738" t="s">
        <v>625</v>
      </c>
      <c r="D438" s="738" t="s">
        <v>3121</v>
      </c>
      <c r="E438" s="738" t="s">
        <v>6651</v>
      </c>
      <c r="F438" s="738" t="s">
        <v>6784</v>
      </c>
      <c r="G438" s="738" t="s">
        <v>6785</v>
      </c>
      <c r="H438" s="741">
        <v>5</v>
      </c>
      <c r="I438" s="741">
        <v>0</v>
      </c>
      <c r="J438" s="738"/>
      <c r="K438" s="738">
        <v>0</v>
      </c>
      <c r="L438" s="741">
        <v>6</v>
      </c>
      <c r="M438" s="741">
        <v>0</v>
      </c>
      <c r="N438" s="738"/>
      <c r="O438" s="738">
        <v>0</v>
      </c>
      <c r="P438" s="741">
        <v>3</v>
      </c>
      <c r="Q438" s="741">
        <v>0</v>
      </c>
      <c r="R438" s="754"/>
      <c r="S438" s="742">
        <v>0</v>
      </c>
    </row>
    <row r="439" spans="1:19" ht="14.4" customHeight="1" x14ac:dyDescent="0.3">
      <c r="A439" s="737" t="s">
        <v>6689</v>
      </c>
      <c r="B439" s="738" t="s">
        <v>6792</v>
      </c>
      <c r="C439" s="738" t="s">
        <v>625</v>
      </c>
      <c r="D439" s="738" t="s">
        <v>3121</v>
      </c>
      <c r="E439" s="738" t="s">
        <v>6651</v>
      </c>
      <c r="F439" s="738" t="s">
        <v>6664</v>
      </c>
      <c r="G439" s="738" t="s">
        <v>6665</v>
      </c>
      <c r="H439" s="741"/>
      <c r="I439" s="741"/>
      <c r="J439" s="738"/>
      <c r="K439" s="738"/>
      <c r="L439" s="741">
        <v>10</v>
      </c>
      <c r="M439" s="741">
        <v>333.34000000000003</v>
      </c>
      <c r="N439" s="738">
        <v>1</v>
      </c>
      <c r="O439" s="738">
        <v>33.334000000000003</v>
      </c>
      <c r="P439" s="741">
        <v>5</v>
      </c>
      <c r="Q439" s="741">
        <v>166.65999999999997</v>
      </c>
      <c r="R439" s="754">
        <v>0.49997000059998786</v>
      </c>
      <c r="S439" s="742">
        <v>33.331999999999994</v>
      </c>
    </row>
    <row r="440" spans="1:19" ht="14.4" customHeight="1" x14ac:dyDescent="0.3">
      <c r="A440" s="737" t="s">
        <v>6689</v>
      </c>
      <c r="B440" s="738" t="s">
        <v>6792</v>
      </c>
      <c r="C440" s="738" t="s">
        <v>625</v>
      </c>
      <c r="D440" s="738" t="s">
        <v>3121</v>
      </c>
      <c r="E440" s="738" t="s">
        <v>6651</v>
      </c>
      <c r="F440" s="738" t="s">
        <v>6699</v>
      </c>
      <c r="G440" s="738" t="s">
        <v>6700</v>
      </c>
      <c r="H440" s="741">
        <v>24</v>
      </c>
      <c r="I440" s="741">
        <v>2592</v>
      </c>
      <c r="J440" s="738">
        <v>0.82758620689655171</v>
      </c>
      <c r="K440" s="738">
        <v>108</v>
      </c>
      <c r="L440" s="741">
        <v>27</v>
      </c>
      <c r="M440" s="741">
        <v>3132</v>
      </c>
      <c r="N440" s="738">
        <v>1</v>
      </c>
      <c r="O440" s="738">
        <v>116</v>
      </c>
      <c r="P440" s="741">
        <v>15</v>
      </c>
      <c r="Q440" s="741">
        <v>1740</v>
      </c>
      <c r="R440" s="754">
        <v>0.55555555555555558</v>
      </c>
      <c r="S440" s="742">
        <v>116</v>
      </c>
    </row>
    <row r="441" spans="1:19" ht="14.4" customHeight="1" x14ac:dyDescent="0.3">
      <c r="A441" s="737" t="s">
        <v>6689</v>
      </c>
      <c r="B441" s="738" t="s">
        <v>6792</v>
      </c>
      <c r="C441" s="738" t="s">
        <v>625</v>
      </c>
      <c r="D441" s="738" t="s">
        <v>3121</v>
      </c>
      <c r="E441" s="738" t="s">
        <v>6651</v>
      </c>
      <c r="F441" s="738" t="s">
        <v>6666</v>
      </c>
      <c r="G441" s="738" t="s">
        <v>6667</v>
      </c>
      <c r="H441" s="741">
        <v>56</v>
      </c>
      <c r="I441" s="741">
        <v>2016</v>
      </c>
      <c r="J441" s="738">
        <v>1.2108108108108109</v>
      </c>
      <c r="K441" s="738">
        <v>36</v>
      </c>
      <c r="L441" s="741">
        <v>45</v>
      </c>
      <c r="M441" s="741">
        <v>1665</v>
      </c>
      <c r="N441" s="738">
        <v>1</v>
      </c>
      <c r="O441" s="738">
        <v>37</v>
      </c>
      <c r="P441" s="741">
        <v>19</v>
      </c>
      <c r="Q441" s="741">
        <v>703</v>
      </c>
      <c r="R441" s="754">
        <v>0.42222222222222222</v>
      </c>
      <c r="S441" s="742">
        <v>37</v>
      </c>
    </row>
    <row r="442" spans="1:19" ht="14.4" customHeight="1" x14ac:dyDescent="0.3">
      <c r="A442" s="737" t="s">
        <v>6689</v>
      </c>
      <c r="B442" s="738" t="s">
        <v>6792</v>
      </c>
      <c r="C442" s="738" t="s">
        <v>625</v>
      </c>
      <c r="D442" s="738" t="s">
        <v>3121</v>
      </c>
      <c r="E442" s="738" t="s">
        <v>6651</v>
      </c>
      <c r="F442" s="738" t="s">
        <v>6726</v>
      </c>
      <c r="G442" s="738" t="s">
        <v>6727</v>
      </c>
      <c r="H442" s="741">
        <v>10</v>
      </c>
      <c r="I442" s="741">
        <v>310</v>
      </c>
      <c r="J442" s="738"/>
      <c r="K442" s="738">
        <v>31</v>
      </c>
      <c r="L442" s="741"/>
      <c r="M442" s="741"/>
      <c r="N442" s="738"/>
      <c r="O442" s="738"/>
      <c r="P442" s="741"/>
      <c r="Q442" s="741"/>
      <c r="R442" s="754"/>
      <c r="S442" s="742"/>
    </row>
    <row r="443" spans="1:19" ht="14.4" customHeight="1" x14ac:dyDescent="0.3">
      <c r="A443" s="737" t="s">
        <v>6689</v>
      </c>
      <c r="B443" s="738" t="s">
        <v>6792</v>
      </c>
      <c r="C443" s="738" t="s">
        <v>625</v>
      </c>
      <c r="D443" s="738" t="s">
        <v>3121</v>
      </c>
      <c r="E443" s="738" t="s">
        <v>6651</v>
      </c>
      <c r="F443" s="738" t="s">
        <v>6703</v>
      </c>
      <c r="G443" s="738" t="s">
        <v>6704</v>
      </c>
      <c r="H443" s="741"/>
      <c r="I443" s="741"/>
      <c r="J443" s="738"/>
      <c r="K443" s="738"/>
      <c r="L443" s="741"/>
      <c r="M443" s="741"/>
      <c r="N443" s="738"/>
      <c r="O443" s="738"/>
      <c r="P443" s="741">
        <v>1</v>
      </c>
      <c r="Q443" s="741">
        <v>74</v>
      </c>
      <c r="R443" s="754"/>
      <c r="S443" s="742">
        <v>74</v>
      </c>
    </row>
    <row r="444" spans="1:19" ht="14.4" customHeight="1" x14ac:dyDescent="0.3">
      <c r="A444" s="737" t="s">
        <v>6689</v>
      </c>
      <c r="B444" s="738" t="s">
        <v>6792</v>
      </c>
      <c r="C444" s="738" t="s">
        <v>625</v>
      </c>
      <c r="D444" s="738" t="s">
        <v>3121</v>
      </c>
      <c r="E444" s="738" t="s">
        <v>6651</v>
      </c>
      <c r="F444" s="738" t="s">
        <v>6852</v>
      </c>
      <c r="G444" s="738" t="s">
        <v>6853</v>
      </c>
      <c r="H444" s="741">
        <v>11</v>
      </c>
      <c r="I444" s="741">
        <v>3641</v>
      </c>
      <c r="J444" s="738">
        <v>0.42855461393596989</v>
      </c>
      <c r="K444" s="738">
        <v>331</v>
      </c>
      <c r="L444" s="741">
        <v>24</v>
      </c>
      <c r="M444" s="741">
        <v>8496</v>
      </c>
      <c r="N444" s="738">
        <v>1</v>
      </c>
      <c r="O444" s="738">
        <v>354</v>
      </c>
      <c r="P444" s="741">
        <v>5</v>
      </c>
      <c r="Q444" s="741">
        <v>1775</v>
      </c>
      <c r="R444" s="754">
        <v>0.20892184557438795</v>
      </c>
      <c r="S444" s="742">
        <v>355</v>
      </c>
    </row>
    <row r="445" spans="1:19" ht="14.4" customHeight="1" x14ac:dyDescent="0.3">
      <c r="A445" s="737" t="s">
        <v>6689</v>
      </c>
      <c r="B445" s="738" t="s">
        <v>6792</v>
      </c>
      <c r="C445" s="738" t="s">
        <v>625</v>
      </c>
      <c r="D445" s="738" t="s">
        <v>3121</v>
      </c>
      <c r="E445" s="738" t="s">
        <v>6651</v>
      </c>
      <c r="F445" s="738" t="s">
        <v>6705</v>
      </c>
      <c r="G445" s="738" t="s">
        <v>6706</v>
      </c>
      <c r="H445" s="741">
        <v>2</v>
      </c>
      <c r="I445" s="741">
        <v>420</v>
      </c>
      <c r="J445" s="738">
        <v>1.8918918918918919</v>
      </c>
      <c r="K445" s="738">
        <v>210</v>
      </c>
      <c r="L445" s="741">
        <v>1</v>
      </c>
      <c r="M445" s="741">
        <v>222</v>
      </c>
      <c r="N445" s="738">
        <v>1</v>
      </c>
      <c r="O445" s="738">
        <v>222</v>
      </c>
      <c r="P445" s="741"/>
      <c r="Q445" s="741"/>
      <c r="R445" s="754"/>
      <c r="S445" s="742"/>
    </row>
    <row r="446" spans="1:19" ht="14.4" customHeight="1" x14ac:dyDescent="0.3">
      <c r="A446" s="737" t="s">
        <v>6689</v>
      </c>
      <c r="B446" s="738" t="s">
        <v>6792</v>
      </c>
      <c r="C446" s="738" t="s">
        <v>625</v>
      </c>
      <c r="D446" s="738" t="s">
        <v>3121</v>
      </c>
      <c r="E446" s="738" t="s">
        <v>6651</v>
      </c>
      <c r="F446" s="738" t="s">
        <v>6854</v>
      </c>
      <c r="G446" s="738" t="s">
        <v>6855</v>
      </c>
      <c r="H446" s="741"/>
      <c r="I446" s="741"/>
      <c r="J446" s="738"/>
      <c r="K446" s="738"/>
      <c r="L446" s="741">
        <v>1</v>
      </c>
      <c r="M446" s="741">
        <v>474</v>
      </c>
      <c r="N446" s="738">
        <v>1</v>
      </c>
      <c r="O446" s="738">
        <v>474</v>
      </c>
      <c r="P446" s="741">
        <v>1</v>
      </c>
      <c r="Q446" s="741">
        <v>475</v>
      </c>
      <c r="R446" s="754">
        <v>1.0021097046413503</v>
      </c>
      <c r="S446" s="742">
        <v>475</v>
      </c>
    </row>
    <row r="447" spans="1:19" ht="14.4" customHeight="1" x14ac:dyDescent="0.3">
      <c r="A447" s="737" t="s">
        <v>6689</v>
      </c>
      <c r="B447" s="738" t="s">
        <v>6792</v>
      </c>
      <c r="C447" s="738" t="s">
        <v>625</v>
      </c>
      <c r="D447" s="738" t="s">
        <v>3121</v>
      </c>
      <c r="E447" s="738" t="s">
        <v>6651</v>
      </c>
      <c r="F447" s="738" t="s">
        <v>6760</v>
      </c>
      <c r="G447" s="738" t="s">
        <v>6761</v>
      </c>
      <c r="H447" s="741">
        <v>2</v>
      </c>
      <c r="I447" s="741">
        <v>154</v>
      </c>
      <c r="J447" s="738">
        <v>0.33333333333333331</v>
      </c>
      <c r="K447" s="738">
        <v>77</v>
      </c>
      <c r="L447" s="741">
        <v>6</v>
      </c>
      <c r="M447" s="741">
        <v>462</v>
      </c>
      <c r="N447" s="738">
        <v>1</v>
      </c>
      <c r="O447" s="738">
        <v>77</v>
      </c>
      <c r="P447" s="741">
        <v>2</v>
      </c>
      <c r="Q447" s="741">
        <v>154</v>
      </c>
      <c r="R447" s="754">
        <v>0.33333333333333331</v>
      </c>
      <c r="S447" s="742">
        <v>77</v>
      </c>
    </row>
    <row r="448" spans="1:19" ht="14.4" customHeight="1" x14ac:dyDescent="0.3">
      <c r="A448" s="737" t="s">
        <v>6689</v>
      </c>
      <c r="B448" s="738" t="s">
        <v>6792</v>
      </c>
      <c r="C448" s="738" t="s">
        <v>625</v>
      </c>
      <c r="D448" s="738" t="s">
        <v>3121</v>
      </c>
      <c r="E448" s="738" t="s">
        <v>6651</v>
      </c>
      <c r="F448" s="738" t="s">
        <v>6856</v>
      </c>
      <c r="G448" s="738" t="s">
        <v>6857</v>
      </c>
      <c r="H448" s="741">
        <v>186</v>
      </c>
      <c r="I448" s="741">
        <v>30690</v>
      </c>
      <c r="J448" s="738">
        <v>0.88015142390088619</v>
      </c>
      <c r="K448" s="738">
        <v>165</v>
      </c>
      <c r="L448" s="741">
        <v>197</v>
      </c>
      <c r="M448" s="741">
        <v>34869</v>
      </c>
      <c r="N448" s="738">
        <v>1</v>
      </c>
      <c r="O448" s="738">
        <v>177</v>
      </c>
      <c r="P448" s="741">
        <v>212</v>
      </c>
      <c r="Q448" s="741">
        <v>37524</v>
      </c>
      <c r="R448" s="754">
        <v>1.0761421319796953</v>
      </c>
      <c r="S448" s="742">
        <v>177</v>
      </c>
    </row>
    <row r="449" spans="1:19" ht="14.4" customHeight="1" x14ac:dyDescent="0.3">
      <c r="A449" s="737" t="s">
        <v>6689</v>
      </c>
      <c r="B449" s="738" t="s">
        <v>6792</v>
      </c>
      <c r="C449" s="738" t="s">
        <v>625</v>
      </c>
      <c r="D449" s="738" t="s">
        <v>3122</v>
      </c>
      <c r="E449" s="738" t="s">
        <v>6633</v>
      </c>
      <c r="F449" s="738" t="s">
        <v>6801</v>
      </c>
      <c r="G449" s="738" t="s">
        <v>6802</v>
      </c>
      <c r="H449" s="741"/>
      <c r="I449" s="741"/>
      <c r="J449" s="738"/>
      <c r="K449" s="738"/>
      <c r="L449" s="741"/>
      <c r="M449" s="741"/>
      <c r="N449" s="738"/>
      <c r="O449" s="738"/>
      <c r="P449" s="741">
        <v>1</v>
      </c>
      <c r="Q449" s="741">
        <v>16691</v>
      </c>
      <c r="R449" s="754"/>
      <c r="S449" s="742">
        <v>16691</v>
      </c>
    </row>
    <row r="450" spans="1:19" ht="14.4" customHeight="1" x14ac:dyDescent="0.3">
      <c r="A450" s="737" t="s">
        <v>6689</v>
      </c>
      <c r="B450" s="738" t="s">
        <v>6792</v>
      </c>
      <c r="C450" s="738" t="s">
        <v>625</v>
      </c>
      <c r="D450" s="738" t="s">
        <v>3122</v>
      </c>
      <c r="E450" s="738" t="s">
        <v>6633</v>
      </c>
      <c r="F450" s="738" t="s">
        <v>6803</v>
      </c>
      <c r="G450" s="738" t="s">
        <v>6804</v>
      </c>
      <c r="H450" s="741">
        <v>2</v>
      </c>
      <c r="I450" s="741">
        <v>113048.38</v>
      </c>
      <c r="J450" s="738"/>
      <c r="K450" s="738">
        <v>56524.19</v>
      </c>
      <c r="L450" s="741"/>
      <c r="M450" s="741"/>
      <c r="N450" s="738"/>
      <c r="O450" s="738"/>
      <c r="P450" s="741">
        <v>1</v>
      </c>
      <c r="Q450" s="741">
        <v>55624.31</v>
      </c>
      <c r="R450" s="754"/>
      <c r="S450" s="742">
        <v>55624.31</v>
      </c>
    </row>
    <row r="451" spans="1:19" ht="14.4" customHeight="1" x14ac:dyDescent="0.3">
      <c r="A451" s="737" t="s">
        <v>6689</v>
      </c>
      <c r="B451" s="738" t="s">
        <v>6792</v>
      </c>
      <c r="C451" s="738" t="s">
        <v>625</v>
      </c>
      <c r="D451" s="738" t="s">
        <v>3122</v>
      </c>
      <c r="E451" s="738" t="s">
        <v>6633</v>
      </c>
      <c r="F451" s="738" t="s">
        <v>6805</v>
      </c>
      <c r="G451" s="738" t="s">
        <v>6806</v>
      </c>
      <c r="H451" s="741">
        <v>1</v>
      </c>
      <c r="I451" s="741">
        <v>70.37</v>
      </c>
      <c r="J451" s="738">
        <v>0.40603542784605623</v>
      </c>
      <c r="K451" s="738">
        <v>70.37</v>
      </c>
      <c r="L451" s="741">
        <v>3.81</v>
      </c>
      <c r="M451" s="741">
        <v>173.31</v>
      </c>
      <c r="N451" s="738">
        <v>1</v>
      </c>
      <c r="O451" s="738">
        <v>45.488188976377955</v>
      </c>
      <c r="P451" s="741"/>
      <c r="Q451" s="741"/>
      <c r="R451" s="754"/>
      <c r="S451" s="742"/>
    </row>
    <row r="452" spans="1:19" ht="14.4" customHeight="1" x14ac:dyDescent="0.3">
      <c r="A452" s="737" t="s">
        <v>6689</v>
      </c>
      <c r="B452" s="738" t="s">
        <v>6792</v>
      </c>
      <c r="C452" s="738" t="s">
        <v>625</v>
      </c>
      <c r="D452" s="738" t="s">
        <v>3122</v>
      </c>
      <c r="E452" s="738" t="s">
        <v>6633</v>
      </c>
      <c r="F452" s="738" t="s">
        <v>1943</v>
      </c>
      <c r="G452" s="738" t="s">
        <v>1944</v>
      </c>
      <c r="H452" s="741"/>
      <c r="I452" s="741"/>
      <c r="J452" s="738"/>
      <c r="K452" s="738"/>
      <c r="L452" s="741">
        <v>1</v>
      </c>
      <c r="M452" s="741">
        <v>14397.06</v>
      </c>
      <c r="N452" s="738">
        <v>1</v>
      </c>
      <c r="O452" s="738">
        <v>14397.06</v>
      </c>
      <c r="P452" s="741">
        <v>2</v>
      </c>
      <c r="Q452" s="741">
        <v>26083.200000000001</v>
      </c>
      <c r="R452" s="754">
        <v>1.8117032227413099</v>
      </c>
      <c r="S452" s="742">
        <v>13041.6</v>
      </c>
    </row>
    <row r="453" spans="1:19" ht="14.4" customHeight="1" x14ac:dyDescent="0.3">
      <c r="A453" s="737" t="s">
        <v>6689</v>
      </c>
      <c r="B453" s="738" t="s">
        <v>6792</v>
      </c>
      <c r="C453" s="738" t="s">
        <v>625</v>
      </c>
      <c r="D453" s="738" t="s">
        <v>3122</v>
      </c>
      <c r="E453" s="738" t="s">
        <v>6633</v>
      </c>
      <c r="F453" s="738" t="s">
        <v>6820</v>
      </c>
      <c r="G453" s="738" t="s">
        <v>1944</v>
      </c>
      <c r="H453" s="741">
        <v>2</v>
      </c>
      <c r="I453" s="741">
        <v>15557.32</v>
      </c>
      <c r="J453" s="738"/>
      <c r="K453" s="738">
        <v>7778.66</v>
      </c>
      <c r="L453" s="741"/>
      <c r="M453" s="741"/>
      <c r="N453" s="738"/>
      <c r="O453" s="738"/>
      <c r="P453" s="741"/>
      <c r="Q453" s="741"/>
      <c r="R453" s="754"/>
      <c r="S453" s="742"/>
    </row>
    <row r="454" spans="1:19" ht="14.4" customHeight="1" x14ac:dyDescent="0.3">
      <c r="A454" s="737" t="s">
        <v>6689</v>
      </c>
      <c r="B454" s="738" t="s">
        <v>6792</v>
      </c>
      <c r="C454" s="738" t="s">
        <v>625</v>
      </c>
      <c r="D454" s="738" t="s">
        <v>3122</v>
      </c>
      <c r="E454" s="738" t="s">
        <v>6633</v>
      </c>
      <c r="F454" s="738" t="s">
        <v>6823</v>
      </c>
      <c r="G454" s="738" t="s">
        <v>6822</v>
      </c>
      <c r="H454" s="741">
        <v>0.15</v>
      </c>
      <c r="I454" s="741">
        <v>52.34</v>
      </c>
      <c r="J454" s="738"/>
      <c r="K454" s="738">
        <v>348.93333333333339</v>
      </c>
      <c r="L454" s="741"/>
      <c r="M454" s="741"/>
      <c r="N454" s="738"/>
      <c r="O454" s="738"/>
      <c r="P454" s="741"/>
      <c r="Q454" s="741"/>
      <c r="R454" s="754"/>
      <c r="S454" s="742"/>
    </row>
    <row r="455" spans="1:19" ht="14.4" customHeight="1" x14ac:dyDescent="0.3">
      <c r="A455" s="737" t="s">
        <v>6689</v>
      </c>
      <c r="B455" s="738" t="s">
        <v>6792</v>
      </c>
      <c r="C455" s="738" t="s">
        <v>625</v>
      </c>
      <c r="D455" s="738" t="s">
        <v>3122</v>
      </c>
      <c r="E455" s="738" t="s">
        <v>6633</v>
      </c>
      <c r="F455" s="738" t="s">
        <v>6825</v>
      </c>
      <c r="G455" s="738" t="s">
        <v>6826</v>
      </c>
      <c r="H455" s="741"/>
      <c r="I455" s="741"/>
      <c r="J455" s="738"/>
      <c r="K455" s="738"/>
      <c r="L455" s="741"/>
      <c r="M455" s="741"/>
      <c r="N455" s="738"/>
      <c r="O455" s="738"/>
      <c r="P455" s="741">
        <v>0.04</v>
      </c>
      <c r="Q455" s="741">
        <v>18.190000000000001</v>
      </c>
      <c r="R455" s="754"/>
      <c r="S455" s="742">
        <v>454.75</v>
      </c>
    </row>
    <row r="456" spans="1:19" ht="14.4" customHeight="1" x14ac:dyDescent="0.3">
      <c r="A456" s="737" t="s">
        <v>6689</v>
      </c>
      <c r="B456" s="738" t="s">
        <v>6792</v>
      </c>
      <c r="C456" s="738" t="s">
        <v>625</v>
      </c>
      <c r="D456" s="738" t="s">
        <v>3122</v>
      </c>
      <c r="E456" s="738" t="s">
        <v>6831</v>
      </c>
      <c r="F456" s="738" t="s">
        <v>6832</v>
      </c>
      <c r="G456" s="738" t="s">
        <v>6833</v>
      </c>
      <c r="H456" s="741"/>
      <c r="I456" s="741"/>
      <c r="J456" s="738"/>
      <c r="K456" s="738"/>
      <c r="L456" s="741">
        <v>2</v>
      </c>
      <c r="M456" s="741">
        <v>4926.51</v>
      </c>
      <c r="N456" s="738">
        <v>1</v>
      </c>
      <c r="O456" s="738">
        <v>2463.2550000000001</v>
      </c>
      <c r="P456" s="741">
        <v>3</v>
      </c>
      <c r="Q456" s="741">
        <v>7747.92</v>
      </c>
      <c r="R456" s="754">
        <v>1.5726995378066826</v>
      </c>
      <c r="S456" s="742">
        <v>2582.64</v>
      </c>
    </row>
    <row r="457" spans="1:19" ht="14.4" customHeight="1" x14ac:dyDescent="0.3">
      <c r="A457" s="737" t="s">
        <v>6689</v>
      </c>
      <c r="B457" s="738" t="s">
        <v>6792</v>
      </c>
      <c r="C457" s="738" t="s">
        <v>625</v>
      </c>
      <c r="D457" s="738" t="s">
        <v>3122</v>
      </c>
      <c r="E457" s="738" t="s">
        <v>6831</v>
      </c>
      <c r="F457" s="738" t="s">
        <v>6837</v>
      </c>
      <c r="G457" s="738" t="s">
        <v>6838</v>
      </c>
      <c r="H457" s="741"/>
      <c r="I457" s="741"/>
      <c r="J457" s="738"/>
      <c r="K457" s="738"/>
      <c r="L457" s="741">
        <v>2</v>
      </c>
      <c r="M457" s="741">
        <v>482.3</v>
      </c>
      <c r="N457" s="738">
        <v>1</v>
      </c>
      <c r="O457" s="738">
        <v>241.15</v>
      </c>
      <c r="P457" s="741">
        <v>3</v>
      </c>
      <c r="Q457" s="741">
        <v>733.03</v>
      </c>
      <c r="R457" s="754">
        <v>1.5198631557122122</v>
      </c>
      <c r="S457" s="742">
        <v>244.34333333333333</v>
      </c>
    </row>
    <row r="458" spans="1:19" ht="14.4" customHeight="1" x14ac:dyDescent="0.3">
      <c r="A458" s="737" t="s">
        <v>6689</v>
      </c>
      <c r="B458" s="738" t="s">
        <v>6792</v>
      </c>
      <c r="C458" s="738" t="s">
        <v>625</v>
      </c>
      <c r="D458" s="738" t="s">
        <v>3122</v>
      </c>
      <c r="E458" s="738" t="s">
        <v>6841</v>
      </c>
      <c r="F458" s="738" t="s">
        <v>6844</v>
      </c>
      <c r="G458" s="738" t="s">
        <v>6845</v>
      </c>
      <c r="H458" s="741">
        <v>1</v>
      </c>
      <c r="I458" s="741">
        <v>377.3</v>
      </c>
      <c r="J458" s="738"/>
      <c r="K458" s="738">
        <v>377.3</v>
      </c>
      <c r="L458" s="741"/>
      <c r="M458" s="741"/>
      <c r="N458" s="738"/>
      <c r="O458" s="738"/>
      <c r="P458" s="741"/>
      <c r="Q458" s="741"/>
      <c r="R458" s="754"/>
      <c r="S458" s="742"/>
    </row>
    <row r="459" spans="1:19" ht="14.4" customHeight="1" x14ac:dyDescent="0.3">
      <c r="A459" s="737" t="s">
        <v>6689</v>
      </c>
      <c r="B459" s="738" t="s">
        <v>6792</v>
      </c>
      <c r="C459" s="738" t="s">
        <v>625</v>
      </c>
      <c r="D459" s="738" t="s">
        <v>3122</v>
      </c>
      <c r="E459" s="738" t="s">
        <v>6651</v>
      </c>
      <c r="F459" s="738" t="s">
        <v>6656</v>
      </c>
      <c r="G459" s="738" t="s">
        <v>6657</v>
      </c>
      <c r="H459" s="741">
        <v>47</v>
      </c>
      <c r="I459" s="741">
        <v>3008</v>
      </c>
      <c r="J459" s="738">
        <v>1.1686091686091686</v>
      </c>
      <c r="K459" s="738">
        <v>64</v>
      </c>
      <c r="L459" s="741">
        <v>39</v>
      </c>
      <c r="M459" s="741">
        <v>2574</v>
      </c>
      <c r="N459" s="738">
        <v>1</v>
      </c>
      <c r="O459" s="738">
        <v>66</v>
      </c>
      <c r="P459" s="741">
        <v>27</v>
      </c>
      <c r="Q459" s="741">
        <v>1782</v>
      </c>
      <c r="R459" s="754">
        <v>0.69230769230769229</v>
      </c>
      <c r="S459" s="742">
        <v>66</v>
      </c>
    </row>
    <row r="460" spans="1:19" ht="14.4" customHeight="1" x14ac:dyDescent="0.3">
      <c r="A460" s="737" t="s">
        <v>6689</v>
      </c>
      <c r="B460" s="738" t="s">
        <v>6792</v>
      </c>
      <c r="C460" s="738" t="s">
        <v>625</v>
      </c>
      <c r="D460" s="738" t="s">
        <v>3122</v>
      </c>
      <c r="E460" s="738" t="s">
        <v>6651</v>
      </c>
      <c r="F460" s="738" t="s">
        <v>6740</v>
      </c>
      <c r="G460" s="738" t="s">
        <v>6741</v>
      </c>
      <c r="H460" s="741">
        <v>2</v>
      </c>
      <c r="I460" s="741">
        <v>218</v>
      </c>
      <c r="J460" s="738"/>
      <c r="K460" s="738">
        <v>109</v>
      </c>
      <c r="L460" s="741"/>
      <c r="M460" s="741"/>
      <c r="N460" s="738"/>
      <c r="O460" s="738"/>
      <c r="P460" s="741"/>
      <c r="Q460" s="741"/>
      <c r="R460" s="754"/>
      <c r="S460" s="742"/>
    </row>
    <row r="461" spans="1:19" ht="14.4" customHeight="1" x14ac:dyDescent="0.3">
      <c r="A461" s="737" t="s">
        <v>6689</v>
      </c>
      <c r="B461" s="738" t="s">
        <v>6792</v>
      </c>
      <c r="C461" s="738" t="s">
        <v>625</v>
      </c>
      <c r="D461" s="738" t="s">
        <v>3122</v>
      </c>
      <c r="E461" s="738" t="s">
        <v>6651</v>
      </c>
      <c r="F461" s="738" t="s">
        <v>6720</v>
      </c>
      <c r="G461" s="738" t="s">
        <v>6721</v>
      </c>
      <c r="H461" s="741">
        <v>13</v>
      </c>
      <c r="I461" s="741">
        <v>1872</v>
      </c>
      <c r="J461" s="738">
        <v>0.80136986301369861</v>
      </c>
      <c r="K461" s="738">
        <v>144</v>
      </c>
      <c r="L461" s="741">
        <v>16</v>
      </c>
      <c r="M461" s="741">
        <v>2336</v>
      </c>
      <c r="N461" s="738">
        <v>1</v>
      </c>
      <c r="O461" s="738">
        <v>146</v>
      </c>
      <c r="P461" s="741">
        <v>26</v>
      </c>
      <c r="Q461" s="741">
        <v>3822</v>
      </c>
      <c r="R461" s="754">
        <v>1.6361301369863013</v>
      </c>
      <c r="S461" s="742">
        <v>147</v>
      </c>
    </row>
    <row r="462" spans="1:19" ht="14.4" customHeight="1" x14ac:dyDescent="0.3">
      <c r="A462" s="737" t="s">
        <v>6689</v>
      </c>
      <c r="B462" s="738" t="s">
        <v>6792</v>
      </c>
      <c r="C462" s="738" t="s">
        <v>625</v>
      </c>
      <c r="D462" s="738" t="s">
        <v>3122</v>
      </c>
      <c r="E462" s="738" t="s">
        <v>6651</v>
      </c>
      <c r="F462" s="738" t="s">
        <v>6846</v>
      </c>
      <c r="G462" s="738" t="s">
        <v>6847</v>
      </c>
      <c r="H462" s="741"/>
      <c r="I462" s="741"/>
      <c r="J462" s="738"/>
      <c r="K462" s="738"/>
      <c r="L462" s="741">
        <v>3</v>
      </c>
      <c r="M462" s="741">
        <v>585</v>
      </c>
      <c r="N462" s="738">
        <v>1</v>
      </c>
      <c r="O462" s="738">
        <v>195</v>
      </c>
      <c r="P462" s="741">
        <v>3</v>
      </c>
      <c r="Q462" s="741">
        <v>588</v>
      </c>
      <c r="R462" s="754">
        <v>1.0051282051282051</v>
      </c>
      <c r="S462" s="742">
        <v>196</v>
      </c>
    </row>
    <row r="463" spans="1:19" ht="14.4" customHeight="1" x14ac:dyDescent="0.3">
      <c r="A463" s="737" t="s">
        <v>6689</v>
      </c>
      <c r="B463" s="738" t="s">
        <v>6792</v>
      </c>
      <c r="C463" s="738" t="s">
        <v>625</v>
      </c>
      <c r="D463" s="738" t="s">
        <v>3122</v>
      </c>
      <c r="E463" s="738" t="s">
        <v>6651</v>
      </c>
      <c r="F463" s="738" t="s">
        <v>6695</v>
      </c>
      <c r="G463" s="738" t="s">
        <v>6696</v>
      </c>
      <c r="H463" s="741">
        <v>6</v>
      </c>
      <c r="I463" s="741">
        <v>210</v>
      </c>
      <c r="J463" s="738">
        <v>0.70945945945945943</v>
      </c>
      <c r="K463" s="738">
        <v>35</v>
      </c>
      <c r="L463" s="741">
        <v>8</v>
      </c>
      <c r="M463" s="741">
        <v>296</v>
      </c>
      <c r="N463" s="738">
        <v>1</v>
      </c>
      <c r="O463" s="738">
        <v>37</v>
      </c>
      <c r="P463" s="741">
        <v>10</v>
      </c>
      <c r="Q463" s="741">
        <v>370</v>
      </c>
      <c r="R463" s="754">
        <v>1.25</v>
      </c>
      <c r="S463" s="742">
        <v>37</v>
      </c>
    </row>
    <row r="464" spans="1:19" ht="14.4" customHeight="1" x14ac:dyDescent="0.3">
      <c r="A464" s="737" t="s">
        <v>6689</v>
      </c>
      <c r="B464" s="738" t="s">
        <v>6792</v>
      </c>
      <c r="C464" s="738" t="s">
        <v>625</v>
      </c>
      <c r="D464" s="738" t="s">
        <v>3122</v>
      </c>
      <c r="E464" s="738" t="s">
        <v>6651</v>
      </c>
      <c r="F464" s="738" t="s">
        <v>6848</v>
      </c>
      <c r="G464" s="738" t="s">
        <v>6849</v>
      </c>
      <c r="H464" s="741">
        <v>1</v>
      </c>
      <c r="I464" s="741">
        <v>165</v>
      </c>
      <c r="J464" s="738"/>
      <c r="K464" s="738">
        <v>165</v>
      </c>
      <c r="L464" s="741"/>
      <c r="M464" s="741"/>
      <c r="N464" s="738"/>
      <c r="O464" s="738"/>
      <c r="P464" s="741"/>
      <c r="Q464" s="741"/>
      <c r="R464" s="754"/>
      <c r="S464" s="742"/>
    </row>
    <row r="465" spans="1:19" ht="14.4" customHeight="1" x14ac:dyDescent="0.3">
      <c r="A465" s="737" t="s">
        <v>6689</v>
      </c>
      <c r="B465" s="738" t="s">
        <v>6792</v>
      </c>
      <c r="C465" s="738" t="s">
        <v>625</v>
      </c>
      <c r="D465" s="738" t="s">
        <v>3122</v>
      </c>
      <c r="E465" s="738" t="s">
        <v>6651</v>
      </c>
      <c r="F465" s="738" t="s">
        <v>6850</v>
      </c>
      <c r="G465" s="738" t="s">
        <v>6851</v>
      </c>
      <c r="H465" s="741"/>
      <c r="I465" s="741"/>
      <c r="J465" s="738"/>
      <c r="K465" s="738"/>
      <c r="L465" s="741"/>
      <c r="M465" s="741"/>
      <c r="N465" s="738"/>
      <c r="O465" s="738"/>
      <c r="P465" s="741">
        <v>1</v>
      </c>
      <c r="Q465" s="741">
        <v>0</v>
      </c>
      <c r="R465" s="754"/>
      <c r="S465" s="742">
        <v>0</v>
      </c>
    </row>
    <row r="466" spans="1:19" ht="14.4" customHeight="1" x14ac:dyDescent="0.3">
      <c r="A466" s="737" t="s">
        <v>6689</v>
      </c>
      <c r="B466" s="738" t="s">
        <v>6792</v>
      </c>
      <c r="C466" s="738" t="s">
        <v>625</v>
      </c>
      <c r="D466" s="738" t="s">
        <v>3122</v>
      </c>
      <c r="E466" s="738" t="s">
        <v>6651</v>
      </c>
      <c r="F466" s="738" t="s">
        <v>6784</v>
      </c>
      <c r="G466" s="738" t="s">
        <v>6785</v>
      </c>
      <c r="H466" s="741">
        <v>1</v>
      </c>
      <c r="I466" s="741">
        <v>0</v>
      </c>
      <c r="J466" s="738"/>
      <c r="K466" s="738">
        <v>0</v>
      </c>
      <c r="L466" s="741"/>
      <c r="M466" s="741"/>
      <c r="N466" s="738"/>
      <c r="O466" s="738"/>
      <c r="P466" s="741">
        <v>1</v>
      </c>
      <c r="Q466" s="741">
        <v>0</v>
      </c>
      <c r="R466" s="754"/>
      <c r="S466" s="742">
        <v>0</v>
      </c>
    </row>
    <row r="467" spans="1:19" ht="14.4" customHeight="1" x14ac:dyDescent="0.3">
      <c r="A467" s="737" t="s">
        <v>6689</v>
      </c>
      <c r="B467" s="738" t="s">
        <v>6792</v>
      </c>
      <c r="C467" s="738" t="s">
        <v>625</v>
      </c>
      <c r="D467" s="738" t="s">
        <v>3122</v>
      </c>
      <c r="E467" s="738" t="s">
        <v>6651</v>
      </c>
      <c r="F467" s="738" t="s">
        <v>6664</v>
      </c>
      <c r="G467" s="738" t="s">
        <v>6665</v>
      </c>
      <c r="H467" s="741"/>
      <c r="I467" s="741"/>
      <c r="J467" s="738"/>
      <c r="K467" s="738"/>
      <c r="L467" s="741">
        <v>2</v>
      </c>
      <c r="M467" s="741">
        <v>66.66</v>
      </c>
      <c r="N467" s="738">
        <v>1</v>
      </c>
      <c r="O467" s="738">
        <v>33.33</v>
      </c>
      <c r="P467" s="741">
        <v>8</v>
      </c>
      <c r="Q467" s="741">
        <v>266.66999999999996</v>
      </c>
      <c r="R467" s="754">
        <v>4.0004500450045004</v>
      </c>
      <c r="S467" s="742">
        <v>33.333749999999995</v>
      </c>
    </row>
    <row r="468" spans="1:19" ht="14.4" customHeight="1" x14ac:dyDescent="0.3">
      <c r="A468" s="737" t="s">
        <v>6689</v>
      </c>
      <c r="B468" s="738" t="s">
        <v>6792</v>
      </c>
      <c r="C468" s="738" t="s">
        <v>625</v>
      </c>
      <c r="D468" s="738" t="s">
        <v>3122</v>
      </c>
      <c r="E468" s="738" t="s">
        <v>6651</v>
      </c>
      <c r="F468" s="738" t="s">
        <v>6699</v>
      </c>
      <c r="G468" s="738" t="s">
        <v>6700</v>
      </c>
      <c r="H468" s="741">
        <v>2</v>
      </c>
      <c r="I468" s="741">
        <v>216</v>
      </c>
      <c r="J468" s="738"/>
      <c r="K468" s="738">
        <v>108</v>
      </c>
      <c r="L468" s="741"/>
      <c r="M468" s="741"/>
      <c r="N468" s="738"/>
      <c r="O468" s="738"/>
      <c r="P468" s="741"/>
      <c r="Q468" s="741"/>
      <c r="R468" s="754"/>
      <c r="S468" s="742"/>
    </row>
    <row r="469" spans="1:19" ht="14.4" customHeight="1" x14ac:dyDescent="0.3">
      <c r="A469" s="737" t="s">
        <v>6689</v>
      </c>
      <c r="B469" s="738" t="s">
        <v>6792</v>
      </c>
      <c r="C469" s="738" t="s">
        <v>625</v>
      </c>
      <c r="D469" s="738" t="s">
        <v>3122</v>
      </c>
      <c r="E469" s="738" t="s">
        <v>6651</v>
      </c>
      <c r="F469" s="738" t="s">
        <v>6666</v>
      </c>
      <c r="G469" s="738" t="s">
        <v>6667</v>
      </c>
      <c r="H469" s="741">
        <v>42</v>
      </c>
      <c r="I469" s="741">
        <v>1512</v>
      </c>
      <c r="J469" s="738">
        <v>0.92874692874692877</v>
      </c>
      <c r="K469" s="738">
        <v>36</v>
      </c>
      <c r="L469" s="741">
        <v>44</v>
      </c>
      <c r="M469" s="741">
        <v>1628</v>
      </c>
      <c r="N469" s="738">
        <v>1</v>
      </c>
      <c r="O469" s="738">
        <v>37</v>
      </c>
      <c r="P469" s="741">
        <v>28</v>
      </c>
      <c r="Q469" s="741">
        <v>1036</v>
      </c>
      <c r="R469" s="754">
        <v>0.63636363636363635</v>
      </c>
      <c r="S469" s="742">
        <v>37</v>
      </c>
    </row>
    <row r="470" spans="1:19" ht="14.4" customHeight="1" x14ac:dyDescent="0.3">
      <c r="A470" s="737" t="s">
        <v>6689</v>
      </c>
      <c r="B470" s="738" t="s">
        <v>6792</v>
      </c>
      <c r="C470" s="738" t="s">
        <v>625</v>
      </c>
      <c r="D470" s="738" t="s">
        <v>3122</v>
      </c>
      <c r="E470" s="738" t="s">
        <v>6651</v>
      </c>
      <c r="F470" s="738" t="s">
        <v>6726</v>
      </c>
      <c r="G470" s="738" t="s">
        <v>6727</v>
      </c>
      <c r="H470" s="741">
        <v>1</v>
      </c>
      <c r="I470" s="741">
        <v>31</v>
      </c>
      <c r="J470" s="738"/>
      <c r="K470" s="738">
        <v>31</v>
      </c>
      <c r="L470" s="741"/>
      <c r="M470" s="741"/>
      <c r="N470" s="738"/>
      <c r="O470" s="738"/>
      <c r="P470" s="741">
        <v>1</v>
      </c>
      <c r="Q470" s="741">
        <v>32</v>
      </c>
      <c r="R470" s="754"/>
      <c r="S470" s="742">
        <v>32</v>
      </c>
    </row>
    <row r="471" spans="1:19" ht="14.4" customHeight="1" x14ac:dyDescent="0.3">
      <c r="A471" s="737" t="s">
        <v>6689</v>
      </c>
      <c r="B471" s="738" t="s">
        <v>6792</v>
      </c>
      <c r="C471" s="738" t="s">
        <v>625</v>
      </c>
      <c r="D471" s="738" t="s">
        <v>3122</v>
      </c>
      <c r="E471" s="738" t="s">
        <v>6651</v>
      </c>
      <c r="F471" s="738" t="s">
        <v>6852</v>
      </c>
      <c r="G471" s="738" t="s">
        <v>6853</v>
      </c>
      <c r="H471" s="741">
        <v>5</v>
      </c>
      <c r="I471" s="741">
        <v>1655</v>
      </c>
      <c r="J471" s="738">
        <v>0.77919020715630882</v>
      </c>
      <c r="K471" s="738">
        <v>331</v>
      </c>
      <c r="L471" s="741">
        <v>6</v>
      </c>
      <c r="M471" s="741">
        <v>2124</v>
      </c>
      <c r="N471" s="738">
        <v>1</v>
      </c>
      <c r="O471" s="738">
        <v>354</v>
      </c>
      <c r="P471" s="741">
        <v>6</v>
      </c>
      <c r="Q471" s="741">
        <v>2130</v>
      </c>
      <c r="R471" s="754">
        <v>1.0028248587570621</v>
      </c>
      <c r="S471" s="742">
        <v>355</v>
      </c>
    </row>
    <row r="472" spans="1:19" ht="14.4" customHeight="1" x14ac:dyDescent="0.3">
      <c r="A472" s="737" t="s">
        <v>6689</v>
      </c>
      <c r="B472" s="738" t="s">
        <v>6792</v>
      </c>
      <c r="C472" s="738" t="s">
        <v>625</v>
      </c>
      <c r="D472" s="738" t="s">
        <v>3122</v>
      </c>
      <c r="E472" s="738" t="s">
        <v>6651</v>
      </c>
      <c r="F472" s="738" t="s">
        <v>6705</v>
      </c>
      <c r="G472" s="738" t="s">
        <v>6706</v>
      </c>
      <c r="H472" s="741"/>
      <c r="I472" s="741"/>
      <c r="J472" s="738"/>
      <c r="K472" s="738"/>
      <c r="L472" s="741"/>
      <c r="M472" s="741"/>
      <c r="N472" s="738"/>
      <c r="O472" s="738"/>
      <c r="P472" s="741">
        <v>1</v>
      </c>
      <c r="Q472" s="741">
        <v>223</v>
      </c>
      <c r="R472" s="754"/>
      <c r="S472" s="742">
        <v>223</v>
      </c>
    </row>
    <row r="473" spans="1:19" ht="14.4" customHeight="1" x14ac:dyDescent="0.3">
      <c r="A473" s="737" t="s">
        <v>6689</v>
      </c>
      <c r="B473" s="738" t="s">
        <v>6792</v>
      </c>
      <c r="C473" s="738" t="s">
        <v>625</v>
      </c>
      <c r="D473" s="738" t="s">
        <v>3122</v>
      </c>
      <c r="E473" s="738" t="s">
        <v>6651</v>
      </c>
      <c r="F473" s="738" t="s">
        <v>6762</v>
      </c>
      <c r="G473" s="738" t="s">
        <v>6763</v>
      </c>
      <c r="H473" s="741"/>
      <c r="I473" s="741"/>
      <c r="J473" s="738"/>
      <c r="K473" s="738"/>
      <c r="L473" s="741">
        <v>1</v>
      </c>
      <c r="M473" s="741">
        <v>59</v>
      </c>
      <c r="N473" s="738">
        <v>1</v>
      </c>
      <c r="O473" s="738">
        <v>59</v>
      </c>
      <c r="P473" s="741"/>
      <c r="Q473" s="741"/>
      <c r="R473" s="754"/>
      <c r="S473" s="742"/>
    </row>
    <row r="474" spans="1:19" ht="14.4" customHeight="1" x14ac:dyDescent="0.3">
      <c r="A474" s="737" t="s">
        <v>6689</v>
      </c>
      <c r="B474" s="738" t="s">
        <v>6792</v>
      </c>
      <c r="C474" s="738" t="s">
        <v>625</v>
      </c>
      <c r="D474" s="738" t="s">
        <v>3122</v>
      </c>
      <c r="E474" s="738" t="s">
        <v>6651</v>
      </c>
      <c r="F474" s="738" t="s">
        <v>6856</v>
      </c>
      <c r="G474" s="738" t="s">
        <v>6857</v>
      </c>
      <c r="H474" s="741">
        <v>116</v>
      </c>
      <c r="I474" s="741">
        <v>19140</v>
      </c>
      <c r="J474" s="738">
        <v>0.94855783526613147</v>
      </c>
      <c r="K474" s="738">
        <v>165</v>
      </c>
      <c r="L474" s="741">
        <v>114</v>
      </c>
      <c r="M474" s="741">
        <v>20178</v>
      </c>
      <c r="N474" s="738">
        <v>1</v>
      </c>
      <c r="O474" s="738">
        <v>177</v>
      </c>
      <c r="P474" s="741">
        <v>83</v>
      </c>
      <c r="Q474" s="741">
        <v>14691</v>
      </c>
      <c r="R474" s="754">
        <v>0.72807017543859653</v>
      </c>
      <c r="S474" s="742">
        <v>177</v>
      </c>
    </row>
    <row r="475" spans="1:19" ht="14.4" customHeight="1" x14ac:dyDescent="0.3">
      <c r="A475" s="737" t="s">
        <v>6689</v>
      </c>
      <c r="B475" s="738" t="s">
        <v>6792</v>
      </c>
      <c r="C475" s="738" t="s">
        <v>625</v>
      </c>
      <c r="D475" s="738" t="s">
        <v>3122</v>
      </c>
      <c r="E475" s="738" t="s">
        <v>6651</v>
      </c>
      <c r="F475" s="738" t="s">
        <v>6858</v>
      </c>
      <c r="G475" s="738" t="s">
        <v>6859</v>
      </c>
      <c r="H475" s="741">
        <v>1</v>
      </c>
      <c r="I475" s="741">
        <v>653</v>
      </c>
      <c r="J475" s="738">
        <v>0.93152639087018541</v>
      </c>
      <c r="K475" s="738">
        <v>653</v>
      </c>
      <c r="L475" s="741">
        <v>1</v>
      </c>
      <c r="M475" s="741">
        <v>701</v>
      </c>
      <c r="N475" s="738">
        <v>1</v>
      </c>
      <c r="O475" s="738">
        <v>701</v>
      </c>
      <c r="P475" s="741">
        <v>2</v>
      </c>
      <c r="Q475" s="741">
        <v>1402</v>
      </c>
      <c r="R475" s="754">
        <v>2</v>
      </c>
      <c r="S475" s="742">
        <v>701</v>
      </c>
    </row>
    <row r="476" spans="1:19" ht="14.4" customHeight="1" x14ac:dyDescent="0.3">
      <c r="A476" s="737" t="s">
        <v>6689</v>
      </c>
      <c r="B476" s="738" t="s">
        <v>6792</v>
      </c>
      <c r="C476" s="738" t="s">
        <v>625</v>
      </c>
      <c r="D476" s="738" t="s">
        <v>3124</v>
      </c>
      <c r="E476" s="738" t="s">
        <v>6633</v>
      </c>
      <c r="F476" s="738" t="s">
        <v>6805</v>
      </c>
      <c r="G476" s="738" t="s">
        <v>6806</v>
      </c>
      <c r="H476" s="741"/>
      <c r="I476" s="741"/>
      <c r="J476" s="738"/>
      <c r="K476" s="738"/>
      <c r="L476" s="741">
        <v>5.42</v>
      </c>
      <c r="M476" s="741">
        <v>246.54</v>
      </c>
      <c r="N476" s="738">
        <v>1</v>
      </c>
      <c r="O476" s="738">
        <v>45.487084870848705</v>
      </c>
      <c r="P476" s="741"/>
      <c r="Q476" s="741"/>
      <c r="R476" s="754"/>
      <c r="S476" s="742"/>
    </row>
    <row r="477" spans="1:19" ht="14.4" customHeight="1" x14ac:dyDescent="0.3">
      <c r="A477" s="737" t="s">
        <v>6689</v>
      </c>
      <c r="B477" s="738" t="s">
        <v>6792</v>
      </c>
      <c r="C477" s="738" t="s">
        <v>625</v>
      </c>
      <c r="D477" s="738" t="s">
        <v>3124</v>
      </c>
      <c r="E477" s="738" t="s">
        <v>6633</v>
      </c>
      <c r="F477" s="738" t="s">
        <v>6821</v>
      </c>
      <c r="G477" s="738" t="s">
        <v>6822</v>
      </c>
      <c r="H477" s="741">
        <v>0.04</v>
      </c>
      <c r="I477" s="741">
        <v>56.29</v>
      </c>
      <c r="J477" s="738"/>
      <c r="K477" s="738">
        <v>1407.25</v>
      </c>
      <c r="L477" s="741"/>
      <c r="M477" s="741"/>
      <c r="N477" s="738"/>
      <c r="O477" s="738"/>
      <c r="P477" s="741"/>
      <c r="Q477" s="741"/>
      <c r="R477" s="754"/>
      <c r="S477" s="742"/>
    </row>
    <row r="478" spans="1:19" ht="14.4" customHeight="1" x14ac:dyDescent="0.3">
      <c r="A478" s="737" t="s">
        <v>6689</v>
      </c>
      <c r="B478" s="738" t="s">
        <v>6792</v>
      </c>
      <c r="C478" s="738" t="s">
        <v>625</v>
      </c>
      <c r="D478" s="738" t="s">
        <v>3124</v>
      </c>
      <c r="E478" s="738" t="s">
        <v>6633</v>
      </c>
      <c r="F478" s="738" t="s">
        <v>1946</v>
      </c>
      <c r="G478" s="738" t="s">
        <v>1941</v>
      </c>
      <c r="H478" s="741"/>
      <c r="I478" s="741"/>
      <c r="J478" s="738"/>
      <c r="K478" s="738"/>
      <c r="L478" s="741"/>
      <c r="M478" s="741"/>
      <c r="N478" s="738"/>
      <c r="O478" s="738"/>
      <c r="P478" s="741">
        <v>3</v>
      </c>
      <c r="Q478" s="741">
        <v>7785.42</v>
      </c>
      <c r="R478" s="754"/>
      <c r="S478" s="742">
        <v>2595.14</v>
      </c>
    </row>
    <row r="479" spans="1:19" ht="14.4" customHeight="1" x14ac:dyDescent="0.3">
      <c r="A479" s="737" t="s">
        <v>6689</v>
      </c>
      <c r="B479" s="738" t="s">
        <v>6792</v>
      </c>
      <c r="C479" s="738" t="s">
        <v>625</v>
      </c>
      <c r="D479" s="738" t="s">
        <v>3124</v>
      </c>
      <c r="E479" s="738" t="s">
        <v>6633</v>
      </c>
      <c r="F479" s="738" t="s">
        <v>6825</v>
      </c>
      <c r="G479" s="738" t="s">
        <v>6826</v>
      </c>
      <c r="H479" s="741"/>
      <c r="I479" s="741"/>
      <c r="J479" s="738"/>
      <c r="K479" s="738"/>
      <c r="L479" s="741"/>
      <c r="M479" s="741"/>
      <c r="N479" s="738"/>
      <c r="O479" s="738"/>
      <c r="P479" s="741">
        <v>0.06</v>
      </c>
      <c r="Q479" s="741">
        <v>27.29</v>
      </c>
      <c r="R479" s="754"/>
      <c r="S479" s="742">
        <v>454.83333333333331</v>
      </c>
    </row>
    <row r="480" spans="1:19" ht="14.4" customHeight="1" x14ac:dyDescent="0.3">
      <c r="A480" s="737" t="s">
        <v>6689</v>
      </c>
      <c r="B480" s="738" t="s">
        <v>6792</v>
      </c>
      <c r="C480" s="738" t="s">
        <v>625</v>
      </c>
      <c r="D480" s="738" t="s">
        <v>3124</v>
      </c>
      <c r="E480" s="738" t="s">
        <v>6831</v>
      </c>
      <c r="F480" s="738" t="s">
        <v>6832</v>
      </c>
      <c r="G480" s="738" t="s">
        <v>6833</v>
      </c>
      <c r="H480" s="741"/>
      <c r="I480" s="741"/>
      <c r="J480" s="738"/>
      <c r="K480" s="738"/>
      <c r="L480" s="741">
        <v>2</v>
      </c>
      <c r="M480" s="741">
        <v>4926.51</v>
      </c>
      <c r="N480" s="738">
        <v>1</v>
      </c>
      <c r="O480" s="738">
        <v>2463.2550000000001</v>
      </c>
      <c r="P480" s="741">
        <v>1</v>
      </c>
      <c r="Q480" s="741">
        <v>2465.62</v>
      </c>
      <c r="R480" s="754">
        <v>0.5004800558610456</v>
      </c>
      <c r="S480" s="742">
        <v>2465.62</v>
      </c>
    </row>
    <row r="481" spans="1:19" ht="14.4" customHeight="1" x14ac:dyDescent="0.3">
      <c r="A481" s="737" t="s">
        <v>6689</v>
      </c>
      <c r="B481" s="738" t="s">
        <v>6792</v>
      </c>
      <c r="C481" s="738" t="s">
        <v>625</v>
      </c>
      <c r="D481" s="738" t="s">
        <v>3124</v>
      </c>
      <c r="E481" s="738" t="s">
        <v>6831</v>
      </c>
      <c r="F481" s="738" t="s">
        <v>6834</v>
      </c>
      <c r="G481" s="738" t="s">
        <v>6833</v>
      </c>
      <c r="H481" s="741"/>
      <c r="I481" s="741"/>
      <c r="J481" s="738"/>
      <c r="K481" s="738"/>
      <c r="L481" s="741">
        <v>1</v>
      </c>
      <c r="M481" s="741">
        <v>1469.22</v>
      </c>
      <c r="N481" s="738">
        <v>1</v>
      </c>
      <c r="O481" s="738">
        <v>1469.22</v>
      </c>
      <c r="P481" s="741"/>
      <c r="Q481" s="741"/>
      <c r="R481" s="754"/>
      <c r="S481" s="742"/>
    </row>
    <row r="482" spans="1:19" ht="14.4" customHeight="1" x14ac:dyDescent="0.3">
      <c r="A482" s="737" t="s">
        <v>6689</v>
      </c>
      <c r="B482" s="738" t="s">
        <v>6792</v>
      </c>
      <c r="C482" s="738" t="s">
        <v>625</v>
      </c>
      <c r="D482" s="738" t="s">
        <v>3124</v>
      </c>
      <c r="E482" s="738" t="s">
        <v>6831</v>
      </c>
      <c r="F482" s="738" t="s">
        <v>6835</v>
      </c>
      <c r="G482" s="738" t="s">
        <v>6836</v>
      </c>
      <c r="H482" s="741"/>
      <c r="I482" s="741"/>
      <c r="J482" s="738"/>
      <c r="K482" s="738"/>
      <c r="L482" s="741"/>
      <c r="M482" s="741"/>
      <c r="N482" s="738"/>
      <c r="O482" s="738"/>
      <c r="P482" s="741">
        <v>1</v>
      </c>
      <c r="Q482" s="741">
        <v>9911.33</v>
      </c>
      <c r="R482" s="754"/>
      <c r="S482" s="742">
        <v>9911.33</v>
      </c>
    </row>
    <row r="483" spans="1:19" ht="14.4" customHeight="1" x14ac:dyDescent="0.3">
      <c r="A483" s="737" t="s">
        <v>6689</v>
      </c>
      <c r="B483" s="738" t="s">
        <v>6792</v>
      </c>
      <c r="C483" s="738" t="s">
        <v>625</v>
      </c>
      <c r="D483" s="738" t="s">
        <v>3124</v>
      </c>
      <c r="E483" s="738" t="s">
        <v>6831</v>
      </c>
      <c r="F483" s="738" t="s">
        <v>6837</v>
      </c>
      <c r="G483" s="738" t="s">
        <v>6838</v>
      </c>
      <c r="H483" s="741"/>
      <c r="I483" s="741"/>
      <c r="J483" s="738"/>
      <c r="K483" s="738"/>
      <c r="L483" s="741">
        <v>3</v>
      </c>
      <c r="M483" s="741">
        <v>722.79</v>
      </c>
      <c r="N483" s="738">
        <v>1</v>
      </c>
      <c r="O483" s="738">
        <v>240.92999999999998</v>
      </c>
      <c r="P483" s="741">
        <v>3</v>
      </c>
      <c r="Q483" s="741">
        <v>729.23</v>
      </c>
      <c r="R483" s="754">
        <v>1.0089099185102175</v>
      </c>
      <c r="S483" s="742">
        <v>243.07666666666668</v>
      </c>
    </row>
    <row r="484" spans="1:19" ht="14.4" customHeight="1" x14ac:dyDescent="0.3">
      <c r="A484" s="737" t="s">
        <v>6689</v>
      </c>
      <c r="B484" s="738" t="s">
        <v>6792</v>
      </c>
      <c r="C484" s="738" t="s">
        <v>625</v>
      </c>
      <c r="D484" s="738" t="s">
        <v>3124</v>
      </c>
      <c r="E484" s="738" t="s">
        <v>6831</v>
      </c>
      <c r="F484" s="738" t="s">
        <v>6839</v>
      </c>
      <c r="G484" s="738" t="s">
        <v>6840</v>
      </c>
      <c r="H484" s="741"/>
      <c r="I484" s="741"/>
      <c r="J484" s="738"/>
      <c r="K484" s="738"/>
      <c r="L484" s="741"/>
      <c r="M484" s="741"/>
      <c r="N484" s="738"/>
      <c r="O484" s="738"/>
      <c r="P484" s="741">
        <v>1</v>
      </c>
      <c r="Q484" s="741">
        <v>2641.15</v>
      </c>
      <c r="R484" s="754"/>
      <c r="S484" s="742">
        <v>2641.15</v>
      </c>
    </row>
    <row r="485" spans="1:19" ht="14.4" customHeight="1" x14ac:dyDescent="0.3">
      <c r="A485" s="737" t="s">
        <v>6689</v>
      </c>
      <c r="B485" s="738" t="s">
        <v>6792</v>
      </c>
      <c r="C485" s="738" t="s">
        <v>625</v>
      </c>
      <c r="D485" s="738" t="s">
        <v>3124</v>
      </c>
      <c r="E485" s="738" t="s">
        <v>6841</v>
      </c>
      <c r="F485" s="738" t="s">
        <v>6844</v>
      </c>
      <c r="G485" s="738" t="s">
        <v>6845</v>
      </c>
      <c r="H485" s="741"/>
      <c r="I485" s="741"/>
      <c r="J485" s="738"/>
      <c r="K485" s="738"/>
      <c r="L485" s="741"/>
      <c r="M485" s="741"/>
      <c r="N485" s="738"/>
      <c r="O485" s="738"/>
      <c r="P485" s="741">
        <v>2</v>
      </c>
      <c r="Q485" s="741">
        <v>754.6</v>
      </c>
      <c r="R485" s="754"/>
      <c r="S485" s="742">
        <v>377.3</v>
      </c>
    </row>
    <row r="486" spans="1:19" ht="14.4" customHeight="1" x14ac:dyDescent="0.3">
      <c r="A486" s="737" t="s">
        <v>6689</v>
      </c>
      <c r="B486" s="738" t="s">
        <v>6792</v>
      </c>
      <c r="C486" s="738" t="s">
        <v>625</v>
      </c>
      <c r="D486" s="738" t="s">
        <v>3124</v>
      </c>
      <c r="E486" s="738" t="s">
        <v>6651</v>
      </c>
      <c r="F486" s="738" t="s">
        <v>6656</v>
      </c>
      <c r="G486" s="738" t="s">
        <v>6657</v>
      </c>
      <c r="H486" s="741"/>
      <c r="I486" s="741"/>
      <c r="J486" s="738"/>
      <c r="K486" s="738"/>
      <c r="L486" s="741">
        <v>6</v>
      </c>
      <c r="M486" s="741">
        <v>396</v>
      </c>
      <c r="N486" s="738">
        <v>1</v>
      </c>
      <c r="O486" s="738">
        <v>66</v>
      </c>
      <c r="P486" s="741">
        <v>6</v>
      </c>
      <c r="Q486" s="741">
        <v>396</v>
      </c>
      <c r="R486" s="754">
        <v>1</v>
      </c>
      <c r="S486" s="742">
        <v>66</v>
      </c>
    </row>
    <row r="487" spans="1:19" ht="14.4" customHeight="1" x14ac:dyDescent="0.3">
      <c r="A487" s="737" t="s">
        <v>6689</v>
      </c>
      <c r="B487" s="738" t="s">
        <v>6792</v>
      </c>
      <c r="C487" s="738" t="s">
        <v>625</v>
      </c>
      <c r="D487" s="738" t="s">
        <v>3124</v>
      </c>
      <c r="E487" s="738" t="s">
        <v>6651</v>
      </c>
      <c r="F487" s="738" t="s">
        <v>6720</v>
      </c>
      <c r="G487" s="738" t="s">
        <v>6721</v>
      </c>
      <c r="H487" s="741"/>
      <c r="I487" s="741"/>
      <c r="J487" s="738"/>
      <c r="K487" s="738"/>
      <c r="L487" s="741">
        <v>9</v>
      </c>
      <c r="M487" s="741">
        <v>1314</v>
      </c>
      <c r="N487" s="738">
        <v>1</v>
      </c>
      <c r="O487" s="738">
        <v>146</v>
      </c>
      <c r="P487" s="741">
        <v>15</v>
      </c>
      <c r="Q487" s="741">
        <v>2205</v>
      </c>
      <c r="R487" s="754">
        <v>1.678082191780822</v>
      </c>
      <c r="S487" s="742">
        <v>147</v>
      </c>
    </row>
    <row r="488" spans="1:19" ht="14.4" customHeight="1" x14ac:dyDescent="0.3">
      <c r="A488" s="737" t="s">
        <v>6689</v>
      </c>
      <c r="B488" s="738" t="s">
        <v>6792</v>
      </c>
      <c r="C488" s="738" t="s">
        <v>625</v>
      </c>
      <c r="D488" s="738" t="s">
        <v>3124</v>
      </c>
      <c r="E488" s="738" t="s">
        <v>6651</v>
      </c>
      <c r="F488" s="738" t="s">
        <v>6846</v>
      </c>
      <c r="G488" s="738" t="s">
        <v>6847</v>
      </c>
      <c r="H488" s="741"/>
      <c r="I488" s="741"/>
      <c r="J488" s="738"/>
      <c r="K488" s="738"/>
      <c r="L488" s="741">
        <v>4</v>
      </c>
      <c r="M488" s="741">
        <v>780</v>
      </c>
      <c r="N488" s="738">
        <v>1</v>
      </c>
      <c r="O488" s="738">
        <v>195</v>
      </c>
      <c r="P488" s="741">
        <v>1</v>
      </c>
      <c r="Q488" s="741">
        <v>196</v>
      </c>
      <c r="R488" s="754">
        <v>0.25128205128205128</v>
      </c>
      <c r="S488" s="742">
        <v>196</v>
      </c>
    </row>
    <row r="489" spans="1:19" ht="14.4" customHeight="1" x14ac:dyDescent="0.3">
      <c r="A489" s="737" t="s">
        <v>6689</v>
      </c>
      <c r="B489" s="738" t="s">
        <v>6792</v>
      </c>
      <c r="C489" s="738" t="s">
        <v>625</v>
      </c>
      <c r="D489" s="738" t="s">
        <v>3124</v>
      </c>
      <c r="E489" s="738" t="s">
        <v>6651</v>
      </c>
      <c r="F489" s="738" t="s">
        <v>6695</v>
      </c>
      <c r="G489" s="738" t="s">
        <v>6696</v>
      </c>
      <c r="H489" s="741">
        <v>1</v>
      </c>
      <c r="I489" s="741">
        <v>35</v>
      </c>
      <c r="J489" s="738">
        <v>0.94594594594594594</v>
      </c>
      <c r="K489" s="738">
        <v>35</v>
      </c>
      <c r="L489" s="741">
        <v>1</v>
      </c>
      <c r="M489" s="741">
        <v>37</v>
      </c>
      <c r="N489" s="738">
        <v>1</v>
      </c>
      <c r="O489" s="738">
        <v>37</v>
      </c>
      <c r="P489" s="741">
        <v>1</v>
      </c>
      <c r="Q489" s="741">
        <v>37</v>
      </c>
      <c r="R489" s="754">
        <v>1</v>
      </c>
      <c r="S489" s="742">
        <v>37</v>
      </c>
    </row>
    <row r="490" spans="1:19" ht="14.4" customHeight="1" x14ac:dyDescent="0.3">
      <c r="A490" s="737" t="s">
        <v>6689</v>
      </c>
      <c r="B490" s="738" t="s">
        <v>6792</v>
      </c>
      <c r="C490" s="738" t="s">
        <v>625</v>
      </c>
      <c r="D490" s="738" t="s">
        <v>3124</v>
      </c>
      <c r="E490" s="738" t="s">
        <v>6651</v>
      </c>
      <c r="F490" s="738" t="s">
        <v>6848</v>
      </c>
      <c r="G490" s="738" t="s">
        <v>6849</v>
      </c>
      <c r="H490" s="741"/>
      <c r="I490" s="741"/>
      <c r="J490" s="738"/>
      <c r="K490" s="738"/>
      <c r="L490" s="741"/>
      <c r="M490" s="741"/>
      <c r="N490" s="738"/>
      <c r="O490" s="738"/>
      <c r="P490" s="741">
        <v>2</v>
      </c>
      <c r="Q490" s="741">
        <v>354</v>
      </c>
      <c r="R490" s="754"/>
      <c r="S490" s="742">
        <v>177</v>
      </c>
    </row>
    <row r="491" spans="1:19" ht="14.4" customHeight="1" x14ac:dyDescent="0.3">
      <c r="A491" s="737" t="s">
        <v>6689</v>
      </c>
      <c r="B491" s="738" t="s">
        <v>6792</v>
      </c>
      <c r="C491" s="738" t="s">
        <v>625</v>
      </c>
      <c r="D491" s="738" t="s">
        <v>3124</v>
      </c>
      <c r="E491" s="738" t="s">
        <v>6651</v>
      </c>
      <c r="F491" s="738" t="s">
        <v>6850</v>
      </c>
      <c r="G491" s="738" t="s">
        <v>6851</v>
      </c>
      <c r="H491" s="741"/>
      <c r="I491" s="741"/>
      <c r="J491" s="738"/>
      <c r="K491" s="738"/>
      <c r="L491" s="741"/>
      <c r="M491" s="741"/>
      <c r="N491" s="738"/>
      <c r="O491" s="738"/>
      <c r="P491" s="741">
        <v>1</v>
      </c>
      <c r="Q491" s="741">
        <v>0</v>
      </c>
      <c r="R491" s="754"/>
      <c r="S491" s="742">
        <v>0</v>
      </c>
    </row>
    <row r="492" spans="1:19" ht="14.4" customHeight="1" x14ac:dyDescent="0.3">
      <c r="A492" s="737" t="s">
        <v>6689</v>
      </c>
      <c r="B492" s="738" t="s">
        <v>6792</v>
      </c>
      <c r="C492" s="738" t="s">
        <v>625</v>
      </c>
      <c r="D492" s="738" t="s">
        <v>3124</v>
      </c>
      <c r="E492" s="738" t="s">
        <v>6651</v>
      </c>
      <c r="F492" s="738" t="s">
        <v>6699</v>
      </c>
      <c r="G492" s="738" t="s">
        <v>6700</v>
      </c>
      <c r="H492" s="741">
        <v>1</v>
      </c>
      <c r="I492" s="741">
        <v>108</v>
      </c>
      <c r="J492" s="738">
        <v>0.13300492610837439</v>
      </c>
      <c r="K492" s="738">
        <v>108</v>
      </c>
      <c r="L492" s="741">
        <v>7</v>
      </c>
      <c r="M492" s="741">
        <v>812</v>
      </c>
      <c r="N492" s="738">
        <v>1</v>
      </c>
      <c r="O492" s="738">
        <v>116</v>
      </c>
      <c r="P492" s="741">
        <v>4</v>
      </c>
      <c r="Q492" s="741">
        <v>464</v>
      </c>
      <c r="R492" s="754">
        <v>0.5714285714285714</v>
      </c>
      <c r="S492" s="742">
        <v>116</v>
      </c>
    </row>
    <row r="493" spans="1:19" ht="14.4" customHeight="1" x14ac:dyDescent="0.3">
      <c r="A493" s="737" t="s">
        <v>6689</v>
      </c>
      <c r="B493" s="738" t="s">
        <v>6792</v>
      </c>
      <c r="C493" s="738" t="s">
        <v>625</v>
      </c>
      <c r="D493" s="738" t="s">
        <v>3124</v>
      </c>
      <c r="E493" s="738" t="s">
        <v>6651</v>
      </c>
      <c r="F493" s="738" t="s">
        <v>6666</v>
      </c>
      <c r="G493" s="738" t="s">
        <v>6667</v>
      </c>
      <c r="H493" s="741"/>
      <c r="I493" s="741"/>
      <c r="J493" s="738"/>
      <c r="K493" s="738"/>
      <c r="L493" s="741">
        <v>5</v>
      </c>
      <c r="M493" s="741">
        <v>185</v>
      </c>
      <c r="N493" s="738">
        <v>1</v>
      </c>
      <c r="O493" s="738">
        <v>37</v>
      </c>
      <c r="P493" s="741">
        <v>2</v>
      </c>
      <c r="Q493" s="741">
        <v>74</v>
      </c>
      <c r="R493" s="754">
        <v>0.4</v>
      </c>
      <c r="S493" s="742">
        <v>37</v>
      </c>
    </row>
    <row r="494" spans="1:19" ht="14.4" customHeight="1" x14ac:dyDescent="0.3">
      <c r="A494" s="737" t="s">
        <v>6689</v>
      </c>
      <c r="B494" s="738" t="s">
        <v>6792</v>
      </c>
      <c r="C494" s="738" t="s">
        <v>625</v>
      </c>
      <c r="D494" s="738" t="s">
        <v>3124</v>
      </c>
      <c r="E494" s="738" t="s">
        <v>6651</v>
      </c>
      <c r="F494" s="738" t="s">
        <v>6726</v>
      </c>
      <c r="G494" s="738" t="s">
        <v>6727</v>
      </c>
      <c r="H494" s="741">
        <v>1</v>
      </c>
      <c r="I494" s="741">
        <v>31</v>
      </c>
      <c r="J494" s="738"/>
      <c r="K494" s="738">
        <v>31</v>
      </c>
      <c r="L494" s="741"/>
      <c r="M494" s="741"/>
      <c r="N494" s="738"/>
      <c r="O494" s="738"/>
      <c r="P494" s="741"/>
      <c r="Q494" s="741"/>
      <c r="R494" s="754"/>
      <c r="S494" s="742"/>
    </row>
    <row r="495" spans="1:19" ht="14.4" customHeight="1" x14ac:dyDescent="0.3">
      <c r="A495" s="737" t="s">
        <v>6689</v>
      </c>
      <c r="B495" s="738" t="s">
        <v>6792</v>
      </c>
      <c r="C495" s="738" t="s">
        <v>625</v>
      </c>
      <c r="D495" s="738" t="s">
        <v>3124</v>
      </c>
      <c r="E495" s="738" t="s">
        <v>6651</v>
      </c>
      <c r="F495" s="738" t="s">
        <v>6852</v>
      </c>
      <c r="G495" s="738" t="s">
        <v>6853</v>
      </c>
      <c r="H495" s="741"/>
      <c r="I495" s="741"/>
      <c r="J495" s="738"/>
      <c r="K495" s="738"/>
      <c r="L495" s="741"/>
      <c r="M495" s="741"/>
      <c r="N495" s="738"/>
      <c r="O495" s="738"/>
      <c r="P495" s="741">
        <v>1</v>
      </c>
      <c r="Q495" s="741">
        <v>355</v>
      </c>
      <c r="R495" s="754"/>
      <c r="S495" s="742">
        <v>355</v>
      </c>
    </row>
    <row r="496" spans="1:19" ht="14.4" customHeight="1" x14ac:dyDescent="0.3">
      <c r="A496" s="737" t="s">
        <v>6689</v>
      </c>
      <c r="B496" s="738" t="s">
        <v>6792</v>
      </c>
      <c r="C496" s="738" t="s">
        <v>625</v>
      </c>
      <c r="D496" s="738" t="s">
        <v>3124</v>
      </c>
      <c r="E496" s="738" t="s">
        <v>6651</v>
      </c>
      <c r="F496" s="738" t="s">
        <v>6760</v>
      </c>
      <c r="G496" s="738" t="s">
        <v>6761</v>
      </c>
      <c r="H496" s="741"/>
      <c r="I496" s="741"/>
      <c r="J496" s="738"/>
      <c r="K496" s="738"/>
      <c r="L496" s="741"/>
      <c r="M496" s="741"/>
      <c r="N496" s="738"/>
      <c r="O496" s="738"/>
      <c r="P496" s="741">
        <v>2</v>
      </c>
      <c r="Q496" s="741">
        <v>154</v>
      </c>
      <c r="R496" s="754"/>
      <c r="S496" s="742">
        <v>77</v>
      </c>
    </row>
    <row r="497" spans="1:19" ht="14.4" customHeight="1" x14ac:dyDescent="0.3">
      <c r="A497" s="737" t="s">
        <v>6689</v>
      </c>
      <c r="B497" s="738" t="s">
        <v>6792</v>
      </c>
      <c r="C497" s="738" t="s">
        <v>625</v>
      </c>
      <c r="D497" s="738" t="s">
        <v>3124</v>
      </c>
      <c r="E497" s="738" t="s">
        <v>6651</v>
      </c>
      <c r="F497" s="738" t="s">
        <v>6762</v>
      </c>
      <c r="G497" s="738" t="s">
        <v>6763</v>
      </c>
      <c r="H497" s="741"/>
      <c r="I497" s="741"/>
      <c r="J497" s="738"/>
      <c r="K497" s="738"/>
      <c r="L497" s="741">
        <v>1</v>
      </c>
      <c r="M497" s="741">
        <v>59</v>
      </c>
      <c r="N497" s="738">
        <v>1</v>
      </c>
      <c r="O497" s="738">
        <v>59</v>
      </c>
      <c r="P497" s="741"/>
      <c r="Q497" s="741"/>
      <c r="R497" s="754"/>
      <c r="S497" s="742"/>
    </row>
    <row r="498" spans="1:19" ht="14.4" customHeight="1" x14ac:dyDescent="0.3">
      <c r="A498" s="737" t="s">
        <v>6689</v>
      </c>
      <c r="B498" s="738" t="s">
        <v>6792</v>
      </c>
      <c r="C498" s="738" t="s">
        <v>625</v>
      </c>
      <c r="D498" s="738" t="s">
        <v>3124</v>
      </c>
      <c r="E498" s="738" t="s">
        <v>6651</v>
      </c>
      <c r="F498" s="738" t="s">
        <v>6856</v>
      </c>
      <c r="G498" s="738" t="s">
        <v>6857</v>
      </c>
      <c r="H498" s="741">
        <v>4</v>
      </c>
      <c r="I498" s="741">
        <v>660</v>
      </c>
      <c r="J498" s="738">
        <v>0.17756255044390637</v>
      </c>
      <c r="K498" s="738">
        <v>165</v>
      </c>
      <c r="L498" s="741">
        <v>21</v>
      </c>
      <c r="M498" s="741">
        <v>3717</v>
      </c>
      <c r="N498" s="738">
        <v>1</v>
      </c>
      <c r="O498" s="738">
        <v>177</v>
      </c>
      <c r="P498" s="741">
        <v>22</v>
      </c>
      <c r="Q498" s="741">
        <v>3894</v>
      </c>
      <c r="R498" s="754">
        <v>1.0476190476190477</v>
      </c>
      <c r="S498" s="742">
        <v>177</v>
      </c>
    </row>
    <row r="499" spans="1:19" ht="14.4" customHeight="1" x14ac:dyDescent="0.3">
      <c r="A499" s="737" t="s">
        <v>6689</v>
      </c>
      <c r="B499" s="738" t="s">
        <v>6792</v>
      </c>
      <c r="C499" s="738" t="s">
        <v>625</v>
      </c>
      <c r="D499" s="738" t="s">
        <v>3130</v>
      </c>
      <c r="E499" s="738" t="s">
        <v>6651</v>
      </c>
      <c r="F499" s="738" t="s">
        <v>6720</v>
      </c>
      <c r="G499" s="738" t="s">
        <v>6721</v>
      </c>
      <c r="H499" s="741"/>
      <c r="I499" s="741"/>
      <c r="J499" s="738"/>
      <c r="K499" s="738"/>
      <c r="L499" s="741">
        <v>2</v>
      </c>
      <c r="M499" s="741">
        <v>292</v>
      </c>
      <c r="N499" s="738">
        <v>1</v>
      </c>
      <c r="O499" s="738">
        <v>146</v>
      </c>
      <c r="P499" s="741"/>
      <c r="Q499" s="741"/>
      <c r="R499" s="754"/>
      <c r="S499" s="742"/>
    </row>
    <row r="500" spans="1:19" ht="14.4" customHeight="1" x14ac:dyDescent="0.3">
      <c r="A500" s="737" t="s">
        <v>6689</v>
      </c>
      <c r="B500" s="738" t="s">
        <v>6792</v>
      </c>
      <c r="C500" s="738" t="s">
        <v>625</v>
      </c>
      <c r="D500" s="738" t="s">
        <v>3130</v>
      </c>
      <c r="E500" s="738" t="s">
        <v>6651</v>
      </c>
      <c r="F500" s="738" t="s">
        <v>6695</v>
      </c>
      <c r="G500" s="738" t="s">
        <v>6696</v>
      </c>
      <c r="H500" s="741"/>
      <c r="I500" s="741"/>
      <c r="J500" s="738"/>
      <c r="K500" s="738"/>
      <c r="L500" s="741">
        <v>1</v>
      </c>
      <c r="M500" s="741">
        <v>37</v>
      </c>
      <c r="N500" s="738">
        <v>1</v>
      </c>
      <c r="O500" s="738">
        <v>37</v>
      </c>
      <c r="P500" s="741"/>
      <c r="Q500" s="741"/>
      <c r="R500" s="754"/>
      <c r="S500" s="742"/>
    </row>
    <row r="501" spans="1:19" ht="14.4" customHeight="1" x14ac:dyDescent="0.3">
      <c r="A501" s="737" t="s">
        <v>6689</v>
      </c>
      <c r="B501" s="738" t="s">
        <v>6792</v>
      </c>
      <c r="C501" s="738" t="s">
        <v>625</v>
      </c>
      <c r="D501" s="738" t="s">
        <v>3131</v>
      </c>
      <c r="E501" s="738" t="s">
        <v>6633</v>
      </c>
      <c r="F501" s="738" t="s">
        <v>6815</v>
      </c>
      <c r="G501" s="738" t="s">
        <v>1502</v>
      </c>
      <c r="H501" s="741">
        <v>1</v>
      </c>
      <c r="I501" s="741">
        <v>1118.8900000000001</v>
      </c>
      <c r="J501" s="738"/>
      <c r="K501" s="738">
        <v>1118.8900000000001</v>
      </c>
      <c r="L501" s="741"/>
      <c r="M501" s="741"/>
      <c r="N501" s="738"/>
      <c r="O501" s="738"/>
      <c r="P501" s="741"/>
      <c r="Q501" s="741"/>
      <c r="R501" s="754"/>
      <c r="S501" s="742"/>
    </row>
    <row r="502" spans="1:19" ht="14.4" customHeight="1" x14ac:dyDescent="0.3">
      <c r="A502" s="737" t="s">
        <v>6689</v>
      </c>
      <c r="B502" s="738" t="s">
        <v>6792</v>
      </c>
      <c r="C502" s="738" t="s">
        <v>625</v>
      </c>
      <c r="D502" s="738" t="s">
        <v>3131</v>
      </c>
      <c r="E502" s="738" t="s">
        <v>6651</v>
      </c>
      <c r="F502" s="738" t="s">
        <v>6720</v>
      </c>
      <c r="G502" s="738" t="s">
        <v>6721</v>
      </c>
      <c r="H502" s="741">
        <v>1</v>
      </c>
      <c r="I502" s="741">
        <v>144</v>
      </c>
      <c r="J502" s="738"/>
      <c r="K502" s="738">
        <v>144</v>
      </c>
      <c r="L502" s="741"/>
      <c r="M502" s="741"/>
      <c r="N502" s="738"/>
      <c r="O502" s="738"/>
      <c r="P502" s="741"/>
      <c r="Q502" s="741"/>
      <c r="R502" s="754"/>
      <c r="S502" s="742"/>
    </row>
    <row r="503" spans="1:19" ht="14.4" customHeight="1" x14ac:dyDescent="0.3">
      <c r="A503" s="737" t="s">
        <v>6689</v>
      </c>
      <c r="B503" s="738" t="s">
        <v>6792</v>
      </c>
      <c r="C503" s="738" t="s">
        <v>625</v>
      </c>
      <c r="D503" s="738" t="s">
        <v>3131</v>
      </c>
      <c r="E503" s="738" t="s">
        <v>6651</v>
      </c>
      <c r="F503" s="738" t="s">
        <v>6856</v>
      </c>
      <c r="G503" s="738" t="s">
        <v>6857</v>
      </c>
      <c r="H503" s="741">
        <v>1</v>
      </c>
      <c r="I503" s="741">
        <v>165</v>
      </c>
      <c r="J503" s="738"/>
      <c r="K503" s="738">
        <v>165</v>
      </c>
      <c r="L503" s="741"/>
      <c r="M503" s="741"/>
      <c r="N503" s="738"/>
      <c r="O503" s="738"/>
      <c r="P503" s="741"/>
      <c r="Q503" s="741"/>
      <c r="R503" s="754"/>
      <c r="S503" s="742"/>
    </row>
    <row r="504" spans="1:19" ht="14.4" customHeight="1" x14ac:dyDescent="0.3">
      <c r="A504" s="737" t="s">
        <v>6689</v>
      </c>
      <c r="B504" s="738" t="s">
        <v>6792</v>
      </c>
      <c r="C504" s="738" t="s">
        <v>625</v>
      </c>
      <c r="D504" s="738" t="s">
        <v>3133</v>
      </c>
      <c r="E504" s="738" t="s">
        <v>6651</v>
      </c>
      <c r="F504" s="738" t="s">
        <v>6720</v>
      </c>
      <c r="G504" s="738" t="s">
        <v>6721</v>
      </c>
      <c r="H504" s="741"/>
      <c r="I504" s="741"/>
      <c r="J504" s="738"/>
      <c r="K504" s="738"/>
      <c r="L504" s="741">
        <v>1</v>
      </c>
      <c r="M504" s="741">
        <v>146</v>
      </c>
      <c r="N504" s="738">
        <v>1</v>
      </c>
      <c r="O504" s="738">
        <v>146</v>
      </c>
      <c r="P504" s="741"/>
      <c r="Q504" s="741"/>
      <c r="R504" s="754"/>
      <c r="S504" s="742"/>
    </row>
    <row r="505" spans="1:19" ht="14.4" customHeight="1" x14ac:dyDescent="0.3">
      <c r="A505" s="737" t="s">
        <v>6689</v>
      </c>
      <c r="B505" s="738" t="s">
        <v>6792</v>
      </c>
      <c r="C505" s="738" t="s">
        <v>625</v>
      </c>
      <c r="D505" s="738" t="s">
        <v>3133</v>
      </c>
      <c r="E505" s="738" t="s">
        <v>6651</v>
      </c>
      <c r="F505" s="738" t="s">
        <v>6846</v>
      </c>
      <c r="G505" s="738" t="s">
        <v>6847</v>
      </c>
      <c r="H505" s="741"/>
      <c r="I505" s="741"/>
      <c r="J505" s="738"/>
      <c r="K505" s="738"/>
      <c r="L505" s="741">
        <v>1</v>
      </c>
      <c r="M505" s="741">
        <v>195</v>
      </c>
      <c r="N505" s="738">
        <v>1</v>
      </c>
      <c r="O505" s="738">
        <v>195</v>
      </c>
      <c r="P505" s="741"/>
      <c r="Q505" s="741"/>
      <c r="R505" s="754"/>
      <c r="S505" s="742"/>
    </row>
    <row r="506" spans="1:19" ht="14.4" customHeight="1" x14ac:dyDescent="0.3">
      <c r="A506" s="737" t="s">
        <v>6689</v>
      </c>
      <c r="B506" s="738" t="s">
        <v>6792</v>
      </c>
      <c r="C506" s="738" t="s">
        <v>625</v>
      </c>
      <c r="D506" s="738" t="s">
        <v>3135</v>
      </c>
      <c r="E506" s="738" t="s">
        <v>6651</v>
      </c>
      <c r="F506" s="738" t="s">
        <v>6720</v>
      </c>
      <c r="G506" s="738" t="s">
        <v>6721</v>
      </c>
      <c r="H506" s="741"/>
      <c r="I506" s="741"/>
      <c r="J506" s="738"/>
      <c r="K506" s="738"/>
      <c r="L506" s="741">
        <v>1</v>
      </c>
      <c r="M506" s="741">
        <v>146</v>
      </c>
      <c r="N506" s="738">
        <v>1</v>
      </c>
      <c r="O506" s="738">
        <v>146</v>
      </c>
      <c r="P506" s="741"/>
      <c r="Q506" s="741"/>
      <c r="R506" s="754"/>
      <c r="S506" s="742"/>
    </row>
    <row r="507" spans="1:19" ht="14.4" customHeight="1" x14ac:dyDescent="0.3">
      <c r="A507" s="737" t="s">
        <v>6689</v>
      </c>
      <c r="B507" s="738" t="s">
        <v>6792</v>
      </c>
      <c r="C507" s="738" t="s">
        <v>625</v>
      </c>
      <c r="D507" s="738" t="s">
        <v>3141</v>
      </c>
      <c r="E507" s="738" t="s">
        <v>6831</v>
      </c>
      <c r="F507" s="738" t="s">
        <v>6834</v>
      </c>
      <c r="G507" s="738" t="s">
        <v>6833</v>
      </c>
      <c r="H507" s="741"/>
      <c r="I507" s="741"/>
      <c r="J507" s="738"/>
      <c r="K507" s="738"/>
      <c r="L507" s="741"/>
      <c r="M507" s="741"/>
      <c r="N507" s="738"/>
      <c r="O507" s="738"/>
      <c r="P507" s="741">
        <v>2</v>
      </c>
      <c r="Q507" s="741">
        <v>3320.52</v>
      </c>
      <c r="R507" s="754"/>
      <c r="S507" s="742">
        <v>1660.26</v>
      </c>
    </row>
    <row r="508" spans="1:19" ht="14.4" customHeight="1" x14ac:dyDescent="0.3">
      <c r="A508" s="737" t="s">
        <v>6689</v>
      </c>
      <c r="B508" s="738" t="s">
        <v>6792</v>
      </c>
      <c r="C508" s="738" t="s">
        <v>625</v>
      </c>
      <c r="D508" s="738" t="s">
        <v>3141</v>
      </c>
      <c r="E508" s="738" t="s">
        <v>6831</v>
      </c>
      <c r="F508" s="738" t="s">
        <v>6837</v>
      </c>
      <c r="G508" s="738" t="s">
        <v>6838</v>
      </c>
      <c r="H508" s="741"/>
      <c r="I508" s="741"/>
      <c r="J508" s="738"/>
      <c r="K508" s="738"/>
      <c r="L508" s="741"/>
      <c r="M508" s="741"/>
      <c r="N508" s="738"/>
      <c r="O508" s="738"/>
      <c r="P508" s="741">
        <v>2</v>
      </c>
      <c r="Q508" s="741">
        <v>491.22</v>
      </c>
      <c r="R508" s="754"/>
      <c r="S508" s="742">
        <v>245.61</v>
      </c>
    </row>
    <row r="509" spans="1:19" ht="14.4" customHeight="1" x14ac:dyDescent="0.3">
      <c r="A509" s="737" t="s">
        <v>6689</v>
      </c>
      <c r="B509" s="738" t="s">
        <v>6792</v>
      </c>
      <c r="C509" s="738" t="s">
        <v>625</v>
      </c>
      <c r="D509" s="738" t="s">
        <v>3141</v>
      </c>
      <c r="E509" s="738" t="s">
        <v>6651</v>
      </c>
      <c r="F509" s="738" t="s">
        <v>6654</v>
      </c>
      <c r="G509" s="738" t="s">
        <v>6655</v>
      </c>
      <c r="H509" s="741"/>
      <c r="I509" s="741"/>
      <c r="J509" s="738"/>
      <c r="K509" s="738"/>
      <c r="L509" s="741">
        <v>1</v>
      </c>
      <c r="M509" s="741">
        <v>30</v>
      </c>
      <c r="N509" s="738">
        <v>1</v>
      </c>
      <c r="O509" s="738">
        <v>30</v>
      </c>
      <c r="P509" s="741"/>
      <c r="Q509" s="741"/>
      <c r="R509" s="754"/>
      <c r="S509" s="742"/>
    </row>
    <row r="510" spans="1:19" ht="14.4" customHeight="1" x14ac:dyDescent="0.3">
      <c r="A510" s="737" t="s">
        <v>6689</v>
      </c>
      <c r="B510" s="738" t="s">
        <v>6792</v>
      </c>
      <c r="C510" s="738" t="s">
        <v>625</v>
      </c>
      <c r="D510" s="738" t="s">
        <v>3141</v>
      </c>
      <c r="E510" s="738" t="s">
        <v>6651</v>
      </c>
      <c r="F510" s="738" t="s">
        <v>6656</v>
      </c>
      <c r="G510" s="738" t="s">
        <v>6657</v>
      </c>
      <c r="H510" s="741"/>
      <c r="I510" s="741"/>
      <c r="J510" s="738"/>
      <c r="K510" s="738"/>
      <c r="L510" s="741"/>
      <c r="M510" s="741"/>
      <c r="N510" s="738"/>
      <c r="O510" s="738"/>
      <c r="P510" s="741">
        <v>2</v>
      </c>
      <c r="Q510" s="741">
        <v>132</v>
      </c>
      <c r="R510" s="754"/>
      <c r="S510" s="742">
        <v>66</v>
      </c>
    </row>
    <row r="511" spans="1:19" ht="14.4" customHeight="1" x14ac:dyDescent="0.3">
      <c r="A511" s="737" t="s">
        <v>6689</v>
      </c>
      <c r="B511" s="738" t="s">
        <v>6792</v>
      </c>
      <c r="C511" s="738" t="s">
        <v>625</v>
      </c>
      <c r="D511" s="738" t="s">
        <v>3141</v>
      </c>
      <c r="E511" s="738" t="s">
        <v>6651</v>
      </c>
      <c r="F511" s="738" t="s">
        <v>6720</v>
      </c>
      <c r="G511" s="738" t="s">
        <v>6721</v>
      </c>
      <c r="H511" s="741"/>
      <c r="I511" s="741"/>
      <c r="J511" s="738"/>
      <c r="K511" s="738"/>
      <c r="L511" s="741">
        <v>2</v>
      </c>
      <c r="M511" s="741">
        <v>292</v>
      </c>
      <c r="N511" s="738">
        <v>1</v>
      </c>
      <c r="O511" s="738">
        <v>146</v>
      </c>
      <c r="P511" s="741">
        <v>1</v>
      </c>
      <c r="Q511" s="741">
        <v>147</v>
      </c>
      <c r="R511" s="754">
        <v>0.50342465753424659</v>
      </c>
      <c r="S511" s="742">
        <v>147</v>
      </c>
    </row>
    <row r="512" spans="1:19" ht="14.4" customHeight="1" x14ac:dyDescent="0.3">
      <c r="A512" s="737" t="s">
        <v>6689</v>
      </c>
      <c r="B512" s="738" t="s">
        <v>6792</v>
      </c>
      <c r="C512" s="738" t="s">
        <v>625</v>
      </c>
      <c r="D512" s="738" t="s">
        <v>3141</v>
      </c>
      <c r="E512" s="738" t="s">
        <v>6651</v>
      </c>
      <c r="F512" s="738" t="s">
        <v>6846</v>
      </c>
      <c r="G512" s="738" t="s">
        <v>6847</v>
      </c>
      <c r="H512" s="741"/>
      <c r="I512" s="741"/>
      <c r="J512" s="738"/>
      <c r="K512" s="738"/>
      <c r="L512" s="741">
        <v>1</v>
      </c>
      <c r="M512" s="741">
        <v>195</v>
      </c>
      <c r="N512" s="738">
        <v>1</v>
      </c>
      <c r="O512" s="738">
        <v>195</v>
      </c>
      <c r="P512" s="741">
        <v>2</v>
      </c>
      <c r="Q512" s="741">
        <v>392</v>
      </c>
      <c r="R512" s="754">
        <v>2.0102564102564102</v>
      </c>
      <c r="S512" s="742">
        <v>196</v>
      </c>
    </row>
    <row r="513" spans="1:19" ht="14.4" customHeight="1" x14ac:dyDescent="0.3">
      <c r="A513" s="737" t="s">
        <v>6689</v>
      </c>
      <c r="B513" s="738" t="s">
        <v>6792</v>
      </c>
      <c r="C513" s="738" t="s">
        <v>625</v>
      </c>
      <c r="D513" s="738" t="s">
        <v>3141</v>
      </c>
      <c r="E513" s="738" t="s">
        <v>6651</v>
      </c>
      <c r="F513" s="738" t="s">
        <v>6699</v>
      </c>
      <c r="G513" s="738" t="s">
        <v>6700</v>
      </c>
      <c r="H513" s="741"/>
      <c r="I513" s="741"/>
      <c r="J513" s="738"/>
      <c r="K513" s="738"/>
      <c r="L513" s="741">
        <v>4</v>
      </c>
      <c r="M513" s="741">
        <v>464</v>
      </c>
      <c r="N513" s="738">
        <v>1</v>
      </c>
      <c r="O513" s="738">
        <v>116</v>
      </c>
      <c r="P513" s="741">
        <v>3</v>
      </c>
      <c r="Q513" s="741">
        <v>348</v>
      </c>
      <c r="R513" s="754">
        <v>0.75</v>
      </c>
      <c r="S513" s="742">
        <v>116</v>
      </c>
    </row>
    <row r="514" spans="1:19" ht="14.4" customHeight="1" x14ac:dyDescent="0.3">
      <c r="A514" s="737" t="s">
        <v>6689</v>
      </c>
      <c r="B514" s="738" t="s">
        <v>6792</v>
      </c>
      <c r="C514" s="738" t="s">
        <v>625</v>
      </c>
      <c r="D514" s="738" t="s">
        <v>3141</v>
      </c>
      <c r="E514" s="738" t="s">
        <v>6651</v>
      </c>
      <c r="F514" s="738" t="s">
        <v>6666</v>
      </c>
      <c r="G514" s="738" t="s">
        <v>6667</v>
      </c>
      <c r="H514" s="741"/>
      <c r="I514" s="741"/>
      <c r="J514" s="738"/>
      <c r="K514" s="738"/>
      <c r="L514" s="741"/>
      <c r="M514" s="741"/>
      <c r="N514" s="738"/>
      <c r="O514" s="738"/>
      <c r="P514" s="741">
        <v>2</v>
      </c>
      <c r="Q514" s="741">
        <v>74</v>
      </c>
      <c r="R514" s="754"/>
      <c r="S514" s="742">
        <v>37</v>
      </c>
    </row>
    <row r="515" spans="1:19" ht="14.4" customHeight="1" x14ac:dyDescent="0.3">
      <c r="A515" s="737" t="s">
        <v>6689</v>
      </c>
      <c r="B515" s="738" t="s">
        <v>6792</v>
      </c>
      <c r="C515" s="738" t="s">
        <v>625</v>
      </c>
      <c r="D515" s="738" t="s">
        <v>3141</v>
      </c>
      <c r="E515" s="738" t="s">
        <v>6651</v>
      </c>
      <c r="F515" s="738" t="s">
        <v>6703</v>
      </c>
      <c r="G515" s="738" t="s">
        <v>6704</v>
      </c>
      <c r="H515" s="741"/>
      <c r="I515" s="741"/>
      <c r="J515" s="738"/>
      <c r="K515" s="738"/>
      <c r="L515" s="741"/>
      <c r="M515" s="741"/>
      <c r="N515" s="738"/>
      <c r="O515" s="738"/>
      <c r="P515" s="741">
        <v>1</v>
      </c>
      <c r="Q515" s="741">
        <v>74</v>
      </c>
      <c r="R515" s="754"/>
      <c r="S515" s="742">
        <v>74</v>
      </c>
    </row>
    <row r="516" spans="1:19" ht="14.4" customHeight="1" x14ac:dyDescent="0.3">
      <c r="A516" s="737" t="s">
        <v>6689</v>
      </c>
      <c r="B516" s="738" t="s">
        <v>6792</v>
      </c>
      <c r="C516" s="738" t="s">
        <v>625</v>
      </c>
      <c r="D516" s="738" t="s">
        <v>3141</v>
      </c>
      <c r="E516" s="738" t="s">
        <v>6651</v>
      </c>
      <c r="F516" s="738" t="s">
        <v>6852</v>
      </c>
      <c r="G516" s="738" t="s">
        <v>6853</v>
      </c>
      <c r="H516" s="741"/>
      <c r="I516" s="741"/>
      <c r="J516" s="738"/>
      <c r="K516" s="738"/>
      <c r="L516" s="741"/>
      <c r="M516" s="741"/>
      <c r="N516" s="738"/>
      <c r="O516" s="738"/>
      <c r="P516" s="741">
        <v>2</v>
      </c>
      <c r="Q516" s="741">
        <v>710</v>
      </c>
      <c r="R516" s="754"/>
      <c r="S516" s="742">
        <v>355</v>
      </c>
    </row>
    <row r="517" spans="1:19" ht="14.4" customHeight="1" x14ac:dyDescent="0.3">
      <c r="A517" s="737" t="s">
        <v>6689</v>
      </c>
      <c r="B517" s="738" t="s">
        <v>6792</v>
      </c>
      <c r="C517" s="738" t="s">
        <v>625</v>
      </c>
      <c r="D517" s="738" t="s">
        <v>3141</v>
      </c>
      <c r="E517" s="738" t="s">
        <v>6651</v>
      </c>
      <c r="F517" s="738" t="s">
        <v>6856</v>
      </c>
      <c r="G517" s="738" t="s">
        <v>6857</v>
      </c>
      <c r="H517" s="741"/>
      <c r="I517" s="741"/>
      <c r="J517" s="738"/>
      <c r="K517" s="738"/>
      <c r="L517" s="741">
        <v>4</v>
      </c>
      <c r="M517" s="741">
        <v>708</v>
      </c>
      <c r="N517" s="738">
        <v>1</v>
      </c>
      <c r="O517" s="738">
        <v>177</v>
      </c>
      <c r="P517" s="741">
        <v>5</v>
      </c>
      <c r="Q517" s="741">
        <v>885</v>
      </c>
      <c r="R517" s="754">
        <v>1.25</v>
      </c>
      <c r="S517" s="742">
        <v>177</v>
      </c>
    </row>
    <row r="518" spans="1:19" ht="14.4" customHeight="1" x14ac:dyDescent="0.3">
      <c r="A518" s="737" t="s">
        <v>6689</v>
      </c>
      <c r="B518" s="738" t="s">
        <v>6792</v>
      </c>
      <c r="C518" s="738" t="s">
        <v>625</v>
      </c>
      <c r="D518" s="738" t="s">
        <v>3147</v>
      </c>
      <c r="E518" s="738" t="s">
        <v>6633</v>
      </c>
      <c r="F518" s="738" t="s">
        <v>6805</v>
      </c>
      <c r="G518" s="738" t="s">
        <v>6806</v>
      </c>
      <c r="H518" s="741"/>
      <c r="I518" s="741"/>
      <c r="J518" s="738"/>
      <c r="K518" s="738"/>
      <c r="L518" s="741">
        <v>1</v>
      </c>
      <c r="M518" s="741">
        <v>45.49</v>
      </c>
      <c r="N518" s="738">
        <v>1</v>
      </c>
      <c r="O518" s="738">
        <v>45.49</v>
      </c>
      <c r="P518" s="741"/>
      <c r="Q518" s="741"/>
      <c r="R518" s="754"/>
      <c r="S518" s="742"/>
    </row>
    <row r="519" spans="1:19" ht="14.4" customHeight="1" x14ac:dyDescent="0.3">
      <c r="A519" s="737" t="s">
        <v>6689</v>
      </c>
      <c r="B519" s="738" t="s">
        <v>6792</v>
      </c>
      <c r="C519" s="738" t="s">
        <v>625</v>
      </c>
      <c r="D519" s="738" t="s">
        <v>3147</v>
      </c>
      <c r="E519" s="738" t="s">
        <v>6651</v>
      </c>
      <c r="F519" s="738" t="s">
        <v>6720</v>
      </c>
      <c r="G519" s="738" t="s">
        <v>6721</v>
      </c>
      <c r="H519" s="741"/>
      <c r="I519" s="741"/>
      <c r="J519" s="738"/>
      <c r="K519" s="738"/>
      <c r="L519" s="741">
        <v>1</v>
      </c>
      <c r="M519" s="741">
        <v>146</v>
      </c>
      <c r="N519" s="738">
        <v>1</v>
      </c>
      <c r="O519" s="738">
        <v>146</v>
      </c>
      <c r="P519" s="741"/>
      <c r="Q519" s="741"/>
      <c r="R519" s="754"/>
      <c r="S519" s="742"/>
    </row>
    <row r="520" spans="1:19" ht="14.4" customHeight="1" x14ac:dyDescent="0.3">
      <c r="A520" s="737" t="s">
        <v>6689</v>
      </c>
      <c r="B520" s="738" t="s">
        <v>6792</v>
      </c>
      <c r="C520" s="738" t="s">
        <v>625</v>
      </c>
      <c r="D520" s="738" t="s">
        <v>3147</v>
      </c>
      <c r="E520" s="738" t="s">
        <v>6651</v>
      </c>
      <c r="F520" s="738" t="s">
        <v>6695</v>
      </c>
      <c r="G520" s="738" t="s">
        <v>6696</v>
      </c>
      <c r="H520" s="741">
        <v>1</v>
      </c>
      <c r="I520" s="741">
        <v>35</v>
      </c>
      <c r="J520" s="738"/>
      <c r="K520" s="738">
        <v>35</v>
      </c>
      <c r="L520" s="741"/>
      <c r="M520" s="741"/>
      <c r="N520" s="738"/>
      <c r="O520" s="738"/>
      <c r="P520" s="741"/>
      <c r="Q520" s="741"/>
      <c r="R520" s="754"/>
      <c r="S520" s="742"/>
    </row>
    <row r="521" spans="1:19" ht="14.4" customHeight="1" x14ac:dyDescent="0.3">
      <c r="A521" s="737" t="s">
        <v>6689</v>
      </c>
      <c r="B521" s="738" t="s">
        <v>6792</v>
      </c>
      <c r="C521" s="738" t="s">
        <v>625</v>
      </c>
      <c r="D521" s="738" t="s">
        <v>3147</v>
      </c>
      <c r="E521" s="738" t="s">
        <v>6651</v>
      </c>
      <c r="F521" s="738" t="s">
        <v>6856</v>
      </c>
      <c r="G521" s="738" t="s">
        <v>6857</v>
      </c>
      <c r="H521" s="741"/>
      <c r="I521" s="741"/>
      <c r="J521" s="738"/>
      <c r="K521" s="738"/>
      <c r="L521" s="741">
        <v>1</v>
      </c>
      <c r="M521" s="741">
        <v>177</v>
      </c>
      <c r="N521" s="738">
        <v>1</v>
      </c>
      <c r="O521" s="738">
        <v>177</v>
      </c>
      <c r="P521" s="741"/>
      <c r="Q521" s="741"/>
      <c r="R521" s="754"/>
      <c r="S521" s="742"/>
    </row>
    <row r="522" spans="1:19" ht="14.4" customHeight="1" x14ac:dyDescent="0.3">
      <c r="A522" s="737" t="s">
        <v>6689</v>
      </c>
      <c r="B522" s="738" t="s">
        <v>6792</v>
      </c>
      <c r="C522" s="738" t="s">
        <v>6776</v>
      </c>
      <c r="D522" s="738" t="s">
        <v>6614</v>
      </c>
      <c r="E522" s="738" t="s">
        <v>6633</v>
      </c>
      <c r="F522" s="738" t="s">
        <v>6801</v>
      </c>
      <c r="G522" s="738" t="s">
        <v>6802</v>
      </c>
      <c r="H522" s="741">
        <v>0</v>
      </c>
      <c r="I522" s="741">
        <v>-7.2759576141834259E-12</v>
      </c>
      <c r="J522" s="738"/>
      <c r="K522" s="738"/>
      <c r="L522" s="741">
        <v>0</v>
      </c>
      <c r="M522" s="741">
        <v>0</v>
      </c>
      <c r="N522" s="738"/>
      <c r="O522" s="738"/>
      <c r="P522" s="741">
        <v>0</v>
      </c>
      <c r="Q522" s="741">
        <v>4.3655745685100555E-11</v>
      </c>
      <c r="R522" s="754"/>
      <c r="S522" s="742"/>
    </row>
    <row r="523" spans="1:19" ht="14.4" customHeight="1" x14ac:dyDescent="0.3">
      <c r="A523" s="737" t="s">
        <v>6689</v>
      </c>
      <c r="B523" s="738" t="s">
        <v>6792</v>
      </c>
      <c r="C523" s="738" t="s">
        <v>6776</v>
      </c>
      <c r="D523" s="738" t="s">
        <v>6614</v>
      </c>
      <c r="E523" s="738" t="s">
        <v>6633</v>
      </c>
      <c r="F523" s="738" t="s">
        <v>6803</v>
      </c>
      <c r="G523" s="738" t="s">
        <v>6804</v>
      </c>
      <c r="H523" s="741">
        <v>0</v>
      </c>
      <c r="I523" s="741">
        <v>0</v>
      </c>
      <c r="J523" s="738"/>
      <c r="K523" s="738"/>
      <c r="L523" s="741">
        <v>0</v>
      </c>
      <c r="M523" s="741">
        <v>0</v>
      </c>
      <c r="N523" s="738"/>
      <c r="O523" s="738"/>
      <c r="P523" s="741">
        <v>0</v>
      </c>
      <c r="Q523" s="741">
        <v>0</v>
      </c>
      <c r="R523" s="754"/>
      <c r="S523" s="742"/>
    </row>
    <row r="524" spans="1:19" ht="14.4" customHeight="1" x14ac:dyDescent="0.3">
      <c r="A524" s="737" t="s">
        <v>6689</v>
      </c>
      <c r="B524" s="738" t="s">
        <v>6860</v>
      </c>
      <c r="C524" s="738" t="s">
        <v>625</v>
      </c>
      <c r="D524" s="738" t="s">
        <v>6614</v>
      </c>
      <c r="E524" s="738" t="s">
        <v>6633</v>
      </c>
      <c r="F524" s="738" t="s">
        <v>6861</v>
      </c>
      <c r="G524" s="738" t="s">
        <v>6862</v>
      </c>
      <c r="H524" s="741">
        <v>2</v>
      </c>
      <c r="I524" s="741">
        <v>19654.240000000002</v>
      </c>
      <c r="J524" s="738"/>
      <c r="K524" s="738">
        <v>9827.1200000000008</v>
      </c>
      <c r="L524" s="741"/>
      <c r="M524" s="741"/>
      <c r="N524" s="738"/>
      <c r="O524" s="738"/>
      <c r="P524" s="741">
        <v>1</v>
      </c>
      <c r="Q524" s="741">
        <v>9827.11</v>
      </c>
      <c r="R524" s="754"/>
      <c r="S524" s="742">
        <v>9827.11</v>
      </c>
    </row>
    <row r="525" spans="1:19" ht="14.4" customHeight="1" x14ac:dyDescent="0.3">
      <c r="A525" s="737" t="s">
        <v>6689</v>
      </c>
      <c r="B525" s="738" t="s">
        <v>6860</v>
      </c>
      <c r="C525" s="738" t="s">
        <v>625</v>
      </c>
      <c r="D525" s="738" t="s">
        <v>6614</v>
      </c>
      <c r="E525" s="738" t="s">
        <v>6633</v>
      </c>
      <c r="F525" s="738" t="s">
        <v>6863</v>
      </c>
      <c r="G525" s="738" t="s">
        <v>6862</v>
      </c>
      <c r="H525" s="741">
        <v>31.5</v>
      </c>
      <c r="I525" s="741">
        <v>619108.86</v>
      </c>
      <c r="J525" s="738">
        <v>1.4921482216310917</v>
      </c>
      <c r="K525" s="738">
        <v>19654.249523809522</v>
      </c>
      <c r="L525" s="741">
        <v>20</v>
      </c>
      <c r="M525" s="741">
        <v>414911.1</v>
      </c>
      <c r="N525" s="738">
        <v>1</v>
      </c>
      <c r="O525" s="738">
        <v>20745.555</v>
      </c>
      <c r="P525" s="741">
        <v>2.5</v>
      </c>
      <c r="Q525" s="741">
        <v>49179.05</v>
      </c>
      <c r="R525" s="754">
        <v>0.11852912587780853</v>
      </c>
      <c r="S525" s="742">
        <v>19671.620000000003</v>
      </c>
    </row>
    <row r="526" spans="1:19" ht="14.4" customHeight="1" x14ac:dyDescent="0.3">
      <c r="A526" s="737" t="s">
        <v>6689</v>
      </c>
      <c r="B526" s="738" t="s">
        <v>6860</v>
      </c>
      <c r="C526" s="738" t="s">
        <v>625</v>
      </c>
      <c r="D526" s="738" t="s">
        <v>6614</v>
      </c>
      <c r="E526" s="738" t="s">
        <v>6633</v>
      </c>
      <c r="F526" s="738" t="s">
        <v>1835</v>
      </c>
      <c r="G526" s="738" t="s">
        <v>6818</v>
      </c>
      <c r="H526" s="741">
        <v>4</v>
      </c>
      <c r="I526" s="741">
        <v>2016651.6</v>
      </c>
      <c r="J526" s="738"/>
      <c r="K526" s="738">
        <v>504162.9</v>
      </c>
      <c r="L526" s="741"/>
      <c r="M526" s="741"/>
      <c r="N526" s="738"/>
      <c r="O526" s="738"/>
      <c r="P526" s="741">
        <v>2</v>
      </c>
      <c r="Q526" s="741">
        <v>925786.4</v>
      </c>
      <c r="R526" s="754"/>
      <c r="S526" s="742">
        <v>462893.2</v>
      </c>
    </row>
    <row r="527" spans="1:19" ht="14.4" customHeight="1" x14ac:dyDescent="0.3">
      <c r="A527" s="737" t="s">
        <v>6689</v>
      </c>
      <c r="B527" s="738" t="s">
        <v>6860</v>
      </c>
      <c r="C527" s="738" t="s">
        <v>625</v>
      </c>
      <c r="D527" s="738" t="s">
        <v>6614</v>
      </c>
      <c r="E527" s="738" t="s">
        <v>6633</v>
      </c>
      <c r="F527" s="738" t="s">
        <v>6864</v>
      </c>
      <c r="G527" s="738" t="s">
        <v>6862</v>
      </c>
      <c r="H527" s="741"/>
      <c r="I527" s="741"/>
      <c r="J527" s="738"/>
      <c r="K527" s="738"/>
      <c r="L527" s="741"/>
      <c r="M527" s="741"/>
      <c r="N527" s="738"/>
      <c r="O527" s="738"/>
      <c r="P527" s="741">
        <v>9.01</v>
      </c>
      <c r="Q527" s="741">
        <v>177644.32</v>
      </c>
      <c r="R527" s="754"/>
      <c r="S527" s="742">
        <v>19716.350721420644</v>
      </c>
    </row>
    <row r="528" spans="1:19" ht="14.4" customHeight="1" x14ac:dyDescent="0.3">
      <c r="A528" s="737" t="s">
        <v>6689</v>
      </c>
      <c r="B528" s="738" t="s">
        <v>6860</v>
      </c>
      <c r="C528" s="738" t="s">
        <v>625</v>
      </c>
      <c r="D528" s="738" t="s">
        <v>6614</v>
      </c>
      <c r="E528" s="738" t="s">
        <v>6633</v>
      </c>
      <c r="F528" s="738" t="s">
        <v>6865</v>
      </c>
      <c r="G528" s="738" t="s">
        <v>6862</v>
      </c>
      <c r="H528" s="741"/>
      <c r="I528" s="741"/>
      <c r="J528" s="738"/>
      <c r="K528" s="738"/>
      <c r="L528" s="741"/>
      <c r="M528" s="741"/>
      <c r="N528" s="738"/>
      <c r="O528" s="738"/>
      <c r="P528" s="741">
        <v>3.01</v>
      </c>
      <c r="Q528" s="741">
        <v>29670.77</v>
      </c>
      <c r="R528" s="754"/>
      <c r="S528" s="742">
        <v>9857.3986710963472</v>
      </c>
    </row>
    <row r="529" spans="1:19" ht="14.4" customHeight="1" x14ac:dyDescent="0.3">
      <c r="A529" s="737" t="s">
        <v>6689</v>
      </c>
      <c r="B529" s="738" t="s">
        <v>6860</v>
      </c>
      <c r="C529" s="738" t="s">
        <v>625</v>
      </c>
      <c r="D529" s="738" t="s">
        <v>6614</v>
      </c>
      <c r="E529" s="738" t="s">
        <v>6633</v>
      </c>
      <c r="F529" s="738" t="s">
        <v>6866</v>
      </c>
      <c r="G529" s="738"/>
      <c r="H529" s="741"/>
      <c r="I529" s="741"/>
      <c r="J529" s="738"/>
      <c r="K529" s="738"/>
      <c r="L529" s="741">
        <v>1</v>
      </c>
      <c r="M529" s="741">
        <v>462893.2</v>
      </c>
      <c r="N529" s="738">
        <v>1</v>
      </c>
      <c r="O529" s="738">
        <v>462893.2</v>
      </c>
      <c r="P529" s="741"/>
      <c r="Q529" s="741"/>
      <c r="R529" s="754"/>
      <c r="S529" s="742"/>
    </row>
    <row r="530" spans="1:19" ht="14.4" customHeight="1" x14ac:dyDescent="0.3">
      <c r="A530" s="737" t="s">
        <v>6689</v>
      </c>
      <c r="B530" s="738" t="s">
        <v>6860</v>
      </c>
      <c r="C530" s="738" t="s">
        <v>625</v>
      </c>
      <c r="D530" s="738" t="s">
        <v>6614</v>
      </c>
      <c r="E530" s="738" t="s">
        <v>6651</v>
      </c>
      <c r="F530" s="738" t="s">
        <v>6654</v>
      </c>
      <c r="G530" s="738" t="s">
        <v>6655</v>
      </c>
      <c r="H530" s="741"/>
      <c r="I530" s="741"/>
      <c r="J530" s="738"/>
      <c r="K530" s="738"/>
      <c r="L530" s="741"/>
      <c r="M530" s="741"/>
      <c r="N530" s="738"/>
      <c r="O530" s="738"/>
      <c r="P530" s="741">
        <v>4</v>
      </c>
      <c r="Q530" s="741">
        <v>120</v>
      </c>
      <c r="R530" s="754"/>
      <c r="S530" s="742">
        <v>30</v>
      </c>
    </row>
    <row r="531" spans="1:19" ht="14.4" customHeight="1" x14ac:dyDescent="0.3">
      <c r="A531" s="737" t="s">
        <v>6689</v>
      </c>
      <c r="B531" s="738" t="s">
        <v>6860</v>
      </c>
      <c r="C531" s="738" t="s">
        <v>625</v>
      </c>
      <c r="D531" s="738" t="s">
        <v>6614</v>
      </c>
      <c r="E531" s="738" t="s">
        <v>6651</v>
      </c>
      <c r="F531" s="738" t="s">
        <v>6656</v>
      </c>
      <c r="G531" s="738" t="s">
        <v>6657</v>
      </c>
      <c r="H531" s="741">
        <v>2</v>
      </c>
      <c r="I531" s="741">
        <v>128</v>
      </c>
      <c r="J531" s="738">
        <v>0.13852813852813853</v>
      </c>
      <c r="K531" s="738">
        <v>64</v>
      </c>
      <c r="L531" s="741">
        <v>14</v>
      </c>
      <c r="M531" s="741">
        <v>924</v>
      </c>
      <c r="N531" s="738">
        <v>1</v>
      </c>
      <c r="O531" s="738">
        <v>66</v>
      </c>
      <c r="P531" s="741">
        <v>3</v>
      </c>
      <c r="Q531" s="741">
        <v>198</v>
      </c>
      <c r="R531" s="754">
        <v>0.21428571428571427</v>
      </c>
      <c r="S531" s="742">
        <v>66</v>
      </c>
    </row>
    <row r="532" spans="1:19" ht="14.4" customHeight="1" x14ac:dyDescent="0.3">
      <c r="A532" s="737" t="s">
        <v>6689</v>
      </c>
      <c r="B532" s="738" t="s">
        <v>6860</v>
      </c>
      <c r="C532" s="738" t="s">
        <v>625</v>
      </c>
      <c r="D532" s="738" t="s">
        <v>6614</v>
      </c>
      <c r="E532" s="738" t="s">
        <v>6651</v>
      </c>
      <c r="F532" s="738" t="s">
        <v>6720</v>
      </c>
      <c r="G532" s="738" t="s">
        <v>6721</v>
      </c>
      <c r="H532" s="741"/>
      <c r="I532" s="741"/>
      <c r="J532" s="738"/>
      <c r="K532" s="738"/>
      <c r="L532" s="741">
        <v>1</v>
      </c>
      <c r="M532" s="741">
        <v>146</v>
      </c>
      <c r="N532" s="738">
        <v>1</v>
      </c>
      <c r="O532" s="738">
        <v>146</v>
      </c>
      <c r="P532" s="741">
        <v>1</v>
      </c>
      <c r="Q532" s="741">
        <v>147</v>
      </c>
      <c r="R532" s="754">
        <v>1.0068493150684932</v>
      </c>
      <c r="S532" s="742">
        <v>147</v>
      </c>
    </row>
    <row r="533" spans="1:19" ht="14.4" customHeight="1" x14ac:dyDescent="0.3">
      <c r="A533" s="737" t="s">
        <v>6689</v>
      </c>
      <c r="B533" s="738" t="s">
        <v>6860</v>
      </c>
      <c r="C533" s="738" t="s">
        <v>625</v>
      </c>
      <c r="D533" s="738" t="s">
        <v>6614</v>
      </c>
      <c r="E533" s="738" t="s">
        <v>6651</v>
      </c>
      <c r="F533" s="738" t="s">
        <v>6695</v>
      </c>
      <c r="G533" s="738" t="s">
        <v>6696</v>
      </c>
      <c r="H533" s="741">
        <v>30</v>
      </c>
      <c r="I533" s="741">
        <v>1050</v>
      </c>
      <c r="J533" s="738">
        <v>0.3783783783783784</v>
      </c>
      <c r="K533" s="738">
        <v>35</v>
      </c>
      <c r="L533" s="741">
        <v>75</v>
      </c>
      <c r="M533" s="741">
        <v>2775</v>
      </c>
      <c r="N533" s="738">
        <v>1</v>
      </c>
      <c r="O533" s="738">
        <v>37</v>
      </c>
      <c r="P533" s="741">
        <v>54</v>
      </c>
      <c r="Q533" s="741">
        <v>1998</v>
      </c>
      <c r="R533" s="754">
        <v>0.72</v>
      </c>
      <c r="S533" s="742">
        <v>37</v>
      </c>
    </row>
    <row r="534" spans="1:19" ht="14.4" customHeight="1" x14ac:dyDescent="0.3">
      <c r="A534" s="737" t="s">
        <v>6689</v>
      </c>
      <c r="B534" s="738" t="s">
        <v>6860</v>
      </c>
      <c r="C534" s="738" t="s">
        <v>625</v>
      </c>
      <c r="D534" s="738" t="s">
        <v>6614</v>
      </c>
      <c r="E534" s="738" t="s">
        <v>6651</v>
      </c>
      <c r="F534" s="738" t="s">
        <v>6867</v>
      </c>
      <c r="G534" s="738" t="s">
        <v>6868</v>
      </c>
      <c r="H534" s="741">
        <v>8</v>
      </c>
      <c r="I534" s="741">
        <v>456</v>
      </c>
      <c r="J534" s="738">
        <v>0.24931656642974304</v>
      </c>
      <c r="K534" s="738">
        <v>57</v>
      </c>
      <c r="L534" s="741">
        <v>31</v>
      </c>
      <c r="M534" s="741">
        <v>1829</v>
      </c>
      <c r="N534" s="738">
        <v>1</v>
      </c>
      <c r="O534" s="738">
        <v>59</v>
      </c>
      <c r="P534" s="741">
        <v>22</v>
      </c>
      <c r="Q534" s="741">
        <v>1254</v>
      </c>
      <c r="R534" s="754">
        <v>0.68562055768179331</v>
      </c>
      <c r="S534" s="742">
        <v>57</v>
      </c>
    </row>
    <row r="535" spans="1:19" ht="14.4" customHeight="1" x14ac:dyDescent="0.3">
      <c r="A535" s="737" t="s">
        <v>6689</v>
      </c>
      <c r="B535" s="738" t="s">
        <v>6860</v>
      </c>
      <c r="C535" s="738" t="s">
        <v>625</v>
      </c>
      <c r="D535" s="738" t="s">
        <v>6614</v>
      </c>
      <c r="E535" s="738" t="s">
        <v>6651</v>
      </c>
      <c r="F535" s="738" t="s">
        <v>6869</v>
      </c>
      <c r="G535" s="738" t="s">
        <v>6870</v>
      </c>
      <c r="H535" s="741">
        <v>3</v>
      </c>
      <c r="I535" s="741">
        <v>1305</v>
      </c>
      <c r="J535" s="738">
        <v>0.74316628701594534</v>
      </c>
      <c r="K535" s="738">
        <v>435</v>
      </c>
      <c r="L535" s="741">
        <v>4</v>
      </c>
      <c r="M535" s="741">
        <v>1756</v>
      </c>
      <c r="N535" s="738">
        <v>1</v>
      </c>
      <c r="O535" s="738">
        <v>439</v>
      </c>
      <c r="P535" s="741">
        <v>2</v>
      </c>
      <c r="Q535" s="741">
        <v>878</v>
      </c>
      <c r="R535" s="754">
        <v>0.5</v>
      </c>
      <c r="S535" s="742">
        <v>439</v>
      </c>
    </row>
    <row r="536" spans="1:19" ht="14.4" customHeight="1" x14ac:dyDescent="0.3">
      <c r="A536" s="737" t="s">
        <v>6689</v>
      </c>
      <c r="B536" s="738" t="s">
        <v>6860</v>
      </c>
      <c r="C536" s="738" t="s">
        <v>625</v>
      </c>
      <c r="D536" s="738" t="s">
        <v>6614</v>
      </c>
      <c r="E536" s="738" t="s">
        <v>6651</v>
      </c>
      <c r="F536" s="738" t="s">
        <v>6752</v>
      </c>
      <c r="G536" s="738" t="s">
        <v>6753</v>
      </c>
      <c r="H536" s="741">
        <v>20</v>
      </c>
      <c r="I536" s="741">
        <v>0</v>
      </c>
      <c r="J536" s="738"/>
      <c r="K536" s="738">
        <v>0</v>
      </c>
      <c r="L536" s="741">
        <v>9</v>
      </c>
      <c r="M536" s="741">
        <v>0</v>
      </c>
      <c r="N536" s="738"/>
      <c r="O536" s="738">
        <v>0</v>
      </c>
      <c r="P536" s="741">
        <v>6</v>
      </c>
      <c r="Q536" s="741">
        <v>0</v>
      </c>
      <c r="R536" s="754"/>
      <c r="S536" s="742">
        <v>0</v>
      </c>
    </row>
    <row r="537" spans="1:19" ht="14.4" customHeight="1" x14ac:dyDescent="0.3">
      <c r="A537" s="737" t="s">
        <v>6689</v>
      </c>
      <c r="B537" s="738" t="s">
        <v>6860</v>
      </c>
      <c r="C537" s="738" t="s">
        <v>625</v>
      </c>
      <c r="D537" s="738" t="s">
        <v>6614</v>
      </c>
      <c r="E537" s="738" t="s">
        <v>6651</v>
      </c>
      <c r="F537" s="738" t="s">
        <v>6871</v>
      </c>
      <c r="G537" s="738" t="s">
        <v>6872</v>
      </c>
      <c r="H537" s="741">
        <v>62</v>
      </c>
      <c r="I537" s="741">
        <v>10602</v>
      </c>
      <c r="J537" s="738">
        <v>0.32543434219411871</v>
      </c>
      <c r="K537" s="738">
        <v>171</v>
      </c>
      <c r="L537" s="741">
        <v>182</v>
      </c>
      <c r="M537" s="741">
        <v>32578</v>
      </c>
      <c r="N537" s="738">
        <v>1</v>
      </c>
      <c r="O537" s="738">
        <v>179</v>
      </c>
      <c r="P537" s="741">
        <v>128</v>
      </c>
      <c r="Q537" s="741">
        <v>34816</v>
      </c>
      <c r="R537" s="754">
        <v>1.0686966664620297</v>
      </c>
      <c r="S537" s="742">
        <v>272</v>
      </c>
    </row>
    <row r="538" spans="1:19" ht="14.4" customHeight="1" x14ac:dyDescent="0.3">
      <c r="A538" s="737" t="s">
        <v>6689</v>
      </c>
      <c r="B538" s="738" t="s">
        <v>6860</v>
      </c>
      <c r="C538" s="738" t="s">
        <v>625</v>
      </c>
      <c r="D538" s="738" t="s">
        <v>6614</v>
      </c>
      <c r="E538" s="738" t="s">
        <v>6651</v>
      </c>
      <c r="F538" s="738" t="s">
        <v>6664</v>
      </c>
      <c r="G538" s="738" t="s">
        <v>6665</v>
      </c>
      <c r="H538" s="741">
        <v>1</v>
      </c>
      <c r="I538" s="741">
        <v>0</v>
      </c>
      <c r="J538" s="738">
        <v>0</v>
      </c>
      <c r="K538" s="738">
        <v>0</v>
      </c>
      <c r="L538" s="741">
        <v>1</v>
      </c>
      <c r="M538" s="741">
        <v>33.33</v>
      </c>
      <c r="N538" s="738">
        <v>1</v>
      </c>
      <c r="O538" s="738">
        <v>33.33</v>
      </c>
      <c r="P538" s="741">
        <v>1</v>
      </c>
      <c r="Q538" s="741">
        <v>33.33</v>
      </c>
      <c r="R538" s="754">
        <v>1</v>
      </c>
      <c r="S538" s="742">
        <v>33.33</v>
      </c>
    </row>
    <row r="539" spans="1:19" ht="14.4" customHeight="1" x14ac:dyDescent="0.3">
      <c r="A539" s="737" t="s">
        <v>6689</v>
      </c>
      <c r="B539" s="738" t="s">
        <v>6860</v>
      </c>
      <c r="C539" s="738" t="s">
        <v>625</v>
      </c>
      <c r="D539" s="738" t="s">
        <v>6614</v>
      </c>
      <c r="E539" s="738" t="s">
        <v>6651</v>
      </c>
      <c r="F539" s="738" t="s">
        <v>6699</v>
      </c>
      <c r="G539" s="738" t="s">
        <v>6700</v>
      </c>
      <c r="H539" s="741">
        <v>87</v>
      </c>
      <c r="I539" s="741">
        <v>9396</v>
      </c>
      <c r="J539" s="738">
        <v>1.0384615384615385</v>
      </c>
      <c r="K539" s="738">
        <v>108</v>
      </c>
      <c r="L539" s="741">
        <v>78</v>
      </c>
      <c r="M539" s="741">
        <v>9048</v>
      </c>
      <c r="N539" s="738">
        <v>1</v>
      </c>
      <c r="O539" s="738">
        <v>116</v>
      </c>
      <c r="P539" s="741">
        <v>77</v>
      </c>
      <c r="Q539" s="741">
        <v>8932</v>
      </c>
      <c r="R539" s="754">
        <v>0.98717948717948723</v>
      </c>
      <c r="S539" s="742">
        <v>116</v>
      </c>
    </row>
    <row r="540" spans="1:19" ht="14.4" customHeight="1" x14ac:dyDescent="0.3">
      <c r="A540" s="737" t="s">
        <v>6689</v>
      </c>
      <c r="B540" s="738" t="s">
        <v>6860</v>
      </c>
      <c r="C540" s="738" t="s">
        <v>625</v>
      </c>
      <c r="D540" s="738" t="s">
        <v>6614</v>
      </c>
      <c r="E540" s="738" t="s">
        <v>6651</v>
      </c>
      <c r="F540" s="738" t="s">
        <v>6666</v>
      </c>
      <c r="G540" s="738" t="s">
        <v>6667</v>
      </c>
      <c r="H540" s="741">
        <v>6</v>
      </c>
      <c r="I540" s="741">
        <v>216</v>
      </c>
      <c r="J540" s="738">
        <v>1.4594594594594594</v>
      </c>
      <c r="K540" s="738">
        <v>36</v>
      </c>
      <c r="L540" s="741">
        <v>4</v>
      </c>
      <c r="M540" s="741">
        <v>148</v>
      </c>
      <c r="N540" s="738">
        <v>1</v>
      </c>
      <c r="O540" s="738">
        <v>37</v>
      </c>
      <c r="P540" s="741"/>
      <c r="Q540" s="741"/>
      <c r="R540" s="754"/>
      <c r="S540" s="742"/>
    </row>
    <row r="541" spans="1:19" ht="14.4" customHeight="1" x14ac:dyDescent="0.3">
      <c r="A541" s="737" t="s">
        <v>6689</v>
      </c>
      <c r="B541" s="738" t="s">
        <v>6860</v>
      </c>
      <c r="C541" s="738" t="s">
        <v>625</v>
      </c>
      <c r="D541" s="738" t="s">
        <v>6614</v>
      </c>
      <c r="E541" s="738" t="s">
        <v>6651</v>
      </c>
      <c r="F541" s="738" t="s">
        <v>6726</v>
      </c>
      <c r="G541" s="738" t="s">
        <v>6727</v>
      </c>
      <c r="H541" s="741">
        <v>26</v>
      </c>
      <c r="I541" s="741">
        <v>806</v>
      </c>
      <c r="J541" s="738">
        <v>2.0989583333333335</v>
      </c>
      <c r="K541" s="738">
        <v>31</v>
      </c>
      <c r="L541" s="741">
        <v>12</v>
      </c>
      <c r="M541" s="741">
        <v>384</v>
      </c>
      <c r="N541" s="738">
        <v>1</v>
      </c>
      <c r="O541" s="738">
        <v>32</v>
      </c>
      <c r="P541" s="741">
        <v>10</v>
      </c>
      <c r="Q541" s="741">
        <v>320</v>
      </c>
      <c r="R541" s="754">
        <v>0.83333333333333337</v>
      </c>
      <c r="S541" s="742">
        <v>32</v>
      </c>
    </row>
    <row r="542" spans="1:19" ht="14.4" customHeight="1" x14ac:dyDescent="0.3">
      <c r="A542" s="737" t="s">
        <v>6689</v>
      </c>
      <c r="B542" s="738" t="s">
        <v>6860</v>
      </c>
      <c r="C542" s="738" t="s">
        <v>625</v>
      </c>
      <c r="D542" s="738" t="s">
        <v>6614</v>
      </c>
      <c r="E542" s="738" t="s">
        <v>6651</v>
      </c>
      <c r="F542" s="738" t="s">
        <v>6873</v>
      </c>
      <c r="G542" s="738" t="s">
        <v>6874</v>
      </c>
      <c r="H542" s="741">
        <v>51</v>
      </c>
      <c r="I542" s="741">
        <v>11577</v>
      </c>
      <c r="J542" s="738">
        <v>0.87704545454545457</v>
      </c>
      <c r="K542" s="738">
        <v>227</v>
      </c>
      <c r="L542" s="741">
        <v>55</v>
      </c>
      <c r="M542" s="741">
        <v>13200</v>
      </c>
      <c r="N542" s="738">
        <v>1</v>
      </c>
      <c r="O542" s="738">
        <v>240</v>
      </c>
      <c r="P542" s="741">
        <v>41</v>
      </c>
      <c r="Q542" s="741">
        <v>11685</v>
      </c>
      <c r="R542" s="754">
        <v>0.88522727272727275</v>
      </c>
      <c r="S542" s="742">
        <v>285</v>
      </c>
    </row>
    <row r="543" spans="1:19" ht="14.4" customHeight="1" x14ac:dyDescent="0.3">
      <c r="A543" s="737" t="s">
        <v>6689</v>
      </c>
      <c r="B543" s="738" t="s">
        <v>6860</v>
      </c>
      <c r="C543" s="738" t="s">
        <v>625</v>
      </c>
      <c r="D543" s="738" t="s">
        <v>6614</v>
      </c>
      <c r="E543" s="738" t="s">
        <v>6651</v>
      </c>
      <c r="F543" s="738" t="s">
        <v>6875</v>
      </c>
      <c r="G543" s="738" t="s">
        <v>6876</v>
      </c>
      <c r="H543" s="741">
        <v>41</v>
      </c>
      <c r="I543" s="741">
        <v>6765</v>
      </c>
      <c r="J543" s="738">
        <v>3.1850282485875705</v>
      </c>
      <c r="K543" s="738">
        <v>165</v>
      </c>
      <c r="L543" s="741">
        <v>12</v>
      </c>
      <c r="M543" s="741">
        <v>2124</v>
      </c>
      <c r="N543" s="738">
        <v>1</v>
      </c>
      <c r="O543" s="738">
        <v>177</v>
      </c>
      <c r="P543" s="741">
        <v>16</v>
      </c>
      <c r="Q543" s="741">
        <v>2832</v>
      </c>
      <c r="R543" s="754">
        <v>1.3333333333333333</v>
      </c>
      <c r="S543" s="742">
        <v>177</v>
      </c>
    </row>
    <row r="544" spans="1:19" ht="14.4" customHeight="1" x14ac:dyDescent="0.3">
      <c r="A544" s="737" t="s">
        <v>6689</v>
      </c>
      <c r="B544" s="738" t="s">
        <v>6860</v>
      </c>
      <c r="C544" s="738" t="s">
        <v>625</v>
      </c>
      <c r="D544" s="738" t="s">
        <v>6614</v>
      </c>
      <c r="E544" s="738" t="s">
        <v>6651</v>
      </c>
      <c r="F544" s="738" t="s">
        <v>6705</v>
      </c>
      <c r="G544" s="738" t="s">
        <v>6706</v>
      </c>
      <c r="H544" s="741">
        <v>2</v>
      </c>
      <c r="I544" s="741">
        <v>420</v>
      </c>
      <c r="J544" s="738"/>
      <c r="K544" s="738">
        <v>210</v>
      </c>
      <c r="L544" s="741"/>
      <c r="M544" s="741"/>
      <c r="N544" s="738"/>
      <c r="O544" s="738"/>
      <c r="P544" s="741"/>
      <c r="Q544" s="741"/>
      <c r="R544" s="754"/>
      <c r="S544" s="742"/>
    </row>
    <row r="545" spans="1:19" ht="14.4" customHeight="1" x14ac:dyDescent="0.3">
      <c r="A545" s="737" t="s">
        <v>6689</v>
      </c>
      <c r="B545" s="738" t="s">
        <v>6860</v>
      </c>
      <c r="C545" s="738" t="s">
        <v>625</v>
      </c>
      <c r="D545" s="738" t="s">
        <v>6614</v>
      </c>
      <c r="E545" s="738" t="s">
        <v>6651</v>
      </c>
      <c r="F545" s="738" t="s">
        <v>1911</v>
      </c>
      <c r="G545" s="738" t="s">
        <v>6877</v>
      </c>
      <c r="H545" s="741">
        <v>2</v>
      </c>
      <c r="I545" s="741">
        <v>0</v>
      </c>
      <c r="J545" s="738"/>
      <c r="K545" s="738">
        <v>0</v>
      </c>
      <c r="L545" s="741">
        <v>1</v>
      </c>
      <c r="M545" s="741">
        <v>0</v>
      </c>
      <c r="N545" s="738"/>
      <c r="O545" s="738">
        <v>0</v>
      </c>
      <c r="P545" s="741">
        <v>2</v>
      </c>
      <c r="Q545" s="741">
        <v>0</v>
      </c>
      <c r="R545" s="754"/>
      <c r="S545" s="742">
        <v>0</v>
      </c>
    </row>
    <row r="546" spans="1:19" ht="14.4" customHeight="1" x14ac:dyDescent="0.3">
      <c r="A546" s="737" t="s">
        <v>6689</v>
      </c>
      <c r="B546" s="738" t="s">
        <v>6860</v>
      </c>
      <c r="C546" s="738" t="s">
        <v>625</v>
      </c>
      <c r="D546" s="738" t="s">
        <v>6614</v>
      </c>
      <c r="E546" s="738" t="s">
        <v>6651</v>
      </c>
      <c r="F546" s="738" t="s">
        <v>6878</v>
      </c>
      <c r="G546" s="738" t="s">
        <v>6879</v>
      </c>
      <c r="H546" s="741">
        <v>54</v>
      </c>
      <c r="I546" s="741">
        <v>17874</v>
      </c>
      <c r="J546" s="738">
        <v>0.87054354178842785</v>
      </c>
      <c r="K546" s="738">
        <v>331</v>
      </c>
      <c r="L546" s="741">
        <v>58</v>
      </c>
      <c r="M546" s="741">
        <v>20532</v>
      </c>
      <c r="N546" s="738">
        <v>1</v>
      </c>
      <c r="O546" s="738">
        <v>354</v>
      </c>
      <c r="P546" s="741">
        <v>48</v>
      </c>
      <c r="Q546" s="741">
        <v>17040</v>
      </c>
      <c r="R546" s="754">
        <v>0.82992402104032725</v>
      </c>
      <c r="S546" s="742">
        <v>355</v>
      </c>
    </row>
    <row r="547" spans="1:19" ht="14.4" customHeight="1" x14ac:dyDescent="0.3">
      <c r="A547" s="737" t="s">
        <v>6689</v>
      </c>
      <c r="B547" s="738" t="s">
        <v>6860</v>
      </c>
      <c r="C547" s="738" t="s">
        <v>625</v>
      </c>
      <c r="D547" s="738" t="s">
        <v>6614</v>
      </c>
      <c r="E547" s="738" t="s">
        <v>6651</v>
      </c>
      <c r="F547" s="738" t="s">
        <v>6670</v>
      </c>
      <c r="G547" s="738" t="s">
        <v>6671</v>
      </c>
      <c r="H547" s="741">
        <v>4</v>
      </c>
      <c r="I547" s="741">
        <v>228</v>
      </c>
      <c r="J547" s="738">
        <v>0.35130970724191063</v>
      </c>
      <c r="K547" s="738">
        <v>57</v>
      </c>
      <c r="L547" s="741">
        <v>11</v>
      </c>
      <c r="M547" s="741">
        <v>649</v>
      </c>
      <c r="N547" s="738">
        <v>1</v>
      </c>
      <c r="O547" s="738">
        <v>59</v>
      </c>
      <c r="P547" s="741">
        <v>14</v>
      </c>
      <c r="Q547" s="741">
        <v>826</v>
      </c>
      <c r="R547" s="754">
        <v>1.2727272727272727</v>
      </c>
      <c r="S547" s="742">
        <v>59</v>
      </c>
    </row>
    <row r="548" spans="1:19" ht="14.4" customHeight="1" x14ac:dyDescent="0.3">
      <c r="A548" s="737" t="s">
        <v>6689</v>
      </c>
      <c r="B548" s="738" t="s">
        <v>6860</v>
      </c>
      <c r="C548" s="738" t="s">
        <v>625</v>
      </c>
      <c r="D548" s="738" t="s">
        <v>6614</v>
      </c>
      <c r="E548" s="738" t="s">
        <v>6651</v>
      </c>
      <c r="F548" s="738" t="s">
        <v>6880</v>
      </c>
      <c r="G548" s="738" t="s">
        <v>6881</v>
      </c>
      <c r="H548" s="741"/>
      <c r="I548" s="741"/>
      <c r="J548" s="738"/>
      <c r="K548" s="738"/>
      <c r="L548" s="741">
        <v>1</v>
      </c>
      <c r="M548" s="741">
        <v>136</v>
      </c>
      <c r="N548" s="738">
        <v>1</v>
      </c>
      <c r="O548" s="738">
        <v>136</v>
      </c>
      <c r="P548" s="741"/>
      <c r="Q548" s="741"/>
      <c r="R548" s="754"/>
      <c r="S548" s="742"/>
    </row>
    <row r="549" spans="1:19" ht="14.4" customHeight="1" x14ac:dyDescent="0.3">
      <c r="A549" s="737" t="s">
        <v>6689</v>
      </c>
      <c r="B549" s="738" t="s">
        <v>6860</v>
      </c>
      <c r="C549" s="738" t="s">
        <v>625</v>
      </c>
      <c r="D549" s="738" t="s">
        <v>6614</v>
      </c>
      <c r="E549" s="738" t="s">
        <v>6651</v>
      </c>
      <c r="F549" s="738" t="s">
        <v>6882</v>
      </c>
      <c r="G549" s="738" t="s">
        <v>6883</v>
      </c>
      <c r="H549" s="741">
        <v>34</v>
      </c>
      <c r="I549" s="741">
        <v>2618</v>
      </c>
      <c r="J549" s="738">
        <v>0.24547585560243787</v>
      </c>
      <c r="K549" s="738">
        <v>77</v>
      </c>
      <c r="L549" s="741">
        <v>135</v>
      </c>
      <c r="M549" s="741">
        <v>10665</v>
      </c>
      <c r="N549" s="738">
        <v>1</v>
      </c>
      <c r="O549" s="738">
        <v>79</v>
      </c>
      <c r="P549" s="741">
        <v>98</v>
      </c>
      <c r="Q549" s="741">
        <v>7938</v>
      </c>
      <c r="R549" s="754">
        <v>0.7443037974683544</v>
      </c>
      <c r="S549" s="742">
        <v>81</v>
      </c>
    </row>
    <row r="550" spans="1:19" ht="14.4" customHeight="1" x14ac:dyDescent="0.3">
      <c r="A550" s="737" t="s">
        <v>6689</v>
      </c>
      <c r="B550" s="738" t="s">
        <v>6860</v>
      </c>
      <c r="C550" s="738" t="s">
        <v>625</v>
      </c>
      <c r="D550" s="738" t="s">
        <v>6614</v>
      </c>
      <c r="E550" s="738" t="s">
        <v>6651</v>
      </c>
      <c r="F550" s="738" t="s">
        <v>6884</v>
      </c>
      <c r="G550" s="738" t="s">
        <v>6885</v>
      </c>
      <c r="H550" s="741">
        <v>26</v>
      </c>
      <c r="I550" s="741">
        <v>24336</v>
      </c>
      <c r="J550" s="738">
        <v>0.54966797669060852</v>
      </c>
      <c r="K550" s="738">
        <v>936</v>
      </c>
      <c r="L550" s="741">
        <v>47</v>
      </c>
      <c r="M550" s="741">
        <v>44274</v>
      </c>
      <c r="N550" s="738">
        <v>1</v>
      </c>
      <c r="O550" s="738">
        <v>942</v>
      </c>
      <c r="P550" s="741">
        <v>44</v>
      </c>
      <c r="Q550" s="741">
        <v>41492</v>
      </c>
      <c r="R550" s="754">
        <v>0.93716402403216337</v>
      </c>
      <c r="S550" s="742">
        <v>943</v>
      </c>
    </row>
    <row r="551" spans="1:19" ht="14.4" customHeight="1" x14ac:dyDescent="0.3">
      <c r="A551" s="737" t="s">
        <v>6689</v>
      </c>
      <c r="B551" s="738" t="s">
        <v>6860</v>
      </c>
      <c r="C551" s="738" t="s">
        <v>625</v>
      </c>
      <c r="D551" s="738" t="s">
        <v>3113</v>
      </c>
      <c r="E551" s="738" t="s">
        <v>6633</v>
      </c>
      <c r="F551" s="738" t="s">
        <v>6861</v>
      </c>
      <c r="G551" s="738" t="s">
        <v>6862</v>
      </c>
      <c r="H551" s="741">
        <v>1</v>
      </c>
      <c r="I551" s="741">
        <v>9827.1200000000008</v>
      </c>
      <c r="J551" s="738">
        <v>0.42184338198617255</v>
      </c>
      <c r="K551" s="738">
        <v>9827.1200000000008</v>
      </c>
      <c r="L551" s="741">
        <v>2</v>
      </c>
      <c r="M551" s="741">
        <v>23295.66</v>
      </c>
      <c r="N551" s="738">
        <v>1</v>
      </c>
      <c r="O551" s="738">
        <v>11647.83</v>
      </c>
      <c r="P551" s="741">
        <v>3</v>
      </c>
      <c r="Q551" s="741">
        <v>29481.33</v>
      </c>
      <c r="R551" s="754">
        <v>1.2655288581649973</v>
      </c>
      <c r="S551" s="742">
        <v>9827.11</v>
      </c>
    </row>
    <row r="552" spans="1:19" ht="14.4" customHeight="1" x14ac:dyDescent="0.3">
      <c r="A552" s="737" t="s">
        <v>6689</v>
      </c>
      <c r="B552" s="738" t="s">
        <v>6860</v>
      </c>
      <c r="C552" s="738" t="s">
        <v>625</v>
      </c>
      <c r="D552" s="738" t="s">
        <v>3113</v>
      </c>
      <c r="E552" s="738" t="s">
        <v>6633</v>
      </c>
      <c r="F552" s="738" t="s">
        <v>6863</v>
      </c>
      <c r="G552" s="738" t="s">
        <v>6862</v>
      </c>
      <c r="H552" s="741">
        <v>7</v>
      </c>
      <c r="I552" s="741">
        <v>137579.74</v>
      </c>
      <c r="J552" s="738">
        <v>0.31433622176834769</v>
      </c>
      <c r="K552" s="738">
        <v>19654.248571428569</v>
      </c>
      <c r="L552" s="741">
        <v>21</v>
      </c>
      <c r="M552" s="741">
        <v>437683.38</v>
      </c>
      <c r="N552" s="738">
        <v>1</v>
      </c>
      <c r="O552" s="738">
        <v>20842.065714285716</v>
      </c>
      <c r="P552" s="741"/>
      <c r="Q552" s="741"/>
      <c r="R552" s="754"/>
      <c r="S552" s="742"/>
    </row>
    <row r="553" spans="1:19" ht="14.4" customHeight="1" x14ac:dyDescent="0.3">
      <c r="A553" s="737" t="s">
        <v>6689</v>
      </c>
      <c r="B553" s="738" t="s">
        <v>6860</v>
      </c>
      <c r="C553" s="738" t="s">
        <v>625</v>
      </c>
      <c r="D553" s="738" t="s">
        <v>3113</v>
      </c>
      <c r="E553" s="738" t="s">
        <v>6633</v>
      </c>
      <c r="F553" s="738" t="s">
        <v>6864</v>
      </c>
      <c r="G553" s="738" t="s">
        <v>6862</v>
      </c>
      <c r="H553" s="741"/>
      <c r="I553" s="741"/>
      <c r="J553" s="738"/>
      <c r="K553" s="738"/>
      <c r="L553" s="741"/>
      <c r="M553" s="741"/>
      <c r="N553" s="738"/>
      <c r="O553" s="738"/>
      <c r="P553" s="741">
        <v>13.5</v>
      </c>
      <c r="Q553" s="741">
        <v>266920.64999999997</v>
      </c>
      <c r="R553" s="754"/>
      <c r="S553" s="742">
        <v>19771.899999999998</v>
      </c>
    </row>
    <row r="554" spans="1:19" ht="14.4" customHeight="1" x14ac:dyDescent="0.3">
      <c r="A554" s="737" t="s">
        <v>6689</v>
      </c>
      <c r="B554" s="738" t="s">
        <v>6860</v>
      </c>
      <c r="C554" s="738" t="s">
        <v>625</v>
      </c>
      <c r="D554" s="738" t="s">
        <v>3113</v>
      </c>
      <c r="E554" s="738" t="s">
        <v>6633</v>
      </c>
      <c r="F554" s="738" t="s">
        <v>6865</v>
      </c>
      <c r="G554" s="738" t="s">
        <v>6862</v>
      </c>
      <c r="H554" s="741"/>
      <c r="I554" s="741"/>
      <c r="J554" s="738"/>
      <c r="K554" s="738"/>
      <c r="L554" s="741"/>
      <c r="M554" s="741"/>
      <c r="N554" s="738"/>
      <c r="O554" s="738"/>
      <c r="P554" s="741">
        <v>5</v>
      </c>
      <c r="Q554" s="741">
        <v>49363.75</v>
      </c>
      <c r="R554" s="754"/>
      <c r="S554" s="742">
        <v>9872.75</v>
      </c>
    </row>
    <row r="555" spans="1:19" ht="14.4" customHeight="1" x14ac:dyDescent="0.3">
      <c r="A555" s="737" t="s">
        <v>6689</v>
      </c>
      <c r="B555" s="738" t="s">
        <v>6860</v>
      </c>
      <c r="C555" s="738" t="s">
        <v>625</v>
      </c>
      <c r="D555" s="738" t="s">
        <v>3113</v>
      </c>
      <c r="E555" s="738" t="s">
        <v>6651</v>
      </c>
      <c r="F555" s="738" t="s">
        <v>6654</v>
      </c>
      <c r="G555" s="738" t="s">
        <v>6655</v>
      </c>
      <c r="H555" s="741"/>
      <c r="I555" s="741"/>
      <c r="J555" s="738"/>
      <c r="K555" s="738"/>
      <c r="L555" s="741"/>
      <c r="M555" s="741"/>
      <c r="N555" s="738"/>
      <c r="O555" s="738"/>
      <c r="P555" s="741">
        <v>5</v>
      </c>
      <c r="Q555" s="741">
        <v>150</v>
      </c>
      <c r="R555" s="754"/>
      <c r="S555" s="742">
        <v>30</v>
      </c>
    </row>
    <row r="556" spans="1:19" ht="14.4" customHeight="1" x14ac:dyDescent="0.3">
      <c r="A556" s="737" t="s">
        <v>6689</v>
      </c>
      <c r="B556" s="738" t="s">
        <v>6860</v>
      </c>
      <c r="C556" s="738" t="s">
        <v>625</v>
      </c>
      <c r="D556" s="738" t="s">
        <v>3113</v>
      </c>
      <c r="E556" s="738" t="s">
        <v>6651</v>
      </c>
      <c r="F556" s="738" t="s">
        <v>6656</v>
      </c>
      <c r="G556" s="738" t="s">
        <v>6657</v>
      </c>
      <c r="H556" s="741"/>
      <c r="I556" s="741"/>
      <c r="J556" s="738"/>
      <c r="K556" s="738"/>
      <c r="L556" s="741"/>
      <c r="M556" s="741"/>
      <c r="N556" s="738"/>
      <c r="O556" s="738"/>
      <c r="P556" s="741">
        <v>2</v>
      </c>
      <c r="Q556" s="741">
        <v>132</v>
      </c>
      <c r="R556" s="754"/>
      <c r="S556" s="742">
        <v>66</v>
      </c>
    </row>
    <row r="557" spans="1:19" ht="14.4" customHeight="1" x14ac:dyDescent="0.3">
      <c r="A557" s="737" t="s">
        <v>6689</v>
      </c>
      <c r="B557" s="738" t="s">
        <v>6860</v>
      </c>
      <c r="C557" s="738" t="s">
        <v>625</v>
      </c>
      <c r="D557" s="738" t="s">
        <v>3113</v>
      </c>
      <c r="E557" s="738" t="s">
        <v>6651</v>
      </c>
      <c r="F557" s="738" t="s">
        <v>6695</v>
      </c>
      <c r="G557" s="738" t="s">
        <v>6696</v>
      </c>
      <c r="H557" s="741"/>
      <c r="I557" s="741"/>
      <c r="J557" s="738"/>
      <c r="K557" s="738"/>
      <c r="L557" s="741">
        <v>3</v>
      </c>
      <c r="M557" s="741">
        <v>111</v>
      </c>
      <c r="N557" s="738">
        <v>1</v>
      </c>
      <c r="O557" s="738">
        <v>37</v>
      </c>
      <c r="P557" s="741">
        <v>8</v>
      </c>
      <c r="Q557" s="741">
        <v>296</v>
      </c>
      <c r="R557" s="754">
        <v>2.6666666666666665</v>
      </c>
      <c r="S557" s="742">
        <v>37</v>
      </c>
    </row>
    <row r="558" spans="1:19" ht="14.4" customHeight="1" x14ac:dyDescent="0.3">
      <c r="A558" s="737" t="s">
        <v>6689</v>
      </c>
      <c r="B558" s="738" t="s">
        <v>6860</v>
      </c>
      <c r="C558" s="738" t="s">
        <v>625</v>
      </c>
      <c r="D558" s="738" t="s">
        <v>3113</v>
      </c>
      <c r="E558" s="738" t="s">
        <v>6651</v>
      </c>
      <c r="F558" s="738" t="s">
        <v>6867</v>
      </c>
      <c r="G558" s="738" t="s">
        <v>6868</v>
      </c>
      <c r="H558" s="741"/>
      <c r="I558" s="741"/>
      <c r="J558" s="738"/>
      <c r="K558" s="738"/>
      <c r="L558" s="741"/>
      <c r="M558" s="741"/>
      <c r="N558" s="738"/>
      <c r="O558" s="738"/>
      <c r="P558" s="741">
        <v>5</v>
      </c>
      <c r="Q558" s="741">
        <v>285</v>
      </c>
      <c r="R558" s="754"/>
      <c r="S558" s="742">
        <v>57</v>
      </c>
    </row>
    <row r="559" spans="1:19" ht="14.4" customHeight="1" x14ac:dyDescent="0.3">
      <c r="A559" s="737" t="s">
        <v>6689</v>
      </c>
      <c r="B559" s="738" t="s">
        <v>6860</v>
      </c>
      <c r="C559" s="738" t="s">
        <v>625</v>
      </c>
      <c r="D559" s="738" t="s">
        <v>3113</v>
      </c>
      <c r="E559" s="738" t="s">
        <v>6651</v>
      </c>
      <c r="F559" s="738" t="s">
        <v>6869</v>
      </c>
      <c r="G559" s="738" t="s">
        <v>6870</v>
      </c>
      <c r="H559" s="741"/>
      <c r="I559" s="741"/>
      <c r="J559" s="738"/>
      <c r="K559" s="738"/>
      <c r="L559" s="741"/>
      <c r="M559" s="741"/>
      <c r="N559" s="738"/>
      <c r="O559" s="738"/>
      <c r="P559" s="741">
        <v>1</v>
      </c>
      <c r="Q559" s="741">
        <v>439</v>
      </c>
      <c r="R559" s="754"/>
      <c r="S559" s="742">
        <v>439</v>
      </c>
    </row>
    <row r="560" spans="1:19" ht="14.4" customHeight="1" x14ac:dyDescent="0.3">
      <c r="A560" s="737" t="s">
        <v>6689</v>
      </c>
      <c r="B560" s="738" t="s">
        <v>6860</v>
      </c>
      <c r="C560" s="738" t="s">
        <v>625</v>
      </c>
      <c r="D560" s="738" t="s">
        <v>3113</v>
      </c>
      <c r="E560" s="738" t="s">
        <v>6651</v>
      </c>
      <c r="F560" s="738" t="s">
        <v>6871</v>
      </c>
      <c r="G560" s="738" t="s">
        <v>6872</v>
      </c>
      <c r="H560" s="741"/>
      <c r="I560" s="741"/>
      <c r="J560" s="738"/>
      <c r="K560" s="738"/>
      <c r="L560" s="741"/>
      <c r="M560" s="741"/>
      <c r="N560" s="738"/>
      <c r="O560" s="738"/>
      <c r="P560" s="741">
        <v>22</v>
      </c>
      <c r="Q560" s="741">
        <v>5984</v>
      </c>
      <c r="R560" s="754"/>
      <c r="S560" s="742">
        <v>272</v>
      </c>
    </row>
    <row r="561" spans="1:19" ht="14.4" customHeight="1" x14ac:dyDescent="0.3">
      <c r="A561" s="737" t="s">
        <v>6689</v>
      </c>
      <c r="B561" s="738" t="s">
        <v>6860</v>
      </c>
      <c r="C561" s="738" t="s">
        <v>625</v>
      </c>
      <c r="D561" s="738" t="s">
        <v>3113</v>
      </c>
      <c r="E561" s="738" t="s">
        <v>6651</v>
      </c>
      <c r="F561" s="738" t="s">
        <v>6664</v>
      </c>
      <c r="G561" s="738" t="s">
        <v>6665</v>
      </c>
      <c r="H561" s="741"/>
      <c r="I561" s="741"/>
      <c r="J561" s="738"/>
      <c r="K561" s="738"/>
      <c r="L561" s="741"/>
      <c r="M561" s="741"/>
      <c r="N561" s="738"/>
      <c r="O561" s="738"/>
      <c r="P561" s="741">
        <v>1</v>
      </c>
      <c r="Q561" s="741">
        <v>33.33</v>
      </c>
      <c r="R561" s="754"/>
      <c r="S561" s="742">
        <v>33.33</v>
      </c>
    </row>
    <row r="562" spans="1:19" ht="14.4" customHeight="1" x14ac:dyDescent="0.3">
      <c r="A562" s="737" t="s">
        <v>6689</v>
      </c>
      <c r="B562" s="738" t="s">
        <v>6860</v>
      </c>
      <c r="C562" s="738" t="s">
        <v>625</v>
      </c>
      <c r="D562" s="738" t="s">
        <v>3113</v>
      </c>
      <c r="E562" s="738" t="s">
        <v>6651</v>
      </c>
      <c r="F562" s="738" t="s">
        <v>6699</v>
      </c>
      <c r="G562" s="738" t="s">
        <v>6700</v>
      </c>
      <c r="H562" s="741">
        <v>10</v>
      </c>
      <c r="I562" s="741">
        <v>1080</v>
      </c>
      <c r="J562" s="738">
        <v>0.62068965517241381</v>
      </c>
      <c r="K562" s="738">
        <v>108</v>
      </c>
      <c r="L562" s="741">
        <v>15</v>
      </c>
      <c r="M562" s="741">
        <v>1740</v>
      </c>
      <c r="N562" s="738">
        <v>1</v>
      </c>
      <c r="O562" s="738">
        <v>116</v>
      </c>
      <c r="P562" s="741">
        <v>48</v>
      </c>
      <c r="Q562" s="741">
        <v>5568</v>
      </c>
      <c r="R562" s="754">
        <v>3.2</v>
      </c>
      <c r="S562" s="742">
        <v>116</v>
      </c>
    </row>
    <row r="563" spans="1:19" ht="14.4" customHeight="1" x14ac:dyDescent="0.3">
      <c r="A563" s="737" t="s">
        <v>6689</v>
      </c>
      <c r="B563" s="738" t="s">
        <v>6860</v>
      </c>
      <c r="C563" s="738" t="s">
        <v>625</v>
      </c>
      <c r="D563" s="738" t="s">
        <v>3113</v>
      </c>
      <c r="E563" s="738" t="s">
        <v>6651</v>
      </c>
      <c r="F563" s="738" t="s">
        <v>6666</v>
      </c>
      <c r="G563" s="738" t="s">
        <v>6667</v>
      </c>
      <c r="H563" s="741"/>
      <c r="I563" s="741"/>
      <c r="J563" s="738"/>
      <c r="K563" s="738"/>
      <c r="L563" s="741">
        <v>1</v>
      </c>
      <c r="M563" s="741">
        <v>37</v>
      </c>
      <c r="N563" s="738">
        <v>1</v>
      </c>
      <c r="O563" s="738">
        <v>37</v>
      </c>
      <c r="P563" s="741"/>
      <c r="Q563" s="741"/>
      <c r="R563" s="754"/>
      <c r="S563" s="742"/>
    </row>
    <row r="564" spans="1:19" ht="14.4" customHeight="1" x14ac:dyDescent="0.3">
      <c r="A564" s="737" t="s">
        <v>6689</v>
      </c>
      <c r="B564" s="738" t="s">
        <v>6860</v>
      </c>
      <c r="C564" s="738" t="s">
        <v>625</v>
      </c>
      <c r="D564" s="738" t="s">
        <v>3113</v>
      </c>
      <c r="E564" s="738" t="s">
        <v>6651</v>
      </c>
      <c r="F564" s="738" t="s">
        <v>6726</v>
      </c>
      <c r="G564" s="738" t="s">
        <v>6727</v>
      </c>
      <c r="H564" s="741">
        <v>9</v>
      </c>
      <c r="I564" s="741">
        <v>279</v>
      </c>
      <c r="J564" s="738">
        <v>0.6227678571428571</v>
      </c>
      <c r="K564" s="738">
        <v>31</v>
      </c>
      <c r="L564" s="741">
        <v>14</v>
      </c>
      <c r="M564" s="741">
        <v>448</v>
      </c>
      <c r="N564" s="738">
        <v>1</v>
      </c>
      <c r="O564" s="738">
        <v>32</v>
      </c>
      <c r="P564" s="741">
        <v>13</v>
      </c>
      <c r="Q564" s="741">
        <v>416</v>
      </c>
      <c r="R564" s="754">
        <v>0.9285714285714286</v>
      </c>
      <c r="S564" s="742">
        <v>32</v>
      </c>
    </row>
    <row r="565" spans="1:19" ht="14.4" customHeight="1" x14ac:dyDescent="0.3">
      <c r="A565" s="737" t="s">
        <v>6689</v>
      </c>
      <c r="B565" s="738" t="s">
        <v>6860</v>
      </c>
      <c r="C565" s="738" t="s">
        <v>625</v>
      </c>
      <c r="D565" s="738" t="s">
        <v>3113</v>
      </c>
      <c r="E565" s="738" t="s">
        <v>6651</v>
      </c>
      <c r="F565" s="738" t="s">
        <v>6873</v>
      </c>
      <c r="G565" s="738" t="s">
        <v>6874</v>
      </c>
      <c r="H565" s="741"/>
      <c r="I565" s="741"/>
      <c r="J565" s="738"/>
      <c r="K565" s="738"/>
      <c r="L565" s="741"/>
      <c r="M565" s="741"/>
      <c r="N565" s="738"/>
      <c r="O565" s="738"/>
      <c r="P565" s="741">
        <v>4</v>
      </c>
      <c r="Q565" s="741">
        <v>1140</v>
      </c>
      <c r="R565" s="754"/>
      <c r="S565" s="742">
        <v>285</v>
      </c>
    </row>
    <row r="566" spans="1:19" ht="14.4" customHeight="1" x14ac:dyDescent="0.3">
      <c r="A566" s="737" t="s">
        <v>6689</v>
      </c>
      <c r="B566" s="738" t="s">
        <v>6860</v>
      </c>
      <c r="C566" s="738" t="s">
        <v>625</v>
      </c>
      <c r="D566" s="738" t="s">
        <v>3113</v>
      </c>
      <c r="E566" s="738" t="s">
        <v>6651</v>
      </c>
      <c r="F566" s="738" t="s">
        <v>6875</v>
      </c>
      <c r="G566" s="738" t="s">
        <v>6876</v>
      </c>
      <c r="H566" s="741">
        <v>7</v>
      </c>
      <c r="I566" s="741">
        <v>1155</v>
      </c>
      <c r="J566" s="738">
        <v>0.54378531073446323</v>
      </c>
      <c r="K566" s="738">
        <v>165</v>
      </c>
      <c r="L566" s="741">
        <v>12</v>
      </c>
      <c r="M566" s="741">
        <v>2124</v>
      </c>
      <c r="N566" s="738">
        <v>1</v>
      </c>
      <c r="O566" s="738">
        <v>177</v>
      </c>
      <c r="P566" s="741">
        <v>18</v>
      </c>
      <c r="Q566" s="741">
        <v>3186</v>
      </c>
      <c r="R566" s="754">
        <v>1.5</v>
      </c>
      <c r="S566" s="742">
        <v>177</v>
      </c>
    </row>
    <row r="567" spans="1:19" ht="14.4" customHeight="1" x14ac:dyDescent="0.3">
      <c r="A567" s="737" t="s">
        <v>6689</v>
      </c>
      <c r="B567" s="738" t="s">
        <v>6860</v>
      </c>
      <c r="C567" s="738" t="s">
        <v>625</v>
      </c>
      <c r="D567" s="738" t="s">
        <v>3113</v>
      </c>
      <c r="E567" s="738" t="s">
        <v>6651</v>
      </c>
      <c r="F567" s="738" t="s">
        <v>6878</v>
      </c>
      <c r="G567" s="738" t="s">
        <v>6879</v>
      </c>
      <c r="H567" s="741">
        <v>2</v>
      </c>
      <c r="I567" s="741">
        <v>662</v>
      </c>
      <c r="J567" s="738">
        <v>0.37401129943502825</v>
      </c>
      <c r="K567" s="738">
        <v>331</v>
      </c>
      <c r="L567" s="741">
        <v>5</v>
      </c>
      <c r="M567" s="741">
        <v>1770</v>
      </c>
      <c r="N567" s="738">
        <v>1</v>
      </c>
      <c r="O567" s="738">
        <v>354</v>
      </c>
      <c r="P567" s="741">
        <v>40</v>
      </c>
      <c r="Q567" s="741">
        <v>14200</v>
      </c>
      <c r="R567" s="754">
        <v>8.0225988700564965</v>
      </c>
      <c r="S567" s="742">
        <v>355</v>
      </c>
    </row>
    <row r="568" spans="1:19" ht="14.4" customHeight="1" x14ac:dyDescent="0.3">
      <c r="A568" s="737" t="s">
        <v>6689</v>
      </c>
      <c r="B568" s="738" t="s">
        <v>6860</v>
      </c>
      <c r="C568" s="738" t="s">
        <v>625</v>
      </c>
      <c r="D568" s="738" t="s">
        <v>3113</v>
      </c>
      <c r="E568" s="738" t="s">
        <v>6651</v>
      </c>
      <c r="F568" s="738" t="s">
        <v>6670</v>
      </c>
      <c r="G568" s="738" t="s">
        <v>6671</v>
      </c>
      <c r="H568" s="741"/>
      <c r="I568" s="741"/>
      <c r="J568" s="738"/>
      <c r="K568" s="738"/>
      <c r="L568" s="741">
        <v>1</v>
      </c>
      <c r="M568" s="741">
        <v>59</v>
      </c>
      <c r="N568" s="738">
        <v>1</v>
      </c>
      <c r="O568" s="738">
        <v>59</v>
      </c>
      <c r="P568" s="741">
        <v>2</v>
      </c>
      <c r="Q568" s="741">
        <v>118</v>
      </c>
      <c r="R568" s="754">
        <v>2</v>
      </c>
      <c r="S568" s="742">
        <v>59</v>
      </c>
    </row>
    <row r="569" spans="1:19" ht="14.4" customHeight="1" x14ac:dyDescent="0.3">
      <c r="A569" s="737" t="s">
        <v>6689</v>
      </c>
      <c r="B569" s="738" t="s">
        <v>6860</v>
      </c>
      <c r="C569" s="738" t="s">
        <v>625</v>
      </c>
      <c r="D569" s="738" t="s">
        <v>3113</v>
      </c>
      <c r="E569" s="738" t="s">
        <v>6651</v>
      </c>
      <c r="F569" s="738" t="s">
        <v>6880</v>
      </c>
      <c r="G569" s="738" t="s">
        <v>6881</v>
      </c>
      <c r="H569" s="741"/>
      <c r="I569" s="741"/>
      <c r="J569" s="738"/>
      <c r="K569" s="738"/>
      <c r="L569" s="741">
        <v>1</v>
      </c>
      <c r="M569" s="741">
        <v>136</v>
      </c>
      <c r="N569" s="738">
        <v>1</v>
      </c>
      <c r="O569" s="738">
        <v>136</v>
      </c>
      <c r="P569" s="741"/>
      <c r="Q569" s="741"/>
      <c r="R569" s="754"/>
      <c r="S569" s="742"/>
    </row>
    <row r="570" spans="1:19" ht="14.4" customHeight="1" x14ac:dyDescent="0.3">
      <c r="A570" s="737" t="s">
        <v>6689</v>
      </c>
      <c r="B570" s="738" t="s">
        <v>6860</v>
      </c>
      <c r="C570" s="738" t="s">
        <v>625</v>
      </c>
      <c r="D570" s="738" t="s">
        <v>3113</v>
      </c>
      <c r="E570" s="738" t="s">
        <v>6651</v>
      </c>
      <c r="F570" s="738" t="s">
        <v>6882</v>
      </c>
      <c r="G570" s="738" t="s">
        <v>6883</v>
      </c>
      <c r="H570" s="741"/>
      <c r="I570" s="741"/>
      <c r="J570" s="738"/>
      <c r="K570" s="738"/>
      <c r="L570" s="741"/>
      <c r="M570" s="741"/>
      <c r="N570" s="738"/>
      <c r="O570" s="738"/>
      <c r="P570" s="741">
        <v>7</v>
      </c>
      <c r="Q570" s="741">
        <v>567</v>
      </c>
      <c r="R570" s="754"/>
      <c r="S570" s="742">
        <v>81</v>
      </c>
    </row>
    <row r="571" spans="1:19" ht="14.4" customHeight="1" x14ac:dyDescent="0.3">
      <c r="A571" s="737" t="s">
        <v>6689</v>
      </c>
      <c r="B571" s="738" t="s">
        <v>6860</v>
      </c>
      <c r="C571" s="738" t="s">
        <v>625</v>
      </c>
      <c r="D571" s="738" t="s">
        <v>3113</v>
      </c>
      <c r="E571" s="738" t="s">
        <v>6651</v>
      </c>
      <c r="F571" s="738" t="s">
        <v>6884</v>
      </c>
      <c r="G571" s="738" t="s">
        <v>6885</v>
      </c>
      <c r="H571" s="741"/>
      <c r="I571" s="741"/>
      <c r="J571" s="738"/>
      <c r="K571" s="738"/>
      <c r="L571" s="741"/>
      <c r="M571" s="741"/>
      <c r="N571" s="738"/>
      <c r="O571" s="738"/>
      <c r="P571" s="741">
        <v>7</v>
      </c>
      <c r="Q571" s="741">
        <v>6601</v>
      </c>
      <c r="R571" s="754"/>
      <c r="S571" s="742">
        <v>943</v>
      </c>
    </row>
    <row r="572" spans="1:19" ht="14.4" customHeight="1" x14ac:dyDescent="0.3">
      <c r="A572" s="737" t="s">
        <v>6689</v>
      </c>
      <c r="B572" s="738" t="s">
        <v>6860</v>
      </c>
      <c r="C572" s="738" t="s">
        <v>625</v>
      </c>
      <c r="D572" s="738" t="s">
        <v>3114</v>
      </c>
      <c r="E572" s="738" t="s">
        <v>6633</v>
      </c>
      <c r="F572" s="738" t="s">
        <v>6863</v>
      </c>
      <c r="G572" s="738" t="s">
        <v>6862</v>
      </c>
      <c r="H572" s="741">
        <v>62.5</v>
      </c>
      <c r="I572" s="741">
        <v>1228390.52</v>
      </c>
      <c r="J572" s="738"/>
      <c r="K572" s="738">
        <v>19654.248319999999</v>
      </c>
      <c r="L572" s="741"/>
      <c r="M572" s="741"/>
      <c r="N572" s="738"/>
      <c r="O572" s="738"/>
      <c r="P572" s="741"/>
      <c r="Q572" s="741"/>
      <c r="R572" s="754"/>
      <c r="S572" s="742"/>
    </row>
    <row r="573" spans="1:19" ht="14.4" customHeight="1" x14ac:dyDescent="0.3">
      <c r="A573" s="737" t="s">
        <v>6689</v>
      </c>
      <c r="B573" s="738" t="s">
        <v>6860</v>
      </c>
      <c r="C573" s="738" t="s">
        <v>625</v>
      </c>
      <c r="D573" s="738" t="s">
        <v>3114</v>
      </c>
      <c r="E573" s="738" t="s">
        <v>6651</v>
      </c>
      <c r="F573" s="738" t="s">
        <v>6695</v>
      </c>
      <c r="G573" s="738" t="s">
        <v>6696</v>
      </c>
      <c r="H573" s="741"/>
      <c r="I573" s="741"/>
      <c r="J573" s="738"/>
      <c r="K573" s="738"/>
      <c r="L573" s="741"/>
      <c r="M573" s="741"/>
      <c r="N573" s="738"/>
      <c r="O573" s="738"/>
      <c r="P573" s="741">
        <v>1</v>
      </c>
      <c r="Q573" s="741">
        <v>37</v>
      </c>
      <c r="R573" s="754"/>
      <c r="S573" s="742">
        <v>37</v>
      </c>
    </row>
    <row r="574" spans="1:19" ht="14.4" customHeight="1" x14ac:dyDescent="0.3">
      <c r="A574" s="737" t="s">
        <v>6689</v>
      </c>
      <c r="B574" s="738" t="s">
        <v>6860</v>
      </c>
      <c r="C574" s="738" t="s">
        <v>625</v>
      </c>
      <c r="D574" s="738" t="s">
        <v>3114</v>
      </c>
      <c r="E574" s="738" t="s">
        <v>6651</v>
      </c>
      <c r="F574" s="738" t="s">
        <v>6699</v>
      </c>
      <c r="G574" s="738" t="s">
        <v>6700</v>
      </c>
      <c r="H574" s="741">
        <v>61</v>
      </c>
      <c r="I574" s="741">
        <v>6588</v>
      </c>
      <c r="J574" s="738"/>
      <c r="K574" s="738">
        <v>108</v>
      </c>
      <c r="L574" s="741"/>
      <c r="M574" s="741"/>
      <c r="N574" s="738"/>
      <c r="O574" s="738"/>
      <c r="P574" s="741"/>
      <c r="Q574" s="741"/>
      <c r="R574" s="754"/>
      <c r="S574" s="742"/>
    </row>
    <row r="575" spans="1:19" ht="14.4" customHeight="1" x14ac:dyDescent="0.3">
      <c r="A575" s="737" t="s">
        <v>6689</v>
      </c>
      <c r="B575" s="738" t="s">
        <v>6860</v>
      </c>
      <c r="C575" s="738" t="s">
        <v>625</v>
      </c>
      <c r="D575" s="738" t="s">
        <v>3114</v>
      </c>
      <c r="E575" s="738" t="s">
        <v>6651</v>
      </c>
      <c r="F575" s="738" t="s">
        <v>6726</v>
      </c>
      <c r="G575" s="738" t="s">
        <v>6727</v>
      </c>
      <c r="H575" s="741">
        <v>61</v>
      </c>
      <c r="I575" s="741">
        <v>1891</v>
      </c>
      <c r="J575" s="738"/>
      <c r="K575" s="738">
        <v>31</v>
      </c>
      <c r="L575" s="741"/>
      <c r="M575" s="741"/>
      <c r="N575" s="738"/>
      <c r="O575" s="738"/>
      <c r="P575" s="741"/>
      <c r="Q575" s="741"/>
      <c r="R575" s="754"/>
      <c r="S575" s="742"/>
    </row>
    <row r="576" spans="1:19" ht="14.4" customHeight="1" x14ac:dyDescent="0.3">
      <c r="A576" s="737" t="s">
        <v>6689</v>
      </c>
      <c r="B576" s="738" t="s">
        <v>6860</v>
      </c>
      <c r="C576" s="738" t="s">
        <v>625</v>
      </c>
      <c r="D576" s="738" t="s">
        <v>3114</v>
      </c>
      <c r="E576" s="738" t="s">
        <v>6651</v>
      </c>
      <c r="F576" s="738" t="s">
        <v>6875</v>
      </c>
      <c r="G576" s="738" t="s">
        <v>6876</v>
      </c>
      <c r="H576" s="741">
        <v>60</v>
      </c>
      <c r="I576" s="741">
        <v>9900</v>
      </c>
      <c r="J576" s="738"/>
      <c r="K576" s="738">
        <v>165</v>
      </c>
      <c r="L576" s="741"/>
      <c r="M576" s="741"/>
      <c r="N576" s="738"/>
      <c r="O576" s="738"/>
      <c r="P576" s="741"/>
      <c r="Q576" s="741"/>
      <c r="R576" s="754"/>
      <c r="S576" s="742"/>
    </row>
    <row r="577" spans="1:19" ht="14.4" customHeight="1" x14ac:dyDescent="0.3">
      <c r="A577" s="737" t="s">
        <v>6689</v>
      </c>
      <c r="B577" s="738" t="s">
        <v>6860</v>
      </c>
      <c r="C577" s="738" t="s">
        <v>625</v>
      </c>
      <c r="D577" s="738" t="s">
        <v>3114</v>
      </c>
      <c r="E577" s="738" t="s">
        <v>6651</v>
      </c>
      <c r="F577" s="738" t="s">
        <v>6878</v>
      </c>
      <c r="G577" s="738" t="s">
        <v>6879</v>
      </c>
      <c r="H577" s="741">
        <v>1</v>
      </c>
      <c r="I577" s="741">
        <v>331</v>
      </c>
      <c r="J577" s="738"/>
      <c r="K577" s="738">
        <v>331</v>
      </c>
      <c r="L577" s="741"/>
      <c r="M577" s="741"/>
      <c r="N577" s="738"/>
      <c r="O577" s="738"/>
      <c r="P577" s="741"/>
      <c r="Q577" s="741"/>
      <c r="R577" s="754"/>
      <c r="S577" s="742"/>
    </row>
    <row r="578" spans="1:19" ht="14.4" customHeight="1" x14ac:dyDescent="0.3">
      <c r="A578" s="737" t="s">
        <v>6689</v>
      </c>
      <c r="B578" s="738" t="s">
        <v>6860</v>
      </c>
      <c r="C578" s="738" t="s">
        <v>625</v>
      </c>
      <c r="D578" s="738" t="s">
        <v>3147</v>
      </c>
      <c r="E578" s="738" t="s">
        <v>6651</v>
      </c>
      <c r="F578" s="738" t="s">
        <v>6720</v>
      </c>
      <c r="G578" s="738" t="s">
        <v>6721</v>
      </c>
      <c r="H578" s="741">
        <v>3</v>
      </c>
      <c r="I578" s="741">
        <v>432</v>
      </c>
      <c r="J578" s="738">
        <v>2.9589041095890409</v>
      </c>
      <c r="K578" s="738">
        <v>144</v>
      </c>
      <c r="L578" s="741">
        <v>1</v>
      </c>
      <c r="M578" s="741">
        <v>146</v>
      </c>
      <c r="N578" s="738">
        <v>1</v>
      </c>
      <c r="O578" s="738">
        <v>146</v>
      </c>
      <c r="P578" s="741">
        <v>2</v>
      </c>
      <c r="Q578" s="741">
        <v>294</v>
      </c>
      <c r="R578" s="754">
        <v>2.0136986301369864</v>
      </c>
      <c r="S578" s="742">
        <v>147</v>
      </c>
    </row>
    <row r="579" spans="1:19" ht="14.4" customHeight="1" x14ac:dyDescent="0.3">
      <c r="A579" s="737" t="s">
        <v>6689</v>
      </c>
      <c r="B579" s="738" t="s">
        <v>6860</v>
      </c>
      <c r="C579" s="738" t="s">
        <v>625</v>
      </c>
      <c r="D579" s="738" t="s">
        <v>3147</v>
      </c>
      <c r="E579" s="738" t="s">
        <v>6651</v>
      </c>
      <c r="F579" s="738" t="s">
        <v>6695</v>
      </c>
      <c r="G579" s="738" t="s">
        <v>6696</v>
      </c>
      <c r="H579" s="741">
        <v>9</v>
      </c>
      <c r="I579" s="741">
        <v>315</v>
      </c>
      <c r="J579" s="738">
        <v>1.2162162162162162</v>
      </c>
      <c r="K579" s="738">
        <v>35</v>
      </c>
      <c r="L579" s="741">
        <v>7</v>
      </c>
      <c r="M579" s="741">
        <v>259</v>
      </c>
      <c r="N579" s="738">
        <v>1</v>
      </c>
      <c r="O579" s="738">
        <v>37</v>
      </c>
      <c r="P579" s="741">
        <v>2</v>
      </c>
      <c r="Q579" s="741">
        <v>74</v>
      </c>
      <c r="R579" s="754">
        <v>0.2857142857142857</v>
      </c>
      <c r="S579" s="742">
        <v>37</v>
      </c>
    </row>
    <row r="580" spans="1:19" ht="14.4" customHeight="1" x14ac:dyDescent="0.3">
      <c r="A580" s="737" t="s">
        <v>6689</v>
      </c>
      <c r="B580" s="738" t="s">
        <v>6860</v>
      </c>
      <c r="C580" s="738" t="s">
        <v>625</v>
      </c>
      <c r="D580" s="738" t="s">
        <v>3147</v>
      </c>
      <c r="E580" s="738" t="s">
        <v>6651</v>
      </c>
      <c r="F580" s="738" t="s">
        <v>6752</v>
      </c>
      <c r="G580" s="738" t="s">
        <v>6753</v>
      </c>
      <c r="H580" s="741">
        <v>1</v>
      </c>
      <c r="I580" s="741">
        <v>0</v>
      </c>
      <c r="J580" s="738"/>
      <c r="K580" s="738">
        <v>0</v>
      </c>
      <c r="L580" s="741"/>
      <c r="M580" s="741"/>
      <c r="N580" s="738"/>
      <c r="O580" s="738"/>
      <c r="P580" s="741"/>
      <c r="Q580" s="741"/>
      <c r="R580" s="754"/>
      <c r="S580" s="742"/>
    </row>
    <row r="581" spans="1:19" ht="14.4" customHeight="1" x14ac:dyDescent="0.3">
      <c r="A581" s="737" t="s">
        <v>6689</v>
      </c>
      <c r="B581" s="738" t="s">
        <v>6860</v>
      </c>
      <c r="C581" s="738" t="s">
        <v>625</v>
      </c>
      <c r="D581" s="738" t="s">
        <v>3147</v>
      </c>
      <c r="E581" s="738" t="s">
        <v>6651</v>
      </c>
      <c r="F581" s="738" t="s">
        <v>6871</v>
      </c>
      <c r="G581" s="738" t="s">
        <v>6872</v>
      </c>
      <c r="H581" s="741">
        <v>19</v>
      </c>
      <c r="I581" s="741">
        <v>3249</v>
      </c>
      <c r="J581" s="738">
        <v>1.2100558659217877</v>
      </c>
      <c r="K581" s="738">
        <v>171</v>
      </c>
      <c r="L581" s="741">
        <v>15</v>
      </c>
      <c r="M581" s="741">
        <v>2685</v>
      </c>
      <c r="N581" s="738">
        <v>1</v>
      </c>
      <c r="O581" s="738">
        <v>179</v>
      </c>
      <c r="P581" s="741">
        <v>14</v>
      </c>
      <c r="Q581" s="741">
        <v>3808</v>
      </c>
      <c r="R581" s="754">
        <v>1.4182495344506518</v>
      </c>
      <c r="S581" s="742">
        <v>272</v>
      </c>
    </row>
    <row r="582" spans="1:19" ht="14.4" customHeight="1" x14ac:dyDescent="0.3">
      <c r="A582" s="737" t="s">
        <v>6689</v>
      </c>
      <c r="B582" s="738" t="s">
        <v>6860</v>
      </c>
      <c r="C582" s="738" t="s">
        <v>625</v>
      </c>
      <c r="D582" s="738" t="s">
        <v>3147</v>
      </c>
      <c r="E582" s="738" t="s">
        <v>6651</v>
      </c>
      <c r="F582" s="738" t="s">
        <v>6664</v>
      </c>
      <c r="G582" s="738" t="s">
        <v>6665</v>
      </c>
      <c r="H582" s="741"/>
      <c r="I582" s="741"/>
      <c r="J582" s="738"/>
      <c r="K582" s="738"/>
      <c r="L582" s="741"/>
      <c r="M582" s="741"/>
      <c r="N582" s="738"/>
      <c r="O582" s="738"/>
      <c r="P582" s="741">
        <v>2</v>
      </c>
      <c r="Q582" s="741">
        <v>66.67</v>
      </c>
      <c r="R582" s="754"/>
      <c r="S582" s="742">
        <v>33.335000000000001</v>
      </c>
    </row>
    <row r="583" spans="1:19" ht="14.4" customHeight="1" x14ac:dyDescent="0.3">
      <c r="A583" s="737" t="s">
        <v>6689</v>
      </c>
      <c r="B583" s="738" t="s">
        <v>6860</v>
      </c>
      <c r="C583" s="738" t="s">
        <v>625</v>
      </c>
      <c r="D583" s="738" t="s">
        <v>3147</v>
      </c>
      <c r="E583" s="738" t="s">
        <v>6651</v>
      </c>
      <c r="F583" s="738" t="s">
        <v>6699</v>
      </c>
      <c r="G583" s="738" t="s">
        <v>6700</v>
      </c>
      <c r="H583" s="741">
        <v>6</v>
      </c>
      <c r="I583" s="741">
        <v>648</v>
      </c>
      <c r="J583" s="738">
        <v>2.7931034482758621</v>
      </c>
      <c r="K583" s="738">
        <v>108</v>
      </c>
      <c r="L583" s="741">
        <v>2</v>
      </c>
      <c r="M583" s="741">
        <v>232</v>
      </c>
      <c r="N583" s="738">
        <v>1</v>
      </c>
      <c r="O583" s="738">
        <v>116</v>
      </c>
      <c r="P583" s="741">
        <v>4</v>
      </c>
      <c r="Q583" s="741">
        <v>464</v>
      </c>
      <c r="R583" s="754">
        <v>2</v>
      </c>
      <c r="S583" s="742">
        <v>116</v>
      </c>
    </row>
    <row r="584" spans="1:19" ht="14.4" customHeight="1" x14ac:dyDescent="0.3">
      <c r="A584" s="737" t="s">
        <v>6689</v>
      </c>
      <c r="B584" s="738" t="s">
        <v>6860</v>
      </c>
      <c r="C584" s="738" t="s">
        <v>625</v>
      </c>
      <c r="D584" s="738" t="s">
        <v>3147</v>
      </c>
      <c r="E584" s="738" t="s">
        <v>6651</v>
      </c>
      <c r="F584" s="738" t="s">
        <v>6666</v>
      </c>
      <c r="G584" s="738" t="s">
        <v>6667</v>
      </c>
      <c r="H584" s="741"/>
      <c r="I584" s="741"/>
      <c r="J584" s="738"/>
      <c r="K584" s="738"/>
      <c r="L584" s="741">
        <v>2</v>
      </c>
      <c r="M584" s="741">
        <v>74</v>
      </c>
      <c r="N584" s="738">
        <v>1</v>
      </c>
      <c r="O584" s="738">
        <v>37</v>
      </c>
      <c r="P584" s="741">
        <v>1</v>
      </c>
      <c r="Q584" s="741">
        <v>37</v>
      </c>
      <c r="R584" s="754">
        <v>0.5</v>
      </c>
      <c r="S584" s="742">
        <v>37</v>
      </c>
    </row>
    <row r="585" spans="1:19" ht="14.4" customHeight="1" x14ac:dyDescent="0.3">
      <c r="A585" s="737" t="s">
        <v>6689</v>
      </c>
      <c r="B585" s="738" t="s">
        <v>6860</v>
      </c>
      <c r="C585" s="738" t="s">
        <v>625</v>
      </c>
      <c r="D585" s="738" t="s">
        <v>3147</v>
      </c>
      <c r="E585" s="738" t="s">
        <v>6651</v>
      </c>
      <c r="F585" s="738" t="s">
        <v>6758</v>
      </c>
      <c r="G585" s="738" t="s">
        <v>6759</v>
      </c>
      <c r="H585" s="741"/>
      <c r="I585" s="741"/>
      <c r="J585" s="738"/>
      <c r="K585" s="738"/>
      <c r="L585" s="741"/>
      <c r="M585" s="741"/>
      <c r="N585" s="738"/>
      <c r="O585" s="738"/>
      <c r="P585" s="741">
        <v>1</v>
      </c>
      <c r="Q585" s="741">
        <v>355</v>
      </c>
      <c r="R585" s="754"/>
      <c r="S585" s="742">
        <v>355</v>
      </c>
    </row>
    <row r="586" spans="1:19" ht="14.4" customHeight="1" x14ac:dyDescent="0.3">
      <c r="A586" s="737" t="s">
        <v>6689</v>
      </c>
      <c r="B586" s="738" t="s">
        <v>6860</v>
      </c>
      <c r="C586" s="738" t="s">
        <v>625</v>
      </c>
      <c r="D586" s="738" t="s">
        <v>3147</v>
      </c>
      <c r="E586" s="738" t="s">
        <v>6651</v>
      </c>
      <c r="F586" s="738" t="s">
        <v>6878</v>
      </c>
      <c r="G586" s="738" t="s">
        <v>6879</v>
      </c>
      <c r="H586" s="741">
        <v>22</v>
      </c>
      <c r="I586" s="741">
        <v>7282</v>
      </c>
      <c r="J586" s="738">
        <v>1.2100365569956797</v>
      </c>
      <c r="K586" s="738">
        <v>331</v>
      </c>
      <c r="L586" s="741">
        <v>17</v>
      </c>
      <c r="M586" s="741">
        <v>6018</v>
      </c>
      <c r="N586" s="738">
        <v>1</v>
      </c>
      <c r="O586" s="738">
        <v>354</v>
      </c>
      <c r="P586" s="741">
        <v>17</v>
      </c>
      <c r="Q586" s="741">
        <v>6035</v>
      </c>
      <c r="R586" s="754">
        <v>1.0028248587570621</v>
      </c>
      <c r="S586" s="742">
        <v>355</v>
      </c>
    </row>
    <row r="587" spans="1:19" ht="14.4" customHeight="1" x14ac:dyDescent="0.3">
      <c r="A587" s="737" t="s">
        <v>6689</v>
      </c>
      <c r="B587" s="738" t="s">
        <v>6860</v>
      </c>
      <c r="C587" s="738" t="s">
        <v>625</v>
      </c>
      <c r="D587" s="738" t="s">
        <v>3147</v>
      </c>
      <c r="E587" s="738" t="s">
        <v>6651</v>
      </c>
      <c r="F587" s="738" t="s">
        <v>6670</v>
      </c>
      <c r="G587" s="738" t="s">
        <v>6671</v>
      </c>
      <c r="H587" s="741">
        <v>2</v>
      </c>
      <c r="I587" s="741">
        <v>114</v>
      </c>
      <c r="J587" s="738">
        <v>0.38644067796610171</v>
      </c>
      <c r="K587" s="738">
        <v>57</v>
      </c>
      <c r="L587" s="741">
        <v>5</v>
      </c>
      <c r="M587" s="741">
        <v>295</v>
      </c>
      <c r="N587" s="738">
        <v>1</v>
      </c>
      <c r="O587" s="738">
        <v>59</v>
      </c>
      <c r="P587" s="741">
        <v>13</v>
      </c>
      <c r="Q587" s="741">
        <v>767</v>
      </c>
      <c r="R587" s="754">
        <v>2.6</v>
      </c>
      <c r="S587" s="742">
        <v>59</v>
      </c>
    </row>
    <row r="588" spans="1:19" ht="14.4" customHeight="1" x14ac:dyDescent="0.3">
      <c r="A588" s="737" t="s">
        <v>6689</v>
      </c>
      <c r="B588" s="738" t="s">
        <v>6860</v>
      </c>
      <c r="C588" s="738" t="s">
        <v>6776</v>
      </c>
      <c r="D588" s="738" t="s">
        <v>6614</v>
      </c>
      <c r="E588" s="738" t="s">
        <v>6633</v>
      </c>
      <c r="F588" s="738" t="s">
        <v>6861</v>
      </c>
      <c r="G588" s="738" t="s">
        <v>6886</v>
      </c>
      <c r="H588" s="741">
        <v>0</v>
      </c>
      <c r="I588" s="741">
        <v>-1.8189894035458565E-12</v>
      </c>
      <c r="J588" s="738"/>
      <c r="K588" s="738"/>
      <c r="L588" s="741">
        <v>0</v>
      </c>
      <c r="M588" s="741">
        <v>0</v>
      </c>
      <c r="N588" s="738"/>
      <c r="O588" s="738"/>
      <c r="P588" s="741">
        <v>0</v>
      </c>
      <c r="Q588" s="741">
        <v>0</v>
      </c>
      <c r="R588" s="754"/>
      <c r="S588" s="742"/>
    </row>
    <row r="589" spans="1:19" ht="14.4" customHeight="1" x14ac:dyDescent="0.3">
      <c r="A589" s="737" t="s">
        <v>6689</v>
      </c>
      <c r="B589" s="738" t="s">
        <v>6860</v>
      </c>
      <c r="C589" s="738" t="s">
        <v>6776</v>
      </c>
      <c r="D589" s="738" t="s">
        <v>6614</v>
      </c>
      <c r="E589" s="738" t="s">
        <v>6633</v>
      </c>
      <c r="F589" s="738" t="s">
        <v>6863</v>
      </c>
      <c r="G589" s="738" t="s">
        <v>6886</v>
      </c>
      <c r="H589" s="741">
        <v>0</v>
      </c>
      <c r="I589" s="741">
        <v>-5.8207660913467407E-11</v>
      </c>
      <c r="J589" s="738"/>
      <c r="K589" s="738"/>
      <c r="L589" s="741">
        <v>0</v>
      </c>
      <c r="M589" s="741">
        <v>0</v>
      </c>
      <c r="N589" s="738"/>
      <c r="O589" s="738"/>
      <c r="P589" s="741">
        <v>0</v>
      </c>
      <c r="Q589" s="741">
        <v>0</v>
      </c>
      <c r="R589" s="754"/>
      <c r="S589" s="742"/>
    </row>
    <row r="590" spans="1:19" ht="14.4" customHeight="1" x14ac:dyDescent="0.3">
      <c r="A590" s="737" t="s">
        <v>6689</v>
      </c>
      <c r="B590" s="738" t="s">
        <v>6860</v>
      </c>
      <c r="C590" s="738" t="s">
        <v>6776</v>
      </c>
      <c r="D590" s="738" t="s">
        <v>6614</v>
      </c>
      <c r="E590" s="738" t="s">
        <v>6633</v>
      </c>
      <c r="F590" s="738" t="s">
        <v>6864</v>
      </c>
      <c r="G590" s="738" t="s">
        <v>6886</v>
      </c>
      <c r="H590" s="741"/>
      <c r="I590" s="741"/>
      <c r="J590" s="738"/>
      <c r="K590" s="738"/>
      <c r="L590" s="741"/>
      <c r="M590" s="741"/>
      <c r="N590" s="738"/>
      <c r="O590" s="738"/>
      <c r="P590" s="741">
        <v>0</v>
      </c>
      <c r="Q590" s="741">
        <v>1.4551915228366852E-11</v>
      </c>
      <c r="R590" s="754"/>
      <c r="S590" s="742"/>
    </row>
    <row r="591" spans="1:19" ht="14.4" customHeight="1" x14ac:dyDescent="0.3">
      <c r="A591" s="737" t="s">
        <v>6689</v>
      </c>
      <c r="B591" s="738" t="s">
        <v>6860</v>
      </c>
      <c r="C591" s="738" t="s">
        <v>6776</v>
      </c>
      <c r="D591" s="738" t="s">
        <v>6614</v>
      </c>
      <c r="E591" s="738" t="s">
        <v>6633</v>
      </c>
      <c r="F591" s="738" t="s">
        <v>6865</v>
      </c>
      <c r="G591" s="738" t="s">
        <v>6886</v>
      </c>
      <c r="H591" s="741"/>
      <c r="I591" s="741"/>
      <c r="J591" s="738"/>
      <c r="K591" s="738"/>
      <c r="L591" s="741"/>
      <c r="M591" s="741"/>
      <c r="N591" s="738"/>
      <c r="O591" s="738"/>
      <c r="P591" s="741">
        <v>0</v>
      </c>
      <c r="Q591" s="741">
        <v>-7.2759576141834259E-12</v>
      </c>
      <c r="R591" s="754"/>
      <c r="S591" s="742"/>
    </row>
    <row r="592" spans="1:19" ht="14.4" customHeight="1" x14ac:dyDescent="0.3">
      <c r="A592" s="737" t="s">
        <v>6689</v>
      </c>
      <c r="B592" s="738" t="s">
        <v>6887</v>
      </c>
      <c r="C592" s="738" t="s">
        <v>625</v>
      </c>
      <c r="D592" s="738" t="s">
        <v>6614</v>
      </c>
      <c r="E592" s="738" t="s">
        <v>6651</v>
      </c>
      <c r="F592" s="738" t="s">
        <v>6656</v>
      </c>
      <c r="G592" s="738" t="s">
        <v>6657</v>
      </c>
      <c r="H592" s="741">
        <v>67</v>
      </c>
      <c r="I592" s="741">
        <v>4288</v>
      </c>
      <c r="J592" s="738">
        <v>1.3535353535353536</v>
      </c>
      <c r="K592" s="738">
        <v>64</v>
      </c>
      <c r="L592" s="741">
        <v>48</v>
      </c>
      <c r="M592" s="741">
        <v>3168</v>
      </c>
      <c r="N592" s="738">
        <v>1</v>
      </c>
      <c r="O592" s="738">
        <v>66</v>
      </c>
      <c r="P592" s="741">
        <v>40</v>
      </c>
      <c r="Q592" s="741">
        <v>2640</v>
      </c>
      <c r="R592" s="754">
        <v>0.83333333333333337</v>
      </c>
      <c r="S592" s="742">
        <v>66</v>
      </c>
    </row>
    <row r="593" spans="1:19" ht="14.4" customHeight="1" x14ac:dyDescent="0.3">
      <c r="A593" s="737" t="s">
        <v>6689</v>
      </c>
      <c r="B593" s="738" t="s">
        <v>6887</v>
      </c>
      <c r="C593" s="738" t="s">
        <v>625</v>
      </c>
      <c r="D593" s="738" t="s">
        <v>6614</v>
      </c>
      <c r="E593" s="738" t="s">
        <v>6651</v>
      </c>
      <c r="F593" s="738" t="s">
        <v>6720</v>
      </c>
      <c r="G593" s="738" t="s">
        <v>6721</v>
      </c>
      <c r="H593" s="741">
        <v>2</v>
      </c>
      <c r="I593" s="741">
        <v>288</v>
      </c>
      <c r="J593" s="738"/>
      <c r="K593" s="738">
        <v>144</v>
      </c>
      <c r="L593" s="741"/>
      <c r="M593" s="741"/>
      <c r="N593" s="738"/>
      <c r="O593" s="738"/>
      <c r="P593" s="741"/>
      <c r="Q593" s="741"/>
      <c r="R593" s="754"/>
      <c r="S593" s="742"/>
    </row>
    <row r="594" spans="1:19" ht="14.4" customHeight="1" x14ac:dyDescent="0.3">
      <c r="A594" s="737" t="s">
        <v>6689</v>
      </c>
      <c r="B594" s="738" t="s">
        <v>6887</v>
      </c>
      <c r="C594" s="738" t="s">
        <v>625</v>
      </c>
      <c r="D594" s="738" t="s">
        <v>6614</v>
      </c>
      <c r="E594" s="738" t="s">
        <v>6651</v>
      </c>
      <c r="F594" s="738" t="s">
        <v>6695</v>
      </c>
      <c r="G594" s="738" t="s">
        <v>6696</v>
      </c>
      <c r="H594" s="741">
        <v>59</v>
      </c>
      <c r="I594" s="741">
        <v>2065</v>
      </c>
      <c r="J594" s="738">
        <v>0.97913703176861067</v>
      </c>
      <c r="K594" s="738">
        <v>35</v>
      </c>
      <c r="L594" s="741">
        <v>57</v>
      </c>
      <c r="M594" s="741">
        <v>2109</v>
      </c>
      <c r="N594" s="738">
        <v>1</v>
      </c>
      <c r="O594" s="738">
        <v>37</v>
      </c>
      <c r="P594" s="741">
        <v>15</v>
      </c>
      <c r="Q594" s="741">
        <v>555</v>
      </c>
      <c r="R594" s="754">
        <v>0.26315789473684209</v>
      </c>
      <c r="S594" s="742">
        <v>37</v>
      </c>
    </row>
    <row r="595" spans="1:19" ht="14.4" customHeight="1" x14ac:dyDescent="0.3">
      <c r="A595" s="737" t="s">
        <v>6689</v>
      </c>
      <c r="B595" s="738" t="s">
        <v>6887</v>
      </c>
      <c r="C595" s="738" t="s">
        <v>625</v>
      </c>
      <c r="D595" s="738" t="s">
        <v>6614</v>
      </c>
      <c r="E595" s="738" t="s">
        <v>6651</v>
      </c>
      <c r="F595" s="738" t="s">
        <v>6867</v>
      </c>
      <c r="G595" s="738" t="s">
        <v>6868</v>
      </c>
      <c r="H595" s="741">
        <v>37</v>
      </c>
      <c r="I595" s="741">
        <v>2109</v>
      </c>
      <c r="J595" s="738">
        <v>1.7021791767554479</v>
      </c>
      <c r="K595" s="738">
        <v>57</v>
      </c>
      <c r="L595" s="741">
        <v>21</v>
      </c>
      <c r="M595" s="741">
        <v>1239</v>
      </c>
      <c r="N595" s="738">
        <v>1</v>
      </c>
      <c r="O595" s="738">
        <v>59</v>
      </c>
      <c r="P595" s="741">
        <v>8</v>
      </c>
      <c r="Q595" s="741">
        <v>456</v>
      </c>
      <c r="R595" s="754">
        <v>0.36803874092009686</v>
      </c>
      <c r="S595" s="742">
        <v>57</v>
      </c>
    </row>
    <row r="596" spans="1:19" ht="14.4" customHeight="1" x14ac:dyDescent="0.3">
      <c r="A596" s="737" t="s">
        <v>6689</v>
      </c>
      <c r="B596" s="738" t="s">
        <v>6887</v>
      </c>
      <c r="C596" s="738" t="s">
        <v>625</v>
      </c>
      <c r="D596" s="738" t="s">
        <v>6614</v>
      </c>
      <c r="E596" s="738" t="s">
        <v>6651</v>
      </c>
      <c r="F596" s="738" t="s">
        <v>6888</v>
      </c>
      <c r="G596" s="738" t="s">
        <v>6889</v>
      </c>
      <c r="H596" s="741">
        <v>2</v>
      </c>
      <c r="I596" s="741">
        <v>1306</v>
      </c>
      <c r="J596" s="738"/>
      <c r="K596" s="738">
        <v>653</v>
      </c>
      <c r="L596" s="741"/>
      <c r="M596" s="741"/>
      <c r="N596" s="738"/>
      <c r="O596" s="738"/>
      <c r="P596" s="741"/>
      <c r="Q596" s="741"/>
      <c r="R596" s="754"/>
      <c r="S596" s="742"/>
    </row>
    <row r="597" spans="1:19" ht="14.4" customHeight="1" x14ac:dyDescent="0.3">
      <c r="A597" s="737" t="s">
        <v>6689</v>
      </c>
      <c r="B597" s="738" t="s">
        <v>6887</v>
      </c>
      <c r="C597" s="738" t="s">
        <v>625</v>
      </c>
      <c r="D597" s="738" t="s">
        <v>6614</v>
      </c>
      <c r="E597" s="738" t="s">
        <v>6651</v>
      </c>
      <c r="F597" s="738" t="s">
        <v>6869</v>
      </c>
      <c r="G597" s="738" t="s">
        <v>6870</v>
      </c>
      <c r="H597" s="741">
        <v>69</v>
      </c>
      <c r="I597" s="741">
        <v>30015</v>
      </c>
      <c r="J597" s="738">
        <v>1.0359287637191965</v>
      </c>
      <c r="K597" s="738">
        <v>435</v>
      </c>
      <c r="L597" s="741">
        <v>66</v>
      </c>
      <c r="M597" s="741">
        <v>28974</v>
      </c>
      <c r="N597" s="738">
        <v>1</v>
      </c>
      <c r="O597" s="738">
        <v>439</v>
      </c>
      <c r="P597" s="741">
        <v>25</v>
      </c>
      <c r="Q597" s="741">
        <v>10975</v>
      </c>
      <c r="R597" s="754">
        <v>0.37878787878787878</v>
      </c>
      <c r="S597" s="742">
        <v>439</v>
      </c>
    </row>
    <row r="598" spans="1:19" ht="14.4" customHeight="1" x14ac:dyDescent="0.3">
      <c r="A598" s="737" t="s">
        <v>6689</v>
      </c>
      <c r="B598" s="738" t="s">
        <v>6887</v>
      </c>
      <c r="C598" s="738" t="s">
        <v>625</v>
      </c>
      <c r="D598" s="738" t="s">
        <v>6614</v>
      </c>
      <c r="E598" s="738" t="s">
        <v>6651</v>
      </c>
      <c r="F598" s="738" t="s">
        <v>6890</v>
      </c>
      <c r="G598" s="738" t="s">
        <v>6891</v>
      </c>
      <c r="H598" s="741">
        <v>399</v>
      </c>
      <c r="I598" s="741">
        <v>9177</v>
      </c>
      <c r="J598" s="738">
        <v>2.4971428571428573</v>
      </c>
      <c r="K598" s="738">
        <v>23</v>
      </c>
      <c r="L598" s="741">
        <v>147</v>
      </c>
      <c r="M598" s="741">
        <v>3675</v>
      </c>
      <c r="N598" s="738">
        <v>1</v>
      </c>
      <c r="O598" s="738">
        <v>25</v>
      </c>
      <c r="P598" s="741">
        <v>157</v>
      </c>
      <c r="Q598" s="741">
        <v>3925</v>
      </c>
      <c r="R598" s="754">
        <v>1.0680272108843538</v>
      </c>
      <c r="S598" s="742">
        <v>25</v>
      </c>
    </row>
    <row r="599" spans="1:19" ht="14.4" customHeight="1" x14ac:dyDescent="0.3">
      <c r="A599" s="737" t="s">
        <v>6689</v>
      </c>
      <c r="B599" s="738" t="s">
        <v>6887</v>
      </c>
      <c r="C599" s="738" t="s">
        <v>625</v>
      </c>
      <c r="D599" s="738" t="s">
        <v>6614</v>
      </c>
      <c r="E599" s="738" t="s">
        <v>6651</v>
      </c>
      <c r="F599" s="738" t="s">
        <v>6892</v>
      </c>
      <c r="G599" s="738" t="s">
        <v>6893</v>
      </c>
      <c r="H599" s="741"/>
      <c r="I599" s="741"/>
      <c r="J599" s="738"/>
      <c r="K599" s="738"/>
      <c r="L599" s="741">
        <v>6</v>
      </c>
      <c r="M599" s="741">
        <v>2622</v>
      </c>
      <c r="N599" s="738">
        <v>1</v>
      </c>
      <c r="O599" s="738">
        <v>437</v>
      </c>
      <c r="P599" s="741"/>
      <c r="Q599" s="741"/>
      <c r="R599" s="754"/>
      <c r="S599" s="742"/>
    </row>
    <row r="600" spans="1:19" ht="14.4" customHeight="1" x14ac:dyDescent="0.3">
      <c r="A600" s="737" t="s">
        <v>6689</v>
      </c>
      <c r="B600" s="738" t="s">
        <v>6887</v>
      </c>
      <c r="C600" s="738" t="s">
        <v>625</v>
      </c>
      <c r="D600" s="738" t="s">
        <v>6614</v>
      </c>
      <c r="E600" s="738" t="s">
        <v>6651</v>
      </c>
      <c r="F600" s="738" t="s">
        <v>6871</v>
      </c>
      <c r="G600" s="738" t="s">
        <v>6872</v>
      </c>
      <c r="H600" s="741">
        <v>278</v>
      </c>
      <c r="I600" s="741">
        <v>47538</v>
      </c>
      <c r="J600" s="738">
        <v>1.4672675082564277</v>
      </c>
      <c r="K600" s="738">
        <v>171</v>
      </c>
      <c r="L600" s="741">
        <v>181</v>
      </c>
      <c r="M600" s="741">
        <v>32399</v>
      </c>
      <c r="N600" s="738">
        <v>1</v>
      </c>
      <c r="O600" s="738">
        <v>179</v>
      </c>
      <c r="P600" s="741">
        <v>69</v>
      </c>
      <c r="Q600" s="741">
        <v>18768</v>
      </c>
      <c r="R600" s="754">
        <v>0.57927713818327731</v>
      </c>
      <c r="S600" s="742">
        <v>272</v>
      </c>
    </row>
    <row r="601" spans="1:19" ht="14.4" customHeight="1" x14ac:dyDescent="0.3">
      <c r="A601" s="737" t="s">
        <v>6689</v>
      </c>
      <c r="B601" s="738" t="s">
        <v>6887</v>
      </c>
      <c r="C601" s="738" t="s">
        <v>625</v>
      </c>
      <c r="D601" s="738" t="s">
        <v>6614</v>
      </c>
      <c r="E601" s="738" t="s">
        <v>6651</v>
      </c>
      <c r="F601" s="738" t="s">
        <v>6664</v>
      </c>
      <c r="G601" s="738" t="s">
        <v>6665</v>
      </c>
      <c r="H601" s="741">
        <v>15</v>
      </c>
      <c r="I601" s="741">
        <v>0</v>
      </c>
      <c r="J601" s="738">
        <v>0</v>
      </c>
      <c r="K601" s="738">
        <v>0</v>
      </c>
      <c r="L601" s="741">
        <v>2</v>
      </c>
      <c r="M601" s="741">
        <v>66.66</v>
      </c>
      <c r="N601" s="738">
        <v>1</v>
      </c>
      <c r="O601" s="738">
        <v>33.33</v>
      </c>
      <c r="P601" s="741">
        <v>4</v>
      </c>
      <c r="Q601" s="741">
        <v>133.32999999999998</v>
      </c>
      <c r="R601" s="754">
        <v>2.0001500150015001</v>
      </c>
      <c r="S601" s="742">
        <v>33.332499999999996</v>
      </c>
    </row>
    <row r="602" spans="1:19" ht="14.4" customHeight="1" x14ac:dyDescent="0.3">
      <c r="A602" s="737" t="s">
        <v>6689</v>
      </c>
      <c r="B602" s="738" t="s">
        <v>6887</v>
      </c>
      <c r="C602" s="738" t="s">
        <v>625</v>
      </c>
      <c r="D602" s="738" t="s">
        <v>6614</v>
      </c>
      <c r="E602" s="738" t="s">
        <v>6651</v>
      </c>
      <c r="F602" s="738" t="s">
        <v>6699</v>
      </c>
      <c r="G602" s="738" t="s">
        <v>6700</v>
      </c>
      <c r="H602" s="741">
        <v>177</v>
      </c>
      <c r="I602" s="741">
        <v>19116</v>
      </c>
      <c r="J602" s="738">
        <v>2.0344827586206895</v>
      </c>
      <c r="K602" s="738">
        <v>108</v>
      </c>
      <c r="L602" s="741">
        <v>81</v>
      </c>
      <c r="M602" s="741">
        <v>9396</v>
      </c>
      <c r="N602" s="738">
        <v>1</v>
      </c>
      <c r="O602" s="738">
        <v>116</v>
      </c>
      <c r="P602" s="741">
        <v>58</v>
      </c>
      <c r="Q602" s="741">
        <v>6728</v>
      </c>
      <c r="R602" s="754">
        <v>0.71604938271604934</v>
      </c>
      <c r="S602" s="742">
        <v>116</v>
      </c>
    </row>
    <row r="603" spans="1:19" ht="14.4" customHeight="1" x14ac:dyDescent="0.3">
      <c r="A603" s="737" t="s">
        <v>6689</v>
      </c>
      <c r="B603" s="738" t="s">
        <v>6887</v>
      </c>
      <c r="C603" s="738" t="s">
        <v>625</v>
      </c>
      <c r="D603" s="738" t="s">
        <v>6614</v>
      </c>
      <c r="E603" s="738" t="s">
        <v>6651</v>
      </c>
      <c r="F603" s="738" t="s">
        <v>6666</v>
      </c>
      <c r="G603" s="738" t="s">
        <v>6667</v>
      </c>
      <c r="H603" s="741">
        <v>31</v>
      </c>
      <c r="I603" s="741">
        <v>1116</v>
      </c>
      <c r="J603" s="738">
        <v>1.3113983548766157</v>
      </c>
      <c r="K603" s="738">
        <v>36</v>
      </c>
      <c r="L603" s="741">
        <v>23</v>
      </c>
      <c r="M603" s="741">
        <v>851</v>
      </c>
      <c r="N603" s="738">
        <v>1</v>
      </c>
      <c r="O603" s="738">
        <v>37</v>
      </c>
      <c r="P603" s="741">
        <v>10</v>
      </c>
      <c r="Q603" s="741">
        <v>370</v>
      </c>
      <c r="R603" s="754">
        <v>0.43478260869565216</v>
      </c>
      <c r="S603" s="742">
        <v>37</v>
      </c>
    </row>
    <row r="604" spans="1:19" ht="14.4" customHeight="1" x14ac:dyDescent="0.3">
      <c r="A604" s="737" t="s">
        <v>6689</v>
      </c>
      <c r="B604" s="738" t="s">
        <v>6887</v>
      </c>
      <c r="C604" s="738" t="s">
        <v>625</v>
      </c>
      <c r="D604" s="738" t="s">
        <v>6614</v>
      </c>
      <c r="E604" s="738" t="s">
        <v>6651</v>
      </c>
      <c r="F604" s="738" t="s">
        <v>6894</v>
      </c>
      <c r="G604" s="738" t="s">
        <v>6895</v>
      </c>
      <c r="H604" s="741">
        <v>180</v>
      </c>
      <c r="I604" s="741">
        <v>59580</v>
      </c>
      <c r="J604" s="738">
        <v>0.77204167314570049</v>
      </c>
      <c r="K604" s="738">
        <v>331</v>
      </c>
      <c r="L604" s="741">
        <v>218</v>
      </c>
      <c r="M604" s="741">
        <v>77172</v>
      </c>
      <c r="N604" s="738">
        <v>1</v>
      </c>
      <c r="O604" s="738">
        <v>354</v>
      </c>
      <c r="P604" s="741">
        <v>97</v>
      </c>
      <c r="Q604" s="741">
        <v>34435</v>
      </c>
      <c r="R604" s="754">
        <v>0.4462110610065827</v>
      </c>
      <c r="S604" s="742">
        <v>355</v>
      </c>
    </row>
    <row r="605" spans="1:19" ht="14.4" customHeight="1" x14ac:dyDescent="0.3">
      <c r="A605" s="737" t="s">
        <v>6689</v>
      </c>
      <c r="B605" s="738" t="s">
        <v>6887</v>
      </c>
      <c r="C605" s="738" t="s">
        <v>625</v>
      </c>
      <c r="D605" s="738" t="s">
        <v>6614</v>
      </c>
      <c r="E605" s="738" t="s">
        <v>6651</v>
      </c>
      <c r="F605" s="738" t="s">
        <v>6896</v>
      </c>
      <c r="G605" s="738" t="s">
        <v>6897</v>
      </c>
      <c r="H605" s="741">
        <v>22</v>
      </c>
      <c r="I605" s="741">
        <v>3630</v>
      </c>
      <c r="J605" s="738">
        <v>1.7090395480225988</v>
      </c>
      <c r="K605" s="738">
        <v>165</v>
      </c>
      <c r="L605" s="741">
        <v>12</v>
      </c>
      <c r="M605" s="741">
        <v>2124</v>
      </c>
      <c r="N605" s="738">
        <v>1</v>
      </c>
      <c r="O605" s="738">
        <v>177</v>
      </c>
      <c r="P605" s="741">
        <v>9</v>
      </c>
      <c r="Q605" s="741">
        <v>1593</v>
      </c>
      <c r="R605" s="754">
        <v>0.75</v>
      </c>
      <c r="S605" s="742">
        <v>177</v>
      </c>
    </row>
    <row r="606" spans="1:19" ht="14.4" customHeight="1" x14ac:dyDescent="0.3">
      <c r="A606" s="737" t="s">
        <v>6689</v>
      </c>
      <c r="B606" s="738" t="s">
        <v>6887</v>
      </c>
      <c r="C606" s="738" t="s">
        <v>625</v>
      </c>
      <c r="D606" s="738" t="s">
        <v>6614</v>
      </c>
      <c r="E606" s="738" t="s">
        <v>6651</v>
      </c>
      <c r="F606" s="738" t="s">
        <v>6882</v>
      </c>
      <c r="G606" s="738" t="s">
        <v>6883</v>
      </c>
      <c r="H606" s="741">
        <v>96</v>
      </c>
      <c r="I606" s="741">
        <v>7392</v>
      </c>
      <c r="J606" s="738"/>
      <c r="K606" s="738">
        <v>77</v>
      </c>
      <c r="L606" s="741"/>
      <c r="M606" s="741"/>
      <c r="N606" s="738"/>
      <c r="O606" s="738"/>
      <c r="P606" s="741"/>
      <c r="Q606" s="741"/>
      <c r="R606" s="754"/>
      <c r="S606" s="742"/>
    </row>
    <row r="607" spans="1:19" ht="14.4" customHeight="1" x14ac:dyDescent="0.3">
      <c r="A607" s="737" t="s">
        <v>6689</v>
      </c>
      <c r="B607" s="738" t="s">
        <v>6887</v>
      </c>
      <c r="C607" s="738" t="s">
        <v>625</v>
      </c>
      <c r="D607" s="738" t="s">
        <v>6622</v>
      </c>
      <c r="E607" s="738" t="s">
        <v>6651</v>
      </c>
      <c r="F607" s="738" t="s">
        <v>6656</v>
      </c>
      <c r="G607" s="738" t="s">
        <v>6657</v>
      </c>
      <c r="H607" s="741">
        <v>1</v>
      </c>
      <c r="I607" s="741">
        <v>64</v>
      </c>
      <c r="J607" s="738"/>
      <c r="K607" s="738">
        <v>64</v>
      </c>
      <c r="L607" s="741"/>
      <c r="M607" s="741"/>
      <c r="N607" s="738"/>
      <c r="O607" s="738"/>
      <c r="P607" s="741"/>
      <c r="Q607" s="741"/>
      <c r="R607" s="754"/>
      <c r="S607" s="742"/>
    </row>
    <row r="608" spans="1:19" ht="14.4" customHeight="1" x14ac:dyDescent="0.3">
      <c r="A608" s="737" t="s">
        <v>6689</v>
      </c>
      <c r="B608" s="738" t="s">
        <v>6887</v>
      </c>
      <c r="C608" s="738" t="s">
        <v>625</v>
      </c>
      <c r="D608" s="738" t="s">
        <v>6622</v>
      </c>
      <c r="E608" s="738" t="s">
        <v>6651</v>
      </c>
      <c r="F608" s="738" t="s">
        <v>6695</v>
      </c>
      <c r="G608" s="738" t="s">
        <v>6696</v>
      </c>
      <c r="H608" s="741">
        <v>59</v>
      </c>
      <c r="I608" s="741">
        <v>2065</v>
      </c>
      <c r="J608" s="738"/>
      <c r="K608" s="738">
        <v>35</v>
      </c>
      <c r="L608" s="741"/>
      <c r="M608" s="741"/>
      <c r="N608" s="738"/>
      <c r="O608" s="738"/>
      <c r="P608" s="741"/>
      <c r="Q608" s="741"/>
      <c r="R608" s="754"/>
      <c r="S608" s="742"/>
    </row>
    <row r="609" spans="1:19" ht="14.4" customHeight="1" x14ac:dyDescent="0.3">
      <c r="A609" s="737" t="s">
        <v>6689</v>
      </c>
      <c r="B609" s="738" t="s">
        <v>6887</v>
      </c>
      <c r="C609" s="738" t="s">
        <v>625</v>
      </c>
      <c r="D609" s="738" t="s">
        <v>6622</v>
      </c>
      <c r="E609" s="738" t="s">
        <v>6651</v>
      </c>
      <c r="F609" s="738" t="s">
        <v>6867</v>
      </c>
      <c r="G609" s="738" t="s">
        <v>6868</v>
      </c>
      <c r="H609" s="741">
        <v>9</v>
      </c>
      <c r="I609" s="741">
        <v>513</v>
      </c>
      <c r="J609" s="738"/>
      <c r="K609" s="738">
        <v>57</v>
      </c>
      <c r="L609" s="741"/>
      <c r="M609" s="741"/>
      <c r="N609" s="738"/>
      <c r="O609" s="738"/>
      <c r="P609" s="741"/>
      <c r="Q609" s="741"/>
      <c r="R609" s="754"/>
      <c r="S609" s="742"/>
    </row>
    <row r="610" spans="1:19" ht="14.4" customHeight="1" x14ac:dyDescent="0.3">
      <c r="A610" s="737" t="s">
        <v>6689</v>
      </c>
      <c r="B610" s="738" t="s">
        <v>6887</v>
      </c>
      <c r="C610" s="738" t="s">
        <v>625</v>
      </c>
      <c r="D610" s="738" t="s">
        <v>6622</v>
      </c>
      <c r="E610" s="738" t="s">
        <v>6651</v>
      </c>
      <c r="F610" s="738" t="s">
        <v>6869</v>
      </c>
      <c r="G610" s="738" t="s">
        <v>6870</v>
      </c>
      <c r="H610" s="741">
        <v>14</v>
      </c>
      <c r="I610" s="741">
        <v>6090</v>
      </c>
      <c r="J610" s="738"/>
      <c r="K610" s="738">
        <v>435</v>
      </c>
      <c r="L610" s="741"/>
      <c r="M610" s="741"/>
      <c r="N610" s="738"/>
      <c r="O610" s="738"/>
      <c r="P610" s="741"/>
      <c r="Q610" s="741"/>
      <c r="R610" s="754"/>
      <c r="S610" s="742"/>
    </row>
    <row r="611" spans="1:19" ht="14.4" customHeight="1" x14ac:dyDescent="0.3">
      <c r="A611" s="737" t="s">
        <v>6689</v>
      </c>
      <c r="B611" s="738" t="s">
        <v>6887</v>
      </c>
      <c r="C611" s="738" t="s">
        <v>625</v>
      </c>
      <c r="D611" s="738" t="s">
        <v>6622</v>
      </c>
      <c r="E611" s="738" t="s">
        <v>6651</v>
      </c>
      <c r="F611" s="738" t="s">
        <v>6890</v>
      </c>
      <c r="G611" s="738" t="s">
        <v>6891</v>
      </c>
      <c r="H611" s="741">
        <v>221</v>
      </c>
      <c r="I611" s="741">
        <v>5083</v>
      </c>
      <c r="J611" s="738"/>
      <c r="K611" s="738">
        <v>23</v>
      </c>
      <c r="L611" s="741"/>
      <c r="M611" s="741"/>
      <c r="N611" s="738"/>
      <c r="O611" s="738"/>
      <c r="P611" s="741"/>
      <c r="Q611" s="741"/>
      <c r="R611" s="754"/>
      <c r="S611" s="742"/>
    </row>
    <row r="612" spans="1:19" ht="14.4" customHeight="1" x14ac:dyDescent="0.3">
      <c r="A612" s="737" t="s">
        <v>6689</v>
      </c>
      <c r="B612" s="738" t="s">
        <v>6887</v>
      </c>
      <c r="C612" s="738" t="s">
        <v>625</v>
      </c>
      <c r="D612" s="738" t="s">
        <v>6622</v>
      </c>
      <c r="E612" s="738" t="s">
        <v>6651</v>
      </c>
      <c r="F612" s="738" t="s">
        <v>6892</v>
      </c>
      <c r="G612" s="738" t="s">
        <v>6893</v>
      </c>
      <c r="H612" s="741">
        <v>5</v>
      </c>
      <c r="I612" s="741">
        <v>2065</v>
      </c>
      <c r="J612" s="738"/>
      <c r="K612" s="738">
        <v>413</v>
      </c>
      <c r="L612" s="741"/>
      <c r="M612" s="741"/>
      <c r="N612" s="738"/>
      <c r="O612" s="738"/>
      <c r="P612" s="741"/>
      <c r="Q612" s="741"/>
      <c r="R612" s="754"/>
      <c r="S612" s="742"/>
    </row>
    <row r="613" spans="1:19" ht="14.4" customHeight="1" x14ac:dyDescent="0.3">
      <c r="A613" s="737" t="s">
        <v>6689</v>
      </c>
      <c r="B613" s="738" t="s">
        <v>6887</v>
      </c>
      <c r="C613" s="738" t="s">
        <v>625</v>
      </c>
      <c r="D613" s="738" t="s">
        <v>6622</v>
      </c>
      <c r="E613" s="738" t="s">
        <v>6651</v>
      </c>
      <c r="F613" s="738" t="s">
        <v>6871</v>
      </c>
      <c r="G613" s="738" t="s">
        <v>6872</v>
      </c>
      <c r="H613" s="741">
        <v>79</v>
      </c>
      <c r="I613" s="741">
        <v>13509</v>
      </c>
      <c r="J613" s="738"/>
      <c r="K613" s="738">
        <v>171</v>
      </c>
      <c r="L613" s="741"/>
      <c r="M613" s="741"/>
      <c r="N613" s="738"/>
      <c r="O613" s="738"/>
      <c r="P613" s="741"/>
      <c r="Q613" s="741"/>
      <c r="R613" s="754"/>
      <c r="S613" s="742"/>
    </row>
    <row r="614" spans="1:19" ht="14.4" customHeight="1" x14ac:dyDescent="0.3">
      <c r="A614" s="737" t="s">
        <v>6689</v>
      </c>
      <c r="B614" s="738" t="s">
        <v>6887</v>
      </c>
      <c r="C614" s="738" t="s">
        <v>625</v>
      </c>
      <c r="D614" s="738" t="s">
        <v>6622</v>
      </c>
      <c r="E614" s="738" t="s">
        <v>6651</v>
      </c>
      <c r="F614" s="738" t="s">
        <v>6699</v>
      </c>
      <c r="G614" s="738" t="s">
        <v>6700</v>
      </c>
      <c r="H614" s="741">
        <v>1</v>
      </c>
      <c r="I614" s="741">
        <v>108</v>
      </c>
      <c r="J614" s="738"/>
      <c r="K614" s="738">
        <v>108</v>
      </c>
      <c r="L614" s="741"/>
      <c r="M614" s="741"/>
      <c r="N614" s="738"/>
      <c r="O614" s="738"/>
      <c r="P614" s="741"/>
      <c r="Q614" s="741"/>
      <c r="R614" s="754"/>
      <c r="S614" s="742"/>
    </row>
    <row r="615" spans="1:19" ht="14.4" customHeight="1" x14ac:dyDescent="0.3">
      <c r="A615" s="737" t="s">
        <v>6689</v>
      </c>
      <c r="B615" s="738" t="s">
        <v>6887</v>
      </c>
      <c r="C615" s="738" t="s">
        <v>625</v>
      </c>
      <c r="D615" s="738" t="s">
        <v>6622</v>
      </c>
      <c r="E615" s="738" t="s">
        <v>6651</v>
      </c>
      <c r="F615" s="738" t="s">
        <v>6894</v>
      </c>
      <c r="G615" s="738" t="s">
        <v>6895</v>
      </c>
      <c r="H615" s="741">
        <v>20</v>
      </c>
      <c r="I615" s="741">
        <v>6620</v>
      </c>
      <c r="J615" s="738"/>
      <c r="K615" s="738">
        <v>331</v>
      </c>
      <c r="L615" s="741"/>
      <c r="M615" s="741"/>
      <c r="N615" s="738"/>
      <c r="O615" s="738"/>
      <c r="P615" s="741"/>
      <c r="Q615" s="741"/>
      <c r="R615" s="754"/>
      <c r="S615" s="742"/>
    </row>
    <row r="616" spans="1:19" ht="14.4" customHeight="1" x14ac:dyDescent="0.3">
      <c r="A616" s="737" t="s">
        <v>6689</v>
      </c>
      <c r="B616" s="738" t="s">
        <v>6887</v>
      </c>
      <c r="C616" s="738" t="s">
        <v>625</v>
      </c>
      <c r="D616" s="738" t="s">
        <v>6622</v>
      </c>
      <c r="E616" s="738" t="s">
        <v>6651</v>
      </c>
      <c r="F616" s="738" t="s">
        <v>6896</v>
      </c>
      <c r="G616" s="738" t="s">
        <v>6897</v>
      </c>
      <c r="H616" s="741">
        <v>103</v>
      </c>
      <c r="I616" s="741">
        <v>16995</v>
      </c>
      <c r="J616" s="738"/>
      <c r="K616" s="738">
        <v>165</v>
      </c>
      <c r="L616" s="741"/>
      <c r="M616" s="741"/>
      <c r="N616" s="738"/>
      <c r="O616" s="738"/>
      <c r="P616" s="741"/>
      <c r="Q616" s="741"/>
      <c r="R616" s="754"/>
      <c r="S616" s="742"/>
    </row>
    <row r="617" spans="1:19" ht="14.4" customHeight="1" x14ac:dyDescent="0.3">
      <c r="A617" s="737" t="s">
        <v>6689</v>
      </c>
      <c r="B617" s="738" t="s">
        <v>6887</v>
      </c>
      <c r="C617" s="738" t="s">
        <v>625</v>
      </c>
      <c r="D617" s="738" t="s">
        <v>6622</v>
      </c>
      <c r="E617" s="738" t="s">
        <v>6651</v>
      </c>
      <c r="F617" s="738" t="s">
        <v>6882</v>
      </c>
      <c r="G617" s="738" t="s">
        <v>6883</v>
      </c>
      <c r="H617" s="741">
        <v>1</v>
      </c>
      <c r="I617" s="741">
        <v>77</v>
      </c>
      <c r="J617" s="738"/>
      <c r="K617" s="738">
        <v>77</v>
      </c>
      <c r="L617" s="741"/>
      <c r="M617" s="741"/>
      <c r="N617" s="738"/>
      <c r="O617" s="738"/>
      <c r="P617" s="741"/>
      <c r="Q617" s="741"/>
      <c r="R617" s="754"/>
      <c r="S617" s="742"/>
    </row>
    <row r="618" spans="1:19" ht="14.4" customHeight="1" x14ac:dyDescent="0.3">
      <c r="A618" s="737" t="s">
        <v>6689</v>
      </c>
      <c r="B618" s="738" t="s">
        <v>6887</v>
      </c>
      <c r="C618" s="738" t="s">
        <v>625</v>
      </c>
      <c r="D618" s="738" t="s">
        <v>3113</v>
      </c>
      <c r="E618" s="738" t="s">
        <v>6651</v>
      </c>
      <c r="F618" s="738" t="s">
        <v>6656</v>
      </c>
      <c r="G618" s="738" t="s">
        <v>6657</v>
      </c>
      <c r="H618" s="741">
        <v>5</v>
      </c>
      <c r="I618" s="741">
        <v>320</v>
      </c>
      <c r="J618" s="738">
        <v>4.8484848484848486</v>
      </c>
      <c r="K618" s="738">
        <v>64</v>
      </c>
      <c r="L618" s="741">
        <v>1</v>
      </c>
      <c r="M618" s="741">
        <v>66</v>
      </c>
      <c r="N618" s="738">
        <v>1</v>
      </c>
      <c r="O618" s="738">
        <v>66</v>
      </c>
      <c r="P618" s="741">
        <v>7</v>
      </c>
      <c r="Q618" s="741">
        <v>462</v>
      </c>
      <c r="R618" s="754">
        <v>7</v>
      </c>
      <c r="S618" s="742">
        <v>66</v>
      </c>
    </row>
    <row r="619" spans="1:19" ht="14.4" customHeight="1" x14ac:dyDescent="0.3">
      <c r="A619" s="737" t="s">
        <v>6689</v>
      </c>
      <c r="B619" s="738" t="s">
        <v>6887</v>
      </c>
      <c r="C619" s="738" t="s">
        <v>625</v>
      </c>
      <c r="D619" s="738" t="s">
        <v>3113</v>
      </c>
      <c r="E619" s="738" t="s">
        <v>6651</v>
      </c>
      <c r="F619" s="738" t="s">
        <v>6720</v>
      </c>
      <c r="G619" s="738" t="s">
        <v>6721</v>
      </c>
      <c r="H619" s="741"/>
      <c r="I619" s="741"/>
      <c r="J619" s="738"/>
      <c r="K619" s="738"/>
      <c r="L619" s="741"/>
      <c r="M619" s="741"/>
      <c r="N619" s="738"/>
      <c r="O619" s="738"/>
      <c r="P619" s="741">
        <v>2</v>
      </c>
      <c r="Q619" s="741">
        <v>294</v>
      </c>
      <c r="R619" s="754"/>
      <c r="S619" s="742">
        <v>147</v>
      </c>
    </row>
    <row r="620" spans="1:19" ht="14.4" customHeight="1" x14ac:dyDescent="0.3">
      <c r="A620" s="737" t="s">
        <v>6689</v>
      </c>
      <c r="B620" s="738" t="s">
        <v>6887</v>
      </c>
      <c r="C620" s="738" t="s">
        <v>625</v>
      </c>
      <c r="D620" s="738" t="s">
        <v>3113</v>
      </c>
      <c r="E620" s="738" t="s">
        <v>6651</v>
      </c>
      <c r="F620" s="738" t="s">
        <v>6695</v>
      </c>
      <c r="G620" s="738" t="s">
        <v>6696</v>
      </c>
      <c r="H620" s="741">
        <v>8</v>
      </c>
      <c r="I620" s="741">
        <v>280</v>
      </c>
      <c r="J620" s="738">
        <v>0.54054054054054057</v>
      </c>
      <c r="K620" s="738">
        <v>35</v>
      </c>
      <c r="L620" s="741">
        <v>14</v>
      </c>
      <c r="M620" s="741">
        <v>518</v>
      </c>
      <c r="N620" s="738">
        <v>1</v>
      </c>
      <c r="O620" s="738">
        <v>37</v>
      </c>
      <c r="P620" s="741">
        <v>9</v>
      </c>
      <c r="Q620" s="741">
        <v>333</v>
      </c>
      <c r="R620" s="754">
        <v>0.6428571428571429</v>
      </c>
      <c r="S620" s="742">
        <v>37</v>
      </c>
    </row>
    <row r="621" spans="1:19" ht="14.4" customHeight="1" x14ac:dyDescent="0.3">
      <c r="A621" s="737" t="s">
        <v>6689</v>
      </c>
      <c r="B621" s="738" t="s">
        <v>6887</v>
      </c>
      <c r="C621" s="738" t="s">
        <v>625</v>
      </c>
      <c r="D621" s="738" t="s">
        <v>3113</v>
      </c>
      <c r="E621" s="738" t="s">
        <v>6651</v>
      </c>
      <c r="F621" s="738" t="s">
        <v>6867</v>
      </c>
      <c r="G621" s="738" t="s">
        <v>6868</v>
      </c>
      <c r="H621" s="741">
        <v>1</v>
      </c>
      <c r="I621" s="741">
        <v>57</v>
      </c>
      <c r="J621" s="738">
        <v>0.24152542372881355</v>
      </c>
      <c r="K621" s="738">
        <v>57</v>
      </c>
      <c r="L621" s="741">
        <v>4</v>
      </c>
      <c r="M621" s="741">
        <v>236</v>
      </c>
      <c r="N621" s="738">
        <v>1</v>
      </c>
      <c r="O621" s="738">
        <v>59</v>
      </c>
      <c r="P621" s="741">
        <v>12</v>
      </c>
      <c r="Q621" s="741">
        <v>684</v>
      </c>
      <c r="R621" s="754">
        <v>2.8983050847457625</v>
      </c>
      <c r="S621" s="742">
        <v>57</v>
      </c>
    </row>
    <row r="622" spans="1:19" ht="14.4" customHeight="1" x14ac:dyDescent="0.3">
      <c r="A622" s="737" t="s">
        <v>6689</v>
      </c>
      <c r="B622" s="738" t="s">
        <v>6887</v>
      </c>
      <c r="C622" s="738" t="s">
        <v>625</v>
      </c>
      <c r="D622" s="738" t="s">
        <v>3113</v>
      </c>
      <c r="E622" s="738" t="s">
        <v>6651</v>
      </c>
      <c r="F622" s="738" t="s">
        <v>6869</v>
      </c>
      <c r="G622" s="738" t="s">
        <v>6870</v>
      </c>
      <c r="H622" s="741">
        <v>6</v>
      </c>
      <c r="I622" s="741">
        <v>2610</v>
      </c>
      <c r="J622" s="738">
        <v>0.66059225512528474</v>
      </c>
      <c r="K622" s="738">
        <v>435</v>
      </c>
      <c r="L622" s="741">
        <v>9</v>
      </c>
      <c r="M622" s="741">
        <v>3951</v>
      </c>
      <c r="N622" s="738">
        <v>1</v>
      </c>
      <c r="O622" s="738">
        <v>439</v>
      </c>
      <c r="P622" s="741">
        <v>47</v>
      </c>
      <c r="Q622" s="741">
        <v>20633</v>
      </c>
      <c r="R622" s="754">
        <v>5.2222222222222223</v>
      </c>
      <c r="S622" s="742">
        <v>439</v>
      </c>
    </row>
    <row r="623" spans="1:19" ht="14.4" customHeight="1" x14ac:dyDescent="0.3">
      <c r="A623" s="737" t="s">
        <v>6689</v>
      </c>
      <c r="B623" s="738" t="s">
        <v>6887</v>
      </c>
      <c r="C623" s="738" t="s">
        <v>625</v>
      </c>
      <c r="D623" s="738" t="s">
        <v>3113</v>
      </c>
      <c r="E623" s="738" t="s">
        <v>6651</v>
      </c>
      <c r="F623" s="738" t="s">
        <v>6890</v>
      </c>
      <c r="G623" s="738" t="s">
        <v>6891</v>
      </c>
      <c r="H623" s="741"/>
      <c r="I623" s="741"/>
      <c r="J623" s="738"/>
      <c r="K623" s="738"/>
      <c r="L623" s="741">
        <v>47</v>
      </c>
      <c r="M623" s="741">
        <v>1175</v>
      </c>
      <c r="N623" s="738">
        <v>1</v>
      </c>
      <c r="O623" s="738">
        <v>25</v>
      </c>
      <c r="P623" s="741">
        <v>88</v>
      </c>
      <c r="Q623" s="741">
        <v>2200</v>
      </c>
      <c r="R623" s="754">
        <v>1.8723404255319149</v>
      </c>
      <c r="S623" s="742">
        <v>25</v>
      </c>
    </row>
    <row r="624" spans="1:19" ht="14.4" customHeight="1" x14ac:dyDescent="0.3">
      <c r="A624" s="737" t="s">
        <v>6689</v>
      </c>
      <c r="B624" s="738" t="s">
        <v>6887</v>
      </c>
      <c r="C624" s="738" t="s">
        <v>625</v>
      </c>
      <c r="D624" s="738" t="s">
        <v>3113</v>
      </c>
      <c r="E624" s="738" t="s">
        <v>6651</v>
      </c>
      <c r="F624" s="738" t="s">
        <v>6892</v>
      </c>
      <c r="G624" s="738" t="s">
        <v>6893</v>
      </c>
      <c r="H624" s="741"/>
      <c r="I624" s="741"/>
      <c r="J624" s="738"/>
      <c r="K624" s="738"/>
      <c r="L624" s="741">
        <v>4</v>
      </c>
      <c r="M624" s="741">
        <v>1748</v>
      </c>
      <c r="N624" s="738">
        <v>1</v>
      </c>
      <c r="O624" s="738">
        <v>437</v>
      </c>
      <c r="P624" s="741">
        <v>2</v>
      </c>
      <c r="Q624" s="741">
        <v>874</v>
      </c>
      <c r="R624" s="754">
        <v>0.5</v>
      </c>
      <c r="S624" s="742">
        <v>437</v>
      </c>
    </row>
    <row r="625" spans="1:19" ht="14.4" customHeight="1" x14ac:dyDescent="0.3">
      <c r="A625" s="737" t="s">
        <v>6689</v>
      </c>
      <c r="B625" s="738" t="s">
        <v>6887</v>
      </c>
      <c r="C625" s="738" t="s">
        <v>625</v>
      </c>
      <c r="D625" s="738" t="s">
        <v>3113</v>
      </c>
      <c r="E625" s="738" t="s">
        <v>6651</v>
      </c>
      <c r="F625" s="738" t="s">
        <v>6871</v>
      </c>
      <c r="G625" s="738" t="s">
        <v>6872</v>
      </c>
      <c r="H625" s="741">
        <v>19</v>
      </c>
      <c r="I625" s="741">
        <v>3249</v>
      </c>
      <c r="J625" s="738">
        <v>0.75628491620111726</v>
      </c>
      <c r="K625" s="738">
        <v>171</v>
      </c>
      <c r="L625" s="741">
        <v>24</v>
      </c>
      <c r="M625" s="741">
        <v>4296</v>
      </c>
      <c r="N625" s="738">
        <v>1</v>
      </c>
      <c r="O625" s="738">
        <v>179</v>
      </c>
      <c r="P625" s="741">
        <v>102</v>
      </c>
      <c r="Q625" s="741">
        <v>27744</v>
      </c>
      <c r="R625" s="754">
        <v>6.4581005586592175</v>
      </c>
      <c r="S625" s="742">
        <v>272</v>
      </c>
    </row>
    <row r="626" spans="1:19" ht="14.4" customHeight="1" x14ac:dyDescent="0.3">
      <c r="A626" s="737" t="s">
        <v>6689</v>
      </c>
      <c r="B626" s="738" t="s">
        <v>6887</v>
      </c>
      <c r="C626" s="738" t="s">
        <v>625</v>
      </c>
      <c r="D626" s="738" t="s">
        <v>3113</v>
      </c>
      <c r="E626" s="738" t="s">
        <v>6651</v>
      </c>
      <c r="F626" s="738" t="s">
        <v>6664</v>
      </c>
      <c r="G626" s="738" t="s">
        <v>6665</v>
      </c>
      <c r="H626" s="741"/>
      <c r="I626" s="741"/>
      <c r="J626" s="738"/>
      <c r="K626" s="738"/>
      <c r="L626" s="741">
        <v>2</v>
      </c>
      <c r="M626" s="741">
        <v>66.66</v>
      </c>
      <c r="N626" s="738">
        <v>1</v>
      </c>
      <c r="O626" s="738">
        <v>33.33</v>
      </c>
      <c r="P626" s="741">
        <v>3</v>
      </c>
      <c r="Q626" s="741">
        <v>99.99</v>
      </c>
      <c r="R626" s="754">
        <v>1.5</v>
      </c>
      <c r="S626" s="742">
        <v>33.33</v>
      </c>
    </row>
    <row r="627" spans="1:19" ht="14.4" customHeight="1" x14ac:dyDescent="0.3">
      <c r="A627" s="737" t="s">
        <v>6689</v>
      </c>
      <c r="B627" s="738" t="s">
        <v>6887</v>
      </c>
      <c r="C627" s="738" t="s">
        <v>625</v>
      </c>
      <c r="D627" s="738" t="s">
        <v>3113</v>
      </c>
      <c r="E627" s="738" t="s">
        <v>6651</v>
      </c>
      <c r="F627" s="738" t="s">
        <v>6699</v>
      </c>
      <c r="G627" s="738" t="s">
        <v>6700</v>
      </c>
      <c r="H627" s="741">
        <v>10</v>
      </c>
      <c r="I627" s="741">
        <v>1080</v>
      </c>
      <c r="J627" s="738">
        <v>0.93103448275862066</v>
      </c>
      <c r="K627" s="738">
        <v>108</v>
      </c>
      <c r="L627" s="741">
        <v>10</v>
      </c>
      <c r="M627" s="741">
        <v>1160</v>
      </c>
      <c r="N627" s="738">
        <v>1</v>
      </c>
      <c r="O627" s="738">
        <v>116</v>
      </c>
      <c r="P627" s="741">
        <v>33</v>
      </c>
      <c r="Q627" s="741">
        <v>3828</v>
      </c>
      <c r="R627" s="754">
        <v>3.3</v>
      </c>
      <c r="S627" s="742">
        <v>116</v>
      </c>
    </row>
    <row r="628" spans="1:19" ht="14.4" customHeight="1" x14ac:dyDescent="0.3">
      <c r="A628" s="737" t="s">
        <v>6689</v>
      </c>
      <c r="B628" s="738" t="s">
        <v>6887</v>
      </c>
      <c r="C628" s="738" t="s">
        <v>625</v>
      </c>
      <c r="D628" s="738" t="s">
        <v>3113</v>
      </c>
      <c r="E628" s="738" t="s">
        <v>6651</v>
      </c>
      <c r="F628" s="738" t="s">
        <v>6666</v>
      </c>
      <c r="G628" s="738" t="s">
        <v>6667</v>
      </c>
      <c r="H628" s="741">
        <v>2</v>
      </c>
      <c r="I628" s="741">
        <v>72</v>
      </c>
      <c r="J628" s="738">
        <v>1.9459459459459461</v>
      </c>
      <c r="K628" s="738">
        <v>36</v>
      </c>
      <c r="L628" s="741">
        <v>1</v>
      </c>
      <c r="M628" s="741">
        <v>37</v>
      </c>
      <c r="N628" s="738">
        <v>1</v>
      </c>
      <c r="O628" s="738">
        <v>37</v>
      </c>
      <c r="P628" s="741">
        <v>4</v>
      </c>
      <c r="Q628" s="741">
        <v>148</v>
      </c>
      <c r="R628" s="754">
        <v>4</v>
      </c>
      <c r="S628" s="742">
        <v>37</v>
      </c>
    </row>
    <row r="629" spans="1:19" ht="14.4" customHeight="1" x14ac:dyDescent="0.3">
      <c r="A629" s="737" t="s">
        <v>6689</v>
      </c>
      <c r="B629" s="738" t="s">
        <v>6887</v>
      </c>
      <c r="C629" s="738" t="s">
        <v>625</v>
      </c>
      <c r="D629" s="738" t="s">
        <v>3113</v>
      </c>
      <c r="E629" s="738" t="s">
        <v>6651</v>
      </c>
      <c r="F629" s="738" t="s">
        <v>6894</v>
      </c>
      <c r="G629" s="738" t="s">
        <v>6895</v>
      </c>
      <c r="H629" s="741">
        <v>29</v>
      </c>
      <c r="I629" s="741">
        <v>9599</v>
      </c>
      <c r="J629" s="738">
        <v>0.93502824858757061</v>
      </c>
      <c r="K629" s="738">
        <v>331</v>
      </c>
      <c r="L629" s="741">
        <v>29</v>
      </c>
      <c r="M629" s="741">
        <v>10266</v>
      </c>
      <c r="N629" s="738">
        <v>1</v>
      </c>
      <c r="O629" s="738">
        <v>354</v>
      </c>
      <c r="P629" s="741">
        <v>122</v>
      </c>
      <c r="Q629" s="741">
        <v>43310</v>
      </c>
      <c r="R629" s="754">
        <v>4.21878044028833</v>
      </c>
      <c r="S629" s="742">
        <v>355</v>
      </c>
    </row>
    <row r="630" spans="1:19" ht="14.4" customHeight="1" x14ac:dyDescent="0.3">
      <c r="A630" s="737" t="s">
        <v>6689</v>
      </c>
      <c r="B630" s="738" t="s">
        <v>6887</v>
      </c>
      <c r="C630" s="738" t="s">
        <v>625</v>
      </c>
      <c r="D630" s="738" t="s">
        <v>3113</v>
      </c>
      <c r="E630" s="738" t="s">
        <v>6651</v>
      </c>
      <c r="F630" s="738" t="s">
        <v>6896</v>
      </c>
      <c r="G630" s="738" t="s">
        <v>6897</v>
      </c>
      <c r="H630" s="741">
        <v>1</v>
      </c>
      <c r="I630" s="741">
        <v>165</v>
      </c>
      <c r="J630" s="738">
        <v>0.93220338983050843</v>
      </c>
      <c r="K630" s="738">
        <v>165</v>
      </c>
      <c r="L630" s="741">
        <v>1</v>
      </c>
      <c r="M630" s="741">
        <v>177</v>
      </c>
      <c r="N630" s="738">
        <v>1</v>
      </c>
      <c r="O630" s="738">
        <v>177</v>
      </c>
      <c r="P630" s="741">
        <v>19</v>
      </c>
      <c r="Q630" s="741">
        <v>3363</v>
      </c>
      <c r="R630" s="754">
        <v>19</v>
      </c>
      <c r="S630" s="742">
        <v>177</v>
      </c>
    </row>
    <row r="631" spans="1:19" ht="14.4" customHeight="1" x14ac:dyDescent="0.3">
      <c r="A631" s="737" t="s">
        <v>6689</v>
      </c>
      <c r="B631" s="738" t="s">
        <v>6887</v>
      </c>
      <c r="C631" s="738" t="s">
        <v>625</v>
      </c>
      <c r="D631" s="738" t="s">
        <v>3114</v>
      </c>
      <c r="E631" s="738" t="s">
        <v>6651</v>
      </c>
      <c r="F631" s="738" t="s">
        <v>6656</v>
      </c>
      <c r="G631" s="738" t="s">
        <v>6657</v>
      </c>
      <c r="H631" s="741">
        <v>4</v>
      </c>
      <c r="I631" s="741">
        <v>256</v>
      </c>
      <c r="J631" s="738">
        <v>0.55411255411255411</v>
      </c>
      <c r="K631" s="738">
        <v>64</v>
      </c>
      <c r="L631" s="741">
        <v>7</v>
      </c>
      <c r="M631" s="741">
        <v>462</v>
      </c>
      <c r="N631" s="738">
        <v>1</v>
      </c>
      <c r="O631" s="738">
        <v>66</v>
      </c>
      <c r="P631" s="741">
        <v>9</v>
      </c>
      <c r="Q631" s="741">
        <v>594</v>
      </c>
      <c r="R631" s="754">
        <v>1.2857142857142858</v>
      </c>
      <c r="S631" s="742">
        <v>66</v>
      </c>
    </row>
    <row r="632" spans="1:19" ht="14.4" customHeight="1" x14ac:dyDescent="0.3">
      <c r="A632" s="737" t="s">
        <v>6689</v>
      </c>
      <c r="B632" s="738" t="s">
        <v>6887</v>
      </c>
      <c r="C632" s="738" t="s">
        <v>625</v>
      </c>
      <c r="D632" s="738" t="s">
        <v>3114</v>
      </c>
      <c r="E632" s="738" t="s">
        <v>6651</v>
      </c>
      <c r="F632" s="738" t="s">
        <v>6695</v>
      </c>
      <c r="G632" s="738" t="s">
        <v>6696</v>
      </c>
      <c r="H632" s="741">
        <v>39</v>
      </c>
      <c r="I632" s="741">
        <v>1365</v>
      </c>
      <c r="J632" s="738">
        <v>0.5855855855855856</v>
      </c>
      <c r="K632" s="738">
        <v>35</v>
      </c>
      <c r="L632" s="741">
        <v>63</v>
      </c>
      <c r="M632" s="741">
        <v>2331</v>
      </c>
      <c r="N632" s="738">
        <v>1</v>
      </c>
      <c r="O632" s="738">
        <v>37</v>
      </c>
      <c r="P632" s="741">
        <v>90</v>
      </c>
      <c r="Q632" s="741">
        <v>3330</v>
      </c>
      <c r="R632" s="754">
        <v>1.4285714285714286</v>
      </c>
      <c r="S632" s="742">
        <v>37</v>
      </c>
    </row>
    <row r="633" spans="1:19" ht="14.4" customHeight="1" x14ac:dyDescent="0.3">
      <c r="A633" s="737" t="s">
        <v>6689</v>
      </c>
      <c r="B633" s="738" t="s">
        <v>6887</v>
      </c>
      <c r="C633" s="738" t="s">
        <v>625</v>
      </c>
      <c r="D633" s="738" t="s">
        <v>3114</v>
      </c>
      <c r="E633" s="738" t="s">
        <v>6651</v>
      </c>
      <c r="F633" s="738" t="s">
        <v>6867</v>
      </c>
      <c r="G633" s="738" t="s">
        <v>6868</v>
      </c>
      <c r="H633" s="741">
        <v>4</v>
      </c>
      <c r="I633" s="741">
        <v>228</v>
      </c>
      <c r="J633" s="738">
        <v>0.21468926553672316</v>
      </c>
      <c r="K633" s="738">
        <v>57</v>
      </c>
      <c r="L633" s="741">
        <v>18</v>
      </c>
      <c r="M633" s="741">
        <v>1062</v>
      </c>
      <c r="N633" s="738">
        <v>1</v>
      </c>
      <c r="O633" s="738">
        <v>59</v>
      </c>
      <c r="P633" s="741">
        <v>10</v>
      </c>
      <c r="Q633" s="741">
        <v>570</v>
      </c>
      <c r="R633" s="754">
        <v>0.53672316384180796</v>
      </c>
      <c r="S633" s="742">
        <v>57</v>
      </c>
    </row>
    <row r="634" spans="1:19" ht="14.4" customHeight="1" x14ac:dyDescent="0.3">
      <c r="A634" s="737" t="s">
        <v>6689</v>
      </c>
      <c r="B634" s="738" t="s">
        <v>6887</v>
      </c>
      <c r="C634" s="738" t="s">
        <v>625</v>
      </c>
      <c r="D634" s="738" t="s">
        <v>3114</v>
      </c>
      <c r="E634" s="738" t="s">
        <v>6651</v>
      </c>
      <c r="F634" s="738" t="s">
        <v>6888</v>
      </c>
      <c r="G634" s="738" t="s">
        <v>6889</v>
      </c>
      <c r="H634" s="741">
        <v>17</v>
      </c>
      <c r="I634" s="741">
        <v>11101</v>
      </c>
      <c r="J634" s="738">
        <v>0.45245567556551863</v>
      </c>
      <c r="K634" s="738">
        <v>653</v>
      </c>
      <c r="L634" s="741">
        <v>35</v>
      </c>
      <c r="M634" s="741">
        <v>24535</v>
      </c>
      <c r="N634" s="738">
        <v>1</v>
      </c>
      <c r="O634" s="738">
        <v>701</v>
      </c>
      <c r="P634" s="741">
        <v>30</v>
      </c>
      <c r="Q634" s="741">
        <v>21030</v>
      </c>
      <c r="R634" s="754">
        <v>0.8571428571428571</v>
      </c>
      <c r="S634" s="742">
        <v>701</v>
      </c>
    </row>
    <row r="635" spans="1:19" ht="14.4" customHeight="1" x14ac:dyDescent="0.3">
      <c r="A635" s="737" t="s">
        <v>6689</v>
      </c>
      <c r="B635" s="738" t="s">
        <v>6887</v>
      </c>
      <c r="C635" s="738" t="s">
        <v>625</v>
      </c>
      <c r="D635" s="738" t="s">
        <v>3114</v>
      </c>
      <c r="E635" s="738" t="s">
        <v>6651</v>
      </c>
      <c r="F635" s="738" t="s">
        <v>6869</v>
      </c>
      <c r="G635" s="738" t="s">
        <v>6870</v>
      </c>
      <c r="H635" s="741">
        <v>28</v>
      </c>
      <c r="I635" s="741">
        <v>12180</v>
      </c>
      <c r="J635" s="738">
        <v>0.59031648330344588</v>
      </c>
      <c r="K635" s="738">
        <v>435</v>
      </c>
      <c r="L635" s="741">
        <v>47</v>
      </c>
      <c r="M635" s="741">
        <v>20633</v>
      </c>
      <c r="N635" s="738">
        <v>1</v>
      </c>
      <c r="O635" s="738">
        <v>439</v>
      </c>
      <c r="P635" s="741">
        <v>46</v>
      </c>
      <c r="Q635" s="741">
        <v>20194</v>
      </c>
      <c r="R635" s="754">
        <v>0.97872340425531912</v>
      </c>
      <c r="S635" s="742">
        <v>439</v>
      </c>
    </row>
    <row r="636" spans="1:19" ht="14.4" customHeight="1" x14ac:dyDescent="0.3">
      <c r="A636" s="737" t="s">
        <v>6689</v>
      </c>
      <c r="B636" s="738" t="s">
        <v>6887</v>
      </c>
      <c r="C636" s="738" t="s">
        <v>625</v>
      </c>
      <c r="D636" s="738" t="s">
        <v>3114</v>
      </c>
      <c r="E636" s="738" t="s">
        <v>6651</v>
      </c>
      <c r="F636" s="738" t="s">
        <v>6890</v>
      </c>
      <c r="G636" s="738" t="s">
        <v>6891</v>
      </c>
      <c r="H636" s="741">
        <v>93</v>
      </c>
      <c r="I636" s="741">
        <v>2139</v>
      </c>
      <c r="J636" s="738">
        <v>0.42994974874371861</v>
      </c>
      <c r="K636" s="738">
        <v>23</v>
      </c>
      <c r="L636" s="741">
        <v>199</v>
      </c>
      <c r="M636" s="741">
        <v>4975</v>
      </c>
      <c r="N636" s="738">
        <v>1</v>
      </c>
      <c r="O636" s="738">
        <v>25</v>
      </c>
      <c r="P636" s="741">
        <v>197</v>
      </c>
      <c r="Q636" s="741">
        <v>4925</v>
      </c>
      <c r="R636" s="754">
        <v>0.98994974874371855</v>
      </c>
      <c r="S636" s="742">
        <v>25</v>
      </c>
    </row>
    <row r="637" spans="1:19" ht="14.4" customHeight="1" x14ac:dyDescent="0.3">
      <c r="A637" s="737" t="s">
        <v>6689</v>
      </c>
      <c r="B637" s="738" t="s">
        <v>6887</v>
      </c>
      <c r="C637" s="738" t="s">
        <v>625</v>
      </c>
      <c r="D637" s="738" t="s">
        <v>3114</v>
      </c>
      <c r="E637" s="738" t="s">
        <v>6651</v>
      </c>
      <c r="F637" s="738" t="s">
        <v>6871</v>
      </c>
      <c r="G637" s="738" t="s">
        <v>6872</v>
      </c>
      <c r="H637" s="741">
        <v>92</v>
      </c>
      <c r="I637" s="741">
        <v>15732</v>
      </c>
      <c r="J637" s="738">
        <v>0.43294713377549054</v>
      </c>
      <c r="K637" s="738">
        <v>171</v>
      </c>
      <c r="L637" s="741">
        <v>203</v>
      </c>
      <c r="M637" s="741">
        <v>36337</v>
      </c>
      <c r="N637" s="738">
        <v>1</v>
      </c>
      <c r="O637" s="738">
        <v>179</v>
      </c>
      <c r="P637" s="741">
        <v>204</v>
      </c>
      <c r="Q637" s="741">
        <v>55488</v>
      </c>
      <c r="R637" s="754">
        <v>1.5270385557420811</v>
      </c>
      <c r="S637" s="742">
        <v>272</v>
      </c>
    </row>
    <row r="638" spans="1:19" ht="14.4" customHeight="1" x14ac:dyDescent="0.3">
      <c r="A638" s="737" t="s">
        <v>6689</v>
      </c>
      <c r="B638" s="738" t="s">
        <v>6887</v>
      </c>
      <c r="C638" s="738" t="s">
        <v>625</v>
      </c>
      <c r="D638" s="738" t="s">
        <v>3114</v>
      </c>
      <c r="E638" s="738" t="s">
        <v>6651</v>
      </c>
      <c r="F638" s="738" t="s">
        <v>6664</v>
      </c>
      <c r="G638" s="738" t="s">
        <v>6665</v>
      </c>
      <c r="H638" s="741"/>
      <c r="I638" s="741"/>
      <c r="J638" s="738"/>
      <c r="K638" s="738"/>
      <c r="L638" s="741">
        <v>2</v>
      </c>
      <c r="M638" s="741">
        <v>66.67</v>
      </c>
      <c r="N638" s="738">
        <v>1</v>
      </c>
      <c r="O638" s="738">
        <v>33.335000000000001</v>
      </c>
      <c r="P638" s="741">
        <v>3</v>
      </c>
      <c r="Q638" s="741">
        <v>99.99</v>
      </c>
      <c r="R638" s="754">
        <v>1.4997750112494375</v>
      </c>
      <c r="S638" s="742">
        <v>33.33</v>
      </c>
    </row>
    <row r="639" spans="1:19" ht="14.4" customHeight="1" x14ac:dyDescent="0.3">
      <c r="A639" s="737" t="s">
        <v>6689</v>
      </c>
      <c r="B639" s="738" t="s">
        <v>6887</v>
      </c>
      <c r="C639" s="738" t="s">
        <v>625</v>
      </c>
      <c r="D639" s="738" t="s">
        <v>3114</v>
      </c>
      <c r="E639" s="738" t="s">
        <v>6651</v>
      </c>
      <c r="F639" s="738" t="s">
        <v>6699</v>
      </c>
      <c r="G639" s="738" t="s">
        <v>6700</v>
      </c>
      <c r="H639" s="741">
        <v>5</v>
      </c>
      <c r="I639" s="741">
        <v>540</v>
      </c>
      <c r="J639" s="738">
        <v>5.4766734279918863E-2</v>
      </c>
      <c r="K639" s="738">
        <v>108</v>
      </c>
      <c r="L639" s="741">
        <v>85</v>
      </c>
      <c r="M639" s="741">
        <v>9860</v>
      </c>
      <c r="N639" s="738">
        <v>1</v>
      </c>
      <c r="O639" s="738">
        <v>116</v>
      </c>
      <c r="P639" s="741">
        <v>82</v>
      </c>
      <c r="Q639" s="741">
        <v>9512</v>
      </c>
      <c r="R639" s="754">
        <v>0.96470588235294119</v>
      </c>
      <c r="S639" s="742">
        <v>116</v>
      </c>
    </row>
    <row r="640" spans="1:19" ht="14.4" customHeight="1" x14ac:dyDescent="0.3">
      <c r="A640" s="737" t="s">
        <v>6689</v>
      </c>
      <c r="B640" s="738" t="s">
        <v>6887</v>
      </c>
      <c r="C640" s="738" t="s">
        <v>625</v>
      </c>
      <c r="D640" s="738" t="s">
        <v>3114</v>
      </c>
      <c r="E640" s="738" t="s">
        <v>6651</v>
      </c>
      <c r="F640" s="738" t="s">
        <v>6666</v>
      </c>
      <c r="G640" s="738" t="s">
        <v>6667</v>
      </c>
      <c r="H640" s="741">
        <v>4</v>
      </c>
      <c r="I640" s="741">
        <v>144</v>
      </c>
      <c r="J640" s="738">
        <v>0.55598455598455598</v>
      </c>
      <c r="K640" s="738">
        <v>36</v>
      </c>
      <c r="L640" s="741">
        <v>7</v>
      </c>
      <c r="M640" s="741">
        <v>259</v>
      </c>
      <c r="N640" s="738">
        <v>1</v>
      </c>
      <c r="O640" s="738">
        <v>37</v>
      </c>
      <c r="P640" s="741">
        <v>2</v>
      </c>
      <c r="Q640" s="741">
        <v>74</v>
      </c>
      <c r="R640" s="754">
        <v>0.2857142857142857</v>
      </c>
      <c r="S640" s="742">
        <v>37</v>
      </c>
    </row>
    <row r="641" spans="1:19" ht="14.4" customHeight="1" x14ac:dyDescent="0.3">
      <c r="A641" s="737" t="s">
        <v>6689</v>
      </c>
      <c r="B641" s="738" t="s">
        <v>6887</v>
      </c>
      <c r="C641" s="738" t="s">
        <v>625</v>
      </c>
      <c r="D641" s="738" t="s">
        <v>3114</v>
      </c>
      <c r="E641" s="738" t="s">
        <v>6651</v>
      </c>
      <c r="F641" s="738" t="s">
        <v>6703</v>
      </c>
      <c r="G641" s="738" t="s">
        <v>6704</v>
      </c>
      <c r="H641" s="741"/>
      <c r="I641" s="741"/>
      <c r="J641" s="738"/>
      <c r="K641" s="738"/>
      <c r="L641" s="741">
        <v>5</v>
      </c>
      <c r="M641" s="741">
        <v>370</v>
      </c>
      <c r="N641" s="738">
        <v>1</v>
      </c>
      <c r="O641" s="738">
        <v>74</v>
      </c>
      <c r="P641" s="741">
        <v>9</v>
      </c>
      <c r="Q641" s="741">
        <v>666</v>
      </c>
      <c r="R641" s="754">
        <v>1.8</v>
      </c>
      <c r="S641" s="742">
        <v>74</v>
      </c>
    </row>
    <row r="642" spans="1:19" ht="14.4" customHeight="1" x14ac:dyDescent="0.3">
      <c r="A642" s="737" t="s">
        <v>6689</v>
      </c>
      <c r="B642" s="738" t="s">
        <v>6887</v>
      </c>
      <c r="C642" s="738" t="s">
        <v>625</v>
      </c>
      <c r="D642" s="738" t="s">
        <v>3114</v>
      </c>
      <c r="E642" s="738" t="s">
        <v>6651</v>
      </c>
      <c r="F642" s="738" t="s">
        <v>6894</v>
      </c>
      <c r="G642" s="738" t="s">
        <v>6895</v>
      </c>
      <c r="H642" s="741">
        <v>106</v>
      </c>
      <c r="I642" s="741">
        <v>35086</v>
      </c>
      <c r="J642" s="738">
        <v>0.49065838787268556</v>
      </c>
      <c r="K642" s="738">
        <v>331</v>
      </c>
      <c r="L642" s="741">
        <v>202</v>
      </c>
      <c r="M642" s="741">
        <v>71508</v>
      </c>
      <c r="N642" s="738">
        <v>1</v>
      </c>
      <c r="O642" s="738">
        <v>354</v>
      </c>
      <c r="P642" s="741">
        <v>223</v>
      </c>
      <c r="Q642" s="741">
        <v>79165</v>
      </c>
      <c r="R642" s="754">
        <v>1.1070789282318063</v>
      </c>
      <c r="S642" s="742">
        <v>355</v>
      </c>
    </row>
    <row r="643" spans="1:19" ht="14.4" customHeight="1" x14ac:dyDescent="0.3">
      <c r="A643" s="737" t="s">
        <v>6689</v>
      </c>
      <c r="B643" s="738" t="s">
        <v>6887</v>
      </c>
      <c r="C643" s="738" t="s">
        <v>625</v>
      </c>
      <c r="D643" s="738" t="s">
        <v>3114</v>
      </c>
      <c r="E643" s="738" t="s">
        <v>6651</v>
      </c>
      <c r="F643" s="738" t="s">
        <v>6760</v>
      </c>
      <c r="G643" s="738" t="s">
        <v>6761</v>
      </c>
      <c r="H643" s="741"/>
      <c r="I643" s="741"/>
      <c r="J643" s="738"/>
      <c r="K643" s="738"/>
      <c r="L643" s="741"/>
      <c r="M643" s="741"/>
      <c r="N643" s="738"/>
      <c r="O643" s="738"/>
      <c r="P643" s="741">
        <v>1</v>
      </c>
      <c r="Q643" s="741">
        <v>77</v>
      </c>
      <c r="R643" s="754"/>
      <c r="S643" s="742">
        <v>77</v>
      </c>
    </row>
    <row r="644" spans="1:19" ht="14.4" customHeight="1" x14ac:dyDescent="0.3">
      <c r="A644" s="737" t="s">
        <v>6689</v>
      </c>
      <c r="B644" s="738" t="s">
        <v>6887</v>
      </c>
      <c r="C644" s="738" t="s">
        <v>625</v>
      </c>
      <c r="D644" s="738" t="s">
        <v>3114</v>
      </c>
      <c r="E644" s="738" t="s">
        <v>6651</v>
      </c>
      <c r="F644" s="738" t="s">
        <v>6896</v>
      </c>
      <c r="G644" s="738" t="s">
        <v>6897</v>
      </c>
      <c r="H644" s="741">
        <v>3</v>
      </c>
      <c r="I644" s="741">
        <v>495</v>
      </c>
      <c r="J644" s="738">
        <v>0.25423728813559321</v>
      </c>
      <c r="K644" s="738">
        <v>165</v>
      </c>
      <c r="L644" s="741">
        <v>11</v>
      </c>
      <c r="M644" s="741">
        <v>1947</v>
      </c>
      <c r="N644" s="738">
        <v>1</v>
      </c>
      <c r="O644" s="738">
        <v>177</v>
      </c>
      <c r="P644" s="741">
        <v>17</v>
      </c>
      <c r="Q644" s="741">
        <v>3009</v>
      </c>
      <c r="R644" s="754">
        <v>1.5454545454545454</v>
      </c>
      <c r="S644" s="742">
        <v>177</v>
      </c>
    </row>
    <row r="645" spans="1:19" ht="14.4" customHeight="1" x14ac:dyDescent="0.3">
      <c r="A645" s="737" t="s">
        <v>6689</v>
      </c>
      <c r="B645" s="738" t="s">
        <v>6887</v>
      </c>
      <c r="C645" s="738" t="s">
        <v>625</v>
      </c>
      <c r="D645" s="738" t="s">
        <v>3136</v>
      </c>
      <c r="E645" s="738" t="s">
        <v>6651</v>
      </c>
      <c r="F645" s="738" t="s">
        <v>6695</v>
      </c>
      <c r="G645" s="738" t="s">
        <v>6696</v>
      </c>
      <c r="H645" s="741"/>
      <c r="I645" s="741"/>
      <c r="J645" s="738"/>
      <c r="K645" s="738"/>
      <c r="L645" s="741"/>
      <c r="M645" s="741"/>
      <c r="N645" s="738"/>
      <c r="O645" s="738"/>
      <c r="P645" s="741">
        <v>1</v>
      </c>
      <c r="Q645" s="741">
        <v>37</v>
      </c>
      <c r="R645" s="754"/>
      <c r="S645" s="742">
        <v>37</v>
      </c>
    </row>
    <row r="646" spans="1:19" ht="14.4" customHeight="1" x14ac:dyDescent="0.3">
      <c r="A646" s="737" t="s">
        <v>6689</v>
      </c>
      <c r="B646" s="738" t="s">
        <v>6887</v>
      </c>
      <c r="C646" s="738" t="s">
        <v>625</v>
      </c>
      <c r="D646" s="738" t="s">
        <v>3147</v>
      </c>
      <c r="E646" s="738" t="s">
        <v>6651</v>
      </c>
      <c r="F646" s="738" t="s">
        <v>6656</v>
      </c>
      <c r="G646" s="738" t="s">
        <v>6657</v>
      </c>
      <c r="H646" s="741">
        <v>1</v>
      </c>
      <c r="I646" s="741">
        <v>64</v>
      </c>
      <c r="J646" s="738">
        <v>0.19393939393939394</v>
      </c>
      <c r="K646" s="738">
        <v>64</v>
      </c>
      <c r="L646" s="741">
        <v>5</v>
      </c>
      <c r="M646" s="741">
        <v>330</v>
      </c>
      <c r="N646" s="738">
        <v>1</v>
      </c>
      <c r="O646" s="738">
        <v>66</v>
      </c>
      <c r="P646" s="741">
        <v>3</v>
      </c>
      <c r="Q646" s="741">
        <v>198</v>
      </c>
      <c r="R646" s="754">
        <v>0.6</v>
      </c>
      <c r="S646" s="742">
        <v>66</v>
      </c>
    </row>
    <row r="647" spans="1:19" ht="14.4" customHeight="1" x14ac:dyDescent="0.3">
      <c r="A647" s="737" t="s">
        <v>6689</v>
      </c>
      <c r="B647" s="738" t="s">
        <v>6887</v>
      </c>
      <c r="C647" s="738" t="s">
        <v>625</v>
      </c>
      <c r="D647" s="738" t="s">
        <v>3147</v>
      </c>
      <c r="E647" s="738" t="s">
        <v>6651</v>
      </c>
      <c r="F647" s="738" t="s">
        <v>6740</v>
      </c>
      <c r="G647" s="738" t="s">
        <v>6741</v>
      </c>
      <c r="H647" s="741">
        <v>2</v>
      </c>
      <c r="I647" s="741">
        <v>218</v>
      </c>
      <c r="J647" s="738"/>
      <c r="K647" s="738">
        <v>109</v>
      </c>
      <c r="L647" s="741"/>
      <c r="M647" s="741"/>
      <c r="N647" s="738"/>
      <c r="O647" s="738"/>
      <c r="P647" s="741"/>
      <c r="Q647" s="741"/>
      <c r="R647" s="754"/>
      <c r="S647" s="742"/>
    </row>
    <row r="648" spans="1:19" ht="14.4" customHeight="1" x14ac:dyDescent="0.3">
      <c r="A648" s="737" t="s">
        <v>6689</v>
      </c>
      <c r="B648" s="738" t="s">
        <v>6887</v>
      </c>
      <c r="C648" s="738" t="s">
        <v>625</v>
      </c>
      <c r="D648" s="738" t="s">
        <v>3147</v>
      </c>
      <c r="E648" s="738" t="s">
        <v>6651</v>
      </c>
      <c r="F648" s="738" t="s">
        <v>6695</v>
      </c>
      <c r="G648" s="738" t="s">
        <v>6696</v>
      </c>
      <c r="H648" s="741">
        <v>43</v>
      </c>
      <c r="I648" s="741">
        <v>1505</v>
      </c>
      <c r="J648" s="738">
        <v>0.83011583011583012</v>
      </c>
      <c r="K648" s="738">
        <v>35</v>
      </c>
      <c r="L648" s="741">
        <v>49</v>
      </c>
      <c r="M648" s="741">
        <v>1813</v>
      </c>
      <c r="N648" s="738">
        <v>1</v>
      </c>
      <c r="O648" s="738">
        <v>37</v>
      </c>
      <c r="P648" s="741">
        <v>42</v>
      </c>
      <c r="Q648" s="741">
        <v>1554</v>
      </c>
      <c r="R648" s="754">
        <v>0.8571428571428571</v>
      </c>
      <c r="S648" s="742">
        <v>37</v>
      </c>
    </row>
    <row r="649" spans="1:19" ht="14.4" customHeight="1" x14ac:dyDescent="0.3">
      <c r="A649" s="737" t="s">
        <v>6689</v>
      </c>
      <c r="B649" s="738" t="s">
        <v>6887</v>
      </c>
      <c r="C649" s="738" t="s">
        <v>625</v>
      </c>
      <c r="D649" s="738" t="s">
        <v>3147</v>
      </c>
      <c r="E649" s="738" t="s">
        <v>6651</v>
      </c>
      <c r="F649" s="738" t="s">
        <v>6867</v>
      </c>
      <c r="G649" s="738" t="s">
        <v>6868</v>
      </c>
      <c r="H649" s="741">
        <v>6</v>
      </c>
      <c r="I649" s="741">
        <v>342</v>
      </c>
      <c r="J649" s="738"/>
      <c r="K649" s="738">
        <v>57</v>
      </c>
      <c r="L649" s="741"/>
      <c r="M649" s="741"/>
      <c r="N649" s="738"/>
      <c r="O649" s="738"/>
      <c r="P649" s="741">
        <v>3</v>
      </c>
      <c r="Q649" s="741">
        <v>171</v>
      </c>
      <c r="R649" s="754"/>
      <c r="S649" s="742">
        <v>57</v>
      </c>
    </row>
    <row r="650" spans="1:19" ht="14.4" customHeight="1" x14ac:dyDescent="0.3">
      <c r="A650" s="737" t="s">
        <v>6689</v>
      </c>
      <c r="B650" s="738" t="s">
        <v>6887</v>
      </c>
      <c r="C650" s="738" t="s">
        <v>625</v>
      </c>
      <c r="D650" s="738" t="s">
        <v>3147</v>
      </c>
      <c r="E650" s="738" t="s">
        <v>6651</v>
      </c>
      <c r="F650" s="738" t="s">
        <v>6888</v>
      </c>
      <c r="G650" s="738" t="s">
        <v>6889</v>
      </c>
      <c r="H650" s="741">
        <v>1</v>
      </c>
      <c r="I650" s="741">
        <v>653</v>
      </c>
      <c r="J650" s="738"/>
      <c r="K650" s="738">
        <v>653</v>
      </c>
      <c r="L650" s="741"/>
      <c r="M650" s="741"/>
      <c r="N650" s="738"/>
      <c r="O650" s="738"/>
      <c r="P650" s="741"/>
      <c r="Q650" s="741"/>
      <c r="R650" s="754"/>
      <c r="S650" s="742"/>
    </row>
    <row r="651" spans="1:19" ht="14.4" customHeight="1" x14ac:dyDescent="0.3">
      <c r="A651" s="737" t="s">
        <v>6689</v>
      </c>
      <c r="B651" s="738" t="s">
        <v>6887</v>
      </c>
      <c r="C651" s="738" t="s">
        <v>625</v>
      </c>
      <c r="D651" s="738" t="s">
        <v>3147</v>
      </c>
      <c r="E651" s="738" t="s">
        <v>6651</v>
      </c>
      <c r="F651" s="738" t="s">
        <v>6869</v>
      </c>
      <c r="G651" s="738" t="s">
        <v>6870</v>
      </c>
      <c r="H651" s="741">
        <v>22</v>
      </c>
      <c r="I651" s="741">
        <v>9570</v>
      </c>
      <c r="J651" s="738">
        <v>1.2823261423020234</v>
      </c>
      <c r="K651" s="738">
        <v>435</v>
      </c>
      <c r="L651" s="741">
        <v>17</v>
      </c>
      <c r="M651" s="741">
        <v>7463</v>
      </c>
      <c r="N651" s="738">
        <v>1</v>
      </c>
      <c r="O651" s="738">
        <v>439</v>
      </c>
      <c r="P651" s="741">
        <v>19</v>
      </c>
      <c r="Q651" s="741">
        <v>8341</v>
      </c>
      <c r="R651" s="754">
        <v>1.1176470588235294</v>
      </c>
      <c r="S651" s="742">
        <v>439</v>
      </c>
    </row>
    <row r="652" spans="1:19" ht="14.4" customHeight="1" x14ac:dyDescent="0.3">
      <c r="A652" s="737" t="s">
        <v>6689</v>
      </c>
      <c r="B652" s="738" t="s">
        <v>6887</v>
      </c>
      <c r="C652" s="738" t="s">
        <v>625</v>
      </c>
      <c r="D652" s="738" t="s">
        <v>3147</v>
      </c>
      <c r="E652" s="738" t="s">
        <v>6651</v>
      </c>
      <c r="F652" s="738" t="s">
        <v>6890</v>
      </c>
      <c r="G652" s="738" t="s">
        <v>6891</v>
      </c>
      <c r="H652" s="741">
        <v>1155</v>
      </c>
      <c r="I652" s="741">
        <v>26565</v>
      </c>
      <c r="J652" s="738">
        <v>1.9898876404494381</v>
      </c>
      <c r="K652" s="738">
        <v>23</v>
      </c>
      <c r="L652" s="741">
        <v>534</v>
      </c>
      <c r="M652" s="741">
        <v>13350</v>
      </c>
      <c r="N652" s="738">
        <v>1</v>
      </c>
      <c r="O652" s="738">
        <v>25</v>
      </c>
      <c r="P652" s="741">
        <v>633</v>
      </c>
      <c r="Q652" s="741">
        <v>15825</v>
      </c>
      <c r="R652" s="754">
        <v>1.1853932584269662</v>
      </c>
      <c r="S652" s="742">
        <v>25</v>
      </c>
    </row>
    <row r="653" spans="1:19" ht="14.4" customHeight="1" x14ac:dyDescent="0.3">
      <c r="A653" s="737" t="s">
        <v>6689</v>
      </c>
      <c r="B653" s="738" t="s">
        <v>6887</v>
      </c>
      <c r="C653" s="738" t="s">
        <v>625</v>
      </c>
      <c r="D653" s="738" t="s">
        <v>3147</v>
      </c>
      <c r="E653" s="738" t="s">
        <v>6651</v>
      </c>
      <c r="F653" s="738" t="s">
        <v>6892</v>
      </c>
      <c r="G653" s="738" t="s">
        <v>6893</v>
      </c>
      <c r="H653" s="741">
        <v>1</v>
      </c>
      <c r="I653" s="741">
        <v>413</v>
      </c>
      <c r="J653" s="738"/>
      <c r="K653" s="738">
        <v>413</v>
      </c>
      <c r="L653" s="741"/>
      <c r="M653" s="741"/>
      <c r="N653" s="738"/>
      <c r="O653" s="738"/>
      <c r="P653" s="741"/>
      <c r="Q653" s="741"/>
      <c r="R653" s="754"/>
      <c r="S653" s="742"/>
    </row>
    <row r="654" spans="1:19" ht="14.4" customHeight="1" x14ac:dyDescent="0.3">
      <c r="A654" s="737" t="s">
        <v>6689</v>
      </c>
      <c r="B654" s="738" t="s">
        <v>6887</v>
      </c>
      <c r="C654" s="738" t="s">
        <v>625</v>
      </c>
      <c r="D654" s="738" t="s">
        <v>3147</v>
      </c>
      <c r="E654" s="738" t="s">
        <v>6651</v>
      </c>
      <c r="F654" s="738" t="s">
        <v>6871</v>
      </c>
      <c r="G654" s="738" t="s">
        <v>6872</v>
      </c>
      <c r="H654" s="741">
        <v>227</v>
      </c>
      <c r="I654" s="741">
        <v>38817</v>
      </c>
      <c r="J654" s="738">
        <v>0.93876514546905609</v>
      </c>
      <c r="K654" s="738">
        <v>171</v>
      </c>
      <c r="L654" s="741">
        <v>231</v>
      </c>
      <c r="M654" s="741">
        <v>41349</v>
      </c>
      <c r="N654" s="738">
        <v>1</v>
      </c>
      <c r="O654" s="738">
        <v>179</v>
      </c>
      <c r="P654" s="741">
        <v>238</v>
      </c>
      <c r="Q654" s="741">
        <v>64736</v>
      </c>
      <c r="R654" s="754">
        <v>1.5656001354325377</v>
      </c>
      <c r="S654" s="742">
        <v>272</v>
      </c>
    </row>
    <row r="655" spans="1:19" ht="14.4" customHeight="1" x14ac:dyDescent="0.3">
      <c r="A655" s="737" t="s">
        <v>6689</v>
      </c>
      <c r="B655" s="738" t="s">
        <v>6887</v>
      </c>
      <c r="C655" s="738" t="s">
        <v>625</v>
      </c>
      <c r="D655" s="738" t="s">
        <v>3147</v>
      </c>
      <c r="E655" s="738" t="s">
        <v>6651</v>
      </c>
      <c r="F655" s="738" t="s">
        <v>6664</v>
      </c>
      <c r="G655" s="738" t="s">
        <v>6665</v>
      </c>
      <c r="H655" s="741"/>
      <c r="I655" s="741"/>
      <c r="J655" s="738"/>
      <c r="K655" s="738"/>
      <c r="L655" s="741">
        <v>5</v>
      </c>
      <c r="M655" s="741">
        <v>166.65999999999997</v>
      </c>
      <c r="N655" s="738">
        <v>1</v>
      </c>
      <c r="O655" s="738">
        <v>33.331999999999994</v>
      </c>
      <c r="P655" s="741">
        <v>15</v>
      </c>
      <c r="Q655" s="741">
        <v>500.01000000000005</v>
      </c>
      <c r="R655" s="754">
        <v>3.0001800072002887</v>
      </c>
      <c r="S655" s="742">
        <v>33.334000000000003</v>
      </c>
    </row>
    <row r="656" spans="1:19" ht="14.4" customHeight="1" x14ac:dyDescent="0.3">
      <c r="A656" s="737" t="s">
        <v>6689</v>
      </c>
      <c r="B656" s="738" t="s">
        <v>6887</v>
      </c>
      <c r="C656" s="738" t="s">
        <v>625</v>
      </c>
      <c r="D656" s="738" t="s">
        <v>3147</v>
      </c>
      <c r="E656" s="738" t="s">
        <v>6651</v>
      </c>
      <c r="F656" s="738" t="s">
        <v>6699</v>
      </c>
      <c r="G656" s="738" t="s">
        <v>6700</v>
      </c>
      <c r="H656" s="741">
        <v>57</v>
      </c>
      <c r="I656" s="741">
        <v>6156</v>
      </c>
      <c r="J656" s="738">
        <v>0.8040752351097179</v>
      </c>
      <c r="K656" s="738">
        <v>108</v>
      </c>
      <c r="L656" s="741">
        <v>66</v>
      </c>
      <c r="M656" s="741">
        <v>7656</v>
      </c>
      <c r="N656" s="738">
        <v>1</v>
      </c>
      <c r="O656" s="738">
        <v>116</v>
      </c>
      <c r="P656" s="741">
        <v>80</v>
      </c>
      <c r="Q656" s="741">
        <v>9280</v>
      </c>
      <c r="R656" s="754">
        <v>1.2121212121212122</v>
      </c>
      <c r="S656" s="742">
        <v>116</v>
      </c>
    </row>
    <row r="657" spans="1:19" ht="14.4" customHeight="1" x14ac:dyDescent="0.3">
      <c r="A657" s="737" t="s">
        <v>6689</v>
      </c>
      <c r="B657" s="738" t="s">
        <v>6887</v>
      </c>
      <c r="C657" s="738" t="s">
        <v>625</v>
      </c>
      <c r="D657" s="738" t="s">
        <v>3147</v>
      </c>
      <c r="E657" s="738" t="s">
        <v>6651</v>
      </c>
      <c r="F657" s="738" t="s">
        <v>6666</v>
      </c>
      <c r="G657" s="738" t="s">
        <v>6667</v>
      </c>
      <c r="H657" s="741">
        <v>5</v>
      </c>
      <c r="I657" s="741">
        <v>180</v>
      </c>
      <c r="J657" s="738">
        <v>0.69498069498069504</v>
      </c>
      <c r="K657" s="738">
        <v>36</v>
      </c>
      <c r="L657" s="741">
        <v>7</v>
      </c>
      <c r="M657" s="741">
        <v>259</v>
      </c>
      <c r="N657" s="738">
        <v>1</v>
      </c>
      <c r="O657" s="738">
        <v>37</v>
      </c>
      <c r="P657" s="741">
        <v>6</v>
      </c>
      <c r="Q657" s="741">
        <v>222</v>
      </c>
      <c r="R657" s="754">
        <v>0.8571428571428571</v>
      </c>
      <c r="S657" s="742">
        <v>37</v>
      </c>
    </row>
    <row r="658" spans="1:19" ht="14.4" customHeight="1" x14ac:dyDescent="0.3">
      <c r="A658" s="737" t="s">
        <v>6689</v>
      </c>
      <c r="B658" s="738" t="s">
        <v>6887</v>
      </c>
      <c r="C658" s="738" t="s">
        <v>625</v>
      </c>
      <c r="D658" s="738" t="s">
        <v>3147</v>
      </c>
      <c r="E658" s="738" t="s">
        <v>6651</v>
      </c>
      <c r="F658" s="738" t="s">
        <v>6894</v>
      </c>
      <c r="G658" s="738" t="s">
        <v>6895</v>
      </c>
      <c r="H658" s="741">
        <v>293</v>
      </c>
      <c r="I658" s="741">
        <v>96983</v>
      </c>
      <c r="J658" s="738">
        <v>0.9255516109329669</v>
      </c>
      <c r="K658" s="738">
        <v>331</v>
      </c>
      <c r="L658" s="741">
        <v>296</v>
      </c>
      <c r="M658" s="741">
        <v>104784</v>
      </c>
      <c r="N658" s="738">
        <v>1</v>
      </c>
      <c r="O658" s="738">
        <v>354</v>
      </c>
      <c r="P658" s="741">
        <v>312</v>
      </c>
      <c r="Q658" s="741">
        <v>110760</v>
      </c>
      <c r="R658" s="754">
        <v>1.0570316078790656</v>
      </c>
      <c r="S658" s="742">
        <v>355</v>
      </c>
    </row>
    <row r="659" spans="1:19" ht="14.4" customHeight="1" x14ac:dyDescent="0.3">
      <c r="A659" s="737" t="s">
        <v>6689</v>
      </c>
      <c r="B659" s="738" t="s">
        <v>6887</v>
      </c>
      <c r="C659" s="738" t="s">
        <v>625</v>
      </c>
      <c r="D659" s="738" t="s">
        <v>3147</v>
      </c>
      <c r="E659" s="738" t="s">
        <v>6651</v>
      </c>
      <c r="F659" s="738" t="s">
        <v>6705</v>
      </c>
      <c r="G659" s="738" t="s">
        <v>6706</v>
      </c>
      <c r="H659" s="741">
        <v>4</v>
      </c>
      <c r="I659" s="741">
        <v>840</v>
      </c>
      <c r="J659" s="738"/>
      <c r="K659" s="738">
        <v>210</v>
      </c>
      <c r="L659" s="741"/>
      <c r="M659" s="741"/>
      <c r="N659" s="738"/>
      <c r="O659" s="738"/>
      <c r="P659" s="741"/>
      <c r="Q659" s="741"/>
      <c r="R659" s="754"/>
      <c r="S659" s="742"/>
    </row>
    <row r="660" spans="1:19" ht="14.4" customHeight="1" x14ac:dyDescent="0.3">
      <c r="A660" s="737" t="s">
        <v>6689</v>
      </c>
      <c r="B660" s="738" t="s">
        <v>6887</v>
      </c>
      <c r="C660" s="738" t="s">
        <v>625</v>
      </c>
      <c r="D660" s="738" t="s">
        <v>3147</v>
      </c>
      <c r="E660" s="738" t="s">
        <v>6651</v>
      </c>
      <c r="F660" s="738" t="s">
        <v>6896</v>
      </c>
      <c r="G660" s="738" t="s">
        <v>6897</v>
      </c>
      <c r="H660" s="741">
        <v>2</v>
      </c>
      <c r="I660" s="741">
        <v>330</v>
      </c>
      <c r="J660" s="738"/>
      <c r="K660" s="738">
        <v>165</v>
      </c>
      <c r="L660" s="741"/>
      <c r="M660" s="741"/>
      <c r="N660" s="738"/>
      <c r="O660" s="738"/>
      <c r="P660" s="741"/>
      <c r="Q660" s="741"/>
      <c r="R660" s="754"/>
      <c r="S660" s="742"/>
    </row>
    <row r="661" spans="1:19" ht="14.4" customHeight="1" x14ac:dyDescent="0.3">
      <c r="A661" s="737" t="s">
        <v>6689</v>
      </c>
      <c r="B661" s="738" t="s">
        <v>6887</v>
      </c>
      <c r="C661" s="738" t="s">
        <v>625</v>
      </c>
      <c r="D661" s="738" t="s">
        <v>3147</v>
      </c>
      <c r="E661" s="738" t="s">
        <v>6651</v>
      </c>
      <c r="F661" s="738" t="s">
        <v>6762</v>
      </c>
      <c r="G661" s="738" t="s">
        <v>6763</v>
      </c>
      <c r="H661" s="741">
        <v>1</v>
      </c>
      <c r="I661" s="741">
        <v>57</v>
      </c>
      <c r="J661" s="738"/>
      <c r="K661" s="738">
        <v>57</v>
      </c>
      <c r="L661" s="741"/>
      <c r="M661" s="741"/>
      <c r="N661" s="738"/>
      <c r="O661" s="738"/>
      <c r="P661" s="741"/>
      <c r="Q661" s="741"/>
      <c r="R661" s="754"/>
      <c r="S661" s="742"/>
    </row>
    <row r="662" spans="1:19" ht="14.4" customHeight="1" x14ac:dyDescent="0.3">
      <c r="A662" s="737" t="s">
        <v>6689</v>
      </c>
      <c r="B662" s="738" t="s">
        <v>6898</v>
      </c>
      <c r="C662" s="738" t="s">
        <v>625</v>
      </c>
      <c r="D662" s="738" t="s">
        <v>6618</v>
      </c>
      <c r="E662" s="738" t="s">
        <v>6633</v>
      </c>
      <c r="F662" s="738" t="s">
        <v>6716</v>
      </c>
      <c r="G662" s="738" t="s">
        <v>6717</v>
      </c>
      <c r="H662" s="741">
        <v>3</v>
      </c>
      <c r="I662" s="741">
        <v>11245.47</v>
      </c>
      <c r="J662" s="738"/>
      <c r="K662" s="738">
        <v>3748.49</v>
      </c>
      <c r="L662" s="741"/>
      <c r="M662" s="741"/>
      <c r="N662" s="738"/>
      <c r="O662" s="738"/>
      <c r="P662" s="741"/>
      <c r="Q662" s="741"/>
      <c r="R662" s="754"/>
      <c r="S662" s="742"/>
    </row>
    <row r="663" spans="1:19" ht="14.4" customHeight="1" x14ac:dyDescent="0.3">
      <c r="A663" s="737" t="s">
        <v>6689</v>
      </c>
      <c r="B663" s="738" t="s">
        <v>6898</v>
      </c>
      <c r="C663" s="738" t="s">
        <v>625</v>
      </c>
      <c r="D663" s="738" t="s">
        <v>6618</v>
      </c>
      <c r="E663" s="738" t="s">
        <v>6651</v>
      </c>
      <c r="F663" s="738" t="s">
        <v>6656</v>
      </c>
      <c r="G663" s="738" t="s">
        <v>6657</v>
      </c>
      <c r="H663" s="741">
        <v>18</v>
      </c>
      <c r="I663" s="741">
        <v>1152</v>
      </c>
      <c r="J663" s="738"/>
      <c r="K663" s="738">
        <v>64</v>
      </c>
      <c r="L663" s="741"/>
      <c r="M663" s="741"/>
      <c r="N663" s="738"/>
      <c r="O663" s="738"/>
      <c r="P663" s="741"/>
      <c r="Q663" s="741"/>
      <c r="R663" s="754"/>
      <c r="S663" s="742"/>
    </row>
    <row r="664" spans="1:19" ht="14.4" customHeight="1" x14ac:dyDescent="0.3">
      <c r="A664" s="737" t="s">
        <v>6689</v>
      </c>
      <c r="B664" s="738" t="s">
        <v>6898</v>
      </c>
      <c r="C664" s="738" t="s">
        <v>625</v>
      </c>
      <c r="D664" s="738" t="s">
        <v>6618</v>
      </c>
      <c r="E664" s="738" t="s">
        <v>6651</v>
      </c>
      <c r="F664" s="738" t="s">
        <v>6720</v>
      </c>
      <c r="G664" s="738" t="s">
        <v>6721</v>
      </c>
      <c r="H664" s="741">
        <v>1</v>
      </c>
      <c r="I664" s="741">
        <v>144</v>
      </c>
      <c r="J664" s="738"/>
      <c r="K664" s="738">
        <v>144</v>
      </c>
      <c r="L664" s="741"/>
      <c r="M664" s="741"/>
      <c r="N664" s="738"/>
      <c r="O664" s="738"/>
      <c r="P664" s="741"/>
      <c r="Q664" s="741"/>
      <c r="R664" s="754"/>
      <c r="S664" s="742"/>
    </row>
    <row r="665" spans="1:19" ht="14.4" customHeight="1" x14ac:dyDescent="0.3">
      <c r="A665" s="737" t="s">
        <v>6689</v>
      </c>
      <c r="B665" s="738" t="s">
        <v>6898</v>
      </c>
      <c r="C665" s="738" t="s">
        <v>625</v>
      </c>
      <c r="D665" s="738" t="s">
        <v>6618</v>
      </c>
      <c r="E665" s="738" t="s">
        <v>6651</v>
      </c>
      <c r="F665" s="738" t="s">
        <v>6695</v>
      </c>
      <c r="G665" s="738" t="s">
        <v>6696</v>
      </c>
      <c r="H665" s="741">
        <v>58</v>
      </c>
      <c r="I665" s="741">
        <v>2030</v>
      </c>
      <c r="J665" s="738">
        <v>27.432432432432432</v>
      </c>
      <c r="K665" s="738">
        <v>35</v>
      </c>
      <c r="L665" s="741">
        <v>2</v>
      </c>
      <c r="M665" s="741">
        <v>74</v>
      </c>
      <c r="N665" s="738">
        <v>1</v>
      </c>
      <c r="O665" s="738">
        <v>37</v>
      </c>
      <c r="P665" s="741"/>
      <c r="Q665" s="741"/>
      <c r="R665" s="754"/>
      <c r="S665" s="742"/>
    </row>
    <row r="666" spans="1:19" ht="14.4" customHeight="1" x14ac:dyDescent="0.3">
      <c r="A666" s="737" t="s">
        <v>6689</v>
      </c>
      <c r="B666" s="738" t="s">
        <v>6898</v>
      </c>
      <c r="C666" s="738" t="s">
        <v>625</v>
      </c>
      <c r="D666" s="738" t="s">
        <v>6618</v>
      </c>
      <c r="E666" s="738" t="s">
        <v>6651</v>
      </c>
      <c r="F666" s="738" t="s">
        <v>6724</v>
      </c>
      <c r="G666" s="738" t="s">
        <v>6725</v>
      </c>
      <c r="H666" s="741">
        <v>2</v>
      </c>
      <c r="I666" s="741">
        <v>254</v>
      </c>
      <c r="J666" s="738"/>
      <c r="K666" s="738">
        <v>127</v>
      </c>
      <c r="L666" s="741"/>
      <c r="M666" s="741"/>
      <c r="N666" s="738"/>
      <c r="O666" s="738"/>
      <c r="P666" s="741"/>
      <c r="Q666" s="741"/>
      <c r="R666" s="754"/>
      <c r="S666" s="742"/>
    </row>
    <row r="667" spans="1:19" ht="14.4" customHeight="1" x14ac:dyDescent="0.3">
      <c r="A667" s="737" t="s">
        <v>6689</v>
      </c>
      <c r="B667" s="738" t="s">
        <v>6898</v>
      </c>
      <c r="C667" s="738" t="s">
        <v>625</v>
      </c>
      <c r="D667" s="738" t="s">
        <v>6618</v>
      </c>
      <c r="E667" s="738" t="s">
        <v>6651</v>
      </c>
      <c r="F667" s="738" t="s">
        <v>6699</v>
      </c>
      <c r="G667" s="738" t="s">
        <v>6700</v>
      </c>
      <c r="H667" s="741">
        <v>10</v>
      </c>
      <c r="I667" s="741">
        <v>1080</v>
      </c>
      <c r="J667" s="738"/>
      <c r="K667" s="738">
        <v>108</v>
      </c>
      <c r="L667" s="741"/>
      <c r="M667" s="741"/>
      <c r="N667" s="738"/>
      <c r="O667" s="738"/>
      <c r="P667" s="741"/>
      <c r="Q667" s="741"/>
      <c r="R667" s="754"/>
      <c r="S667" s="742"/>
    </row>
    <row r="668" spans="1:19" ht="14.4" customHeight="1" x14ac:dyDescent="0.3">
      <c r="A668" s="737" t="s">
        <v>6689</v>
      </c>
      <c r="B668" s="738" t="s">
        <v>6898</v>
      </c>
      <c r="C668" s="738" t="s">
        <v>625</v>
      </c>
      <c r="D668" s="738" t="s">
        <v>6618</v>
      </c>
      <c r="E668" s="738" t="s">
        <v>6651</v>
      </c>
      <c r="F668" s="738" t="s">
        <v>6666</v>
      </c>
      <c r="G668" s="738" t="s">
        <v>6667</v>
      </c>
      <c r="H668" s="741">
        <v>39</v>
      </c>
      <c r="I668" s="741">
        <v>1404</v>
      </c>
      <c r="J668" s="738"/>
      <c r="K668" s="738">
        <v>36</v>
      </c>
      <c r="L668" s="741"/>
      <c r="M668" s="741"/>
      <c r="N668" s="738"/>
      <c r="O668" s="738"/>
      <c r="P668" s="741"/>
      <c r="Q668" s="741"/>
      <c r="R668" s="754"/>
      <c r="S668" s="742"/>
    </row>
    <row r="669" spans="1:19" ht="14.4" customHeight="1" x14ac:dyDescent="0.3">
      <c r="A669" s="737" t="s">
        <v>6689</v>
      </c>
      <c r="B669" s="738" t="s">
        <v>6898</v>
      </c>
      <c r="C669" s="738" t="s">
        <v>625</v>
      </c>
      <c r="D669" s="738" t="s">
        <v>6618</v>
      </c>
      <c r="E669" s="738" t="s">
        <v>6651</v>
      </c>
      <c r="F669" s="738" t="s">
        <v>6726</v>
      </c>
      <c r="G669" s="738" t="s">
        <v>6727</v>
      </c>
      <c r="H669" s="741">
        <v>3</v>
      </c>
      <c r="I669" s="741">
        <v>93</v>
      </c>
      <c r="J669" s="738"/>
      <c r="K669" s="738">
        <v>31</v>
      </c>
      <c r="L669" s="741"/>
      <c r="M669" s="741"/>
      <c r="N669" s="738"/>
      <c r="O669" s="738"/>
      <c r="P669" s="741"/>
      <c r="Q669" s="741"/>
      <c r="R669" s="754"/>
      <c r="S669" s="742"/>
    </row>
    <row r="670" spans="1:19" ht="14.4" customHeight="1" x14ac:dyDescent="0.3">
      <c r="A670" s="737" t="s">
        <v>6689</v>
      </c>
      <c r="B670" s="738" t="s">
        <v>6898</v>
      </c>
      <c r="C670" s="738" t="s">
        <v>625</v>
      </c>
      <c r="D670" s="738" t="s">
        <v>6618</v>
      </c>
      <c r="E670" s="738" t="s">
        <v>6651</v>
      </c>
      <c r="F670" s="738" t="s">
        <v>6758</v>
      </c>
      <c r="G670" s="738" t="s">
        <v>6759</v>
      </c>
      <c r="H670" s="741">
        <v>127</v>
      </c>
      <c r="I670" s="741">
        <v>42037</v>
      </c>
      <c r="J670" s="738">
        <v>59.374293785310734</v>
      </c>
      <c r="K670" s="738">
        <v>331</v>
      </c>
      <c r="L670" s="741">
        <v>2</v>
      </c>
      <c r="M670" s="741">
        <v>708</v>
      </c>
      <c r="N670" s="738">
        <v>1</v>
      </c>
      <c r="O670" s="738">
        <v>354</v>
      </c>
      <c r="P670" s="741"/>
      <c r="Q670" s="741"/>
      <c r="R670" s="754"/>
      <c r="S670" s="742"/>
    </row>
    <row r="671" spans="1:19" ht="14.4" customHeight="1" x14ac:dyDescent="0.3">
      <c r="A671" s="737" t="s">
        <v>6689</v>
      </c>
      <c r="B671" s="738" t="s">
        <v>6898</v>
      </c>
      <c r="C671" s="738" t="s">
        <v>625</v>
      </c>
      <c r="D671" s="738" t="s">
        <v>6618</v>
      </c>
      <c r="E671" s="738" t="s">
        <v>6651</v>
      </c>
      <c r="F671" s="738" t="s">
        <v>6924</v>
      </c>
      <c r="G671" s="738" t="s">
        <v>6925</v>
      </c>
      <c r="H671" s="741">
        <v>1</v>
      </c>
      <c r="I671" s="741">
        <v>200</v>
      </c>
      <c r="J671" s="738"/>
      <c r="K671" s="738">
        <v>200</v>
      </c>
      <c r="L671" s="741"/>
      <c r="M671" s="741"/>
      <c r="N671" s="738"/>
      <c r="O671" s="738"/>
      <c r="P671" s="741"/>
      <c r="Q671" s="741"/>
      <c r="R671" s="754"/>
      <c r="S671" s="742"/>
    </row>
    <row r="672" spans="1:19" ht="14.4" customHeight="1" x14ac:dyDescent="0.3">
      <c r="A672" s="737" t="s">
        <v>6689</v>
      </c>
      <c r="B672" s="738" t="s">
        <v>6898</v>
      </c>
      <c r="C672" s="738" t="s">
        <v>625</v>
      </c>
      <c r="D672" s="738" t="s">
        <v>3094</v>
      </c>
      <c r="E672" s="738" t="s">
        <v>6633</v>
      </c>
      <c r="F672" s="738" t="s">
        <v>6735</v>
      </c>
      <c r="G672" s="738" t="s">
        <v>3038</v>
      </c>
      <c r="H672" s="741">
        <v>17</v>
      </c>
      <c r="I672" s="741">
        <v>212722.53</v>
      </c>
      <c r="J672" s="738"/>
      <c r="K672" s="738">
        <v>12513.09</v>
      </c>
      <c r="L672" s="741"/>
      <c r="M672" s="741"/>
      <c r="N672" s="738"/>
      <c r="O672" s="738"/>
      <c r="P672" s="741"/>
      <c r="Q672" s="741"/>
      <c r="R672" s="754"/>
      <c r="S672" s="742"/>
    </row>
    <row r="673" spans="1:19" ht="14.4" customHeight="1" x14ac:dyDescent="0.3">
      <c r="A673" s="737" t="s">
        <v>6689</v>
      </c>
      <c r="B673" s="738" t="s">
        <v>6898</v>
      </c>
      <c r="C673" s="738" t="s">
        <v>625</v>
      </c>
      <c r="D673" s="738" t="s">
        <v>3094</v>
      </c>
      <c r="E673" s="738" t="s">
        <v>6651</v>
      </c>
      <c r="F673" s="738" t="s">
        <v>6656</v>
      </c>
      <c r="G673" s="738" t="s">
        <v>6657</v>
      </c>
      <c r="H673" s="741">
        <v>1</v>
      </c>
      <c r="I673" s="741">
        <v>64</v>
      </c>
      <c r="J673" s="738"/>
      <c r="K673" s="738">
        <v>64</v>
      </c>
      <c r="L673" s="741"/>
      <c r="M673" s="741"/>
      <c r="N673" s="738"/>
      <c r="O673" s="738"/>
      <c r="P673" s="741"/>
      <c r="Q673" s="741"/>
      <c r="R673" s="754"/>
      <c r="S673" s="742"/>
    </row>
    <row r="674" spans="1:19" ht="14.4" customHeight="1" x14ac:dyDescent="0.3">
      <c r="A674" s="737" t="s">
        <v>6689</v>
      </c>
      <c r="B674" s="738" t="s">
        <v>6898</v>
      </c>
      <c r="C674" s="738" t="s">
        <v>625</v>
      </c>
      <c r="D674" s="738" t="s">
        <v>3094</v>
      </c>
      <c r="E674" s="738" t="s">
        <v>6651</v>
      </c>
      <c r="F674" s="738" t="s">
        <v>6720</v>
      </c>
      <c r="G674" s="738" t="s">
        <v>6721</v>
      </c>
      <c r="H674" s="741">
        <v>2</v>
      </c>
      <c r="I674" s="741">
        <v>288</v>
      </c>
      <c r="J674" s="738"/>
      <c r="K674" s="738">
        <v>144</v>
      </c>
      <c r="L674" s="741"/>
      <c r="M674" s="741"/>
      <c r="N674" s="738"/>
      <c r="O674" s="738"/>
      <c r="P674" s="741"/>
      <c r="Q674" s="741"/>
      <c r="R674" s="754"/>
      <c r="S674" s="742"/>
    </row>
    <row r="675" spans="1:19" ht="14.4" customHeight="1" x14ac:dyDescent="0.3">
      <c r="A675" s="737" t="s">
        <v>6689</v>
      </c>
      <c r="B675" s="738" t="s">
        <v>6898</v>
      </c>
      <c r="C675" s="738" t="s">
        <v>625</v>
      </c>
      <c r="D675" s="738" t="s">
        <v>3094</v>
      </c>
      <c r="E675" s="738" t="s">
        <v>6651</v>
      </c>
      <c r="F675" s="738" t="s">
        <v>6695</v>
      </c>
      <c r="G675" s="738" t="s">
        <v>6696</v>
      </c>
      <c r="H675" s="741">
        <v>2</v>
      </c>
      <c r="I675" s="741">
        <v>70</v>
      </c>
      <c r="J675" s="738">
        <v>1.8918918918918919</v>
      </c>
      <c r="K675" s="738">
        <v>35</v>
      </c>
      <c r="L675" s="741">
        <v>1</v>
      </c>
      <c r="M675" s="741">
        <v>37</v>
      </c>
      <c r="N675" s="738">
        <v>1</v>
      </c>
      <c r="O675" s="738">
        <v>37</v>
      </c>
      <c r="P675" s="741">
        <v>1</v>
      </c>
      <c r="Q675" s="741">
        <v>37</v>
      </c>
      <c r="R675" s="754">
        <v>1</v>
      </c>
      <c r="S675" s="742">
        <v>37</v>
      </c>
    </row>
    <row r="676" spans="1:19" ht="14.4" customHeight="1" x14ac:dyDescent="0.3">
      <c r="A676" s="737" t="s">
        <v>6689</v>
      </c>
      <c r="B676" s="738" t="s">
        <v>6898</v>
      </c>
      <c r="C676" s="738" t="s">
        <v>625</v>
      </c>
      <c r="D676" s="738" t="s">
        <v>3094</v>
      </c>
      <c r="E676" s="738" t="s">
        <v>6651</v>
      </c>
      <c r="F676" s="738" t="s">
        <v>6699</v>
      </c>
      <c r="G676" s="738" t="s">
        <v>6700</v>
      </c>
      <c r="H676" s="741">
        <v>3</v>
      </c>
      <c r="I676" s="741">
        <v>324</v>
      </c>
      <c r="J676" s="738">
        <v>0.93103448275862066</v>
      </c>
      <c r="K676" s="738">
        <v>108</v>
      </c>
      <c r="L676" s="741">
        <v>3</v>
      </c>
      <c r="M676" s="741">
        <v>348</v>
      </c>
      <c r="N676" s="738">
        <v>1</v>
      </c>
      <c r="O676" s="738">
        <v>116</v>
      </c>
      <c r="P676" s="741">
        <v>1</v>
      </c>
      <c r="Q676" s="741">
        <v>116</v>
      </c>
      <c r="R676" s="754">
        <v>0.33333333333333331</v>
      </c>
      <c r="S676" s="742">
        <v>116</v>
      </c>
    </row>
    <row r="677" spans="1:19" ht="14.4" customHeight="1" x14ac:dyDescent="0.3">
      <c r="A677" s="737" t="s">
        <v>6689</v>
      </c>
      <c r="B677" s="738" t="s">
        <v>6898</v>
      </c>
      <c r="C677" s="738" t="s">
        <v>625</v>
      </c>
      <c r="D677" s="738" t="s">
        <v>3094</v>
      </c>
      <c r="E677" s="738" t="s">
        <v>6651</v>
      </c>
      <c r="F677" s="738" t="s">
        <v>6666</v>
      </c>
      <c r="G677" s="738" t="s">
        <v>6667</v>
      </c>
      <c r="H677" s="741">
        <v>5</v>
      </c>
      <c r="I677" s="741">
        <v>180</v>
      </c>
      <c r="J677" s="738"/>
      <c r="K677" s="738">
        <v>36</v>
      </c>
      <c r="L677" s="741"/>
      <c r="M677" s="741"/>
      <c r="N677" s="738"/>
      <c r="O677" s="738"/>
      <c r="P677" s="741"/>
      <c r="Q677" s="741"/>
      <c r="R677" s="754"/>
      <c r="S677" s="742"/>
    </row>
    <row r="678" spans="1:19" ht="14.4" customHeight="1" x14ac:dyDescent="0.3">
      <c r="A678" s="737" t="s">
        <v>6689</v>
      </c>
      <c r="B678" s="738" t="s">
        <v>6898</v>
      </c>
      <c r="C678" s="738" t="s">
        <v>625</v>
      </c>
      <c r="D678" s="738" t="s">
        <v>3094</v>
      </c>
      <c r="E678" s="738" t="s">
        <v>6651</v>
      </c>
      <c r="F678" s="738" t="s">
        <v>6758</v>
      </c>
      <c r="G678" s="738" t="s">
        <v>6759</v>
      </c>
      <c r="H678" s="741">
        <v>9</v>
      </c>
      <c r="I678" s="741">
        <v>2979</v>
      </c>
      <c r="J678" s="738">
        <v>8.4152542372881349</v>
      </c>
      <c r="K678" s="738">
        <v>331</v>
      </c>
      <c r="L678" s="741">
        <v>1</v>
      </c>
      <c r="M678" s="741">
        <v>354</v>
      </c>
      <c r="N678" s="738">
        <v>1</v>
      </c>
      <c r="O678" s="738">
        <v>354</v>
      </c>
      <c r="P678" s="741">
        <v>4</v>
      </c>
      <c r="Q678" s="741">
        <v>1420</v>
      </c>
      <c r="R678" s="754">
        <v>4.0112994350282483</v>
      </c>
      <c r="S678" s="742">
        <v>355</v>
      </c>
    </row>
    <row r="679" spans="1:19" ht="14.4" customHeight="1" x14ac:dyDescent="0.3">
      <c r="A679" s="737" t="s">
        <v>6689</v>
      </c>
      <c r="B679" s="738" t="s">
        <v>6898</v>
      </c>
      <c r="C679" s="738" t="s">
        <v>625</v>
      </c>
      <c r="D679" s="738" t="s">
        <v>3094</v>
      </c>
      <c r="E679" s="738" t="s">
        <v>6651</v>
      </c>
      <c r="F679" s="738" t="s">
        <v>6920</v>
      </c>
      <c r="G679" s="738" t="s">
        <v>6921</v>
      </c>
      <c r="H679" s="741">
        <v>1</v>
      </c>
      <c r="I679" s="741">
        <v>0</v>
      </c>
      <c r="J679" s="738"/>
      <c r="K679" s="738">
        <v>0</v>
      </c>
      <c r="L679" s="741">
        <v>3</v>
      </c>
      <c r="M679" s="741">
        <v>0</v>
      </c>
      <c r="N679" s="738"/>
      <c r="O679" s="738">
        <v>0</v>
      </c>
      <c r="P679" s="741"/>
      <c r="Q679" s="741"/>
      <c r="R679" s="754"/>
      <c r="S679" s="742"/>
    </row>
    <row r="680" spans="1:19" ht="14.4" customHeight="1" x14ac:dyDescent="0.3">
      <c r="A680" s="737" t="s">
        <v>6689</v>
      </c>
      <c r="B680" s="738" t="s">
        <v>6898</v>
      </c>
      <c r="C680" s="738" t="s">
        <v>625</v>
      </c>
      <c r="D680" s="738" t="s">
        <v>3094</v>
      </c>
      <c r="E680" s="738" t="s">
        <v>6651</v>
      </c>
      <c r="F680" s="738" t="s">
        <v>6924</v>
      </c>
      <c r="G680" s="738" t="s">
        <v>6925</v>
      </c>
      <c r="H680" s="741">
        <v>1</v>
      </c>
      <c r="I680" s="741">
        <v>200</v>
      </c>
      <c r="J680" s="738">
        <v>0.33333333333333331</v>
      </c>
      <c r="K680" s="738">
        <v>200</v>
      </c>
      <c r="L680" s="741">
        <v>3</v>
      </c>
      <c r="M680" s="741">
        <v>600</v>
      </c>
      <c r="N680" s="738">
        <v>1</v>
      </c>
      <c r="O680" s="738">
        <v>200</v>
      </c>
      <c r="P680" s="741">
        <v>1</v>
      </c>
      <c r="Q680" s="741">
        <v>200</v>
      </c>
      <c r="R680" s="754">
        <v>0.33333333333333331</v>
      </c>
      <c r="S680" s="742">
        <v>200</v>
      </c>
    </row>
    <row r="681" spans="1:19" ht="14.4" customHeight="1" x14ac:dyDescent="0.3">
      <c r="A681" s="737" t="s">
        <v>6689</v>
      </c>
      <c r="B681" s="738" t="s">
        <v>6898</v>
      </c>
      <c r="C681" s="738" t="s">
        <v>625</v>
      </c>
      <c r="D681" s="738" t="s">
        <v>3094</v>
      </c>
      <c r="E681" s="738" t="s">
        <v>6651</v>
      </c>
      <c r="F681" s="738" t="s">
        <v>6703</v>
      </c>
      <c r="G681" s="738" t="s">
        <v>6704</v>
      </c>
      <c r="H681" s="741">
        <v>15</v>
      </c>
      <c r="I681" s="741">
        <v>1050</v>
      </c>
      <c r="J681" s="738">
        <v>14.189189189189189</v>
      </c>
      <c r="K681" s="738">
        <v>70</v>
      </c>
      <c r="L681" s="741">
        <v>1</v>
      </c>
      <c r="M681" s="741">
        <v>74</v>
      </c>
      <c r="N681" s="738">
        <v>1</v>
      </c>
      <c r="O681" s="738">
        <v>74</v>
      </c>
      <c r="P681" s="741">
        <v>8</v>
      </c>
      <c r="Q681" s="741">
        <v>592</v>
      </c>
      <c r="R681" s="754">
        <v>8</v>
      </c>
      <c r="S681" s="742">
        <v>74</v>
      </c>
    </row>
    <row r="682" spans="1:19" ht="14.4" customHeight="1" x14ac:dyDescent="0.3">
      <c r="A682" s="737" t="s">
        <v>6689</v>
      </c>
      <c r="B682" s="738" t="s">
        <v>6898</v>
      </c>
      <c r="C682" s="738" t="s">
        <v>625</v>
      </c>
      <c r="D682" s="738" t="s">
        <v>3094</v>
      </c>
      <c r="E682" s="738" t="s">
        <v>6651</v>
      </c>
      <c r="F682" s="738" t="s">
        <v>6705</v>
      </c>
      <c r="G682" s="738" t="s">
        <v>6706</v>
      </c>
      <c r="H682" s="741"/>
      <c r="I682" s="741"/>
      <c r="J682" s="738"/>
      <c r="K682" s="738"/>
      <c r="L682" s="741"/>
      <c r="M682" s="741"/>
      <c r="N682" s="738"/>
      <c r="O682" s="738"/>
      <c r="P682" s="741">
        <v>1</v>
      </c>
      <c r="Q682" s="741">
        <v>223</v>
      </c>
      <c r="R682" s="754"/>
      <c r="S682" s="742">
        <v>223</v>
      </c>
    </row>
    <row r="683" spans="1:19" ht="14.4" customHeight="1" x14ac:dyDescent="0.3">
      <c r="A683" s="737" t="s">
        <v>6689</v>
      </c>
      <c r="B683" s="738" t="s">
        <v>6898</v>
      </c>
      <c r="C683" s="738" t="s">
        <v>625</v>
      </c>
      <c r="D683" s="738" t="s">
        <v>3094</v>
      </c>
      <c r="E683" s="738" t="s">
        <v>6651</v>
      </c>
      <c r="F683" s="738" t="s">
        <v>6760</v>
      </c>
      <c r="G683" s="738" t="s">
        <v>6761</v>
      </c>
      <c r="H683" s="741">
        <v>7</v>
      </c>
      <c r="I683" s="741">
        <v>539</v>
      </c>
      <c r="J683" s="738"/>
      <c r="K683" s="738">
        <v>77</v>
      </c>
      <c r="L683" s="741"/>
      <c r="M683" s="741"/>
      <c r="N683" s="738"/>
      <c r="O683" s="738"/>
      <c r="P683" s="741"/>
      <c r="Q683" s="741"/>
      <c r="R683" s="754"/>
      <c r="S683" s="742"/>
    </row>
    <row r="684" spans="1:19" ht="14.4" customHeight="1" x14ac:dyDescent="0.3">
      <c r="A684" s="737" t="s">
        <v>6689</v>
      </c>
      <c r="B684" s="738" t="s">
        <v>6898</v>
      </c>
      <c r="C684" s="738" t="s">
        <v>625</v>
      </c>
      <c r="D684" s="738" t="s">
        <v>3094</v>
      </c>
      <c r="E684" s="738" t="s">
        <v>6651</v>
      </c>
      <c r="F684" s="738" t="s">
        <v>6762</v>
      </c>
      <c r="G684" s="738" t="s">
        <v>6763</v>
      </c>
      <c r="H684" s="741">
        <v>6</v>
      </c>
      <c r="I684" s="741">
        <v>342</v>
      </c>
      <c r="J684" s="738"/>
      <c r="K684" s="738">
        <v>57</v>
      </c>
      <c r="L684" s="741"/>
      <c r="M684" s="741"/>
      <c r="N684" s="738"/>
      <c r="O684" s="738"/>
      <c r="P684" s="741"/>
      <c r="Q684" s="741"/>
      <c r="R684" s="754"/>
      <c r="S684" s="742"/>
    </row>
    <row r="685" spans="1:19" ht="14.4" customHeight="1" x14ac:dyDescent="0.3">
      <c r="A685" s="737" t="s">
        <v>6689</v>
      </c>
      <c r="B685" s="738" t="s">
        <v>6898</v>
      </c>
      <c r="C685" s="738" t="s">
        <v>625</v>
      </c>
      <c r="D685" s="738" t="s">
        <v>3094</v>
      </c>
      <c r="E685" s="738" t="s">
        <v>6651</v>
      </c>
      <c r="F685" s="738" t="s">
        <v>6709</v>
      </c>
      <c r="G685" s="738" t="s">
        <v>6710</v>
      </c>
      <c r="H685" s="741">
        <v>1</v>
      </c>
      <c r="I685" s="741">
        <v>210</v>
      </c>
      <c r="J685" s="738">
        <v>0.94594594594594594</v>
      </c>
      <c r="K685" s="738">
        <v>210</v>
      </c>
      <c r="L685" s="741">
        <v>1</v>
      </c>
      <c r="M685" s="741">
        <v>222</v>
      </c>
      <c r="N685" s="738">
        <v>1</v>
      </c>
      <c r="O685" s="738">
        <v>222</v>
      </c>
      <c r="P685" s="741">
        <v>3</v>
      </c>
      <c r="Q685" s="741">
        <v>669</v>
      </c>
      <c r="R685" s="754">
        <v>3.0135135135135136</v>
      </c>
      <c r="S685" s="742">
        <v>223</v>
      </c>
    </row>
    <row r="686" spans="1:19" ht="14.4" customHeight="1" x14ac:dyDescent="0.3">
      <c r="A686" s="737" t="s">
        <v>6689</v>
      </c>
      <c r="B686" s="738" t="s">
        <v>6898</v>
      </c>
      <c r="C686" s="738" t="s">
        <v>625</v>
      </c>
      <c r="D686" s="738" t="s">
        <v>6614</v>
      </c>
      <c r="E686" s="738" t="s">
        <v>6633</v>
      </c>
      <c r="F686" s="738" t="s">
        <v>6716</v>
      </c>
      <c r="G686" s="738" t="s">
        <v>6717</v>
      </c>
      <c r="H686" s="741">
        <v>16</v>
      </c>
      <c r="I686" s="741">
        <v>59975.839999999997</v>
      </c>
      <c r="J686" s="738">
        <v>13.142566637741373</v>
      </c>
      <c r="K686" s="738">
        <v>3748.49</v>
      </c>
      <c r="L686" s="741">
        <v>2</v>
      </c>
      <c r="M686" s="741">
        <v>4563.4799999999996</v>
      </c>
      <c r="N686" s="738">
        <v>1</v>
      </c>
      <c r="O686" s="738">
        <v>2281.7399999999998</v>
      </c>
      <c r="P686" s="741"/>
      <c r="Q686" s="741"/>
      <c r="R686" s="754"/>
      <c r="S686" s="742"/>
    </row>
    <row r="687" spans="1:19" ht="14.4" customHeight="1" x14ac:dyDescent="0.3">
      <c r="A687" s="737" t="s">
        <v>6689</v>
      </c>
      <c r="B687" s="738" t="s">
        <v>6898</v>
      </c>
      <c r="C687" s="738" t="s">
        <v>625</v>
      </c>
      <c r="D687" s="738" t="s">
        <v>6614</v>
      </c>
      <c r="E687" s="738" t="s">
        <v>6633</v>
      </c>
      <c r="F687" s="738" t="s">
        <v>6718</v>
      </c>
      <c r="G687" s="738" t="s">
        <v>6717</v>
      </c>
      <c r="H687" s="741">
        <v>9</v>
      </c>
      <c r="I687" s="741">
        <v>71815.86</v>
      </c>
      <c r="J687" s="738"/>
      <c r="K687" s="738">
        <v>7979.54</v>
      </c>
      <c r="L687" s="741"/>
      <c r="M687" s="741"/>
      <c r="N687" s="738"/>
      <c r="O687" s="738"/>
      <c r="P687" s="741"/>
      <c r="Q687" s="741"/>
      <c r="R687" s="754"/>
      <c r="S687" s="742"/>
    </row>
    <row r="688" spans="1:19" ht="14.4" customHeight="1" x14ac:dyDescent="0.3">
      <c r="A688" s="737" t="s">
        <v>6689</v>
      </c>
      <c r="B688" s="738" t="s">
        <v>6898</v>
      </c>
      <c r="C688" s="738" t="s">
        <v>625</v>
      </c>
      <c r="D688" s="738" t="s">
        <v>6614</v>
      </c>
      <c r="E688" s="738" t="s">
        <v>6633</v>
      </c>
      <c r="F688" s="738" t="s">
        <v>6899</v>
      </c>
      <c r="G688" s="738" t="s">
        <v>6900</v>
      </c>
      <c r="H688" s="741"/>
      <c r="I688" s="741"/>
      <c r="J688" s="738"/>
      <c r="K688" s="738"/>
      <c r="L688" s="741">
        <v>3</v>
      </c>
      <c r="M688" s="741">
        <v>4099.5600000000004</v>
      </c>
      <c r="N688" s="738">
        <v>1</v>
      </c>
      <c r="O688" s="738">
        <v>1366.5200000000002</v>
      </c>
      <c r="P688" s="741"/>
      <c r="Q688" s="741"/>
      <c r="R688" s="754"/>
      <c r="S688" s="742"/>
    </row>
    <row r="689" spans="1:19" ht="14.4" customHeight="1" x14ac:dyDescent="0.3">
      <c r="A689" s="737" t="s">
        <v>6689</v>
      </c>
      <c r="B689" s="738" t="s">
        <v>6898</v>
      </c>
      <c r="C689" s="738" t="s">
        <v>625</v>
      </c>
      <c r="D689" s="738" t="s">
        <v>6614</v>
      </c>
      <c r="E689" s="738" t="s">
        <v>6633</v>
      </c>
      <c r="F689" s="738" t="s">
        <v>6901</v>
      </c>
      <c r="G689" s="738" t="s">
        <v>6900</v>
      </c>
      <c r="H689" s="741"/>
      <c r="I689" s="741"/>
      <c r="J689" s="738"/>
      <c r="K689" s="738"/>
      <c r="L689" s="741">
        <v>2</v>
      </c>
      <c r="M689" s="741">
        <v>13665.2</v>
      </c>
      <c r="N689" s="738">
        <v>1</v>
      </c>
      <c r="O689" s="738">
        <v>6832.6</v>
      </c>
      <c r="P689" s="741"/>
      <c r="Q689" s="741"/>
      <c r="R689" s="754"/>
      <c r="S689" s="742"/>
    </row>
    <row r="690" spans="1:19" ht="14.4" customHeight="1" x14ac:dyDescent="0.3">
      <c r="A690" s="737" t="s">
        <v>6689</v>
      </c>
      <c r="B690" s="738" t="s">
        <v>6898</v>
      </c>
      <c r="C690" s="738" t="s">
        <v>625</v>
      </c>
      <c r="D690" s="738" t="s">
        <v>6614</v>
      </c>
      <c r="E690" s="738" t="s">
        <v>6633</v>
      </c>
      <c r="F690" s="738" t="s">
        <v>6735</v>
      </c>
      <c r="G690" s="738" t="s">
        <v>3038</v>
      </c>
      <c r="H690" s="741">
        <v>12</v>
      </c>
      <c r="I690" s="741">
        <v>150157.08000000002</v>
      </c>
      <c r="J690" s="738"/>
      <c r="K690" s="738">
        <v>12513.090000000002</v>
      </c>
      <c r="L690" s="741"/>
      <c r="M690" s="741"/>
      <c r="N690" s="738"/>
      <c r="O690" s="738"/>
      <c r="P690" s="741"/>
      <c r="Q690" s="741"/>
      <c r="R690" s="754"/>
      <c r="S690" s="742"/>
    </row>
    <row r="691" spans="1:19" ht="14.4" customHeight="1" x14ac:dyDescent="0.3">
      <c r="A691" s="737" t="s">
        <v>6689</v>
      </c>
      <c r="B691" s="738" t="s">
        <v>6898</v>
      </c>
      <c r="C691" s="738" t="s">
        <v>625</v>
      </c>
      <c r="D691" s="738" t="s">
        <v>6614</v>
      </c>
      <c r="E691" s="738" t="s">
        <v>6633</v>
      </c>
      <c r="F691" s="738" t="s">
        <v>6719</v>
      </c>
      <c r="G691" s="738" t="s">
        <v>1895</v>
      </c>
      <c r="H691" s="741">
        <v>1</v>
      </c>
      <c r="I691" s="741">
        <v>2985.94</v>
      </c>
      <c r="J691" s="738"/>
      <c r="K691" s="738">
        <v>2985.94</v>
      </c>
      <c r="L691" s="741"/>
      <c r="M691" s="741"/>
      <c r="N691" s="738"/>
      <c r="O691" s="738"/>
      <c r="P691" s="741"/>
      <c r="Q691" s="741"/>
      <c r="R691" s="754"/>
      <c r="S691" s="742"/>
    </row>
    <row r="692" spans="1:19" ht="14.4" customHeight="1" x14ac:dyDescent="0.3">
      <c r="A692" s="737" t="s">
        <v>6689</v>
      </c>
      <c r="B692" s="738" t="s">
        <v>6898</v>
      </c>
      <c r="C692" s="738" t="s">
        <v>625</v>
      </c>
      <c r="D692" s="738" t="s">
        <v>6614</v>
      </c>
      <c r="E692" s="738" t="s">
        <v>6633</v>
      </c>
      <c r="F692" s="738" t="s">
        <v>6902</v>
      </c>
      <c r="G692" s="738" t="s">
        <v>4096</v>
      </c>
      <c r="H692" s="741">
        <v>1.26</v>
      </c>
      <c r="I692" s="741">
        <v>193.05</v>
      </c>
      <c r="J692" s="738"/>
      <c r="K692" s="738">
        <v>153.21428571428572</v>
      </c>
      <c r="L692" s="741"/>
      <c r="M692" s="741"/>
      <c r="N692" s="738"/>
      <c r="O692" s="738"/>
      <c r="P692" s="741"/>
      <c r="Q692" s="741"/>
      <c r="R692" s="754"/>
      <c r="S692" s="742"/>
    </row>
    <row r="693" spans="1:19" ht="14.4" customHeight="1" x14ac:dyDescent="0.3">
      <c r="A693" s="737" t="s">
        <v>6689</v>
      </c>
      <c r="B693" s="738" t="s">
        <v>6898</v>
      </c>
      <c r="C693" s="738" t="s">
        <v>625</v>
      </c>
      <c r="D693" s="738" t="s">
        <v>6614</v>
      </c>
      <c r="E693" s="738" t="s">
        <v>6651</v>
      </c>
      <c r="F693" s="738" t="s">
        <v>6654</v>
      </c>
      <c r="G693" s="738" t="s">
        <v>6655</v>
      </c>
      <c r="H693" s="741">
        <v>1</v>
      </c>
      <c r="I693" s="741">
        <v>29</v>
      </c>
      <c r="J693" s="738">
        <v>0.96666666666666667</v>
      </c>
      <c r="K693" s="738">
        <v>29</v>
      </c>
      <c r="L693" s="741">
        <v>1</v>
      </c>
      <c r="M693" s="741">
        <v>30</v>
      </c>
      <c r="N693" s="738">
        <v>1</v>
      </c>
      <c r="O693" s="738">
        <v>30</v>
      </c>
      <c r="P693" s="741"/>
      <c r="Q693" s="741"/>
      <c r="R693" s="754"/>
      <c r="S693" s="742"/>
    </row>
    <row r="694" spans="1:19" ht="14.4" customHeight="1" x14ac:dyDescent="0.3">
      <c r="A694" s="737" t="s">
        <v>6689</v>
      </c>
      <c r="B694" s="738" t="s">
        <v>6898</v>
      </c>
      <c r="C694" s="738" t="s">
        <v>625</v>
      </c>
      <c r="D694" s="738" t="s">
        <v>6614</v>
      </c>
      <c r="E694" s="738" t="s">
        <v>6651</v>
      </c>
      <c r="F694" s="738" t="s">
        <v>6656</v>
      </c>
      <c r="G694" s="738" t="s">
        <v>6657</v>
      </c>
      <c r="H694" s="741">
        <v>35</v>
      </c>
      <c r="I694" s="741">
        <v>2240</v>
      </c>
      <c r="J694" s="738">
        <v>3.0853994490358128</v>
      </c>
      <c r="K694" s="738">
        <v>64</v>
      </c>
      <c r="L694" s="741">
        <v>11</v>
      </c>
      <c r="M694" s="741">
        <v>726</v>
      </c>
      <c r="N694" s="738">
        <v>1</v>
      </c>
      <c r="O694" s="738">
        <v>66</v>
      </c>
      <c r="P694" s="741">
        <v>14</v>
      </c>
      <c r="Q694" s="741">
        <v>924</v>
      </c>
      <c r="R694" s="754">
        <v>1.2727272727272727</v>
      </c>
      <c r="S694" s="742">
        <v>66</v>
      </c>
    </row>
    <row r="695" spans="1:19" ht="14.4" customHeight="1" x14ac:dyDescent="0.3">
      <c r="A695" s="737" t="s">
        <v>6689</v>
      </c>
      <c r="B695" s="738" t="s">
        <v>6898</v>
      </c>
      <c r="C695" s="738" t="s">
        <v>625</v>
      </c>
      <c r="D695" s="738" t="s">
        <v>6614</v>
      </c>
      <c r="E695" s="738" t="s">
        <v>6651</v>
      </c>
      <c r="F695" s="738" t="s">
        <v>6740</v>
      </c>
      <c r="G695" s="738" t="s">
        <v>6741</v>
      </c>
      <c r="H695" s="741"/>
      <c r="I695" s="741"/>
      <c r="J695" s="738"/>
      <c r="K695" s="738"/>
      <c r="L695" s="741">
        <v>4</v>
      </c>
      <c r="M695" s="741">
        <v>460</v>
      </c>
      <c r="N695" s="738">
        <v>1</v>
      </c>
      <c r="O695" s="738">
        <v>115</v>
      </c>
      <c r="P695" s="741"/>
      <c r="Q695" s="741"/>
      <c r="R695" s="754"/>
      <c r="S695" s="742"/>
    </row>
    <row r="696" spans="1:19" ht="14.4" customHeight="1" x14ac:dyDescent="0.3">
      <c r="A696" s="737" t="s">
        <v>6689</v>
      </c>
      <c r="B696" s="738" t="s">
        <v>6898</v>
      </c>
      <c r="C696" s="738" t="s">
        <v>625</v>
      </c>
      <c r="D696" s="738" t="s">
        <v>6614</v>
      </c>
      <c r="E696" s="738" t="s">
        <v>6651</v>
      </c>
      <c r="F696" s="738" t="s">
        <v>6720</v>
      </c>
      <c r="G696" s="738" t="s">
        <v>6721</v>
      </c>
      <c r="H696" s="741">
        <v>5</v>
      </c>
      <c r="I696" s="741">
        <v>720</v>
      </c>
      <c r="J696" s="738">
        <v>0.12328767123287671</v>
      </c>
      <c r="K696" s="738">
        <v>144</v>
      </c>
      <c r="L696" s="741">
        <v>40</v>
      </c>
      <c r="M696" s="741">
        <v>5840</v>
      </c>
      <c r="N696" s="738">
        <v>1</v>
      </c>
      <c r="O696" s="738">
        <v>146</v>
      </c>
      <c r="P696" s="741">
        <v>31</v>
      </c>
      <c r="Q696" s="741">
        <v>4557</v>
      </c>
      <c r="R696" s="754">
        <v>0.78030821917808224</v>
      </c>
      <c r="S696" s="742">
        <v>147</v>
      </c>
    </row>
    <row r="697" spans="1:19" ht="14.4" customHeight="1" x14ac:dyDescent="0.3">
      <c r="A697" s="737" t="s">
        <v>6689</v>
      </c>
      <c r="B697" s="738" t="s">
        <v>6898</v>
      </c>
      <c r="C697" s="738" t="s">
        <v>625</v>
      </c>
      <c r="D697" s="738" t="s">
        <v>6614</v>
      </c>
      <c r="E697" s="738" t="s">
        <v>6651</v>
      </c>
      <c r="F697" s="738" t="s">
        <v>6912</v>
      </c>
      <c r="G697" s="738" t="s">
        <v>6913</v>
      </c>
      <c r="H697" s="741"/>
      <c r="I697" s="741"/>
      <c r="J697" s="738"/>
      <c r="K697" s="738"/>
      <c r="L697" s="741">
        <v>0</v>
      </c>
      <c r="M697" s="741">
        <v>0</v>
      </c>
      <c r="N697" s="738"/>
      <c r="O697" s="738"/>
      <c r="P697" s="741">
        <v>1</v>
      </c>
      <c r="Q697" s="741">
        <v>197</v>
      </c>
      <c r="R697" s="754"/>
      <c r="S697" s="742">
        <v>197</v>
      </c>
    </row>
    <row r="698" spans="1:19" ht="14.4" customHeight="1" x14ac:dyDescent="0.3">
      <c r="A698" s="737" t="s">
        <v>6689</v>
      </c>
      <c r="B698" s="738" t="s">
        <v>6898</v>
      </c>
      <c r="C698" s="738" t="s">
        <v>625</v>
      </c>
      <c r="D698" s="738" t="s">
        <v>6614</v>
      </c>
      <c r="E698" s="738" t="s">
        <v>6651</v>
      </c>
      <c r="F698" s="738" t="s">
        <v>6846</v>
      </c>
      <c r="G698" s="738" t="s">
        <v>6847</v>
      </c>
      <c r="H698" s="741"/>
      <c r="I698" s="741"/>
      <c r="J698" s="738"/>
      <c r="K698" s="738"/>
      <c r="L698" s="741">
        <v>2</v>
      </c>
      <c r="M698" s="741">
        <v>390</v>
      </c>
      <c r="N698" s="738">
        <v>1</v>
      </c>
      <c r="O698" s="738">
        <v>195</v>
      </c>
      <c r="P698" s="741"/>
      <c r="Q698" s="741"/>
      <c r="R698" s="754"/>
      <c r="S698" s="742"/>
    </row>
    <row r="699" spans="1:19" ht="14.4" customHeight="1" x14ac:dyDescent="0.3">
      <c r="A699" s="737" t="s">
        <v>6689</v>
      </c>
      <c r="B699" s="738" t="s">
        <v>6898</v>
      </c>
      <c r="C699" s="738" t="s">
        <v>625</v>
      </c>
      <c r="D699" s="738" t="s">
        <v>6614</v>
      </c>
      <c r="E699" s="738" t="s">
        <v>6651</v>
      </c>
      <c r="F699" s="738" t="s">
        <v>6914</v>
      </c>
      <c r="G699" s="738" t="s">
        <v>6915</v>
      </c>
      <c r="H699" s="741">
        <v>5</v>
      </c>
      <c r="I699" s="741">
        <v>405</v>
      </c>
      <c r="J699" s="738"/>
      <c r="K699" s="738">
        <v>81</v>
      </c>
      <c r="L699" s="741"/>
      <c r="M699" s="741"/>
      <c r="N699" s="738"/>
      <c r="O699" s="738"/>
      <c r="P699" s="741"/>
      <c r="Q699" s="741"/>
      <c r="R699" s="754"/>
      <c r="S699" s="742"/>
    </row>
    <row r="700" spans="1:19" ht="14.4" customHeight="1" x14ac:dyDescent="0.3">
      <c r="A700" s="737" t="s">
        <v>6689</v>
      </c>
      <c r="B700" s="738" t="s">
        <v>6898</v>
      </c>
      <c r="C700" s="738" t="s">
        <v>625</v>
      </c>
      <c r="D700" s="738" t="s">
        <v>6614</v>
      </c>
      <c r="E700" s="738" t="s">
        <v>6651</v>
      </c>
      <c r="F700" s="738" t="s">
        <v>6695</v>
      </c>
      <c r="G700" s="738" t="s">
        <v>6696</v>
      </c>
      <c r="H700" s="741">
        <v>21</v>
      </c>
      <c r="I700" s="741">
        <v>735</v>
      </c>
      <c r="J700" s="738">
        <v>2.2072072072072073</v>
      </c>
      <c r="K700" s="738">
        <v>35</v>
      </c>
      <c r="L700" s="741">
        <v>9</v>
      </c>
      <c r="M700" s="741">
        <v>333</v>
      </c>
      <c r="N700" s="738">
        <v>1</v>
      </c>
      <c r="O700" s="738">
        <v>37</v>
      </c>
      <c r="P700" s="741">
        <v>7</v>
      </c>
      <c r="Q700" s="741">
        <v>259</v>
      </c>
      <c r="R700" s="754">
        <v>0.77777777777777779</v>
      </c>
      <c r="S700" s="742">
        <v>37</v>
      </c>
    </row>
    <row r="701" spans="1:19" ht="14.4" customHeight="1" x14ac:dyDescent="0.3">
      <c r="A701" s="737" t="s">
        <v>6689</v>
      </c>
      <c r="B701" s="738" t="s">
        <v>6898</v>
      </c>
      <c r="C701" s="738" t="s">
        <v>625</v>
      </c>
      <c r="D701" s="738" t="s">
        <v>6614</v>
      </c>
      <c r="E701" s="738" t="s">
        <v>6651</v>
      </c>
      <c r="F701" s="738" t="s">
        <v>6724</v>
      </c>
      <c r="G701" s="738" t="s">
        <v>6725</v>
      </c>
      <c r="H701" s="741">
        <v>11</v>
      </c>
      <c r="I701" s="741">
        <v>1397</v>
      </c>
      <c r="J701" s="738"/>
      <c r="K701" s="738">
        <v>127</v>
      </c>
      <c r="L701" s="741"/>
      <c r="M701" s="741"/>
      <c r="N701" s="738"/>
      <c r="O701" s="738"/>
      <c r="P701" s="741"/>
      <c r="Q701" s="741"/>
      <c r="R701" s="754"/>
      <c r="S701" s="742"/>
    </row>
    <row r="702" spans="1:19" ht="14.4" customHeight="1" x14ac:dyDescent="0.3">
      <c r="A702" s="737" t="s">
        <v>6689</v>
      </c>
      <c r="B702" s="738" t="s">
        <v>6898</v>
      </c>
      <c r="C702" s="738" t="s">
        <v>625</v>
      </c>
      <c r="D702" s="738" t="s">
        <v>6614</v>
      </c>
      <c r="E702" s="738" t="s">
        <v>6651</v>
      </c>
      <c r="F702" s="738" t="s">
        <v>6782</v>
      </c>
      <c r="G702" s="738" t="s">
        <v>6783</v>
      </c>
      <c r="H702" s="741">
        <v>1</v>
      </c>
      <c r="I702" s="741">
        <v>165</v>
      </c>
      <c r="J702" s="738">
        <v>0.13317191283292978</v>
      </c>
      <c r="K702" s="738">
        <v>165</v>
      </c>
      <c r="L702" s="741">
        <v>7</v>
      </c>
      <c r="M702" s="741">
        <v>1239</v>
      </c>
      <c r="N702" s="738">
        <v>1</v>
      </c>
      <c r="O702" s="738">
        <v>177</v>
      </c>
      <c r="P702" s="741">
        <v>6</v>
      </c>
      <c r="Q702" s="741">
        <v>1062</v>
      </c>
      <c r="R702" s="754">
        <v>0.8571428571428571</v>
      </c>
      <c r="S702" s="742">
        <v>177</v>
      </c>
    </row>
    <row r="703" spans="1:19" ht="14.4" customHeight="1" x14ac:dyDescent="0.3">
      <c r="A703" s="737" t="s">
        <v>6689</v>
      </c>
      <c r="B703" s="738" t="s">
        <v>6898</v>
      </c>
      <c r="C703" s="738" t="s">
        <v>625</v>
      </c>
      <c r="D703" s="738" t="s">
        <v>6614</v>
      </c>
      <c r="E703" s="738" t="s">
        <v>6651</v>
      </c>
      <c r="F703" s="738" t="s">
        <v>6664</v>
      </c>
      <c r="G703" s="738" t="s">
        <v>6665</v>
      </c>
      <c r="H703" s="741">
        <v>41</v>
      </c>
      <c r="I703" s="741">
        <v>0</v>
      </c>
      <c r="J703" s="738">
        <v>0</v>
      </c>
      <c r="K703" s="738">
        <v>0</v>
      </c>
      <c r="L703" s="741">
        <v>1</v>
      </c>
      <c r="M703" s="741">
        <v>33.33</v>
      </c>
      <c r="N703" s="738">
        <v>1</v>
      </c>
      <c r="O703" s="738">
        <v>33.33</v>
      </c>
      <c r="P703" s="741"/>
      <c r="Q703" s="741"/>
      <c r="R703" s="754"/>
      <c r="S703" s="742"/>
    </row>
    <row r="704" spans="1:19" ht="14.4" customHeight="1" x14ac:dyDescent="0.3">
      <c r="A704" s="737" t="s">
        <v>6689</v>
      </c>
      <c r="B704" s="738" t="s">
        <v>6898</v>
      </c>
      <c r="C704" s="738" t="s">
        <v>625</v>
      </c>
      <c r="D704" s="738" t="s">
        <v>6614</v>
      </c>
      <c r="E704" s="738" t="s">
        <v>6651</v>
      </c>
      <c r="F704" s="738" t="s">
        <v>6699</v>
      </c>
      <c r="G704" s="738" t="s">
        <v>6700</v>
      </c>
      <c r="H704" s="741">
        <v>252</v>
      </c>
      <c r="I704" s="741">
        <v>27216</v>
      </c>
      <c r="J704" s="738">
        <v>0.98996071584460932</v>
      </c>
      <c r="K704" s="738">
        <v>108</v>
      </c>
      <c r="L704" s="741">
        <v>237</v>
      </c>
      <c r="M704" s="741">
        <v>27492</v>
      </c>
      <c r="N704" s="738">
        <v>1</v>
      </c>
      <c r="O704" s="738">
        <v>116</v>
      </c>
      <c r="P704" s="741">
        <v>319</v>
      </c>
      <c r="Q704" s="741">
        <v>37004</v>
      </c>
      <c r="R704" s="754">
        <v>1.3459915611814346</v>
      </c>
      <c r="S704" s="742">
        <v>116</v>
      </c>
    </row>
    <row r="705" spans="1:19" ht="14.4" customHeight="1" x14ac:dyDescent="0.3">
      <c r="A705" s="737" t="s">
        <v>6689</v>
      </c>
      <c r="B705" s="738" t="s">
        <v>6898</v>
      </c>
      <c r="C705" s="738" t="s">
        <v>625</v>
      </c>
      <c r="D705" s="738" t="s">
        <v>6614</v>
      </c>
      <c r="E705" s="738" t="s">
        <v>6651</v>
      </c>
      <c r="F705" s="738" t="s">
        <v>6666</v>
      </c>
      <c r="G705" s="738" t="s">
        <v>6667</v>
      </c>
      <c r="H705" s="741">
        <v>27</v>
      </c>
      <c r="I705" s="741">
        <v>972</v>
      </c>
      <c r="J705" s="738">
        <v>3.2837837837837838</v>
      </c>
      <c r="K705" s="738">
        <v>36</v>
      </c>
      <c r="L705" s="741">
        <v>8</v>
      </c>
      <c r="M705" s="741">
        <v>296</v>
      </c>
      <c r="N705" s="738">
        <v>1</v>
      </c>
      <c r="O705" s="738">
        <v>37</v>
      </c>
      <c r="P705" s="741">
        <v>11</v>
      </c>
      <c r="Q705" s="741">
        <v>407</v>
      </c>
      <c r="R705" s="754">
        <v>1.375</v>
      </c>
      <c r="S705" s="742">
        <v>37</v>
      </c>
    </row>
    <row r="706" spans="1:19" ht="14.4" customHeight="1" x14ac:dyDescent="0.3">
      <c r="A706" s="737" t="s">
        <v>6689</v>
      </c>
      <c r="B706" s="738" t="s">
        <v>6898</v>
      </c>
      <c r="C706" s="738" t="s">
        <v>625</v>
      </c>
      <c r="D706" s="738" t="s">
        <v>6614</v>
      </c>
      <c r="E706" s="738" t="s">
        <v>6651</v>
      </c>
      <c r="F706" s="738" t="s">
        <v>6726</v>
      </c>
      <c r="G706" s="738" t="s">
        <v>6727</v>
      </c>
      <c r="H706" s="741">
        <v>29</v>
      </c>
      <c r="I706" s="741">
        <v>899</v>
      </c>
      <c r="J706" s="738">
        <v>9.3645833333333339</v>
      </c>
      <c r="K706" s="738">
        <v>31</v>
      </c>
      <c r="L706" s="741">
        <v>3</v>
      </c>
      <c r="M706" s="741">
        <v>96</v>
      </c>
      <c r="N706" s="738">
        <v>1</v>
      </c>
      <c r="O706" s="738">
        <v>32</v>
      </c>
      <c r="P706" s="741">
        <v>1</v>
      </c>
      <c r="Q706" s="741">
        <v>32</v>
      </c>
      <c r="R706" s="754">
        <v>0.33333333333333331</v>
      </c>
      <c r="S706" s="742">
        <v>32</v>
      </c>
    </row>
    <row r="707" spans="1:19" ht="14.4" customHeight="1" x14ac:dyDescent="0.3">
      <c r="A707" s="737" t="s">
        <v>6689</v>
      </c>
      <c r="B707" s="738" t="s">
        <v>6898</v>
      </c>
      <c r="C707" s="738" t="s">
        <v>625</v>
      </c>
      <c r="D707" s="738" t="s">
        <v>6614</v>
      </c>
      <c r="E707" s="738" t="s">
        <v>6651</v>
      </c>
      <c r="F707" s="738" t="s">
        <v>6758</v>
      </c>
      <c r="G707" s="738" t="s">
        <v>6759</v>
      </c>
      <c r="H707" s="741">
        <v>3</v>
      </c>
      <c r="I707" s="741">
        <v>993</v>
      </c>
      <c r="J707" s="738">
        <v>4.9212013083556348E-2</v>
      </c>
      <c r="K707" s="738">
        <v>331</v>
      </c>
      <c r="L707" s="741">
        <v>57</v>
      </c>
      <c r="M707" s="741">
        <v>20178</v>
      </c>
      <c r="N707" s="738">
        <v>1</v>
      </c>
      <c r="O707" s="738">
        <v>354</v>
      </c>
      <c r="P707" s="741">
        <v>49</v>
      </c>
      <c r="Q707" s="741">
        <v>17395</v>
      </c>
      <c r="R707" s="754">
        <v>0.86207751015957979</v>
      </c>
      <c r="S707" s="742">
        <v>355</v>
      </c>
    </row>
    <row r="708" spans="1:19" ht="14.4" customHeight="1" x14ac:dyDescent="0.3">
      <c r="A708" s="737" t="s">
        <v>6689</v>
      </c>
      <c r="B708" s="738" t="s">
        <v>6898</v>
      </c>
      <c r="C708" s="738" t="s">
        <v>625</v>
      </c>
      <c r="D708" s="738" t="s">
        <v>6614</v>
      </c>
      <c r="E708" s="738" t="s">
        <v>6651</v>
      </c>
      <c r="F708" s="738" t="s">
        <v>6920</v>
      </c>
      <c r="G708" s="738" t="s">
        <v>6921</v>
      </c>
      <c r="H708" s="741">
        <v>10</v>
      </c>
      <c r="I708" s="741">
        <v>0</v>
      </c>
      <c r="J708" s="738"/>
      <c r="K708" s="738">
        <v>0</v>
      </c>
      <c r="L708" s="741">
        <v>3</v>
      </c>
      <c r="M708" s="741">
        <v>0</v>
      </c>
      <c r="N708" s="738"/>
      <c r="O708" s="738">
        <v>0</v>
      </c>
      <c r="P708" s="741"/>
      <c r="Q708" s="741"/>
      <c r="R708" s="754"/>
      <c r="S708" s="742"/>
    </row>
    <row r="709" spans="1:19" ht="14.4" customHeight="1" x14ac:dyDescent="0.3">
      <c r="A709" s="737" t="s">
        <v>6689</v>
      </c>
      <c r="B709" s="738" t="s">
        <v>6898</v>
      </c>
      <c r="C709" s="738" t="s">
        <v>625</v>
      </c>
      <c r="D709" s="738" t="s">
        <v>6614</v>
      </c>
      <c r="E709" s="738" t="s">
        <v>6651</v>
      </c>
      <c r="F709" s="738" t="s">
        <v>6922</v>
      </c>
      <c r="G709" s="738" t="s">
        <v>6923</v>
      </c>
      <c r="H709" s="741">
        <v>1</v>
      </c>
      <c r="I709" s="741">
        <v>129</v>
      </c>
      <c r="J709" s="738">
        <v>0.98473282442748089</v>
      </c>
      <c r="K709" s="738">
        <v>129</v>
      </c>
      <c r="L709" s="741">
        <v>1</v>
      </c>
      <c r="M709" s="741">
        <v>131</v>
      </c>
      <c r="N709" s="738">
        <v>1</v>
      </c>
      <c r="O709" s="738">
        <v>131</v>
      </c>
      <c r="P709" s="741"/>
      <c r="Q709" s="741"/>
      <c r="R709" s="754"/>
      <c r="S709" s="742"/>
    </row>
    <row r="710" spans="1:19" ht="14.4" customHeight="1" x14ac:dyDescent="0.3">
      <c r="A710" s="737" t="s">
        <v>6689</v>
      </c>
      <c r="B710" s="738" t="s">
        <v>6898</v>
      </c>
      <c r="C710" s="738" t="s">
        <v>625</v>
      </c>
      <c r="D710" s="738" t="s">
        <v>6614</v>
      </c>
      <c r="E710" s="738" t="s">
        <v>6651</v>
      </c>
      <c r="F710" s="738" t="s">
        <v>6703</v>
      </c>
      <c r="G710" s="738" t="s">
        <v>6704</v>
      </c>
      <c r="H710" s="741">
        <v>1</v>
      </c>
      <c r="I710" s="741">
        <v>70</v>
      </c>
      <c r="J710" s="738">
        <v>0.94594594594594594</v>
      </c>
      <c r="K710" s="738">
        <v>70</v>
      </c>
      <c r="L710" s="741">
        <v>1</v>
      </c>
      <c r="M710" s="741">
        <v>74</v>
      </c>
      <c r="N710" s="738">
        <v>1</v>
      </c>
      <c r="O710" s="738">
        <v>74</v>
      </c>
      <c r="P710" s="741">
        <v>9</v>
      </c>
      <c r="Q710" s="741">
        <v>666</v>
      </c>
      <c r="R710" s="754">
        <v>9</v>
      </c>
      <c r="S710" s="742">
        <v>74</v>
      </c>
    </row>
    <row r="711" spans="1:19" ht="14.4" customHeight="1" x14ac:dyDescent="0.3">
      <c r="A711" s="737" t="s">
        <v>6689</v>
      </c>
      <c r="B711" s="738" t="s">
        <v>6898</v>
      </c>
      <c r="C711" s="738" t="s">
        <v>625</v>
      </c>
      <c r="D711" s="738" t="s">
        <v>6614</v>
      </c>
      <c r="E711" s="738" t="s">
        <v>6651</v>
      </c>
      <c r="F711" s="738" t="s">
        <v>6705</v>
      </c>
      <c r="G711" s="738" t="s">
        <v>6706</v>
      </c>
      <c r="H711" s="741"/>
      <c r="I711" s="741"/>
      <c r="J711" s="738"/>
      <c r="K711" s="738"/>
      <c r="L711" s="741">
        <v>1</v>
      </c>
      <c r="M711" s="741">
        <v>222</v>
      </c>
      <c r="N711" s="738">
        <v>1</v>
      </c>
      <c r="O711" s="738">
        <v>222</v>
      </c>
      <c r="P711" s="741">
        <v>1</v>
      </c>
      <c r="Q711" s="741">
        <v>223</v>
      </c>
      <c r="R711" s="754">
        <v>1.0045045045045045</v>
      </c>
      <c r="S711" s="742">
        <v>223</v>
      </c>
    </row>
    <row r="712" spans="1:19" ht="14.4" customHeight="1" x14ac:dyDescent="0.3">
      <c r="A712" s="737" t="s">
        <v>6689</v>
      </c>
      <c r="B712" s="738" t="s">
        <v>6898</v>
      </c>
      <c r="C712" s="738" t="s">
        <v>625</v>
      </c>
      <c r="D712" s="738" t="s">
        <v>6614</v>
      </c>
      <c r="E712" s="738" t="s">
        <v>6651</v>
      </c>
      <c r="F712" s="738" t="s">
        <v>6760</v>
      </c>
      <c r="G712" s="738" t="s">
        <v>6761</v>
      </c>
      <c r="H712" s="741"/>
      <c r="I712" s="741"/>
      <c r="J712" s="738"/>
      <c r="K712" s="738"/>
      <c r="L712" s="741">
        <v>31</v>
      </c>
      <c r="M712" s="741">
        <v>2387</v>
      </c>
      <c r="N712" s="738">
        <v>1</v>
      </c>
      <c r="O712" s="738">
        <v>77</v>
      </c>
      <c r="P712" s="741">
        <v>29</v>
      </c>
      <c r="Q712" s="741">
        <v>2233</v>
      </c>
      <c r="R712" s="754">
        <v>0.93548387096774188</v>
      </c>
      <c r="S712" s="742">
        <v>77</v>
      </c>
    </row>
    <row r="713" spans="1:19" ht="14.4" customHeight="1" x14ac:dyDescent="0.3">
      <c r="A713" s="737" t="s">
        <v>6689</v>
      </c>
      <c r="B713" s="738" t="s">
        <v>6898</v>
      </c>
      <c r="C713" s="738" t="s">
        <v>625</v>
      </c>
      <c r="D713" s="738" t="s">
        <v>6614</v>
      </c>
      <c r="E713" s="738" t="s">
        <v>6651</v>
      </c>
      <c r="F713" s="738" t="s">
        <v>6762</v>
      </c>
      <c r="G713" s="738" t="s">
        <v>6763</v>
      </c>
      <c r="H713" s="741">
        <v>2</v>
      </c>
      <c r="I713" s="741">
        <v>114</v>
      </c>
      <c r="J713" s="738"/>
      <c r="K713" s="738">
        <v>57</v>
      </c>
      <c r="L713" s="741"/>
      <c r="M713" s="741"/>
      <c r="N713" s="738"/>
      <c r="O713" s="738"/>
      <c r="P713" s="741">
        <v>1</v>
      </c>
      <c r="Q713" s="741">
        <v>59</v>
      </c>
      <c r="R713" s="754"/>
      <c r="S713" s="742">
        <v>59</v>
      </c>
    </row>
    <row r="714" spans="1:19" ht="14.4" customHeight="1" x14ac:dyDescent="0.3">
      <c r="A714" s="737" t="s">
        <v>6689</v>
      </c>
      <c r="B714" s="738" t="s">
        <v>6898</v>
      </c>
      <c r="C714" s="738" t="s">
        <v>625</v>
      </c>
      <c r="D714" s="738" t="s">
        <v>6614</v>
      </c>
      <c r="E714" s="738" t="s">
        <v>6651</v>
      </c>
      <c r="F714" s="738" t="s">
        <v>6668</v>
      </c>
      <c r="G714" s="738" t="s">
        <v>6669</v>
      </c>
      <c r="H714" s="741"/>
      <c r="I714" s="741"/>
      <c r="J714" s="738"/>
      <c r="K714" s="738"/>
      <c r="L714" s="741">
        <v>1</v>
      </c>
      <c r="M714" s="741">
        <v>28</v>
      </c>
      <c r="N714" s="738">
        <v>1</v>
      </c>
      <c r="O714" s="738">
        <v>28</v>
      </c>
      <c r="P714" s="741"/>
      <c r="Q714" s="741"/>
      <c r="R714" s="754"/>
      <c r="S714" s="742"/>
    </row>
    <row r="715" spans="1:19" ht="14.4" customHeight="1" x14ac:dyDescent="0.3">
      <c r="A715" s="737" t="s">
        <v>6689</v>
      </c>
      <c r="B715" s="738" t="s">
        <v>6898</v>
      </c>
      <c r="C715" s="738" t="s">
        <v>625</v>
      </c>
      <c r="D715" s="738" t="s">
        <v>6614</v>
      </c>
      <c r="E715" s="738" t="s">
        <v>6651</v>
      </c>
      <c r="F715" s="738" t="s">
        <v>6670</v>
      </c>
      <c r="G715" s="738" t="s">
        <v>6671</v>
      </c>
      <c r="H715" s="741">
        <v>21</v>
      </c>
      <c r="I715" s="741">
        <v>1197</v>
      </c>
      <c r="J715" s="738">
        <v>0.41404358353510895</v>
      </c>
      <c r="K715" s="738">
        <v>57</v>
      </c>
      <c r="L715" s="741">
        <v>49</v>
      </c>
      <c r="M715" s="741">
        <v>2891</v>
      </c>
      <c r="N715" s="738">
        <v>1</v>
      </c>
      <c r="O715" s="738">
        <v>59</v>
      </c>
      <c r="P715" s="741">
        <v>32</v>
      </c>
      <c r="Q715" s="741">
        <v>1888</v>
      </c>
      <c r="R715" s="754">
        <v>0.65306122448979587</v>
      </c>
      <c r="S715" s="742">
        <v>59</v>
      </c>
    </row>
    <row r="716" spans="1:19" ht="14.4" customHeight="1" x14ac:dyDescent="0.3">
      <c r="A716" s="737" t="s">
        <v>6689</v>
      </c>
      <c r="B716" s="738" t="s">
        <v>6898</v>
      </c>
      <c r="C716" s="738" t="s">
        <v>625</v>
      </c>
      <c r="D716" s="738" t="s">
        <v>6614</v>
      </c>
      <c r="E716" s="738" t="s">
        <v>6651</v>
      </c>
      <c r="F716" s="738" t="s">
        <v>6930</v>
      </c>
      <c r="G716" s="738" t="s">
        <v>6931</v>
      </c>
      <c r="H716" s="741"/>
      <c r="I716" s="741"/>
      <c r="J716" s="738"/>
      <c r="K716" s="738"/>
      <c r="L716" s="741">
        <v>25</v>
      </c>
      <c r="M716" s="741">
        <v>6550</v>
      </c>
      <c r="N716" s="738">
        <v>1</v>
      </c>
      <c r="O716" s="738">
        <v>262</v>
      </c>
      <c r="P716" s="741"/>
      <c r="Q716" s="741"/>
      <c r="R716" s="754"/>
      <c r="S716" s="742"/>
    </row>
    <row r="717" spans="1:19" ht="14.4" customHeight="1" x14ac:dyDescent="0.3">
      <c r="A717" s="737" t="s">
        <v>6689</v>
      </c>
      <c r="B717" s="738" t="s">
        <v>6898</v>
      </c>
      <c r="C717" s="738" t="s">
        <v>625</v>
      </c>
      <c r="D717" s="738" t="s">
        <v>6614</v>
      </c>
      <c r="E717" s="738" t="s">
        <v>6651</v>
      </c>
      <c r="F717" s="738" t="s">
        <v>6884</v>
      </c>
      <c r="G717" s="738" t="s">
        <v>6885</v>
      </c>
      <c r="H717" s="741">
        <v>18</v>
      </c>
      <c r="I717" s="741">
        <v>16848</v>
      </c>
      <c r="J717" s="738"/>
      <c r="K717" s="738">
        <v>936</v>
      </c>
      <c r="L717" s="741"/>
      <c r="M717" s="741"/>
      <c r="N717" s="738"/>
      <c r="O717" s="738"/>
      <c r="P717" s="741">
        <v>4</v>
      </c>
      <c r="Q717" s="741">
        <v>3772</v>
      </c>
      <c r="R717" s="754"/>
      <c r="S717" s="742">
        <v>943</v>
      </c>
    </row>
    <row r="718" spans="1:19" ht="14.4" customHeight="1" x14ac:dyDescent="0.3">
      <c r="A718" s="737" t="s">
        <v>6689</v>
      </c>
      <c r="B718" s="738" t="s">
        <v>6898</v>
      </c>
      <c r="C718" s="738" t="s">
        <v>625</v>
      </c>
      <c r="D718" s="738" t="s">
        <v>3095</v>
      </c>
      <c r="E718" s="738" t="s">
        <v>6633</v>
      </c>
      <c r="F718" s="738" t="s">
        <v>6902</v>
      </c>
      <c r="G718" s="738" t="s">
        <v>4096</v>
      </c>
      <c r="H718" s="741"/>
      <c r="I718" s="741"/>
      <c r="J718" s="738"/>
      <c r="K718" s="738"/>
      <c r="L718" s="741">
        <v>3</v>
      </c>
      <c r="M718" s="741">
        <v>459.69</v>
      </c>
      <c r="N718" s="738">
        <v>1</v>
      </c>
      <c r="O718" s="738">
        <v>153.22999999999999</v>
      </c>
      <c r="P718" s="741"/>
      <c r="Q718" s="741"/>
      <c r="R718" s="754"/>
      <c r="S718" s="742"/>
    </row>
    <row r="719" spans="1:19" ht="14.4" customHeight="1" x14ac:dyDescent="0.3">
      <c r="A719" s="737" t="s">
        <v>6689</v>
      </c>
      <c r="B719" s="738" t="s">
        <v>6898</v>
      </c>
      <c r="C719" s="738" t="s">
        <v>625</v>
      </c>
      <c r="D719" s="738" t="s">
        <v>3095</v>
      </c>
      <c r="E719" s="738" t="s">
        <v>6651</v>
      </c>
      <c r="F719" s="738" t="s">
        <v>6656</v>
      </c>
      <c r="G719" s="738" t="s">
        <v>6657</v>
      </c>
      <c r="H719" s="741">
        <v>8</v>
      </c>
      <c r="I719" s="741">
        <v>512</v>
      </c>
      <c r="J719" s="738">
        <v>0.55411255411255411</v>
      </c>
      <c r="K719" s="738">
        <v>64</v>
      </c>
      <c r="L719" s="741">
        <v>14</v>
      </c>
      <c r="M719" s="741">
        <v>924</v>
      </c>
      <c r="N719" s="738">
        <v>1</v>
      </c>
      <c r="O719" s="738">
        <v>66</v>
      </c>
      <c r="P719" s="741">
        <v>8</v>
      </c>
      <c r="Q719" s="741">
        <v>528</v>
      </c>
      <c r="R719" s="754">
        <v>0.5714285714285714</v>
      </c>
      <c r="S719" s="742">
        <v>66</v>
      </c>
    </row>
    <row r="720" spans="1:19" ht="14.4" customHeight="1" x14ac:dyDescent="0.3">
      <c r="A720" s="737" t="s">
        <v>6689</v>
      </c>
      <c r="B720" s="738" t="s">
        <v>6898</v>
      </c>
      <c r="C720" s="738" t="s">
        <v>625</v>
      </c>
      <c r="D720" s="738" t="s">
        <v>3095</v>
      </c>
      <c r="E720" s="738" t="s">
        <v>6651</v>
      </c>
      <c r="F720" s="738" t="s">
        <v>6906</v>
      </c>
      <c r="G720" s="738" t="s">
        <v>6907</v>
      </c>
      <c r="H720" s="741"/>
      <c r="I720" s="741"/>
      <c r="J720" s="738"/>
      <c r="K720" s="738"/>
      <c r="L720" s="741"/>
      <c r="M720" s="741"/>
      <c r="N720" s="738"/>
      <c r="O720" s="738"/>
      <c r="P720" s="741">
        <v>1</v>
      </c>
      <c r="Q720" s="741">
        <v>300</v>
      </c>
      <c r="R720" s="754"/>
      <c r="S720" s="742">
        <v>300</v>
      </c>
    </row>
    <row r="721" spans="1:19" ht="14.4" customHeight="1" x14ac:dyDescent="0.3">
      <c r="A721" s="737" t="s">
        <v>6689</v>
      </c>
      <c r="B721" s="738" t="s">
        <v>6898</v>
      </c>
      <c r="C721" s="738" t="s">
        <v>625</v>
      </c>
      <c r="D721" s="738" t="s">
        <v>3095</v>
      </c>
      <c r="E721" s="738" t="s">
        <v>6651</v>
      </c>
      <c r="F721" s="738" t="s">
        <v>6720</v>
      </c>
      <c r="G721" s="738" t="s">
        <v>6721</v>
      </c>
      <c r="H721" s="741">
        <v>59</v>
      </c>
      <c r="I721" s="741">
        <v>8496</v>
      </c>
      <c r="J721" s="738"/>
      <c r="K721" s="738">
        <v>144</v>
      </c>
      <c r="L721" s="741"/>
      <c r="M721" s="741"/>
      <c r="N721" s="738"/>
      <c r="O721" s="738"/>
      <c r="P721" s="741"/>
      <c r="Q721" s="741"/>
      <c r="R721" s="754"/>
      <c r="S721" s="742"/>
    </row>
    <row r="722" spans="1:19" ht="14.4" customHeight="1" x14ac:dyDescent="0.3">
      <c r="A722" s="737" t="s">
        <v>6689</v>
      </c>
      <c r="B722" s="738" t="s">
        <v>6898</v>
      </c>
      <c r="C722" s="738" t="s">
        <v>625</v>
      </c>
      <c r="D722" s="738" t="s">
        <v>3095</v>
      </c>
      <c r="E722" s="738" t="s">
        <v>6651</v>
      </c>
      <c r="F722" s="738" t="s">
        <v>6695</v>
      </c>
      <c r="G722" s="738" t="s">
        <v>6696</v>
      </c>
      <c r="H722" s="741">
        <v>3</v>
      </c>
      <c r="I722" s="741">
        <v>105</v>
      </c>
      <c r="J722" s="738">
        <v>6.1692126909518211E-2</v>
      </c>
      <c r="K722" s="738">
        <v>35</v>
      </c>
      <c r="L722" s="741">
        <v>46</v>
      </c>
      <c r="M722" s="741">
        <v>1702</v>
      </c>
      <c r="N722" s="738">
        <v>1</v>
      </c>
      <c r="O722" s="738">
        <v>37</v>
      </c>
      <c r="P722" s="741">
        <v>44</v>
      </c>
      <c r="Q722" s="741">
        <v>1628</v>
      </c>
      <c r="R722" s="754">
        <v>0.95652173913043481</v>
      </c>
      <c r="S722" s="742">
        <v>37</v>
      </c>
    </row>
    <row r="723" spans="1:19" ht="14.4" customHeight="1" x14ac:dyDescent="0.3">
      <c r="A723" s="737" t="s">
        <v>6689</v>
      </c>
      <c r="B723" s="738" t="s">
        <v>6898</v>
      </c>
      <c r="C723" s="738" t="s">
        <v>625</v>
      </c>
      <c r="D723" s="738" t="s">
        <v>3095</v>
      </c>
      <c r="E723" s="738" t="s">
        <v>6651</v>
      </c>
      <c r="F723" s="738" t="s">
        <v>6664</v>
      </c>
      <c r="G723" s="738" t="s">
        <v>6665</v>
      </c>
      <c r="H723" s="741"/>
      <c r="I723" s="741"/>
      <c r="J723" s="738"/>
      <c r="K723" s="738"/>
      <c r="L723" s="741">
        <v>1</v>
      </c>
      <c r="M723" s="741">
        <v>33.33</v>
      </c>
      <c r="N723" s="738">
        <v>1</v>
      </c>
      <c r="O723" s="738">
        <v>33.33</v>
      </c>
      <c r="P723" s="741">
        <v>2</v>
      </c>
      <c r="Q723" s="741">
        <v>66.66</v>
      </c>
      <c r="R723" s="754">
        <v>2</v>
      </c>
      <c r="S723" s="742">
        <v>33.33</v>
      </c>
    </row>
    <row r="724" spans="1:19" ht="14.4" customHeight="1" x14ac:dyDescent="0.3">
      <c r="A724" s="737" t="s">
        <v>6689</v>
      </c>
      <c r="B724" s="738" t="s">
        <v>6898</v>
      </c>
      <c r="C724" s="738" t="s">
        <v>625</v>
      </c>
      <c r="D724" s="738" t="s">
        <v>3095</v>
      </c>
      <c r="E724" s="738" t="s">
        <v>6651</v>
      </c>
      <c r="F724" s="738" t="s">
        <v>6699</v>
      </c>
      <c r="G724" s="738" t="s">
        <v>6700</v>
      </c>
      <c r="H724" s="741">
        <v>38</v>
      </c>
      <c r="I724" s="741">
        <v>4104</v>
      </c>
      <c r="J724" s="738">
        <v>2.2112068965517242</v>
      </c>
      <c r="K724" s="738">
        <v>108</v>
      </c>
      <c r="L724" s="741">
        <v>16</v>
      </c>
      <c r="M724" s="741">
        <v>1856</v>
      </c>
      <c r="N724" s="738">
        <v>1</v>
      </c>
      <c r="O724" s="738">
        <v>116</v>
      </c>
      <c r="P724" s="741">
        <v>5</v>
      </c>
      <c r="Q724" s="741">
        <v>580</v>
      </c>
      <c r="R724" s="754">
        <v>0.3125</v>
      </c>
      <c r="S724" s="742">
        <v>116</v>
      </c>
    </row>
    <row r="725" spans="1:19" ht="14.4" customHeight="1" x14ac:dyDescent="0.3">
      <c r="A725" s="737" t="s">
        <v>6689</v>
      </c>
      <c r="B725" s="738" t="s">
        <v>6898</v>
      </c>
      <c r="C725" s="738" t="s">
        <v>625</v>
      </c>
      <c r="D725" s="738" t="s">
        <v>3095</v>
      </c>
      <c r="E725" s="738" t="s">
        <v>6651</v>
      </c>
      <c r="F725" s="738" t="s">
        <v>6666</v>
      </c>
      <c r="G725" s="738" t="s">
        <v>6667</v>
      </c>
      <c r="H725" s="741">
        <v>6</v>
      </c>
      <c r="I725" s="741">
        <v>216</v>
      </c>
      <c r="J725" s="738">
        <v>0.36486486486486486</v>
      </c>
      <c r="K725" s="738">
        <v>36</v>
      </c>
      <c r="L725" s="741">
        <v>16</v>
      </c>
      <c r="M725" s="741">
        <v>592</v>
      </c>
      <c r="N725" s="738">
        <v>1</v>
      </c>
      <c r="O725" s="738">
        <v>37</v>
      </c>
      <c r="P725" s="741">
        <v>22</v>
      </c>
      <c r="Q725" s="741">
        <v>814</v>
      </c>
      <c r="R725" s="754">
        <v>1.375</v>
      </c>
      <c r="S725" s="742">
        <v>37</v>
      </c>
    </row>
    <row r="726" spans="1:19" ht="14.4" customHeight="1" x14ac:dyDescent="0.3">
      <c r="A726" s="737" t="s">
        <v>6689</v>
      </c>
      <c r="B726" s="738" t="s">
        <v>6898</v>
      </c>
      <c r="C726" s="738" t="s">
        <v>625</v>
      </c>
      <c r="D726" s="738" t="s">
        <v>3095</v>
      </c>
      <c r="E726" s="738" t="s">
        <v>6651</v>
      </c>
      <c r="F726" s="738" t="s">
        <v>6726</v>
      </c>
      <c r="G726" s="738" t="s">
        <v>6727</v>
      </c>
      <c r="H726" s="741"/>
      <c r="I726" s="741"/>
      <c r="J726" s="738"/>
      <c r="K726" s="738"/>
      <c r="L726" s="741">
        <v>3</v>
      </c>
      <c r="M726" s="741">
        <v>96</v>
      </c>
      <c r="N726" s="738">
        <v>1</v>
      </c>
      <c r="O726" s="738">
        <v>32</v>
      </c>
      <c r="P726" s="741"/>
      <c r="Q726" s="741"/>
      <c r="R726" s="754"/>
      <c r="S726" s="742"/>
    </row>
    <row r="727" spans="1:19" ht="14.4" customHeight="1" x14ac:dyDescent="0.3">
      <c r="A727" s="737" t="s">
        <v>6689</v>
      </c>
      <c r="B727" s="738" t="s">
        <v>6898</v>
      </c>
      <c r="C727" s="738" t="s">
        <v>625</v>
      </c>
      <c r="D727" s="738" t="s">
        <v>3095</v>
      </c>
      <c r="E727" s="738" t="s">
        <v>6651</v>
      </c>
      <c r="F727" s="738" t="s">
        <v>6758</v>
      </c>
      <c r="G727" s="738" t="s">
        <v>6759</v>
      </c>
      <c r="H727" s="741">
        <v>87</v>
      </c>
      <c r="I727" s="741">
        <v>28797</v>
      </c>
      <c r="J727" s="738">
        <v>1.4271483794231341</v>
      </c>
      <c r="K727" s="738">
        <v>331</v>
      </c>
      <c r="L727" s="741">
        <v>57</v>
      </c>
      <c r="M727" s="741">
        <v>20178</v>
      </c>
      <c r="N727" s="738">
        <v>1</v>
      </c>
      <c r="O727" s="738">
        <v>354</v>
      </c>
      <c r="P727" s="741">
        <v>42</v>
      </c>
      <c r="Q727" s="741">
        <v>14910</v>
      </c>
      <c r="R727" s="754">
        <v>0.73892358013678261</v>
      </c>
      <c r="S727" s="742">
        <v>355</v>
      </c>
    </row>
    <row r="728" spans="1:19" ht="14.4" customHeight="1" x14ac:dyDescent="0.3">
      <c r="A728" s="737" t="s">
        <v>6689</v>
      </c>
      <c r="B728" s="738" t="s">
        <v>6898</v>
      </c>
      <c r="C728" s="738" t="s">
        <v>625</v>
      </c>
      <c r="D728" s="738" t="s">
        <v>3095</v>
      </c>
      <c r="E728" s="738" t="s">
        <v>6651</v>
      </c>
      <c r="F728" s="738" t="s">
        <v>6703</v>
      </c>
      <c r="G728" s="738" t="s">
        <v>6704</v>
      </c>
      <c r="H728" s="741"/>
      <c r="I728" s="741"/>
      <c r="J728" s="738"/>
      <c r="K728" s="738"/>
      <c r="L728" s="741">
        <v>6</v>
      </c>
      <c r="M728" s="741">
        <v>444</v>
      </c>
      <c r="N728" s="738">
        <v>1</v>
      </c>
      <c r="O728" s="738">
        <v>74</v>
      </c>
      <c r="P728" s="741">
        <v>6</v>
      </c>
      <c r="Q728" s="741">
        <v>444</v>
      </c>
      <c r="R728" s="754">
        <v>1</v>
      </c>
      <c r="S728" s="742">
        <v>74</v>
      </c>
    </row>
    <row r="729" spans="1:19" ht="14.4" customHeight="1" x14ac:dyDescent="0.3">
      <c r="A729" s="737" t="s">
        <v>6689</v>
      </c>
      <c r="B729" s="738" t="s">
        <v>6898</v>
      </c>
      <c r="C729" s="738" t="s">
        <v>625</v>
      </c>
      <c r="D729" s="738" t="s">
        <v>3095</v>
      </c>
      <c r="E729" s="738" t="s">
        <v>6651</v>
      </c>
      <c r="F729" s="738" t="s">
        <v>6926</v>
      </c>
      <c r="G729" s="738" t="s">
        <v>6927</v>
      </c>
      <c r="H729" s="741"/>
      <c r="I729" s="741"/>
      <c r="J729" s="738"/>
      <c r="K729" s="738"/>
      <c r="L729" s="741"/>
      <c r="M729" s="741"/>
      <c r="N729" s="738"/>
      <c r="O729" s="738"/>
      <c r="P729" s="741">
        <v>11</v>
      </c>
      <c r="Q729" s="741">
        <v>7711</v>
      </c>
      <c r="R729" s="754"/>
      <c r="S729" s="742">
        <v>701</v>
      </c>
    </row>
    <row r="730" spans="1:19" ht="14.4" customHeight="1" x14ac:dyDescent="0.3">
      <c r="A730" s="737" t="s">
        <v>6689</v>
      </c>
      <c r="B730" s="738" t="s">
        <v>6898</v>
      </c>
      <c r="C730" s="738" t="s">
        <v>625</v>
      </c>
      <c r="D730" s="738" t="s">
        <v>3095</v>
      </c>
      <c r="E730" s="738" t="s">
        <v>6651</v>
      </c>
      <c r="F730" s="738" t="s">
        <v>6705</v>
      </c>
      <c r="G730" s="738" t="s">
        <v>6706</v>
      </c>
      <c r="H730" s="741"/>
      <c r="I730" s="741"/>
      <c r="J730" s="738"/>
      <c r="K730" s="738"/>
      <c r="L730" s="741"/>
      <c r="M730" s="741"/>
      <c r="N730" s="738"/>
      <c r="O730" s="738"/>
      <c r="P730" s="741">
        <v>13</v>
      </c>
      <c r="Q730" s="741">
        <v>2899</v>
      </c>
      <c r="R730" s="754"/>
      <c r="S730" s="742">
        <v>223</v>
      </c>
    </row>
    <row r="731" spans="1:19" ht="14.4" customHeight="1" x14ac:dyDescent="0.3">
      <c r="A731" s="737" t="s">
        <v>6689</v>
      </c>
      <c r="B731" s="738" t="s">
        <v>6898</v>
      </c>
      <c r="C731" s="738" t="s">
        <v>625</v>
      </c>
      <c r="D731" s="738" t="s">
        <v>3095</v>
      </c>
      <c r="E731" s="738" t="s">
        <v>6651</v>
      </c>
      <c r="F731" s="738" t="s">
        <v>6760</v>
      </c>
      <c r="G731" s="738" t="s">
        <v>6761</v>
      </c>
      <c r="H731" s="741">
        <v>60</v>
      </c>
      <c r="I731" s="741">
        <v>4620</v>
      </c>
      <c r="J731" s="738"/>
      <c r="K731" s="738">
        <v>77</v>
      </c>
      <c r="L731" s="741"/>
      <c r="M731" s="741"/>
      <c r="N731" s="738"/>
      <c r="O731" s="738"/>
      <c r="P731" s="741"/>
      <c r="Q731" s="741"/>
      <c r="R731" s="754"/>
      <c r="S731" s="742"/>
    </row>
    <row r="732" spans="1:19" ht="14.4" customHeight="1" x14ac:dyDescent="0.3">
      <c r="A732" s="737" t="s">
        <v>6689</v>
      </c>
      <c r="B732" s="738" t="s">
        <v>6898</v>
      </c>
      <c r="C732" s="738" t="s">
        <v>625</v>
      </c>
      <c r="D732" s="738" t="s">
        <v>3095</v>
      </c>
      <c r="E732" s="738" t="s">
        <v>6651</v>
      </c>
      <c r="F732" s="738" t="s">
        <v>6668</v>
      </c>
      <c r="G732" s="738" t="s">
        <v>6669</v>
      </c>
      <c r="H732" s="741"/>
      <c r="I732" s="741"/>
      <c r="J732" s="738"/>
      <c r="K732" s="738"/>
      <c r="L732" s="741"/>
      <c r="M732" s="741"/>
      <c r="N732" s="738"/>
      <c r="O732" s="738"/>
      <c r="P732" s="741">
        <v>30</v>
      </c>
      <c r="Q732" s="741">
        <v>840</v>
      </c>
      <c r="R732" s="754"/>
      <c r="S732" s="742">
        <v>28</v>
      </c>
    </row>
    <row r="733" spans="1:19" ht="14.4" customHeight="1" x14ac:dyDescent="0.3">
      <c r="A733" s="737" t="s">
        <v>6689</v>
      </c>
      <c r="B733" s="738" t="s">
        <v>6898</v>
      </c>
      <c r="C733" s="738" t="s">
        <v>625</v>
      </c>
      <c r="D733" s="738" t="s">
        <v>3095</v>
      </c>
      <c r="E733" s="738" t="s">
        <v>6651</v>
      </c>
      <c r="F733" s="738" t="s">
        <v>6709</v>
      </c>
      <c r="G733" s="738" t="s">
        <v>6710</v>
      </c>
      <c r="H733" s="741"/>
      <c r="I733" s="741"/>
      <c r="J733" s="738"/>
      <c r="K733" s="738"/>
      <c r="L733" s="741"/>
      <c r="M733" s="741"/>
      <c r="N733" s="738"/>
      <c r="O733" s="738"/>
      <c r="P733" s="741">
        <v>1</v>
      </c>
      <c r="Q733" s="741">
        <v>223</v>
      </c>
      <c r="R733" s="754"/>
      <c r="S733" s="742">
        <v>223</v>
      </c>
    </row>
    <row r="734" spans="1:19" ht="14.4" customHeight="1" x14ac:dyDescent="0.3">
      <c r="A734" s="737" t="s">
        <v>6689</v>
      </c>
      <c r="B734" s="738" t="s">
        <v>6898</v>
      </c>
      <c r="C734" s="738" t="s">
        <v>625</v>
      </c>
      <c r="D734" s="738" t="s">
        <v>3095</v>
      </c>
      <c r="E734" s="738" t="s">
        <v>6651</v>
      </c>
      <c r="F734" s="738" t="s">
        <v>6670</v>
      </c>
      <c r="G734" s="738" t="s">
        <v>6671</v>
      </c>
      <c r="H734" s="741">
        <v>8</v>
      </c>
      <c r="I734" s="741">
        <v>456</v>
      </c>
      <c r="J734" s="738"/>
      <c r="K734" s="738">
        <v>57</v>
      </c>
      <c r="L734" s="741"/>
      <c r="M734" s="741"/>
      <c r="N734" s="738"/>
      <c r="O734" s="738"/>
      <c r="P734" s="741">
        <v>9</v>
      </c>
      <c r="Q734" s="741">
        <v>531</v>
      </c>
      <c r="R734" s="754"/>
      <c r="S734" s="742">
        <v>59</v>
      </c>
    </row>
    <row r="735" spans="1:19" ht="14.4" customHeight="1" x14ac:dyDescent="0.3">
      <c r="A735" s="737" t="s">
        <v>6689</v>
      </c>
      <c r="B735" s="738" t="s">
        <v>6898</v>
      </c>
      <c r="C735" s="738" t="s">
        <v>625</v>
      </c>
      <c r="D735" s="738" t="s">
        <v>3095</v>
      </c>
      <c r="E735" s="738" t="s">
        <v>6651</v>
      </c>
      <c r="F735" s="738" t="s">
        <v>6672</v>
      </c>
      <c r="G735" s="738" t="s">
        <v>6673</v>
      </c>
      <c r="H735" s="741"/>
      <c r="I735" s="741"/>
      <c r="J735" s="738"/>
      <c r="K735" s="738"/>
      <c r="L735" s="741"/>
      <c r="M735" s="741"/>
      <c r="N735" s="738"/>
      <c r="O735" s="738"/>
      <c r="P735" s="741">
        <v>1</v>
      </c>
      <c r="Q735" s="741">
        <v>37</v>
      </c>
      <c r="R735" s="754"/>
      <c r="S735" s="742">
        <v>37</v>
      </c>
    </row>
    <row r="736" spans="1:19" ht="14.4" customHeight="1" x14ac:dyDescent="0.3">
      <c r="A736" s="737" t="s">
        <v>6689</v>
      </c>
      <c r="B736" s="738" t="s">
        <v>6898</v>
      </c>
      <c r="C736" s="738" t="s">
        <v>625</v>
      </c>
      <c r="D736" s="738" t="s">
        <v>6619</v>
      </c>
      <c r="E736" s="738" t="s">
        <v>6633</v>
      </c>
      <c r="F736" s="738" t="s">
        <v>6902</v>
      </c>
      <c r="G736" s="738" t="s">
        <v>4096</v>
      </c>
      <c r="H736" s="741">
        <v>0.95</v>
      </c>
      <c r="I736" s="741">
        <v>145.51</v>
      </c>
      <c r="J736" s="738"/>
      <c r="K736" s="738">
        <v>153.16842105263157</v>
      </c>
      <c r="L736" s="741"/>
      <c r="M736" s="741"/>
      <c r="N736" s="738"/>
      <c r="O736" s="738"/>
      <c r="P736" s="741"/>
      <c r="Q736" s="741"/>
      <c r="R736" s="754"/>
      <c r="S736" s="742"/>
    </row>
    <row r="737" spans="1:19" ht="14.4" customHeight="1" x14ac:dyDescent="0.3">
      <c r="A737" s="737" t="s">
        <v>6689</v>
      </c>
      <c r="B737" s="738" t="s">
        <v>6898</v>
      </c>
      <c r="C737" s="738" t="s">
        <v>625</v>
      </c>
      <c r="D737" s="738" t="s">
        <v>6619</v>
      </c>
      <c r="E737" s="738" t="s">
        <v>6651</v>
      </c>
      <c r="F737" s="738" t="s">
        <v>6656</v>
      </c>
      <c r="G737" s="738" t="s">
        <v>6657</v>
      </c>
      <c r="H737" s="741">
        <v>26</v>
      </c>
      <c r="I737" s="741">
        <v>1664</v>
      </c>
      <c r="J737" s="738"/>
      <c r="K737" s="738">
        <v>64</v>
      </c>
      <c r="L737" s="741"/>
      <c r="M737" s="741"/>
      <c r="N737" s="738"/>
      <c r="O737" s="738"/>
      <c r="P737" s="741"/>
      <c r="Q737" s="741"/>
      <c r="R737" s="754"/>
      <c r="S737" s="742"/>
    </row>
    <row r="738" spans="1:19" ht="14.4" customHeight="1" x14ac:dyDescent="0.3">
      <c r="A738" s="737" t="s">
        <v>6689</v>
      </c>
      <c r="B738" s="738" t="s">
        <v>6898</v>
      </c>
      <c r="C738" s="738" t="s">
        <v>625</v>
      </c>
      <c r="D738" s="738" t="s">
        <v>6619</v>
      </c>
      <c r="E738" s="738" t="s">
        <v>6651</v>
      </c>
      <c r="F738" s="738" t="s">
        <v>6906</v>
      </c>
      <c r="G738" s="738" t="s">
        <v>6907</v>
      </c>
      <c r="H738" s="741">
        <v>5</v>
      </c>
      <c r="I738" s="741">
        <v>1400</v>
      </c>
      <c r="J738" s="738"/>
      <c r="K738" s="738">
        <v>280</v>
      </c>
      <c r="L738" s="741"/>
      <c r="M738" s="741"/>
      <c r="N738" s="738"/>
      <c r="O738" s="738"/>
      <c r="P738" s="741"/>
      <c r="Q738" s="741"/>
      <c r="R738" s="754"/>
      <c r="S738" s="742"/>
    </row>
    <row r="739" spans="1:19" ht="14.4" customHeight="1" x14ac:dyDescent="0.3">
      <c r="A739" s="737" t="s">
        <v>6689</v>
      </c>
      <c r="B739" s="738" t="s">
        <v>6898</v>
      </c>
      <c r="C739" s="738" t="s">
        <v>625</v>
      </c>
      <c r="D739" s="738" t="s">
        <v>6619</v>
      </c>
      <c r="E739" s="738" t="s">
        <v>6651</v>
      </c>
      <c r="F739" s="738" t="s">
        <v>6910</v>
      </c>
      <c r="G739" s="738" t="s">
        <v>6911</v>
      </c>
      <c r="H739" s="741">
        <v>1</v>
      </c>
      <c r="I739" s="741">
        <v>74</v>
      </c>
      <c r="J739" s="738"/>
      <c r="K739" s="738">
        <v>74</v>
      </c>
      <c r="L739" s="741"/>
      <c r="M739" s="741"/>
      <c r="N739" s="738"/>
      <c r="O739" s="738"/>
      <c r="P739" s="741"/>
      <c r="Q739" s="741"/>
      <c r="R739" s="754"/>
      <c r="S739" s="742"/>
    </row>
    <row r="740" spans="1:19" ht="14.4" customHeight="1" x14ac:dyDescent="0.3">
      <c r="A740" s="737" t="s">
        <v>6689</v>
      </c>
      <c r="B740" s="738" t="s">
        <v>6898</v>
      </c>
      <c r="C740" s="738" t="s">
        <v>625</v>
      </c>
      <c r="D740" s="738" t="s">
        <v>6619</v>
      </c>
      <c r="E740" s="738" t="s">
        <v>6651</v>
      </c>
      <c r="F740" s="738" t="s">
        <v>6720</v>
      </c>
      <c r="G740" s="738" t="s">
        <v>6721</v>
      </c>
      <c r="H740" s="741">
        <v>2</v>
      </c>
      <c r="I740" s="741">
        <v>288</v>
      </c>
      <c r="J740" s="738"/>
      <c r="K740" s="738">
        <v>144</v>
      </c>
      <c r="L740" s="741"/>
      <c r="M740" s="741"/>
      <c r="N740" s="738"/>
      <c r="O740" s="738"/>
      <c r="P740" s="741"/>
      <c r="Q740" s="741"/>
      <c r="R740" s="754"/>
      <c r="S740" s="742"/>
    </row>
    <row r="741" spans="1:19" ht="14.4" customHeight="1" x14ac:dyDescent="0.3">
      <c r="A741" s="737" t="s">
        <v>6689</v>
      </c>
      <c r="B741" s="738" t="s">
        <v>6898</v>
      </c>
      <c r="C741" s="738" t="s">
        <v>625</v>
      </c>
      <c r="D741" s="738" t="s">
        <v>6619</v>
      </c>
      <c r="E741" s="738" t="s">
        <v>6651</v>
      </c>
      <c r="F741" s="738" t="s">
        <v>6912</v>
      </c>
      <c r="G741" s="738" t="s">
        <v>6913</v>
      </c>
      <c r="H741" s="741">
        <v>2</v>
      </c>
      <c r="I741" s="741">
        <v>380</v>
      </c>
      <c r="J741" s="738"/>
      <c r="K741" s="738">
        <v>190</v>
      </c>
      <c r="L741" s="741"/>
      <c r="M741" s="741"/>
      <c r="N741" s="738"/>
      <c r="O741" s="738"/>
      <c r="P741" s="741"/>
      <c r="Q741" s="741"/>
      <c r="R741" s="754"/>
      <c r="S741" s="742"/>
    </row>
    <row r="742" spans="1:19" ht="14.4" customHeight="1" x14ac:dyDescent="0.3">
      <c r="A742" s="737" t="s">
        <v>6689</v>
      </c>
      <c r="B742" s="738" t="s">
        <v>6898</v>
      </c>
      <c r="C742" s="738" t="s">
        <v>625</v>
      </c>
      <c r="D742" s="738" t="s">
        <v>6619</v>
      </c>
      <c r="E742" s="738" t="s">
        <v>6651</v>
      </c>
      <c r="F742" s="738" t="s">
        <v>6699</v>
      </c>
      <c r="G742" s="738" t="s">
        <v>6700</v>
      </c>
      <c r="H742" s="741">
        <v>17</v>
      </c>
      <c r="I742" s="741">
        <v>1836</v>
      </c>
      <c r="J742" s="738"/>
      <c r="K742" s="738">
        <v>108</v>
      </c>
      <c r="L742" s="741"/>
      <c r="M742" s="741"/>
      <c r="N742" s="738"/>
      <c r="O742" s="738"/>
      <c r="P742" s="741"/>
      <c r="Q742" s="741"/>
      <c r="R742" s="754"/>
      <c r="S742" s="742"/>
    </row>
    <row r="743" spans="1:19" ht="14.4" customHeight="1" x14ac:dyDescent="0.3">
      <c r="A743" s="737" t="s">
        <v>6689</v>
      </c>
      <c r="B743" s="738" t="s">
        <v>6898</v>
      </c>
      <c r="C743" s="738" t="s">
        <v>625</v>
      </c>
      <c r="D743" s="738" t="s">
        <v>6619</v>
      </c>
      <c r="E743" s="738" t="s">
        <v>6651</v>
      </c>
      <c r="F743" s="738" t="s">
        <v>6666</v>
      </c>
      <c r="G743" s="738" t="s">
        <v>6667</v>
      </c>
      <c r="H743" s="741">
        <v>26</v>
      </c>
      <c r="I743" s="741">
        <v>936</v>
      </c>
      <c r="J743" s="738"/>
      <c r="K743" s="738">
        <v>36</v>
      </c>
      <c r="L743" s="741"/>
      <c r="M743" s="741"/>
      <c r="N743" s="738"/>
      <c r="O743" s="738"/>
      <c r="P743" s="741"/>
      <c r="Q743" s="741"/>
      <c r="R743" s="754"/>
      <c r="S743" s="742"/>
    </row>
    <row r="744" spans="1:19" ht="14.4" customHeight="1" x14ac:dyDescent="0.3">
      <c r="A744" s="737" t="s">
        <v>6689</v>
      </c>
      <c r="B744" s="738" t="s">
        <v>6898</v>
      </c>
      <c r="C744" s="738" t="s">
        <v>625</v>
      </c>
      <c r="D744" s="738" t="s">
        <v>6619</v>
      </c>
      <c r="E744" s="738" t="s">
        <v>6651</v>
      </c>
      <c r="F744" s="738" t="s">
        <v>6726</v>
      </c>
      <c r="G744" s="738" t="s">
        <v>6727</v>
      </c>
      <c r="H744" s="741">
        <v>7</v>
      </c>
      <c r="I744" s="741">
        <v>217</v>
      </c>
      <c r="J744" s="738"/>
      <c r="K744" s="738">
        <v>31</v>
      </c>
      <c r="L744" s="741"/>
      <c r="M744" s="741"/>
      <c r="N744" s="738"/>
      <c r="O744" s="738"/>
      <c r="P744" s="741"/>
      <c r="Q744" s="741"/>
      <c r="R744" s="754"/>
      <c r="S744" s="742"/>
    </row>
    <row r="745" spans="1:19" ht="14.4" customHeight="1" x14ac:dyDescent="0.3">
      <c r="A745" s="737" t="s">
        <v>6689</v>
      </c>
      <c r="B745" s="738" t="s">
        <v>6898</v>
      </c>
      <c r="C745" s="738" t="s">
        <v>625</v>
      </c>
      <c r="D745" s="738" t="s">
        <v>6619</v>
      </c>
      <c r="E745" s="738" t="s">
        <v>6651</v>
      </c>
      <c r="F745" s="738" t="s">
        <v>6758</v>
      </c>
      <c r="G745" s="738" t="s">
        <v>6759</v>
      </c>
      <c r="H745" s="741">
        <v>82</v>
      </c>
      <c r="I745" s="741">
        <v>27142</v>
      </c>
      <c r="J745" s="738"/>
      <c r="K745" s="738">
        <v>331</v>
      </c>
      <c r="L745" s="741"/>
      <c r="M745" s="741"/>
      <c r="N745" s="738"/>
      <c r="O745" s="738"/>
      <c r="P745" s="741"/>
      <c r="Q745" s="741"/>
      <c r="R745" s="754"/>
      <c r="S745" s="742"/>
    </row>
    <row r="746" spans="1:19" ht="14.4" customHeight="1" x14ac:dyDescent="0.3">
      <c r="A746" s="737" t="s">
        <v>6689</v>
      </c>
      <c r="B746" s="738" t="s">
        <v>6898</v>
      </c>
      <c r="C746" s="738" t="s">
        <v>625</v>
      </c>
      <c r="D746" s="738" t="s">
        <v>6619</v>
      </c>
      <c r="E746" s="738" t="s">
        <v>6651</v>
      </c>
      <c r="F746" s="738" t="s">
        <v>6926</v>
      </c>
      <c r="G746" s="738" t="s">
        <v>6927</v>
      </c>
      <c r="H746" s="741">
        <v>1</v>
      </c>
      <c r="I746" s="741">
        <v>653</v>
      </c>
      <c r="J746" s="738"/>
      <c r="K746" s="738">
        <v>653</v>
      </c>
      <c r="L746" s="741"/>
      <c r="M746" s="741"/>
      <c r="N746" s="738"/>
      <c r="O746" s="738"/>
      <c r="P746" s="741"/>
      <c r="Q746" s="741"/>
      <c r="R746" s="754"/>
      <c r="S746" s="742"/>
    </row>
    <row r="747" spans="1:19" ht="14.4" customHeight="1" x14ac:dyDescent="0.3">
      <c r="A747" s="737" t="s">
        <v>6689</v>
      </c>
      <c r="B747" s="738" t="s">
        <v>6898</v>
      </c>
      <c r="C747" s="738" t="s">
        <v>625</v>
      </c>
      <c r="D747" s="738" t="s">
        <v>6619</v>
      </c>
      <c r="E747" s="738" t="s">
        <v>6651</v>
      </c>
      <c r="F747" s="738" t="s">
        <v>6670</v>
      </c>
      <c r="G747" s="738" t="s">
        <v>6671</v>
      </c>
      <c r="H747" s="741">
        <v>3</v>
      </c>
      <c r="I747" s="741">
        <v>171</v>
      </c>
      <c r="J747" s="738"/>
      <c r="K747" s="738">
        <v>57</v>
      </c>
      <c r="L747" s="741"/>
      <c r="M747" s="741"/>
      <c r="N747" s="738"/>
      <c r="O747" s="738"/>
      <c r="P747" s="741"/>
      <c r="Q747" s="741"/>
      <c r="R747" s="754"/>
      <c r="S747" s="742"/>
    </row>
    <row r="748" spans="1:19" ht="14.4" customHeight="1" x14ac:dyDescent="0.3">
      <c r="A748" s="737" t="s">
        <v>6689</v>
      </c>
      <c r="B748" s="738" t="s">
        <v>6898</v>
      </c>
      <c r="C748" s="738" t="s">
        <v>625</v>
      </c>
      <c r="D748" s="738" t="s">
        <v>6620</v>
      </c>
      <c r="E748" s="738" t="s">
        <v>6651</v>
      </c>
      <c r="F748" s="738" t="s">
        <v>6654</v>
      </c>
      <c r="G748" s="738" t="s">
        <v>6655</v>
      </c>
      <c r="H748" s="741">
        <v>2</v>
      </c>
      <c r="I748" s="741">
        <v>58</v>
      </c>
      <c r="J748" s="738">
        <v>0.32222222222222224</v>
      </c>
      <c r="K748" s="738">
        <v>29</v>
      </c>
      <c r="L748" s="741">
        <v>6</v>
      </c>
      <c r="M748" s="741">
        <v>180</v>
      </c>
      <c r="N748" s="738">
        <v>1</v>
      </c>
      <c r="O748" s="738">
        <v>30</v>
      </c>
      <c r="P748" s="741"/>
      <c r="Q748" s="741"/>
      <c r="R748" s="754"/>
      <c r="S748" s="742"/>
    </row>
    <row r="749" spans="1:19" ht="14.4" customHeight="1" x14ac:dyDescent="0.3">
      <c r="A749" s="737" t="s">
        <v>6689</v>
      </c>
      <c r="B749" s="738" t="s">
        <v>6898</v>
      </c>
      <c r="C749" s="738" t="s">
        <v>625</v>
      </c>
      <c r="D749" s="738" t="s">
        <v>6620</v>
      </c>
      <c r="E749" s="738" t="s">
        <v>6651</v>
      </c>
      <c r="F749" s="738" t="s">
        <v>6656</v>
      </c>
      <c r="G749" s="738" t="s">
        <v>6657</v>
      </c>
      <c r="H749" s="741">
        <v>44</v>
      </c>
      <c r="I749" s="741">
        <v>2816</v>
      </c>
      <c r="J749" s="738">
        <v>10.666666666666666</v>
      </c>
      <c r="K749" s="738">
        <v>64</v>
      </c>
      <c r="L749" s="741">
        <v>4</v>
      </c>
      <c r="M749" s="741">
        <v>264</v>
      </c>
      <c r="N749" s="738">
        <v>1</v>
      </c>
      <c r="O749" s="738">
        <v>66</v>
      </c>
      <c r="P749" s="741"/>
      <c r="Q749" s="741"/>
      <c r="R749" s="754"/>
      <c r="S749" s="742"/>
    </row>
    <row r="750" spans="1:19" ht="14.4" customHeight="1" x14ac:dyDescent="0.3">
      <c r="A750" s="737" t="s">
        <v>6689</v>
      </c>
      <c r="B750" s="738" t="s">
        <v>6898</v>
      </c>
      <c r="C750" s="738" t="s">
        <v>625</v>
      </c>
      <c r="D750" s="738" t="s">
        <v>6620</v>
      </c>
      <c r="E750" s="738" t="s">
        <v>6651</v>
      </c>
      <c r="F750" s="738" t="s">
        <v>6720</v>
      </c>
      <c r="G750" s="738" t="s">
        <v>6721</v>
      </c>
      <c r="H750" s="741"/>
      <c r="I750" s="741"/>
      <c r="J750" s="738"/>
      <c r="K750" s="738"/>
      <c r="L750" s="741">
        <v>14</v>
      </c>
      <c r="M750" s="741">
        <v>2044</v>
      </c>
      <c r="N750" s="738">
        <v>1</v>
      </c>
      <c r="O750" s="738">
        <v>146</v>
      </c>
      <c r="P750" s="741"/>
      <c r="Q750" s="741"/>
      <c r="R750" s="754"/>
      <c r="S750" s="742"/>
    </row>
    <row r="751" spans="1:19" ht="14.4" customHeight="1" x14ac:dyDescent="0.3">
      <c r="A751" s="737" t="s">
        <v>6689</v>
      </c>
      <c r="B751" s="738" t="s">
        <v>6898</v>
      </c>
      <c r="C751" s="738" t="s">
        <v>625</v>
      </c>
      <c r="D751" s="738" t="s">
        <v>6620</v>
      </c>
      <c r="E751" s="738" t="s">
        <v>6651</v>
      </c>
      <c r="F751" s="738" t="s">
        <v>6695</v>
      </c>
      <c r="G751" s="738" t="s">
        <v>6696</v>
      </c>
      <c r="H751" s="741">
        <v>17</v>
      </c>
      <c r="I751" s="741">
        <v>595</v>
      </c>
      <c r="J751" s="738">
        <v>8.0405405405405403</v>
      </c>
      <c r="K751" s="738">
        <v>35</v>
      </c>
      <c r="L751" s="741">
        <v>2</v>
      </c>
      <c r="M751" s="741">
        <v>74</v>
      </c>
      <c r="N751" s="738">
        <v>1</v>
      </c>
      <c r="O751" s="738">
        <v>37</v>
      </c>
      <c r="P751" s="741"/>
      <c r="Q751" s="741"/>
      <c r="R751" s="754"/>
      <c r="S751" s="742"/>
    </row>
    <row r="752" spans="1:19" ht="14.4" customHeight="1" x14ac:dyDescent="0.3">
      <c r="A752" s="737" t="s">
        <v>6689</v>
      </c>
      <c r="B752" s="738" t="s">
        <v>6898</v>
      </c>
      <c r="C752" s="738" t="s">
        <v>625</v>
      </c>
      <c r="D752" s="738" t="s">
        <v>6620</v>
      </c>
      <c r="E752" s="738" t="s">
        <v>6651</v>
      </c>
      <c r="F752" s="738" t="s">
        <v>6662</v>
      </c>
      <c r="G752" s="738" t="s">
        <v>6663</v>
      </c>
      <c r="H752" s="741">
        <v>11</v>
      </c>
      <c r="I752" s="741">
        <v>902</v>
      </c>
      <c r="J752" s="738"/>
      <c r="K752" s="738">
        <v>82</v>
      </c>
      <c r="L752" s="741"/>
      <c r="M752" s="741"/>
      <c r="N752" s="738"/>
      <c r="O752" s="738"/>
      <c r="P752" s="741"/>
      <c r="Q752" s="741"/>
      <c r="R752" s="754"/>
      <c r="S752" s="742"/>
    </row>
    <row r="753" spans="1:19" ht="14.4" customHeight="1" x14ac:dyDescent="0.3">
      <c r="A753" s="737" t="s">
        <v>6689</v>
      </c>
      <c r="B753" s="738" t="s">
        <v>6898</v>
      </c>
      <c r="C753" s="738" t="s">
        <v>625</v>
      </c>
      <c r="D753" s="738" t="s">
        <v>6620</v>
      </c>
      <c r="E753" s="738" t="s">
        <v>6651</v>
      </c>
      <c r="F753" s="738" t="s">
        <v>6782</v>
      </c>
      <c r="G753" s="738" t="s">
        <v>6783</v>
      </c>
      <c r="H753" s="741">
        <v>54</v>
      </c>
      <c r="I753" s="741">
        <v>8910</v>
      </c>
      <c r="J753" s="738"/>
      <c r="K753" s="738">
        <v>165</v>
      </c>
      <c r="L753" s="741"/>
      <c r="M753" s="741"/>
      <c r="N753" s="738"/>
      <c r="O753" s="738"/>
      <c r="P753" s="741"/>
      <c r="Q753" s="741"/>
      <c r="R753" s="754"/>
      <c r="S753" s="742"/>
    </row>
    <row r="754" spans="1:19" ht="14.4" customHeight="1" x14ac:dyDescent="0.3">
      <c r="A754" s="737" t="s">
        <v>6689</v>
      </c>
      <c r="B754" s="738" t="s">
        <v>6898</v>
      </c>
      <c r="C754" s="738" t="s">
        <v>625</v>
      </c>
      <c r="D754" s="738" t="s">
        <v>6620</v>
      </c>
      <c r="E754" s="738" t="s">
        <v>6651</v>
      </c>
      <c r="F754" s="738" t="s">
        <v>6918</v>
      </c>
      <c r="G754" s="738" t="s">
        <v>6919</v>
      </c>
      <c r="H754" s="741">
        <v>1</v>
      </c>
      <c r="I754" s="741">
        <v>0</v>
      </c>
      <c r="J754" s="738"/>
      <c r="K754" s="738">
        <v>0</v>
      </c>
      <c r="L754" s="741"/>
      <c r="M754" s="741"/>
      <c r="N754" s="738"/>
      <c r="O754" s="738"/>
      <c r="P754" s="741"/>
      <c r="Q754" s="741"/>
      <c r="R754" s="754"/>
      <c r="S754" s="742"/>
    </row>
    <row r="755" spans="1:19" ht="14.4" customHeight="1" x14ac:dyDescent="0.3">
      <c r="A755" s="737" t="s">
        <v>6689</v>
      </c>
      <c r="B755" s="738" t="s">
        <v>6898</v>
      </c>
      <c r="C755" s="738" t="s">
        <v>625</v>
      </c>
      <c r="D755" s="738" t="s">
        <v>6620</v>
      </c>
      <c r="E755" s="738" t="s">
        <v>6651</v>
      </c>
      <c r="F755" s="738" t="s">
        <v>6664</v>
      </c>
      <c r="G755" s="738" t="s">
        <v>6665</v>
      </c>
      <c r="H755" s="741"/>
      <c r="I755" s="741"/>
      <c r="J755" s="738"/>
      <c r="K755" s="738"/>
      <c r="L755" s="741">
        <v>3</v>
      </c>
      <c r="M755" s="741">
        <v>100</v>
      </c>
      <c r="N755" s="738">
        <v>1</v>
      </c>
      <c r="O755" s="738">
        <v>33.333333333333336</v>
      </c>
      <c r="P755" s="741"/>
      <c r="Q755" s="741"/>
      <c r="R755" s="754"/>
      <c r="S755" s="742"/>
    </row>
    <row r="756" spans="1:19" ht="14.4" customHeight="1" x14ac:dyDescent="0.3">
      <c r="A756" s="737" t="s">
        <v>6689</v>
      </c>
      <c r="B756" s="738" t="s">
        <v>6898</v>
      </c>
      <c r="C756" s="738" t="s">
        <v>625</v>
      </c>
      <c r="D756" s="738" t="s">
        <v>6620</v>
      </c>
      <c r="E756" s="738" t="s">
        <v>6651</v>
      </c>
      <c r="F756" s="738" t="s">
        <v>6699</v>
      </c>
      <c r="G756" s="738" t="s">
        <v>6700</v>
      </c>
      <c r="H756" s="741">
        <v>81</v>
      </c>
      <c r="I756" s="741">
        <v>8748</v>
      </c>
      <c r="J756" s="738">
        <v>2.6004756242568372</v>
      </c>
      <c r="K756" s="738">
        <v>108</v>
      </c>
      <c r="L756" s="741">
        <v>29</v>
      </c>
      <c r="M756" s="741">
        <v>3364</v>
      </c>
      <c r="N756" s="738">
        <v>1</v>
      </c>
      <c r="O756" s="738">
        <v>116</v>
      </c>
      <c r="P756" s="741"/>
      <c r="Q756" s="741"/>
      <c r="R756" s="754"/>
      <c r="S756" s="742"/>
    </row>
    <row r="757" spans="1:19" ht="14.4" customHeight="1" x14ac:dyDescent="0.3">
      <c r="A757" s="737" t="s">
        <v>6689</v>
      </c>
      <c r="B757" s="738" t="s">
        <v>6898</v>
      </c>
      <c r="C757" s="738" t="s">
        <v>625</v>
      </c>
      <c r="D757" s="738" t="s">
        <v>6620</v>
      </c>
      <c r="E757" s="738" t="s">
        <v>6651</v>
      </c>
      <c r="F757" s="738" t="s">
        <v>6666</v>
      </c>
      <c r="G757" s="738" t="s">
        <v>6667</v>
      </c>
      <c r="H757" s="741">
        <v>23</v>
      </c>
      <c r="I757" s="741">
        <v>828</v>
      </c>
      <c r="J757" s="738">
        <v>7.4594594594594597</v>
      </c>
      <c r="K757" s="738">
        <v>36</v>
      </c>
      <c r="L757" s="741">
        <v>3</v>
      </c>
      <c r="M757" s="741">
        <v>111</v>
      </c>
      <c r="N757" s="738">
        <v>1</v>
      </c>
      <c r="O757" s="738">
        <v>37</v>
      </c>
      <c r="P757" s="741"/>
      <c r="Q757" s="741"/>
      <c r="R757" s="754"/>
      <c r="S757" s="742"/>
    </row>
    <row r="758" spans="1:19" ht="14.4" customHeight="1" x14ac:dyDescent="0.3">
      <c r="A758" s="737" t="s">
        <v>6689</v>
      </c>
      <c r="B758" s="738" t="s">
        <v>6898</v>
      </c>
      <c r="C758" s="738" t="s">
        <v>625</v>
      </c>
      <c r="D758" s="738" t="s">
        <v>6620</v>
      </c>
      <c r="E758" s="738" t="s">
        <v>6651</v>
      </c>
      <c r="F758" s="738" t="s">
        <v>6726</v>
      </c>
      <c r="G758" s="738" t="s">
        <v>6727</v>
      </c>
      <c r="H758" s="741">
        <v>2</v>
      </c>
      <c r="I758" s="741">
        <v>62</v>
      </c>
      <c r="J758" s="738"/>
      <c r="K758" s="738">
        <v>31</v>
      </c>
      <c r="L758" s="741"/>
      <c r="M758" s="741"/>
      <c r="N758" s="738"/>
      <c r="O758" s="738"/>
      <c r="P758" s="741"/>
      <c r="Q758" s="741"/>
      <c r="R758" s="754"/>
      <c r="S758" s="742"/>
    </row>
    <row r="759" spans="1:19" ht="14.4" customHeight="1" x14ac:dyDescent="0.3">
      <c r="A759" s="737" t="s">
        <v>6689</v>
      </c>
      <c r="B759" s="738" t="s">
        <v>6898</v>
      </c>
      <c r="C759" s="738" t="s">
        <v>625</v>
      </c>
      <c r="D759" s="738" t="s">
        <v>6620</v>
      </c>
      <c r="E759" s="738" t="s">
        <v>6651</v>
      </c>
      <c r="F759" s="738" t="s">
        <v>6758</v>
      </c>
      <c r="G759" s="738" t="s">
        <v>6759</v>
      </c>
      <c r="H759" s="741">
        <v>87</v>
      </c>
      <c r="I759" s="741">
        <v>28797</v>
      </c>
      <c r="J759" s="738">
        <v>1.5348576910777103</v>
      </c>
      <c r="K759" s="738">
        <v>331</v>
      </c>
      <c r="L759" s="741">
        <v>53</v>
      </c>
      <c r="M759" s="741">
        <v>18762</v>
      </c>
      <c r="N759" s="738">
        <v>1</v>
      </c>
      <c r="O759" s="738">
        <v>354</v>
      </c>
      <c r="P759" s="741"/>
      <c r="Q759" s="741"/>
      <c r="R759" s="754"/>
      <c r="S759" s="742"/>
    </row>
    <row r="760" spans="1:19" ht="14.4" customHeight="1" x14ac:dyDescent="0.3">
      <c r="A760" s="737" t="s">
        <v>6689</v>
      </c>
      <c r="B760" s="738" t="s">
        <v>6898</v>
      </c>
      <c r="C760" s="738" t="s">
        <v>625</v>
      </c>
      <c r="D760" s="738" t="s">
        <v>6620</v>
      </c>
      <c r="E760" s="738" t="s">
        <v>6651</v>
      </c>
      <c r="F760" s="738" t="s">
        <v>6920</v>
      </c>
      <c r="G760" s="738" t="s">
        <v>6921</v>
      </c>
      <c r="H760" s="741">
        <v>25</v>
      </c>
      <c r="I760" s="741">
        <v>0</v>
      </c>
      <c r="J760" s="738"/>
      <c r="K760" s="738">
        <v>0</v>
      </c>
      <c r="L760" s="741">
        <v>19</v>
      </c>
      <c r="M760" s="741">
        <v>0</v>
      </c>
      <c r="N760" s="738"/>
      <c r="O760" s="738">
        <v>0</v>
      </c>
      <c r="P760" s="741"/>
      <c r="Q760" s="741"/>
      <c r="R760" s="754"/>
      <c r="S760" s="742"/>
    </row>
    <row r="761" spans="1:19" ht="14.4" customHeight="1" x14ac:dyDescent="0.3">
      <c r="A761" s="737" t="s">
        <v>6689</v>
      </c>
      <c r="B761" s="738" t="s">
        <v>6898</v>
      </c>
      <c r="C761" s="738" t="s">
        <v>625</v>
      </c>
      <c r="D761" s="738" t="s">
        <v>6620</v>
      </c>
      <c r="E761" s="738" t="s">
        <v>6651</v>
      </c>
      <c r="F761" s="738" t="s">
        <v>6924</v>
      </c>
      <c r="G761" s="738" t="s">
        <v>6925</v>
      </c>
      <c r="H761" s="741">
        <v>26</v>
      </c>
      <c r="I761" s="741">
        <v>5200</v>
      </c>
      <c r="J761" s="738">
        <v>1.7333333333333334</v>
      </c>
      <c r="K761" s="738">
        <v>200</v>
      </c>
      <c r="L761" s="741">
        <v>15</v>
      </c>
      <c r="M761" s="741">
        <v>3000</v>
      </c>
      <c r="N761" s="738">
        <v>1</v>
      </c>
      <c r="O761" s="738">
        <v>200</v>
      </c>
      <c r="P761" s="741"/>
      <c r="Q761" s="741"/>
      <c r="R761" s="754"/>
      <c r="S761" s="742"/>
    </row>
    <row r="762" spans="1:19" ht="14.4" customHeight="1" x14ac:dyDescent="0.3">
      <c r="A762" s="737" t="s">
        <v>6689</v>
      </c>
      <c r="B762" s="738" t="s">
        <v>6898</v>
      </c>
      <c r="C762" s="738" t="s">
        <v>625</v>
      </c>
      <c r="D762" s="738" t="s">
        <v>6620</v>
      </c>
      <c r="E762" s="738" t="s">
        <v>6651</v>
      </c>
      <c r="F762" s="738" t="s">
        <v>6703</v>
      </c>
      <c r="G762" s="738" t="s">
        <v>6704</v>
      </c>
      <c r="H762" s="741">
        <v>7</v>
      </c>
      <c r="I762" s="741">
        <v>490</v>
      </c>
      <c r="J762" s="738">
        <v>6.6216216216216219</v>
      </c>
      <c r="K762" s="738">
        <v>70</v>
      </c>
      <c r="L762" s="741">
        <v>1</v>
      </c>
      <c r="M762" s="741">
        <v>74</v>
      </c>
      <c r="N762" s="738">
        <v>1</v>
      </c>
      <c r="O762" s="738">
        <v>74</v>
      </c>
      <c r="P762" s="741"/>
      <c r="Q762" s="741"/>
      <c r="R762" s="754"/>
      <c r="S762" s="742"/>
    </row>
    <row r="763" spans="1:19" ht="14.4" customHeight="1" x14ac:dyDescent="0.3">
      <c r="A763" s="737" t="s">
        <v>6689</v>
      </c>
      <c r="B763" s="738" t="s">
        <v>6898</v>
      </c>
      <c r="C763" s="738" t="s">
        <v>625</v>
      </c>
      <c r="D763" s="738" t="s">
        <v>6620</v>
      </c>
      <c r="E763" s="738" t="s">
        <v>6651</v>
      </c>
      <c r="F763" s="738" t="s">
        <v>6926</v>
      </c>
      <c r="G763" s="738" t="s">
        <v>6927</v>
      </c>
      <c r="H763" s="741">
        <v>1</v>
      </c>
      <c r="I763" s="741">
        <v>653</v>
      </c>
      <c r="J763" s="738"/>
      <c r="K763" s="738">
        <v>653</v>
      </c>
      <c r="L763" s="741"/>
      <c r="M763" s="741"/>
      <c r="N763" s="738"/>
      <c r="O763" s="738"/>
      <c r="P763" s="741"/>
      <c r="Q763" s="741"/>
      <c r="R763" s="754"/>
      <c r="S763" s="742"/>
    </row>
    <row r="764" spans="1:19" ht="14.4" customHeight="1" x14ac:dyDescent="0.3">
      <c r="A764" s="737" t="s">
        <v>6689</v>
      </c>
      <c r="B764" s="738" t="s">
        <v>6898</v>
      </c>
      <c r="C764" s="738" t="s">
        <v>625</v>
      </c>
      <c r="D764" s="738" t="s">
        <v>6620</v>
      </c>
      <c r="E764" s="738" t="s">
        <v>6651</v>
      </c>
      <c r="F764" s="738" t="s">
        <v>6760</v>
      </c>
      <c r="G764" s="738" t="s">
        <v>6761</v>
      </c>
      <c r="H764" s="741"/>
      <c r="I764" s="741"/>
      <c r="J764" s="738"/>
      <c r="K764" s="738"/>
      <c r="L764" s="741">
        <v>14</v>
      </c>
      <c r="M764" s="741">
        <v>1078</v>
      </c>
      <c r="N764" s="738">
        <v>1</v>
      </c>
      <c r="O764" s="738">
        <v>77</v>
      </c>
      <c r="P764" s="741"/>
      <c r="Q764" s="741"/>
      <c r="R764" s="754"/>
      <c r="S764" s="742"/>
    </row>
    <row r="765" spans="1:19" ht="14.4" customHeight="1" x14ac:dyDescent="0.3">
      <c r="A765" s="737" t="s">
        <v>6689</v>
      </c>
      <c r="B765" s="738" t="s">
        <v>6898</v>
      </c>
      <c r="C765" s="738" t="s">
        <v>625</v>
      </c>
      <c r="D765" s="738" t="s">
        <v>6620</v>
      </c>
      <c r="E765" s="738" t="s">
        <v>6651</v>
      </c>
      <c r="F765" s="738" t="s">
        <v>6670</v>
      </c>
      <c r="G765" s="738" t="s">
        <v>6671</v>
      </c>
      <c r="H765" s="741">
        <v>5</v>
      </c>
      <c r="I765" s="741">
        <v>285</v>
      </c>
      <c r="J765" s="738">
        <v>1.2076271186440677</v>
      </c>
      <c r="K765" s="738">
        <v>57</v>
      </c>
      <c r="L765" s="741">
        <v>4</v>
      </c>
      <c r="M765" s="741">
        <v>236</v>
      </c>
      <c r="N765" s="738">
        <v>1</v>
      </c>
      <c r="O765" s="738">
        <v>59</v>
      </c>
      <c r="P765" s="741"/>
      <c r="Q765" s="741"/>
      <c r="R765" s="754"/>
      <c r="S765" s="742"/>
    </row>
    <row r="766" spans="1:19" ht="14.4" customHeight="1" x14ac:dyDescent="0.3">
      <c r="A766" s="737" t="s">
        <v>6689</v>
      </c>
      <c r="B766" s="738" t="s">
        <v>6898</v>
      </c>
      <c r="C766" s="738" t="s">
        <v>625</v>
      </c>
      <c r="D766" s="738" t="s">
        <v>3096</v>
      </c>
      <c r="E766" s="738" t="s">
        <v>6651</v>
      </c>
      <c r="F766" s="738" t="s">
        <v>6656</v>
      </c>
      <c r="G766" s="738" t="s">
        <v>6657</v>
      </c>
      <c r="H766" s="741">
        <v>2</v>
      </c>
      <c r="I766" s="741">
        <v>128</v>
      </c>
      <c r="J766" s="738"/>
      <c r="K766" s="738">
        <v>64</v>
      </c>
      <c r="L766" s="741"/>
      <c r="M766" s="741"/>
      <c r="N766" s="738"/>
      <c r="O766" s="738"/>
      <c r="P766" s="741"/>
      <c r="Q766" s="741"/>
      <c r="R766" s="754"/>
      <c r="S766" s="742"/>
    </row>
    <row r="767" spans="1:19" ht="14.4" customHeight="1" x14ac:dyDescent="0.3">
      <c r="A767" s="737" t="s">
        <v>6689</v>
      </c>
      <c r="B767" s="738" t="s">
        <v>6898</v>
      </c>
      <c r="C767" s="738" t="s">
        <v>625</v>
      </c>
      <c r="D767" s="738" t="s">
        <v>3096</v>
      </c>
      <c r="E767" s="738" t="s">
        <v>6651</v>
      </c>
      <c r="F767" s="738" t="s">
        <v>6695</v>
      </c>
      <c r="G767" s="738" t="s">
        <v>6696</v>
      </c>
      <c r="H767" s="741">
        <v>2</v>
      </c>
      <c r="I767" s="741">
        <v>70</v>
      </c>
      <c r="J767" s="738">
        <v>0.47297297297297297</v>
      </c>
      <c r="K767" s="738">
        <v>35</v>
      </c>
      <c r="L767" s="741">
        <v>4</v>
      </c>
      <c r="M767" s="741">
        <v>148</v>
      </c>
      <c r="N767" s="738">
        <v>1</v>
      </c>
      <c r="O767" s="738">
        <v>37</v>
      </c>
      <c r="P767" s="741"/>
      <c r="Q767" s="741"/>
      <c r="R767" s="754"/>
      <c r="S767" s="742"/>
    </row>
    <row r="768" spans="1:19" ht="14.4" customHeight="1" x14ac:dyDescent="0.3">
      <c r="A768" s="737" t="s">
        <v>6689</v>
      </c>
      <c r="B768" s="738" t="s">
        <v>6898</v>
      </c>
      <c r="C768" s="738" t="s">
        <v>625</v>
      </c>
      <c r="D768" s="738" t="s">
        <v>3096</v>
      </c>
      <c r="E768" s="738" t="s">
        <v>6651</v>
      </c>
      <c r="F768" s="738" t="s">
        <v>6662</v>
      </c>
      <c r="G768" s="738" t="s">
        <v>6663</v>
      </c>
      <c r="H768" s="741">
        <v>1</v>
      </c>
      <c r="I768" s="741">
        <v>82</v>
      </c>
      <c r="J768" s="738"/>
      <c r="K768" s="738">
        <v>82</v>
      </c>
      <c r="L768" s="741"/>
      <c r="M768" s="741"/>
      <c r="N768" s="738"/>
      <c r="O768" s="738"/>
      <c r="P768" s="741"/>
      <c r="Q768" s="741"/>
      <c r="R768" s="754"/>
      <c r="S768" s="742"/>
    </row>
    <row r="769" spans="1:19" ht="14.4" customHeight="1" x14ac:dyDescent="0.3">
      <c r="A769" s="737" t="s">
        <v>6689</v>
      </c>
      <c r="B769" s="738" t="s">
        <v>6898</v>
      </c>
      <c r="C769" s="738" t="s">
        <v>625</v>
      </c>
      <c r="D769" s="738" t="s">
        <v>3096</v>
      </c>
      <c r="E769" s="738" t="s">
        <v>6651</v>
      </c>
      <c r="F769" s="738" t="s">
        <v>6782</v>
      </c>
      <c r="G769" s="738" t="s">
        <v>6783</v>
      </c>
      <c r="H769" s="741">
        <v>6</v>
      </c>
      <c r="I769" s="741">
        <v>990</v>
      </c>
      <c r="J769" s="738"/>
      <c r="K769" s="738">
        <v>165</v>
      </c>
      <c r="L769" s="741"/>
      <c r="M769" s="741"/>
      <c r="N769" s="738"/>
      <c r="O769" s="738"/>
      <c r="P769" s="741"/>
      <c r="Q769" s="741"/>
      <c r="R769" s="754"/>
      <c r="S769" s="742"/>
    </row>
    <row r="770" spans="1:19" ht="14.4" customHeight="1" x14ac:dyDescent="0.3">
      <c r="A770" s="737" t="s">
        <v>6689</v>
      </c>
      <c r="B770" s="738" t="s">
        <v>6898</v>
      </c>
      <c r="C770" s="738" t="s">
        <v>625</v>
      </c>
      <c r="D770" s="738" t="s">
        <v>3096</v>
      </c>
      <c r="E770" s="738" t="s">
        <v>6651</v>
      </c>
      <c r="F770" s="738" t="s">
        <v>6699</v>
      </c>
      <c r="G770" s="738" t="s">
        <v>6700</v>
      </c>
      <c r="H770" s="741">
        <v>21</v>
      </c>
      <c r="I770" s="741">
        <v>2268</v>
      </c>
      <c r="J770" s="738">
        <v>0.72413793103448276</v>
      </c>
      <c r="K770" s="738">
        <v>108</v>
      </c>
      <c r="L770" s="741">
        <v>27</v>
      </c>
      <c r="M770" s="741">
        <v>3132</v>
      </c>
      <c r="N770" s="738">
        <v>1</v>
      </c>
      <c r="O770" s="738">
        <v>116</v>
      </c>
      <c r="P770" s="741"/>
      <c r="Q770" s="741"/>
      <c r="R770" s="754"/>
      <c r="S770" s="742"/>
    </row>
    <row r="771" spans="1:19" ht="14.4" customHeight="1" x14ac:dyDescent="0.3">
      <c r="A771" s="737" t="s">
        <v>6689</v>
      </c>
      <c r="B771" s="738" t="s">
        <v>6898</v>
      </c>
      <c r="C771" s="738" t="s">
        <v>625</v>
      </c>
      <c r="D771" s="738" t="s">
        <v>3096</v>
      </c>
      <c r="E771" s="738" t="s">
        <v>6651</v>
      </c>
      <c r="F771" s="738" t="s">
        <v>6666</v>
      </c>
      <c r="G771" s="738" t="s">
        <v>6667</v>
      </c>
      <c r="H771" s="741">
        <v>3</v>
      </c>
      <c r="I771" s="741">
        <v>108</v>
      </c>
      <c r="J771" s="738"/>
      <c r="K771" s="738">
        <v>36</v>
      </c>
      <c r="L771" s="741"/>
      <c r="M771" s="741"/>
      <c r="N771" s="738"/>
      <c r="O771" s="738"/>
      <c r="P771" s="741"/>
      <c r="Q771" s="741"/>
      <c r="R771" s="754"/>
      <c r="S771" s="742"/>
    </row>
    <row r="772" spans="1:19" ht="14.4" customHeight="1" x14ac:dyDescent="0.3">
      <c r="A772" s="737" t="s">
        <v>6689</v>
      </c>
      <c r="B772" s="738" t="s">
        <v>6898</v>
      </c>
      <c r="C772" s="738" t="s">
        <v>625</v>
      </c>
      <c r="D772" s="738" t="s">
        <v>3096</v>
      </c>
      <c r="E772" s="738" t="s">
        <v>6651</v>
      </c>
      <c r="F772" s="738" t="s">
        <v>6758</v>
      </c>
      <c r="G772" s="738" t="s">
        <v>6759</v>
      </c>
      <c r="H772" s="741">
        <v>33</v>
      </c>
      <c r="I772" s="741">
        <v>10923</v>
      </c>
      <c r="J772" s="738">
        <v>0.57140615191462651</v>
      </c>
      <c r="K772" s="738">
        <v>331</v>
      </c>
      <c r="L772" s="741">
        <v>54</v>
      </c>
      <c r="M772" s="741">
        <v>19116</v>
      </c>
      <c r="N772" s="738">
        <v>1</v>
      </c>
      <c r="O772" s="738">
        <v>354</v>
      </c>
      <c r="P772" s="741"/>
      <c r="Q772" s="741"/>
      <c r="R772" s="754"/>
      <c r="S772" s="742"/>
    </row>
    <row r="773" spans="1:19" ht="14.4" customHeight="1" x14ac:dyDescent="0.3">
      <c r="A773" s="737" t="s">
        <v>6689</v>
      </c>
      <c r="B773" s="738" t="s">
        <v>6898</v>
      </c>
      <c r="C773" s="738" t="s">
        <v>625</v>
      </c>
      <c r="D773" s="738" t="s">
        <v>3096</v>
      </c>
      <c r="E773" s="738" t="s">
        <v>6651</v>
      </c>
      <c r="F773" s="738" t="s">
        <v>6920</v>
      </c>
      <c r="G773" s="738" t="s">
        <v>6921</v>
      </c>
      <c r="H773" s="741">
        <v>23</v>
      </c>
      <c r="I773" s="741">
        <v>0</v>
      </c>
      <c r="J773" s="738"/>
      <c r="K773" s="738">
        <v>0</v>
      </c>
      <c r="L773" s="741">
        <v>46</v>
      </c>
      <c r="M773" s="741">
        <v>0</v>
      </c>
      <c r="N773" s="738"/>
      <c r="O773" s="738">
        <v>0</v>
      </c>
      <c r="P773" s="741"/>
      <c r="Q773" s="741"/>
      <c r="R773" s="754"/>
      <c r="S773" s="742"/>
    </row>
    <row r="774" spans="1:19" ht="14.4" customHeight="1" x14ac:dyDescent="0.3">
      <c r="A774" s="737" t="s">
        <v>6689</v>
      </c>
      <c r="B774" s="738" t="s">
        <v>6898</v>
      </c>
      <c r="C774" s="738" t="s">
        <v>625</v>
      </c>
      <c r="D774" s="738" t="s">
        <v>3096</v>
      </c>
      <c r="E774" s="738" t="s">
        <v>6651</v>
      </c>
      <c r="F774" s="738" t="s">
        <v>6924</v>
      </c>
      <c r="G774" s="738" t="s">
        <v>6925</v>
      </c>
      <c r="H774" s="741">
        <v>26</v>
      </c>
      <c r="I774" s="741">
        <v>5200</v>
      </c>
      <c r="J774" s="738">
        <v>0.54166666666666663</v>
      </c>
      <c r="K774" s="738">
        <v>200</v>
      </c>
      <c r="L774" s="741">
        <v>48</v>
      </c>
      <c r="M774" s="741">
        <v>9600</v>
      </c>
      <c r="N774" s="738">
        <v>1</v>
      </c>
      <c r="O774" s="738">
        <v>200</v>
      </c>
      <c r="P774" s="741"/>
      <c r="Q774" s="741"/>
      <c r="R774" s="754"/>
      <c r="S774" s="742"/>
    </row>
    <row r="775" spans="1:19" ht="14.4" customHeight="1" x14ac:dyDescent="0.3">
      <c r="A775" s="737" t="s">
        <v>6689</v>
      </c>
      <c r="B775" s="738" t="s">
        <v>6898</v>
      </c>
      <c r="C775" s="738" t="s">
        <v>625</v>
      </c>
      <c r="D775" s="738" t="s">
        <v>3098</v>
      </c>
      <c r="E775" s="738" t="s">
        <v>6651</v>
      </c>
      <c r="F775" s="738" t="s">
        <v>6782</v>
      </c>
      <c r="G775" s="738" t="s">
        <v>6783</v>
      </c>
      <c r="H775" s="741">
        <v>1</v>
      </c>
      <c r="I775" s="741">
        <v>165</v>
      </c>
      <c r="J775" s="738"/>
      <c r="K775" s="738">
        <v>165</v>
      </c>
      <c r="L775" s="741"/>
      <c r="M775" s="741"/>
      <c r="N775" s="738"/>
      <c r="O775" s="738"/>
      <c r="P775" s="741"/>
      <c r="Q775" s="741"/>
      <c r="R775" s="754"/>
      <c r="S775" s="742"/>
    </row>
    <row r="776" spans="1:19" ht="14.4" customHeight="1" x14ac:dyDescent="0.3">
      <c r="A776" s="737" t="s">
        <v>6689</v>
      </c>
      <c r="B776" s="738" t="s">
        <v>6898</v>
      </c>
      <c r="C776" s="738" t="s">
        <v>625</v>
      </c>
      <c r="D776" s="738" t="s">
        <v>3098</v>
      </c>
      <c r="E776" s="738" t="s">
        <v>6651</v>
      </c>
      <c r="F776" s="738" t="s">
        <v>6918</v>
      </c>
      <c r="G776" s="738" t="s">
        <v>6919</v>
      </c>
      <c r="H776" s="741">
        <v>2</v>
      </c>
      <c r="I776" s="741">
        <v>0</v>
      </c>
      <c r="J776" s="738"/>
      <c r="K776" s="738">
        <v>0</v>
      </c>
      <c r="L776" s="741">
        <v>1</v>
      </c>
      <c r="M776" s="741">
        <v>0</v>
      </c>
      <c r="N776" s="738"/>
      <c r="O776" s="738">
        <v>0</v>
      </c>
      <c r="P776" s="741"/>
      <c r="Q776" s="741"/>
      <c r="R776" s="754"/>
      <c r="S776" s="742"/>
    </row>
    <row r="777" spans="1:19" ht="14.4" customHeight="1" x14ac:dyDescent="0.3">
      <c r="A777" s="737" t="s">
        <v>6689</v>
      </c>
      <c r="B777" s="738" t="s">
        <v>6898</v>
      </c>
      <c r="C777" s="738" t="s">
        <v>625</v>
      </c>
      <c r="D777" s="738" t="s">
        <v>3098</v>
      </c>
      <c r="E777" s="738" t="s">
        <v>6651</v>
      </c>
      <c r="F777" s="738" t="s">
        <v>6699</v>
      </c>
      <c r="G777" s="738" t="s">
        <v>6700</v>
      </c>
      <c r="H777" s="741">
        <v>36</v>
      </c>
      <c r="I777" s="741">
        <v>3888</v>
      </c>
      <c r="J777" s="738">
        <v>2.0948275862068964</v>
      </c>
      <c r="K777" s="738">
        <v>108</v>
      </c>
      <c r="L777" s="741">
        <v>16</v>
      </c>
      <c r="M777" s="741">
        <v>1856</v>
      </c>
      <c r="N777" s="738">
        <v>1</v>
      </c>
      <c r="O777" s="738">
        <v>116</v>
      </c>
      <c r="P777" s="741">
        <v>30</v>
      </c>
      <c r="Q777" s="741">
        <v>3480</v>
      </c>
      <c r="R777" s="754">
        <v>1.875</v>
      </c>
      <c r="S777" s="742">
        <v>116</v>
      </c>
    </row>
    <row r="778" spans="1:19" ht="14.4" customHeight="1" x14ac:dyDescent="0.3">
      <c r="A778" s="737" t="s">
        <v>6689</v>
      </c>
      <c r="B778" s="738" t="s">
        <v>6898</v>
      </c>
      <c r="C778" s="738" t="s">
        <v>625</v>
      </c>
      <c r="D778" s="738" t="s">
        <v>3098</v>
      </c>
      <c r="E778" s="738" t="s">
        <v>6651</v>
      </c>
      <c r="F778" s="738" t="s">
        <v>6758</v>
      </c>
      <c r="G778" s="738" t="s">
        <v>6759</v>
      </c>
      <c r="H778" s="741">
        <v>44</v>
      </c>
      <c r="I778" s="741">
        <v>14564</v>
      </c>
      <c r="J778" s="738">
        <v>1.6456497175141243</v>
      </c>
      <c r="K778" s="738">
        <v>331</v>
      </c>
      <c r="L778" s="741">
        <v>25</v>
      </c>
      <c r="M778" s="741">
        <v>8850</v>
      </c>
      <c r="N778" s="738">
        <v>1</v>
      </c>
      <c r="O778" s="738">
        <v>354</v>
      </c>
      <c r="P778" s="741">
        <v>45</v>
      </c>
      <c r="Q778" s="741">
        <v>15975</v>
      </c>
      <c r="R778" s="754">
        <v>1.8050847457627119</v>
      </c>
      <c r="S778" s="742">
        <v>355</v>
      </c>
    </row>
    <row r="779" spans="1:19" ht="14.4" customHeight="1" x14ac:dyDescent="0.3">
      <c r="A779" s="737" t="s">
        <v>6689</v>
      </c>
      <c r="B779" s="738" t="s">
        <v>6898</v>
      </c>
      <c r="C779" s="738" t="s">
        <v>625</v>
      </c>
      <c r="D779" s="738" t="s">
        <v>3098</v>
      </c>
      <c r="E779" s="738" t="s">
        <v>6651</v>
      </c>
      <c r="F779" s="738" t="s">
        <v>6920</v>
      </c>
      <c r="G779" s="738" t="s">
        <v>6921</v>
      </c>
      <c r="H779" s="741">
        <v>40</v>
      </c>
      <c r="I779" s="741">
        <v>0</v>
      </c>
      <c r="J779" s="738"/>
      <c r="K779" s="738">
        <v>0</v>
      </c>
      <c r="L779" s="741">
        <v>17</v>
      </c>
      <c r="M779" s="741">
        <v>0</v>
      </c>
      <c r="N779" s="738"/>
      <c r="O779" s="738">
        <v>0</v>
      </c>
      <c r="P779" s="741">
        <v>39</v>
      </c>
      <c r="Q779" s="741">
        <v>0</v>
      </c>
      <c r="R779" s="754"/>
      <c r="S779" s="742">
        <v>0</v>
      </c>
    </row>
    <row r="780" spans="1:19" ht="14.4" customHeight="1" x14ac:dyDescent="0.3">
      <c r="A780" s="737" t="s">
        <v>6689</v>
      </c>
      <c r="B780" s="738" t="s">
        <v>6898</v>
      </c>
      <c r="C780" s="738" t="s">
        <v>625</v>
      </c>
      <c r="D780" s="738" t="s">
        <v>3098</v>
      </c>
      <c r="E780" s="738" t="s">
        <v>6651</v>
      </c>
      <c r="F780" s="738" t="s">
        <v>6924</v>
      </c>
      <c r="G780" s="738" t="s">
        <v>6925</v>
      </c>
      <c r="H780" s="741">
        <v>35</v>
      </c>
      <c r="I780" s="741">
        <v>7000</v>
      </c>
      <c r="J780" s="738">
        <v>1.9444444444444444</v>
      </c>
      <c r="K780" s="738">
        <v>200</v>
      </c>
      <c r="L780" s="741">
        <v>18</v>
      </c>
      <c r="M780" s="741">
        <v>3600</v>
      </c>
      <c r="N780" s="738">
        <v>1</v>
      </c>
      <c r="O780" s="738">
        <v>200</v>
      </c>
      <c r="P780" s="741">
        <v>35</v>
      </c>
      <c r="Q780" s="741">
        <v>7000</v>
      </c>
      <c r="R780" s="754">
        <v>1.9444444444444444</v>
      </c>
      <c r="S780" s="742">
        <v>200</v>
      </c>
    </row>
    <row r="781" spans="1:19" ht="14.4" customHeight="1" x14ac:dyDescent="0.3">
      <c r="A781" s="737" t="s">
        <v>6689</v>
      </c>
      <c r="B781" s="738" t="s">
        <v>6898</v>
      </c>
      <c r="C781" s="738" t="s">
        <v>625</v>
      </c>
      <c r="D781" s="738" t="s">
        <v>6621</v>
      </c>
      <c r="E781" s="738" t="s">
        <v>6633</v>
      </c>
      <c r="F781" s="738" t="s">
        <v>6905</v>
      </c>
      <c r="G781" s="738" t="s">
        <v>5185</v>
      </c>
      <c r="H781" s="741"/>
      <c r="I781" s="741"/>
      <c r="J781" s="738"/>
      <c r="K781" s="738"/>
      <c r="L781" s="741">
        <v>2</v>
      </c>
      <c r="M781" s="741">
        <v>136.91999999999999</v>
      </c>
      <c r="N781" s="738">
        <v>1</v>
      </c>
      <c r="O781" s="738">
        <v>68.459999999999994</v>
      </c>
      <c r="P781" s="741"/>
      <c r="Q781" s="741"/>
      <c r="R781" s="754"/>
      <c r="S781" s="742"/>
    </row>
    <row r="782" spans="1:19" ht="14.4" customHeight="1" x14ac:dyDescent="0.3">
      <c r="A782" s="737" t="s">
        <v>6689</v>
      </c>
      <c r="B782" s="738" t="s">
        <v>6898</v>
      </c>
      <c r="C782" s="738" t="s">
        <v>625</v>
      </c>
      <c r="D782" s="738" t="s">
        <v>6621</v>
      </c>
      <c r="E782" s="738" t="s">
        <v>6651</v>
      </c>
      <c r="F782" s="738" t="s">
        <v>6656</v>
      </c>
      <c r="G782" s="738" t="s">
        <v>6657</v>
      </c>
      <c r="H782" s="741">
        <v>43</v>
      </c>
      <c r="I782" s="741">
        <v>2752</v>
      </c>
      <c r="J782" s="738">
        <v>0.96969696969696972</v>
      </c>
      <c r="K782" s="738">
        <v>64</v>
      </c>
      <c r="L782" s="741">
        <v>43</v>
      </c>
      <c r="M782" s="741">
        <v>2838</v>
      </c>
      <c r="N782" s="738">
        <v>1</v>
      </c>
      <c r="O782" s="738">
        <v>66</v>
      </c>
      <c r="P782" s="741"/>
      <c r="Q782" s="741"/>
      <c r="R782" s="754"/>
      <c r="S782" s="742"/>
    </row>
    <row r="783" spans="1:19" ht="14.4" customHeight="1" x14ac:dyDescent="0.3">
      <c r="A783" s="737" t="s">
        <v>6689</v>
      </c>
      <c r="B783" s="738" t="s">
        <v>6898</v>
      </c>
      <c r="C783" s="738" t="s">
        <v>625</v>
      </c>
      <c r="D783" s="738" t="s">
        <v>6621</v>
      </c>
      <c r="E783" s="738" t="s">
        <v>6651</v>
      </c>
      <c r="F783" s="738" t="s">
        <v>6720</v>
      </c>
      <c r="G783" s="738" t="s">
        <v>6721</v>
      </c>
      <c r="H783" s="741"/>
      <c r="I783" s="741"/>
      <c r="J783" s="738"/>
      <c r="K783" s="738"/>
      <c r="L783" s="741">
        <v>6</v>
      </c>
      <c r="M783" s="741">
        <v>876</v>
      </c>
      <c r="N783" s="738">
        <v>1</v>
      </c>
      <c r="O783" s="738">
        <v>146</v>
      </c>
      <c r="P783" s="741"/>
      <c r="Q783" s="741"/>
      <c r="R783" s="754"/>
      <c r="S783" s="742"/>
    </row>
    <row r="784" spans="1:19" ht="14.4" customHeight="1" x14ac:dyDescent="0.3">
      <c r="A784" s="737" t="s">
        <v>6689</v>
      </c>
      <c r="B784" s="738" t="s">
        <v>6898</v>
      </c>
      <c r="C784" s="738" t="s">
        <v>625</v>
      </c>
      <c r="D784" s="738" t="s">
        <v>6621</v>
      </c>
      <c r="E784" s="738" t="s">
        <v>6651</v>
      </c>
      <c r="F784" s="738" t="s">
        <v>6695</v>
      </c>
      <c r="G784" s="738" t="s">
        <v>6696</v>
      </c>
      <c r="H784" s="741">
        <v>13</v>
      </c>
      <c r="I784" s="741">
        <v>455</v>
      </c>
      <c r="J784" s="738">
        <v>1.2297297297297298</v>
      </c>
      <c r="K784" s="738">
        <v>35</v>
      </c>
      <c r="L784" s="741">
        <v>10</v>
      </c>
      <c r="M784" s="741">
        <v>370</v>
      </c>
      <c r="N784" s="738">
        <v>1</v>
      </c>
      <c r="O784" s="738">
        <v>37</v>
      </c>
      <c r="P784" s="741"/>
      <c r="Q784" s="741"/>
      <c r="R784" s="754"/>
      <c r="S784" s="742"/>
    </row>
    <row r="785" spans="1:19" ht="14.4" customHeight="1" x14ac:dyDescent="0.3">
      <c r="A785" s="737" t="s">
        <v>6689</v>
      </c>
      <c r="B785" s="738" t="s">
        <v>6898</v>
      </c>
      <c r="C785" s="738" t="s">
        <v>625</v>
      </c>
      <c r="D785" s="738" t="s">
        <v>6621</v>
      </c>
      <c r="E785" s="738" t="s">
        <v>6651</v>
      </c>
      <c r="F785" s="738" t="s">
        <v>6662</v>
      </c>
      <c r="G785" s="738" t="s">
        <v>6663</v>
      </c>
      <c r="H785" s="741"/>
      <c r="I785" s="741"/>
      <c r="J785" s="738"/>
      <c r="K785" s="738"/>
      <c r="L785" s="741">
        <v>5</v>
      </c>
      <c r="M785" s="741">
        <v>430</v>
      </c>
      <c r="N785" s="738">
        <v>1</v>
      </c>
      <c r="O785" s="738">
        <v>86</v>
      </c>
      <c r="P785" s="741"/>
      <c r="Q785" s="741"/>
      <c r="R785" s="754"/>
      <c r="S785" s="742"/>
    </row>
    <row r="786" spans="1:19" ht="14.4" customHeight="1" x14ac:dyDescent="0.3">
      <c r="A786" s="737" t="s">
        <v>6689</v>
      </c>
      <c r="B786" s="738" t="s">
        <v>6898</v>
      </c>
      <c r="C786" s="738" t="s">
        <v>625</v>
      </c>
      <c r="D786" s="738" t="s">
        <v>6621</v>
      </c>
      <c r="E786" s="738" t="s">
        <v>6651</v>
      </c>
      <c r="F786" s="738" t="s">
        <v>6782</v>
      </c>
      <c r="G786" s="738" t="s">
        <v>6783</v>
      </c>
      <c r="H786" s="741">
        <v>41</v>
      </c>
      <c r="I786" s="741">
        <v>6765</v>
      </c>
      <c r="J786" s="738">
        <v>0.72113847137831788</v>
      </c>
      <c r="K786" s="738">
        <v>165</v>
      </c>
      <c r="L786" s="741">
        <v>53</v>
      </c>
      <c r="M786" s="741">
        <v>9381</v>
      </c>
      <c r="N786" s="738">
        <v>1</v>
      </c>
      <c r="O786" s="738">
        <v>177</v>
      </c>
      <c r="P786" s="741"/>
      <c r="Q786" s="741"/>
      <c r="R786" s="754"/>
      <c r="S786" s="742"/>
    </row>
    <row r="787" spans="1:19" ht="14.4" customHeight="1" x14ac:dyDescent="0.3">
      <c r="A787" s="737" t="s">
        <v>6689</v>
      </c>
      <c r="B787" s="738" t="s">
        <v>6898</v>
      </c>
      <c r="C787" s="738" t="s">
        <v>625</v>
      </c>
      <c r="D787" s="738" t="s">
        <v>6621</v>
      </c>
      <c r="E787" s="738" t="s">
        <v>6651</v>
      </c>
      <c r="F787" s="738" t="s">
        <v>6699</v>
      </c>
      <c r="G787" s="738" t="s">
        <v>6700</v>
      </c>
      <c r="H787" s="741">
        <v>60</v>
      </c>
      <c r="I787" s="741">
        <v>6480</v>
      </c>
      <c r="J787" s="738">
        <v>0.76523382144544161</v>
      </c>
      <c r="K787" s="738">
        <v>108</v>
      </c>
      <c r="L787" s="741">
        <v>73</v>
      </c>
      <c r="M787" s="741">
        <v>8468</v>
      </c>
      <c r="N787" s="738">
        <v>1</v>
      </c>
      <c r="O787" s="738">
        <v>116</v>
      </c>
      <c r="P787" s="741"/>
      <c r="Q787" s="741"/>
      <c r="R787" s="754"/>
      <c r="S787" s="742"/>
    </row>
    <row r="788" spans="1:19" ht="14.4" customHeight="1" x14ac:dyDescent="0.3">
      <c r="A788" s="737" t="s">
        <v>6689</v>
      </c>
      <c r="B788" s="738" t="s">
        <v>6898</v>
      </c>
      <c r="C788" s="738" t="s">
        <v>625</v>
      </c>
      <c r="D788" s="738" t="s">
        <v>6621</v>
      </c>
      <c r="E788" s="738" t="s">
        <v>6651</v>
      </c>
      <c r="F788" s="738" t="s">
        <v>6666</v>
      </c>
      <c r="G788" s="738" t="s">
        <v>6667</v>
      </c>
      <c r="H788" s="741">
        <v>22</v>
      </c>
      <c r="I788" s="741">
        <v>792</v>
      </c>
      <c r="J788" s="738">
        <v>0.64864864864864868</v>
      </c>
      <c r="K788" s="738">
        <v>36</v>
      </c>
      <c r="L788" s="741">
        <v>33</v>
      </c>
      <c r="M788" s="741">
        <v>1221</v>
      </c>
      <c r="N788" s="738">
        <v>1</v>
      </c>
      <c r="O788" s="738">
        <v>37</v>
      </c>
      <c r="P788" s="741"/>
      <c r="Q788" s="741"/>
      <c r="R788" s="754"/>
      <c r="S788" s="742"/>
    </row>
    <row r="789" spans="1:19" ht="14.4" customHeight="1" x14ac:dyDescent="0.3">
      <c r="A789" s="737" t="s">
        <v>6689</v>
      </c>
      <c r="B789" s="738" t="s">
        <v>6898</v>
      </c>
      <c r="C789" s="738" t="s">
        <v>625</v>
      </c>
      <c r="D789" s="738" t="s">
        <v>6621</v>
      </c>
      <c r="E789" s="738" t="s">
        <v>6651</v>
      </c>
      <c r="F789" s="738" t="s">
        <v>6726</v>
      </c>
      <c r="G789" s="738" t="s">
        <v>6727</v>
      </c>
      <c r="H789" s="741"/>
      <c r="I789" s="741"/>
      <c r="J789" s="738"/>
      <c r="K789" s="738"/>
      <c r="L789" s="741">
        <v>6</v>
      </c>
      <c r="M789" s="741">
        <v>192</v>
      </c>
      <c r="N789" s="738">
        <v>1</v>
      </c>
      <c r="O789" s="738">
        <v>32</v>
      </c>
      <c r="P789" s="741"/>
      <c r="Q789" s="741"/>
      <c r="R789" s="754"/>
      <c r="S789" s="742"/>
    </row>
    <row r="790" spans="1:19" ht="14.4" customHeight="1" x14ac:dyDescent="0.3">
      <c r="A790" s="737" t="s">
        <v>6689</v>
      </c>
      <c r="B790" s="738" t="s">
        <v>6898</v>
      </c>
      <c r="C790" s="738" t="s">
        <v>625</v>
      </c>
      <c r="D790" s="738" t="s">
        <v>6621</v>
      </c>
      <c r="E790" s="738" t="s">
        <v>6651</v>
      </c>
      <c r="F790" s="738" t="s">
        <v>6758</v>
      </c>
      <c r="G790" s="738" t="s">
        <v>6759</v>
      </c>
      <c r="H790" s="741">
        <v>109</v>
      </c>
      <c r="I790" s="741">
        <v>36079</v>
      </c>
      <c r="J790" s="738">
        <v>0.85645444618525379</v>
      </c>
      <c r="K790" s="738">
        <v>331</v>
      </c>
      <c r="L790" s="741">
        <v>119</v>
      </c>
      <c r="M790" s="741">
        <v>42126</v>
      </c>
      <c r="N790" s="738">
        <v>1</v>
      </c>
      <c r="O790" s="738">
        <v>354</v>
      </c>
      <c r="P790" s="741"/>
      <c r="Q790" s="741"/>
      <c r="R790" s="754"/>
      <c r="S790" s="742"/>
    </row>
    <row r="791" spans="1:19" ht="14.4" customHeight="1" x14ac:dyDescent="0.3">
      <c r="A791" s="737" t="s">
        <v>6689</v>
      </c>
      <c r="B791" s="738" t="s">
        <v>6898</v>
      </c>
      <c r="C791" s="738" t="s">
        <v>625</v>
      </c>
      <c r="D791" s="738" t="s">
        <v>6621</v>
      </c>
      <c r="E791" s="738" t="s">
        <v>6651</v>
      </c>
      <c r="F791" s="738" t="s">
        <v>6920</v>
      </c>
      <c r="G791" s="738" t="s">
        <v>6921</v>
      </c>
      <c r="H791" s="741">
        <v>14</v>
      </c>
      <c r="I791" s="741">
        <v>0</v>
      </c>
      <c r="J791" s="738"/>
      <c r="K791" s="738">
        <v>0</v>
      </c>
      <c r="L791" s="741">
        <v>38</v>
      </c>
      <c r="M791" s="741">
        <v>0</v>
      </c>
      <c r="N791" s="738"/>
      <c r="O791" s="738">
        <v>0</v>
      </c>
      <c r="P791" s="741"/>
      <c r="Q791" s="741"/>
      <c r="R791" s="754"/>
      <c r="S791" s="742"/>
    </row>
    <row r="792" spans="1:19" ht="14.4" customHeight="1" x14ac:dyDescent="0.3">
      <c r="A792" s="737" t="s">
        <v>6689</v>
      </c>
      <c r="B792" s="738" t="s">
        <v>6898</v>
      </c>
      <c r="C792" s="738" t="s">
        <v>625</v>
      </c>
      <c r="D792" s="738" t="s">
        <v>6621</v>
      </c>
      <c r="E792" s="738" t="s">
        <v>6651</v>
      </c>
      <c r="F792" s="738" t="s">
        <v>6924</v>
      </c>
      <c r="G792" s="738" t="s">
        <v>6925</v>
      </c>
      <c r="H792" s="741">
        <v>12</v>
      </c>
      <c r="I792" s="741">
        <v>2400</v>
      </c>
      <c r="J792" s="738">
        <v>0.31578947368421051</v>
      </c>
      <c r="K792" s="738">
        <v>200</v>
      </c>
      <c r="L792" s="741">
        <v>38</v>
      </c>
      <c r="M792" s="741">
        <v>7600</v>
      </c>
      <c r="N792" s="738">
        <v>1</v>
      </c>
      <c r="O792" s="738">
        <v>200</v>
      </c>
      <c r="P792" s="741"/>
      <c r="Q792" s="741"/>
      <c r="R792" s="754"/>
      <c r="S792" s="742"/>
    </row>
    <row r="793" spans="1:19" ht="14.4" customHeight="1" x14ac:dyDescent="0.3">
      <c r="A793" s="737" t="s">
        <v>6689</v>
      </c>
      <c r="B793" s="738" t="s">
        <v>6898</v>
      </c>
      <c r="C793" s="738" t="s">
        <v>625</v>
      </c>
      <c r="D793" s="738" t="s">
        <v>6621</v>
      </c>
      <c r="E793" s="738" t="s">
        <v>6651</v>
      </c>
      <c r="F793" s="738" t="s">
        <v>6703</v>
      </c>
      <c r="G793" s="738" t="s">
        <v>6704</v>
      </c>
      <c r="H793" s="741">
        <v>9</v>
      </c>
      <c r="I793" s="741">
        <v>630</v>
      </c>
      <c r="J793" s="738">
        <v>0.94594594594594594</v>
      </c>
      <c r="K793" s="738">
        <v>70</v>
      </c>
      <c r="L793" s="741">
        <v>9</v>
      </c>
      <c r="M793" s="741">
        <v>666</v>
      </c>
      <c r="N793" s="738">
        <v>1</v>
      </c>
      <c r="O793" s="738">
        <v>74</v>
      </c>
      <c r="P793" s="741"/>
      <c r="Q793" s="741"/>
      <c r="R793" s="754"/>
      <c r="S793" s="742"/>
    </row>
    <row r="794" spans="1:19" ht="14.4" customHeight="1" x14ac:dyDescent="0.3">
      <c r="A794" s="737" t="s">
        <v>6689</v>
      </c>
      <c r="B794" s="738" t="s">
        <v>6898</v>
      </c>
      <c r="C794" s="738" t="s">
        <v>625</v>
      </c>
      <c r="D794" s="738" t="s">
        <v>6621</v>
      </c>
      <c r="E794" s="738" t="s">
        <v>6651</v>
      </c>
      <c r="F794" s="738" t="s">
        <v>6760</v>
      </c>
      <c r="G794" s="738" t="s">
        <v>6761</v>
      </c>
      <c r="H794" s="741"/>
      <c r="I794" s="741"/>
      <c r="J794" s="738"/>
      <c r="K794" s="738"/>
      <c r="L794" s="741">
        <v>5</v>
      </c>
      <c r="M794" s="741">
        <v>385</v>
      </c>
      <c r="N794" s="738">
        <v>1</v>
      </c>
      <c r="O794" s="738">
        <v>77</v>
      </c>
      <c r="P794" s="741"/>
      <c r="Q794" s="741"/>
      <c r="R794" s="754"/>
      <c r="S794" s="742"/>
    </row>
    <row r="795" spans="1:19" ht="14.4" customHeight="1" x14ac:dyDescent="0.3">
      <c r="A795" s="737" t="s">
        <v>6689</v>
      </c>
      <c r="B795" s="738" t="s">
        <v>6898</v>
      </c>
      <c r="C795" s="738" t="s">
        <v>625</v>
      </c>
      <c r="D795" s="738" t="s">
        <v>6621</v>
      </c>
      <c r="E795" s="738" t="s">
        <v>6651</v>
      </c>
      <c r="F795" s="738" t="s">
        <v>6762</v>
      </c>
      <c r="G795" s="738" t="s">
        <v>6763</v>
      </c>
      <c r="H795" s="741"/>
      <c r="I795" s="741"/>
      <c r="J795" s="738"/>
      <c r="K795" s="738"/>
      <c r="L795" s="741">
        <v>1</v>
      </c>
      <c r="M795" s="741">
        <v>59</v>
      </c>
      <c r="N795" s="738">
        <v>1</v>
      </c>
      <c r="O795" s="738">
        <v>59</v>
      </c>
      <c r="P795" s="741"/>
      <c r="Q795" s="741"/>
      <c r="R795" s="754"/>
      <c r="S795" s="742"/>
    </row>
    <row r="796" spans="1:19" ht="14.4" customHeight="1" x14ac:dyDescent="0.3">
      <c r="A796" s="737" t="s">
        <v>6689</v>
      </c>
      <c r="B796" s="738" t="s">
        <v>6898</v>
      </c>
      <c r="C796" s="738" t="s">
        <v>625</v>
      </c>
      <c r="D796" s="738" t="s">
        <v>3099</v>
      </c>
      <c r="E796" s="738" t="s">
        <v>6651</v>
      </c>
      <c r="F796" s="738" t="s">
        <v>6654</v>
      </c>
      <c r="G796" s="738" t="s">
        <v>6655</v>
      </c>
      <c r="H796" s="741">
        <v>4</v>
      </c>
      <c r="I796" s="741">
        <v>116</v>
      </c>
      <c r="J796" s="738">
        <v>1.288888888888889</v>
      </c>
      <c r="K796" s="738">
        <v>29</v>
      </c>
      <c r="L796" s="741">
        <v>3</v>
      </c>
      <c r="M796" s="741">
        <v>90</v>
      </c>
      <c r="N796" s="738">
        <v>1</v>
      </c>
      <c r="O796" s="738">
        <v>30</v>
      </c>
      <c r="P796" s="741"/>
      <c r="Q796" s="741"/>
      <c r="R796" s="754"/>
      <c r="S796" s="742"/>
    </row>
    <row r="797" spans="1:19" ht="14.4" customHeight="1" x14ac:dyDescent="0.3">
      <c r="A797" s="737" t="s">
        <v>6689</v>
      </c>
      <c r="B797" s="738" t="s">
        <v>6898</v>
      </c>
      <c r="C797" s="738" t="s">
        <v>625</v>
      </c>
      <c r="D797" s="738" t="s">
        <v>3099</v>
      </c>
      <c r="E797" s="738" t="s">
        <v>6651</v>
      </c>
      <c r="F797" s="738" t="s">
        <v>6656</v>
      </c>
      <c r="G797" s="738" t="s">
        <v>6657</v>
      </c>
      <c r="H797" s="741">
        <v>16</v>
      </c>
      <c r="I797" s="741">
        <v>1024</v>
      </c>
      <c r="J797" s="738">
        <v>0.67457180500658764</v>
      </c>
      <c r="K797" s="738">
        <v>64</v>
      </c>
      <c r="L797" s="741">
        <v>23</v>
      </c>
      <c r="M797" s="741">
        <v>1518</v>
      </c>
      <c r="N797" s="738">
        <v>1</v>
      </c>
      <c r="O797" s="738">
        <v>66</v>
      </c>
      <c r="P797" s="741">
        <v>25</v>
      </c>
      <c r="Q797" s="741">
        <v>1650</v>
      </c>
      <c r="R797" s="754">
        <v>1.0869565217391304</v>
      </c>
      <c r="S797" s="742">
        <v>66</v>
      </c>
    </row>
    <row r="798" spans="1:19" ht="14.4" customHeight="1" x14ac:dyDescent="0.3">
      <c r="A798" s="737" t="s">
        <v>6689</v>
      </c>
      <c r="B798" s="738" t="s">
        <v>6898</v>
      </c>
      <c r="C798" s="738" t="s">
        <v>625</v>
      </c>
      <c r="D798" s="738" t="s">
        <v>3099</v>
      </c>
      <c r="E798" s="738" t="s">
        <v>6651</v>
      </c>
      <c r="F798" s="738" t="s">
        <v>6720</v>
      </c>
      <c r="G798" s="738" t="s">
        <v>6721</v>
      </c>
      <c r="H798" s="741">
        <v>75</v>
      </c>
      <c r="I798" s="741">
        <v>10800</v>
      </c>
      <c r="J798" s="738">
        <v>2.3116438356164384</v>
      </c>
      <c r="K798" s="738">
        <v>144</v>
      </c>
      <c r="L798" s="741">
        <v>32</v>
      </c>
      <c r="M798" s="741">
        <v>4672</v>
      </c>
      <c r="N798" s="738">
        <v>1</v>
      </c>
      <c r="O798" s="738">
        <v>146</v>
      </c>
      <c r="P798" s="741">
        <v>33</v>
      </c>
      <c r="Q798" s="741">
        <v>4851</v>
      </c>
      <c r="R798" s="754">
        <v>1.0383133561643836</v>
      </c>
      <c r="S798" s="742">
        <v>147</v>
      </c>
    </row>
    <row r="799" spans="1:19" ht="14.4" customHeight="1" x14ac:dyDescent="0.3">
      <c r="A799" s="737" t="s">
        <v>6689</v>
      </c>
      <c r="B799" s="738" t="s">
        <v>6898</v>
      </c>
      <c r="C799" s="738" t="s">
        <v>625</v>
      </c>
      <c r="D799" s="738" t="s">
        <v>3099</v>
      </c>
      <c r="E799" s="738" t="s">
        <v>6651</v>
      </c>
      <c r="F799" s="738" t="s">
        <v>6695</v>
      </c>
      <c r="G799" s="738" t="s">
        <v>6696</v>
      </c>
      <c r="H799" s="741">
        <v>14</v>
      </c>
      <c r="I799" s="741">
        <v>490</v>
      </c>
      <c r="J799" s="738">
        <v>0.88288288288288286</v>
      </c>
      <c r="K799" s="738">
        <v>35</v>
      </c>
      <c r="L799" s="741">
        <v>15</v>
      </c>
      <c r="M799" s="741">
        <v>555</v>
      </c>
      <c r="N799" s="738">
        <v>1</v>
      </c>
      <c r="O799" s="738">
        <v>37</v>
      </c>
      <c r="P799" s="741">
        <v>10</v>
      </c>
      <c r="Q799" s="741">
        <v>370</v>
      </c>
      <c r="R799" s="754">
        <v>0.66666666666666663</v>
      </c>
      <c r="S799" s="742">
        <v>37</v>
      </c>
    </row>
    <row r="800" spans="1:19" ht="14.4" customHeight="1" x14ac:dyDescent="0.3">
      <c r="A800" s="737" t="s">
        <v>6689</v>
      </c>
      <c r="B800" s="738" t="s">
        <v>6898</v>
      </c>
      <c r="C800" s="738" t="s">
        <v>625</v>
      </c>
      <c r="D800" s="738" t="s">
        <v>3099</v>
      </c>
      <c r="E800" s="738" t="s">
        <v>6651</v>
      </c>
      <c r="F800" s="738" t="s">
        <v>6662</v>
      </c>
      <c r="G800" s="738" t="s">
        <v>6663</v>
      </c>
      <c r="H800" s="741"/>
      <c r="I800" s="741"/>
      <c r="J800" s="738"/>
      <c r="K800" s="738"/>
      <c r="L800" s="741"/>
      <c r="M800" s="741"/>
      <c r="N800" s="738"/>
      <c r="O800" s="738"/>
      <c r="P800" s="741">
        <v>1</v>
      </c>
      <c r="Q800" s="741">
        <v>86</v>
      </c>
      <c r="R800" s="754"/>
      <c r="S800" s="742">
        <v>86</v>
      </c>
    </row>
    <row r="801" spans="1:19" ht="14.4" customHeight="1" x14ac:dyDescent="0.3">
      <c r="A801" s="737" t="s">
        <v>6689</v>
      </c>
      <c r="B801" s="738" t="s">
        <v>6898</v>
      </c>
      <c r="C801" s="738" t="s">
        <v>625</v>
      </c>
      <c r="D801" s="738" t="s">
        <v>3099</v>
      </c>
      <c r="E801" s="738" t="s">
        <v>6651</v>
      </c>
      <c r="F801" s="738" t="s">
        <v>6782</v>
      </c>
      <c r="G801" s="738" t="s">
        <v>6783</v>
      </c>
      <c r="H801" s="741">
        <v>99</v>
      </c>
      <c r="I801" s="741">
        <v>16335</v>
      </c>
      <c r="J801" s="738">
        <v>1.5642056880206836</v>
      </c>
      <c r="K801" s="738">
        <v>165</v>
      </c>
      <c r="L801" s="741">
        <v>59</v>
      </c>
      <c r="M801" s="741">
        <v>10443</v>
      </c>
      <c r="N801" s="738">
        <v>1</v>
      </c>
      <c r="O801" s="738">
        <v>177</v>
      </c>
      <c r="P801" s="741">
        <v>57</v>
      </c>
      <c r="Q801" s="741">
        <v>10089</v>
      </c>
      <c r="R801" s="754">
        <v>0.96610169491525422</v>
      </c>
      <c r="S801" s="742">
        <v>177</v>
      </c>
    </row>
    <row r="802" spans="1:19" ht="14.4" customHeight="1" x14ac:dyDescent="0.3">
      <c r="A802" s="737" t="s">
        <v>6689</v>
      </c>
      <c r="B802" s="738" t="s">
        <v>6898</v>
      </c>
      <c r="C802" s="738" t="s">
        <v>625</v>
      </c>
      <c r="D802" s="738" t="s">
        <v>3099</v>
      </c>
      <c r="E802" s="738" t="s">
        <v>6651</v>
      </c>
      <c r="F802" s="738" t="s">
        <v>6664</v>
      </c>
      <c r="G802" s="738" t="s">
        <v>6665</v>
      </c>
      <c r="H802" s="741"/>
      <c r="I802" s="741"/>
      <c r="J802" s="738"/>
      <c r="K802" s="738"/>
      <c r="L802" s="741">
        <v>2</v>
      </c>
      <c r="M802" s="741">
        <v>66.66</v>
      </c>
      <c r="N802" s="738">
        <v>1</v>
      </c>
      <c r="O802" s="738">
        <v>33.33</v>
      </c>
      <c r="P802" s="741">
        <v>1</v>
      </c>
      <c r="Q802" s="741">
        <v>33.33</v>
      </c>
      <c r="R802" s="754">
        <v>0.5</v>
      </c>
      <c r="S802" s="742">
        <v>33.33</v>
      </c>
    </row>
    <row r="803" spans="1:19" ht="14.4" customHeight="1" x14ac:dyDescent="0.3">
      <c r="A803" s="737" t="s">
        <v>6689</v>
      </c>
      <c r="B803" s="738" t="s">
        <v>6898</v>
      </c>
      <c r="C803" s="738" t="s">
        <v>625</v>
      </c>
      <c r="D803" s="738" t="s">
        <v>3099</v>
      </c>
      <c r="E803" s="738" t="s">
        <v>6651</v>
      </c>
      <c r="F803" s="738" t="s">
        <v>6699</v>
      </c>
      <c r="G803" s="738" t="s">
        <v>6700</v>
      </c>
      <c r="H803" s="741">
        <v>73</v>
      </c>
      <c r="I803" s="741">
        <v>7884</v>
      </c>
      <c r="J803" s="738">
        <v>1.0788177339901477</v>
      </c>
      <c r="K803" s="738">
        <v>108</v>
      </c>
      <c r="L803" s="741">
        <v>63</v>
      </c>
      <c r="M803" s="741">
        <v>7308</v>
      </c>
      <c r="N803" s="738">
        <v>1</v>
      </c>
      <c r="O803" s="738">
        <v>116</v>
      </c>
      <c r="P803" s="741">
        <v>60</v>
      </c>
      <c r="Q803" s="741">
        <v>6960</v>
      </c>
      <c r="R803" s="754">
        <v>0.95238095238095233</v>
      </c>
      <c r="S803" s="742">
        <v>116</v>
      </c>
    </row>
    <row r="804" spans="1:19" ht="14.4" customHeight="1" x14ac:dyDescent="0.3">
      <c r="A804" s="737" t="s">
        <v>6689</v>
      </c>
      <c r="B804" s="738" t="s">
        <v>6898</v>
      </c>
      <c r="C804" s="738" t="s">
        <v>625</v>
      </c>
      <c r="D804" s="738" t="s">
        <v>3099</v>
      </c>
      <c r="E804" s="738" t="s">
        <v>6651</v>
      </c>
      <c r="F804" s="738" t="s">
        <v>6666</v>
      </c>
      <c r="G804" s="738" t="s">
        <v>6667</v>
      </c>
      <c r="H804" s="741">
        <v>35</v>
      </c>
      <c r="I804" s="741">
        <v>1260</v>
      </c>
      <c r="J804" s="738">
        <v>2.0031796502384736</v>
      </c>
      <c r="K804" s="738">
        <v>36</v>
      </c>
      <c r="L804" s="741">
        <v>17</v>
      </c>
      <c r="M804" s="741">
        <v>629</v>
      </c>
      <c r="N804" s="738">
        <v>1</v>
      </c>
      <c r="O804" s="738">
        <v>37</v>
      </c>
      <c r="P804" s="741">
        <v>22</v>
      </c>
      <c r="Q804" s="741">
        <v>814</v>
      </c>
      <c r="R804" s="754">
        <v>1.2941176470588236</v>
      </c>
      <c r="S804" s="742">
        <v>37</v>
      </c>
    </row>
    <row r="805" spans="1:19" ht="14.4" customHeight="1" x14ac:dyDescent="0.3">
      <c r="A805" s="737" t="s">
        <v>6689</v>
      </c>
      <c r="B805" s="738" t="s">
        <v>6898</v>
      </c>
      <c r="C805" s="738" t="s">
        <v>625</v>
      </c>
      <c r="D805" s="738" t="s">
        <v>3099</v>
      </c>
      <c r="E805" s="738" t="s">
        <v>6651</v>
      </c>
      <c r="F805" s="738" t="s">
        <v>6756</v>
      </c>
      <c r="G805" s="738" t="s">
        <v>6757</v>
      </c>
      <c r="H805" s="741"/>
      <c r="I805" s="741"/>
      <c r="J805" s="738"/>
      <c r="K805" s="738"/>
      <c r="L805" s="741">
        <v>1</v>
      </c>
      <c r="M805" s="741">
        <v>58</v>
      </c>
      <c r="N805" s="738">
        <v>1</v>
      </c>
      <c r="O805" s="738">
        <v>58</v>
      </c>
      <c r="P805" s="741"/>
      <c r="Q805" s="741"/>
      <c r="R805" s="754"/>
      <c r="S805" s="742"/>
    </row>
    <row r="806" spans="1:19" ht="14.4" customHeight="1" x14ac:dyDescent="0.3">
      <c r="A806" s="737" t="s">
        <v>6689</v>
      </c>
      <c r="B806" s="738" t="s">
        <v>6898</v>
      </c>
      <c r="C806" s="738" t="s">
        <v>625</v>
      </c>
      <c r="D806" s="738" t="s">
        <v>3099</v>
      </c>
      <c r="E806" s="738" t="s">
        <v>6651</v>
      </c>
      <c r="F806" s="738" t="s">
        <v>6726</v>
      </c>
      <c r="G806" s="738" t="s">
        <v>6727</v>
      </c>
      <c r="H806" s="741">
        <v>1</v>
      </c>
      <c r="I806" s="741">
        <v>31</v>
      </c>
      <c r="J806" s="738"/>
      <c r="K806" s="738">
        <v>31</v>
      </c>
      <c r="L806" s="741"/>
      <c r="M806" s="741"/>
      <c r="N806" s="738"/>
      <c r="O806" s="738"/>
      <c r="P806" s="741"/>
      <c r="Q806" s="741"/>
      <c r="R806" s="754"/>
      <c r="S806" s="742"/>
    </row>
    <row r="807" spans="1:19" ht="14.4" customHeight="1" x14ac:dyDescent="0.3">
      <c r="A807" s="737" t="s">
        <v>6689</v>
      </c>
      <c r="B807" s="738" t="s">
        <v>6898</v>
      </c>
      <c r="C807" s="738" t="s">
        <v>625</v>
      </c>
      <c r="D807" s="738" t="s">
        <v>3099</v>
      </c>
      <c r="E807" s="738" t="s">
        <v>6651</v>
      </c>
      <c r="F807" s="738" t="s">
        <v>6758</v>
      </c>
      <c r="G807" s="738" t="s">
        <v>6759</v>
      </c>
      <c r="H807" s="741">
        <v>62</v>
      </c>
      <c r="I807" s="741">
        <v>20522</v>
      </c>
      <c r="J807" s="738">
        <v>1.2882611424984307</v>
      </c>
      <c r="K807" s="738">
        <v>331</v>
      </c>
      <c r="L807" s="741">
        <v>45</v>
      </c>
      <c r="M807" s="741">
        <v>15930</v>
      </c>
      <c r="N807" s="738">
        <v>1</v>
      </c>
      <c r="O807" s="738">
        <v>354</v>
      </c>
      <c r="P807" s="741">
        <v>68</v>
      </c>
      <c r="Q807" s="741">
        <v>24140</v>
      </c>
      <c r="R807" s="754">
        <v>1.5153797865662273</v>
      </c>
      <c r="S807" s="742">
        <v>355</v>
      </c>
    </row>
    <row r="808" spans="1:19" ht="14.4" customHeight="1" x14ac:dyDescent="0.3">
      <c r="A808" s="737" t="s">
        <v>6689</v>
      </c>
      <c r="B808" s="738" t="s">
        <v>6898</v>
      </c>
      <c r="C808" s="738" t="s">
        <v>625</v>
      </c>
      <c r="D808" s="738" t="s">
        <v>3099</v>
      </c>
      <c r="E808" s="738" t="s">
        <v>6651</v>
      </c>
      <c r="F808" s="738" t="s">
        <v>6920</v>
      </c>
      <c r="G808" s="738" t="s">
        <v>6921</v>
      </c>
      <c r="H808" s="741"/>
      <c r="I808" s="741"/>
      <c r="J808" s="738"/>
      <c r="K808" s="738"/>
      <c r="L808" s="741">
        <v>2</v>
      </c>
      <c r="M808" s="741">
        <v>0</v>
      </c>
      <c r="N808" s="738"/>
      <c r="O808" s="738">
        <v>0</v>
      </c>
      <c r="P808" s="741"/>
      <c r="Q808" s="741"/>
      <c r="R808" s="754"/>
      <c r="S808" s="742"/>
    </row>
    <row r="809" spans="1:19" ht="14.4" customHeight="1" x14ac:dyDescent="0.3">
      <c r="A809" s="737" t="s">
        <v>6689</v>
      </c>
      <c r="B809" s="738" t="s">
        <v>6898</v>
      </c>
      <c r="C809" s="738" t="s">
        <v>625</v>
      </c>
      <c r="D809" s="738" t="s">
        <v>3099</v>
      </c>
      <c r="E809" s="738" t="s">
        <v>6651</v>
      </c>
      <c r="F809" s="738" t="s">
        <v>6924</v>
      </c>
      <c r="G809" s="738" t="s">
        <v>6925</v>
      </c>
      <c r="H809" s="741"/>
      <c r="I809" s="741"/>
      <c r="J809" s="738"/>
      <c r="K809" s="738"/>
      <c r="L809" s="741">
        <v>2</v>
      </c>
      <c r="M809" s="741">
        <v>400</v>
      </c>
      <c r="N809" s="738">
        <v>1</v>
      </c>
      <c r="O809" s="738">
        <v>200</v>
      </c>
      <c r="P809" s="741"/>
      <c r="Q809" s="741"/>
      <c r="R809" s="754"/>
      <c r="S809" s="742"/>
    </row>
    <row r="810" spans="1:19" ht="14.4" customHeight="1" x14ac:dyDescent="0.3">
      <c r="A810" s="737" t="s">
        <v>6689</v>
      </c>
      <c r="B810" s="738" t="s">
        <v>6898</v>
      </c>
      <c r="C810" s="738" t="s">
        <v>625</v>
      </c>
      <c r="D810" s="738" t="s">
        <v>3099</v>
      </c>
      <c r="E810" s="738" t="s">
        <v>6651</v>
      </c>
      <c r="F810" s="738" t="s">
        <v>6703</v>
      </c>
      <c r="G810" s="738" t="s">
        <v>6704</v>
      </c>
      <c r="H810" s="741">
        <v>1</v>
      </c>
      <c r="I810" s="741">
        <v>70</v>
      </c>
      <c r="J810" s="738">
        <v>0.31531531531531531</v>
      </c>
      <c r="K810" s="738">
        <v>70</v>
      </c>
      <c r="L810" s="741">
        <v>3</v>
      </c>
      <c r="M810" s="741">
        <v>222</v>
      </c>
      <c r="N810" s="738">
        <v>1</v>
      </c>
      <c r="O810" s="738">
        <v>74</v>
      </c>
      <c r="P810" s="741">
        <v>5</v>
      </c>
      <c r="Q810" s="741">
        <v>370</v>
      </c>
      <c r="R810" s="754">
        <v>1.6666666666666667</v>
      </c>
      <c r="S810" s="742">
        <v>74</v>
      </c>
    </row>
    <row r="811" spans="1:19" ht="14.4" customHeight="1" x14ac:dyDescent="0.3">
      <c r="A811" s="737" t="s">
        <v>6689</v>
      </c>
      <c r="B811" s="738" t="s">
        <v>6898</v>
      </c>
      <c r="C811" s="738" t="s">
        <v>625</v>
      </c>
      <c r="D811" s="738" t="s">
        <v>3099</v>
      </c>
      <c r="E811" s="738" t="s">
        <v>6651</v>
      </c>
      <c r="F811" s="738" t="s">
        <v>6760</v>
      </c>
      <c r="G811" s="738" t="s">
        <v>6761</v>
      </c>
      <c r="H811" s="741">
        <v>26</v>
      </c>
      <c r="I811" s="741">
        <v>2002</v>
      </c>
      <c r="J811" s="738">
        <v>2.8888888888888888</v>
      </c>
      <c r="K811" s="738">
        <v>77</v>
      </c>
      <c r="L811" s="741">
        <v>9</v>
      </c>
      <c r="M811" s="741">
        <v>693</v>
      </c>
      <c r="N811" s="738">
        <v>1</v>
      </c>
      <c r="O811" s="738">
        <v>77</v>
      </c>
      <c r="P811" s="741">
        <v>9</v>
      </c>
      <c r="Q811" s="741">
        <v>693</v>
      </c>
      <c r="R811" s="754">
        <v>1</v>
      </c>
      <c r="S811" s="742">
        <v>77</v>
      </c>
    </row>
    <row r="812" spans="1:19" ht="14.4" customHeight="1" x14ac:dyDescent="0.3">
      <c r="A812" s="737" t="s">
        <v>6689</v>
      </c>
      <c r="B812" s="738" t="s">
        <v>6898</v>
      </c>
      <c r="C812" s="738" t="s">
        <v>625</v>
      </c>
      <c r="D812" s="738" t="s">
        <v>3099</v>
      </c>
      <c r="E812" s="738" t="s">
        <v>6651</v>
      </c>
      <c r="F812" s="738" t="s">
        <v>6670</v>
      </c>
      <c r="G812" s="738" t="s">
        <v>6671</v>
      </c>
      <c r="H812" s="741">
        <v>61</v>
      </c>
      <c r="I812" s="741">
        <v>3477</v>
      </c>
      <c r="J812" s="738">
        <v>1.9010388190267906</v>
      </c>
      <c r="K812" s="738">
        <v>57</v>
      </c>
      <c r="L812" s="741">
        <v>31</v>
      </c>
      <c r="M812" s="741">
        <v>1829</v>
      </c>
      <c r="N812" s="738">
        <v>1</v>
      </c>
      <c r="O812" s="738">
        <v>59</v>
      </c>
      <c r="P812" s="741">
        <v>36</v>
      </c>
      <c r="Q812" s="741">
        <v>2124</v>
      </c>
      <c r="R812" s="754">
        <v>1.1612903225806452</v>
      </c>
      <c r="S812" s="742">
        <v>59</v>
      </c>
    </row>
    <row r="813" spans="1:19" ht="14.4" customHeight="1" x14ac:dyDescent="0.3">
      <c r="A813" s="737" t="s">
        <v>6689</v>
      </c>
      <c r="B813" s="738" t="s">
        <v>6898</v>
      </c>
      <c r="C813" s="738" t="s">
        <v>625</v>
      </c>
      <c r="D813" s="738" t="s">
        <v>3099</v>
      </c>
      <c r="E813" s="738" t="s">
        <v>6651</v>
      </c>
      <c r="F813" s="738" t="s">
        <v>6932</v>
      </c>
      <c r="G813" s="738" t="s">
        <v>6933</v>
      </c>
      <c r="H813" s="741"/>
      <c r="I813" s="741"/>
      <c r="J813" s="738"/>
      <c r="K813" s="738"/>
      <c r="L813" s="741"/>
      <c r="M813" s="741"/>
      <c r="N813" s="738"/>
      <c r="O813" s="738"/>
      <c r="P813" s="741">
        <v>2</v>
      </c>
      <c r="Q813" s="741">
        <v>128</v>
      </c>
      <c r="R813" s="754"/>
      <c r="S813" s="742">
        <v>64</v>
      </c>
    </row>
    <row r="814" spans="1:19" ht="14.4" customHeight="1" x14ac:dyDescent="0.3">
      <c r="A814" s="737" t="s">
        <v>6689</v>
      </c>
      <c r="B814" s="738" t="s">
        <v>6898</v>
      </c>
      <c r="C814" s="738" t="s">
        <v>625</v>
      </c>
      <c r="D814" s="738" t="s">
        <v>3102</v>
      </c>
      <c r="E814" s="738" t="s">
        <v>6651</v>
      </c>
      <c r="F814" s="738" t="s">
        <v>6654</v>
      </c>
      <c r="G814" s="738" t="s">
        <v>6655</v>
      </c>
      <c r="H814" s="741"/>
      <c r="I814" s="741"/>
      <c r="J814" s="738"/>
      <c r="K814" s="738"/>
      <c r="L814" s="741"/>
      <c r="M814" s="741"/>
      <c r="N814" s="738"/>
      <c r="O814" s="738"/>
      <c r="P814" s="741">
        <v>4</v>
      </c>
      <c r="Q814" s="741">
        <v>120</v>
      </c>
      <c r="R814" s="754"/>
      <c r="S814" s="742">
        <v>30</v>
      </c>
    </row>
    <row r="815" spans="1:19" ht="14.4" customHeight="1" x14ac:dyDescent="0.3">
      <c r="A815" s="737" t="s">
        <v>6689</v>
      </c>
      <c r="B815" s="738" t="s">
        <v>6898</v>
      </c>
      <c r="C815" s="738" t="s">
        <v>625</v>
      </c>
      <c r="D815" s="738" t="s">
        <v>3102</v>
      </c>
      <c r="E815" s="738" t="s">
        <v>6651</v>
      </c>
      <c r="F815" s="738" t="s">
        <v>6656</v>
      </c>
      <c r="G815" s="738" t="s">
        <v>6657</v>
      </c>
      <c r="H815" s="741"/>
      <c r="I815" s="741"/>
      <c r="J815" s="738"/>
      <c r="K815" s="738"/>
      <c r="L815" s="741"/>
      <c r="M815" s="741"/>
      <c r="N815" s="738"/>
      <c r="O815" s="738"/>
      <c r="P815" s="741">
        <v>1</v>
      </c>
      <c r="Q815" s="741">
        <v>66</v>
      </c>
      <c r="R815" s="754"/>
      <c r="S815" s="742">
        <v>66</v>
      </c>
    </row>
    <row r="816" spans="1:19" ht="14.4" customHeight="1" x14ac:dyDescent="0.3">
      <c r="A816" s="737" t="s">
        <v>6689</v>
      </c>
      <c r="B816" s="738" t="s">
        <v>6898</v>
      </c>
      <c r="C816" s="738" t="s">
        <v>625</v>
      </c>
      <c r="D816" s="738" t="s">
        <v>3102</v>
      </c>
      <c r="E816" s="738" t="s">
        <v>6651</v>
      </c>
      <c r="F816" s="738" t="s">
        <v>6699</v>
      </c>
      <c r="G816" s="738" t="s">
        <v>6700</v>
      </c>
      <c r="H816" s="741"/>
      <c r="I816" s="741"/>
      <c r="J816" s="738"/>
      <c r="K816" s="738"/>
      <c r="L816" s="741"/>
      <c r="M816" s="741"/>
      <c r="N816" s="738"/>
      <c r="O816" s="738"/>
      <c r="P816" s="741">
        <v>21</v>
      </c>
      <c r="Q816" s="741">
        <v>2436</v>
      </c>
      <c r="R816" s="754"/>
      <c r="S816" s="742">
        <v>116</v>
      </c>
    </row>
    <row r="817" spans="1:19" ht="14.4" customHeight="1" x14ac:dyDescent="0.3">
      <c r="A817" s="737" t="s">
        <v>6689</v>
      </c>
      <c r="B817" s="738" t="s">
        <v>6898</v>
      </c>
      <c r="C817" s="738" t="s">
        <v>625</v>
      </c>
      <c r="D817" s="738" t="s">
        <v>3102</v>
      </c>
      <c r="E817" s="738" t="s">
        <v>6651</v>
      </c>
      <c r="F817" s="738" t="s">
        <v>6758</v>
      </c>
      <c r="G817" s="738" t="s">
        <v>6759</v>
      </c>
      <c r="H817" s="741"/>
      <c r="I817" s="741"/>
      <c r="J817" s="738"/>
      <c r="K817" s="738"/>
      <c r="L817" s="741"/>
      <c r="M817" s="741"/>
      <c r="N817" s="738"/>
      <c r="O817" s="738"/>
      <c r="P817" s="741">
        <v>32</v>
      </c>
      <c r="Q817" s="741">
        <v>11360</v>
      </c>
      <c r="R817" s="754"/>
      <c r="S817" s="742">
        <v>355</v>
      </c>
    </row>
    <row r="818" spans="1:19" ht="14.4" customHeight="1" x14ac:dyDescent="0.3">
      <c r="A818" s="737" t="s">
        <v>6689</v>
      </c>
      <c r="B818" s="738" t="s">
        <v>6898</v>
      </c>
      <c r="C818" s="738" t="s">
        <v>625</v>
      </c>
      <c r="D818" s="738" t="s">
        <v>3102</v>
      </c>
      <c r="E818" s="738" t="s">
        <v>6651</v>
      </c>
      <c r="F818" s="738" t="s">
        <v>6920</v>
      </c>
      <c r="G818" s="738" t="s">
        <v>6921</v>
      </c>
      <c r="H818" s="741"/>
      <c r="I818" s="741"/>
      <c r="J818" s="738"/>
      <c r="K818" s="738"/>
      <c r="L818" s="741"/>
      <c r="M818" s="741"/>
      <c r="N818" s="738"/>
      <c r="O818" s="738"/>
      <c r="P818" s="741">
        <v>3</v>
      </c>
      <c r="Q818" s="741">
        <v>0</v>
      </c>
      <c r="R818" s="754"/>
      <c r="S818" s="742">
        <v>0</v>
      </c>
    </row>
    <row r="819" spans="1:19" ht="14.4" customHeight="1" x14ac:dyDescent="0.3">
      <c r="A819" s="737" t="s">
        <v>6689</v>
      </c>
      <c r="B819" s="738" t="s">
        <v>6898</v>
      </c>
      <c r="C819" s="738" t="s">
        <v>625</v>
      </c>
      <c r="D819" s="738" t="s">
        <v>3102</v>
      </c>
      <c r="E819" s="738" t="s">
        <v>6651</v>
      </c>
      <c r="F819" s="738" t="s">
        <v>6924</v>
      </c>
      <c r="G819" s="738" t="s">
        <v>6925</v>
      </c>
      <c r="H819" s="741"/>
      <c r="I819" s="741"/>
      <c r="J819" s="738"/>
      <c r="K819" s="738"/>
      <c r="L819" s="741"/>
      <c r="M819" s="741"/>
      <c r="N819" s="738"/>
      <c r="O819" s="738"/>
      <c r="P819" s="741">
        <v>28</v>
      </c>
      <c r="Q819" s="741">
        <v>5600</v>
      </c>
      <c r="R819" s="754"/>
      <c r="S819" s="742">
        <v>200</v>
      </c>
    </row>
    <row r="820" spans="1:19" ht="14.4" customHeight="1" x14ac:dyDescent="0.3">
      <c r="A820" s="737" t="s">
        <v>6689</v>
      </c>
      <c r="B820" s="738" t="s">
        <v>6898</v>
      </c>
      <c r="C820" s="738" t="s">
        <v>625</v>
      </c>
      <c r="D820" s="738" t="s">
        <v>3103</v>
      </c>
      <c r="E820" s="738" t="s">
        <v>6651</v>
      </c>
      <c r="F820" s="738" t="s">
        <v>6695</v>
      </c>
      <c r="G820" s="738" t="s">
        <v>6696</v>
      </c>
      <c r="H820" s="741">
        <v>1</v>
      </c>
      <c r="I820" s="741">
        <v>35</v>
      </c>
      <c r="J820" s="738"/>
      <c r="K820" s="738">
        <v>35</v>
      </c>
      <c r="L820" s="741"/>
      <c r="M820" s="741"/>
      <c r="N820" s="738"/>
      <c r="O820" s="738"/>
      <c r="P820" s="741"/>
      <c r="Q820" s="741"/>
      <c r="R820" s="754"/>
      <c r="S820" s="742"/>
    </row>
    <row r="821" spans="1:19" ht="14.4" customHeight="1" x14ac:dyDescent="0.3">
      <c r="A821" s="737" t="s">
        <v>6689</v>
      </c>
      <c r="B821" s="738" t="s">
        <v>6898</v>
      </c>
      <c r="C821" s="738" t="s">
        <v>625</v>
      </c>
      <c r="D821" s="738" t="s">
        <v>3105</v>
      </c>
      <c r="E821" s="738" t="s">
        <v>6651</v>
      </c>
      <c r="F821" s="738" t="s">
        <v>6656</v>
      </c>
      <c r="G821" s="738" t="s">
        <v>6657</v>
      </c>
      <c r="H821" s="741">
        <v>7</v>
      </c>
      <c r="I821" s="741">
        <v>448</v>
      </c>
      <c r="J821" s="738">
        <v>0.23406478578892373</v>
      </c>
      <c r="K821" s="738">
        <v>64</v>
      </c>
      <c r="L821" s="741">
        <v>29</v>
      </c>
      <c r="M821" s="741">
        <v>1914</v>
      </c>
      <c r="N821" s="738">
        <v>1</v>
      </c>
      <c r="O821" s="738">
        <v>66</v>
      </c>
      <c r="P821" s="741">
        <v>1</v>
      </c>
      <c r="Q821" s="741">
        <v>66</v>
      </c>
      <c r="R821" s="754">
        <v>3.4482758620689655E-2</v>
      </c>
      <c r="S821" s="742">
        <v>66</v>
      </c>
    </row>
    <row r="822" spans="1:19" ht="14.4" customHeight="1" x14ac:dyDescent="0.3">
      <c r="A822" s="737" t="s">
        <v>6689</v>
      </c>
      <c r="B822" s="738" t="s">
        <v>6898</v>
      </c>
      <c r="C822" s="738" t="s">
        <v>625</v>
      </c>
      <c r="D822" s="738" t="s">
        <v>3105</v>
      </c>
      <c r="E822" s="738" t="s">
        <v>6651</v>
      </c>
      <c r="F822" s="738" t="s">
        <v>6695</v>
      </c>
      <c r="G822" s="738" t="s">
        <v>6696</v>
      </c>
      <c r="H822" s="741"/>
      <c r="I822" s="741"/>
      <c r="J822" s="738"/>
      <c r="K822" s="738"/>
      <c r="L822" s="741">
        <v>6</v>
      </c>
      <c r="M822" s="741">
        <v>222</v>
      </c>
      <c r="N822" s="738">
        <v>1</v>
      </c>
      <c r="O822" s="738">
        <v>37</v>
      </c>
      <c r="P822" s="741">
        <v>1</v>
      </c>
      <c r="Q822" s="741">
        <v>37</v>
      </c>
      <c r="R822" s="754">
        <v>0.16666666666666666</v>
      </c>
      <c r="S822" s="742">
        <v>37</v>
      </c>
    </row>
    <row r="823" spans="1:19" ht="14.4" customHeight="1" x14ac:dyDescent="0.3">
      <c r="A823" s="737" t="s">
        <v>6689</v>
      </c>
      <c r="B823" s="738" t="s">
        <v>6898</v>
      </c>
      <c r="C823" s="738" t="s">
        <v>625</v>
      </c>
      <c r="D823" s="738" t="s">
        <v>3105</v>
      </c>
      <c r="E823" s="738" t="s">
        <v>6651</v>
      </c>
      <c r="F823" s="738" t="s">
        <v>6662</v>
      </c>
      <c r="G823" s="738" t="s">
        <v>6663</v>
      </c>
      <c r="H823" s="741">
        <v>1</v>
      </c>
      <c r="I823" s="741">
        <v>82</v>
      </c>
      <c r="J823" s="738">
        <v>0.15891472868217055</v>
      </c>
      <c r="K823" s="738">
        <v>82</v>
      </c>
      <c r="L823" s="741">
        <v>6</v>
      </c>
      <c r="M823" s="741">
        <v>516</v>
      </c>
      <c r="N823" s="738">
        <v>1</v>
      </c>
      <c r="O823" s="738">
        <v>86</v>
      </c>
      <c r="P823" s="741"/>
      <c r="Q823" s="741"/>
      <c r="R823" s="754"/>
      <c r="S823" s="742"/>
    </row>
    <row r="824" spans="1:19" ht="14.4" customHeight="1" x14ac:dyDescent="0.3">
      <c r="A824" s="737" t="s">
        <v>6689</v>
      </c>
      <c r="B824" s="738" t="s">
        <v>6898</v>
      </c>
      <c r="C824" s="738" t="s">
        <v>625</v>
      </c>
      <c r="D824" s="738" t="s">
        <v>3105</v>
      </c>
      <c r="E824" s="738" t="s">
        <v>6651</v>
      </c>
      <c r="F824" s="738" t="s">
        <v>6782</v>
      </c>
      <c r="G824" s="738" t="s">
        <v>6783</v>
      </c>
      <c r="H824" s="741">
        <v>2</v>
      </c>
      <c r="I824" s="741">
        <v>330</v>
      </c>
      <c r="J824" s="738">
        <v>9.3220338983050849E-2</v>
      </c>
      <c r="K824" s="738">
        <v>165</v>
      </c>
      <c r="L824" s="741">
        <v>20</v>
      </c>
      <c r="M824" s="741">
        <v>3540</v>
      </c>
      <c r="N824" s="738">
        <v>1</v>
      </c>
      <c r="O824" s="738">
        <v>177</v>
      </c>
      <c r="P824" s="741"/>
      <c r="Q824" s="741"/>
      <c r="R824" s="754"/>
      <c r="S824" s="742"/>
    </row>
    <row r="825" spans="1:19" ht="14.4" customHeight="1" x14ac:dyDescent="0.3">
      <c r="A825" s="737" t="s">
        <v>6689</v>
      </c>
      <c r="B825" s="738" t="s">
        <v>6898</v>
      </c>
      <c r="C825" s="738" t="s">
        <v>625</v>
      </c>
      <c r="D825" s="738" t="s">
        <v>3105</v>
      </c>
      <c r="E825" s="738" t="s">
        <v>6651</v>
      </c>
      <c r="F825" s="738" t="s">
        <v>6918</v>
      </c>
      <c r="G825" s="738" t="s">
        <v>6919</v>
      </c>
      <c r="H825" s="741">
        <v>3</v>
      </c>
      <c r="I825" s="741">
        <v>0</v>
      </c>
      <c r="J825" s="738"/>
      <c r="K825" s="738">
        <v>0</v>
      </c>
      <c r="L825" s="741"/>
      <c r="M825" s="741"/>
      <c r="N825" s="738"/>
      <c r="O825" s="738"/>
      <c r="P825" s="741"/>
      <c r="Q825" s="741"/>
      <c r="R825" s="754"/>
      <c r="S825" s="742"/>
    </row>
    <row r="826" spans="1:19" ht="14.4" customHeight="1" x14ac:dyDescent="0.3">
      <c r="A826" s="737" t="s">
        <v>6689</v>
      </c>
      <c r="B826" s="738" t="s">
        <v>6898</v>
      </c>
      <c r="C826" s="738" t="s">
        <v>625</v>
      </c>
      <c r="D826" s="738" t="s">
        <v>3105</v>
      </c>
      <c r="E826" s="738" t="s">
        <v>6651</v>
      </c>
      <c r="F826" s="738" t="s">
        <v>6664</v>
      </c>
      <c r="G826" s="738" t="s">
        <v>6665</v>
      </c>
      <c r="H826" s="741"/>
      <c r="I826" s="741"/>
      <c r="J826" s="738"/>
      <c r="K826" s="738"/>
      <c r="L826" s="741">
        <v>1</v>
      </c>
      <c r="M826" s="741">
        <v>33.33</v>
      </c>
      <c r="N826" s="738">
        <v>1</v>
      </c>
      <c r="O826" s="738">
        <v>33.33</v>
      </c>
      <c r="P826" s="741"/>
      <c r="Q826" s="741"/>
      <c r="R826" s="754"/>
      <c r="S826" s="742"/>
    </row>
    <row r="827" spans="1:19" ht="14.4" customHeight="1" x14ac:dyDescent="0.3">
      <c r="A827" s="737" t="s">
        <v>6689</v>
      </c>
      <c r="B827" s="738" t="s">
        <v>6898</v>
      </c>
      <c r="C827" s="738" t="s">
        <v>625</v>
      </c>
      <c r="D827" s="738" t="s">
        <v>3105</v>
      </c>
      <c r="E827" s="738" t="s">
        <v>6651</v>
      </c>
      <c r="F827" s="738" t="s">
        <v>6699</v>
      </c>
      <c r="G827" s="738" t="s">
        <v>6700</v>
      </c>
      <c r="H827" s="741">
        <v>37</v>
      </c>
      <c r="I827" s="741">
        <v>3996</v>
      </c>
      <c r="J827" s="738">
        <v>0.62633228840125388</v>
      </c>
      <c r="K827" s="738">
        <v>108</v>
      </c>
      <c r="L827" s="741">
        <v>55</v>
      </c>
      <c r="M827" s="741">
        <v>6380</v>
      </c>
      <c r="N827" s="738">
        <v>1</v>
      </c>
      <c r="O827" s="738">
        <v>116</v>
      </c>
      <c r="P827" s="741">
        <v>4</v>
      </c>
      <c r="Q827" s="741">
        <v>464</v>
      </c>
      <c r="R827" s="754">
        <v>7.2727272727272724E-2</v>
      </c>
      <c r="S827" s="742">
        <v>116</v>
      </c>
    </row>
    <row r="828" spans="1:19" ht="14.4" customHeight="1" x14ac:dyDescent="0.3">
      <c r="A828" s="737" t="s">
        <v>6689</v>
      </c>
      <c r="B828" s="738" t="s">
        <v>6898</v>
      </c>
      <c r="C828" s="738" t="s">
        <v>625</v>
      </c>
      <c r="D828" s="738" t="s">
        <v>3105</v>
      </c>
      <c r="E828" s="738" t="s">
        <v>6651</v>
      </c>
      <c r="F828" s="738" t="s">
        <v>6666</v>
      </c>
      <c r="G828" s="738" t="s">
        <v>6667</v>
      </c>
      <c r="H828" s="741">
        <v>1</v>
      </c>
      <c r="I828" s="741">
        <v>36</v>
      </c>
      <c r="J828" s="738">
        <v>5.1209103840682786E-2</v>
      </c>
      <c r="K828" s="738">
        <v>36</v>
      </c>
      <c r="L828" s="741">
        <v>19</v>
      </c>
      <c r="M828" s="741">
        <v>703</v>
      </c>
      <c r="N828" s="738">
        <v>1</v>
      </c>
      <c r="O828" s="738">
        <v>37</v>
      </c>
      <c r="P828" s="741">
        <v>1</v>
      </c>
      <c r="Q828" s="741">
        <v>37</v>
      </c>
      <c r="R828" s="754">
        <v>5.2631578947368418E-2</v>
      </c>
      <c r="S828" s="742">
        <v>37</v>
      </c>
    </row>
    <row r="829" spans="1:19" ht="14.4" customHeight="1" x14ac:dyDescent="0.3">
      <c r="A829" s="737" t="s">
        <v>6689</v>
      </c>
      <c r="B829" s="738" t="s">
        <v>6898</v>
      </c>
      <c r="C829" s="738" t="s">
        <v>625</v>
      </c>
      <c r="D829" s="738" t="s">
        <v>3105</v>
      </c>
      <c r="E829" s="738" t="s">
        <v>6651</v>
      </c>
      <c r="F829" s="738" t="s">
        <v>6758</v>
      </c>
      <c r="G829" s="738" t="s">
        <v>6759</v>
      </c>
      <c r="H829" s="741">
        <v>59</v>
      </c>
      <c r="I829" s="741">
        <v>19529</v>
      </c>
      <c r="J829" s="738">
        <v>0.39975845410628019</v>
      </c>
      <c r="K829" s="738">
        <v>331</v>
      </c>
      <c r="L829" s="741">
        <v>138</v>
      </c>
      <c r="M829" s="741">
        <v>48852</v>
      </c>
      <c r="N829" s="738">
        <v>1</v>
      </c>
      <c r="O829" s="738">
        <v>354</v>
      </c>
      <c r="P829" s="741">
        <v>8</v>
      </c>
      <c r="Q829" s="741">
        <v>2840</v>
      </c>
      <c r="R829" s="754">
        <v>5.8134774420699253E-2</v>
      </c>
      <c r="S829" s="742">
        <v>355</v>
      </c>
    </row>
    <row r="830" spans="1:19" ht="14.4" customHeight="1" x14ac:dyDescent="0.3">
      <c r="A830" s="737" t="s">
        <v>6689</v>
      </c>
      <c r="B830" s="738" t="s">
        <v>6898</v>
      </c>
      <c r="C830" s="738" t="s">
        <v>625</v>
      </c>
      <c r="D830" s="738" t="s">
        <v>3105</v>
      </c>
      <c r="E830" s="738" t="s">
        <v>6651</v>
      </c>
      <c r="F830" s="738" t="s">
        <v>6920</v>
      </c>
      <c r="G830" s="738" t="s">
        <v>6921</v>
      </c>
      <c r="H830" s="741">
        <v>36</v>
      </c>
      <c r="I830" s="741">
        <v>0</v>
      </c>
      <c r="J830" s="738"/>
      <c r="K830" s="738">
        <v>0</v>
      </c>
      <c r="L830" s="741">
        <v>44</v>
      </c>
      <c r="M830" s="741">
        <v>0</v>
      </c>
      <c r="N830" s="738"/>
      <c r="O830" s="738">
        <v>0</v>
      </c>
      <c r="P830" s="741">
        <v>4</v>
      </c>
      <c r="Q830" s="741">
        <v>0</v>
      </c>
      <c r="R830" s="754"/>
      <c r="S830" s="742">
        <v>0</v>
      </c>
    </row>
    <row r="831" spans="1:19" ht="14.4" customHeight="1" x14ac:dyDescent="0.3">
      <c r="A831" s="737" t="s">
        <v>6689</v>
      </c>
      <c r="B831" s="738" t="s">
        <v>6898</v>
      </c>
      <c r="C831" s="738" t="s">
        <v>625</v>
      </c>
      <c r="D831" s="738" t="s">
        <v>3105</v>
      </c>
      <c r="E831" s="738" t="s">
        <v>6651</v>
      </c>
      <c r="F831" s="738" t="s">
        <v>6924</v>
      </c>
      <c r="G831" s="738" t="s">
        <v>6925</v>
      </c>
      <c r="H831" s="741">
        <v>44</v>
      </c>
      <c r="I831" s="741">
        <v>8800</v>
      </c>
      <c r="J831" s="738">
        <v>0.95652173913043481</v>
      </c>
      <c r="K831" s="738">
        <v>200</v>
      </c>
      <c r="L831" s="741">
        <v>46</v>
      </c>
      <c r="M831" s="741">
        <v>9200</v>
      </c>
      <c r="N831" s="738">
        <v>1</v>
      </c>
      <c r="O831" s="738">
        <v>200</v>
      </c>
      <c r="P831" s="741">
        <v>2</v>
      </c>
      <c r="Q831" s="741">
        <v>400</v>
      </c>
      <c r="R831" s="754">
        <v>4.3478260869565216E-2</v>
      </c>
      <c r="S831" s="742">
        <v>200</v>
      </c>
    </row>
    <row r="832" spans="1:19" ht="14.4" customHeight="1" x14ac:dyDescent="0.3">
      <c r="A832" s="737" t="s">
        <v>6689</v>
      </c>
      <c r="B832" s="738" t="s">
        <v>6898</v>
      </c>
      <c r="C832" s="738" t="s">
        <v>625</v>
      </c>
      <c r="D832" s="738" t="s">
        <v>3105</v>
      </c>
      <c r="E832" s="738" t="s">
        <v>6651</v>
      </c>
      <c r="F832" s="738" t="s">
        <v>6703</v>
      </c>
      <c r="G832" s="738" t="s">
        <v>6704</v>
      </c>
      <c r="H832" s="741"/>
      <c r="I832" s="741"/>
      <c r="J832" s="738"/>
      <c r="K832" s="738"/>
      <c r="L832" s="741">
        <v>22</v>
      </c>
      <c r="M832" s="741">
        <v>1628</v>
      </c>
      <c r="N832" s="738">
        <v>1</v>
      </c>
      <c r="O832" s="738">
        <v>74</v>
      </c>
      <c r="P832" s="741">
        <v>2</v>
      </c>
      <c r="Q832" s="741">
        <v>148</v>
      </c>
      <c r="R832" s="754">
        <v>9.0909090909090912E-2</v>
      </c>
      <c r="S832" s="742">
        <v>74</v>
      </c>
    </row>
    <row r="833" spans="1:19" ht="14.4" customHeight="1" x14ac:dyDescent="0.3">
      <c r="A833" s="737" t="s">
        <v>6689</v>
      </c>
      <c r="B833" s="738" t="s">
        <v>6898</v>
      </c>
      <c r="C833" s="738" t="s">
        <v>625</v>
      </c>
      <c r="D833" s="738" t="s">
        <v>3109</v>
      </c>
      <c r="E833" s="738" t="s">
        <v>6651</v>
      </c>
      <c r="F833" s="738" t="s">
        <v>6654</v>
      </c>
      <c r="G833" s="738" t="s">
        <v>6655</v>
      </c>
      <c r="H833" s="741"/>
      <c r="I833" s="741"/>
      <c r="J833" s="738"/>
      <c r="K833" s="738"/>
      <c r="L833" s="741">
        <v>16</v>
      </c>
      <c r="M833" s="741">
        <v>480</v>
      </c>
      <c r="N833" s="738">
        <v>1</v>
      </c>
      <c r="O833" s="738">
        <v>30</v>
      </c>
      <c r="P833" s="741">
        <v>1</v>
      </c>
      <c r="Q833" s="741">
        <v>30</v>
      </c>
      <c r="R833" s="754">
        <v>6.25E-2</v>
      </c>
      <c r="S833" s="742">
        <v>30</v>
      </c>
    </row>
    <row r="834" spans="1:19" ht="14.4" customHeight="1" x14ac:dyDescent="0.3">
      <c r="A834" s="737" t="s">
        <v>6689</v>
      </c>
      <c r="B834" s="738" t="s">
        <v>6898</v>
      </c>
      <c r="C834" s="738" t="s">
        <v>625</v>
      </c>
      <c r="D834" s="738" t="s">
        <v>3109</v>
      </c>
      <c r="E834" s="738" t="s">
        <v>6651</v>
      </c>
      <c r="F834" s="738" t="s">
        <v>6656</v>
      </c>
      <c r="G834" s="738" t="s">
        <v>6657</v>
      </c>
      <c r="H834" s="741">
        <v>18</v>
      </c>
      <c r="I834" s="741">
        <v>1152</v>
      </c>
      <c r="J834" s="738">
        <v>4.3636363636363633</v>
      </c>
      <c r="K834" s="738">
        <v>64</v>
      </c>
      <c r="L834" s="741">
        <v>4</v>
      </c>
      <c r="M834" s="741">
        <v>264</v>
      </c>
      <c r="N834" s="738">
        <v>1</v>
      </c>
      <c r="O834" s="738">
        <v>66</v>
      </c>
      <c r="P834" s="741"/>
      <c r="Q834" s="741"/>
      <c r="R834" s="754"/>
      <c r="S834" s="742"/>
    </row>
    <row r="835" spans="1:19" ht="14.4" customHeight="1" x14ac:dyDescent="0.3">
      <c r="A835" s="737" t="s">
        <v>6689</v>
      </c>
      <c r="B835" s="738" t="s">
        <v>6898</v>
      </c>
      <c r="C835" s="738" t="s">
        <v>625</v>
      </c>
      <c r="D835" s="738" t="s">
        <v>3109</v>
      </c>
      <c r="E835" s="738" t="s">
        <v>6651</v>
      </c>
      <c r="F835" s="738" t="s">
        <v>6695</v>
      </c>
      <c r="G835" s="738" t="s">
        <v>6696</v>
      </c>
      <c r="H835" s="741">
        <v>12</v>
      </c>
      <c r="I835" s="741">
        <v>420</v>
      </c>
      <c r="J835" s="738">
        <v>11.351351351351351</v>
      </c>
      <c r="K835" s="738">
        <v>35</v>
      </c>
      <c r="L835" s="741">
        <v>1</v>
      </c>
      <c r="M835" s="741">
        <v>37</v>
      </c>
      <c r="N835" s="738">
        <v>1</v>
      </c>
      <c r="O835" s="738">
        <v>37</v>
      </c>
      <c r="P835" s="741"/>
      <c r="Q835" s="741"/>
      <c r="R835" s="754"/>
      <c r="S835" s="742"/>
    </row>
    <row r="836" spans="1:19" ht="14.4" customHeight="1" x14ac:dyDescent="0.3">
      <c r="A836" s="737" t="s">
        <v>6689</v>
      </c>
      <c r="B836" s="738" t="s">
        <v>6898</v>
      </c>
      <c r="C836" s="738" t="s">
        <v>625</v>
      </c>
      <c r="D836" s="738" t="s">
        <v>3109</v>
      </c>
      <c r="E836" s="738" t="s">
        <v>6651</v>
      </c>
      <c r="F836" s="738" t="s">
        <v>6662</v>
      </c>
      <c r="G836" s="738" t="s">
        <v>6663</v>
      </c>
      <c r="H836" s="741">
        <v>1</v>
      </c>
      <c r="I836" s="741">
        <v>82</v>
      </c>
      <c r="J836" s="738"/>
      <c r="K836" s="738">
        <v>82</v>
      </c>
      <c r="L836" s="741"/>
      <c r="M836" s="741"/>
      <c r="N836" s="738"/>
      <c r="O836" s="738"/>
      <c r="P836" s="741"/>
      <c r="Q836" s="741"/>
      <c r="R836" s="754"/>
      <c r="S836" s="742"/>
    </row>
    <row r="837" spans="1:19" ht="14.4" customHeight="1" x14ac:dyDescent="0.3">
      <c r="A837" s="737" t="s">
        <v>6689</v>
      </c>
      <c r="B837" s="738" t="s">
        <v>6898</v>
      </c>
      <c r="C837" s="738" t="s">
        <v>625</v>
      </c>
      <c r="D837" s="738" t="s">
        <v>3109</v>
      </c>
      <c r="E837" s="738" t="s">
        <v>6651</v>
      </c>
      <c r="F837" s="738" t="s">
        <v>6782</v>
      </c>
      <c r="G837" s="738" t="s">
        <v>6783</v>
      </c>
      <c r="H837" s="741">
        <v>35</v>
      </c>
      <c r="I837" s="741">
        <v>5775</v>
      </c>
      <c r="J837" s="738"/>
      <c r="K837" s="738">
        <v>165</v>
      </c>
      <c r="L837" s="741"/>
      <c r="M837" s="741"/>
      <c r="N837" s="738"/>
      <c r="O837" s="738"/>
      <c r="P837" s="741"/>
      <c r="Q837" s="741"/>
      <c r="R837" s="754"/>
      <c r="S837" s="742"/>
    </row>
    <row r="838" spans="1:19" ht="14.4" customHeight="1" x14ac:dyDescent="0.3">
      <c r="A838" s="737" t="s">
        <v>6689</v>
      </c>
      <c r="B838" s="738" t="s">
        <v>6898</v>
      </c>
      <c r="C838" s="738" t="s">
        <v>625</v>
      </c>
      <c r="D838" s="738" t="s">
        <v>3109</v>
      </c>
      <c r="E838" s="738" t="s">
        <v>6651</v>
      </c>
      <c r="F838" s="738" t="s">
        <v>6699</v>
      </c>
      <c r="G838" s="738" t="s">
        <v>6700</v>
      </c>
      <c r="H838" s="741">
        <v>38</v>
      </c>
      <c r="I838" s="741">
        <v>4104</v>
      </c>
      <c r="J838" s="738">
        <v>0.76911544227886053</v>
      </c>
      <c r="K838" s="738">
        <v>108</v>
      </c>
      <c r="L838" s="741">
        <v>46</v>
      </c>
      <c r="M838" s="741">
        <v>5336</v>
      </c>
      <c r="N838" s="738">
        <v>1</v>
      </c>
      <c r="O838" s="738">
        <v>116</v>
      </c>
      <c r="P838" s="741">
        <v>20</v>
      </c>
      <c r="Q838" s="741">
        <v>2320</v>
      </c>
      <c r="R838" s="754">
        <v>0.43478260869565216</v>
      </c>
      <c r="S838" s="742">
        <v>116</v>
      </c>
    </row>
    <row r="839" spans="1:19" ht="14.4" customHeight="1" x14ac:dyDescent="0.3">
      <c r="A839" s="737" t="s">
        <v>6689</v>
      </c>
      <c r="B839" s="738" t="s">
        <v>6898</v>
      </c>
      <c r="C839" s="738" t="s">
        <v>625</v>
      </c>
      <c r="D839" s="738" t="s">
        <v>3109</v>
      </c>
      <c r="E839" s="738" t="s">
        <v>6651</v>
      </c>
      <c r="F839" s="738" t="s">
        <v>6666</v>
      </c>
      <c r="G839" s="738" t="s">
        <v>6667</v>
      </c>
      <c r="H839" s="741">
        <v>17</v>
      </c>
      <c r="I839" s="741">
        <v>612</v>
      </c>
      <c r="J839" s="738">
        <v>5.5135135135135132</v>
      </c>
      <c r="K839" s="738">
        <v>36</v>
      </c>
      <c r="L839" s="741">
        <v>3</v>
      </c>
      <c r="M839" s="741">
        <v>111</v>
      </c>
      <c r="N839" s="738">
        <v>1</v>
      </c>
      <c r="O839" s="738">
        <v>37</v>
      </c>
      <c r="P839" s="741"/>
      <c r="Q839" s="741"/>
      <c r="R839" s="754"/>
      <c r="S839" s="742"/>
    </row>
    <row r="840" spans="1:19" ht="14.4" customHeight="1" x14ac:dyDescent="0.3">
      <c r="A840" s="737" t="s">
        <v>6689</v>
      </c>
      <c r="B840" s="738" t="s">
        <v>6898</v>
      </c>
      <c r="C840" s="738" t="s">
        <v>625</v>
      </c>
      <c r="D840" s="738" t="s">
        <v>3109</v>
      </c>
      <c r="E840" s="738" t="s">
        <v>6651</v>
      </c>
      <c r="F840" s="738" t="s">
        <v>6726</v>
      </c>
      <c r="G840" s="738" t="s">
        <v>6727</v>
      </c>
      <c r="H840" s="741"/>
      <c r="I840" s="741"/>
      <c r="J840" s="738"/>
      <c r="K840" s="738"/>
      <c r="L840" s="741">
        <v>1</v>
      </c>
      <c r="M840" s="741">
        <v>32</v>
      </c>
      <c r="N840" s="738">
        <v>1</v>
      </c>
      <c r="O840" s="738">
        <v>32</v>
      </c>
      <c r="P840" s="741">
        <v>1</v>
      </c>
      <c r="Q840" s="741">
        <v>32</v>
      </c>
      <c r="R840" s="754">
        <v>1</v>
      </c>
      <c r="S840" s="742">
        <v>32</v>
      </c>
    </row>
    <row r="841" spans="1:19" ht="14.4" customHeight="1" x14ac:dyDescent="0.3">
      <c r="A841" s="737" t="s">
        <v>6689</v>
      </c>
      <c r="B841" s="738" t="s">
        <v>6898</v>
      </c>
      <c r="C841" s="738" t="s">
        <v>625</v>
      </c>
      <c r="D841" s="738" t="s">
        <v>3109</v>
      </c>
      <c r="E841" s="738" t="s">
        <v>6651</v>
      </c>
      <c r="F841" s="738" t="s">
        <v>6758</v>
      </c>
      <c r="G841" s="738" t="s">
        <v>6759</v>
      </c>
      <c r="H841" s="741">
        <v>48</v>
      </c>
      <c r="I841" s="741">
        <v>15888</v>
      </c>
      <c r="J841" s="738">
        <v>0.76070094800344723</v>
      </c>
      <c r="K841" s="738">
        <v>331</v>
      </c>
      <c r="L841" s="741">
        <v>59</v>
      </c>
      <c r="M841" s="741">
        <v>20886</v>
      </c>
      <c r="N841" s="738">
        <v>1</v>
      </c>
      <c r="O841" s="738">
        <v>354</v>
      </c>
      <c r="P841" s="741">
        <v>26</v>
      </c>
      <c r="Q841" s="741">
        <v>9230</v>
      </c>
      <c r="R841" s="754">
        <v>0.44192281911328163</v>
      </c>
      <c r="S841" s="742">
        <v>355</v>
      </c>
    </row>
    <row r="842" spans="1:19" ht="14.4" customHeight="1" x14ac:dyDescent="0.3">
      <c r="A842" s="737" t="s">
        <v>6689</v>
      </c>
      <c r="B842" s="738" t="s">
        <v>6898</v>
      </c>
      <c r="C842" s="738" t="s">
        <v>625</v>
      </c>
      <c r="D842" s="738" t="s">
        <v>3109</v>
      </c>
      <c r="E842" s="738" t="s">
        <v>6651</v>
      </c>
      <c r="F842" s="738" t="s">
        <v>6920</v>
      </c>
      <c r="G842" s="738" t="s">
        <v>6921</v>
      </c>
      <c r="H842" s="741">
        <v>6</v>
      </c>
      <c r="I842" s="741">
        <v>0</v>
      </c>
      <c r="J842" s="738"/>
      <c r="K842" s="738">
        <v>0</v>
      </c>
      <c r="L842" s="741">
        <v>50</v>
      </c>
      <c r="M842" s="741">
        <v>0</v>
      </c>
      <c r="N842" s="738"/>
      <c r="O842" s="738">
        <v>0</v>
      </c>
      <c r="P842" s="741">
        <v>21</v>
      </c>
      <c r="Q842" s="741">
        <v>0</v>
      </c>
      <c r="R842" s="754"/>
      <c r="S842" s="742">
        <v>0</v>
      </c>
    </row>
    <row r="843" spans="1:19" ht="14.4" customHeight="1" x14ac:dyDescent="0.3">
      <c r="A843" s="737" t="s">
        <v>6689</v>
      </c>
      <c r="B843" s="738" t="s">
        <v>6898</v>
      </c>
      <c r="C843" s="738" t="s">
        <v>625</v>
      </c>
      <c r="D843" s="738" t="s">
        <v>3109</v>
      </c>
      <c r="E843" s="738" t="s">
        <v>6651</v>
      </c>
      <c r="F843" s="738" t="s">
        <v>6924</v>
      </c>
      <c r="G843" s="738" t="s">
        <v>6925</v>
      </c>
      <c r="H843" s="741">
        <v>13</v>
      </c>
      <c r="I843" s="741">
        <v>2600</v>
      </c>
      <c r="J843" s="738">
        <v>0.23214285714285715</v>
      </c>
      <c r="K843" s="738">
        <v>200</v>
      </c>
      <c r="L843" s="741">
        <v>56</v>
      </c>
      <c r="M843" s="741">
        <v>11200</v>
      </c>
      <c r="N843" s="738">
        <v>1</v>
      </c>
      <c r="O843" s="738">
        <v>200</v>
      </c>
      <c r="P843" s="741">
        <v>24</v>
      </c>
      <c r="Q843" s="741">
        <v>4800</v>
      </c>
      <c r="R843" s="754">
        <v>0.42857142857142855</v>
      </c>
      <c r="S843" s="742">
        <v>200</v>
      </c>
    </row>
    <row r="844" spans="1:19" ht="14.4" customHeight="1" x14ac:dyDescent="0.3">
      <c r="A844" s="737" t="s">
        <v>6689</v>
      </c>
      <c r="B844" s="738" t="s">
        <v>6898</v>
      </c>
      <c r="C844" s="738" t="s">
        <v>625</v>
      </c>
      <c r="D844" s="738" t="s">
        <v>3109</v>
      </c>
      <c r="E844" s="738" t="s">
        <v>6651</v>
      </c>
      <c r="F844" s="738" t="s">
        <v>6703</v>
      </c>
      <c r="G844" s="738" t="s">
        <v>6704</v>
      </c>
      <c r="H844" s="741">
        <v>21</v>
      </c>
      <c r="I844" s="741">
        <v>1470</v>
      </c>
      <c r="J844" s="738">
        <v>19.864864864864863</v>
      </c>
      <c r="K844" s="738">
        <v>70</v>
      </c>
      <c r="L844" s="741">
        <v>1</v>
      </c>
      <c r="M844" s="741">
        <v>74</v>
      </c>
      <c r="N844" s="738">
        <v>1</v>
      </c>
      <c r="O844" s="738">
        <v>74</v>
      </c>
      <c r="P844" s="741"/>
      <c r="Q844" s="741"/>
      <c r="R844" s="754"/>
      <c r="S844" s="742"/>
    </row>
    <row r="845" spans="1:19" ht="14.4" customHeight="1" x14ac:dyDescent="0.3">
      <c r="A845" s="737" t="s">
        <v>6689</v>
      </c>
      <c r="B845" s="738" t="s">
        <v>6898</v>
      </c>
      <c r="C845" s="738" t="s">
        <v>625</v>
      </c>
      <c r="D845" s="738" t="s">
        <v>3109</v>
      </c>
      <c r="E845" s="738" t="s">
        <v>6651</v>
      </c>
      <c r="F845" s="738" t="s">
        <v>6762</v>
      </c>
      <c r="G845" s="738" t="s">
        <v>6763</v>
      </c>
      <c r="H845" s="741">
        <v>1</v>
      </c>
      <c r="I845" s="741">
        <v>57</v>
      </c>
      <c r="J845" s="738"/>
      <c r="K845" s="738">
        <v>57</v>
      </c>
      <c r="L845" s="741"/>
      <c r="M845" s="741"/>
      <c r="N845" s="738"/>
      <c r="O845" s="738"/>
      <c r="P845" s="741"/>
      <c r="Q845" s="741"/>
      <c r="R845" s="754"/>
      <c r="S845" s="742"/>
    </row>
    <row r="846" spans="1:19" ht="14.4" customHeight="1" x14ac:dyDescent="0.3">
      <c r="A846" s="737" t="s">
        <v>6689</v>
      </c>
      <c r="B846" s="738" t="s">
        <v>6898</v>
      </c>
      <c r="C846" s="738" t="s">
        <v>625</v>
      </c>
      <c r="D846" s="738" t="s">
        <v>3109</v>
      </c>
      <c r="E846" s="738" t="s">
        <v>6651</v>
      </c>
      <c r="F846" s="738" t="s">
        <v>6670</v>
      </c>
      <c r="G846" s="738" t="s">
        <v>6671</v>
      </c>
      <c r="H846" s="741">
        <v>3</v>
      </c>
      <c r="I846" s="741">
        <v>171</v>
      </c>
      <c r="J846" s="738"/>
      <c r="K846" s="738">
        <v>57</v>
      </c>
      <c r="L846" s="741"/>
      <c r="M846" s="741"/>
      <c r="N846" s="738"/>
      <c r="O846" s="738"/>
      <c r="P846" s="741"/>
      <c r="Q846" s="741"/>
      <c r="R846" s="754"/>
      <c r="S846" s="742"/>
    </row>
    <row r="847" spans="1:19" ht="14.4" customHeight="1" x14ac:dyDescent="0.3">
      <c r="A847" s="737" t="s">
        <v>6689</v>
      </c>
      <c r="B847" s="738" t="s">
        <v>6898</v>
      </c>
      <c r="C847" s="738" t="s">
        <v>625</v>
      </c>
      <c r="D847" s="738" t="s">
        <v>3110</v>
      </c>
      <c r="E847" s="738" t="s">
        <v>6651</v>
      </c>
      <c r="F847" s="738" t="s">
        <v>6782</v>
      </c>
      <c r="G847" s="738" t="s">
        <v>6783</v>
      </c>
      <c r="H847" s="741"/>
      <c r="I847" s="741"/>
      <c r="J847" s="738"/>
      <c r="K847" s="738"/>
      <c r="L847" s="741">
        <v>1</v>
      </c>
      <c r="M847" s="741">
        <v>177</v>
      </c>
      <c r="N847" s="738">
        <v>1</v>
      </c>
      <c r="O847" s="738">
        <v>177</v>
      </c>
      <c r="P847" s="741"/>
      <c r="Q847" s="741"/>
      <c r="R847" s="754"/>
      <c r="S847" s="742"/>
    </row>
    <row r="848" spans="1:19" ht="14.4" customHeight="1" x14ac:dyDescent="0.3">
      <c r="A848" s="737" t="s">
        <v>6689</v>
      </c>
      <c r="B848" s="738" t="s">
        <v>6898</v>
      </c>
      <c r="C848" s="738" t="s">
        <v>625</v>
      </c>
      <c r="D848" s="738" t="s">
        <v>3110</v>
      </c>
      <c r="E848" s="738" t="s">
        <v>6651</v>
      </c>
      <c r="F848" s="738" t="s">
        <v>6758</v>
      </c>
      <c r="G848" s="738" t="s">
        <v>6759</v>
      </c>
      <c r="H848" s="741"/>
      <c r="I848" s="741"/>
      <c r="J848" s="738"/>
      <c r="K848" s="738"/>
      <c r="L848" s="741"/>
      <c r="M848" s="741"/>
      <c r="N848" s="738"/>
      <c r="O848" s="738"/>
      <c r="P848" s="741">
        <v>1</v>
      </c>
      <c r="Q848" s="741">
        <v>355</v>
      </c>
      <c r="R848" s="754"/>
      <c r="S848" s="742">
        <v>355</v>
      </c>
    </row>
    <row r="849" spans="1:19" ht="14.4" customHeight="1" x14ac:dyDescent="0.3">
      <c r="A849" s="737" t="s">
        <v>6689</v>
      </c>
      <c r="B849" s="738" t="s">
        <v>6898</v>
      </c>
      <c r="C849" s="738" t="s">
        <v>625</v>
      </c>
      <c r="D849" s="738" t="s">
        <v>3111</v>
      </c>
      <c r="E849" s="738" t="s">
        <v>6651</v>
      </c>
      <c r="F849" s="738" t="s">
        <v>6656</v>
      </c>
      <c r="G849" s="738" t="s">
        <v>6657</v>
      </c>
      <c r="H849" s="741">
        <v>1</v>
      </c>
      <c r="I849" s="741">
        <v>64</v>
      </c>
      <c r="J849" s="738">
        <v>0.96969696969696972</v>
      </c>
      <c r="K849" s="738">
        <v>64</v>
      </c>
      <c r="L849" s="741">
        <v>1</v>
      </c>
      <c r="M849" s="741">
        <v>66</v>
      </c>
      <c r="N849" s="738">
        <v>1</v>
      </c>
      <c r="O849" s="738">
        <v>66</v>
      </c>
      <c r="P849" s="741"/>
      <c r="Q849" s="741"/>
      <c r="R849" s="754"/>
      <c r="S849" s="742"/>
    </row>
    <row r="850" spans="1:19" ht="14.4" customHeight="1" x14ac:dyDescent="0.3">
      <c r="A850" s="737" t="s">
        <v>6689</v>
      </c>
      <c r="B850" s="738" t="s">
        <v>6898</v>
      </c>
      <c r="C850" s="738" t="s">
        <v>625</v>
      </c>
      <c r="D850" s="738" t="s">
        <v>3111</v>
      </c>
      <c r="E850" s="738" t="s">
        <v>6651</v>
      </c>
      <c r="F850" s="738" t="s">
        <v>6782</v>
      </c>
      <c r="G850" s="738" t="s">
        <v>6783</v>
      </c>
      <c r="H850" s="741"/>
      <c r="I850" s="741"/>
      <c r="J850" s="738"/>
      <c r="K850" s="738"/>
      <c r="L850" s="741">
        <v>1</v>
      </c>
      <c r="M850" s="741">
        <v>177</v>
      </c>
      <c r="N850" s="738">
        <v>1</v>
      </c>
      <c r="O850" s="738">
        <v>177</v>
      </c>
      <c r="P850" s="741">
        <v>1</v>
      </c>
      <c r="Q850" s="741">
        <v>177</v>
      </c>
      <c r="R850" s="754">
        <v>1</v>
      </c>
      <c r="S850" s="742">
        <v>177</v>
      </c>
    </row>
    <row r="851" spans="1:19" ht="14.4" customHeight="1" x14ac:dyDescent="0.3">
      <c r="A851" s="737" t="s">
        <v>6689</v>
      </c>
      <c r="B851" s="738" t="s">
        <v>6898</v>
      </c>
      <c r="C851" s="738" t="s">
        <v>625</v>
      </c>
      <c r="D851" s="738" t="s">
        <v>3111</v>
      </c>
      <c r="E851" s="738" t="s">
        <v>6651</v>
      </c>
      <c r="F851" s="738" t="s">
        <v>6758</v>
      </c>
      <c r="G851" s="738" t="s">
        <v>6759</v>
      </c>
      <c r="H851" s="741"/>
      <c r="I851" s="741"/>
      <c r="J851" s="738"/>
      <c r="K851" s="738"/>
      <c r="L851" s="741">
        <v>1</v>
      </c>
      <c r="M851" s="741">
        <v>354</v>
      </c>
      <c r="N851" s="738">
        <v>1</v>
      </c>
      <c r="O851" s="738">
        <v>354</v>
      </c>
      <c r="P851" s="741"/>
      <c r="Q851" s="741"/>
      <c r="R851" s="754"/>
      <c r="S851" s="742"/>
    </row>
    <row r="852" spans="1:19" ht="14.4" customHeight="1" x14ac:dyDescent="0.3">
      <c r="A852" s="737" t="s">
        <v>6689</v>
      </c>
      <c r="B852" s="738" t="s">
        <v>6898</v>
      </c>
      <c r="C852" s="738" t="s">
        <v>625</v>
      </c>
      <c r="D852" s="738" t="s">
        <v>3113</v>
      </c>
      <c r="E852" s="738" t="s">
        <v>6651</v>
      </c>
      <c r="F852" s="738" t="s">
        <v>6699</v>
      </c>
      <c r="G852" s="738" t="s">
        <v>6700</v>
      </c>
      <c r="H852" s="741"/>
      <c r="I852" s="741"/>
      <c r="J852" s="738"/>
      <c r="K852" s="738"/>
      <c r="L852" s="741"/>
      <c r="M852" s="741"/>
      <c r="N852" s="738"/>
      <c r="O852" s="738"/>
      <c r="P852" s="741">
        <v>1</v>
      </c>
      <c r="Q852" s="741">
        <v>116</v>
      </c>
      <c r="R852" s="754"/>
      <c r="S852" s="742">
        <v>116</v>
      </c>
    </row>
    <row r="853" spans="1:19" ht="14.4" customHeight="1" x14ac:dyDescent="0.3">
      <c r="A853" s="737" t="s">
        <v>6689</v>
      </c>
      <c r="B853" s="738" t="s">
        <v>6898</v>
      </c>
      <c r="C853" s="738" t="s">
        <v>625</v>
      </c>
      <c r="D853" s="738" t="s">
        <v>3113</v>
      </c>
      <c r="E853" s="738" t="s">
        <v>6651</v>
      </c>
      <c r="F853" s="738" t="s">
        <v>6758</v>
      </c>
      <c r="G853" s="738" t="s">
        <v>6759</v>
      </c>
      <c r="H853" s="741"/>
      <c r="I853" s="741"/>
      <c r="J853" s="738"/>
      <c r="K853" s="738"/>
      <c r="L853" s="741"/>
      <c r="M853" s="741"/>
      <c r="N853" s="738"/>
      <c r="O853" s="738"/>
      <c r="P853" s="741">
        <v>1</v>
      </c>
      <c r="Q853" s="741">
        <v>355</v>
      </c>
      <c r="R853" s="754"/>
      <c r="S853" s="742">
        <v>355</v>
      </c>
    </row>
    <row r="854" spans="1:19" ht="14.4" customHeight="1" x14ac:dyDescent="0.3">
      <c r="A854" s="737" t="s">
        <v>6689</v>
      </c>
      <c r="B854" s="738" t="s">
        <v>6898</v>
      </c>
      <c r="C854" s="738" t="s">
        <v>625</v>
      </c>
      <c r="D854" s="738" t="s">
        <v>3113</v>
      </c>
      <c r="E854" s="738" t="s">
        <v>6651</v>
      </c>
      <c r="F854" s="738" t="s">
        <v>6884</v>
      </c>
      <c r="G854" s="738" t="s">
        <v>6885</v>
      </c>
      <c r="H854" s="741"/>
      <c r="I854" s="741"/>
      <c r="J854" s="738"/>
      <c r="K854" s="738"/>
      <c r="L854" s="741"/>
      <c r="M854" s="741"/>
      <c r="N854" s="738"/>
      <c r="O854" s="738"/>
      <c r="P854" s="741">
        <v>1</v>
      </c>
      <c r="Q854" s="741">
        <v>943</v>
      </c>
      <c r="R854" s="754"/>
      <c r="S854" s="742">
        <v>943</v>
      </c>
    </row>
    <row r="855" spans="1:19" ht="14.4" customHeight="1" x14ac:dyDescent="0.3">
      <c r="A855" s="737" t="s">
        <v>6689</v>
      </c>
      <c r="B855" s="738" t="s">
        <v>6898</v>
      </c>
      <c r="C855" s="738" t="s">
        <v>625</v>
      </c>
      <c r="D855" s="738" t="s">
        <v>6625</v>
      </c>
      <c r="E855" s="738" t="s">
        <v>6633</v>
      </c>
      <c r="F855" s="738" t="s">
        <v>6735</v>
      </c>
      <c r="G855" s="738" t="s">
        <v>3038</v>
      </c>
      <c r="H855" s="741"/>
      <c r="I855" s="741"/>
      <c r="J855" s="738"/>
      <c r="K855" s="738"/>
      <c r="L855" s="741">
        <v>3</v>
      </c>
      <c r="M855" s="741">
        <v>31251.69</v>
      </c>
      <c r="N855" s="738">
        <v>1</v>
      </c>
      <c r="O855" s="738">
        <v>10417.23</v>
      </c>
      <c r="P855" s="741"/>
      <c r="Q855" s="741"/>
      <c r="R855" s="754"/>
      <c r="S855" s="742"/>
    </row>
    <row r="856" spans="1:19" ht="14.4" customHeight="1" x14ac:dyDescent="0.3">
      <c r="A856" s="737" t="s">
        <v>6689</v>
      </c>
      <c r="B856" s="738" t="s">
        <v>6898</v>
      </c>
      <c r="C856" s="738" t="s">
        <v>625</v>
      </c>
      <c r="D856" s="738" t="s">
        <v>6625</v>
      </c>
      <c r="E856" s="738" t="s">
        <v>6651</v>
      </c>
      <c r="F856" s="738" t="s">
        <v>6656</v>
      </c>
      <c r="G856" s="738" t="s">
        <v>6657</v>
      </c>
      <c r="H856" s="741"/>
      <c r="I856" s="741"/>
      <c r="J856" s="738"/>
      <c r="K856" s="738"/>
      <c r="L856" s="741">
        <v>5</v>
      </c>
      <c r="M856" s="741">
        <v>330</v>
      </c>
      <c r="N856" s="738">
        <v>1</v>
      </c>
      <c r="O856" s="738">
        <v>66</v>
      </c>
      <c r="P856" s="741"/>
      <c r="Q856" s="741"/>
      <c r="R856" s="754"/>
      <c r="S856" s="742"/>
    </row>
    <row r="857" spans="1:19" ht="14.4" customHeight="1" x14ac:dyDescent="0.3">
      <c r="A857" s="737" t="s">
        <v>6689</v>
      </c>
      <c r="B857" s="738" t="s">
        <v>6898</v>
      </c>
      <c r="C857" s="738" t="s">
        <v>625</v>
      </c>
      <c r="D857" s="738" t="s">
        <v>6625</v>
      </c>
      <c r="E857" s="738" t="s">
        <v>6651</v>
      </c>
      <c r="F857" s="738" t="s">
        <v>6720</v>
      </c>
      <c r="G857" s="738" t="s">
        <v>6721</v>
      </c>
      <c r="H857" s="741"/>
      <c r="I857" s="741"/>
      <c r="J857" s="738"/>
      <c r="K857" s="738"/>
      <c r="L857" s="741">
        <v>29</v>
      </c>
      <c r="M857" s="741">
        <v>4234</v>
      </c>
      <c r="N857" s="738">
        <v>1</v>
      </c>
      <c r="O857" s="738">
        <v>146</v>
      </c>
      <c r="P857" s="741"/>
      <c r="Q857" s="741"/>
      <c r="R857" s="754"/>
      <c r="S857" s="742"/>
    </row>
    <row r="858" spans="1:19" ht="14.4" customHeight="1" x14ac:dyDescent="0.3">
      <c r="A858" s="737" t="s">
        <v>6689</v>
      </c>
      <c r="B858" s="738" t="s">
        <v>6898</v>
      </c>
      <c r="C858" s="738" t="s">
        <v>625</v>
      </c>
      <c r="D858" s="738" t="s">
        <v>6625</v>
      </c>
      <c r="E858" s="738" t="s">
        <v>6651</v>
      </c>
      <c r="F858" s="738" t="s">
        <v>6695</v>
      </c>
      <c r="G858" s="738" t="s">
        <v>6696</v>
      </c>
      <c r="H858" s="741"/>
      <c r="I858" s="741"/>
      <c r="J858" s="738"/>
      <c r="K858" s="738"/>
      <c r="L858" s="741">
        <v>2</v>
      </c>
      <c r="M858" s="741">
        <v>74</v>
      </c>
      <c r="N858" s="738">
        <v>1</v>
      </c>
      <c r="O858" s="738">
        <v>37</v>
      </c>
      <c r="P858" s="741"/>
      <c r="Q858" s="741"/>
      <c r="R858" s="754"/>
      <c r="S858" s="742"/>
    </row>
    <row r="859" spans="1:19" ht="14.4" customHeight="1" x14ac:dyDescent="0.3">
      <c r="A859" s="737" t="s">
        <v>6689</v>
      </c>
      <c r="B859" s="738" t="s">
        <v>6898</v>
      </c>
      <c r="C859" s="738" t="s">
        <v>625</v>
      </c>
      <c r="D859" s="738" t="s">
        <v>6625</v>
      </c>
      <c r="E859" s="738" t="s">
        <v>6651</v>
      </c>
      <c r="F859" s="738" t="s">
        <v>6699</v>
      </c>
      <c r="G859" s="738" t="s">
        <v>6700</v>
      </c>
      <c r="H859" s="741"/>
      <c r="I859" s="741"/>
      <c r="J859" s="738"/>
      <c r="K859" s="738"/>
      <c r="L859" s="741">
        <v>20</v>
      </c>
      <c r="M859" s="741">
        <v>2320</v>
      </c>
      <c r="N859" s="738">
        <v>1</v>
      </c>
      <c r="O859" s="738">
        <v>116</v>
      </c>
      <c r="P859" s="741"/>
      <c r="Q859" s="741"/>
      <c r="R859" s="754"/>
      <c r="S859" s="742"/>
    </row>
    <row r="860" spans="1:19" ht="14.4" customHeight="1" x14ac:dyDescent="0.3">
      <c r="A860" s="737" t="s">
        <v>6689</v>
      </c>
      <c r="B860" s="738" t="s">
        <v>6898</v>
      </c>
      <c r="C860" s="738" t="s">
        <v>625</v>
      </c>
      <c r="D860" s="738" t="s">
        <v>6625</v>
      </c>
      <c r="E860" s="738" t="s">
        <v>6651</v>
      </c>
      <c r="F860" s="738" t="s">
        <v>6666</v>
      </c>
      <c r="G860" s="738" t="s">
        <v>6667</v>
      </c>
      <c r="H860" s="741"/>
      <c r="I860" s="741"/>
      <c r="J860" s="738"/>
      <c r="K860" s="738"/>
      <c r="L860" s="741">
        <v>1</v>
      </c>
      <c r="M860" s="741">
        <v>37</v>
      </c>
      <c r="N860" s="738">
        <v>1</v>
      </c>
      <c r="O860" s="738">
        <v>37</v>
      </c>
      <c r="P860" s="741"/>
      <c r="Q860" s="741"/>
      <c r="R860" s="754"/>
      <c r="S860" s="742"/>
    </row>
    <row r="861" spans="1:19" ht="14.4" customHeight="1" x14ac:dyDescent="0.3">
      <c r="A861" s="737" t="s">
        <v>6689</v>
      </c>
      <c r="B861" s="738" t="s">
        <v>6898</v>
      </c>
      <c r="C861" s="738" t="s">
        <v>625</v>
      </c>
      <c r="D861" s="738" t="s">
        <v>6625</v>
      </c>
      <c r="E861" s="738" t="s">
        <v>6651</v>
      </c>
      <c r="F861" s="738" t="s">
        <v>6758</v>
      </c>
      <c r="G861" s="738" t="s">
        <v>6759</v>
      </c>
      <c r="H861" s="741"/>
      <c r="I861" s="741"/>
      <c r="J861" s="738"/>
      <c r="K861" s="738"/>
      <c r="L861" s="741">
        <v>46</v>
      </c>
      <c r="M861" s="741">
        <v>16284</v>
      </c>
      <c r="N861" s="738">
        <v>1</v>
      </c>
      <c r="O861" s="738">
        <v>354</v>
      </c>
      <c r="P861" s="741"/>
      <c r="Q861" s="741"/>
      <c r="R861" s="754"/>
      <c r="S861" s="742"/>
    </row>
    <row r="862" spans="1:19" ht="14.4" customHeight="1" x14ac:dyDescent="0.3">
      <c r="A862" s="737" t="s">
        <v>6689</v>
      </c>
      <c r="B862" s="738" t="s">
        <v>6898</v>
      </c>
      <c r="C862" s="738" t="s">
        <v>625</v>
      </c>
      <c r="D862" s="738" t="s">
        <v>6625</v>
      </c>
      <c r="E862" s="738" t="s">
        <v>6651</v>
      </c>
      <c r="F862" s="738" t="s">
        <v>6703</v>
      </c>
      <c r="G862" s="738" t="s">
        <v>6704</v>
      </c>
      <c r="H862" s="741"/>
      <c r="I862" s="741"/>
      <c r="J862" s="738"/>
      <c r="K862" s="738"/>
      <c r="L862" s="741">
        <v>1</v>
      </c>
      <c r="M862" s="741">
        <v>74</v>
      </c>
      <c r="N862" s="738">
        <v>1</v>
      </c>
      <c r="O862" s="738">
        <v>74</v>
      </c>
      <c r="P862" s="741"/>
      <c r="Q862" s="741"/>
      <c r="R862" s="754"/>
      <c r="S862" s="742"/>
    </row>
    <row r="863" spans="1:19" ht="14.4" customHeight="1" x14ac:dyDescent="0.3">
      <c r="A863" s="737" t="s">
        <v>6689</v>
      </c>
      <c r="B863" s="738" t="s">
        <v>6898</v>
      </c>
      <c r="C863" s="738" t="s">
        <v>625</v>
      </c>
      <c r="D863" s="738" t="s">
        <v>6625</v>
      </c>
      <c r="E863" s="738" t="s">
        <v>6651</v>
      </c>
      <c r="F863" s="738" t="s">
        <v>6760</v>
      </c>
      <c r="G863" s="738" t="s">
        <v>6761</v>
      </c>
      <c r="H863" s="741"/>
      <c r="I863" s="741"/>
      <c r="J863" s="738"/>
      <c r="K863" s="738"/>
      <c r="L863" s="741">
        <v>1</v>
      </c>
      <c r="M863" s="741">
        <v>77</v>
      </c>
      <c r="N863" s="738">
        <v>1</v>
      </c>
      <c r="O863" s="738">
        <v>77</v>
      </c>
      <c r="P863" s="741"/>
      <c r="Q863" s="741"/>
      <c r="R863" s="754"/>
      <c r="S863" s="742"/>
    </row>
    <row r="864" spans="1:19" ht="14.4" customHeight="1" x14ac:dyDescent="0.3">
      <c r="A864" s="737" t="s">
        <v>6689</v>
      </c>
      <c r="B864" s="738" t="s">
        <v>6898</v>
      </c>
      <c r="C864" s="738" t="s">
        <v>625</v>
      </c>
      <c r="D864" s="738" t="s">
        <v>6625</v>
      </c>
      <c r="E864" s="738" t="s">
        <v>6651</v>
      </c>
      <c r="F864" s="738" t="s">
        <v>6762</v>
      </c>
      <c r="G864" s="738" t="s">
        <v>6763</v>
      </c>
      <c r="H864" s="741"/>
      <c r="I864" s="741"/>
      <c r="J864" s="738"/>
      <c r="K864" s="738"/>
      <c r="L864" s="741">
        <v>1</v>
      </c>
      <c r="M864" s="741">
        <v>59</v>
      </c>
      <c r="N864" s="738">
        <v>1</v>
      </c>
      <c r="O864" s="738">
        <v>59</v>
      </c>
      <c r="P864" s="741"/>
      <c r="Q864" s="741"/>
      <c r="R864" s="754"/>
      <c r="S864" s="742"/>
    </row>
    <row r="865" spans="1:19" ht="14.4" customHeight="1" x14ac:dyDescent="0.3">
      <c r="A865" s="737" t="s">
        <v>6689</v>
      </c>
      <c r="B865" s="738" t="s">
        <v>6898</v>
      </c>
      <c r="C865" s="738" t="s">
        <v>625</v>
      </c>
      <c r="D865" s="738" t="s">
        <v>6625</v>
      </c>
      <c r="E865" s="738" t="s">
        <v>6651</v>
      </c>
      <c r="F865" s="738" t="s">
        <v>6670</v>
      </c>
      <c r="G865" s="738" t="s">
        <v>6671</v>
      </c>
      <c r="H865" s="741"/>
      <c r="I865" s="741"/>
      <c r="J865" s="738"/>
      <c r="K865" s="738"/>
      <c r="L865" s="741">
        <v>7</v>
      </c>
      <c r="M865" s="741">
        <v>413</v>
      </c>
      <c r="N865" s="738">
        <v>1</v>
      </c>
      <c r="O865" s="738">
        <v>59</v>
      </c>
      <c r="P865" s="741"/>
      <c r="Q865" s="741"/>
      <c r="R865" s="754"/>
      <c r="S865" s="742"/>
    </row>
    <row r="866" spans="1:19" ht="14.4" customHeight="1" x14ac:dyDescent="0.3">
      <c r="A866" s="737" t="s">
        <v>6689</v>
      </c>
      <c r="B866" s="738" t="s">
        <v>6898</v>
      </c>
      <c r="C866" s="738" t="s">
        <v>625</v>
      </c>
      <c r="D866" s="738" t="s">
        <v>3114</v>
      </c>
      <c r="E866" s="738" t="s">
        <v>6651</v>
      </c>
      <c r="F866" s="738" t="s">
        <v>6656</v>
      </c>
      <c r="G866" s="738" t="s">
        <v>6657</v>
      </c>
      <c r="H866" s="741">
        <v>2</v>
      </c>
      <c r="I866" s="741">
        <v>128</v>
      </c>
      <c r="J866" s="738">
        <v>0.38787878787878788</v>
      </c>
      <c r="K866" s="738">
        <v>64</v>
      </c>
      <c r="L866" s="741">
        <v>5</v>
      </c>
      <c r="M866" s="741">
        <v>330</v>
      </c>
      <c r="N866" s="738">
        <v>1</v>
      </c>
      <c r="O866" s="738">
        <v>66</v>
      </c>
      <c r="P866" s="741"/>
      <c r="Q866" s="741"/>
      <c r="R866" s="754"/>
      <c r="S866" s="742"/>
    </row>
    <row r="867" spans="1:19" ht="14.4" customHeight="1" x14ac:dyDescent="0.3">
      <c r="A867" s="737" t="s">
        <v>6689</v>
      </c>
      <c r="B867" s="738" t="s">
        <v>6898</v>
      </c>
      <c r="C867" s="738" t="s">
        <v>625</v>
      </c>
      <c r="D867" s="738" t="s">
        <v>3114</v>
      </c>
      <c r="E867" s="738" t="s">
        <v>6651</v>
      </c>
      <c r="F867" s="738" t="s">
        <v>6720</v>
      </c>
      <c r="G867" s="738" t="s">
        <v>6721</v>
      </c>
      <c r="H867" s="741">
        <v>2</v>
      </c>
      <c r="I867" s="741">
        <v>288</v>
      </c>
      <c r="J867" s="738"/>
      <c r="K867" s="738">
        <v>144</v>
      </c>
      <c r="L867" s="741"/>
      <c r="M867" s="741"/>
      <c r="N867" s="738"/>
      <c r="O867" s="738"/>
      <c r="P867" s="741"/>
      <c r="Q867" s="741"/>
      <c r="R867" s="754"/>
      <c r="S867" s="742"/>
    </row>
    <row r="868" spans="1:19" ht="14.4" customHeight="1" x14ac:dyDescent="0.3">
      <c r="A868" s="737" t="s">
        <v>6689</v>
      </c>
      <c r="B868" s="738" t="s">
        <v>6898</v>
      </c>
      <c r="C868" s="738" t="s">
        <v>625</v>
      </c>
      <c r="D868" s="738" t="s">
        <v>3114</v>
      </c>
      <c r="E868" s="738" t="s">
        <v>6651</v>
      </c>
      <c r="F868" s="738" t="s">
        <v>6695</v>
      </c>
      <c r="G868" s="738" t="s">
        <v>6696</v>
      </c>
      <c r="H868" s="741">
        <v>7</v>
      </c>
      <c r="I868" s="741">
        <v>245</v>
      </c>
      <c r="J868" s="738">
        <v>1.6554054054054055</v>
      </c>
      <c r="K868" s="738">
        <v>35</v>
      </c>
      <c r="L868" s="741">
        <v>4</v>
      </c>
      <c r="M868" s="741">
        <v>148</v>
      </c>
      <c r="N868" s="738">
        <v>1</v>
      </c>
      <c r="O868" s="738">
        <v>37</v>
      </c>
      <c r="P868" s="741">
        <v>6</v>
      </c>
      <c r="Q868" s="741">
        <v>222</v>
      </c>
      <c r="R868" s="754">
        <v>1.5</v>
      </c>
      <c r="S868" s="742">
        <v>37</v>
      </c>
    </row>
    <row r="869" spans="1:19" ht="14.4" customHeight="1" x14ac:dyDescent="0.3">
      <c r="A869" s="737" t="s">
        <v>6689</v>
      </c>
      <c r="B869" s="738" t="s">
        <v>6898</v>
      </c>
      <c r="C869" s="738" t="s">
        <v>625</v>
      </c>
      <c r="D869" s="738" t="s">
        <v>3114</v>
      </c>
      <c r="E869" s="738" t="s">
        <v>6651</v>
      </c>
      <c r="F869" s="738" t="s">
        <v>6782</v>
      </c>
      <c r="G869" s="738" t="s">
        <v>6783</v>
      </c>
      <c r="H869" s="741">
        <v>1</v>
      </c>
      <c r="I869" s="741">
        <v>165</v>
      </c>
      <c r="J869" s="738">
        <v>0.93220338983050843</v>
      </c>
      <c r="K869" s="738">
        <v>165</v>
      </c>
      <c r="L869" s="741">
        <v>1</v>
      </c>
      <c r="M869" s="741">
        <v>177</v>
      </c>
      <c r="N869" s="738">
        <v>1</v>
      </c>
      <c r="O869" s="738">
        <v>177</v>
      </c>
      <c r="P869" s="741"/>
      <c r="Q869" s="741"/>
      <c r="R869" s="754"/>
      <c r="S869" s="742"/>
    </row>
    <row r="870" spans="1:19" ht="14.4" customHeight="1" x14ac:dyDescent="0.3">
      <c r="A870" s="737" t="s">
        <v>6689</v>
      </c>
      <c r="B870" s="738" t="s">
        <v>6898</v>
      </c>
      <c r="C870" s="738" t="s">
        <v>625</v>
      </c>
      <c r="D870" s="738" t="s">
        <v>3114</v>
      </c>
      <c r="E870" s="738" t="s">
        <v>6651</v>
      </c>
      <c r="F870" s="738" t="s">
        <v>6918</v>
      </c>
      <c r="G870" s="738" t="s">
        <v>6919</v>
      </c>
      <c r="H870" s="741"/>
      <c r="I870" s="741"/>
      <c r="J870" s="738"/>
      <c r="K870" s="738"/>
      <c r="L870" s="741">
        <v>2</v>
      </c>
      <c r="M870" s="741">
        <v>0</v>
      </c>
      <c r="N870" s="738"/>
      <c r="O870" s="738">
        <v>0</v>
      </c>
      <c r="P870" s="741"/>
      <c r="Q870" s="741"/>
      <c r="R870" s="754"/>
      <c r="S870" s="742"/>
    </row>
    <row r="871" spans="1:19" ht="14.4" customHeight="1" x14ac:dyDescent="0.3">
      <c r="A871" s="737" t="s">
        <v>6689</v>
      </c>
      <c r="B871" s="738" t="s">
        <v>6898</v>
      </c>
      <c r="C871" s="738" t="s">
        <v>625</v>
      </c>
      <c r="D871" s="738" t="s">
        <v>3114</v>
      </c>
      <c r="E871" s="738" t="s">
        <v>6651</v>
      </c>
      <c r="F871" s="738" t="s">
        <v>6699</v>
      </c>
      <c r="G871" s="738" t="s">
        <v>6700</v>
      </c>
      <c r="H871" s="741">
        <v>44</v>
      </c>
      <c r="I871" s="741">
        <v>4752</v>
      </c>
      <c r="J871" s="738">
        <v>0.99915895710681246</v>
      </c>
      <c r="K871" s="738">
        <v>108</v>
      </c>
      <c r="L871" s="741">
        <v>41</v>
      </c>
      <c r="M871" s="741">
        <v>4756</v>
      </c>
      <c r="N871" s="738">
        <v>1</v>
      </c>
      <c r="O871" s="738">
        <v>116</v>
      </c>
      <c r="P871" s="741"/>
      <c r="Q871" s="741"/>
      <c r="R871" s="754"/>
      <c r="S871" s="742"/>
    </row>
    <row r="872" spans="1:19" ht="14.4" customHeight="1" x14ac:dyDescent="0.3">
      <c r="A872" s="737" t="s">
        <v>6689</v>
      </c>
      <c r="B872" s="738" t="s">
        <v>6898</v>
      </c>
      <c r="C872" s="738" t="s">
        <v>625</v>
      </c>
      <c r="D872" s="738" t="s">
        <v>3114</v>
      </c>
      <c r="E872" s="738" t="s">
        <v>6651</v>
      </c>
      <c r="F872" s="738" t="s">
        <v>6666</v>
      </c>
      <c r="G872" s="738" t="s">
        <v>6667</v>
      </c>
      <c r="H872" s="741">
        <v>7</v>
      </c>
      <c r="I872" s="741">
        <v>252</v>
      </c>
      <c r="J872" s="738">
        <v>1.7027027027027026</v>
      </c>
      <c r="K872" s="738">
        <v>36</v>
      </c>
      <c r="L872" s="741">
        <v>4</v>
      </c>
      <c r="M872" s="741">
        <v>148</v>
      </c>
      <c r="N872" s="738">
        <v>1</v>
      </c>
      <c r="O872" s="738">
        <v>37</v>
      </c>
      <c r="P872" s="741"/>
      <c r="Q872" s="741"/>
      <c r="R872" s="754"/>
      <c r="S872" s="742"/>
    </row>
    <row r="873" spans="1:19" ht="14.4" customHeight="1" x14ac:dyDescent="0.3">
      <c r="A873" s="737" t="s">
        <v>6689</v>
      </c>
      <c r="B873" s="738" t="s">
        <v>6898</v>
      </c>
      <c r="C873" s="738" t="s">
        <v>625</v>
      </c>
      <c r="D873" s="738" t="s">
        <v>3114</v>
      </c>
      <c r="E873" s="738" t="s">
        <v>6651</v>
      </c>
      <c r="F873" s="738" t="s">
        <v>6758</v>
      </c>
      <c r="G873" s="738" t="s">
        <v>6759</v>
      </c>
      <c r="H873" s="741">
        <v>71</v>
      </c>
      <c r="I873" s="741">
        <v>23501</v>
      </c>
      <c r="J873" s="738">
        <v>1.0883115680281559</v>
      </c>
      <c r="K873" s="738">
        <v>331</v>
      </c>
      <c r="L873" s="741">
        <v>61</v>
      </c>
      <c r="M873" s="741">
        <v>21594</v>
      </c>
      <c r="N873" s="738">
        <v>1</v>
      </c>
      <c r="O873" s="738">
        <v>354</v>
      </c>
      <c r="P873" s="741"/>
      <c r="Q873" s="741"/>
      <c r="R873" s="754"/>
      <c r="S873" s="742"/>
    </row>
    <row r="874" spans="1:19" ht="14.4" customHeight="1" x14ac:dyDescent="0.3">
      <c r="A874" s="737" t="s">
        <v>6689</v>
      </c>
      <c r="B874" s="738" t="s">
        <v>6898</v>
      </c>
      <c r="C874" s="738" t="s">
        <v>625</v>
      </c>
      <c r="D874" s="738" t="s">
        <v>3114</v>
      </c>
      <c r="E874" s="738" t="s">
        <v>6651</v>
      </c>
      <c r="F874" s="738" t="s">
        <v>6920</v>
      </c>
      <c r="G874" s="738" t="s">
        <v>6921</v>
      </c>
      <c r="H874" s="741">
        <v>41</v>
      </c>
      <c r="I874" s="741">
        <v>0</v>
      </c>
      <c r="J874" s="738"/>
      <c r="K874" s="738">
        <v>0</v>
      </c>
      <c r="L874" s="741">
        <v>47</v>
      </c>
      <c r="M874" s="741">
        <v>0</v>
      </c>
      <c r="N874" s="738"/>
      <c r="O874" s="738">
        <v>0</v>
      </c>
      <c r="P874" s="741"/>
      <c r="Q874" s="741"/>
      <c r="R874" s="754"/>
      <c r="S874" s="742"/>
    </row>
    <row r="875" spans="1:19" ht="14.4" customHeight="1" x14ac:dyDescent="0.3">
      <c r="A875" s="737" t="s">
        <v>6689</v>
      </c>
      <c r="B875" s="738" t="s">
        <v>6898</v>
      </c>
      <c r="C875" s="738" t="s">
        <v>625</v>
      </c>
      <c r="D875" s="738" t="s">
        <v>3114</v>
      </c>
      <c r="E875" s="738" t="s">
        <v>6651</v>
      </c>
      <c r="F875" s="738" t="s">
        <v>6924</v>
      </c>
      <c r="G875" s="738" t="s">
        <v>6925</v>
      </c>
      <c r="H875" s="741">
        <v>43</v>
      </c>
      <c r="I875" s="741">
        <v>8600</v>
      </c>
      <c r="J875" s="738">
        <v>0.86</v>
      </c>
      <c r="K875" s="738">
        <v>200</v>
      </c>
      <c r="L875" s="741">
        <v>50</v>
      </c>
      <c r="M875" s="741">
        <v>10000</v>
      </c>
      <c r="N875" s="738">
        <v>1</v>
      </c>
      <c r="O875" s="738">
        <v>200</v>
      </c>
      <c r="P875" s="741"/>
      <c r="Q875" s="741"/>
      <c r="R875" s="754"/>
      <c r="S875" s="742"/>
    </row>
    <row r="876" spans="1:19" ht="14.4" customHeight="1" x14ac:dyDescent="0.3">
      <c r="A876" s="737" t="s">
        <v>6689</v>
      </c>
      <c r="B876" s="738" t="s">
        <v>6898</v>
      </c>
      <c r="C876" s="738" t="s">
        <v>625</v>
      </c>
      <c r="D876" s="738" t="s">
        <v>3114</v>
      </c>
      <c r="E876" s="738" t="s">
        <v>6651</v>
      </c>
      <c r="F876" s="738" t="s">
        <v>6703</v>
      </c>
      <c r="G876" s="738" t="s">
        <v>6704</v>
      </c>
      <c r="H876" s="741">
        <v>4</v>
      </c>
      <c r="I876" s="741">
        <v>280</v>
      </c>
      <c r="J876" s="738">
        <v>3.7837837837837838</v>
      </c>
      <c r="K876" s="738">
        <v>70</v>
      </c>
      <c r="L876" s="741">
        <v>1</v>
      </c>
      <c r="M876" s="741">
        <v>74</v>
      </c>
      <c r="N876" s="738">
        <v>1</v>
      </c>
      <c r="O876" s="738">
        <v>74</v>
      </c>
      <c r="P876" s="741"/>
      <c r="Q876" s="741"/>
      <c r="R876" s="754"/>
      <c r="S876" s="742"/>
    </row>
    <row r="877" spans="1:19" ht="14.4" customHeight="1" x14ac:dyDescent="0.3">
      <c r="A877" s="737" t="s">
        <v>6689</v>
      </c>
      <c r="B877" s="738" t="s">
        <v>6898</v>
      </c>
      <c r="C877" s="738" t="s">
        <v>625</v>
      </c>
      <c r="D877" s="738" t="s">
        <v>3114</v>
      </c>
      <c r="E877" s="738" t="s">
        <v>6651</v>
      </c>
      <c r="F877" s="738" t="s">
        <v>6760</v>
      </c>
      <c r="G877" s="738" t="s">
        <v>6761</v>
      </c>
      <c r="H877" s="741">
        <v>2</v>
      </c>
      <c r="I877" s="741">
        <v>154</v>
      </c>
      <c r="J877" s="738"/>
      <c r="K877" s="738">
        <v>77</v>
      </c>
      <c r="L877" s="741"/>
      <c r="M877" s="741"/>
      <c r="N877" s="738"/>
      <c r="O877" s="738"/>
      <c r="P877" s="741"/>
      <c r="Q877" s="741"/>
      <c r="R877" s="754"/>
      <c r="S877" s="742"/>
    </row>
    <row r="878" spans="1:19" ht="14.4" customHeight="1" x14ac:dyDescent="0.3">
      <c r="A878" s="737" t="s">
        <v>6689</v>
      </c>
      <c r="B878" s="738" t="s">
        <v>6898</v>
      </c>
      <c r="C878" s="738" t="s">
        <v>625</v>
      </c>
      <c r="D878" s="738" t="s">
        <v>3116</v>
      </c>
      <c r="E878" s="738" t="s">
        <v>6651</v>
      </c>
      <c r="F878" s="738" t="s">
        <v>6695</v>
      </c>
      <c r="G878" s="738" t="s">
        <v>6696</v>
      </c>
      <c r="H878" s="741"/>
      <c r="I878" s="741"/>
      <c r="J878" s="738"/>
      <c r="K878" s="738"/>
      <c r="L878" s="741">
        <v>1</v>
      </c>
      <c r="M878" s="741">
        <v>37</v>
      </c>
      <c r="N878" s="738">
        <v>1</v>
      </c>
      <c r="O878" s="738">
        <v>37</v>
      </c>
      <c r="P878" s="741"/>
      <c r="Q878" s="741"/>
      <c r="R878" s="754"/>
      <c r="S878" s="742"/>
    </row>
    <row r="879" spans="1:19" ht="14.4" customHeight="1" x14ac:dyDescent="0.3">
      <c r="A879" s="737" t="s">
        <v>6689</v>
      </c>
      <c r="B879" s="738" t="s">
        <v>6898</v>
      </c>
      <c r="C879" s="738" t="s">
        <v>625</v>
      </c>
      <c r="D879" s="738" t="s">
        <v>3116</v>
      </c>
      <c r="E879" s="738" t="s">
        <v>6651</v>
      </c>
      <c r="F879" s="738" t="s">
        <v>6782</v>
      </c>
      <c r="G879" s="738" t="s">
        <v>6783</v>
      </c>
      <c r="H879" s="741"/>
      <c r="I879" s="741"/>
      <c r="J879" s="738"/>
      <c r="K879" s="738"/>
      <c r="L879" s="741"/>
      <c r="M879" s="741"/>
      <c r="N879" s="738"/>
      <c r="O879" s="738"/>
      <c r="P879" s="741">
        <v>3</v>
      </c>
      <c r="Q879" s="741">
        <v>531</v>
      </c>
      <c r="R879" s="754"/>
      <c r="S879" s="742">
        <v>177</v>
      </c>
    </row>
    <row r="880" spans="1:19" ht="14.4" customHeight="1" x14ac:dyDescent="0.3">
      <c r="A880" s="737" t="s">
        <v>6689</v>
      </c>
      <c r="B880" s="738" t="s">
        <v>6898</v>
      </c>
      <c r="C880" s="738" t="s">
        <v>625</v>
      </c>
      <c r="D880" s="738" t="s">
        <v>3116</v>
      </c>
      <c r="E880" s="738" t="s">
        <v>6651</v>
      </c>
      <c r="F880" s="738" t="s">
        <v>6699</v>
      </c>
      <c r="G880" s="738" t="s">
        <v>6700</v>
      </c>
      <c r="H880" s="741"/>
      <c r="I880" s="741"/>
      <c r="J880" s="738"/>
      <c r="K880" s="738"/>
      <c r="L880" s="741"/>
      <c r="M880" s="741"/>
      <c r="N880" s="738"/>
      <c r="O880" s="738"/>
      <c r="P880" s="741">
        <v>2</v>
      </c>
      <c r="Q880" s="741">
        <v>232</v>
      </c>
      <c r="R880" s="754"/>
      <c r="S880" s="742">
        <v>116</v>
      </c>
    </row>
    <row r="881" spans="1:19" ht="14.4" customHeight="1" x14ac:dyDescent="0.3">
      <c r="A881" s="737" t="s">
        <v>6689</v>
      </c>
      <c r="B881" s="738" t="s">
        <v>6898</v>
      </c>
      <c r="C881" s="738" t="s">
        <v>625</v>
      </c>
      <c r="D881" s="738" t="s">
        <v>3116</v>
      </c>
      <c r="E881" s="738" t="s">
        <v>6651</v>
      </c>
      <c r="F881" s="738" t="s">
        <v>6758</v>
      </c>
      <c r="G881" s="738" t="s">
        <v>6759</v>
      </c>
      <c r="H881" s="741"/>
      <c r="I881" s="741"/>
      <c r="J881" s="738"/>
      <c r="K881" s="738"/>
      <c r="L881" s="741"/>
      <c r="M881" s="741"/>
      <c r="N881" s="738"/>
      <c r="O881" s="738"/>
      <c r="P881" s="741">
        <v>1</v>
      </c>
      <c r="Q881" s="741">
        <v>355</v>
      </c>
      <c r="R881" s="754"/>
      <c r="S881" s="742">
        <v>355</v>
      </c>
    </row>
    <row r="882" spans="1:19" ht="14.4" customHeight="1" x14ac:dyDescent="0.3">
      <c r="A882" s="737" t="s">
        <v>6689</v>
      </c>
      <c r="B882" s="738" t="s">
        <v>6898</v>
      </c>
      <c r="C882" s="738" t="s">
        <v>625</v>
      </c>
      <c r="D882" s="738" t="s">
        <v>3117</v>
      </c>
      <c r="E882" s="738" t="s">
        <v>6651</v>
      </c>
      <c r="F882" s="738" t="s">
        <v>6656</v>
      </c>
      <c r="G882" s="738" t="s">
        <v>6657</v>
      </c>
      <c r="H882" s="741"/>
      <c r="I882" s="741"/>
      <c r="J882" s="738"/>
      <c r="K882" s="738"/>
      <c r="L882" s="741"/>
      <c r="M882" s="741"/>
      <c r="N882" s="738"/>
      <c r="O882" s="738"/>
      <c r="P882" s="741">
        <v>4</v>
      </c>
      <c r="Q882" s="741">
        <v>264</v>
      </c>
      <c r="R882" s="754"/>
      <c r="S882" s="742">
        <v>66</v>
      </c>
    </row>
    <row r="883" spans="1:19" ht="14.4" customHeight="1" x14ac:dyDescent="0.3">
      <c r="A883" s="737" t="s">
        <v>6689</v>
      </c>
      <c r="B883" s="738" t="s">
        <v>6898</v>
      </c>
      <c r="C883" s="738" t="s">
        <v>625</v>
      </c>
      <c r="D883" s="738" t="s">
        <v>3117</v>
      </c>
      <c r="E883" s="738" t="s">
        <v>6651</v>
      </c>
      <c r="F883" s="738" t="s">
        <v>6908</v>
      </c>
      <c r="G883" s="738" t="s">
        <v>6909</v>
      </c>
      <c r="H883" s="741"/>
      <c r="I883" s="741"/>
      <c r="J883" s="738"/>
      <c r="K883" s="738"/>
      <c r="L883" s="741"/>
      <c r="M883" s="741"/>
      <c r="N883" s="738"/>
      <c r="O883" s="738"/>
      <c r="P883" s="741">
        <v>1</v>
      </c>
      <c r="Q883" s="741">
        <v>122</v>
      </c>
      <c r="R883" s="754"/>
      <c r="S883" s="742">
        <v>122</v>
      </c>
    </row>
    <row r="884" spans="1:19" ht="14.4" customHeight="1" x14ac:dyDescent="0.3">
      <c r="A884" s="737" t="s">
        <v>6689</v>
      </c>
      <c r="B884" s="738" t="s">
        <v>6898</v>
      </c>
      <c r="C884" s="738" t="s">
        <v>625</v>
      </c>
      <c r="D884" s="738" t="s">
        <v>3117</v>
      </c>
      <c r="E884" s="738" t="s">
        <v>6651</v>
      </c>
      <c r="F884" s="738" t="s">
        <v>6695</v>
      </c>
      <c r="G884" s="738" t="s">
        <v>6696</v>
      </c>
      <c r="H884" s="741"/>
      <c r="I884" s="741"/>
      <c r="J884" s="738"/>
      <c r="K884" s="738"/>
      <c r="L884" s="741"/>
      <c r="M884" s="741"/>
      <c r="N884" s="738"/>
      <c r="O884" s="738"/>
      <c r="P884" s="741">
        <v>1</v>
      </c>
      <c r="Q884" s="741">
        <v>37</v>
      </c>
      <c r="R884" s="754"/>
      <c r="S884" s="742">
        <v>37</v>
      </c>
    </row>
    <row r="885" spans="1:19" ht="14.4" customHeight="1" x14ac:dyDescent="0.3">
      <c r="A885" s="737" t="s">
        <v>6689</v>
      </c>
      <c r="B885" s="738" t="s">
        <v>6898</v>
      </c>
      <c r="C885" s="738" t="s">
        <v>625</v>
      </c>
      <c r="D885" s="738" t="s">
        <v>3117</v>
      </c>
      <c r="E885" s="738" t="s">
        <v>6651</v>
      </c>
      <c r="F885" s="738" t="s">
        <v>6662</v>
      </c>
      <c r="G885" s="738" t="s">
        <v>6663</v>
      </c>
      <c r="H885" s="741"/>
      <c r="I885" s="741"/>
      <c r="J885" s="738"/>
      <c r="K885" s="738"/>
      <c r="L885" s="741"/>
      <c r="M885" s="741"/>
      <c r="N885" s="738"/>
      <c r="O885" s="738"/>
      <c r="P885" s="741">
        <v>1</v>
      </c>
      <c r="Q885" s="741">
        <v>86</v>
      </c>
      <c r="R885" s="754"/>
      <c r="S885" s="742">
        <v>86</v>
      </c>
    </row>
    <row r="886" spans="1:19" ht="14.4" customHeight="1" x14ac:dyDescent="0.3">
      <c r="A886" s="737" t="s">
        <v>6689</v>
      </c>
      <c r="B886" s="738" t="s">
        <v>6898</v>
      </c>
      <c r="C886" s="738" t="s">
        <v>625</v>
      </c>
      <c r="D886" s="738" t="s">
        <v>3117</v>
      </c>
      <c r="E886" s="738" t="s">
        <v>6651</v>
      </c>
      <c r="F886" s="738" t="s">
        <v>6782</v>
      </c>
      <c r="G886" s="738" t="s">
        <v>6783</v>
      </c>
      <c r="H886" s="741"/>
      <c r="I886" s="741"/>
      <c r="J886" s="738"/>
      <c r="K886" s="738"/>
      <c r="L886" s="741"/>
      <c r="M886" s="741"/>
      <c r="N886" s="738"/>
      <c r="O886" s="738"/>
      <c r="P886" s="741">
        <v>2</v>
      </c>
      <c r="Q886" s="741">
        <v>354</v>
      </c>
      <c r="R886" s="754"/>
      <c r="S886" s="742">
        <v>177</v>
      </c>
    </row>
    <row r="887" spans="1:19" ht="14.4" customHeight="1" x14ac:dyDescent="0.3">
      <c r="A887" s="737" t="s">
        <v>6689</v>
      </c>
      <c r="B887" s="738" t="s">
        <v>6898</v>
      </c>
      <c r="C887" s="738" t="s">
        <v>625</v>
      </c>
      <c r="D887" s="738" t="s">
        <v>3117</v>
      </c>
      <c r="E887" s="738" t="s">
        <v>6651</v>
      </c>
      <c r="F887" s="738" t="s">
        <v>6699</v>
      </c>
      <c r="G887" s="738" t="s">
        <v>6700</v>
      </c>
      <c r="H887" s="741"/>
      <c r="I887" s="741"/>
      <c r="J887" s="738"/>
      <c r="K887" s="738"/>
      <c r="L887" s="741"/>
      <c r="M887" s="741"/>
      <c r="N887" s="738"/>
      <c r="O887" s="738"/>
      <c r="P887" s="741">
        <v>30</v>
      </c>
      <c r="Q887" s="741">
        <v>3480</v>
      </c>
      <c r="R887" s="754"/>
      <c r="S887" s="742">
        <v>116</v>
      </c>
    </row>
    <row r="888" spans="1:19" ht="14.4" customHeight="1" x14ac:dyDescent="0.3">
      <c r="A888" s="737" t="s">
        <v>6689</v>
      </c>
      <c r="B888" s="738" t="s">
        <v>6898</v>
      </c>
      <c r="C888" s="738" t="s">
        <v>625</v>
      </c>
      <c r="D888" s="738" t="s">
        <v>3117</v>
      </c>
      <c r="E888" s="738" t="s">
        <v>6651</v>
      </c>
      <c r="F888" s="738" t="s">
        <v>6666</v>
      </c>
      <c r="G888" s="738" t="s">
        <v>6667</v>
      </c>
      <c r="H888" s="741"/>
      <c r="I888" s="741"/>
      <c r="J888" s="738"/>
      <c r="K888" s="738"/>
      <c r="L888" s="741"/>
      <c r="M888" s="741"/>
      <c r="N888" s="738"/>
      <c r="O888" s="738"/>
      <c r="P888" s="741">
        <v>1</v>
      </c>
      <c r="Q888" s="741">
        <v>37</v>
      </c>
      <c r="R888" s="754"/>
      <c r="S888" s="742">
        <v>37</v>
      </c>
    </row>
    <row r="889" spans="1:19" ht="14.4" customHeight="1" x14ac:dyDescent="0.3">
      <c r="A889" s="737" t="s">
        <v>6689</v>
      </c>
      <c r="B889" s="738" t="s">
        <v>6898</v>
      </c>
      <c r="C889" s="738" t="s">
        <v>625</v>
      </c>
      <c r="D889" s="738" t="s">
        <v>3117</v>
      </c>
      <c r="E889" s="738" t="s">
        <v>6651</v>
      </c>
      <c r="F889" s="738" t="s">
        <v>6758</v>
      </c>
      <c r="G889" s="738" t="s">
        <v>6759</v>
      </c>
      <c r="H889" s="741"/>
      <c r="I889" s="741"/>
      <c r="J889" s="738"/>
      <c r="K889" s="738"/>
      <c r="L889" s="741"/>
      <c r="M889" s="741"/>
      <c r="N889" s="738"/>
      <c r="O889" s="738"/>
      <c r="P889" s="741">
        <v>64</v>
      </c>
      <c r="Q889" s="741">
        <v>22720</v>
      </c>
      <c r="R889" s="754"/>
      <c r="S889" s="742">
        <v>355</v>
      </c>
    </row>
    <row r="890" spans="1:19" ht="14.4" customHeight="1" x14ac:dyDescent="0.3">
      <c r="A890" s="737" t="s">
        <v>6689</v>
      </c>
      <c r="B890" s="738" t="s">
        <v>6898</v>
      </c>
      <c r="C890" s="738" t="s">
        <v>625</v>
      </c>
      <c r="D890" s="738" t="s">
        <v>3117</v>
      </c>
      <c r="E890" s="738" t="s">
        <v>6651</v>
      </c>
      <c r="F890" s="738" t="s">
        <v>6920</v>
      </c>
      <c r="G890" s="738" t="s">
        <v>6921</v>
      </c>
      <c r="H890" s="741"/>
      <c r="I890" s="741"/>
      <c r="J890" s="738"/>
      <c r="K890" s="738"/>
      <c r="L890" s="741"/>
      <c r="M890" s="741"/>
      <c r="N890" s="738"/>
      <c r="O890" s="738"/>
      <c r="P890" s="741">
        <v>36</v>
      </c>
      <c r="Q890" s="741">
        <v>0</v>
      </c>
      <c r="R890" s="754"/>
      <c r="S890" s="742">
        <v>0</v>
      </c>
    </row>
    <row r="891" spans="1:19" ht="14.4" customHeight="1" x14ac:dyDescent="0.3">
      <c r="A891" s="737" t="s">
        <v>6689</v>
      </c>
      <c r="B891" s="738" t="s">
        <v>6898</v>
      </c>
      <c r="C891" s="738" t="s">
        <v>625</v>
      </c>
      <c r="D891" s="738" t="s">
        <v>3117</v>
      </c>
      <c r="E891" s="738" t="s">
        <v>6651</v>
      </c>
      <c r="F891" s="738" t="s">
        <v>6924</v>
      </c>
      <c r="G891" s="738" t="s">
        <v>6925</v>
      </c>
      <c r="H891" s="741"/>
      <c r="I891" s="741"/>
      <c r="J891" s="738"/>
      <c r="K891" s="738"/>
      <c r="L891" s="741"/>
      <c r="M891" s="741"/>
      <c r="N891" s="738"/>
      <c r="O891" s="738"/>
      <c r="P891" s="741">
        <v>37</v>
      </c>
      <c r="Q891" s="741">
        <v>7400</v>
      </c>
      <c r="R891" s="754"/>
      <c r="S891" s="742">
        <v>200</v>
      </c>
    </row>
    <row r="892" spans="1:19" ht="14.4" customHeight="1" x14ac:dyDescent="0.3">
      <c r="A892" s="737" t="s">
        <v>6689</v>
      </c>
      <c r="B892" s="738" t="s">
        <v>6898</v>
      </c>
      <c r="C892" s="738" t="s">
        <v>625</v>
      </c>
      <c r="D892" s="738" t="s">
        <v>3117</v>
      </c>
      <c r="E892" s="738" t="s">
        <v>6651</v>
      </c>
      <c r="F892" s="738" t="s">
        <v>6926</v>
      </c>
      <c r="G892" s="738" t="s">
        <v>6927</v>
      </c>
      <c r="H892" s="741"/>
      <c r="I892" s="741"/>
      <c r="J892" s="738"/>
      <c r="K892" s="738"/>
      <c r="L892" s="741"/>
      <c r="M892" s="741"/>
      <c r="N892" s="738"/>
      <c r="O892" s="738"/>
      <c r="P892" s="741">
        <v>1</v>
      </c>
      <c r="Q892" s="741">
        <v>701</v>
      </c>
      <c r="R892" s="754"/>
      <c r="S892" s="742">
        <v>701</v>
      </c>
    </row>
    <row r="893" spans="1:19" ht="14.4" customHeight="1" x14ac:dyDescent="0.3">
      <c r="A893" s="737" t="s">
        <v>6689</v>
      </c>
      <c r="B893" s="738" t="s">
        <v>6898</v>
      </c>
      <c r="C893" s="738" t="s">
        <v>625</v>
      </c>
      <c r="D893" s="738" t="s">
        <v>3117</v>
      </c>
      <c r="E893" s="738" t="s">
        <v>6651</v>
      </c>
      <c r="F893" s="738" t="s">
        <v>6762</v>
      </c>
      <c r="G893" s="738" t="s">
        <v>6763</v>
      </c>
      <c r="H893" s="741"/>
      <c r="I893" s="741"/>
      <c r="J893" s="738"/>
      <c r="K893" s="738"/>
      <c r="L893" s="741"/>
      <c r="M893" s="741"/>
      <c r="N893" s="738"/>
      <c r="O893" s="738"/>
      <c r="P893" s="741">
        <v>1</v>
      </c>
      <c r="Q893" s="741">
        <v>59</v>
      </c>
      <c r="R893" s="754"/>
      <c r="S893" s="742">
        <v>59</v>
      </c>
    </row>
    <row r="894" spans="1:19" ht="14.4" customHeight="1" x14ac:dyDescent="0.3">
      <c r="A894" s="737" t="s">
        <v>6689</v>
      </c>
      <c r="B894" s="738" t="s">
        <v>6898</v>
      </c>
      <c r="C894" s="738" t="s">
        <v>625</v>
      </c>
      <c r="D894" s="738" t="s">
        <v>3117</v>
      </c>
      <c r="E894" s="738" t="s">
        <v>6651</v>
      </c>
      <c r="F894" s="738" t="s">
        <v>6670</v>
      </c>
      <c r="G894" s="738" t="s">
        <v>6671</v>
      </c>
      <c r="H894" s="741"/>
      <c r="I894" s="741"/>
      <c r="J894" s="738"/>
      <c r="K894" s="738"/>
      <c r="L894" s="741"/>
      <c r="M894" s="741"/>
      <c r="N894" s="738"/>
      <c r="O894" s="738"/>
      <c r="P894" s="741">
        <v>2</v>
      </c>
      <c r="Q894" s="741">
        <v>118</v>
      </c>
      <c r="R894" s="754"/>
      <c r="S894" s="742">
        <v>59</v>
      </c>
    </row>
    <row r="895" spans="1:19" ht="14.4" customHeight="1" x14ac:dyDescent="0.3">
      <c r="A895" s="737" t="s">
        <v>6689</v>
      </c>
      <c r="B895" s="738" t="s">
        <v>6898</v>
      </c>
      <c r="C895" s="738" t="s">
        <v>625</v>
      </c>
      <c r="D895" s="738" t="s">
        <v>3118</v>
      </c>
      <c r="E895" s="738" t="s">
        <v>6651</v>
      </c>
      <c r="F895" s="738" t="s">
        <v>6695</v>
      </c>
      <c r="G895" s="738" t="s">
        <v>6696</v>
      </c>
      <c r="H895" s="741"/>
      <c r="I895" s="741"/>
      <c r="J895" s="738"/>
      <c r="K895" s="738"/>
      <c r="L895" s="741"/>
      <c r="M895" s="741"/>
      <c r="N895" s="738"/>
      <c r="O895" s="738"/>
      <c r="P895" s="741">
        <v>1</v>
      </c>
      <c r="Q895" s="741">
        <v>37</v>
      </c>
      <c r="R895" s="754"/>
      <c r="S895" s="742">
        <v>37</v>
      </c>
    </row>
    <row r="896" spans="1:19" ht="14.4" customHeight="1" x14ac:dyDescent="0.3">
      <c r="A896" s="737" t="s">
        <v>6689</v>
      </c>
      <c r="B896" s="738" t="s">
        <v>6898</v>
      </c>
      <c r="C896" s="738" t="s">
        <v>625</v>
      </c>
      <c r="D896" s="738" t="s">
        <v>3118</v>
      </c>
      <c r="E896" s="738" t="s">
        <v>6651</v>
      </c>
      <c r="F896" s="738" t="s">
        <v>6934</v>
      </c>
      <c r="G896" s="738" t="s">
        <v>6935</v>
      </c>
      <c r="H896" s="741">
        <v>4</v>
      </c>
      <c r="I896" s="741">
        <v>388</v>
      </c>
      <c r="J896" s="738">
        <v>0.4399092970521542</v>
      </c>
      <c r="K896" s="738">
        <v>97</v>
      </c>
      <c r="L896" s="741">
        <v>9</v>
      </c>
      <c r="M896" s="741">
        <v>882</v>
      </c>
      <c r="N896" s="738">
        <v>1</v>
      </c>
      <c r="O896" s="738">
        <v>98</v>
      </c>
      <c r="P896" s="741">
        <v>5</v>
      </c>
      <c r="Q896" s="741">
        <v>490</v>
      </c>
      <c r="R896" s="754">
        <v>0.55555555555555558</v>
      </c>
      <c r="S896" s="742">
        <v>98</v>
      </c>
    </row>
    <row r="897" spans="1:19" ht="14.4" customHeight="1" x14ac:dyDescent="0.3">
      <c r="A897" s="737" t="s">
        <v>6689</v>
      </c>
      <c r="B897" s="738" t="s">
        <v>6898</v>
      </c>
      <c r="C897" s="738" t="s">
        <v>625</v>
      </c>
      <c r="D897" s="738" t="s">
        <v>6626</v>
      </c>
      <c r="E897" s="738" t="s">
        <v>6651</v>
      </c>
      <c r="F897" s="738" t="s">
        <v>6782</v>
      </c>
      <c r="G897" s="738" t="s">
        <v>6783</v>
      </c>
      <c r="H897" s="741">
        <v>1</v>
      </c>
      <c r="I897" s="741">
        <v>165</v>
      </c>
      <c r="J897" s="738"/>
      <c r="K897" s="738">
        <v>165</v>
      </c>
      <c r="L897" s="741"/>
      <c r="M897" s="741"/>
      <c r="N897" s="738"/>
      <c r="O897" s="738"/>
      <c r="P897" s="741"/>
      <c r="Q897" s="741"/>
      <c r="R897" s="754"/>
      <c r="S897" s="742"/>
    </row>
    <row r="898" spans="1:19" ht="14.4" customHeight="1" x14ac:dyDescent="0.3">
      <c r="A898" s="737" t="s">
        <v>6689</v>
      </c>
      <c r="B898" s="738" t="s">
        <v>6898</v>
      </c>
      <c r="C898" s="738" t="s">
        <v>625</v>
      </c>
      <c r="D898" s="738" t="s">
        <v>3119</v>
      </c>
      <c r="E898" s="738" t="s">
        <v>6651</v>
      </c>
      <c r="F898" s="738" t="s">
        <v>6656</v>
      </c>
      <c r="G898" s="738" t="s">
        <v>6657</v>
      </c>
      <c r="H898" s="741"/>
      <c r="I898" s="741"/>
      <c r="J898" s="738"/>
      <c r="K898" s="738"/>
      <c r="L898" s="741">
        <v>23</v>
      </c>
      <c r="M898" s="741">
        <v>1518</v>
      </c>
      <c r="N898" s="738">
        <v>1</v>
      </c>
      <c r="O898" s="738">
        <v>66</v>
      </c>
      <c r="P898" s="741">
        <v>2</v>
      </c>
      <c r="Q898" s="741">
        <v>132</v>
      </c>
      <c r="R898" s="754">
        <v>8.6956521739130432E-2</v>
      </c>
      <c r="S898" s="742">
        <v>66</v>
      </c>
    </row>
    <row r="899" spans="1:19" ht="14.4" customHeight="1" x14ac:dyDescent="0.3">
      <c r="A899" s="737" t="s">
        <v>6689</v>
      </c>
      <c r="B899" s="738" t="s">
        <v>6898</v>
      </c>
      <c r="C899" s="738" t="s">
        <v>625</v>
      </c>
      <c r="D899" s="738" t="s">
        <v>3119</v>
      </c>
      <c r="E899" s="738" t="s">
        <v>6651</v>
      </c>
      <c r="F899" s="738" t="s">
        <v>6695</v>
      </c>
      <c r="G899" s="738" t="s">
        <v>6696</v>
      </c>
      <c r="H899" s="741"/>
      <c r="I899" s="741"/>
      <c r="J899" s="738"/>
      <c r="K899" s="738"/>
      <c r="L899" s="741">
        <v>2</v>
      </c>
      <c r="M899" s="741">
        <v>74</v>
      </c>
      <c r="N899" s="738">
        <v>1</v>
      </c>
      <c r="O899" s="738">
        <v>37</v>
      </c>
      <c r="P899" s="741">
        <v>4</v>
      </c>
      <c r="Q899" s="741">
        <v>148</v>
      </c>
      <c r="R899" s="754">
        <v>2</v>
      </c>
      <c r="S899" s="742">
        <v>37</v>
      </c>
    </row>
    <row r="900" spans="1:19" ht="14.4" customHeight="1" x14ac:dyDescent="0.3">
      <c r="A900" s="737" t="s">
        <v>6689</v>
      </c>
      <c r="B900" s="738" t="s">
        <v>6898</v>
      </c>
      <c r="C900" s="738" t="s">
        <v>625</v>
      </c>
      <c r="D900" s="738" t="s">
        <v>3119</v>
      </c>
      <c r="E900" s="738" t="s">
        <v>6651</v>
      </c>
      <c r="F900" s="738" t="s">
        <v>6782</v>
      </c>
      <c r="G900" s="738" t="s">
        <v>6783</v>
      </c>
      <c r="H900" s="741"/>
      <c r="I900" s="741"/>
      <c r="J900" s="738"/>
      <c r="K900" s="738"/>
      <c r="L900" s="741"/>
      <c r="M900" s="741"/>
      <c r="N900" s="738"/>
      <c r="O900" s="738"/>
      <c r="P900" s="741">
        <v>2</v>
      </c>
      <c r="Q900" s="741">
        <v>354</v>
      </c>
      <c r="R900" s="754"/>
      <c r="S900" s="742">
        <v>177</v>
      </c>
    </row>
    <row r="901" spans="1:19" ht="14.4" customHeight="1" x14ac:dyDescent="0.3">
      <c r="A901" s="737" t="s">
        <v>6689</v>
      </c>
      <c r="B901" s="738" t="s">
        <v>6898</v>
      </c>
      <c r="C901" s="738" t="s">
        <v>625</v>
      </c>
      <c r="D901" s="738" t="s">
        <v>3119</v>
      </c>
      <c r="E901" s="738" t="s">
        <v>6651</v>
      </c>
      <c r="F901" s="738" t="s">
        <v>6918</v>
      </c>
      <c r="G901" s="738" t="s">
        <v>6919</v>
      </c>
      <c r="H901" s="741"/>
      <c r="I901" s="741"/>
      <c r="J901" s="738"/>
      <c r="K901" s="738"/>
      <c r="L901" s="741"/>
      <c r="M901" s="741"/>
      <c r="N901" s="738"/>
      <c r="O901" s="738"/>
      <c r="P901" s="741">
        <v>2</v>
      </c>
      <c r="Q901" s="741">
        <v>0</v>
      </c>
      <c r="R901" s="754"/>
      <c r="S901" s="742">
        <v>0</v>
      </c>
    </row>
    <row r="902" spans="1:19" ht="14.4" customHeight="1" x14ac:dyDescent="0.3">
      <c r="A902" s="737" t="s">
        <v>6689</v>
      </c>
      <c r="B902" s="738" t="s">
        <v>6898</v>
      </c>
      <c r="C902" s="738" t="s">
        <v>625</v>
      </c>
      <c r="D902" s="738" t="s">
        <v>3119</v>
      </c>
      <c r="E902" s="738" t="s">
        <v>6651</v>
      </c>
      <c r="F902" s="738" t="s">
        <v>6699</v>
      </c>
      <c r="G902" s="738" t="s">
        <v>6700</v>
      </c>
      <c r="H902" s="741"/>
      <c r="I902" s="741"/>
      <c r="J902" s="738"/>
      <c r="K902" s="738"/>
      <c r="L902" s="741">
        <v>7</v>
      </c>
      <c r="M902" s="741">
        <v>812</v>
      </c>
      <c r="N902" s="738">
        <v>1</v>
      </c>
      <c r="O902" s="738">
        <v>116</v>
      </c>
      <c r="P902" s="741">
        <v>18</v>
      </c>
      <c r="Q902" s="741">
        <v>2088</v>
      </c>
      <c r="R902" s="754">
        <v>2.5714285714285716</v>
      </c>
      <c r="S902" s="742">
        <v>116</v>
      </c>
    </row>
    <row r="903" spans="1:19" ht="14.4" customHeight="1" x14ac:dyDescent="0.3">
      <c r="A903" s="737" t="s">
        <v>6689</v>
      </c>
      <c r="B903" s="738" t="s">
        <v>6898</v>
      </c>
      <c r="C903" s="738" t="s">
        <v>625</v>
      </c>
      <c r="D903" s="738" t="s">
        <v>3119</v>
      </c>
      <c r="E903" s="738" t="s">
        <v>6651</v>
      </c>
      <c r="F903" s="738" t="s">
        <v>6666</v>
      </c>
      <c r="G903" s="738" t="s">
        <v>6667</v>
      </c>
      <c r="H903" s="741"/>
      <c r="I903" s="741"/>
      <c r="J903" s="738"/>
      <c r="K903" s="738"/>
      <c r="L903" s="741">
        <v>11</v>
      </c>
      <c r="M903" s="741">
        <v>407</v>
      </c>
      <c r="N903" s="738">
        <v>1</v>
      </c>
      <c r="O903" s="738">
        <v>37</v>
      </c>
      <c r="P903" s="741">
        <v>2</v>
      </c>
      <c r="Q903" s="741">
        <v>74</v>
      </c>
      <c r="R903" s="754">
        <v>0.18181818181818182</v>
      </c>
      <c r="S903" s="742">
        <v>37</v>
      </c>
    </row>
    <row r="904" spans="1:19" ht="14.4" customHeight="1" x14ac:dyDescent="0.3">
      <c r="A904" s="737" t="s">
        <v>6689</v>
      </c>
      <c r="B904" s="738" t="s">
        <v>6898</v>
      </c>
      <c r="C904" s="738" t="s">
        <v>625</v>
      </c>
      <c r="D904" s="738" t="s">
        <v>3119</v>
      </c>
      <c r="E904" s="738" t="s">
        <v>6651</v>
      </c>
      <c r="F904" s="738" t="s">
        <v>6758</v>
      </c>
      <c r="G904" s="738" t="s">
        <v>6759</v>
      </c>
      <c r="H904" s="741"/>
      <c r="I904" s="741"/>
      <c r="J904" s="738"/>
      <c r="K904" s="738"/>
      <c r="L904" s="741">
        <v>68</v>
      </c>
      <c r="M904" s="741">
        <v>24072</v>
      </c>
      <c r="N904" s="738">
        <v>1</v>
      </c>
      <c r="O904" s="738">
        <v>354</v>
      </c>
      <c r="P904" s="741">
        <v>57</v>
      </c>
      <c r="Q904" s="741">
        <v>20235</v>
      </c>
      <c r="R904" s="754">
        <v>0.8406031904287139</v>
      </c>
      <c r="S904" s="742">
        <v>355</v>
      </c>
    </row>
    <row r="905" spans="1:19" ht="14.4" customHeight="1" x14ac:dyDescent="0.3">
      <c r="A905" s="737" t="s">
        <v>6689</v>
      </c>
      <c r="B905" s="738" t="s">
        <v>6898</v>
      </c>
      <c r="C905" s="738" t="s">
        <v>625</v>
      </c>
      <c r="D905" s="738" t="s">
        <v>3119</v>
      </c>
      <c r="E905" s="738" t="s">
        <v>6651</v>
      </c>
      <c r="F905" s="738" t="s">
        <v>6920</v>
      </c>
      <c r="G905" s="738" t="s">
        <v>6921</v>
      </c>
      <c r="H905" s="741"/>
      <c r="I905" s="741"/>
      <c r="J905" s="738"/>
      <c r="K905" s="738"/>
      <c r="L905" s="741">
        <v>9</v>
      </c>
      <c r="M905" s="741">
        <v>0</v>
      </c>
      <c r="N905" s="738"/>
      <c r="O905" s="738">
        <v>0</v>
      </c>
      <c r="P905" s="741">
        <v>38</v>
      </c>
      <c r="Q905" s="741">
        <v>0</v>
      </c>
      <c r="R905" s="754"/>
      <c r="S905" s="742">
        <v>0</v>
      </c>
    </row>
    <row r="906" spans="1:19" ht="14.4" customHeight="1" x14ac:dyDescent="0.3">
      <c r="A906" s="737" t="s">
        <v>6689</v>
      </c>
      <c r="B906" s="738" t="s">
        <v>6898</v>
      </c>
      <c r="C906" s="738" t="s">
        <v>625</v>
      </c>
      <c r="D906" s="738" t="s">
        <v>3119</v>
      </c>
      <c r="E906" s="738" t="s">
        <v>6651</v>
      </c>
      <c r="F906" s="738" t="s">
        <v>6924</v>
      </c>
      <c r="G906" s="738" t="s">
        <v>6925</v>
      </c>
      <c r="H906" s="741"/>
      <c r="I906" s="741"/>
      <c r="J906" s="738"/>
      <c r="K906" s="738"/>
      <c r="L906" s="741">
        <v>12</v>
      </c>
      <c r="M906" s="741">
        <v>2400</v>
      </c>
      <c r="N906" s="738">
        <v>1</v>
      </c>
      <c r="O906" s="738">
        <v>200</v>
      </c>
      <c r="P906" s="741">
        <v>23</v>
      </c>
      <c r="Q906" s="741">
        <v>4600</v>
      </c>
      <c r="R906" s="754">
        <v>1.9166666666666667</v>
      </c>
      <c r="S906" s="742">
        <v>200</v>
      </c>
    </row>
    <row r="907" spans="1:19" ht="14.4" customHeight="1" x14ac:dyDescent="0.3">
      <c r="A907" s="737" t="s">
        <v>6689</v>
      </c>
      <c r="B907" s="738" t="s">
        <v>6898</v>
      </c>
      <c r="C907" s="738" t="s">
        <v>625</v>
      </c>
      <c r="D907" s="738" t="s">
        <v>3119</v>
      </c>
      <c r="E907" s="738" t="s">
        <v>6651</v>
      </c>
      <c r="F907" s="738" t="s">
        <v>6703</v>
      </c>
      <c r="G907" s="738" t="s">
        <v>6704</v>
      </c>
      <c r="H907" s="741"/>
      <c r="I907" s="741"/>
      <c r="J907" s="738"/>
      <c r="K907" s="738"/>
      <c r="L907" s="741">
        <v>37</v>
      </c>
      <c r="M907" s="741">
        <v>2738</v>
      </c>
      <c r="N907" s="738">
        <v>1</v>
      </c>
      <c r="O907" s="738">
        <v>74</v>
      </c>
      <c r="P907" s="741">
        <v>5</v>
      </c>
      <c r="Q907" s="741">
        <v>370</v>
      </c>
      <c r="R907" s="754">
        <v>0.13513513513513514</v>
      </c>
      <c r="S907" s="742">
        <v>74</v>
      </c>
    </row>
    <row r="908" spans="1:19" ht="14.4" customHeight="1" x14ac:dyDescent="0.3">
      <c r="A908" s="737" t="s">
        <v>6689</v>
      </c>
      <c r="B908" s="738" t="s">
        <v>6898</v>
      </c>
      <c r="C908" s="738" t="s">
        <v>625</v>
      </c>
      <c r="D908" s="738" t="s">
        <v>3119</v>
      </c>
      <c r="E908" s="738" t="s">
        <v>6651</v>
      </c>
      <c r="F908" s="738" t="s">
        <v>6762</v>
      </c>
      <c r="G908" s="738" t="s">
        <v>6763</v>
      </c>
      <c r="H908" s="741"/>
      <c r="I908" s="741"/>
      <c r="J908" s="738"/>
      <c r="K908" s="738"/>
      <c r="L908" s="741">
        <v>1</v>
      </c>
      <c r="M908" s="741">
        <v>59</v>
      </c>
      <c r="N908" s="738">
        <v>1</v>
      </c>
      <c r="O908" s="738">
        <v>59</v>
      </c>
      <c r="P908" s="741"/>
      <c r="Q908" s="741"/>
      <c r="R908" s="754"/>
      <c r="S908" s="742"/>
    </row>
    <row r="909" spans="1:19" ht="14.4" customHeight="1" x14ac:dyDescent="0.3">
      <c r="A909" s="737" t="s">
        <v>6689</v>
      </c>
      <c r="B909" s="738" t="s">
        <v>6898</v>
      </c>
      <c r="C909" s="738" t="s">
        <v>625</v>
      </c>
      <c r="D909" s="738" t="s">
        <v>3120</v>
      </c>
      <c r="E909" s="738" t="s">
        <v>6651</v>
      </c>
      <c r="F909" s="738" t="s">
        <v>6666</v>
      </c>
      <c r="G909" s="738" t="s">
        <v>6667</v>
      </c>
      <c r="H909" s="741">
        <v>4</v>
      </c>
      <c r="I909" s="741">
        <v>144</v>
      </c>
      <c r="J909" s="738">
        <v>0.64864864864864868</v>
      </c>
      <c r="K909" s="738">
        <v>36</v>
      </c>
      <c r="L909" s="741">
        <v>6</v>
      </c>
      <c r="M909" s="741">
        <v>222</v>
      </c>
      <c r="N909" s="738">
        <v>1</v>
      </c>
      <c r="O909" s="738">
        <v>37</v>
      </c>
      <c r="P909" s="741">
        <v>2</v>
      </c>
      <c r="Q909" s="741">
        <v>74</v>
      </c>
      <c r="R909" s="754">
        <v>0.33333333333333331</v>
      </c>
      <c r="S909" s="742">
        <v>37</v>
      </c>
    </row>
    <row r="910" spans="1:19" ht="14.4" customHeight="1" x14ac:dyDescent="0.3">
      <c r="A910" s="737" t="s">
        <v>6689</v>
      </c>
      <c r="B910" s="738" t="s">
        <v>6898</v>
      </c>
      <c r="C910" s="738" t="s">
        <v>625</v>
      </c>
      <c r="D910" s="738" t="s">
        <v>3121</v>
      </c>
      <c r="E910" s="738" t="s">
        <v>6651</v>
      </c>
      <c r="F910" s="738" t="s">
        <v>6656</v>
      </c>
      <c r="G910" s="738" t="s">
        <v>6657</v>
      </c>
      <c r="H910" s="741">
        <v>1</v>
      </c>
      <c r="I910" s="741">
        <v>64</v>
      </c>
      <c r="J910" s="738"/>
      <c r="K910" s="738">
        <v>64</v>
      </c>
      <c r="L910" s="741"/>
      <c r="M910" s="741"/>
      <c r="N910" s="738"/>
      <c r="O910" s="738"/>
      <c r="P910" s="741"/>
      <c r="Q910" s="741"/>
      <c r="R910" s="754"/>
      <c r="S910" s="742"/>
    </row>
    <row r="911" spans="1:19" ht="14.4" customHeight="1" x14ac:dyDescent="0.3">
      <c r="A911" s="737" t="s">
        <v>6689</v>
      </c>
      <c r="B911" s="738" t="s">
        <v>6898</v>
      </c>
      <c r="C911" s="738" t="s">
        <v>625</v>
      </c>
      <c r="D911" s="738" t="s">
        <v>3121</v>
      </c>
      <c r="E911" s="738" t="s">
        <v>6651</v>
      </c>
      <c r="F911" s="738" t="s">
        <v>6782</v>
      </c>
      <c r="G911" s="738" t="s">
        <v>6783</v>
      </c>
      <c r="H911" s="741">
        <v>3</v>
      </c>
      <c r="I911" s="741">
        <v>495</v>
      </c>
      <c r="J911" s="738">
        <v>2.7966101694915255</v>
      </c>
      <c r="K911" s="738">
        <v>165</v>
      </c>
      <c r="L911" s="741">
        <v>1</v>
      </c>
      <c r="M911" s="741">
        <v>177</v>
      </c>
      <c r="N911" s="738">
        <v>1</v>
      </c>
      <c r="O911" s="738">
        <v>177</v>
      </c>
      <c r="P911" s="741">
        <v>2</v>
      </c>
      <c r="Q911" s="741">
        <v>354</v>
      </c>
      <c r="R911" s="754">
        <v>2</v>
      </c>
      <c r="S911" s="742">
        <v>177</v>
      </c>
    </row>
    <row r="912" spans="1:19" ht="14.4" customHeight="1" x14ac:dyDescent="0.3">
      <c r="A912" s="737" t="s">
        <v>6689</v>
      </c>
      <c r="B912" s="738" t="s">
        <v>6898</v>
      </c>
      <c r="C912" s="738" t="s">
        <v>625</v>
      </c>
      <c r="D912" s="738" t="s">
        <v>3121</v>
      </c>
      <c r="E912" s="738" t="s">
        <v>6651</v>
      </c>
      <c r="F912" s="738" t="s">
        <v>6699</v>
      </c>
      <c r="G912" s="738" t="s">
        <v>6700</v>
      </c>
      <c r="H912" s="741">
        <v>1</v>
      </c>
      <c r="I912" s="741">
        <v>108</v>
      </c>
      <c r="J912" s="738"/>
      <c r="K912" s="738">
        <v>108</v>
      </c>
      <c r="L912" s="741"/>
      <c r="M912" s="741"/>
      <c r="N912" s="738"/>
      <c r="O912" s="738"/>
      <c r="P912" s="741"/>
      <c r="Q912" s="741"/>
      <c r="R912" s="754"/>
      <c r="S912" s="742"/>
    </row>
    <row r="913" spans="1:19" ht="14.4" customHeight="1" x14ac:dyDescent="0.3">
      <c r="A913" s="737" t="s">
        <v>6689</v>
      </c>
      <c r="B913" s="738" t="s">
        <v>6898</v>
      </c>
      <c r="C913" s="738" t="s">
        <v>625</v>
      </c>
      <c r="D913" s="738" t="s">
        <v>3121</v>
      </c>
      <c r="E913" s="738" t="s">
        <v>6651</v>
      </c>
      <c r="F913" s="738" t="s">
        <v>6666</v>
      </c>
      <c r="G913" s="738" t="s">
        <v>6667</v>
      </c>
      <c r="H913" s="741"/>
      <c r="I913" s="741"/>
      <c r="J913" s="738"/>
      <c r="K913" s="738"/>
      <c r="L913" s="741">
        <v>2</v>
      </c>
      <c r="M913" s="741">
        <v>74</v>
      </c>
      <c r="N913" s="738">
        <v>1</v>
      </c>
      <c r="O913" s="738">
        <v>37</v>
      </c>
      <c r="P913" s="741"/>
      <c r="Q913" s="741"/>
      <c r="R913" s="754"/>
      <c r="S913" s="742"/>
    </row>
    <row r="914" spans="1:19" ht="14.4" customHeight="1" x14ac:dyDescent="0.3">
      <c r="A914" s="737" t="s">
        <v>6689</v>
      </c>
      <c r="B914" s="738" t="s">
        <v>6898</v>
      </c>
      <c r="C914" s="738" t="s">
        <v>625</v>
      </c>
      <c r="D914" s="738" t="s">
        <v>3121</v>
      </c>
      <c r="E914" s="738" t="s">
        <v>6651</v>
      </c>
      <c r="F914" s="738" t="s">
        <v>6758</v>
      </c>
      <c r="G914" s="738" t="s">
        <v>6759</v>
      </c>
      <c r="H914" s="741">
        <v>3</v>
      </c>
      <c r="I914" s="741">
        <v>993</v>
      </c>
      <c r="J914" s="738">
        <v>2.8050847457627119</v>
      </c>
      <c r="K914" s="738">
        <v>331</v>
      </c>
      <c r="L914" s="741">
        <v>1</v>
      </c>
      <c r="M914" s="741">
        <v>354</v>
      </c>
      <c r="N914" s="738">
        <v>1</v>
      </c>
      <c r="O914" s="738">
        <v>354</v>
      </c>
      <c r="P914" s="741">
        <v>1</v>
      </c>
      <c r="Q914" s="741">
        <v>355</v>
      </c>
      <c r="R914" s="754">
        <v>1.0028248587570621</v>
      </c>
      <c r="S914" s="742">
        <v>355</v>
      </c>
    </row>
    <row r="915" spans="1:19" ht="14.4" customHeight="1" x14ac:dyDescent="0.3">
      <c r="A915" s="737" t="s">
        <v>6689</v>
      </c>
      <c r="B915" s="738" t="s">
        <v>6898</v>
      </c>
      <c r="C915" s="738" t="s">
        <v>625</v>
      </c>
      <c r="D915" s="738" t="s">
        <v>3121</v>
      </c>
      <c r="E915" s="738" t="s">
        <v>6651</v>
      </c>
      <c r="F915" s="738" t="s">
        <v>6934</v>
      </c>
      <c r="G915" s="738" t="s">
        <v>6935</v>
      </c>
      <c r="H915" s="741">
        <v>1</v>
      </c>
      <c r="I915" s="741">
        <v>97</v>
      </c>
      <c r="J915" s="738"/>
      <c r="K915" s="738">
        <v>97</v>
      </c>
      <c r="L915" s="741"/>
      <c r="M915" s="741"/>
      <c r="N915" s="738"/>
      <c r="O915" s="738"/>
      <c r="P915" s="741"/>
      <c r="Q915" s="741"/>
      <c r="R915" s="754"/>
      <c r="S915" s="742"/>
    </row>
    <row r="916" spans="1:19" ht="14.4" customHeight="1" x14ac:dyDescent="0.3">
      <c r="A916" s="737" t="s">
        <v>6689</v>
      </c>
      <c r="B916" s="738" t="s">
        <v>6898</v>
      </c>
      <c r="C916" s="738" t="s">
        <v>625</v>
      </c>
      <c r="D916" s="738" t="s">
        <v>3122</v>
      </c>
      <c r="E916" s="738" t="s">
        <v>6651</v>
      </c>
      <c r="F916" s="738" t="s">
        <v>6656</v>
      </c>
      <c r="G916" s="738" t="s">
        <v>6657</v>
      </c>
      <c r="H916" s="741"/>
      <c r="I916" s="741"/>
      <c r="J916" s="738"/>
      <c r="K916" s="738"/>
      <c r="L916" s="741"/>
      <c r="M916" s="741"/>
      <c r="N916" s="738"/>
      <c r="O916" s="738"/>
      <c r="P916" s="741">
        <v>1</v>
      </c>
      <c r="Q916" s="741">
        <v>66</v>
      </c>
      <c r="R916" s="754"/>
      <c r="S916" s="742">
        <v>66</v>
      </c>
    </row>
    <row r="917" spans="1:19" ht="14.4" customHeight="1" x14ac:dyDescent="0.3">
      <c r="A917" s="737" t="s">
        <v>6689</v>
      </c>
      <c r="B917" s="738" t="s">
        <v>6898</v>
      </c>
      <c r="C917" s="738" t="s">
        <v>625</v>
      </c>
      <c r="D917" s="738" t="s">
        <v>3122</v>
      </c>
      <c r="E917" s="738" t="s">
        <v>6651</v>
      </c>
      <c r="F917" s="738" t="s">
        <v>6782</v>
      </c>
      <c r="G917" s="738" t="s">
        <v>6783</v>
      </c>
      <c r="H917" s="741"/>
      <c r="I917" s="741"/>
      <c r="J917" s="738"/>
      <c r="K917" s="738"/>
      <c r="L917" s="741">
        <v>1</v>
      </c>
      <c r="M917" s="741">
        <v>177</v>
      </c>
      <c r="N917" s="738">
        <v>1</v>
      </c>
      <c r="O917" s="738">
        <v>177</v>
      </c>
      <c r="P917" s="741">
        <v>1</v>
      </c>
      <c r="Q917" s="741">
        <v>177</v>
      </c>
      <c r="R917" s="754">
        <v>1</v>
      </c>
      <c r="S917" s="742">
        <v>177</v>
      </c>
    </row>
    <row r="918" spans="1:19" ht="14.4" customHeight="1" x14ac:dyDescent="0.3">
      <c r="A918" s="737" t="s">
        <v>6689</v>
      </c>
      <c r="B918" s="738" t="s">
        <v>6898</v>
      </c>
      <c r="C918" s="738" t="s">
        <v>625</v>
      </c>
      <c r="D918" s="738" t="s">
        <v>3122</v>
      </c>
      <c r="E918" s="738" t="s">
        <v>6651</v>
      </c>
      <c r="F918" s="738" t="s">
        <v>6758</v>
      </c>
      <c r="G918" s="738" t="s">
        <v>6759</v>
      </c>
      <c r="H918" s="741"/>
      <c r="I918" s="741"/>
      <c r="J918" s="738"/>
      <c r="K918" s="738"/>
      <c r="L918" s="741">
        <v>1</v>
      </c>
      <c r="M918" s="741">
        <v>354</v>
      </c>
      <c r="N918" s="738">
        <v>1</v>
      </c>
      <c r="O918" s="738">
        <v>354</v>
      </c>
      <c r="P918" s="741">
        <v>1</v>
      </c>
      <c r="Q918" s="741">
        <v>355</v>
      </c>
      <c r="R918" s="754">
        <v>1.0028248587570621</v>
      </c>
      <c r="S918" s="742">
        <v>355</v>
      </c>
    </row>
    <row r="919" spans="1:19" ht="14.4" customHeight="1" x14ac:dyDescent="0.3">
      <c r="A919" s="737" t="s">
        <v>6689</v>
      </c>
      <c r="B919" s="738" t="s">
        <v>6898</v>
      </c>
      <c r="C919" s="738" t="s">
        <v>625</v>
      </c>
      <c r="D919" s="738" t="s">
        <v>3122</v>
      </c>
      <c r="E919" s="738" t="s">
        <v>6651</v>
      </c>
      <c r="F919" s="738" t="s">
        <v>6924</v>
      </c>
      <c r="G919" s="738" t="s">
        <v>6925</v>
      </c>
      <c r="H919" s="741"/>
      <c r="I919" s="741"/>
      <c r="J919" s="738"/>
      <c r="K919" s="738"/>
      <c r="L919" s="741">
        <v>1</v>
      </c>
      <c r="M919" s="741">
        <v>200</v>
      </c>
      <c r="N919" s="738">
        <v>1</v>
      </c>
      <c r="O919" s="738">
        <v>200</v>
      </c>
      <c r="P919" s="741"/>
      <c r="Q919" s="741"/>
      <c r="R919" s="754"/>
      <c r="S919" s="742"/>
    </row>
    <row r="920" spans="1:19" ht="14.4" customHeight="1" x14ac:dyDescent="0.3">
      <c r="A920" s="737" t="s">
        <v>6689</v>
      </c>
      <c r="B920" s="738" t="s">
        <v>6898</v>
      </c>
      <c r="C920" s="738" t="s">
        <v>625</v>
      </c>
      <c r="D920" s="738" t="s">
        <v>3123</v>
      </c>
      <c r="E920" s="738" t="s">
        <v>6633</v>
      </c>
      <c r="F920" s="738" t="s">
        <v>6735</v>
      </c>
      <c r="G920" s="738" t="s">
        <v>3038</v>
      </c>
      <c r="H920" s="741"/>
      <c r="I920" s="741"/>
      <c r="J920" s="738"/>
      <c r="K920" s="738"/>
      <c r="L920" s="741">
        <v>3</v>
      </c>
      <c r="M920" s="741">
        <v>31251.69</v>
      </c>
      <c r="N920" s="738">
        <v>1</v>
      </c>
      <c r="O920" s="738">
        <v>10417.23</v>
      </c>
      <c r="P920" s="741"/>
      <c r="Q920" s="741"/>
      <c r="R920" s="754"/>
      <c r="S920" s="742"/>
    </row>
    <row r="921" spans="1:19" ht="14.4" customHeight="1" x14ac:dyDescent="0.3">
      <c r="A921" s="737" t="s">
        <v>6689</v>
      </c>
      <c r="B921" s="738" t="s">
        <v>6898</v>
      </c>
      <c r="C921" s="738" t="s">
        <v>625</v>
      </c>
      <c r="D921" s="738" t="s">
        <v>3123</v>
      </c>
      <c r="E921" s="738" t="s">
        <v>6651</v>
      </c>
      <c r="F921" s="738" t="s">
        <v>6654</v>
      </c>
      <c r="G921" s="738" t="s">
        <v>6655</v>
      </c>
      <c r="H921" s="741"/>
      <c r="I921" s="741"/>
      <c r="J921" s="738"/>
      <c r="K921" s="738"/>
      <c r="L921" s="741"/>
      <c r="M921" s="741"/>
      <c r="N921" s="738"/>
      <c r="O921" s="738"/>
      <c r="P921" s="741">
        <v>8</v>
      </c>
      <c r="Q921" s="741">
        <v>240</v>
      </c>
      <c r="R921" s="754"/>
      <c r="S921" s="742">
        <v>30</v>
      </c>
    </row>
    <row r="922" spans="1:19" ht="14.4" customHeight="1" x14ac:dyDescent="0.3">
      <c r="A922" s="737" t="s">
        <v>6689</v>
      </c>
      <c r="B922" s="738" t="s">
        <v>6898</v>
      </c>
      <c r="C922" s="738" t="s">
        <v>625</v>
      </c>
      <c r="D922" s="738" t="s">
        <v>3123</v>
      </c>
      <c r="E922" s="738" t="s">
        <v>6651</v>
      </c>
      <c r="F922" s="738" t="s">
        <v>6656</v>
      </c>
      <c r="G922" s="738" t="s">
        <v>6657</v>
      </c>
      <c r="H922" s="741"/>
      <c r="I922" s="741"/>
      <c r="J922" s="738"/>
      <c r="K922" s="738"/>
      <c r="L922" s="741"/>
      <c r="M922" s="741"/>
      <c r="N922" s="738"/>
      <c r="O922" s="738"/>
      <c r="P922" s="741">
        <v>3</v>
      </c>
      <c r="Q922" s="741">
        <v>198</v>
      </c>
      <c r="R922" s="754"/>
      <c r="S922" s="742">
        <v>66</v>
      </c>
    </row>
    <row r="923" spans="1:19" ht="14.4" customHeight="1" x14ac:dyDescent="0.3">
      <c r="A923" s="737" t="s">
        <v>6689</v>
      </c>
      <c r="B923" s="738" t="s">
        <v>6898</v>
      </c>
      <c r="C923" s="738" t="s">
        <v>625</v>
      </c>
      <c r="D923" s="738" t="s">
        <v>3123</v>
      </c>
      <c r="E923" s="738" t="s">
        <v>6651</v>
      </c>
      <c r="F923" s="738" t="s">
        <v>6695</v>
      </c>
      <c r="G923" s="738" t="s">
        <v>6696</v>
      </c>
      <c r="H923" s="741"/>
      <c r="I923" s="741"/>
      <c r="J923" s="738"/>
      <c r="K923" s="738"/>
      <c r="L923" s="741"/>
      <c r="M923" s="741"/>
      <c r="N923" s="738"/>
      <c r="O923" s="738"/>
      <c r="P923" s="741">
        <v>1</v>
      </c>
      <c r="Q923" s="741">
        <v>37</v>
      </c>
      <c r="R923" s="754"/>
      <c r="S923" s="742">
        <v>37</v>
      </c>
    </row>
    <row r="924" spans="1:19" ht="14.4" customHeight="1" x14ac:dyDescent="0.3">
      <c r="A924" s="737" t="s">
        <v>6689</v>
      </c>
      <c r="B924" s="738" t="s">
        <v>6898</v>
      </c>
      <c r="C924" s="738" t="s">
        <v>625</v>
      </c>
      <c r="D924" s="738" t="s">
        <v>3123</v>
      </c>
      <c r="E924" s="738" t="s">
        <v>6651</v>
      </c>
      <c r="F924" s="738" t="s">
        <v>6662</v>
      </c>
      <c r="G924" s="738" t="s">
        <v>6663</v>
      </c>
      <c r="H924" s="741"/>
      <c r="I924" s="741"/>
      <c r="J924" s="738"/>
      <c r="K924" s="738"/>
      <c r="L924" s="741">
        <v>2</v>
      </c>
      <c r="M924" s="741">
        <v>172</v>
      </c>
      <c r="N924" s="738">
        <v>1</v>
      </c>
      <c r="O924" s="738">
        <v>86</v>
      </c>
      <c r="P924" s="741">
        <v>2</v>
      </c>
      <c r="Q924" s="741">
        <v>172</v>
      </c>
      <c r="R924" s="754">
        <v>1</v>
      </c>
      <c r="S924" s="742">
        <v>86</v>
      </c>
    </row>
    <row r="925" spans="1:19" ht="14.4" customHeight="1" x14ac:dyDescent="0.3">
      <c r="A925" s="737" t="s">
        <v>6689</v>
      </c>
      <c r="B925" s="738" t="s">
        <v>6898</v>
      </c>
      <c r="C925" s="738" t="s">
        <v>625</v>
      </c>
      <c r="D925" s="738" t="s">
        <v>3123</v>
      </c>
      <c r="E925" s="738" t="s">
        <v>6651</v>
      </c>
      <c r="F925" s="738" t="s">
        <v>6782</v>
      </c>
      <c r="G925" s="738" t="s">
        <v>6783</v>
      </c>
      <c r="H925" s="741"/>
      <c r="I925" s="741"/>
      <c r="J925" s="738"/>
      <c r="K925" s="738"/>
      <c r="L925" s="741">
        <v>1</v>
      </c>
      <c r="M925" s="741">
        <v>177</v>
      </c>
      <c r="N925" s="738">
        <v>1</v>
      </c>
      <c r="O925" s="738">
        <v>177</v>
      </c>
      <c r="P925" s="741"/>
      <c r="Q925" s="741"/>
      <c r="R925" s="754"/>
      <c r="S925" s="742"/>
    </row>
    <row r="926" spans="1:19" ht="14.4" customHeight="1" x14ac:dyDescent="0.3">
      <c r="A926" s="737" t="s">
        <v>6689</v>
      </c>
      <c r="B926" s="738" t="s">
        <v>6898</v>
      </c>
      <c r="C926" s="738" t="s">
        <v>625</v>
      </c>
      <c r="D926" s="738" t="s">
        <v>3123</v>
      </c>
      <c r="E926" s="738" t="s">
        <v>6651</v>
      </c>
      <c r="F926" s="738" t="s">
        <v>6664</v>
      </c>
      <c r="G926" s="738" t="s">
        <v>6665</v>
      </c>
      <c r="H926" s="741"/>
      <c r="I926" s="741"/>
      <c r="J926" s="738"/>
      <c r="K926" s="738"/>
      <c r="L926" s="741">
        <v>0</v>
      </c>
      <c r="M926" s="741">
        <v>0</v>
      </c>
      <c r="N926" s="738"/>
      <c r="O926" s="738"/>
      <c r="P926" s="741"/>
      <c r="Q926" s="741"/>
      <c r="R926" s="754"/>
      <c r="S926" s="742"/>
    </row>
    <row r="927" spans="1:19" ht="14.4" customHeight="1" x14ac:dyDescent="0.3">
      <c r="A927" s="737" t="s">
        <v>6689</v>
      </c>
      <c r="B927" s="738" t="s">
        <v>6898</v>
      </c>
      <c r="C927" s="738" t="s">
        <v>625</v>
      </c>
      <c r="D927" s="738" t="s">
        <v>3123</v>
      </c>
      <c r="E927" s="738" t="s">
        <v>6651</v>
      </c>
      <c r="F927" s="738" t="s">
        <v>6699</v>
      </c>
      <c r="G927" s="738" t="s">
        <v>6700</v>
      </c>
      <c r="H927" s="741"/>
      <c r="I927" s="741"/>
      <c r="J927" s="738"/>
      <c r="K927" s="738"/>
      <c r="L927" s="741">
        <v>5</v>
      </c>
      <c r="M927" s="741">
        <v>580</v>
      </c>
      <c r="N927" s="738">
        <v>1</v>
      </c>
      <c r="O927" s="738">
        <v>116</v>
      </c>
      <c r="P927" s="741">
        <v>24</v>
      </c>
      <c r="Q927" s="741">
        <v>2784</v>
      </c>
      <c r="R927" s="754">
        <v>4.8</v>
      </c>
      <c r="S927" s="742">
        <v>116</v>
      </c>
    </row>
    <row r="928" spans="1:19" ht="14.4" customHeight="1" x14ac:dyDescent="0.3">
      <c r="A928" s="737" t="s">
        <v>6689</v>
      </c>
      <c r="B928" s="738" t="s">
        <v>6898</v>
      </c>
      <c r="C928" s="738" t="s">
        <v>625</v>
      </c>
      <c r="D928" s="738" t="s">
        <v>3123</v>
      </c>
      <c r="E928" s="738" t="s">
        <v>6651</v>
      </c>
      <c r="F928" s="738" t="s">
        <v>6666</v>
      </c>
      <c r="G928" s="738" t="s">
        <v>6667</v>
      </c>
      <c r="H928" s="741"/>
      <c r="I928" s="741"/>
      <c r="J928" s="738"/>
      <c r="K928" s="738"/>
      <c r="L928" s="741">
        <v>1</v>
      </c>
      <c r="M928" s="741">
        <v>37</v>
      </c>
      <c r="N928" s="738">
        <v>1</v>
      </c>
      <c r="O928" s="738">
        <v>37</v>
      </c>
      <c r="P928" s="741"/>
      <c r="Q928" s="741"/>
      <c r="R928" s="754"/>
      <c r="S928" s="742"/>
    </row>
    <row r="929" spans="1:19" ht="14.4" customHeight="1" x14ac:dyDescent="0.3">
      <c r="A929" s="737" t="s">
        <v>6689</v>
      </c>
      <c r="B929" s="738" t="s">
        <v>6898</v>
      </c>
      <c r="C929" s="738" t="s">
        <v>625</v>
      </c>
      <c r="D929" s="738" t="s">
        <v>3123</v>
      </c>
      <c r="E929" s="738" t="s">
        <v>6651</v>
      </c>
      <c r="F929" s="738" t="s">
        <v>6758</v>
      </c>
      <c r="G929" s="738" t="s">
        <v>6759</v>
      </c>
      <c r="H929" s="741"/>
      <c r="I929" s="741"/>
      <c r="J929" s="738"/>
      <c r="K929" s="738"/>
      <c r="L929" s="741">
        <v>11</v>
      </c>
      <c r="M929" s="741">
        <v>3894</v>
      </c>
      <c r="N929" s="738">
        <v>1</v>
      </c>
      <c r="O929" s="738">
        <v>354</v>
      </c>
      <c r="P929" s="741">
        <v>35</v>
      </c>
      <c r="Q929" s="741">
        <v>12425</v>
      </c>
      <c r="R929" s="754">
        <v>3.1908063687724706</v>
      </c>
      <c r="S929" s="742">
        <v>355</v>
      </c>
    </row>
    <row r="930" spans="1:19" ht="14.4" customHeight="1" x14ac:dyDescent="0.3">
      <c r="A930" s="737" t="s">
        <v>6689</v>
      </c>
      <c r="B930" s="738" t="s">
        <v>6898</v>
      </c>
      <c r="C930" s="738" t="s">
        <v>625</v>
      </c>
      <c r="D930" s="738" t="s">
        <v>3123</v>
      </c>
      <c r="E930" s="738" t="s">
        <v>6651</v>
      </c>
      <c r="F930" s="738" t="s">
        <v>6920</v>
      </c>
      <c r="G930" s="738" t="s">
        <v>6921</v>
      </c>
      <c r="H930" s="741"/>
      <c r="I930" s="741"/>
      <c r="J930" s="738"/>
      <c r="K930" s="738"/>
      <c r="L930" s="741"/>
      <c r="M930" s="741"/>
      <c r="N930" s="738"/>
      <c r="O930" s="738"/>
      <c r="P930" s="741">
        <v>23</v>
      </c>
      <c r="Q930" s="741">
        <v>0</v>
      </c>
      <c r="R930" s="754"/>
      <c r="S930" s="742">
        <v>0</v>
      </c>
    </row>
    <row r="931" spans="1:19" ht="14.4" customHeight="1" x14ac:dyDescent="0.3">
      <c r="A931" s="737" t="s">
        <v>6689</v>
      </c>
      <c r="B931" s="738" t="s">
        <v>6898</v>
      </c>
      <c r="C931" s="738" t="s">
        <v>625</v>
      </c>
      <c r="D931" s="738" t="s">
        <v>3123</v>
      </c>
      <c r="E931" s="738" t="s">
        <v>6651</v>
      </c>
      <c r="F931" s="738" t="s">
        <v>6924</v>
      </c>
      <c r="G931" s="738" t="s">
        <v>6925</v>
      </c>
      <c r="H931" s="741"/>
      <c r="I931" s="741"/>
      <c r="J931" s="738"/>
      <c r="K931" s="738"/>
      <c r="L931" s="741"/>
      <c r="M931" s="741"/>
      <c r="N931" s="738"/>
      <c r="O931" s="738"/>
      <c r="P931" s="741">
        <v>26</v>
      </c>
      <c r="Q931" s="741">
        <v>5200</v>
      </c>
      <c r="R931" s="754"/>
      <c r="S931" s="742">
        <v>200</v>
      </c>
    </row>
    <row r="932" spans="1:19" ht="14.4" customHeight="1" x14ac:dyDescent="0.3">
      <c r="A932" s="737" t="s">
        <v>6689</v>
      </c>
      <c r="B932" s="738" t="s">
        <v>6898</v>
      </c>
      <c r="C932" s="738" t="s">
        <v>625</v>
      </c>
      <c r="D932" s="738" t="s">
        <v>3123</v>
      </c>
      <c r="E932" s="738" t="s">
        <v>6651</v>
      </c>
      <c r="F932" s="738" t="s">
        <v>6703</v>
      </c>
      <c r="G932" s="738" t="s">
        <v>6704</v>
      </c>
      <c r="H932" s="741"/>
      <c r="I932" s="741"/>
      <c r="J932" s="738"/>
      <c r="K932" s="738"/>
      <c r="L932" s="741"/>
      <c r="M932" s="741"/>
      <c r="N932" s="738"/>
      <c r="O932" s="738"/>
      <c r="P932" s="741">
        <v>1</v>
      </c>
      <c r="Q932" s="741">
        <v>74</v>
      </c>
      <c r="R932" s="754"/>
      <c r="S932" s="742">
        <v>74</v>
      </c>
    </row>
    <row r="933" spans="1:19" ht="14.4" customHeight="1" x14ac:dyDescent="0.3">
      <c r="A933" s="737" t="s">
        <v>6689</v>
      </c>
      <c r="B933" s="738" t="s">
        <v>6898</v>
      </c>
      <c r="C933" s="738" t="s">
        <v>625</v>
      </c>
      <c r="D933" s="738" t="s">
        <v>3123</v>
      </c>
      <c r="E933" s="738" t="s">
        <v>6651</v>
      </c>
      <c r="F933" s="738" t="s">
        <v>6760</v>
      </c>
      <c r="G933" s="738" t="s">
        <v>6761</v>
      </c>
      <c r="H933" s="741"/>
      <c r="I933" s="741"/>
      <c r="J933" s="738"/>
      <c r="K933" s="738"/>
      <c r="L933" s="741">
        <v>1</v>
      </c>
      <c r="M933" s="741">
        <v>77</v>
      </c>
      <c r="N933" s="738">
        <v>1</v>
      </c>
      <c r="O933" s="738">
        <v>77</v>
      </c>
      <c r="P933" s="741"/>
      <c r="Q933" s="741"/>
      <c r="R933" s="754"/>
      <c r="S933" s="742"/>
    </row>
    <row r="934" spans="1:19" ht="14.4" customHeight="1" x14ac:dyDescent="0.3">
      <c r="A934" s="737" t="s">
        <v>6689</v>
      </c>
      <c r="B934" s="738" t="s">
        <v>6898</v>
      </c>
      <c r="C934" s="738" t="s">
        <v>625</v>
      </c>
      <c r="D934" s="738" t="s">
        <v>3123</v>
      </c>
      <c r="E934" s="738" t="s">
        <v>6651</v>
      </c>
      <c r="F934" s="738" t="s">
        <v>6762</v>
      </c>
      <c r="G934" s="738" t="s">
        <v>6763</v>
      </c>
      <c r="H934" s="741"/>
      <c r="I934" s="741"/>
      <c r="J934" s="738"/>
      <c r="K934" s="738"/>
      <c r="L934" s="741">
        <v>1</v>
      </c>
      <c r="M934" s="741">
        <v>59</v>
      </c>
      <c r="N934" s="738">
        <v>1</v>
      </c>
      <c r="O934" s="738">
        <v>59</v>
      </c>
      <c r="P934" s="741"/>
      <c r="Q934" s="741"/>
      <c r="R934" s="754"/>
      <c r="S934" s="742"/>
    </row>
    <row r="935" spans="1:19" ht="14.4" customHeight="1" x14ac:dyDescent="0.3">
      <c r="A935" s="737" t="s">
        <v>6689</v>
      </c>
      <c r="B935" s="738" t="s">
        <v>6898</v>
      </c>
      <c r="C935" s="738" t="s">
        <v>625</v>
      </c>
      <c r="D935" s="738" t="s">
        <v>3123</v>
      </c>
      <c r="E935" s="738" t="s">
        <v>6651</v>
      </c>
      <c r="F935" s="738" t="s">
        <v>6670</v>
      </c>
      <c r="G935" s="738" t="s">
        <v>6671</v>
      </c>
      <c r="H935" s="741"/>
      <c r="I935" s="741"/>
      <c r="J935" s="738"/>
      <c r="K935" s="738"/>
      <c r="L935" s="741"/>
      <c r="M935" s="741"/>
      <c r="N935" s="738"/>
      <c r="O935" s="738"/>
      <c r="P935" s="741">
        <v>2</v>
      </c>
      <c r="Q935" s="741">
        <v>118</v>
      </c>
      <c r="R935" s="754"/>
      <c r="S935" s="742">
        <v>59</v>
      </c>
    </row>
    <row r="936" spans="1:19" ht="14.4" customHeight="1" x14ac:dyDescent="0.3">
      <c r="A936" s="737" t="s">
        <v>6689</v>
      </c>
      <c r="B936" s="738" t="s">
        <v>6898</v>
      </c>
      <c r="C936" s="738" t="s">
        <v>625</v>
      </c>
      <c r="D936" s="738" t="s">
        <v>3124</v>
      </c>
      <c r="E936" s="738" t="s">
        <v>6651</v>
      </c>
      <c r="F936" s="738" t="s">
        <v>6656</v>
      </c>
      <c r="G936" s="738" t="s">
        <v>6657</v>
      </c>
      <c r="H936" s="741"/>
      <c r="I936" s="741"/>
      <c r="J936" s="738"/>
      <c r="K936" s="738"/>
      <c r="L936" s="741"/>
      <c r="M936" s="741"/>
      <c r="N936" s="738"/>
      <c r="O936" s="738"/>
      <c r="P936" s="741">
        <v>2</v>
      </c>
      <c r="Q936" s="741">
        <v>132</v>
      </c>
      <c r="R936" s="754"/>
      <c r="S936" s="742">
        <v>66</v>
      </c>
    </row>
    <row r="937" spans="1:19" ht="14.4" customHeight="1" x14ac:dyDescent="0.3">
      <c r="A937" s="737" t="s">
        <v>6689</v>
      </c>
      <c r="B937" s="738" t="s">
        <v>6898</v>
      </c>
      <c r="C937" s="738" t="s">
        <v>625</v>
      </c>
      <c r="D937" s="738" t="s">
        <v>3124</v>
      </c>
      <c r="E937" s="738" t="s">
        <v>6651</v>
      </c>
      <c r="F937" s="738" t="s">
        <v>6720</v>
      </c>
      <c r="G937" s="738" t="s">
        <v>6721</v>
      </c>
      <c r="H937" s="741">
        <v>1</v>
      </c>
      <c r="I937" s="741">
        <v>144</v>
      </c>
      <c r="J937" s="738"/>
      <c r="K937" s="738">
        <v>144</v>
      </c>
      <c r="L937" s="741"/>
      <c r="M937" s="741"/>
      <c r="N937" s="738"/>
      <c r="O937" s="738"/>
      <c r="P937" s="741"/>
      <c r="Q937" s="741"/>
      <c r="R937" s="754"/>
      <c r="S937" s="742"/>
    </row>
    <row r="938" spans="1:19" ht="14.4" customHeight="1" x14ac:dyDescent="0.3">
      <c r="A938" s="737" t="s">
        <v>6689</v>
      </c>
      <c r="B938" s="738" t="s">
        <v>6898</v>
      </c>
      <c r="C938" s="738" t="s">
        <v>625</v>
      </c>
      <c r="D938" s="738" t="s">
        <v>3124</v>
      </c>
      <c r="E938" s="738" t="s">
        <v>6651</v>
      </c>
      <c r="F938" s="738" t="s">
        <v>6695</v>
      </c>
      <c r="G938" s="738" t="s">
        <v>6696</v>
      </c>
      <c r="H938" s="741"/>
      <c r="I938" s="741"/>
      <c r="J938" s="738"/>
      <c r="K938" s="738"/>
      <c r="L938" s="741">
        <v>1</v>
      </c>
      <c r="M938" s="741">
        <v>37</v>
      </c>
      <c r="N938" s="738">
        <v>1</v>
      </c>
      <c r="O938" s="738">
        <v>37</v>
      </c>
      <c r="P938" s="741"/>
      <c r="Q938" s="741"/>
      <c r="R938" s="754"/>
      <c r="S938" s="742"/>
    </row>
    <row r="939" spans="1:19" ht="14.4" customHeight="1" x14ac:dyDescent="0.3">
      <c r="A939" s="737" t="s">
        <v>6689</v>
      </c>
      <c r="B939" s="738" t="s">
        <v>6898</v>
      </c>
      <c r="C939" s="738" t="s">
        <v>625</v>
      </c>
      <c r="D939" s="738" t="s">
        <v>3124</v>
      </c>
      <c r="E939" s="738" t="s">
        <v>6651</v>
      </c>
      <c r="F939" s="738" t="s">
        <v>6662</v>
      </c>
      <c r="G939" s="738" t="s">
        <v>6663</v>
      </c>
      <c r="H939" s="741"/>
      <c r="I939" s="741"/>
      <c r="J939" s="738"/>
      <c r="K939" s="738"/>
      <c r="L939" s="741">
        <v>1</v>
      </c>
      <c r="M939" s="741">
        <v>86</v>
      </c>
      <c r="N939" s="738">
        <v>1</v>
      </c>
      <c r="O939" s="738">
        <v>86</v>
      </c>
      <c r="P939" s="741"/>
      <c r="Q939" s="741"/>
      <c r="R939" s="754"/>
      <c r="S939" s="742"/>
    </row>
    <row r="940" spans="1:19" ht="14.4" customHeight="1" x14ac:dyDescent="0.3">
      <c r="A940" s="737" t="s">
        <v>6689</v>
      </c>
      <c r="B940" s="738" t="s">
        <v>6898</v>
      </c>
      <c r="C940" s="738" t="s">
        <v>625</v>
      </c>
      <c r="D940" s="738" t="s">
        <v>3124</v>
      </c>
      <c r="E940" s="738" t="s">
        <v>6651</v>
      </c>
      <c r="F940" s="738" t="s">
        <v>6782</v>
      </c>
      <c r="G940" s="738" t="s">
        <v>6783</v>
      </c>
      <c r="H940" s="741"/>
      <c r="I940" s="741"/>
      <c r="J940" s="738"/>
      <c r="K940" s="738"/>
      <c r="L940" s="741">
        <v>1</v>
      </c>
      <c r="M940" s="741">
        <v>177</v>
      </c>
      <c r="N940" s="738">
        <v>1</v>
      </c>
      <c r="O940" s="738">
        <v>177</v>
      </c>
      <c r="P940" s="741">
        <v>4</v>
      </c>
      <c r="Q940" s="741">
        <v>708</v>
      </c>
      <c r="R940" s="754">
        <v>4</v>
      </c>
      <c r="S940" s="742">
        <v>177</v>
      </c>
    </row>
    <row r="941" spans="1:19" ht="14.4" customHeight="1" x14ac:dyDescent="0.3">
      <c r="A941" s="737" t="s">
        <v>6689</v>
      </c>
      <c r="B941" s="738" t="s">
        <v>6898</v>
      </c>
      <c r="C941" s="738" t="s">
        <v>625</v>
      </c>
      <c r="D941" s="738" t="s">
        <v>3124</v>
      </c>
      <c r="E941" s="738" t="s">
        <v>6651</v>
      </c>
      <c r="F941" s="738" t="s">
        <v>6699</v>
      </c>
      <c r="G941" s="738" t="s">
        <v>6700</v>
      </c>
      <c r="H941" s="741">
        <v>29</v>
      </c>
      <c r="I941" s="741">
        <v>3132</v>
      </c>
      <c r="J941" s="738">
        <v>6.75</v>
      </c>
      <c r="K941" s="738">
        <v>108</v>
      </c>
      <c r="L941" s="741">
        <v>4</v>
      </c>
      <c r="M941" s="741">
        <v>464</v>
      </c>
      <c r="N941" s="738">
        <v>1</v>
      </c>
      <c r="O941" s="738">
        <v>116</v>
      </c>
      <c r="P941" s="741">
        <v>7</v>
      </c>
      <c r="Q941" s="741">
        <v>812</v>
      </c>
      <c r="R941" s="754">
        <v>1.75</v>
      </c>
      <c r="S941" s="742">
        <v>116</v>
      </c>
    </row>
    <row r="942" spans="1:19" ht="14.4" customHeight="1" x14ac:dyDescent="0.3">
      <c r="A942" s="737" t="s">
        <v>6689</v>
      </c>
      <c r="B942" s="738" t="s">
        <v>6898</v>
      </c>
      <c r="C942" s="738" t="s">
        <v>625</v>
      </c>
      <c r="D942" s="738" t="s">
        <v>3124</v>
      </c>
      <c r="E942" s="738" t="s">
        <v>6651</v>
      </c>
      <c r="F942" s="738" t="s">
        <v>6758</v>
      </c>
      <c r="G942" s="738" t="s">
        <v>6759</v>
      </c>
      <c r="H942" s="741">
        <v>49</v>
      </c>
      <c r="I942" s="741">
        <v>16219</v>
      </c>
      <c r="J942" s="738">
        <v>5.090709353421218</v>
      </c>
      <c r="K942" s="738">
        <v>331</v>
      </c>
      <c r="L942" s="741">
        <v>9</v>
      </c>
      <c r="M942" s="741">
        <v>3186</v>
      </c>
      <c r="N942" s="738">
        <v>1</v>
      </c>
      <c r="O942" s="738">
        <v>354</v>
      </c>
      <c r="P942" s="741">
        <v>5</v>
      </c>
      <c r="Q942" s="741">
        <v>1775</v>
      </c>
      <c r="R942" s="754">
        <v>0.55712492153170123</v>
      </c>
      <c r="S942" s="742">
        <v>355</v>
      </c>
    </row>
    <row r="943" spans="1:19" ht="14.4" customHeight="1" x14ac:dyDescent="0.3">
      <c r="A943" s="737" t="s">
        <v>6689</v>
      </c>
      <c r="B943" s="738" t="s">
        <v>6898</v>
      </c>
      <c r="C943" s="738" t="s">
        <v>625</v>
      </c>
      <c r="D943" s="738" t="s">
        <v>3124</v>
      </c>
      <c r="E943" s="738" t="s">
        <v>6651</v>
      </c>
      <c r="F943" s="738" t="s">
        <v>6920</v>
      </c>
      <c r="G943" s="738" t="s">
        <v>6921</v>
      </c>
      <c r="H943" s="741">
        <v>42</v>
      </c>
      <c r="I943" s="741">
        <v>0</v>
      </c>
      <c r="J943" s="738"/>
      <c r="K943" s="738">
        <v>0</v>
      </c>
      <c r="L943" s="741">
        <v>3</v>
      </c>
      <c r="M943" s="741">
        <v>0</v>
      </c>
      <c r="N943" s="738"/>
      <c r="O943" s="738">
        <v>0</v>
      </c>
      <c r="P943" s="741">
        <v>5</v>
      </c>
      <c r="Q943" s="741">
        <v>0</v>
      </c>
      <c r="R943" s="754"/>
      <c r="S943" s="742">
        <v>0</v>
      </c>
    </row>
    <row r="944" spans="1:19" ht="14.4" customHeight="1" x14ac:dyDescent="0.3">
      <c r="A944" s="737" t="s">
        <v>6689</v>
      </c>
      <c r="B944" s="738" t="s">
        <v>6898</v>
      </c>
      <c r="C944" s="738" t="s">
        <v>625</v>
      </c>
      <c r="D944" s="738" t="s">
        <v>3124</v>
      </c>
      <c r="E944" s="738" t="s">
        <v>6651</v>
      </c>
      <c r="F944" s="738" t="s">
        <v>6924</v>
      </c>
      <c r="G944" s="738" t="s">
        <v>6925</v>
      </c>
      <c r="H944" s="741">
        <v>38</v>
      </c>
      <c r="I944" s="741">
        <v>7600</v>
      </c>
      <c r="J944" s="738">
        <v>9.5</v>
      </c>
      <c r="K944" s="738">
        <v>200</v>
      </c>
      <c r="L944" s="741">
        <v>4</v>
      </c>
      <c r="M944" s="741">
        <v>800</v>
      </c>
      <c r="N944" s="738">
        <v>1</v>
      </c>
      <c r="O944" s="738">
        <v>200</v>
      </c>
      <c r="P944" s="741">
        <v>4</v>
      </c>
      <c r="Q944" s="741">
        <v>800</v>
      </c>
      <c r="R944" s="754">
        <v>1</v>
      </c>
      <c r="S944" s="742">
        <v>200</v>
      </c>
    </row>
    <row r="945" spans="1:19" ht="14.4" customHeight="1" x14ac:dyDescent="0.3">
      <c r="A945" s="737" t="s">
        <v>6689</v>
      </c>
      <c r="B945" s="738" t="s">
        <v>6898</v>
      </c>
      <c r="C945" s="738" t="s">
        <v>625</v>
      </c>
      <c r="D945" s="738" t="s">
        <v>3124</v>
      </c>
      <c r="E945" s="738" t="s">
        <v>6651</v>
      </c>
      <c r="F945" s="738" t="s">
        <v>6709</v>
      </c>
      <c r="G945" s="738" t="s">
        <v>6710</v>
      </c>
      <c r="H945" s="741"/>
      <c r="I945" s="741"/>
      <c r="J945" s="738"/>
      <c r="K945" s="738"/>
      <c r="L945" s="741">
        <v>1</v>
      </c>
      <c r="M945" s="741">
        <v>222</v>
      </c>
      <c r="N945" s="738">
        <v>1</v>
      </c>
      <c r="O945" s="738">
        <v>222</v>
      </c>
      <c r="P945" s="741"/>
      <c r="Q945" s="741"/>
      <c r="R945" s="754"/>
      <c r="S945" s="742"/>
    </row>
    <row r="946" spans="1:19" ht="14.4" customHeight="1" x14ac:dyDescent="0.3">
      <c r="A946" s="737" t="s">
        <v>6689</v>
      </c>
      <c r="B946" s="738" t="s">
        <v>6898</v>
      </c>
      <c r="C946" s="738" t="s">
        <v>625</v>
      </c>
      <c r="D946" s="738" t="s">
        <v>6627</v>
      </c>
      <c r="E946" s="738" t="s">
        <v>6651</v>
      </c>
      <c r="F946" s="738" t="s">
        <v>6654</v>
      </c>
      <c r="G946" s="738" t="s">
        <v>6655</v>
      </c>
      <c r="H946" s="741">
        <v>1</v>
      </c>
      <c r="I946" s="741">
        <v>29</v>
      </c>
      <c r="J946" s="738"/>
      <c r="K946" s="738">
        <v>29</v>
      </c>
      <c r="L946" s="741"/>
      <c r="M946" s="741"/>
      <c r="N946" s="738"/>
      <c r="O946" s="738"/>
      <c r="P946" s="741"/>
      <c r="Q946" s="741"/>
      <c r="R946" s="754"/>
      <c r="S946" s="742"/>
    </row>
    <row r="947" spans="1:19" ht="14.4" customHeight="1" x14ac:dyDescent="0.3">
      <c r="A947" s="737" t="s">
        <v>6689</v>
      </c>
      <c r="B947" s="738" t="s">
        <v>6898</v>
      </c>
      <c r="C947" s="738" t="s">
        <v>625</v>
      </c>
      <c r="D947" s="738" t="s">
        <v>6627</v>
      </c>
      <c r="E947" s="738" t="s">
        <v>6651</v>
      </c>
      <c r="F947" s="738" t="s">
        <v>6656</v>
      </c>
      <c r="G947" s="738" t="s">
        <v>6657</v>
      </c>
      <c r="H947" s="741">
        <v>1</v>
      </c>
      <c r="I947" s="741">
        <v>64</v>
      </c>
      <c r="J947" s="738">
        <v>6.4646464646464646E-2</v>
      </c>
      <c r="K947" s="738">
        <v>64</v>
      </c>
      <c r="L947" s="741">
        <v>15</v>
      </c>
      <c r="M947" s="741">
        <v>990</v>
      </c>
      <c r="N947" s="738">
        <v>1</v>
      </c>
      <c r="O947" s="738">
        <v>66</v>
      </c>
      <c r="P947" s="741"/>
      <c r="Q947" s="741"/>
      <c r="R947" s="754"/>
      <c r="S947" s="742"/>
    </row>
    <row r="948" spans="1:19" ht="14.4" customHeight="1" x14ac:dyDescent="0.3">
      <c r="A948" s="737" t="s">
        <v>6689</v>
      </c>
      <c r="B948" s="738" t="s">
        <v>6898</v>
      </c>
      <c r="C948" s="738" t="s">
        <v>625</v>
      </c>
      <c r="D948" s="738" t="s">
        <v>6627</v>
      </c>
      <c r="E948" s="738" t="s">
        <v>6651</v>
      </c>
      <c r="F948" s="738" t="s">
        <v>6908</v>
      </c>
      <c r="G948" s="738" t="s">
        <v>6909</v>
      </c>
      <c r="H948" s="741"/>
      <c r="I948" s="741"/>
      <c r="J948" s="738"/>
      <c r="K948" s="738"/>
      <c r="L948" s="741">
        <v>2</v>
      </c>
      <c r="M948" s="741">
        <v>244</v>
      </c>
      <c r="N948" s="738">
        <v>1</v>
      </c>
      <c r="O948" s="738">
        <v>122</v>
      </c>
      <c r="P948" s="741"/>
      <c r="Q948" s="741"/>
      <c r="R948" s="754"/>
      <c r="S948" s="742"/>
    </row>
    <row r="949" spans="1:19" ht="14.4" customHeight="1" x14ac:dyDescent="0.3">
      <c r="A949" s="737" t="s">
        <v>6689</v>
      </c>
      <c r="B949" s="738" t="s">
        <v>6898</v>
      </c>
      <c r="C949" s="738" t="s">
        <v>625</v>
      </c>
      <c r="D949" s="738" t="s">
        <v>6627</v>
      </c>
      <c r="E949" s="738" t="s">
        <v>6651</v>
      </c>
      <c r="F949" s="738" t="s">
        <v>6910</v>
      </c>
      <c r="G949" s="738" t="s">
        <v>6911</v>
      </c>
      <c r="H949" s="741">
        <v>1</v>
      </c>
      <c r="I949" s="741">
        <v>74</v>
      </c>
      <c r="J949" s="738"/>
      <c r="K949" s="738">
        <v>74</v>
      </c>
      <c r="L949" s="741"/>
      <c r="M949" s="741"/>
      <c r="N949" s="738"/>
      <c r="O949" s="738"/>
      <c r="P949" s="741"/>
      <c r="Q949" s="741"/>
      <c r="R949" s="754"/>
      <c r="S949" s="742"/>
    </row>
    <row r="950" spans="1:19" ht="14.4" customHeight="1" x14ac:dyDescent="0.3">
      <c r="A950" s="737" t="s">
        <v>6689</v>
      </c>
      <c r="B950" s="738" t="s">
        <v>6898</v>
      </c>
      <c r="C950" s="738" t="s">
        <v>625</v>
      </c>
      <c r="D950" s="738" t="s">
        <v>6627</v>
      </c>
      <c r="E950" s="738" t="s">
        <v>6651</v>
      </c>
      <c r="F950" s="738" t="s">
        <v>6695</v>
      </c>
      <c r="G950" s="738" t="s">
        <v>6696</v>
      </c>
      <c r="H950" s="741">
        <v>1</v>
      </c>
      <c r="I950" s="741">
        <v>35</v>
      </c>
      <c r="J950" s="738">
        <v>5.9121621621621621E-2</v>
      </c>
      <c r="K950" s="738">
        <v>35</v>
      </c>
      <c r="L950" s="741">
        <v>16</v>
      </c>
      <c r="M950" s="741">
        <v>592</v>
      </c>
      <c r="N950" s="738">
        <v>1</v>
      </c>
      <c r="O950" s="738">
        <v>37</v>
      </c>
      <c r="P950" s="741"/>
      <c r="Q950" s="741"/>
      <c r="R950" s="754"/>
      <c r="S950" s="742"/>
    </row>
    <row r="951" spans="1:19" ht="14.4" customHeight="1" x14ac:dyDescent="0.3">
      <c r="A951" s="737" t="s">
        <v>6689</v>
      </c>
      <c r="B951" s="738" t="s">
        <v>6898</v>
      </c>
      <c r="C951" s="738" t="s">
        <v>625</v>
      </c>
      <c r="D951" s="738" t="s">
        <v>6627</v>
      </c>
      <c r="E951" s="738" t="s">
        <v>6651</v>
      </c>
      <c r="F951" s="738" t="s">
        <v>6662</v>
      </c>
      <c r="G951" s="738" t="s">
        <v>6663</v>
      </c>
      <c r="H951" s="741">
        <v>1</v>
      </c>
      <c r="I951" s="741">
        <v>82</v>
      </c>
      <c r="J951" s="738">
        <v>0.47674418604651164</v>
      </c>
      <c r="K951" s="738">
        <v>82</v>
      </c>
      <c r="L951" s="741">
        <v>2</v>
      </c>
      <c r="M951" s="741">
        <v>172</v>
      </c>
      <c r="N951" s="738">
        <v>1</v>
      </c>
      <c r="O951" s="738">
        <v>86</v>
      </c>
      <c r="P951" s="741"/>
      <c r="Q951" s="741"/>
      <c r="R951" s="754"/>
      <c r="S951" s="742"/>
    </row>
    <row r="952" spans="1:19" ht="14.4" customHeight="1" x14ac:dyDescent="0.3">
      <c r="A952" s="737" t="s">
        <v>6689</v>
      </c>
      <c r="B952" s="738" t="s">
        <v>6898</v>
      </c>
      <c r="C952" s="738" t="s">
        <v>625</v>
      </c>
      <c r="D952" s="738" t="s">
        <v>6627</v>
      </c>
      <c r="E952" s="738" t="s">
        <v>6651</v>
      </c>
      <c r="F952" s="738" t="s">
        <v>6782</v>
      </c>
      <c r="G952" s="738" t="s">
        <v>6783</v>
      </c>
      <c r="H952" s="741"/>
      <c r="I952" s="741"/>
      <c r="J952" s="738"/>
      <c r="K952" s="738"/>
      <c r="L952" s="741">
        <v>14</v>
      </c>
      <c r="M952" s="741">
        <v>2478</v>
      </c>
      <c r="N952" s="738">
        <v>1</v>
      </c>
      <c r="O952" s="738">
        <v>177</v>
      </c>
      <c r="P952" s="741"/>
      <c r="Q952" s="741"/>
      <c r="R952" s="754"/>
      <c r="S952" s="742"/>
    </row>
    <row r="953" spans="1:19" ht="14.4" customHeight="1" x14ac:dyDescent="0.3">
      <c r="A953" s="737" t="s">
        <v>6689</v>
      </c>
      <c r="B953" s="738" t="s">
        <v>6898</v>
      </c>
      <c r="C953" s="738" t="s">
        <v>625</v>
      </c>
      <c r="D953" s="738" t="s">
        <v>6627</v>
      </c>
      <c r="E953" s="738" t="s">
        <v>6651</v>
      </c>
      <c r="F953" s="738" t="s">
        <v>6664</v>
      </c>
      <c r="G953" s="738" t="s">
        <v>6665</v>
      </c>
      <c r="H953" s="741"/>
      <c r="I953" s="741"/>
      <c r="J953" s="738"/>
      <c r="K953" s="738"/>
      <c r="L953" s="741">
        <v>1</v>
      </c>
      <c r="M953" s="741">
        <v>33.33</v>
      </c>
      <c r="N953" s="738">
        <v>1</v>
      </c>
      <c r="O953" s="738">
        <v>33.33</v>
      </c>
      <c r="P953" s="741"/>
      <c r="Q953" s="741"/>
      <c r="R953" s="754"/>
      <c r="S953" s="742"/>
    </row>
    <row r="954" spans="1:19" ht="14.4" customHeight="1" x14ac:dyDescent="0.3">
      <c r="A954" s="737" t="s">
        <v>6689</v>
      </c>
      <c r="B954" s="738" t="s">
        <v>6898</v>
      </c>
      <c r="C954" s="738" t="s">
        <v>625</v>
      </c>
      <c r="D954" s="738" t="s">
        <v>6627</v>
      </c>
      <c r="E954" s="738" t="s">
        <v>6651</v>
      </c>
      <c r="F954" s="738" t="s">
        <v>6699</v>
      </c>
      <c r="G954" s="738" t="s">
        <v>6700</v>
      </c>
      <c r="H954" s="741">
        <v>3</v>
      </c>
      <c r="I954" s="741">
        <v>324</v>
      </c>
      <c r="J954" s="738">
        <v>5.700211118930331E-2</v>
      </c>
      <c r="K954" s="738">
        <v>108</v>
      </c>
      <c r="L954" s="741">
        <v>49</v>
      </c>
      <c r="M954" s="741">
        <v>5684</v>
      </c>
      <c r="N954" s="738">
        <v>1</v>
      </c>
      <c r="O954" s="738">
        <v>116</v>
      </c>
      <c r="P954" s="741"/>
      <c r="Q954" s="741"/>
      <c r="R954" s="754"/>
      <c r="S954" s="742"/>
    </row>
    <row r="955" spans="1:19" ht="14.4" customHeight="1" x14ac:dyDescent="0.3">
      <c r="A955" s="737" t="s">
        <v>6689</v>
      </c>
      <c r="B955" s="738" t="s">
        <v>6898</v>
      </c>
      <c r="C955" s="738" t="s">
        <v>625</v>
      </c>
      <c r="D955" s="738" t="s">
        <v>6627</v>
      </c>
      <c r="E955" s="738" t="s">
        <v>6651</v>
      </c>
      <c r="F955" s="738" t="s">
        <v>6666</v>
      </c>
      <c r="G955" s="738" t="s">
        <v>6667</v>
      </c>
      <c r="H955" s="741">
        <v>1</v>
      </c>
      <c r="I955" s="741">
        <v>36</v>
      </c>
      <c r="J955" s="738">
        <v>8.8452088452088448E-2</v>
      </c>
      <c r="K955" s="738">
        <v>36</v>
      </c>
      <c r="L955" s="741">
        <v>11</v>
      </c>
      <c r="M955" s="741">
        <v>407</v>
      </c>
      <c r="N955" s="738">
        <v>1</v>
      </c>
      <c r="O955" s="738">
        <v>37</v>
      </c>
      <c r="P955" s="741"/>
      <c r="Q955" s="741"/>
      <c r="R955" s="754"/>
      <c r="S955" s="742"/>
    </row>
    <row r="956" spans="1:19" ht="14.4" customHeight="1" x14ac:dyDescent="0.3">
      <c r="A956" s="737" t="s">
        <v>6689</v>
      </c>
      <c r="B956" s="738" t="s">
        <v>6898</v>
      </c>
      <c r="C956" s="738" t="s">
        <v>625</v>
      </c>
      <c r="D956" s="738" t="s">
        <v>6627</v>
      </c>
      <c r="E956" s="738" t="s">
        <v>6651</v>
      </c>
      <c r="F956" s="738" t="s">
        <v>6758</v>
      </c>
      <c r="G956" s="738" t="s">
        <v>6759</v>
      </c>
      <c r="H956" s="741">
        <v>4</v>
      </c>
      <c r="I956" s="741">
        <v>1324</v>
      </c>
      <c r="J956" s="738">
        <v>5.0542067491220033E-2</v>
      </c>
      <c r="K956" s="738">
        <v>331</v>
      </c>
      <c r="L956" s="741">
        <v>74</v>
      </c>
      <c r="M956" s="741">
        <v>26196</v>
      </c>
      <c r="N956" s="738">
        <v>1</v>
      </c>
      <c r="O956" s="738">
        <v>354</v>
      </c>
      <c r="P956" s="741"/>
      <c r="Q956" s="741"/>
      <c r="R956" s="754"/>
      <c r="S956" s="742"/>
    </row>
    <row r="957" spans="1:19" ht="14.4" customHeight="1" x14ac:dyDescent="0.3">
      <c r="A957" s="737" t="s">
        <v>6689</v>
      </c>
      <c r="B957" s="738" t="s">
        <v>6898</v>
      </c>
      <c r="C957" s="738" t="s">
        <v>625</v>
      </c>
      <c r="D957" s="738" t="s">
        <v>6627</v>
      </c>
      <c r="E957" s="738" t="s">
        <v>6651</v>
      </c>
      <c r="F957" s="738" t="s">
        <v>6920</v>
      </c>
      <c r="G957" s="738" t="s">
        <v>6921</v>
      </c>
      <c r="H957" s="741"/>
      <c r="I957" s="741"/>
      <c r="J957" s="738"/>
      <c r="K957" s="738"/>
      <c r="L957" s="741">
        <v>31</v>
      </c>
      <c r="M957" s="741">
        <v>0</v>
      </c>
      <c r="N957" s="738"/>
      <c r="O957" s="738">
        <v>0</v>
      </c>
      <c r="P957" s="741"/>
      <c r="Q957" s="741"/>
      <c r="R957" s="754"/>
      <c r="S957" s="742"/>
    </row>
    <row r="958" spans="1:19" ht="14.4" customHeight="1" x14ac:dyDescent="0.3">
      <c r="A958" s="737" t="s">
        <v>6689</v>
      </c>
      <c r="B958" s="738" t="s">
        <v>6898</v>
      </c>
      <c r="C958" s="738" t="s">
        <v>625</v>
      </c>
      <c r="D958" s="738" t="s">
        <v>6627</v>
      </c>
      <c r="E958" s="738" t="s">
        <v>6651</v>
      </c>
      <c r="F958" s="738" t="s">
        <v>6924</v>
      </c>
      <c r="G958" s="738" t="s">
        <v>6925</v>
      </c>
      <c r="H958" s="741"/>
      <c r="I958" s="741"/>
      <c r="J958" s="738"/>
      <c r="K958" s="738"/>
      <c r="L958" s="741">
        <v>1</v>
      </c>
      <c r="M958" s="741">
        <v>200</v>
      </c>
      <c r="N958" s="738">
        <v>1</v>
      </c>
      <c r="O958" s="738">
        <v>200</v>
      </c>
      <c r="P958" s="741"/>
      <c r="Q958" s="741"/>
      <c r="R958" s="754"/>
      <c r="S958" s="742"/>
    </row>
    <row r="959" spans="1:19" ht="14.4" customHeight="1" x14ac:dyDescent="0.3">
      <c r="A959" s="737" t="s">
        <v>6689</v>
      </c>
      <c r="B959" s="738" t="s">
        <v>6898</v>
      </c>
      <c r="C959" s="738" t="s">
        <v>625</v>
      </c>
      <c r="D959" s="738" t="s">
        <v>6627</v>
      </c>
      <c r="E959" s="738" t="s">
        <v>6651</v>
      </c>
      <c r="F959" s="738" t="s">
        <v>6760</v>
      </c>
      <c r="G959" s="738" t="s">
        <v>6761</v>
      </c>
      <c r="H959" s="741">
        <v>1</v>
      </c>
      <c r="I959" s="741">
        <v>77</v>
      </c>
      <c r="J959" s="738"/>
      <c r="K959" s="738">
        <v>77</v>
      </c>
      <c r="L959" s="741"/>
      <c r="M959" s="741"/>
      <c r="N959" s="738"/>
      <c r="O959" s="738"/>
      <c r="P959" s="741"/>
      <c r="Q959" s="741"/>
      <c r="R959" s="754"/>
      <c r="S959" s="742"/>
    </row>
    <row r="960" spans="1:19" ht="14.4" customHeight="1" x14ac:dyDescent="0.3">
      <c r="A960" s="737" t="s">
        <v>6689</v>
      </c>
      <c r="B960" s="738" t="s">
        <v>6898</v>
      </c>
      <c r="C960" s="738" t="s">
        <v>625</v>
      </c>
      <c r="D960" s="738" t="s">
        <v>3125</v>
      </c>
      <c r="E960" s="738" t="s">
        <v>6633</v>
      </c>
      <c r="F960" s="738" t="s">
        <v>6735</v>
      </c>
      <c r="G960" s="738" t="s">
        <v>3038</v>
      </c>
      <c r="H960" s="741"/>
      <c r="I960" s="741"/>
      <c r="J960" s="738"/>
      <c r="K960" s="738"/>
      <c r="L960" s="741">
        <v>11</v>
      </c>
      <c r="M960" s="741">
        <v>114589.53</v>
      </c>
      <c r="N960" s="738">
        <v>1</v>
      </c>
      <c r="O960" s="738">
        <v>10417.23</v>
      </c>
      <c r="P960" s="741"/>
      <c r="Q960" s="741"/>
      <c r="R960" s="754"/>
      <c r="S960" s="742"/>
    </row>
    <row r="961" spans="1:19" ht="14.4" customHeight="1" x14ac:dyDescent="0.3">
      <c r="A961" s="737" t="s">
        <v>6689</v>
      </c>
      <c r="B961" s="738" t="s">
        <v>6898</v>
      </c>
      <c r="C961" s="738" t="s">
        <v>625</v>
      </c>
      <c r="D961" s="738" t="s">
        <v>3125</v>
      </c>
      <c r="E961" s="738" t="s">
        <v>6651</v>
      </c>
      <c r="F961" s="738" t="s">
        <v>6916</v>
      </c>
      <c r="G961" s="738" t="s">
        <v>6917</v>
      </c>
      <c r="H961" s="741"/>
      <c r="I961" s="741"/>
      <c r="J961" s="738"/>
      <c r="K961" s="738"/>
      <c r="L961" s="741"/>
      <c r="M961" s="741"/>
      <c r="N961" s="738"/>
      <c r="O961" s="738"/>
      <c r="P961" s="741">
        <v>1</v>
      </c>
      <c r="Q961" s="741">
        <v>106</v>
      </c>
      <c r="R961" s="754"/>
      <c r="S961" s="742">
        <v>106</v>
      </c>
    </row>
    <row r="962" spans="1:19" ht="14.4" customHeight="1" x14ac:dyDescent="0.3">
      <c r="A962" s="737" t="s">
        <v>6689</v>
      </c>
      <c r="B962" s="738" t="s">
        <v>6898</v>
      </c>
      <c r="C962" s="738" t="s">
        <v>625</v>
      </c>
      <c r="D962" s="738" t="s">
        <v>3125</v>
      </c>
      <c r="E962" s="738" t="s">
        <v>6651</v>
      </c>
      <c r="F962" s="738" t="s">
        <v>6695</v>
      </c>
      <c r="G962" s="738" t="s">
        <v>6696</v>
      </c>
      <c r="H962" s="741"/>
      <c r="I962" s="741"/>
      <c r="J962" s="738"/>
      <c r="K962" s="738"/>
      <c r="L962" s="741">
        <v>1</v>
      </c>
      <c r="M962" s="741">
        <v>37</v>
      </c>
      <c r="N962" s="738">
        <v>1</v>
      </c>
      <c r="O962" s="738">
        <v>37</v>
      </c>
      <c r="P962" s="741">
        <v>3</v>
      </c>
      <c r="Q962" s="741">
        <v>111</v>
      </c>
      <c r="R962" s="754">
        <v>3</v>
      </c>
      <c r="S962" s="742">
        <v>37</v>
      </c>
    </row>
    <row r="963" spans="1:19" ht="14.4" customHeight="1" x14ac:dyDescent="0.3">
      <c r="A963" s="737" t="s">
        <v>6689</v>
      </c>
      <c r="B963" s="738" t="s">
        <v>6898</v>
      </c>
      <c r="C963" s="738" t="s">
        <v>625</v>
      </c>
      <c r="D963" s="738" t="s">
        <v>3125</v>
      </c>
      <c r="E963" s="738" t="s">
        <v>6651</v>
      </c>
      <c r="F963" s="738" t="s">
        <v>6782</v>
      </c>
      <c r="G963" s="738" t="s">
        <v>6783</v>
      </c>
      <c r="H963" s="741"/>
      <c r="I963" s="741"/>
      <c r="J963" s="738"/>
      <c r="K963" s="738"/>
      <c r="L963" s="741">
        <v>1</v>
      </c>
      <c r="M963" s="741">
        <v>177</v>
      </c>
      <c r="N963" s="738">
        <v>1</v>
      </c>
      <c r="O963" s="738">
        <v>177</v>
      </c>
      <c r="P963" s="741">
        <v>3</v>
      </c>
      <c r="Q963" s="741">
        <v>531</v>
      </c>
      <c r="R963" s="754">
        <v>3</v>
      </c>
      <c r="S963" s="742">
        <v>177</v>
      </c>
    </row>
    <row r="964" spans="1:19" ht="14.4" customHeight="1" x14ac:dyDescent="0.3">
      <c r="A964" s="737" t="s">
        <v>6689</v>
      </c>
      <c r="B964" s="738" t="s">
        <v>6898</v>
      </c>
      <c r="C964" s="738" t="s">
        <v>625</v>
      </c>
      <c r="D964" s="738" t="s">
        <v>3125</v>
      </c>
      <c r="E964" s="738" t="s">
        <v>6651</v>
      </c>
      <c r="F964" s="738" t="s">
        <v>6664</v>
      </c>
      <c r="G964" s="738" t="s">
        <v>6665</v>
      </c>
      <c r="H964" s="741"/>
      <c r="I964" s="741"/>
      <c r="J964" s="738"/>
      <c r="K964" s="738"/>
      <c r="L964" s="741">
        <v>1</v>
      </c>
      <c r="M964" s="741">
        <v>33.33</v>
      </c>
      <c r="N964" s="738">
        <v>1</v>
      </c>
      <c r="O964" s="738">
        <v>33.33</v>
      </c>
      <c r="P964" s="741"/>
      <c r="Q964" s="741"/>
      <c r="R964" s="754"/>
      <c r="S964" s="742"/>
    </row>
    <row r="965" spans="1:19" ht="14.4" customHeight="1" x14ac:dyDescent="0.3">
      <c r="A965" s="737" t="s">
        <v>6689</v>
      </c>
      <c r="B965" s="738" t="s">
        <v>6898</v>
      </c>
      <c r="C965" s="738" t="s">
        <v>625</v>
      </c>
      <c r="D965" s="738" t="s">
        <v>3125</v>
      </c>
      <c r="E965" s="738" t="s">
        <v>6651</v>
      </c>
      <c r="F965" s="738" t="s">
        <v>6666</v>
      </c>
      <c r="G965" s="738" t="s">
        <v>6667</v>
      </c>
      <c r="H965" s="741"/>
      <c r="I965" s="741"/>
      <c r="J965" s="738"/>
      <c r="K965" s="738"/>
      <c r="L965" s="741">
        <v>2</v>
      </c>
      <c r="M965" s="741">
        <v>74</v>
      </c>
      <c r="N965" s="738">
        <v>1</v>
      </c>
      <c r="O965" s="738">
        <v>37</v>
      </c>
      <c r="P965" s="741">
        <v>1</v>
      </c>
      <c r="Q965" s="741">
        <v>37</v>
      </c>
      <c r="R965" s="754">
        <v>0.5</v>
      </c>
      <c r="S965" s="742">
        <v>37</v>
      </c>
    </row>
    <row r="966" spans="1:19" ht="14.4" customHeight="1" x14ac:dyDescent="0.3">
      <c r="A966" s="737" t="s">
        <v>6689</v>
      </c>
      <c r="B966" s="738" t="s">
        <v>6898</v>
      </c>
      <c r="C966" s="738" t="s">
        <v>625</v>
      </c>
      <c r="D966" s="738" t="s">
        <v>3125</v>
      </c>
      <c r="E966" s="738" t="s">
        <v>6651</v>
      </c>
      <c r="F966" s="738" t="s">
        <v>6758</v>
      </c>
      <c r="G966" s="738" t="s">
        <v>6759</v>
      </c>
      <c r="H966" s="741">
        <v>1</v>
      </c>
      <c r="I966" s="741">
        <v>331</v>
      </c>
      <c r="J966" s="738">
        <v>0.93502824858757061</v>
      </c>
      <c r="K966" s="738">
        <v>331</v>
      </c>
      <c r="L966" s="741">
        <v>1</v>
      </c>
      <c r="M966" s="741">
        <v>354</v>
      </c>
      <c r="N966" s="738">
        <v>1</v>
      </c>
      <c r="O966" s="738">
        <v>354</v>
      </c>
      <c r="P966" s="741"/>
      <c r="Q966" s="741"/>
      <c r="R966" s="754"/>
      <c r="S966" s="742"/>
    </row>
    <row r="967" spans="1:19" ht="14.4" customHeight="1" x14ac:dyDescent="0.3">
      <c r="A967" s="737" t="s">
        <v>6689</v>
      </c>
      <c r="B967" s="738" t="s">
        <v>6898</v>
      </c>
      <c r="C967" s="738" t="s">
        <v>625</v>
      </c>
      <c r="D967" s="738" t="s">
        <v>3125</v>
      </c>
      <c r="E967" s="738" t="s">
        <v>6651</v>
      </c>
      <c r="F967" s="738" t="s">
        <v>6762</v>
      </c>
      <c r="G967" s="738" t="s">
        <v>6763</v>
      </c>
      <c r="H967" s="741"/>
      <c r="I967" s="741"/>
      <c r="J967" s="738"/>
      <c r="K967" s="738"/>
      <c r="L967" s="741">
        <v>5</v>
      </c>
      <c r="M967" s="741">
        <v>295</v>
      </c>
      <c r="N967" s="738">
        <v>1</v>
      </c>
      <c r="O967" s="738">
        <v>59</v>
      </c>
      <c r="P967" s="741"/>
      <c r="Q967" s="741"/>
      <c r="R967" s="754"/>
      <c r="S967" s="742"/>
    </row>
    <row r="968" spans="1:19" ht="14.4" customHeight="1" x14ac:dyDescent="0.3">
      <c r="A968" s="737" t="s">
        <v>6689</v>
      </c>
      <c r="B968" s="738" t="s">
        <v>6898</v>
      </c>
      <c r="C968" s="738" t="s">
        <v>625</v>
      </c>
      <c r="D968" s="738" t="s">
        <v>3126</v>
      </c>
      <c r="E968" s="738" t="s">
        <v>6651</v>
      </c>
      <c r="F968" s="738" t="s">
        <v>6656</v>
      </c>
      <c r="G968" s="738" t="s">
        <v>6657</v>
      </c>
      <c r="H968" s="741"/>
      <c r="I968" s="741"/>
      <c r="J968" s="738"/>
      <c r="K968" s="738"/>
      <c r="L968" s="741">
        <v>32</v>
      </c>
      <c r="M968" s="741">
        <v>2112</v>
      </c>
      <c r="N968" s="738">
        <v>1</v>
      </c>
      <c r="O968" s="738">
        <v>66</v>
      </c>
      <c r="P968" s="741">
        <v>1</v>
      </c>
      <c r="Q968" s="741">
        <v>66</v>
      </c>
      <c r="R968" s="754">
        <v>3.125E-2</v>
      </c>
      <c r="S968" s="742">
        <v>66</v>
      </c>
    </row>
    <row r="969" spans="1:19" ht="14.4" customHeight="1" x14ac:dyDescent="0.3">
      <c r="A969" s="737" t="s">
        <v>6689</v>
      </c>
      <c r="B969" s="738" t="s">
        <v>6898</v>
      </c>
      <c r="C969" s="738" t="s">
        <v>625</v>
      </c>
      <c r="D969" s="738" t="s">
        <v>3126</v>
      </c>
      <c r="E969" s="738" t="s">
        <v>6651</v>
      </c>
      <c r="F969" s="738" t="s">
        <v>6908</v>
      </c>
      <c r="G969" s="738" t="s">
        <v>6909</v>
      </c>
      <c r="H969" s="741"/>
      <c r="I969" s="741"/>
      <c r="J969" s="738"/>
      <c r="K969" s="738"/>
      <c r="L969" s="741">
        <v>2</v>
      </c>
      <c r="M969" s="741">
        <v>244</v>
      </c>
      <c r="N969" s="738">
        <v>1</v>
      </c>
      <c r="O969" s="738">
        <v>122</v>
      </c>
      <c r="P969" s="741"/>
      <c r="Q969" s="741"/>
      <c r="R969" s="754"/>
      <c r="S969" s="742"/>
    </row>
    <row r="970" spans="1:19" ht="14.4" customHeight="1" x14ac:dyDescent="0.3">
      <c r="A970" s="737" t="s">
        <v>6689</v>
      </c>
      <c r="B970" s="738" t="s">
        <v>6898</v>
      </c>
      <c r="C970" s="738" t="s">
        <v>625</v>
      </c>
      <c r="D970" s="738" t="s">
        <v>3126</v>
      </c>
      <c r="E970" s="738" t="s">
        <v>6651</v>
      </c>
      <c r="F970" s="738" t="s">
        <v>6695</v>
      </c>
      <c r="G970" s="738" t="s">
        <v>6696</v>
      </c>
      <c r="H970" s="741"/>
      <c r="I970" s="741"/>
      <c r="J970" s="738"/>
      <c r="K970" s="738"/>
      <c r="L970" s="741">
        <v>4</v>
      </c>
      <c r="M970" s="741">
        <v>148</v>
      </c>
      <c r="N970" s="738">
        <v>1</v>
      </c>
      <c r="O970" s="738">
        <v>37</v>
      </c>
      <c r="P970" s="741"/>
      <c r="Q970" s="741"/>
      <c r="R970" s="754"/>
      <c r="S970" s="742"/>
    </row>
    <row r="971" spans="1:19" ht="14.4" customHeight="1" x14ac:dyDescent="0.3">
      <c r="A971" s="737" t="s">
        <v>6689</v>
      </c>
      <c r="B971" s="738" t="s">
        <v>6898</v>
      </c>
      <c r="C971" s="738" t="s">
        <v>625</v>
      </c>
      <c r="D971" s="738" t="s">
        <v>3126</v>
      </c>
      <c r="E971" s="738" t="s">
        <v>6651</v>
      </c>
      <c r="F971" s="738" t="s">
        <v>6662</v>
      </c>
      <c r="G971" s="738" t="s">
        <v>6663</v>
      </c>
      <c r="H971" s="741"/>
      <c r="I971" s="741"/>
      <c r="J971" s="738"/>
      <c r="K971" s="738"/>
      <c r="L971" s="741">
        <v>3</v>
      </c>
      <c r="M971" s="741">
        <v>258</v>
      </c>
      <c r="N971" s="738">
        <v>1</v>
      </c>
      <c r="O971" s="738">
        <v>86</v>
      </c>
      <c r="P971" s="741"/>
      <c r="Q971" s="741"/>
      <c r="R971" s="754"/>
      <c r="S971" s="742"/>
    </row>
    <row r="972" spans="1:19" ht="14.4" customHeight="1" x14ac:dyDescent="0.3">
      <c r="A972" s="737" t="s">
        <v>6689</v>
      </c>
      <c r="B972" s="738" t="s">
        <v>6898</v>
      </c>
      <c r="C972" s="738" t="s">
        <v>625</v>
      </c>
      <c r="D972" s="738" t="s">
        <v>3126</v>
      </c>
      <c r="E972" s="738" t="s">
        <v>6651</v>
      </c>
      <c r="F972" s="738" t="s">
        <v>6782</v>
      </c>
      <c r="G972" s="738" t="s">
        <v>6783</v>
      </c>
      <c r="H972" s="741"/>
      <c r="I972" s="741"/>
      <c r="J972" s="738"/>
      <c r="K972" s="738"/>
      <c r="L972" s="741">
        <v>12</v>
      </c>
      <c r="M972" s="741">
        <v>2124</v>
      </c>
      <c r="N972" s="738">
        <v>1</v>
      </c>
      <c r="O972" s="738">
        <v>177</v>
      </c>
      <c r="P972" s="741"/>
      <c r="Q972" s="741"/>
      <c r="R972" s="754"/>
      <c r="S972" s="742"/>
    </row>
    <row r="973" spans="1:19" ht="14.4" customHeight="1" x14ac:dyDescent="0.3">
      <c r="A973" s="737" t="s">
        <v>6689</v>
      </c>
      <c r="B973" s="738" t="s">
        <v>6898</v>
      </c>
      <c r="C973" s="738" t="s">
        <v>625</v>
      </c>
      <c r="D973" s="738" t="s">
        <v>3126</v>
      </c>
      <c r="E973" s="738" t="s">
        <v>6651</v>
      </c>
      <c r="F973" s="738" t="s">
        <v>6699</v>
      </c>
      <c r="G973" s="738" t="s">
        <v>6700</v>
      </c>
      <c r="H973" s="741"/>
      <c r="I973" s="741"/>
      <c r="J973" s="738"/>
      <c r="K973" s="738"/>
      <c r="L973" s="741">
        <v>1</v>
      </c>
      <c r="M973" s="741">
        <v>116</v>
      </c>
      <c r="N973" s="738">
        <v>1</v>
      </c>
      <c r="O973" s="738">
        <v>116</v>
      </c>
      <c r="P973" s="741"/>
      <c r="Q973" s="741"/>
      <c r="R973" s="754"/>
      <c r="S973" s="742"/>
    </row>
    <row r="974" spans="1:19" ht="14.4" customHeight="1" x14ac:dyDescent="0.3">
      <c r="A974" s="737" t="s">
        <v>6689</v>
      </c>
      <c r="B974" s="738" t="s">
        <v>6898</v>
      </c>
      <c r="C974" s="738" t="s">
        <v>625</v>
      </c>
      <c r="D974" s="738" t="s">
        <v>3126</v>
      </c>
      <c r="E974" s="738" t="s">
        <v>6651</v>
      </c>
      <c r="F974" s="738" t="s">
        <v>6666</v>
      </c>
      <c r="G974" s="738" t="s">
        <v>6667</v>
      </c>
      <c r="H974" s="741"/>
      <c r="I974" s="741"/>
      <c r="J974" s="738"/>
      <c r="K974" s="738"/>
      <c r="L974" s="741">
        <v>17</v>
      </c>
      <c r="M974" s="741">
        <v>629</v>
      </c>
      <c r="N974" s="738">
        <v>1</v>
      </c>
      <c r="O974" s="738">
        <v>37</v>
      </c>
      <c r="P974" s="741">
        <v>0</v>
      </c>
      <c r="Q974" s="741">
        <v>0</v>
      </c>
      <c r="R974" s="754">
        <v>0</v>
      </c>
      <c r="S974" s="742"/>
    </row>
    <row r="975" spans="1:19" ht="14.4" customHeight="1" x14ac:dyDescent="0.3">
      <c r="A975" s="737" t="s">
        <v>6689</v>
      </c>
      <c r="B975" s="738" t="s">
        <v>6898</v>
      </c>
      <c r="C975" s="738" t="s">
        <v>625</v>
      </c>
      <c r="D975" s="738" t="s">
        <v>3126</v>
      </c>
      <c r="E975" s="738" t="s">
        <v>6651</v>
      </c>
      <c r="F975" s="738" t="s">
        <v>6726</v>
      </c>
      <c r="G975" s="738" t="s">
        <v>6727</v>
      </c>
      <c r="H975" s="741"/>
      <c r="I975" s="741"/>
      <c r="J975" s="738"/>
      <c r="K975" s="738"/>
      <c r="L975" s="741">
        <v>1</v>
      </c>
      <c r="M975" s="741">
        <v>32</v>
      </c>
      <c r="N975" s="738">
        <v>1</v>
      </c>
      <c r="O975" s="738">
        <v>32</v>
      </c>
      <c r="P975" s="741"/>
      <c r="Q975" s="741"/>
      <c r="R975" s="754"/>
      <c r="S975" s="742"/>
    </row>
    <row r="976" spans="1:19" ht="14.4" customHeight="1" x14ac:dyDescent="0.3">
      <c r="A976" s="737" t="s">
        <v>6689</v>
      </c>
      <c r="B976" s="738" t="s">
        <v>6898</v>
      </c>
      <c r="C976" s="738" t="s">
        <v>625</v>
      </c>
      <c r="D976" s="738" t="s">
        <v>3126</v>
      </c>
      <c r="E976" s="738" t="s">
        <v>6651</v>
      </c>
      <c r="F976" s="738" t="s">
        <v>6758</v>
      </c>
      <c r="G976" s="738" t="s">
        <v>6759</v>
      </c>
      <c r="H976" s="741"/>
      <c r="I976" s="741"/>
      <c r="J976" s="738"/>
      <c r="K976" s="738"/>
      <c r="L976" s="741">
        <v>74</v>
      </c>
      <c r="M976" s="741">
        <v>26196</v>
      </c>
      <c r="N976" s="738">
        <v>1</v>
      </c>
      <c r="O976" s="738">
        <v>354</v>
      </c>
      <c r="P976" s="741">
        <v>54</v>
      </c>
      <c r="Q976" s="741">
        <v>19170</v>
      </c>
      <c r="R976" s="754">
        <v>0.73179111314704537</v>
      </c>
      <c r="S976" s="742">
        <v>355</v>
      </c>
    </row>
    <row r="977" spans="1:19" ht="14.4" customHeight="1" x14ac:dyDescent="0.3">
      <c r="A977" s="737" t="s">
        <v>6689</v>
      </c>
      <c r="B977" s="738" t="s">
        <v>6898</v>
      </c>
      <c r="C977" s="738" t="s">
        <v>625</v>
      </c>
      <c r="D977" s="738" t="s">
        <v>3126</v>
      </c>
      <c r="E977" s="738" t="s">
        <v>6651</v>
      </c>
      <c r="F977" s="738" t="s">
        <v>6920</v>
      </c>
      <c r="G977" s="738" t="s">
        <v>6921</v>
      </c>
      <c r="H977" s="741"/>
      <c r="I977" s="741"/>
      <c r="J977" s="738"/>
      <c r="K977" s="738"/>
      <c r="L977" s="741"/>
      <c r="M977" s="741"/>
      <c r="N977" s="738"/>
      <c r="O977" s="738"/>
      <c r="P977" s="741">
        <v>53</v>
      </c>
      <c r="Q977" s="741">
        <v>0</v>
      </c>
      <c r="R977" s="754"/>
      <c r="S977" s="742">
        <v>0</v>
      </c>
    </row>
    <row r="978" spans="1:19" ht="14.4" customHeight="1" x14ac:dyDescent="0.3">
      <c r="A978" s="737" t="s">
        <v>6689</v>
      </c>
      <c r="B978" s="738" t="s">
        <v>6898</v>
      </c>
      <c r="C978" s="738" t="s">
        <v>625</v>
      </c>
      <c r="D978" s="738" t="s">
        <v>3126</v>
      </c>
      <c r="E978" s="738" t="s">
        <v>6651</v>
      </c>
      <c r="F978" s="738" t="s">
        <v>6924</v>
      </c>
      <c r="G978" s="738" t="s">
        <v>6925</v>
      </c>
      <c r="H978" s="741"/>
      <c r="I978" s="741"/>
      <c r="J978" s="738"/>
      <c r="K978" s="738"/>
      <c r="L978" s="741">
        <v>6</v>
      </c>
      <c r="M978" s="741">
        <v>1200</v>
      </c>
      <c r="N978" s="738">
        <v>1</v>
      </c>
      <c r="O978" s="738">
        <v>200</v>
      </c>
      <c r="P978" s="741">
        <v>47</v>
      </c>
      <c r="Q978" s="741">
        <v>9400</v>
      </c>
      <c r="R978" s="754">
        <v>7.833333333333333</v>
      </c>
      <c r="S978" s="742">
        <v>200</v>
      </c>
    </row>
    <row r="979" spans="1:19" ht="14.4" customHeight="1" x14ac:dyDescent="0.3">
      <c r="A979" s="737" t="s">
        <v>6689</v>
      </c>
      <c r="B979" s="738" t="s">
        <v>6898</v>
      </c>
      <c r="C979" s="738" t="s">
        <v>625</v>
      </c>
      <c r="D979" s="738" t="s">
        <v>3126</v>
      </c>
      <c r="E979" s="738" t="s">
        <v>6651</v>
      </c>
      <c r="F979" s="738" t="s">
        <v>6703</v>
      </c>
      <c r="G979" s="738" t="s">
        <v>6704</v>
      </c>
      <c r="H979" s="741"/>
      <c r="I979" s="741"/>
      <c r="J979" s="738"/>
      <c r="K979" s="738"/>
      <c r="L979" s="741">
        <v>26</v>
      </c>
      <c r="M979" s="741">
        <v>1924</v>
      </c>
      <c r="N979" s="738">
        <v>1</v>
      </c>
      <c r="O979" s="738">
        <v>74</v>
      </c>
      <c r="P979" s="741"/>
      <c r="Q979" s="741"/>
      <c r="R979" s="754"/>
      <c r="S979" s="742"/>
    </row>
    <row r="980" spans="1:19" ht="14.4" customHeight="1" x14ac:dyDescent="0.3">
      <c r="A980" s="737" t="s">
        <v>6689</v>
      </c>
      <c r="B980" s="738" t="s">
        <v>6898</v>
      </c>
      <c r="C980" s="738" t="s">
        <v>625</v>
      </c>
      <c r="D980" s="738" t="s">
        <v>3126</v>
      </c>
      <c r="E980" s="738" t="s">
        <v>6651</v>
      </c>
      <c r="F980" s="738" t="s">
        <v>6926</v>
      </c>
      <c r="G980" s="738" t="s">
        <v>6927</v>
      </c>
      <c r="H980" s="741"/>
      <c r="I980" s="741"/>
      <c r="J980" s="738"/>
      <c r="K980" s="738"/>
      <c r="L980" s="741">
        <v>1</v>
      </c>
      <c r="M980" s="741">
        <v>701</v>
      </c>
      <c r="N980" s="738">
        <v>1</v>
      </c>
      <c r="O980" s="738">
        <v>701</v>
      </c>
      <c r="P980" s="741"/>
      <c r="Q980" s="741"/>
      <c r="R980" s="754"/>
      <c r="S980" s="742"/>
    </row>
    <row r="981" spans="1:19" ht="14.4" customHeight="1" x14ac:dyDescent="0.3">
      <c r="A981" s="737" t="s">
        <v>6689</v>
      </c>
      <c r="B981" s="738" t="s">
        <v>6898</v>
      </c>
      <c r="C981" s="738" t="s">
        <v>625</v>
      </c>
      <c r="D981" s="738" t="s">
        <v>3126</v>
      </c>
      <c r="E981" s="738" t="s">
        <v>6651</v>
      </c>
      <c r="F981" s="738" t="s">
        <v>6762</v>
      </c>
      <c r="G981" s="738" t="s">
        <v>6763</v>
      </c>
      <c r="H981" s="741"/>
      <c r="I981" s="741"/>
      <c r="J981" s="738"/>
      <c r="K981" s="738"/>
      <c r="L981" s="741">
        <v>1</v>
      </c>
      <c r="M981" s="741">
        <v>59</v>
      </c>
      <c r="N981" s="738">
        <v>1</v>
      </c>
      <c r="O981" s="738">
        <v>59</v>
      </c>
      <c r="P981" s="741"/>
      <c r="Q981" s="741"/>
      <c r="R981" s="754"/>
      <c r="S981" s="742"/>
    </row>
    <row r="982" spans="1:19" ht="14.4" customHeight="1" x14ac:dyDescent="0.3">
      <c r="A982" s="737" t="s">
        <v>6689</v>
      </c>
      <c r="B982" s="738" t="s">
        <v>6898</v>
      </c>
      <c r="C982" s="738" t="s">
        <v>625</v>
      </c>
      <c r="D982" s="738" t="s">
        <v>3126</v>
      </c>
      <c r="E982" s="738" t="s">
        <v>6651</v>
      </c>
      <c r="F982" s="738" t="s">
        <v>6670</v>
      </c>
      <c r="G982" s="738" t="s">
        <v>6671</v>
      </c>
      <c r="H982" s="741"/>
      <c r="I982" s="741"/>
      <c r="J982" s="738"/>
      <c r="K982" s="738"/>
      <c r="L982" s="741">
        <v>5</v>
      </c>
      <c r="M982" s="741">
        <v>295</v>
      </c>
      <c r="N982" s="738">
        <v>1</v>
      </c>
      <c r="O982" s="738">
        <v>59</v>
      </c>
      <c r="P982" s="741"/>
      <c r="Q982" s="741"/>
      <c r="R982" s="754"/>
      <c r="S982" s="742"/>
    </row>
    <row r="983" spans="1:19" ht="14.4" customHeight="1" x14ac:dyDescent="0.3">
      <c r="A983" s="737" t="s">
        <v>6689</v>
      </c>
      <c r="B983" s="738" t="s">
        <v>6898</v>
      </c>
      <c r="C983" s="738" t="s">
        <v>625</v>
      </c>
      <c r="D983" s="738" t="s">
        <v>3127</v>
      </c>
      <c r="E983" s="738" t="s">
        <v>6651</v>
      </c>
      <c r="F983" s="738" t="s">
        <v>6656</v>
      </c>
      <c r="G983" s="738" t="s">
        <v>6657</v>
      </c>
      <c r="H983" s="741">
        <v>7</v>
      </c>
      <c r="I983" s="741">
        <v>448</v>
      </c>
      <c r="J983" s="738">
        <v>0.27151515151515154</v>
      </c>
      <c r="K983" s="738">
        <v>64</v>
      </c>
      <c r="L983" s="741">
        <v>25</v>
      </c>
      <c r="M983" s="741">
        <v>1650</v>
      </c>
      <c r="N983" s="738">
        <v>1</v>
      </c>
      <c r="O983" s="738">
        <v>66</v>
      </c>
      <c r="P983" s="741">
        <v>14</v>
      </c>
      <c r="Q983" s="741">
        <v>924</v>
      </c>
      <c r="R983" s="754">
        <v>0.56000000000000005</v>
      </c>
      <c r="S983" s="742">
        <v>66</v>
      </c>
    </row>
    <row r="984" spans="1:19" ht="14.4" customHeight="1" x14ac:dyDescent="0.3">
      <c r="A984" s="737" t="s">
        <v>6689</v>
      </c>
      <c r="B984" s="738" t="s">
        <v>6898</v>
      </c>
      <c r="C984" s="738" t="s">
        <v>625</v>
      </c>
      <c r="D984" s="738" t="s">
        <v>3127</v>
      </c>
      <c r="E984" s="738" t="s">
        <v>6651</v>
      </c>
      <c r="F984" s="738" t="s">
        <v>6695</v>
      </c>
      <c r="G984" s="738" t="s">
        <v>6696</v>
      </c>
      <c r="H984" s="741">
        <v>1</v>
      </c>
      <c r="I984" s="741">
        <v>35</v>
      </c>
      <c r="J984" s="738"/>
      <c r="K984" s="738">
        <v>35</v>
      </c>
      <c r="L984" s="741"/>
      <c r="M984" s="741"/>
      <c r="N984" s="738"/>
      <c r="O984" s="738"/>
      <c r="P984" s="741"/>
      <c r="Q984" s="741"/>
      <c r="R984" s="754"/>
      <c r="S984" s="742"/>
    </row>
    <row r="985" spans="1:19" ht="14.4" customHeight="1" x14ac:dyDescent="0.3">
      <c r="A985" s="737" t="s">
        <v>6689</v>
      </c>
      <c r="B985" s="738" t="s">
        <v>6898</v>
      </c>
      <c r="C985" s="738" t="s">
        <v>625</v>
      </c>
      <c r="D985" s="738" t="s">
        <v>3127</v>
      </c>
      <c r="E985" s="738" t="s">
        <v>6651</v>
      </c>
      <c r="F985" s="738" t="s">
        <v>6782</v>
      </c>
      <c r="G985" s="738" t="s">
        <v>6783</v>
      </c>
      <c r="H985" s="741"/>
      <c r="I985" s="741"/>
      <c r="J985" s="738"/>
      <c r="K985" s="738"/>
      <c r="L985" s="741">
        <v>2</v>
      </c>
      <c r="M985" s="741">
        <v>354</v>
      </c>
      <c r="N985" s="738">
        <v>1</v>
      </c>
      <c r="O985" s="738">
        <v>177</v>
      </c>
      <c r="P985" s="741">
        <v>6</v>
      </c>
      <c r="Q985" s="741">
        <v>1062</v>
      </c>
      <c r="R985" s="754">
        <v>3</v>
      </c>
      <c r="S985" s="742">
        <v>177</v>
      </c>
    </row>
    <row r="986" spans="1:19" ht="14.4" customHeight="1" x14ac:dyDescent="0.3">
      <c r="A986" s="737" t="s">
        <v>6689</v>
      </c>
      <c r="B986" s="738" t="s">
        <v>6898</v>
      </c>
      <c r="C986" s="738" t="s">
        <v>625</v>
      </c>
      <c r="D986" s="738" t="s">
        <v>3127</v>
      </c>
      <c r="E986" s="738" t="s">
        <v>6651</v>
      </c>
      <c r="F986" s="738" t="s">
        <v>6664</v>
      </c>
      <c r="G986" s="738" t="s">
        <v>6665</v>
      </c>
      <c r="H986" s="741"/>
      <c r="I986" s="741"/>
      <c r="J986" s="738"/>
      <c r="K986" s="738"/>
      <c r="L986" s="741">
        <v>2</v>
      </c>
      <c r="M986" s="741">
        <v>66.66</v>
      </c>
      <c r="N986" s="738">
        <v>1</v>
      </c>
      <c r="O986" s="738">
        <v>33.33</v>
      </c>
      <c r="P986" s="741">
        <v>2</v>
      </c>
      <c r="Q986" s="741">
        <v>66.67</v>
      </c>
      <c r="R986" s="754">
        <v>1.0001500150015001</v>
      </c>
      <c r="S986" s="742">
        <v>33.335000000000001</v>
      </c>
    </row>
    <row r="987" spans="1:19" ht="14.4" customHeight="1" x14ac:dyDescent="0.3">
      <c r="A987" s="737" t="s">
        <v>6689</v>
      </c>
      <c r="B987" s="738" t="s">
        <v>6898</v>
      </c>
      <c r="C987" s="738" t="s">
        <v>625</v>
      </c>
      <c r="D987" s="738" t="s">
        <v>3127</v>
      </c>
      <c r="E987" s="738" t="s">
        <v>6651</v>
      </c>
      <c r="F987" s="738" t="s">
        <v>6699</v>
      </c>
      <c r="G987" s="738" t="s">
        <v>6700</v>
      </c>
      <c r="H987" s="741">
        <v>9</v>
      </c>
      <c r="I987" s="741">
        <v>972</v>
      </c>
      <c r="J987" s="738">
        <v>0.33517241379310347</v>
      </c>
      <c r="K987" s="738">
        <v>108</v>
      </c>
      <c r="L987" s="741">
        <v>25</v>
      </c>
      <c r="M987" s="741">
        <v>2900</v>
      </c>
      <c r="N987" s="738">
        <v>1</v>
      </c>
      <c r="O987" s="738">
        <v>116</v>
      </c>
      <c r="P987" s="741">
        <v>12</v>
      </c>
      <c r="Q987" s="741">
        <v>1392</v>
      </c>
      <c r="R987" s="754">
        <v>0.48</v>
      </c>
      <c r="S987" s="742">
        <v>116</v>
      </c>
    </row>
    <row r="988" spans="1:19" ht="14.4" customHeight="1" x14ac:dyDescent="0.3">
      <c r="A988" s="737" t="s">
        <v>6689</v>
      </c>
      <c r="B988" s="738" t="s">
        <v>6898</v>
      </c>
      <c r="C988" s="738" t="s">
        <v>625</v>
      </c>
      <c r="D988" s="738" t="s">
        <v>3127</v>
      </c>
      <c r="E988" s="738" t="s">
        <v>6651</v>
      </c>
      <c r="F988" s="738" t="s">
        <v>6666</v>
      </c>
      <c r="G988" s="738" t="s">
        <v>6667</v>
      </c>
      <c r="H988" s="741">
        <v>20</v>
      </c>
      <c r="I988" s="741">
        <v>720</v>
      </c>
      <c r="J988" s="738">
        <v>1.496881496881497</v>
      </c>
      <c r="K988" s="738">
        <v>36</v>
      </c>
      <c r="L988" s="741">
        <v>13</v>
      </c>
      <c r="M988" s="741">
        <v>481</v>
      </c>
      <c r="N988" s="738">
        <v>1</v>
      </c>
      <c r="O988" s="738">
        <v>37</v>
      </c>
      <c r="P988" s="741">
        <v>18</v>
      </c>
      <c r="Q988" s="741">
        <v>666</v>
      </c>
      <c r="R988" s="754">
        <v>1.3846153846153846</v>
      </c>
      <c r="S988" s="742">
        <v>37</v>
      </c>
    </row>
    <row r="989" spans="1:19" ht="14.4" customHeight="1" x14ac:dyDescent="0.3">
      <c r="A989" s="737" t="s">
        <v>6689</v>
      </c>
      <c r="B989" s="738" t="s">
        <v>6898</v>
      </c>
      <c r="C989" s="738" t="s">
        <v>625</v>
      </c>
      <c r="D989" s="738" t="s">
        <v>3127</v>
      </c>
      <c r="E989" s="738" t="s">
        <v>6651</v>
      </c>
      <c r="F989" s="738" t="s">
        <v>6758</v>
      </c>
      <c r="G989" s="738" t="s">
        <v>6759</v>
      </c>
      <c r="H989" s="741">
        <v>38</v>
      </c>
      <c r="I989" s="741">
        <v>12578</v>
      </c>
      <c r="J989" s="738">
        <v>0.8666115474714069</v>
      </c>
      <c r="K989" s="738">
        <v>331</v>
      </c>
      <c r="L989" s="741">
        <v>41</v>
      </c>
      <c r="M989" s="741">
        <v>14514</v>
      </c>
      <c r="N989" s="738">
        <v>1</v>
      </c>
      <c r="O989" s="738">
        <v>354</v>
      </c>
      <c r="P989" s="741">
        <v>30</v>
      </c>
      <c r="Q989" s="741">
        <v>10650</v>
      </c>
      <c r="R989" s="754">
        <v>0.73377428689541135</v>
      </c>
      <c r="S989" s="742">
        <v>355</v>
      </c>
    </row>
    <row r="990" spans="1:19" ht="14.4" customHeight="1" x14ac:dyDescent="0.3">
      <c r="A990" s="737" t="s">
        <v>6689</v>
      </c>
      <c r="B990" s="738" t="s">
        <v>6898</v>
      </c>
      <c r="C990" s="738" t="s">
        <v>625</v>
      </c>
      <c r="D990" s="738" t="s">
        <v>3127</v>
      </c>
      <c r="E990" s="738" t="s">
        <v>6651</v>
      </c>
      <c r="F990" s="738" t="s">
        <v>6926</v>
      </c>
      <c r="G990" s="738" t="s">
        <v>6927</v>
      </c>
      <c r="H990" s="741"/>
      <c r="I990" s="741"/>
      <c r="J990" s="738"/>
      <c r="K990" s="738"/>
      <c r="L990" s="741"/>
      <c r="M990" s="741"/>
      <c r="N990" s="738"/>
      <c r="O990" s="738"/>
      <c r="P990" s="741">
        <v>1</v>
      </c>
      <c r="Q990" s="741">
        <v>701</v>
      </c>
      <c r="R990" s="754"/>
      <c r="S990" s="742">
        <v>701</v>
      </c>
    </row>
    <row r="991" spans="1:19" ht="14.4" customHeight="1" x14ac:dyDescent="0.3">
      <c r="A991" s="737" t="s">
        <v>6689</v>
      </c>
      <c r="B991" s="738" t="s">
        <v>6898</v>
      </c>
      <c r="C991" s="738" t="s">
        <v>625</v>
      </c>
      <c r="D991" s="738" t="s">
        <v>3127</v>
      </c>
      <c r="E991" s="738" t="s">
        <v>6651</v>
      </c>
      <c r="F991" s="738" t="s">
        <v>6670</v>
      </c>
      <c r="G991" s="738" t="s">
        <v>6671</v>
      </c>
      <c r="H991" s="741">
        <v>1</v>
      </c>
      <c r="I991" s="741">
        <v>57</v>
      </c>
      <c r="J991" s="738"/>
      <c r="K991" s="738">
        <v>57</v>
      </c>
      <c r="L991" s="741"/>
      <c r="M991" s="741"/>
      <c r="N991" s="738"/>
      <c r="O991" s="738"/>
      <c r="P991" s="741"/>
      <c r="Q991" s="741"/>
      <c r="R991" s="754"/>
      <c r="S991" s="742"/>
    </row>
    <row r="992" spans="1:19" ht="14.4" customHeight="1" x14ac:dyDescent="0.3">
      <c r="A992" s="737" t="s">
        <v>6689</v>
      </c>
      <c r="B992" s="738" t="s">
        <v>6898</v>
      </c>
      <c r="C992" s="738" t="s">
        <v>625</v>
      </c>
      <c r="D992" s="738" t="s">
        <v>3129</v>
      </c>
      <c r="E992" s="738" t="s">
        <v>6651</v>
      </c>
      <c r="F992" s="738" t="s">
        <v>6695</v>
      </c>
      <c r="G992" s="738" t="s">
        <v>6696</v>
      </c>
      <c r="H992" s="741">
        <v>1</v>
      </c>
      <c r="I992" s="741">
        <v>35</v>
      </c>
      <c r="J992" s="738"/>
      <c r="K992" s="738">
        <v>35</v>
      </c>
      <c r="L992" s="741"/>
      <c r="M992" s="741"/>
      <c r="N992" s="738"/>
      <c r="O992" s="738"/>
      <c r="P992" s="741"/>
      <c r="Q992" s="741"/>
      <c r="R992" s="754"/>
      <c r="S992" s="742"/>
    </row>
    <row r="993" spans="1:19" ht="14.4" customHeight="1" x14ac:dyDescent="0.3">
      <c r="A993" s="737" t="s">
        <v>6689</v>
      </c>
      <c r="B993" s="738" t="s">
        <v>6898</v>
      </c>
      <c r="C993" s="738" t="s">
        <v>625</v>
      </c>
      <c r="D993" s="738" t="s">
        <v>3129</v>
      </c>
      <c r="E993" s="738" t="s">
        <v>6651</v>
      </c>
      <c r="F993" s="738" t="s">
        <v>6758</v>
      </c>
      <c r="G993" s="738" t="s">
        <v>6759</v>
      </c>
      <c r="H993" s="741">
        <v>1</v>
      </c>
      <c r="I993" s="741">
        <v>331</v>
      </c>
      <c r="J993" s="738">
        <v>1.5847936416738484E-2</v>
      </c>
      <c r="K993" s="738">
        <v>331</v>
      </c>
      <c r="L993" s="741">
        <v>59</v>
      </c>
      <c r="M993" s="741">
        <v>20886</v>
      </c>
      <c r="N993" s="738">
        <v>1</v>
      </c>
      <c r="O993" s="738">
        <v>354</v>
      </c>
      <c r="P993" s="741">
        <v>61</v>
      </c>
      <c r="Q993" s="741">
        <v>21655</v>
      </c>
      <c r="R993" s="754">
        <v>1.0368189217657762</v>
      </c>
      <c r="S993" s="742">
        <v>355</v>
      </c>
    </row>
    <row r="994" spans="1:19" ht="14.4" customHeight="1" x14ac:dyDescent="0.3">
      <c r="A994" s="737" t="s">
        <v>6689</v>
      </c>
      <c r="B994" s="738" t="s">
        <v>6898</v>
      </c>
      <c r="C994" s="738" t="s">
        <v>625</v>
      </c>
      <c r="D994" s="738" t="s">
        <v>3129</v>
      </c>
      <c r="E994" s="738" t="s">
        <v>6651</v>
      </c>
      <c r="F994" s="738" t="s">
        <v>6920</v>
      </c>
      <c r="G994" s="738" t="s">
        <v>6921</v>
      </c>
      <c r="H994" s="741"/>
      <c r="I994" s="741"/>
      <c r="J994" s="738"/>
      <c r="K994" s="738"/>
      <c r="L994" s="741">
        <v>50</v>
      </c>
      <c r="M994" s="741">
        <v>0</v>
      </c>
      <c r="N994" s="738"/>
      <c r="O994" s="738">
        <v>0</v>
      </c>
      <c r="P994" s="741">
        <v>52</v>
      </c>
      <c r="Q994" s="741">
        <v>0</v>
      </c>
      <c r="R994" s="754"/>
      <c r="S994" s="742">
        <v>0</v>
      </c>
    </row>
    <row r="995" spans="1:19" ht="14.4" customHeight="1" x14ac:dyDescent="0.3">
      <c r="A995" s="737" t="s">
        <v>6689</v>
      </c>
      <c r="B995" s="738" t="s">
        <v>6898</v>
      </c>
      <c r="C995" s="738" t="s">
        <v>625</v>
      </c>
      <c r="D995" s="738" t="s">
        <v>3129</v>
      </c>
      <c r="E995" s="738" t="s">
        <v>6651</v>
      </c>
      <c r="F995" s="738" t="s">
        <v>6924</v>
      </c>
      <c r="G995" s="738" t="s">
        <v>6925</v>
      </c>
      <c r="H995" s="741"/>
      <c r="I995" s="741"/>
      <c r="J995" s="738"/>
      <c r="K995" s="738"/>
      <c r="L995" s="741">
        <v>46</v>
      </c>
      <c r="M995" s="741">
        <v>9200</v>
      </c>
      <c r="N995" s="738">
        <v>1</v>
      </c>
      <c r="O995" s="738">
        <v>200</v>
      </c>
      <c r="P995" s="741">
        <v>57</v>
      </c>
      <c r="Q995" s="741">
        <v>11400</v>
      </c>
      <c r="R995" s="754">
        <v>1.2391304347826086</v>
      </c>
      <c r="S995" s="742">
        <v>200</v>
      </c>
    </row>
    <row r="996" spans="1:19" ht="14.4" customHeight="1" x14ac:dyDescent="0.3">
      <c r="A996" s="737" t="s">
        <v>6689</v>
      </c>
      <c r="B996" s="738" t="s">
        <v>6898</v>
      </c>
      <c r="C996" s="738" t="s">
        <v>625</v>
      </c>
      <c r="D996" s="738" t="s">
        <v>3130</v>
      </c>
      <c r="E996" s="738" t="s">
        <v>6651</v>
      </c>
      <c r="F996" s="738" t="s">
        <v>6656</v>
      </c>
      <c r="G996" s="738" t="s">
        <v>6657</v>
      </c>
      <c r="H996" s="741">
        <v>5</v>
      </c>
      <c r="I996" s="741">
        <v>320</v>
      </c>
      <c r="J996" s="738">
        <v>1.2121212121212122</v>
      </c>
      <c r="K996" s="738">
        <v>64</v>
      </c>
      <c r="L996" s="741">
        <v>4</v>
      </c>
      <c r="M996" s="741">
        <v>264</v>
      </c>
      <c r="N996" s="738">
        <v>1</v>
      </c>
      <c r="O996" s="738">
        <v>66</v>
      </c>
      <c r="P996" s="741"/>
      <c r="Q996" s="741"/>
      <c r="R996" s="754"/>
      <c r="S996" s="742"/>
    </row>
    <row r="997" spans="1:19" ht="14.4" customHeight="1" x14ac:dyDescent="0.3">
      <c r="A997" s="737" t="s">
        <v>6689</v>
      </c>
      <c r="B997" s="738" t="s">
        <v>6898</v>
      </c>
      <c r="C997" s="738" t="s">
        <v>625</v>
      </c>
      <c r="D997" s="738" t="s">
        <v>3130</v>
      </c>
      <c r="E997" s="738" t="s">
        <v>6651</v>
      </c>
      <c r="F997" s="738" t="s">
        <v>6695</v>
      </c>
      <c r="G997" s="738" t="s">
        <v>6696</v>
      </c>
      <c r="H997" s="741">
        <v>3</v>
      </c>
      <c r="I997" s="741">
        <v>105</v>
      </c>
      <c r="J997" s="738"/>
      <c r="K997" s="738">
        <v>35</v>
      </c>
      <c r="L997" s="741"/>
      <c r="M997" s="741"/>
      <c r="N997" s="738"/>
      <c r="O997" s="738"/>
      <c r="P997" s="741"/>
      <c r="Q997" s="741"/>
      <c r="R997" s="754"/>
      <c r="S997" s="742"/>
    </row>
    <row r="998" spans="1:19" ht="14.4" customHeight="1" x14ac:dyDescent="0.3">
      <c r="A998" s="737" t="s">
        <v>6689</v>
      </c>
      <c r="B998" s="738" t="s">
        <v>6898</v>
      </c>
      <c r="C998" s="738" t="s">
        <v>625</v>
      </c>
      <c r="D998" s="738" t="s">
        <v>3130</v>
      </c>
      <c r="E998" s="738" t="s">
        <v>6651</v>
      </c>
      <c r="F998" s="738" t="s">
        <v>6782</v>
      </c>
      <c r="G998" s="738" t="s">
        <v>6783</v>
      </c>
      <c r="H998" s="741">
        <v>1</v>
      </c>
      <c r="I998" s="741">
        <v>165</v>
      </c>
      <c r="J998" s="738">
        <v>0.93220338983050843</v>
      </c>
      <c r="K998" s="738">
        <v>165</v>
      </c>
      <c r="L998" s="741">
        <v>1</v>
      </c>
      <c r="M998" s="741">
        <v>177</v>
      </c>
      <c r="N998" s="738">
        <v>1</v>
      </c>
      <c r="O998" s="738">
        <v>177</v>
      </c>
      <c r="P998" s="741"/>
      <c r="Q998" s="741"/>
      <c r="R998" s="754"/>
      <c r="S998" s="742"/>
    </row>
    <row r="999" spans="1:19" ht="14.4" customHeight="1" x14ac:dyDescent="0.3">
      <c r="A999" s="737" t="s">
        <v>6689</v>
      </c>
      <c r="B999" s="738" t="s">
        <v>6898</v>
      </c>
      <c r="C999" s="738" t="s">
        <v>625</v>
      </c>
      <c r="D999" s="738" t="s">
        <v>3130</v>
      </c>
      <c r="E999" s="738" t="s">
        <v>6651</v>
      </c>
      <c r="F999" s="738" t="s">
        <v>6699</v>
      </c>
      <c r="G999" s="738" t="s">
        <v>6700</v>
      </c>
      <c r="H999" s="741">
        <v>15</v>
      </c>
      <c r="I999" s="741">
        <v>1620</v>
      </c>
      <c r="J999" s="738">
        <v>3.4913793103448274</v>
      </c>
      <c r="K999" s="738">
        <v>108</v>
      </c>
      <c r="L999" s="741">
        <v>4</v>
      </c>
      <c r="M999" s="741">
        <v>464</v>
      </c>
      <c r="N999" s="738">
        <v>1</v>
      </c>
      <c r="O999" s="738">
        <v>116</v>
      </c>
      <c r="P999" s="741"/>
      <c r="Q999" s="741"/>
      <c r="R999" s="754"/>
      <c r="S999" s="742"/>
    </row>
    <row r="1000" spans="1:19" ht="14.4" customHeight="1" x14ac:dyDescent="0.3">
      <c r="A1000" s="737" t="s">
        <v>6689</v>
      </c>
      <c r="B1000" s="738" t="s">
        <v>6898</v>
      </c>
      <c r="C1000" s="738" t="s">
        <v>625</v>
      </c>
      <c r="D1000" s="738" t="s">
        <v>3130</v>
      </c>
      <c r="E1000" s="738" t="s">
        <v>6651</v>
      </c>
      <c r="F1000" s="738" t="s">
        <v>6758</v>
      </c>
      <c r="G1000" s="738" t="s">
        <v>6759</v>
      </c>
      <c r="H1000" s="741">
        <v>18</v>
      </c>
      <c r="I1000" s="741">
        <v>5958</v>
      </c>
      <c r="J1000" s="738"/>
      <c r="K1000" s="738">
        <v>331</v>
      </c>
      <c r="L1000" s="741"/>
      <c r="M1000" s="741"/>
      <c r="N1000" s="738"/>
      <c r="O1000" s="738"/>
      <c r="P1000" s="741"/>
      <c r="Q1000" s="741"/>
      <c r="R1000" s="754"/>
      <c r="S1000" s="742"/>
    </row>
    <row r="1001" spans="1:19" ht="14.4" customHeight="1" x14ac:dyDescent="0.3">
      <c r="A1001" s="737" t="s">
        <v>6689</v>
      </c>
      <c r="B1001" s="738" t="s">
        <v>6898</v>
      </c>
      <c r="C1001" s="738" t="s">
        <v>625</v>
      </c>
      <c r="D1001" s="738" t="s">
        <v>3130</v>
      </c>
      <c r="E1001" s="738" t="s">
        <v>6651</v>
      </c>
      <c r="F1001" s="738" t="s">
        <v>6920</v>
      </c>
      <c r="G1001" s="738" t="s">
        <v>6921</v>
      </c>
      <c r="H1001" s="741">
        <v>5</v>
      </c>
      <c r="I1001" s="741">
        <v>0</v>
      </c>
      <c r="J1001" s="738"/>
      <c r="K1001" s="738">
        <v>0</v>
      </c>
      <c r="L1001" s="741"/>
      <c r="M1001" s="741"/>
      <c r="N1001" s="738"/>
      <c r="O1001" s="738"/>
      <c r="P1001" s="741"/>
      <c r="Q1001" s="741"/>
      <c r="R1001" s="754"/>
      <c r="S1001" s="742"/>
    </row>
    <row r="1002" spans="1:19" ht="14.4" customHeight="1" x14ac:dyDescent="0.3">
      <c r="A1002" s="737" t="s">
        <v>6689</v>
      </c>
      <c r="B1002" s="738" t="s">
        <v>6898</v>
      </c>
      <c r="C1002" s="738" t="s">
        <v>625</v>
      </c>
      <c r="D1002" s="738" t="s">
        <v>3131</v>
      </c>
      <c r="E1002" s="738" t="s">
        <v>6651</v>
      </c>
      <c r="F1002" s="738" t="s">
        <v>6656</v>
      </c>
      <c r="G1002" s="738" t="s">
        <v>6657</v>
      </c>
      <c r="H1002" s="741"/>
      <c r="I1002" s="741"/>
      <c r="J1002" s="738"/>
      <c r="K1002" s="738"/>
      <c r="L1002" s="741"/>
      <c r="M1002" s="741"/>
      <c r="N1002" s="738"/>
      <c r="O1002" s="738"/>
      <c r="P1002" s="741">
        <v>5</v>
      </c>
      <c r="Q1002" s="741">
        <v>330</v>
      </c>
      <c r="R1002" s="754"/>
      <c r="S1002" s="742">
        <v>66</v>
      </c>
    </row>
    <row r="1003" spans="1:19" ht="14.4" customHeight="1" x14ac:dyDescent="0.3">
      <c r="A1003" s="737" t="s">
        <v>6689</v>
      </c>
      <c r="B1003" s="738" t="s">
        <v>6898</v>
      </c>
      <c r="C1003" s="738" t="s">
        <v>625</v>
      </c>
      <c r="D1003" s="738" t="s">
        <v>3131</v>
      </c>
      <c r="E1003" s="738" t="s">
        <v>6651</v>
      </c>
      <c r="F1003" s="738" t="s">
        <v>6720</v>
      </c>
      <c r="G1003" s="738" t="s">
        <v>6721</v>
      </c>
      <c r="H1003" s="741">
        <v>1</v>
      </c>
      <c r="I1003" s="741">
        <v>144</v>
      </c>
      <c r="J1003" s="738">
        <v>0.98630136986301364</v>
      </c>
      <c r="K1003" s="738">
        <v>144</v>
      </c>
      <c r="L1003" s="741">
        <v>1</v>
      </c>
      <c r="M1003" s="741">
        <v>146</v>
      </c>
      <c r="N1003" s="738">
        <v>1</v>
      </c>
      <c r="O1003" s="738">
        <v>146</v>
      </c>
      <c r="P1003" s="741">
        <v>23</v>
      </c>
      <c r="Q1003" s="741">
        <v>3381</v>
      </c>
      <c r="R1003" s="754">
        <v>23.157534246575342</v>
      </c>
      <c r="S1003" s="742">
        <v>147</v>
      </c>
    </row>
    <row r="1004" spans="1:19" ht="14.4" customHeight="1" x14ac:dyDescent="0.3">
      <c r="A1004" s="737" t="s">
        <v>6689</v>
      </c>
      <c r="B1004" s="738" t="s">
        <v>6898</v>
      </c>
      <c r="C1004" s="738" t="s">
        <v>625</v>
      </c>
      <c r="D1004" s="738" t="s">
        <v>3131</v>
      </c>
      <c r="E1004" s="738" t="s">
        <v>6651</v>
      </c>
      <c r="F1004" s="738" t="s">
        <v>6695</v>
      </c>
      <c r="G1004" s="738" t="s">
        <v>6696</v>
      </c>
      <c r="H1004" s="741"/>
      <c r="I1004" s="741"/>
      <c r="J1004" s="738"/>
      <c r="K1004" s="738"/>
      <c r="L1004" s="741"/>
      <c r="M1004" s="741"/>
      <c r="N1004" s="738"/>
      <c r="O1004" s="738"/>
      <c r="P1004" s="741">
        <v>3</v>
      </c>
      <c r="Q1004" s="741">
        <v>111</v>
      </c>
      <c r="R1004" s="754"/>
      <c r="S1004" s="742">
        <v>37</v>
      </c>
    </row>
    <row r="1005" spans="1:19" ht="14.4" customHeight="1" x14ac:dyDescent="0.3">
      <c r="A1005" s="737" t="s">
        <v>6689</v>
      </c>
      <c r="B1005" s="738" t="s">
        <v>6898</v>
      </c>
      <c r="C1005" s="738" t="s">
        <v>625</v>
      </c>
      <c r="D1005" s="738" t="s">
        <v>3131</v>
      </c>
      <c r="E1005" s="738" t="s">
        <v>6651</v>
      </c>
      <c r="F1005" s="738" t="s">
        <v>6782</v>
      </c>
      <c r="G1005" s="738" t="s">
        <v>6783</v>
      </c>
      <c r="H1005" s="741">
        <v>2</v>
      </c>
      <c r="I1005" s="741">
        <v>330</v>
      </c>
      <c r="J1005" s="738">
        <v>0.93220338983050843</v>
      </c>
      <c r="K1005" s="738">
        <v>165</v>
      </c>
      <c r="L1005" s="741">
        <v>2</v>
      </c>
      <c r="M1005" s="741">
        <v>354</v>
      </c>
      <c r="N1005" s="738">
        <v>1</v>
      </c>
      <c r="O1005" s="738">
        <v>177</v>
      </c>
      <c r="P1005" s="741">
        <v>7</v>
      </c>
      <c r="Q1005" s="741">
        <v>1239</v>
      </c>
      <c r="R1005" s="754">
        <v>3.5</v>
      </c>
      <c r="S1005" s="742">
        <v>177</v>
      </c>
    </row>
    <row r="1006" spans="1:19" ht="14.4" customHeight="1" x14ac:dyDescent="0.3">
      <c r="A1006" s="737" t="s">
        <v>6689</v>
      </c>
      <c r="B1006" s="738" t="s">
        <v>6898</v>
      </c>
      <c r="C1006" s="738" t="s">
        <v>625</v>
      </c>
      <c r="D1006" s="738" t="s">
        <v>3131</v>
      </c>
      <c r="E1006" s="738" t="s">
        <v>6651</v>
      </c>
      <c r="F1006" s="738" t="s">
        <v>6918</v>
      </c>
      <c r="G1006" s="738" t="s">
        <v>6919</v>
      </c>
      <c r="H1006" s="741">
        <v>1</v>
      </c>
      <c r="I1006" s="741">
        <v>0</v>
      </c>
      <c r="J1006" s="738"/>
      <c r="K1006" s="738">
        <v>0</v>
      </c>
      <c r="L1006" s="741">
        <v>1</v>
      </c>
      <c r="M1006" s="741">
        <v>0</v>
      </c>
      <c r="N1006" s="738"/>
      <c r="O1006" s="738">
        <v>0</v>
      </c>
      <c r="P1006" s="741"/>
      <c r="Q1006" s="741"/>
      <c r="R1006" s="754"/>
      <c r="S1006" s="742"/>
    </row>
    <row r="1007" spans="1:19" ht="14.4" customHeight="1" x14ac:dyDescent="0.3">
      <c r="A1007" s="737" t="s">
        <v>6689</v>
      </c>
      <c r="B1007" s="738" t="s">
        <v>6898</v>
      </c>
      <c r="C1007" s="738" t="s">
        <v>625</v>
      </c>
      <c r="D1007" s="738" t="s">
        <v>3131</v>
      </c>
      <c r="E1007" s="738" t="s">
        <v>6651</v>
      </c>
      <c r="F1007" s="738" t="s">
        <v>6699</v>
      </c>
      <c r="G1007" s="738" t="s">
        <v>6700</v>
      </c>
      <c r="H1007" s="741">
        <v>40</v>
      </c>
      <c r="I1007" s="741">
        <v>4320</v>
      </c>
      <c r="J1007" s="738">
        <v>1.4323607427055702</v>
      </c>
      <c r="K1007" s="738">
        <v>108</v>
      </c>
      <c r="L1007" s="741">
        <v>26</v>
      </c>
      <c r="M1007" s="741">
        <v>3016</v>
      </c>
      <c r="N1007" s="738">
        <v>1</v>
      </c>
      <c r="O1007" s="738">
        <v>116</v>
      </c>
      <c r="P1007" s="741">
        <v>79</v>
      </c>
      <c r="Q1007" s="741">
        <v>9164</v>
      </c>
      <c r="R1007" s="754">
        <v>3.0384615384615383</v>
      </c>
      <c r="S1007" s="742">
        <v>116</v>
      </c>
    </row>
    <row r="1008" spans="1:19" ht="14.4" customHeight="1" x14ac:dyDescent="0.3">
      <c r="A1008" s="737" t="s">
        <v>6689</v>
      </c>
      <c r="B1008" s="738" t="s">
        <v>6898</v>
      </c>
      <c r="C1008" s="738" t="s">
        <v>625</v>
      </c>
      <c r="D1008" s="738" t="s">
        <v>3131</v>
      </c>
      <c r="E1008" s="738" t="s">
        <v>6651</v>
      </c>
      <c r="F1008" s="738" t="s">
        <v>6666</v>
      </c>
      <c r="G1008" s="738" t="s">
        <v>6667</v>
      </c>
      <c r="H1008" s="741"/>
      <c r="I1008" s="741"/>
      <c r="J1008" s="738"/>
      <c r="K1008" s="738"/>
      <c r="L1008" s="741"/>
      <c r="M1008" s="741"/>
      <c r="N1008" s="738"/>
      <c r="O1008" s="738"/>
      <c r="P1008" s="741">
        <v>1</v>
      </c>
      <c r="Q1008" s="741">
        <v>37</v>
      </c>
      <c r="R1008" s="754"/>
      <c r="S1008" s="742">
        <v>37</v>
      </c>
    </row>
    <row r="1009" spans="1:19" ht="14.4" customHeight="1" x14ac:dyDescent="0.3">
      <c r="A1009" s="737" t="s">
        <v>6689</v>
      </c>
      <c r="B1009" s="738" t="s">
        <v>6898</v>
      </c>
      <c r="C1009" s="738" t="s">
        <v>625</v>
      </c>
      <c r="D1009" s="738" t="s">
        <v>3131</v>
      </c>
      <c r="E1009" s="738" t="s">
        <v>6651</v>
      </c>
      <c r="F1009" s="738" t="s">
        <v>6758</v>
      </c>
      <c r="G1009" s="738" t="s">
        <v>6759</v>
      </c>
      <c r="H1009" s="741">
        <v>57</v>
      </c>
      <c r="I1009" s="741">
        <v>18867</v>
      </c>
      <c r="J1009" s="738">
        <v>1.1103460451977401</v>
      </c>
      <c r="K1009" s="738">
        <v>331</v>
      </c>
      <c r="L1009" s="741">
        <v>48</v>
      </c>
      <c r="M1009" s="741">
        <v>16992</v>
      </c>
      <c r="N1009" s="738">
        <v>1</v>
      </c>
      <c r="O1009" s="738">
        <v>354</v>
      </c>
      <c r="P1009" s="741">
        <v>137</v>
      </c>
      <c r="Q1009" s="741">
        <v>48635</v>
      </c>
      <c r="R1009" s="754">
        <v>2.8622292843691151</v>
      </c>
      <c r="S1009" s="742">
        <v>355</v>
      </c>
    </row>
    <row r="1010" spans="1:19" ht="14.4" customHeight="1" x14ac:dyDescent="0.3">
      <c r="A1010" s="737" t="s">
        <v>6689</v>
      </c>
      <c r="B1010" s="738" t="s">
        <v>6898</v>
      </c>
      <c r="C1010" s="738" t="s">
        <v>625</v>
      </c>
      <c r="D1010" s="738" t="s">
        <v>3131</v>
      </c>
      <c r="E1010" s="738" t="s">
        <v>6651</v>
      </c>
      <c r="F1010" s="738" t="s">
        <v>6920</v>
      </c>
      <c r="G1010" s="738" t="s">
        <v>6921</v>
      </c>
      <c r="H1010" s="741">
        <v>47</v>
      </c>
      <c r="I1010" s="741">
        <v>0</v>
      </c>
      <c r="J1010" s="738"/>
      <c r="K1010" s="738">
        <v>0</v>
      </c>
      <c r="L1010" s="741">
        <v>43</v>
      </c>
      <c r="M1010" s="741">
        <v>0</v>
      </c>
      <c r="N1010" s="738"/>
      <c r="O1010" s="738">
        <v>0</v>
      </c>
      <c r="P1010" s="741">
        <v>45</v>
      </c>
      <c r="Q1010" s="741">
        <v>0</v>
      </c>
      <c r="R1010" s="754"/>
      <c r="S1010" s="742">
        <v>0</v>
      </c>
    </row>
    <row r="1011" spans="1:19" ht="14.4" customHeight="1" x14ac:dyDescent="0.3">
      <c r="A1011" s="737" t="s">
        <v>6689</v>
      </c>
      <c r="B1011" s="738" t="s">
        <v>6898</v>
      </c>
      <c r="C1011" s="738" t="s">
        <v>625</v>
      </c>
      <c r="D1011" s="738" t="s">
        <v>3131</v>
      </c>
      <c r="E1011" s="738" t="s">
        <v>6651</v>
      </c>
      <c r="F1011" s="738" t="s">
        <v>6924</v>
      </c>
      <c r="G1011" s="738" t="s">
        <v>6925</v>
      </c>
      <c r="H1011" s="741">
        <v>52</v>
      </c>
      <c r="I1011" s="741">
        <v>10400</v>
      </c>
      <c r="J1011" s="738">
        <v>1.1555555555555554</v>
      </c>
      <c r="K1011" s="738">
        <v>200</v>
      </c>
      <c r="L1011" s="741">
        <v>45</v>
      </c>
      <c r="M1011" s="741">
        <v>9000</v>
      </c>
      <c r="N1011" s="738">
        <v>1</v>
      </c>
      <c r="O1011" s="738">
        <v>200</v>
      </c>
      <c r="P1011" s="741">
        <v>39</v>
      </c>
      <c r="Q1011" s="741">
        <v>7800</v>
      </c>
      <c r="R1011" s="754">
        <v>0.8666666666666667</v>
      </c>
      <c r="S1011" s="742">
        <v>200</v>
      </c>
    </row>
    <row r="1012" spans="1:19" ht="14.4" customHeight="1" x14ac:dyDescent="0.3">
      <c r="A1012" s="737" t="s">
        <v>6689</v>
      </c>
      <c r="B1012" s="738" t="s">
        <v>6898</v>
      </c>
      <c r="C1012" s="738" t="s">
        <v>625</v>
      </c>
      <c r="D1012" s="738" t="s">
        <v>3131</v>
      </c>
      <c r="E1012" s="738" t="s">
        <v>6651</v>
      </c>
      <c r="F1012" s="738" t="s">
        <v>6703</v>
      </c>
      <c r="G1012" s="738" t="s">
        <v>6704</v>
      </c>
      <c r="H1012" s="741"/>
      <c r="I1012" s="741"/>
      <c r="J1012" s="738"/>
      <c r="K1012" s="738"/>
      <c r="L1012" s="741"/>
      <c r="M1012" s="741"/>
      <c r="N1012" s="738"/>
      <c r="O1012" s="738"/>
      <c r="P1012" s="741">
        <v>2</v>
      </c>
      <c r="Q1012" s="741">
        <v>148</v>
      </c>
      <c r="R1012" s="754"/>
      <c r="S1012" s="742">
        <v>74</v>
      </c>
    </row>
    <row r="1013" spans="1:19" ht="14.4" customHeight="1" x14ac:dyDescent="0.3">
      <c r="A1013" s="737" t="s">
        <v>6689</v>
      </c>
      <c r="B1013" s="738" t="s">
        <v>6898</v>
      </c>
      <c r="C1013" s="738" t="s">
        <v>625</v>
      </c>
      <c r="D1013" s="738" t="s">
        <v>3131</v>
      </c>
      <c r="E1013" s="738" t="s">
        <v>6651</v>
      </c>
      <c r="F1013" s="738" t="s">
        <v>6760</v>
      </c>
      <c r="G1013" s="738" t="s">
        <v>6761</v>
      </c>
      <c r="H1013" s="741"/>
      <c r="I1013" s="741"/>
      <c r="J1013" s="738"/>
      <c r="K1013" s="738"/>
      <c r="L1013" s="741">
        <v>1</v>
      </c>
      <c r="M1013" s="741">
        <v>77</v>
      </c>
      <c r="N1013" s="738">
        <v>1</v>
      </c>
      <c r="O1013" s="738">
        <v>77</v>
      </c>
      <c r="P1013" s="741">
        <v>23</v>
      </c>
      <c r="Q1013" s="741">
        <v>1771</v>
      </c>
      <c r="R1013" s="754">
        <v>23</v>
      </c>
      <c r="S1013" s="742">
        <v>77</v>
      </c>
    </row>
    <row r="1014" spans="1:19" ht="14.4" customHeight="1" x14ac:dyDescent="0.3">
      <c r="A1014" s="737" t="s">
        <v>6689</v>
      </c>
      <c r="B1014" s="738" t="s">
        <v>6898</v>
      </c>
      <c r="C1014" s="738" t="s">
        <v>625</v>
      </c>
      <c r="D1014" s="738" t="s">
        <v>3133</v>
      </c>
      <c r="E1014" s="738" t="s">
        <v>6633</v>
      </c>
      <c r="F1014" s="738" t="s">
        <v>6735</v>
      </c>
      <c r="G1014" s="738" t="s">
        <v>3038</v>
      </c>
      <c r="H1014" s="741">
        <v>25</v>
      </c>
      <c r="I1014" s="741">
        <v>312827.25</v>
      </c>
      <c r="J1014" s="738">
        <v>3.0029791988849248</v>
      </c>
      <c r="K1014" s="738">
        <v>12513.09</v>
      </c>
      <c r="L1014" s="741">
        <v>10</v>
      </c>
      <c r="M1014" s="741">
        <v>104172.29999999999</v>
      </c>
      <c r="N1014" s="738">
        <v>1</v>
      </c>
      <c r="O1014" s="738">
        <v>10417.23</v>
      </c>
      <c r="P1014" s="741"/>
      <c r="Q1014" s="741"/>
      <c r="R1014" s="754"/>
      <c r="S1014" s="742"/>
    </row>
    <row r="1015" spans="1:19" ht="14.4" customHeight="1" x14ac:dyDescent="0.3">
      <c r="A1015" s="737" t="s">
        <v>6689</v>
      </c>
      <c r="B1015" s="738" t="s">
        <v>6898</v>
      </c>
      <c r="C1015" s="738" t="s">
        <v>625</v>
      </c>
      <c r="D1015" s="738" t="s">
        <v>3133</v>
      </c>
      <c r="E1015" s="738" t="s">
        <v>6651</v>
      </c>
      <c r="F1015" s="738" t="s">
        <v>6656</v>
      </c>
      <c r="G1015" s="738" t="s">
        <v>6657</v>
      </c>
      <c r="H1015" s="741">
        <v>3</v>
      </c>
      <c r="I1015" s="741">
        <v>192</v>
      </c>
      <c r="J1015" s="738">
        <v>1.4545454545454546</v>
      </c>
      <c r="K1015" s="738">
        <v>64</v>
      </c>
      <c r="L1015" s="741">
        <v>2</v>
      </c>
      <c r="M1015" s="741">
        <v>132</v>
      </c>
      <c r="N1015" s="738">
        <v>1</v>
      </c>
      <c r="O1015" s="738">
        <v>66</v>
      </c>
      <c r="P1015" s="741">
        <v>8</v>
      </c>
      <c r="Q1015" s="741">
        <v>528</v>
      </c>
      <c r="R1015" s="754">
        <v>4</v>
      </c>
      <c r="S1015" s="742">
        <v>66</v>
      </c>
    </row>
    <row r="1016" spans="1:19" ht="14.4" customHeight="1" x14ac:dyDescent="0.3">
      <c r="A1016" s="737" t="s">
        <v>6689</v>
      </c>
      <c r="B1016" s="738" t="s">
        <v>6898</v>
      </c>
      <c r="C1016" s="738" t="s">
        <v>625</v>
      </c>
      <c r="D1016" s="738" t="s">
        <v>3133</v>
      </c>
      <c r="E1016" s="738" t="s">
        <v>6651</v>
      </c>
      <c r="F1016" s="738" t="s">
        <v>6695</v>
      </c>
      <c r="G1016" s="738" t="s">
        <v>6696</v>
      </c>
      <c r="H1016" s="741"/>
      <c r="I1016" s="741"/>
      <c r="J1016" s="738"/>
      <c r="K1016" s="738"/>
      <c r="L1016" s="741">
        <v>2</v>
      </c>
      <c r="M1016" s="741">
        <v>74</v>
      </c>
      <c r="N1016" s="738">
        <v>1</v>
      </c>
      <c r="O1016" s="738">
        <v>37</v>
      </c>
      <c r="P1016" s="741">
        <v>11</v>
      </c>
      <c r="Q1016" s="741">
        <v>407</v>
      </c>
      <c r="R1016" s="754">
        <v>5.5</v>
      </c>
      <c r="S1016" s="742">
        <v>37</v>
      </c>
    </row>
    <row r="1017" spans="1:19" ht="14.4" customHeight="1" x14ac:dyDescent="0.3">
      <c r="A1017" s="737" t="s">
        <v>6689</v>
      </c>
      <c r="B1017" s="738" t="s">
        <v>6898</v>
      </c>
      <c r="C1017" s="738" t="s">
        <v>625</v>
      </c>
      <c r="D1017" s="738" t="s">
        <v>3133</v>
      </c>
      <c r="E1017" s="738" t="s">
        <v>6651</v>
      </c>
      <c r="F1017" s="738" t="s">
        <v>6662</v>
      </c>
      <c r="G1017" s="738" t="s">
        <v>6663</v>
      </c>
      <c r="H1017" s="741"/>
      <c r="I1017" s="741"/>
      <c r="J1017" s="738"/>
      <c r="K1017" s="738"/>
      <c r="L1017" s="741"/>
      <c r="M1017" s="741"/>
      <c r="N1017" s="738"/>
      <c r="O1017" s="738"/>
      <c r="P1017" s="741">
        <v>2</v>
      </c>
      <c r="Q1017" s="741">
        <v>172</v>
      </c>
      <c r="R1017" s="754"/>
      <c r="S1017" s="742">
        <v>86</v>
      </c>
    </row>
    <row r="1018" spans="1:19" ht="14.4" customHeight="1" x14ac:dyDescent="0.3">
      <c r="A1018" s="737" t="s">
        <v>6689</v>
      </c>
      <c r="B1018" s="738" t="s">
        <v>6898</v>
      </c>
      <c r="C1018" s="738" t="s">
        <v>625</v>
      </c>
      <c r="D1018" s="738" t="s">
        <v>3133</v>
      </c>
      <c r="E1018" s="738" t="s">
        <v>6651</v>
      </c>
      <c r="F1018" s="738" t="s">
        <v>6782</v>
      </c>
      <c r="G1018" s="738" t="s">
        <v>6783</v>
      </c>
      <c r="H1018" s="741">
        <v>3</v>
      </c>
      <c r="I1018" s="741">
        <v>495</v>
      </c>
      <c r="J1018" s="738">
        <v>0.39951573849878935</v>
      </c>
      <c r="K1018" s="738">
        <v>165</v>
      </c>
      <c r="L1018" s="741">
        <v>7</v>
      </c>
      <c r="M1018" s="741">
        <v>1239</v>
      </c>
      <c r="N1018" s="738">
        <v>1</v>
      </c>
      <c r="O1018" s="738">
        <v>177</v>
      </c>
      <c r="P1018" s="741">
        <v>7</v>
      </c>
      <c r="Q1018" s="741">
        <v>1239</v>
      </c>
      <c r="R1018" s="754">
        <v>1</v>
      </c>
      <c r="S1018" s="742">
        <v>177</v>
      </c>
    </row>
    <row r="1019" spans="1:19" ht="14.4" customHeight="1" x14ac:dyDescent="0.3">
      <c r="A1019" s="737" t="s">
        <v>6689</v>
      </c>
      <c r="B1019" s="738" t="s">
        <v>6898</v>
      </c>
      <c r="C1019" s="738" t="s">
        <v>625</v>
      </c>
      <c r="D1019" s="738" t="s">
        <v>3133</v>
      </c>
      <c r="E1019" s="738" t="s">
        <v>6651</v>
      </c>
      <c r="F1019" s="738" t="s">
        <v>6664</v>
      </c>
      <c r="G1019" s="738" t="s">
        <v>6665</v>
      </c>
      <c r="H1019" s="741"/>
      <c r="I1019" s="741"/>
      <c r="J1019" s="738"/>
      <c r="K1019" s="738"/>
      <c r="L1019" s="741"/>
      <c r="M1019" s="741"/>
      <c r="N1019" s="738"/>
      <c r="O1019" s="738"/>
      <c r="P1019" s="741">
        <v>1</v>
      </c>
      <c r="Q1019" s="741">
        <v>33.33</v>
      </c>
      <c r="R1019" s="754"/>
      <c r="S1019" s="742">
        <v>33.33</v>
      </c>
    </row>
    <row r="1020" spans="1:19" ht="14.4" customHeight="1" x14ac:dyDescent="0.3">
      <c r="A1020" s="737" t="s">
        <v>6689</v>
      </c>
      <c r="B1020" s="738" t="s">
        <v>6898</v>
      </c>
      <c r="C1020" s="738" t="s">
        <v>625</v>
      </c>
      <c r="D1020" s="738" t="s">
        <v>3133</v>
      </c>
      <c r="E1020" s="738" t="s">
        <v>6651</v>
      </c>
      <c r="F1020" s="738" t="s">
        <v>6699</v>
      </c>
      <c r="G1020" s="738" t="s">
        <v>6700</v>
      </c>
      <c r="H1020" s="741">
        <v>20</v>
      </c>
      <c r="I1020" s="741">
        <v>2160</v>
      </c>
      <c r="J1020" s="738">
        <v>3.7241379310344827</v>
      </c>
      <c r="K1020" s="738">
        <v>108</v>
      </c>
      <c r="L1020" s="741">
        <v>5</v>
      </c>
      <c r="M1020" s="741">
        <v>580</v>
      </c>
      <c r="N1020" s="738">
        <v>1</v>
      </c>
      <c r="O1020" s="738">
        <v>116</v>
      </c>
      <c r="P1020" s="741">
        <v>18</v>
      </c>
      <c r="Q1020" s="741">
        <v>2088</v>
      </c>
      <c r="R1020" s="754">
        <v>3.6</v>
      </c>
      <c r="S1020" s="742">
        <v>116</v>
      </c>
    </row>
    <row r="1021" spans="1:19" ht="14.4" customHeight="1" x14ac:dyDescent="0.3">
      <c r="A1021" s="737" t="s">
        <v>6689</v>
      </c>
      <c r="B1021" s="738" t="s">
        <v>6898</v>
      </c>
      <c r="C1021" s="738" t="s">
        <v>625</v>
      </c>
      <c r="D1021" s="738" t="s">
        <v>3133</v>
      </c>
      <c r="E1021" s="738" t="s">
        <v>6651</v>
      </c>
      <c r="F1021" s="738" t="s">
        <v>6666</v>
      </c>
      <c r="G1021" s="738" t="s">
        <v>6667</v>
      </c>
      <c r="H1021" s="741">
        <v>3</v>
      </c>
      <c r="I1021" s="741">
        <v>108</v>
      </c>
      <c r="J1021" s="738">
        <v>0.58378378378378382</v>
      </c>
      <c r="K1021" s="738">
        <v>36</v>
      </c>
      <c r="L1021" s="741">
        <v>5</v>
      </c>
      <c r="M1021" s="741">
        <v>185</v>
      </c>
      <c r="N1021" s="738">
        <v>1</v>
      </c>
      <c r="O1021" s="738">
        <v>37</v>
      </c>
      <c r="P1021" s="741">
        <v>3</v>
      </c>
      <c r="Q1021" s="741">
        <v>111</v>
      </c>
      <c r="R1021" s="754">
        <v>0.6</v>
      </c>
      <c r="S1021" s="742">
        <v>37</v>
      </c>
    </row>
    <row r="1022" spans="1:19" ht="14.4" customHeight="1" x14ac:dyDescent="0.3">
      <c r="A1022" s="737" t="s">
        <v>6689</v>
      </c>
      <c r="B1022" s="738" t="s">
        <v>6898</v>
      </c>
      <c r="C1022" s="738" t="s">
        <v>625</v>
      </c>
      <c r="D1022" s="738" t="s">
        <v>3133</v>
      </c>
      <c r="E1022" s="738" t="s">
        <v>6651</v>
      </c>
      <c r="F1022" s="738" t="s">
        <v>6758</v>
      </c>
      <c r="G1022" s="738" t="s">
        <v>6759</v>
      </c>
      <c r="H1022" s="741">
        <v>48</v>
      </c>
      <c r="I1022" s="741">
        <v>15888</v>
      </c>
      <c r="J1022" s="738">
        <v>4.0801232665639446</v>
      </c>
      <c r="K1022" s="738">
        <v>331</v>
      </c>
      <c r="L1022" s="741">
        <v>11</v>
      </c>
      <c r="M1022" s="741">
        <v>3894</v>
      </c>
      <c r="N1022" s="738">
        <v>1</v>
      </c>
      <c r="O1022" s="738">
        <v>354</v>
      </c>
      <c r="P1022" s="741">
        <v>43</v>
      </c>
      <c r="Q1022" s="741">
        <v>15265</v>
      </c>
      <c r="R1022" s="754">
        <v>3.9201335387776064</v>
      </c>
      <c r="S1022" s="742">
        <v>355</v>
      </c>
    </row>
    <row r="1023" spans="1:19" ht="14.4" customHeight="1" x14ac:dyDescent="0.3">
      <c r="A1023" s="737" t="s">
        <v>6689</v>
      </c>
      <c r="B1023" s="738" t="s">
        <v>6898</v>
      </c>
      <c r="C1023" s="738" t="s">
        <v>625</v>
      </c>
      <c r="D1023" s="738" t="s">
        <v>3133</v>
      </c>
      <c r="E1023" s="738" t="s">
        <v>6651</v>
      </c>
      <c r="F1023" s="738" t="s">
        <v>6920</v>
      </c>
      <c r="G1023" s="738" t="s">
        <v>6921</v>
      </c>
      <c r="H1023" s="741">
        <v>29</v>
      </c>
      <c r="I1023" s="741">
        <v>0</v>
      </c>
      <c r="J1023" s="738"/>
      <c r="K1023" s="738">
        <v>0</v>
      </c>
      <c r="L1023" s="741">
        <v>6</v>
      </c>
      <c r="M1023" s="741">
        <v>0</v>
      </c>
      <c r="N1023" s="738"/>
      <c r="O1023" s="738">
        <v>0</v>
      </c>
      <c r="P1023" s="741">
        <v>17</v>
      </c>
      <c r="Q1023" s="741">
        <v>0</v>
      </c>
      <c r="R1023" s="754"/>
      <c r="S1023" s="742">
        <v>0</v>
      </c>
    </row>
    <row r="1024" spans="1:19" ht="14.4" customHeight="1" x14ac:dyDescent="0.3">
      <c r="A1024" s="737" t="s">
        <v>6689</v>
      </c>
      <c r="B1024" s="738" t="s">
        <v>6898</v>
      </c>
      <c r="C1024" s="738" t="s">
        <v>625</v>
      </c>
      <c r="D1024" s="738" t="s">
        <v>3133</v>
      </c>
      <c r="E1024" s="738" t="s">
        <v>6651</v>
      </c>
      <c r="F1024" s="738" t="s">
        <v>6924</v>
      </c>
      <c r="G1024" s="738" t="s">
        <v>6925</v>
      </c>
      <c r="H1024" s="741">
        <v>31</v>
      </c>
      <c r="I1024" s="741">
        <v>6200</v>
      </c>
      <c r="J1024" s="738">
        <v>5.166666666666667</v>
      </c>
      <c r="K1024" s="738">
        <v>200</v>
      </c>
      <c r="L1024" s="741">
        <v>6</v>
      </c>
      <c r="M1024" s="741">
        <v>1200</v>
      </c>
      <c r="N1024" s="738">
        <v>1</v>
      </c>
      <c r="O1024" s="738">
        <v>200</v>
      </c>
      <c r="P1024" s="741">
        <v>17</v>
      </c>
      <c r="Q1024" s="741">
        <v>3400</v>
      </c>
      <c r="R1024" s="754">
        <v>2.8333333333333335</v>
      </c>
      <c r="S1024" s="742">
        <v>200</v>
      </c>
    </row>
    <row r="1025" spans="1:19" ht="14.4" customHeight="1" x14ac:dyDescent="0.3">
      <c r="A1025" s="737" t="s">
        <v>6689</v>
      </c>
      <c r="B1025" s="738" t="s">
        <v>6898</v>
      </c>
      <c r="C1025" s="738" t="s">
        <v>625</v>
      </c>
      <c r="D1025" s="738" t="s">
        <v>3133</v>
      </c>
      <c r="E1025" s="738" t="s">
        <v>6651</v>
      </c>
      <c r="F1025" s="738" t="s">
        <v>6703</v>
      </c>
      <c r="G1025" s="738" t="s">
        <v>6704</v>
      </c>
      <c r="H1025" s="741"/>
      <c r="I1025" s="741"/>
      <c r="J1025" s="738"/>
      <c r="K1025" s="738"/>
      <c r="L1025" s="741"/>
      <c r="M1025" s="741"/>
      <c r="N1025" s="738"/>
      <c r="O1025" s="738"/>
      <c r="P1025" s="741">
        <v>6</v>
      </c>
      <c r="Q1025" s="741">
        <v>444</v>
      </c>
      <c r="R1025" s="754"/>
      <c r="S1025" s="742">
        <v>74</v>
      </c>
    </row>
    <row r="1026" spans="1:19" ht="14.4" customHeight="1" x14ac:dyDescent="0.3">
      <c r="A1026" s="737" t="s">
        <v>6689</v>
      </c>
      <c r="B1026" s="738" t="s">
        <v>6898</v>
      </c>
      <c r="C1026" s="738" t="s">
        <v>625</v>
      </c>
      <c r="D1026" s="738" t="s">
        <v>3133</v>
      </c>
      <c r="E1026" s="738" t="s">
        <v>6651</v>
      </c>
      <c r="F1026" s="738" t="s">
        <v>6926</v>
      </c>
      <c r="G1026" s="738" t="s">
        <v>6927</v>
      </c>
      <c r="H1026" s="741"/>
      <c r="I1026" s="741"/>
      <c r="J1026" s="738"/>
      <c r="K1026" s="738"/>
      <c r="L1026" s="741">
        <v>3</v>
      </c>
      <c r="M1026" s="741">
        <v>2103</v>
      </c>
      <c r="N1026" s="738">
        <v>1</v>
      </c>
      <c r="O1026" s="738">
        <v>701</v>
      </c>
      <c r="P1026" s="741">
        <v>107</v>
      </c>
      <c r="Q1026" s="741">
        <v>75007</v>
      </c>
      <c r="R1026" s="754">
        <v>35.666666666666664</v>
      </c>
      <c r="S1026" s="742">
        <v>701</v>
      </c>
    </row>
    <row r="1027" spans="1:19" ht="14.4" customHeight="1" x14ac:dyDescent="0.3">
      <c r="A1027" s="737" t="s">
        <v>6689</v>
      </c>
      <c r="B1027" s="738" t="s">
        <v>6898</v>
      </c>
      <c r="C1027" s="738" t="s">
        <v>625</v>
      </c>
      <c r="D1027" s="738" t="s">
        <v>3133</v>
      </c>
      <c r="E1027" s="738" t="s">
        <v>6651</v>
      </c>
      <c r="F1027" s="738" t="s">
        <v>6760</v>
      </c>
      <c r="G1027" s="738" t="s">
        <v>6761</v>
      </c>
      <c r="H1027" s="741"/>
      <c r="I1027" s="741"/>
      <c r="J1027" s="738"/>
      <c r="K1027" s="738"/>
      <c r="L1027" s="741">
        <v>3</v>
      </c>
      <c r="M1027" s="741">
        <v>231</v>
      </c>
      <c r="N1027" s="738">
        <v>1</v>
      </c>
      <c r="O1027" s="738">
        <v>77</v>
      </c>
      <c r="P1027" s="741"/>
      <c r="Q1027" s="741"/>
      <c r="R1027" s="754"/>
      <c r="S1027" s="742"/>
    </row>
    <row r="1028" spans="1:19" ht="14.4" customHeight="1" x14ac:dyDescent="0.3">
      <c r="A1028" s="737" t="s">
        <v>6689</v>
      </c>
      <c r="B1028" s="738" t="s">
        <v>6898</v>
      </c>
      <c r="C1028" s="738" t="s">
        <v>625</v>
      </c>
      <c r="D1028" s="738" t="s">
        <v>3133</v>
      </c>
      <c r="E1028" s="738" t="s">
        <v>6651</v>
      </c>
      <c r="F1028" s="738" t="s">
        <v>6762</v>
      </c>
      <c r="G1028" s="738" t="s">
        <v>6763</v>
      </c>
      <c r="H1028" s="741">
        <v>11</v>
      </c>
      <c r="I1028" s="741">
        <v>627</v>
      </c>
      <c r="J1028" s="738">
        <v>5.3135593220338979</v>
      </c>
      <c r="K1028" s="738">
        <v>57</v>
      </c>
      <c r="L1028" s="741">
        <v>2</v>
      </c>
      <c r="M1028" s="741">
        <v>118</v>
      </c>
      <c r="N1028" s="738">
        <v>1</v>
      </c>
      <c r="O1028" s="738">
        <v>59</v>
      </c>
      <c r="P1028" s="741">
        <v>2</v>
      </c>
      <c r="Q1028" s="741">
        <v>118</v>
      </c>
      <c r="R1028" s="754">
        <v>1</v>
      </c>
      <c r="S1028" s="742">
        <v>59</v>
      </c>
    </row>
    <row r="1029" spans="1:19" ht="14.4" customHeight="1" x14ac:dyDescent="0.3">
      <c r="A1029" s="737" t="s">
        <v>6689</v>
      </c>
      <c r="B1029" s="738" t="s">
        <v>6898</v>
      </c>
      <c r="C1029" s="738" t="s">
        <v>625</v>
      </c>
      <c r="D1029" s="738" t="s">
        <v>3135</v>
      </c>
      <c r="E1029" s="738" t="s">
        <v>6633</v>
      </c>
      <c r="F1029" s="738" t="s">
        <v>6903</v>
      </c>
      <c r="G1029" s="738" t="s">
        <v>6904</v>
      </c>
      <c r="H1029" s="741">
        <v>2</v>
      </c>
      <c r="I1029" s="741">
        <v>27291.52</v>
      </c>
      <c r="J1029" s="738"/>
      <c r="K1029" s="738">
        <v>13645.76</v>
      </c>
      <c r="L1029" s="741"/>
      <c r="M1029" s="741"/>
      <c r="N1029" s="738"/>
      <c r="O1029" s="738"/>
      <c r="P1029" s="741"/>
      <c r="Q1029" s="741"/>
      <c r="R1029" s="754"/>
      <c r="S1029" s="742"/>
    </row>
    <row r="1030" spans="1:19" ht="14.4" customHeight="1" x14ac:dyDescent="0.3">
      <c r="A1030" s="737" t="s">
        <v>6689</v>
      </c>
      <c r="B1030" s="738" t="s">
        <v>6898</v>
      </c>
      <c r="C1030" s="738" t="s">
        <v>625</v>
      </c>
      <c r="D1030" s="738" t="s">
        <v>3135</v>
      </c>
      <c r="E1030" s="738" t="s">
        <v>6651</v>
      </c>
      <c r="F1030" s="738" t="s">
        <v>6654</v>
      </c>
      <c r="G1030" s="738" t="s">
        <v>6655</v>
      </c>
      <c r="H1030" s="741">
        <v>2</v>
      </c>
      <c r="I1030" s="741">
        <v>58</v>
      </c>
      <c r="J1030" s="738">
        <v>1.9333333333333333</v>
      </c>
      <c r="K1030" s="738">
        <v>29</v>
      </c>
      <c r="L1030" s="741">
        <v>1</v>
      </c>
      <c r="M1030" s="741">
        <v>30</v>
      </c>
      <c r="N1030" s="738">
        <v>1</v>
      </c>
      <c r="O1030" s="738">
        <v>30</v>
      </c>
      <c r="P1030" s="741">
        <v>1</v>
      </c>
      <c r="Q1030" s="741">
        <v>30</v>
      </c>
      <c r="R1030" s="754">
        <v>1</v>
      </c>
      <c r="S1030" s="742">
        <v>30</v>
      </c>
    </row>
    <row r="1031" spans="1:19" ht="14.4" customHeight="1" x14ac:dyDescent="0.3">
      <c r="A1031" s="737" t="s">
        <v>6689</v>
      </c>
      <c r="B1031" s="738" t="s">
        <v>6898</v>
      </c>
      <c r="C1031" s="738" t="s">
        <v>625</v>
      </c>
      <c r="D1031" s="738" t="s">
        <v>3135</v>
      </c>
      <c r="E1031" s="738" t="s">
        <v>6651</v>
      </c>
      <c r="F1031" s="738" t="s">
        <v>6656</v>
      </c>
      <c r="G1031" s="738" t="s">
        <v>6657</v>
      </c>
      <c r="H1031" s="741">
        <v>33</v>
      </c>
      <c r="I1031" s="741">
        <v>2112</v>
      </c>
      <c r="J1031" s="738">
        <v>1.0666666666666667</v>
      </c>
      <c r="K1031" s="738">
        <v>64</v>
      </c>
      <c r="L1031" s="741">
        <v>30</v>
      </c>
      <c r="M1031" s="741">
        <v>1980</v>
      </c>
      <c r="N1031" s="738">
        <v>1</v>
      </c>
      <c r="O1031" s="738">
        <v>66</v>
      </c>
      <c r="P1031" s="741">
        <v>28</v>
      </c>
      <c r="Q1031" s="741">
        <v>1848</v>
      </c>
      <c r="R1031" s="754">
        <v>0.93333333333333335</v>
      </c>
      <c r="S1031" s="742">
        <v>66</v>
      </c>
    </row>
    <row r="1032" spans="1:19" ht="14.4" customHeight="1" x14ac:dyDescent="0.3">
      <c r="A1032" s="737" t="s">
        <v>6689</v>
      </c>
      <c r="B1032" s="738" t="s">
        <v>6898</v>
      </c>
      <c r="C1032" s="738" t="s">
        <v>625</v>
      </c>
      <c r="D1032" s="738" t="s">
        <v>3135</v>
      </c>
      <c r="E1032" s="738" t="s">
        <v>6651</v>
      </c>
      <c r="F1032" s="738" t="s">
        <v>6720</v>
      </c>
      <c r="G1032" s="738" t="s">
        <v>6721</v>
      </c>
      <c r="H1032" s="741">
        <v>1</v>
      </c>
      <c r="I1032" s="741">
        <v>144</v>
      </c>
      <c r="J1032" s="738"/>
      <c r="K1032" s="738">
        <v>144</v>
      </c>
      <c r="L1032" s="741"/>
      <c r="M1032" s="741"/>
      <c r="N1032" s="738"/>
      <c r="O1032" s="738"/>
      <c r="P1032" s="741">
        <v>5</v>
      </c>
      <c r="Q1032" s="741">
        <v>735</v>
      </c>
      <c r="R1032" s="754"/>
      <c r="S1032" s="742">
        <v>147</v>
      </c>
    </row>
    <row r="1033" spans="1:19" ht="14.4" customHeight="1" x14ac:dyDescent="0.3">
      <c r="A1033" s="737" t="s">
        <v>6689</v>
      </c>
      <c r="B1033" s="738" t="s">
        <v>6898</v>
      </c>
      <c r="C1033" s="738" t="s">
        <v>625</v>
      </c>
      <c r="D1033" s="738" t="s">
        <v>3135</v>
      </c>
      <c r="E1033" s="738" t="s">
        <v>6651</v>
      </c>
      <c r="F1033" s="738" t="s">
        <v>6695</v>
      </c>
      <c r="G1033" s="738" t="s">
        <v>6696</v>
      </c>
      <c r="H1033" s="741">
        <v>8</v>
      </c>
      <c r="I1033" s="741">
        <v>280</v>
      </c>
      <c r="J1033" s="738">
        <v>0.94594594594594594</v>
      </c>
      <c r="K1033" s="738">
        <v>35</v>
      </c>
      <c r="L1033" s="741">
        <v>8</v>
      </c>
      <c r="M1033" s="741">
        <v>296</v>
      </c>
      <c r="N1033" s="738">
        <v>1</v>
      </c>
      <c r="O1033" s="738">
        <v>37</v>
      </c>
      <c r="P1033" s="741">
        <v>5</v>
      </c>
      <c r="Q1033" s="741">
        <v>185</v>
      </c>
      <c r="R1033" s="754">
        <v>0.625</v>
      </c>
      <c r="S1033" s="742">
        <v>37</v>
      </c>
    </row>
    <row r="1034" spans="1:19" ht="14.4" customHeight="1" x14ac:dyDescent="0.3">
      <c r="A1034" s="737" t="s">
        <v>6689</v>
      </c>
      <c r="B1034" s="738" t="s">
        <v>6898</v>
      </c>
      <c r="C1034" s="738" t="s">
        <v>625</v>
      </c>
      <c r="D1034" s="738" t="s">
        <v>3135</v>
      </c>
      <c r="E1034" s="738" t="s">
        <v>6651</v>
      </c>
      <c r="F1034" s="738" t="s">
        <v>6782</v>
      </c>
      <c r="G1034" s="738" t="s">
        <v>6783</v>
      </c>
      <c r="H1034" s="741">
        <v>7</v>
      </c>
      <c r="I1034" s="741">
        <v>1155</v>
      </c>
      <c r="J1034" s="738">
        <v>0.24168236032642812</v>
      </c>
      <c r="K1034" s="738">
        <v>165</v>
      </c>
      <c r="L1034" s="741">
        <v>27</v>
      </c>
      <c r="M1034" s="741">
        <v>4779</v>
      </c>
      <c r="N1034" s="738">
        <v>1</v>
      </c>
      <c r="O1034" s="738">
        <v>177</v>
      </c>
      <c r="P1034" s="741">
        <v>24</v>
      </c>
      <c r="Q1034" s="741">
        <v>4248</v>
      </c>
      <c r="R1034" s="754">
        <v>0.88888888888888884</v>
      </c>
      <c r="S1034" s="742">
        <v>177</v>
      </c>
    </row>
    <row r="1035" spans="1:19" ht="14.4" customHeight="1" x14ac:dyDescent="0.3">
      <c r="A1035" s="737" t="s">
        <v>6689</v>
      </c>
      <c r="B1035" s="738" t="s">
        <v>6898</v>
      </c>
      <c r="C1035" s="738" t="s">
        <v>625</v>
      </c>
      <c r="D1035" s="738" t="s">
        <v>3135</v>
      </c>
      <c r="E1035" s="738" t="s">
        <v>6651</v>
      </c>
      <c r="F1035" s="738" t="s">
        <v>6784</v>
      </c>
      <c r="G1035" s="738" t="s">
        <v>6785</v>
      </c>
      <c r="H1035" s="741">
        <v>1</v>
      </c>
      <c r="I1035" s="741">
        <v>0</v>
      </c>
      <c r="J1035" s="738"/>
      <c r="K1035" s="738">
        <v>0</v>
      </c>
      <c r="L1035" s="741"/>
      <c r="M1035" s="741"/>
      <c r="N1035" s="738"/>
      <c r="O1035" s="738"/>
      <c r="P1035" s="741"/>
      <c r="Q1035" s="741"/>
      <c r="R1035" s="754"/>
      <c r="S1035" s="742"/>
    </row>
    <row r="1036" spans="1:19" ht="14.4" customHeight="1" x14ac:dyDescent="0.3">
      <c r="A1036" s="737" t="s">
        <v>6689</v>
      </c>
      <c r="B1036" s="738" t="s">
        <v>6898</v>
      </c>
      <c r="C1036" s="738" t="s">
        <v>625</v>
      </c>
      <c r="D1036" s="738" t="s">
        <v>3135</v>
      </c>
      <c r="E1036" s="738" t="s">
        <v>6651</v>
      </c>
      <c r="F1036" s="738" t="s">
        <v>6664</v>
      </c>
      <c r="G1036" s="738" t="s">
        <v>6665</v>
      </c>
      <c r="H1036" s="741"/>
      <c r="I1036" s="741"/>
      <c r="J1036" s="738"/>
      <c r="K1036" s="738"/>
      <c r="L1036" s="741">
        <v>2</v>
      </c>
      <c r="M1036" s="741">
        <v>66.66</v>
      </c>
      <c r="N1036" s="738">
        <v>1</v>
      </c>
      <c r="O1036" s="738">
        <v>33.33</v>
      </c>
      <c r="P1036" s="741">
        <v>2</v>
      </c>
      <c r="Q1036" s="741">
        <v>66.66</v>
      </c>
      <c r="R1036" s="754">
        <v>1</v>
      </c>
      <c r="S1036" s="742">
        <v>33.33</v>
      </c>
    </row>
    <row r="1037" spans="1:19" ht="14.4" customHeight="1" x14ac:dyDescent="0.3">
      <c r="A1037" s="737" t="s">
        <v>6689</v>
      </c>
      <c r="B1037" s="738" t="s">
        <v>6898</v>
      </c>
      <c r="C1037" s="738" t="s">
        <v>625</v>
      </c>
      <c r="D1037" s="738" t="s">
        <v>3135</v>
      </c>
      <c r="E1037" s="738" t="s">
        <v>6651</v>
      </c>
      <c r="F1037" s="738" t="s">
        <v>6699</v>
      </c>
      <c r="G1037" s="738" t="s">
        <v>6700</v>
      </c>
      <c r="H1037" s="741">
        <v>37</v>
      </c>
      <c r="I1037" s="741">
        <v>3996</v>
      </c>
      <c r="J1037" s="738">
        <v>1.187871581450654</v>
      </c>
      <c r="K1037" s="738">
        <v>108</v>
      </c>
      <c r="L1037" s="741">
        <v>29</v>
      </c>
      <c r="M1037" s="741">
        <v>3364</v>
      </c>
      <c r="N1037" s="738">
        <v>1</v>
      </c>
      <c r="O1037" s="738">
        <v>116</v>
      </c>
      <c r="P1037" s="741">
        <v>29</v>
      </c>
      <c r="Q1037" s="741">
        <v>3364</v>
      </c>
      <c r="R1037" s="754">
        <v>1</v>
      </c>
      <c r="S1037" s="742">
        <v>116</v>
      </c>
    </row>
    <row r="1038" spans="1:19" ht="14.4" customHeight="1" x14ac:dyDescent="0.3">
      <c r="A1038" s="737" t="s">
        <v>6689</v>
      </c>
      <c r="B1038" s="738" t="s">
        <v>6898</v>
      </c>
      <c r="C1038" s="738" t="s">
        <v>625</v>
      </c>
      <c r="D1038" s="738" t="s">
        <v>3135</v>
      </c>
      <c r="E1038" s="738" t="s">
        <v>6651</v>
      </c>
      <c r="F1038" s="738" t="s">
        <v>6666</v>
      </c>
      <c r="G1038" s="738" t="s">
        <v>6667</v>
      </c>
      <c r="H1038" s="741">
        <v>17</v>
      </c>
      <c r="I1038" s="741">
        <v>612</v>
      </c>
      <c r="J1038" s="738">
        <v>0.91891891891891897</v>
      </c>
      <c r="K1038" s="738">
        <v>36</v>
      </c>
      <c r="L1038" s="741">
        <v>18</v>
      </c>
      <c r="M1038" s="741">
        <v>666</v>
      </c>
      <c r="N1038" s="738">
        <v>1</v>
      </c>
      <c r="O1038" s="738">
        <v>37</v>
      </c>
      <c r="P1038" s="741">
        <v>24</v>
      </c>
      <c r="Q1038" s="741">
        <v>888</v>
      </c>
      <c r="R1038" s="754">
        <v>1.3333333333333333</v>
      </c>
      <c r="S1038" s="742">
        <v>37</v>
      </c>
    </row>
    <row r="1039" spans="1:19" ht="14.4" customHeight="1" x14ac:dyDescent="0.3">
      <c r="A1039" s="737" t="s">
        <v>6689</v>
      </c>
      <c r="B1039" s="738" t="s">
        <v>6898</v>
      </c>
      <c r="C1039" s="738" t="s">
        <v>625</v>
      </c>
      <c r="D1039" s="738" t="s">
        <v>3135</v>
      </c>
      <c r="E1039" s="738" t="s">
        <v>6651</v>
      </c>
      <c r="F1039" s="738" t="s">
        <v>6758</v>
      </c>
      <c r="G1039" s="738" t="s">
        <v>6759</v>
      </c>
      <c r="H1039" s="741">
        <v>57</v>
      </c>
      <c r="I1039" s="741">
        <v>18867</v>
      </c>
      <c r="J1039" s="738">
        <v>1.5227602905569007</v>
      </c>
      <c r="K1039" s="738">
        <v>331</v>
      </c>
      <c r="L1039" s="741">
        <v>35</v>
      </c>
      <c r="M1039" s="741">
        <v>12390</v>
      </c>
      <c r="N1039" s="738">
        <v>1</v>
      </c>
      <c r="O1039" s="738">
        <v>354</v>
      </c>
      <c r="P1039" s="741">
        <v>37</v>
      </c>
      <c r="Q1039" s="741">
        <v>13135</v>
      </c>
      <c r="R1039" s="754">
        <v>1.0601291364003229</v>
      </c>
      <c r="S1039" s="742">
        <v>355</v>
      </c>
    </row>
    <row r="1040" spans="1:19" ht="14.4" customHeight="1" x14ac:dyDescent="0.3">
      <c r="A1040" s="737" t="s">
        <v>6689</v>
      </c>
      <c r="B1040" s="738" t="s">
        <v>6898</v>
      </c>
      <c r="C1040" s="738" t="s">
        <v>625</v>
      </c>
      <c r="D1040" s="738" t="s">
        <v>3135</v>
      </c>
      <c r="E1040" s="738" t="s">
        <v>6651</v>
      </c>
      <c r="F1040" s="738" t="s">
        <v>6920</v>
      </c>
      <c r="G1040" s="738" t="s">
        <v>6921</v>
      </c>
      <c r="H1040" s="741">
        <v>1</v>
      </c>
      <c r="I1040" s="741">
        <v>0</v>
      </c>
      <c r="J1040" s="738"/>
      <c r="K1040" s="738">
        <v>0</v>
      </c>
      <c r="L1040" s="741"/>
      <c r="M1040" s="741"/>
      <c r="N1040" s="738"/>
      <c r="O1040" s="738"/>
      <c r="P1040" s="741"/>
      <c r="Q1040" s="741"/>
      <c r="R1040" s="754"/>
      <c r="S1040" s="742"/>
    </row>
    <row r="1041" spans="1:19" ht="14.4" customHeight="1" x14ac:dyDescent="0.3">
      <c r="A1041" s="737" t="s">
        <v>6689</v>
      </c>
      <c r="B1041" s="738" t="s">
        <v>6898</v>
      </c>
      <c r="C1041" s="738" t="s">
        <v>625</v>
      </c>
      <c r="D1041" s="738" t="s">
        <v>3135</v>
      </c>
      <c r="E1041" s="738" t="s">
        <v>6651</v>
      </c>
      <c r="F1041" s="738" t="s">
        <v>6924</v>
      </c>
      <c r="G1041" s="738" t="s">
        <v>6925</v>
      </c>
      <c r="H1041" s="741">
        <v>2</v>
      </c>
      <c r="I1041" s="741">
        <v>400</v>
      </c>
      <c r="J1041" s="738"/>
      <c r="K1041" s="738">
        <v>200</v>
      </c>
      <c r="L1041" s="741"/>
      <c r="M1041" s="741"/>
      <c r="N1041" s="738"/>
      <c r="O1041" s="738"/>
      <c r="P1041" s="741"/>
      <c r="Q1041" s="741"/>
      <c r="R1041" s="754"/>
      <c r="S1041" s="742"/>
    </row>
    <row r="1042" spans="1:19" ht="14.4" customHeight="1" x14ac:dyDescent="0.3">
      <c r="A1042" s="737" t="s">
        <v>6689</v>
      </c>
      <c r="B1042" s="738" t="s">
        <v>6898</v>
      </c>
      <c r="C1042" s="738" t="s">
        <v>625</v>
      </c>
      <c r="D1042" s="738" t="s">
        <v>3135</v>
      </c>
      <c r="E1042" s="738" t="s">
        <v>6651</v>
      </c>
      <c r="F1042" s="738" t="s">
        <v>6703</v>
      </c>
      <c r="G1042" s="738" t="s">
        <v>6704</v>
      </c>
      <c r="H1042" s="741"/>
      <c r="I1042" s="741"/>
      <c r="J1042" s="738"/>
      <c r="K1042" s="738"/>
      <c r="L1042" s="741"/>
      <c r="M1042" s="741"/>
      <c r="N1042" s="738"/>
      <c r="O1042" s="738"/>
      <c r="P1042" s="741">
        <v>1</v>
      </c>
      <c r="Q1042" s="741">
        <v>74</v>
      </c>
      <c r="R1042" s="754"/>
      <c r="S1042" s="742">
        <v>74</v>
      </c>
    </row>
    <row r="1043" spans="1:19" ht="14.4" customHeight="1" x14ac:dyDescent="0.3">
      <c r="A1043" s="737" t="s">
        <v>6689</v>
      </c>
      <c r="B1043" s="738" t="s">
        <v>6898</v>
      </c>
      <c r="C1043" s="738" t="s">
        <v>625</v>
      </c>
      <c r="D1043" s="738" t="s">
        <v>3135</v>
      </c>
      <c r="E1043" s="738" t="s">
        <v>6651</v>
      </c>
      <c r="F1043" s="738" t="s">
        <v>6705</v>
      </c>
      <c r="G1043" s="738" t="s">
        <v>6706</v>
      </c>
      <c r="H1043" s="741">
        <v>1</v>
      </c>
      <c r="I1043" s="741">
        <v>210</v>
      </c>
      <c r="J1043" s="738"/>
      <c r="K1043" s="738">
        <v>210</v>
      </c>
      <c r="L1043" s="741"/>
      <c r="M1043" s="741"/>
      <c r="N1043" s="738"/>
      <c r="O1043" s="738"/>
      <c r="P1043" s="741"/>
      <c r="Q1043" s="741"/>
      <c r="R1043" s="754"/>
      <c r="S1043" s="742"/>
    </row>
    <row r="1044" spans="1:19" ht="14.4" customHeight="1" x14ac:dyDescent="0.3">
      <c r="A1044" s="737" t="s">
        <v>6689</v>
      </c>
      <c r="B1044" s="738" t="s">
        <v>6898</v>
      </c>
      <c r="C1044" s="738" t="s">
        <v>625</v>
      </c>
      <c r="D1044" s="738" t="s">
        <v>3135</v>
      </c>
      <c r="E1044" s="738" t="s">
        <v>6651</v>
      </c>
      <c r="F1044" s="738" t="s">
        <v>6760</v>
      </c>
      <c r="G1044" s="738" t="s">
        <v>6761</v>
      </c>
      <c r="H1044" s="741">
        <v>1</v>
      </c>
      <c r="I1044" s="741">
        <v>77</v>
      </c>
      <c r="J1044" s="738"/>
      <c r="K1044" s="738">
        <v>77</v>
      </c>
      <c r="L1044" s="741"/>
      <c r="M1044" s="741"/>
      <c r="N1044" s="738"/>
      <c r="O1044" s="738"/>
      <c r="P1044" s="741"/>
      <c r="Q1044" s="741"/>
      <c r="R1044" s="754"/>
      <c r="S1044" s="742"/>
    </row>
    <row r="1045" spans="1:19" ht="14.4" customHeight="1" x14ac:dyDescent="0.3">
      <c r="A1045" s="737" t="s">
        <v>6689</v>
      </c>
      <c r="B1045" s="738" t="s">
        <v>6898</v>
      </c>
      <c r="C1045" s="738" t="s">
        <v>625</v>
      </c>
      <c r="D1045" s="738" t="s">
        <v>3135</v>
      </c>
      <c r="E1045" s="738" t="s">
        <v>6651</v>
      </c>
      <c r="F1045" s="738" t="s">
        <v>6670</v>
      </c>
      <c r="G1045" s="738" t="s">
        <v>6671</v>
      </c>
      <c r="H1045" s="741"/>
      <c r="I1045" s="741"/>
      <c r="J1045" s="738"/>
      <c r="K1045" s="738"/>
      <c r="L1045" s="741"/>
      <c r="M1045" s="741"/>
      <c r="N1045" s="738"/>
      <c r="O1045" s="738"/>
      <c r="P1045" s="741">
        <v>1</v>
      </c>
      <c r="Q1045" s="741">
        <v>59</v>
      </c>
      <c r="R1045" s="754"/>
      <c r="S1045" s="742">
        <v>59</v>
      </c>
    </row>
    <row r="1046" spans="1:19" ht="14.4" customHeight="1" x14ac:dyDescent="0.3">
      <c r="A1046" s="737" t="s">
        <v>6689</v>
      </c>
      <c r="B1046" s="738" t="s">
        <v>6898</v>
      </c>
      <c r="C1046" s="738" t="s">
        <v>625</v>
      </c>
      <c r="D1046" s="738" t="s">
        <v>3136</v>
      </c>
      <c r="E1046" s="738" t="s">
        <v>6651</v>
      </c>
      <c r="F1046" s="738" t="s">
        <v>6656</v>
      </c>
      <c r="G1046" s="738" t="s">
        <v>6657</v>
      </c>
      <c r="H1046" s="741"/>
      <c r="I1046" s="741"/>
      <c r="J1046" s="738"/>
      <c r="K1046" s="738"/>
      <c r="L1046" s="741"/>
      <c r="M1046" s="741"/>
      <c r="N1046" s="738"/>
      <c r="O1046" s="738"/>
      <c r="P1046" s="741">
        <v>8</v>
      </c>
      <c r="Q1046" s="741">
        <v>528</v>
      </c>
      <c r="R1046" s="754"/>
      <c r="S1046" s="742">
        <v>66</v>
      </c>
    </row>
    <row r="1047" spans="1:19" ht="14.4" customHeight="1" x14ac:dyDescent="0.3">
      <c r="A1047" s="737" t="s">
        <v>6689</v>
      </c>
      <c r="B1047" s="738" t="s">
        <v>6898</v>
      </c>
      <c r="C1047" s="738" t="s">
        <v>625</v>
      </c>
      <c r="D1047" s="738" t="s">
        <v>3136</v>
      </c>
      <c r="E1047" s="738" t="s">
        <v>6651</v>
      </c>
      <c r="F1047" s="738" t="s">
        <v>6740</v>
      </c>
      <c r="G1047" s="738" t="s">
        <v>6741</v>
      </c>
      <c r="H1047" s="741"/>
      <c r="I1047" s="741"/>
      <c r="J1047" s="738"/>
      <c r="K1047" s="738"/>
      <c r="L1047" s="741"/>
      <c r="M1047" s="741"/>
      <c r="N1047" s="738"/>
      <c r="O1047" s="738"/>
      <c r="P1047" s="741">
        <v>4</v>
      </c>
      <c r="Q1047" s="741">
        <v>460</v>
      </c>
      <c r="R1047" s="754"/>
      <c r="S1047" s="742">
        <v>115</v>
      </c>
    </row>
    <row r="1048" spans="1:19" ht="14.4" customHeight="1" x14ac:dyDescent="0.3">
      <c r="A1048" s="737" t="s">
        <v>6689</v>
      </c>
      <c r="B1048" s="738" t="s">
        <v>6898</v>
      </c>
      <c r="C1048" s="738" t="s">
        <v>625</v>
      </c>
      <c r="D1048" s="738" t="s">
        <v>3136</v>
      </c>
      <c r="E1048" s="738" t="s">
        <v>6651</v>
      </c>
      <c r="F1048" s="738" t="s">
        <v>6695</v>
      </c>
      <c r="G1048" s="738" t="s">
        <v>6696</v>
      </c>
      <c r="H1048" s="741"/>
      <c r="I1048" s="741"/>
      <c r="J1048" s="738"/>
      <c r="K1048" s="738"/>
      <c r="L1048" s="741"/>
      <c r="M1048" s="741"/>
      <c r="N1048" s="738"/>
      <c r="O1048" s="738"/>
      <c r="P1048" s="741">
        <v>10</v>
      </c>
      <c r="Q1048" s="741">
        <v>370</v>
      </c>
      <c r="R1048" s="754"/>
      <c r="S1048" s="742">
        <v>37</v>
      </c>
    </row>
    <row r="1049" spans="1:19" ht="14.4" customHeight="1" x14ac:dyDescent="0.3">
      <c r="A1049" s="737" t="s">
        <v>6689</v>
      </c>
      <c r="B1049" s="738" t="s">
        <v>6898</v>
      </c>
      <c r="C1049" s="738" t="s">
        <v>625</v>
      </c>
      <c r="D1049" s="738" t="s">
        <v>3136</v>
      </c>
      <c r="E1049" s="738" t="s">
        <v>6651</v>
      </c>
      <c r="F1049" s="738" t="s">
        <v>6662</v>
      </c>
      <c r="G1049" s="738" t="s">
        <v>6663</v>
      </c>
      <c r="H1049" s="741"/>
      <c r="I1049" s="741"/>
      <c r="J1049" s="738"/>
      <c r="K1049" s="738"/>
      <c r="L1049" s="741"/>
      <c r="M1049" s="741"/>
      <c r="N1049" s="738"/>
      <c r="O1049" s="738"/>
      <c r="P1049" s="741">
        <v>4</v>
      </c>
      <c r="Q1049" s="741">
        <v>344</v>
      </c>
      <c r="R1049" s="754"/>
      <c r="S1049" s="742">
        <v>86</v>
      </c>
    </row>
    <row r="1050" spans="1:19" ht="14.4" customHeight="1" x14ac:dyDescent="0.3">
      <c r="A1050" s="737" t="s">
        <v>6689</v>
      </c>
      <c r="B1050" s="738" t="s">
        <v>6898</v>
      </c>
      <c r="C1050" s="738" t="s">
        <v>625</v>
      </c>
      <c r="D1050" s="738" t="s">
        <v>3136</v>
      </c>
      <c r="E1050" s="738" t="s">
        <v>6651</v>
      </c>
      <c r="F1050" s="738" t="s">
        <v>6782</v>
      </c>
      <c r="G1050" s="738" t="s">
        <v>6783</v>
      </c>
      <c r="H1050" s="741"/>
      <c r="I1050" s="741"/>
      <c r="J1050" s="738"/>
      <c r="K1050" s="738"/>
      <c r="L1050" s="741"/>
      <c r="M1050" s="741"/>
      <c r="N1050" s="738"/>
      <c r="O1050" s="738"/>
      <c r="P1050" s="741">
        <v>37</v>
      </c>
      <c r="Q1050" s="741">
        <v>6549</v>
      </c>
      <c r="R1050" s="754"/>
      <c r="S1050" s="742">
        <v>177</v>
      </c>
    </row>
    <row r="1051" spans="1:19" ht="14.4" customHeight="1" x14ac:dyDescent="0.3">
      <c r="A1051" s="737" t="s">
        <v>6689</v>
      </c>
      <c r="B1051" s="738" t="s">
        <v>6898</v>
      </c>
      <c r="C1051" s="738" t="s">
        <v>625</v>
      </c>
      <c r="D1051" s="738" t="s">
        <v>3136</v>
      </c>
      <c r="E1051" s="738" t="s">
        <v>6651</v>
      </c>
      <c r="F1051" s="738" t="s">
        <v>6664</v>
      </c>
      <c r="G1051" s="738" t="s">
        <v>6665</v>
      </c>
      <c r="H1051" s="741"/>
      <c r="I1051" s="741"/>
      <c r="J1051" s="738"/>
      <c r="K1051" s="738"/>
      <c r="L1051" s="741"/>
      <c r="M1051" s="741"/>
      <c r="N1051" s="738"/>
      <c r="O1051" s="738"/>
      <c r="P1051" s="741">
        <v>2</v>
      </c>
      <c r="Q1051" s="741">
        <v>66.66</v>
      </c>
      <c r="R1051" s="754"/>
      <c r="S1051" s="742">
        <v>33.33</v>
      </c>
    </row>
    <row r="1052" spans="1:19" ht="14.4" customHeight="1" x14ac:dyDescent="0.3">
      <c r="A1052" s="737" t="s">
        <v>6689</v>
      </c>
      <c r="B1052" s="738" t="s">
        <v>6898</v>
      </c>
      <c r="C1052" s="738" t="s">
        <v>625</v>
      </c>
      <c r="D1052" s="738" t="s">
        <v>3136</v>
      </c>
      <c r="E1052" s="738" t="s">
        <v>6651</v>
      </c>
      <c r="F1052" s="738" t="s">
        <v>6699</v>
      </c>
      <c r="G1052" s="738" t="s">
        <v>6700</v>
      </c>
      <c r="H1052" s="741"/>
      <c r="I1052" s="741"/>
      <c r="J1052" s="738"/>
      <c r="K1052" s="738"/>
      <c r="L1052" s="741"/>
      <c r="M1052" s="741"/>
      <c r="N1052" s="738"/>
      <c r="O1052" s="738"/>
      <c r="P1052" s="741">
        <v>7</v>
      </c>
      <c r="Q1052" s="741">
        <v>812</v>
      </c>
      <c r="R1052" s="754"/>
      <c r="S1052" s="742">
        <v>116</v>
      </c>
    </row>
    <row r="1053" spans="1:19" ht="14.4" customHeight="1" x14ac:dyDescent="0.3">
      <c r="A1053" s="737" t="s">
        <v>6689</v>
      </c>
      <c r="B1053" s="738" t="s">
        <v>6898</v>
      </c>
      <c r="C1053" s="738" t="s">
        <v>625</v>
      </c>
      <c r="D1053" s="738" t="s">
        <v>3136</v>
      </c>
      <c r="E1053" s="738" t="s">
        <v>6651</v>
      </c>
      <c r="F1053" s="738" t="s">
        <v>6666</v>
      </c>
      <c r="G1053" s="738" t="s">
        <v>6667</v>
      </c>
      <c r="H1053" s="741"/>
      <c r="I1053" s="741"/>
      <c r="J1053" s="738"/>
      <c r="K1053" s="738"/>
      <c r="L1053" s="741"/>
      <c r="M1053" s="741"/>
      <c r="N1053" s="738"/>
      <c r="O1053" s="738"/>
      <c r="P1053" s="741">
        <v>9</v>
      </c>
      <c r="Q1053" s="741">
        <v>333</v>
      </c>
      <c r="R1053" s="754"/>
      <c r="S1053" s="742">
        <v>37</v>
      </c>
    </row>
    <row r="1054" spans="1:19" ht="14.4" customHeight="1" x14ac:dyDescent="0.3">
      <c r="A1054" s="737" t="s">
        <v>6689</v>
      </c>
      <c r="B1054" s="738" t="s">
        <v>6898</v>
      </c>
      <c r="C1054" s="738" t="s">
        <v>625</v>
      </c>
      <c r="D1054" s="738" t="s">
        <v>3136</v>
      </c>
      <c r="E1054" s="738" t="s">
        <v>6651</v>
      </c>
      <c r="F1054" s="738" t="s">
        <v>6758</v>
      </c>
      <c r="G1054" s="738" t="s">
        <v>6759</v>
      </c>
      <c r="H1054" s="741"/>
      <c r="I1054" s="741"/>
      <c r="J1054" s="738"/>
      <c r="K1054" s="738"/>
      <c r="L1054" s="741"/>
      <c r="M1054" s="741"/>
      <c r="N1054" s="738"/>
      <c r="O1054" s="738"/>
      <c r="P1054" s="741">
        <v>73</v>
      </c>
      <c r="Q1054" s="741">
        <v>25915</v>
      </c>
      <c r="R1054" s="754"/>
      <c r="S1054" s="742">
        <v>355</v>
      </c>
    </row>
    <row r="1055" spans="1:19" ht="14.4" customHeight="1" x14ac:dyDescent="0.3">
      <c r="A1055" s="737" t="s">
        <v>6689</v>
      </c>
      <c r="B1055" s="738" t="s">
        <v>6898</v>
      </c>
      <c r="C1055" s="738" t="s">
        <v>625</v>
      </c>
      <c r="D1055" s="738" t="s">
        <v>3136</v>
      </c>
      <c r="E1055" s="738" t="s">
        <v>6651</v>
      </c>
      <c r="F1055" s="738" t="s">
        <v>6920</v>
      </c>
      <c r="G1055" s="738" t="s">
        <v>6921</v>
      </c>
      <c r="H1055" s="741"/>
      <c r="I1055" s="741"/>
      <c r="J1055" s="738"/>
      <c r="K1055" s="738"/>
      <c r="L1055" s="741"/>
      <c r="M1055" s="741"/>
      <c r="N1055" s="738"/>
      <c r="O1055" s="738"/>
      <c r="P1055" s="741">
        <v>12</v>
      </c>
      <c r="Q1055" s="741">
        <v>0</v>
      </c>
      <c r="R1055" s="754"/>
      <c r="S1055" s="742">
        <v>0</v>
      </c>
    </row>
    <row r="1056" spans="1:19" ht="14.4" customHeight="1" x14ac:dyDescent="0.3">
      <c r="A1056" s="737" t="s">
        <v>6689</v>
      </c>
      <c r="B1056" s="738" t="s">
        <v>6898</v>
      </c>
      <c r="C1056" s="738" t="s">
        <v>625</v>
      </c>
      <c r="D1056" s="738" t="s">
        <v>3136</v>
      </c>
      <c r="E1056" s="738" t="s">
        <v>6651</v>
      </c>
      <c r="F1056" s="738" t="s">
        <v>6924</v>
      </c>
      <c r="G1056" s="738" t="s">
        <v>6925</v>
      </c>
      <c r="H1056" s="741"/>
      <c r="I1056" s="741"/>
      <c r="J1056" s="738"/>
      <c r="K1056" s="738"/>
      <c r="L1056" s="741"/>
      <c r="M1056" s="741"/>
      <c r="N1056" s="738"/>
      <c r="O1056" s="738"/>
      <c r="P1056" s="741">
        <v>13</v>
      </c>
      <c r="Q1056" s="741">
        <v>2600</v>
      </c>
      <c r="R1056" s="754"/>
      <c r="S1056" s="742">
        <v>200</v>
      </c>
    </row>
    <row r="1057" spans="1:19" ht="14.4" customHeight="1" x14ac:dyDescent="0.3">
      <c r="A1057" s="737" t="s">
        <v>6689</v>
      </c>
      <c r="B1057" s="738" t="s">
        <v>6898</v>
      </c>
      <c r="C1057" s="738" t="s">
        <v>625</v>
      </c>
      <c r="D1057" s="738" t="s">
        <v>3136</v>
      </c>
      <c r="E1057" s="738" t="s">
        <v>6651</v>
      </c>
      <c r="F1057" s="738" t="s">
        <v>6703</v>
      </c>
      <c r="G1057" s="738" t="s">
        <v>6704</v>
      </c>
      <c r="H1057" s="741"/>
      <c r="I1057" s="741"/>
      <c r="J1057" s="738"/>
      <c r="K1057" s="738"/>
      <c r="L1057" s="741"/>
      <c r="M1057" s="741"/>
      <c r="N1057" s="738"/>
      <c r="O1057" s="738"/>
      <c r="P1057" s="741">
        <v>21</v>
      </c>
      <c r="Q1057" s="741">
        <v>1554</v>
      </c>
      <c r="R1057" s="754"/>
      <c r="S1057" s="742">
        <v>74</v>
      </c>
    </row>
    <row r="1058" spans="1:19" ht="14.4" customHeight="1" x14ac:dyDescent="0.3">
      <c r="A1058" s="737" t="s">
        <v>6689</v>
      </c>
      <c r="B1058" s="738" t="s">
        <v>6898</v>
      </c>
      <c r="C1058" s="738" t="s">
        <v>625</v>
      </c>
      <c r="D1058" s="738" t="s">
        <v>3136</v>
      </c>
      <c r="E1058" s="738" t="s">
        <v>6651</v>
      </c>
      <c r="F1058" s="738" t="s">
        <v>6762</v>
      </c>
      <c r="G1058" s="738" t="s">
        <v>6763</v>
      </c>
      <c r="H1058" s="741"/>
      <c r="I1058" s="741"/>
      <c r="J1058" s="738"/>
      <c r="K1058" s="738"/>
      <c r="L1058" s="741"/>
      <c r="M1058" s="741"/>
      <c r="N1058" s="738"/>
      <c r="O1058" s="738"/>
      <c r="P1058" s="741">
        <v>6</v>
      </c>
      <c r="Q1058" s="741">
        <v>354</v>
      </c>
      <c r="R1058" s="754"/>
      <c r="S1058" s="742">
        <v>59</v>
      </c>
    </row>
    <row r="1059" spans="1:19" ht="14.4" customHeight="1" x14ac:dyDescent="0.3">
      <c r="A1059" s="737" t="s">
        <v>6689</v>
      </c>
      <c r="B1059" s="738" t="s">
        <v>6898</v>
      </c>
      <c r="C1059" s="738" t="s">
        <v>625</v>
      </c>
      <c r="D1059" s="738" t="s">
        <v>6630</v>
      </c>
      <c r="E1059" s="738" t="s">
        <v>6651</v>
      </c>
      <c r="F1059" s="738" t="s">
        <v>6656</v>
      </c>
      <c r="G1059" s="738" t="s">
        <v>6657</v>
      </c>
      <c r="H1059" s="741">
        <v>3</v>
      </c>
      <c r="I1059" s="741">
        <v>192</v>
      </c>
      <c r="J1059" s="738"/>
      <c r="K1059" s="738">
        <v>64</v>
      </c>
      <c r="L1059" s="741"/>
      <c r="M1059" s="741"/>
      <c r="N1059" s="738"/>
      <c r="O1059" s="738"/>
      <c r="P1059" s="741"/>
      <c r="Q1059" s="741"/>
      <c r="R1059" s="754"/>
      <c r="S1059" s="742"/>
    </row>
    <row r="1060" spans="1:19" ht="14.4" customHeight="1" x14ac:dyDescent="0.3">
      <c r="A1060" s="737" t="s">
        <v>6689</v>
      </c>
      <c r="B1060" s="738" t="s">
        <v>6898</v>
      </c>
      <c r="C1060" s="738" t="s">
        <v>625</v>
      </c>
      <c r="D1060" s="738" t="s">
        <v>6630</v>
      </c>
      <c r="E1060" s="738" t="s">
        <v>6651</v>
      </c>
      <c r="F1060" s="738" t="s">
        <v>6720</v>
      </c>
      <c r="G1060" s="738" t="s">
        <v>6721</v>
      </c>
      <c r="H1060" s="741"/>
      <c r="I1060" s="741"/>
      <c r="J1060" s="738"/>
      <c r="K1060" s="738"/>
      <c r="L1060" s="741"/>
      <c r="M1060" s="741"/>
      <c r="N1060" s="738"/>
      <c r="O1060" s="738"/>
      <c r="P1060" s="741">
        <v>1</v>
      </c>
      <c r="Q1060" s="741">
        <v>147</v>
      </c>
      <c r="R1060" s="754"/>
      <c r="S1060" s="742">
        <v>147</v>
      </c>
    </row>
    <row r="1061" spans="1:19" ht="14.4" customHeight="1" x14ac:dyDescent="0.3">
      <c r="A1061" s="737" t="s">
        <v>6689</v>
      </c>
      <c r="B1061" s="738" t="s">
        <v>6898</v>
      </c>
      <c r="C1061" s="738" t="s">
        <v>625</v>
      </c>
      <c r="D1061" s="738" t="s">
        <v>6630</v>
      </c>
      <c r="E1061" s="738" t="s">
        <v>6651</v>
      </c>
      <c r="F1061" s="738" t="s">
        <v>6662</v>
      </c>
      <c r="G1061" s="738" t="s">
        <v>6663</v>
      </c>
      <c r="H1061" s="741">
        <v>2</v>
      </c>
      <c r="I1061" s="741">
        <v>164</v>
      </c>
      <c r="J1061" s="738"/>
      <c r="K1061" s="738">
        <v>82</v>
      </c>
      <c r="L1061" s="741"/>
      <c r="M1061" s="741"/>
      <c r="N1061" s="738"/>
      <c r="O1061" s="738"/>
      <c r="P1061" s="741"/>
      <c r="Q1061" s="741"/>
      <c r="R1061" s="754"/>
      <c r="S1061" s="742"/>
    </row>
    <row r="1062" spans="1:19" ht="14.4" customHeight="1" x14ac:dyDescent="0.3">
      <c r="A1062" s="737" t="s">
        <v>6689</v>
      </c>
      <c r="B1062" s="738" t="s">
        <v>6898</v>
      </c>
      <c r="C1062" s="738" t="s">
        <v>625</v>
      </c>
      <c r="D1062" s="738" t="s">
        <v>6630</v>
      </c>
      <c r="E1062" s="738" t="s">
        <v>6651</v>
      </c>
      <c r="F1062" s="738" t="s">
        <v>6782</v>
      </c>
      <c r="G1062" s="738" t="s">
        <v>6783</v>
      </c>
      <c r="H1062" s="741">
        <v>2</v>
      </c>
      <c r="I1062" s="741">
        <v>330</v>
      </c>
      <c r="J1062" s="738"/>
      <c r="K1062" s="738">
        <v>165</v>
      </c>
      <c r="L1062" s="741"/>
      <c r="M1062" s="741"/>
      <c r="N1062" s="738"/>
      <c r="O1062" s="738"/>
      <c r="P1062" s="741"/>
      <c r="Q1062" s="741"/>
      <c r="R1062" s="754"/>
      <c r="S1062" s="742"/>
    </row>
    <row r="1063" spans="1:19" ht="14.4" customHeight="1" x14ac:dyDescent="0.3">
      <c r="A1063" s="737" t="s">
        <v>6689</v>
      </c>
      <c r="B1063" s="738" t="s">
        <v>6898</v>
      </c>
      <c r="C1063" s="738" t="s">
        <v>625</v>
      </c>
      <c r="D1063" s="738" t="s">
        <v>6630</v>
      </c>
      <c r="E1063" s="738" t="s">
        <v>6651</v>
      </c>
      <c r="F1063" s="738" t="s">
        <v>6699</v>
      </c>
      <c r="G1063" s="738" t="s">
        <v>6700</v>
      </c>
      <c r="H1063" s="741">
        <v>4</v>
      </c>
      <c r="I1063" s="741">
        <v>432</v>
      </c>
      <c r="J1063" s="738"/>
      <c r="K1063" s="738">
        <v>108</v>
      </c>
      <c r="L1063" s="741"/>
      <c r="M1063" s="741"/>
      <c r="N1063" s="738"/>
      <c r="O1063" s="738"/>
      <c r="P1063" s="741"/>
      <c r="Q1063" s="741"/>
      <c r="R1063" s="754"/>
      <c r="S1063" s="742"/>
    </row>
    <row r="1064" spans="1:19" ht="14.4" customHeight="1" x14ac:dyDescent="0.3">
      <c r="A1064" s="737" t="s">
        <v>6689</v>
      </c>
      <c r="B1064" s="738" t="s">
        <v>6898</v>
      </c>
      <c r="C1064" s="738" t="s">
        <v>625</v>
      </c>
      <c r="D1064" s="738" t="s">
        <v>6630</v>
      </c>
      <c r="E1064" s="738" t="s">
        <v>6651</v>
      </c>
      <c r="F1064" s="738" t="s">
        <v>6666</v>
      </c>
      <c r="G1064" s="738" t="s">
        <v>6667</v>
      </c>
      <c r="H1064" s="741"/>
      <c r="I1064" s="741"/>
      <c r="J1064" s="738"/>
      <c r="K1064" s="738"/>
      <c r="L1064" s="741"/>
      <c r="M1064" s="741"/>
      <c r="N1064" s="738"/>
      <c r="O1064" s="738"/>
      <c r="P1064" s="741">
        <v>1</v>
      </c>
      <c r="Q1064" s="741">
        <v>37</v>
      </c>
      <c r="R1064" s="754"/>
      <c r="S1064" s="742">
        <v>37</v>
      </c>
    </row>
    <row r="1065" spans="1:19" ht="14.4" customHeight="1" x14ac:dyDescent="0.3">
      <c r="A1065" s="737" t="s">
        <v>6689</v>
      </c>
      <c r="B1065" s="738" t="s">
        <v>6898</v>
      </c>
      <c r="C1065" s="738" t="s">
        <v>625</v>
      </c>
      <c r="D1065" s="738" t="s">
        <v>6630</v>
      </c>
      <c r="E1065" s="738" t="s">
        <v>6651</v>
      </c>
      <c r="F1065" s="738" t="s">
        <v>6758</v>
      </c>
      <c r="G1065" s="738" t="s">
        <v>6759</v>
      </c>
      <c r="H1065" s="741">
        <v>6</v>
      </c>
      <c r="I1065" s="741">
        <v>1986</v>
      </c>
      <c r="J1065" s="738"/>
      <c r="K1065" s="738">
        <v>331</v>
      </c>
      <c r="L1065" s="741"/>
      <c r="M1065" s="741"/>
      <c r="N1065" s="738"/>
      <c r="O1065" s="738"/>
      <c r="P1065" s="741"/>
      <c r="Q1065" s="741"/>
      <c r="R1065" s="754"/>
      <c r="S1065" s="742"/>
    </row>
    <row r="1066" spans="1:19" ht="14.4" customHeight="1" x14ac:dyDescent="0.3">
      <c r="A1066" s="737" t="s">
        <v>6689</v>
      </c>
      <c r="B1066" s="738" t="s">
        <v>6898</v>
      </c>
      <c r="C1066" s="738" t="s">
        <v>625</v>
      </c>
      <c r="D1066" s="738" t="s">
        <v>6630</v>
      </c>
      <c r="E1066" s="738" t="s">
        <v>6651</v>
      </c>
      <c r="F1066" s="738" t="s">
        <v>6920</v>
      </c>
      <c r="G1066" s="738" t="s">
        <v>6921</v>
      </c>
      <c r="H1066" s="741">
        <v>5</v>
      </c>
      <c r="I1066" s="741">
        <v>0</v>
      </c>
      <c r="J1066" s="738"/>
      <c r="K1066" s="738">
        <v>0</v>
      </c>
      <c r="L1066" s="741"/>
      <c r="M1066" s="741"/>
      <c r="N1066" s="738"/>
      <c r="O1066" s="738"/>
      <c r="P1066" s="741"/>
      <c r="Q1066" s="741"/>
      <c r="R1066" s="754"/>
      <c r="S1066" s="742"/>
    </row>
    <row r="1067" spans="1:19" ht="14.4" customHeight="1" x14ac:dyDescent="0.3">
      <c r="A1067" s="737" t="s">
        <v>6689</v>
      </c>
      <c r="B1067" s="738" t="s">
        <v>6898</v>
      </c>
      <c r="C1067" s="738" t="s">
        <v>625</v>
      </c>
      <c r="D1067" s="738" t="s">
        <v>6630</v>
      </c>
      <c r="E1067" s="738" t="s">
        <v>6651</v>
      </c>
      <c r="F1067" s="738" t="s">
        <v>6924</v>
      </c>
      <c r="G1067" s="738" t="s">
        <v>6925</v>
      </c>
      <c r="H1067" s="741">
        <v>5</v>
      </c>
      <c r="I1067" s="741">
        <v>1000</v>
      </c>
      <c r="J1067" s="738"/>
      <c r="K1067" s="738">
        <v>200</v>
      </c>
      <c r="L1067" s="741"/>
      <c r="M1067" s="741"/>
      <c r="N1067" s="738"/>
      <c r="O1067" s="738"/>
      <c r="P1067" s="741"/>
      <c r="Q1067" s="741"/>
      <c r="R1067" s="754"/>
      <c r="S1067" s="742"/>
    </row>
    <row r="1068" spans="1:19" ht="14.4" customHeight="1" x14ac:dyDescent="0.3">
      <c r="A1068" s="737" t="s">
        <v>6689</v>
      </c>
      <c r="B1068" s="738" t="s">
        <v>6898</v>
      </c>
      <c r="C1068" s="738" t="s">
        <v>625</v>
      </c>
      <c r="D1068" s="738" t="s">
        <v>6630</v>
      </c>
      <c r="E1068" s="738" t="s">
        <v>6651</v>
      </c>
      <c r="F1068" s="738" t="s">
        <v>6668</v>
      </c>
      <c r="G1068" s="738" t="s">
        <v>6669</v>
      </c>
      <c r="H1068" s="741"/>
      <c r="I1068" s="741"/>
      <c r="J1068" s="738"/>
      <c r="K1068" s="738"/>
      <c r="L1068" s="741"/>
      <c r="M1068" s="741"/>
      <c r="N1068" s="738"/>
      <c r="O1068" s="738"/>
      <c r="P1068" s="741">
        <v>1</v>
      </c>
      <c r="Q1068" s="741">
        <v>28</v>
      </c>
      <c r="R1068" s="754"/>
      <c r="S1068" s="742">
        <v>28</v>
      </c>
    </row>
    <row r="1069" spans="1:19" ht="14.4" customHeight="1" x14ac:dyDescent="0.3">
      <c r="A1069" s="737" t="s">
        <v>6689</v>
      </c>
      <c r="B1069" s="738" t="s">
        <v>6898</v>
      </c>
      <c r="C1069" s="738" t="s">
        <v>625</v>
      </c>
      <c r="D1069" s="738" t="s">
        <v>3138</v>
      </c>
      <c r="E1069" s="738" t="s">
        <v>6633</v>
      </c>
      <c r="F1069" s="738" t="s">
        <v>6716</v>
      </c>
      <c r="G1069" s="738" t="s">
        <v>6717</v>
      </c>
      <c r="H1069" s="741">
        <v>3</v>
      </c>
      <c r="I1069" s="741">
        <v>11245.47</v>
      </c>
      <c r="J1069" s="738"/>
      <c r="K1069" s="738">
        <v>3748.49</v>
      </c>
      <c r="L1069" s="741"/>
      <c r="M1069" s="741"/>
      <c r="N1069" s="738"/>
      <c r="O1069" s="738"/>
      <c r="P1069" s="741"/>
      <c r="Q1069" s="741"/>
      <c r="R1069" s="754"/>
      <c r="S1069" s="742"/>
    </row>
    <row r="1070" spans="1:19" ht="14.4" customHeight="1" x14ac:dyDescent="0.3">
      <c r="A1070" s="737" t="s">
        <v>6689</v>
      </c>
      <c r="B1070" s="738" t="s">
        <v>6898</v>
      </c>
      <c r="C1070" s="738" t="s">
        <v>625</v>
      </c>
      <c r="D1070" s="738" t="s">
        <v>3138</v>
      </c>
      <c r="E1070" s="738" t="s">
        <v>6633</v>
      </c>
      <c r="F1070" s="738" t="s">
        <v>6718</v>
      </c>
      <c r="G1070" s="738" t="s">
        <v>6717</v>
      </c>
      <c r="H1070" s="741">
        <v>1</v>
      </c>
      <c r="I1070" s="741">
        <v>7979.54</v>
      </c>
      <c r="J1070" s="738"/>
      <c r="K1070" s="738">
        <v>7979.54</v>
      </c>
      <c r="L1070" s="741"/>
      <c r="M1070" s="741"/>
      <c r="N1070" s="738"/>
      <c r="O1070" s="738"/>
      <c r="P1070" s="741"/>
      <c r="Q1070" s="741"/>
      <c r="R1070" s="754"/>
      <c r="S1070" s="742"/>
    </row>
    <row r="1071" spans="1:19" ht="14.4" customHeight="1" x14ac:dyDescent="0.3">
      <c r="A1071" s="737" t="s">
        <v>6689</v>
      </c>
      <c r="B1071" s="738" t="s">
        <v>6898</v>
      </c>
      <c r="C1071" s="738" t="s">
        <v>625</v>
      </c>
      <c r="D1071" s="738" t="s">
        <v>3138</v>
      </c>
      <c r="E1071" s="738" t="s">
        <v>6633</v>
      </c>
      <c r="F1071" s="738" t="s">
        <v>6719</v>
      </c>
      <c r="G1071" s="738" t="s">
        <v>1895</v>
      </c>
      <c r="H1071" s="741">
        <v>1</v>
      </c>
      <c r="I1071" s="741">
        <v>2985.94</v>
      </c>
      <c r="J1071" s="738"/>
      <c r="K1071" s="738">
        <v>2985.94</v>
      </c>
      <c r="L1071" s="741"/>
      <c r="M1071" s="741"/>
      <c r="N1071" s="738"/>
      <c r="O1071" s="738"/>
      <c r="P1071" s="741"/>
      <c r="Q1071" s="741"/>
      <c r="R1071" s="754"/>
      <c r="S1071" s="742"/>
    </row>
    <row r="1072" spans="1:19" ht="14.4" customHeight="1" x14ac:dyDescent="0.3">
      <c r="A1072" s="737" t="s">
        <v>6689</v>
      </c>
      <c r="B1072" s="738" t="s">
        <v>6898</v>
      </c>
      <c r="C1072" s="738" t="s">
        <v>625</v>
      </c>
      <c r="D1072" s="738" t="s">
        <v>3138</v>
      </c>
      <c r="E1072" s="738" t="s">
        <v>6651</v>
      </c>
      <c r="F1072" s="738" t="s">
        <v>6654</v>
      </c>
      <c r="G1072" s="738" t="s">
        <v>6655</v>
      </c>
      <c r="H1072" s="741">
        <v>2</v>
      </c>
      <c r="I1072" s="741">
        <v>58</v>
      </c>
      <c r="J1072" s="738"/>
      <c r="K1072" s="738">
        <v>29</v>
      </c>
      <c r="L1072" s="741"/>
      <c r="M1072" s="741"/>
      <c r="N1072" s="738"/>
      <c r="O1072" s="738"/>
      <c r="P1072" s="741"/>
      <c r="Q1072" s="741"/>
      <c r="R1072" s="754"/>
      <c r="S1072" s="742"/>
    </row>
    <row r="1073" spans="1:19" ht="14.4" customHeight="1" x14ac:dyDescent="0.3">
      <c r="A1073" s="737" t="s">
        <v>6689</v>
      </c>
      <c r="B1073" s="738" t="s">
        <v>6898</v>
      </c>
      <c r="C1073" s="738" t="s">
        <v>625</v>
      </c>
      <c r="D1073" s="738" t="s">
        <v>3138</v>
      </c>
      <c r="E1073" s="738" t="s">
        <v>6651</v>
      </c>
      <c r="F1073" s="738" t="s">
        <v>6656</v>
      </c>
      <c r="G1073" s="738" t="s">
        <v>6657</v>
      </c>
      <c r="H1073" s="741">
        <v>13</v>
      </c>
      <c r="I1073" s="741">
        <v>832</v>
      </c>
      <c r="J1073" s="738"/>
      <c r="K1073" s="738">
        <v>64</v>
      </c>
      <c r="L1073" s="741"/>
      <c r="M1073" s="741"/>
      <c r="N1073" s="738"/>
      <c r="O1073" s="738"/>
      <c r="P1073" s="741"/>
      <c r="Q1073" s="741"/>
      <c r="R1073" s="754"/>
      <c r="S1073" s="742"/>
    </row>
    <row r="1074" spans="1:19" ht="14.4" customHeight="1" x14ac:dyDescent="0.3">
      <c r="A1074" s="737" t="s">
        <v>6689</v>
      </c>
      <c r="B1074" s="738" t="s">
        <v>6898</v>
      </c>
      <c r="C1074" s="738" t="s">
        <v>625</v>
      </c>
      <c r="D1074" s="738" t="s">
        <v>3138</v>
      </c>
      <c r="E1074" s="738" t="s">
        <v>6651</v>
      </c>
      <c r="F1074" s="738" t="s">
        <v>6695</v>
      </c>
      <c r="G1074" s="738" t="s">
        <v>6696</v>
      </c>
      <c r="H1074" s="741">
        <v>39</v>
      </c>
      <c r="I1074" s="741">
        <v>1365</v>
      </c>
      <c r="J1074" s="738"/>
      <c r="K1074" s="738">
        <v>35</v>
      </c>
      <c r="L1074" s="741"/>
      <c r="M1074" s="741"/>
      <c r="N1074" s="738"/>
      <c r="O1074" s="738"/>
      <c r="P1074" s="741"/>
      <c r="Q1074" s="741"/>
      <c r="R1074" s="754"/>
      <c r="S1074" s="742"/>
    </row>
    <row r="1075" spans="1:19" ht="14.4" customHeight="1" x14ac:dyDescent="0.3">
      <c r="A1075" s="737" t="s">
        <v>6689</v>
      </c>
      <c r="B1075" s="738" t="s">
        <v>6898</v>
      </c>
      <c r="C1075" s="738" t="s">
        <v>625</v>
      </c>
      <c r="D1075" s="738" t="s">
        <v>3138</v>
      </c>
      <c r="E1075" s="738" t="s">
        <v>6651</v>
      </c>
      <c r="F1075" s="738" t="s">
        <v>6782</v>
      </c>
      <c r="G1075" s="738" t="s">
        <v>6783</v>
      </c>
      <c r="H1075" s="741">
        <v>4</v>
      </c>
      <c r="I1075" s="741">
        <v>660</v>
      </c>
      <c r="J1075" s="738"/>
      <c r="K1075" s="738">
        <v>165</v>
      </c>
      <c r="L1075" s="741"/>
      <c r="M1075" s="741"/>
      <c r="N1075" s="738"/>
      <c r="O1075" s="738"/>
      <c r="P1075" s="741"/>
      <c r="Q1075" s="741"/>
      <c r="R1075" s="754"/>
      <c r="S1075" s="742"/>
    </row>
    <row r="1076" spans="1:19" ht="14.4" customHeight="1" x14ac:dyDescent="0.3">
      <c r="A1076" s="737" t="s">
        <v>6689</v>
      </c>
      <c r="B1076" s="738" t="s">
        <v>6898</v>
      </c>
      <c r="C1076" s="738" t="s">
        <v>625</v>
      </c>
      <c r="D1076" s="738" t="s">
        <v>3138</v>
      </c>
      <c r="E1076" s="738" t="s">
        <v>6651</v>
      </c>
      <c r="F1076" s="738" t="s">
        <v>6699</v>
      </c>
      <c r="G1076" s="738" t="s">
        <v>6700</v>
      </c>
      <c r="H1076" s="741">
        <v>5</v>
      </c>
      <c r="I1076" s="741">
        <v>540</v>
      </c>
      <c r="J1076" s="738"/>
      <c r="K1076" s="738">
        <v>108</v>
      </c>
      <c r="L1076" s="741"/>
      <c r="M1076" s="741"/>
      <c r="N1076" s="738"/>
      <c r="O1076" s="738"/>
      <c r="P1076" s="741"/>
      <c r="Q1076" s="741"/>
      <c r="R1076" s="754"/>
      <c r="S1076" s="742"/>
    </row>
    <row r="1077" spans="1:19" ht="14.4" customHeight="1" x14ac:dyDescent="0.3">
      <c r="A1077" s="737" t="s">
        <v>6689</v>
      </c>
      <c r="B1077" s="738" t="s">
        <v>6898</v>
      </c>
      <c r="C1077" s="738" t="s">
        <v>625</v>
      </c>
      <c r="D1077" s="738" t="s">
        <v>3138</v>
      </c>
      <c r="E1077" s="738" t="s">
        <v>6651</v>
      </c>
      <c r="F1077" s="738" t="s">
        <v>6666</v>
      </c>
      <c r="G1077" s="738" t="s">
        <v>6667</v>
      </c>
      <c r="H1077" s="741">
        <v>32</v>
      </c>
      <c r="I1077" s="741">
        <v>1152</v>
      </c>
      <c r="J1077" s="738"/>
      <c r="K1077" s="738">
        <v>36</v>
      </c>
      <c r="L1077" s="741"/>
      <c r="M1077" s="741"/>
      <c r="N1077" s="738"/>
      <c r="O1077" s="738"/>
      <c r="P1077" s="741"/>
      <c r="Q1077" s="741"/>
      <c r="R1077" s="754"/>
      <c r="S1077" s="742"/>
    </row>
    <row r="1078" spans="1:19" ht="14.4" customHeight="1" x14ac:dyDescent="0.3">
      <c r="A1078" s="737" t="s">
        <v>6689</v>
      </c>
      <c r="B1078" s="738" t="s">
        <v>6898</v>
      </c>
      <c r="C1078" s="738" t="s">
        <v>625</v>
      </c>
      <c r="D1078" s="738" t="s">
        <v>3138</v>
      </c>
      <c r="E1078" s="738" t="s">
        <v>6651</v>
      </c>
      <c r="F1078" s="738" t="s">
        <v>6726</v>
      </c>
      <c r="G1078" s="738" t="s">
        <v>6727</v>
      </c>
      <c r="H1078" s="741">
        <v>5</v>
      </c>
      <c r="I1078" s="741">
        <v>155</v>
      </c>
      <c r="J1078" s="738"/>
      <c r="K1078" s="738">
        <v>31</v>
      </c>
      <c r="L1078" s="741"/>
      <c r="M1078" s="741"/>
      <c r="N1078" s="738"/>
      <c r="O1078" s="738"/>
      <c r="P1078" s="741"/>
      <c r="Q1078" s="741"/>
      <c r="R1078" s="754"/>
      <c r="S1078" s="742"/>
    </row>
    <row r="1079" spans="1:19" ht="14.4" customHeight="1" x14ac:dyDescent="0.3">
      <c r="A1079" s="737" t="s">
        <v>6689</v>
      </c>
      <c r="B1079" s="738" t="s">
        <v>6898</v>
      </c>
      <c r="C1079" s="738" t="s">
        <v>625</v>
      </c>
      <c r="D1079" s="738" t="s">
        <v>3138</v>
      </c>
      <c r="E1079" s="738" t="s">
        <v>6651</v>
      </c>
      <c r="F1079" s="738" t="s">
        <v>6758</v>
      </c>
      <c r="G1079" s="738" t="s">
        <v>6759</v>
      </c>
      <c r="H1079" s="741">
        <v>59</v>
      </c>
      <c r="I1079" s="741">
        <v>19529</v>
      </c>
      <c r="J1079" s="738"/>
      <c r="K1079" s="738">
        <v>331</v>
      </c>
      <c r="L1079" s="741"/>
      <c r="M1079" s="741"/>
      <c r="N1079" s="738"/>
      <c r="O1079" s="738"/>
      <c r="P1079" s="741"/>
      <c r="Q1079" s="741"/>
      <c r="R1079" s="754"/>
      <c r="S1079" s="742"/>
    </row>
    <row r="1080" spans="1:19" ht="14.4" customHeight="1" x14ac:dyDescent="0.3">
      <c r="A1080" s="737" t="s">
        <v>6689</v>
      </c>
      <c r="B1080" s="738" t="s">
        <v>6898</v>
      </c>
      <c r="C1080" s="738" t="s">
        <v>625</v>
      </c>
      <c r="D1080" s="738" t="s">
        <v>3138</v>
      </c>
      <c r="E1080" s="738" t="s">
        <v>6651</v>
      </c>
      <c r="F1080" s="738" t="s">
        <v>6703</v>
      </c>
      <c r="G1080" s="738" t="s">
        <v>6704</v>
      </c>
      <c r="H1080" s="741">
        <v>7</v>
      </c>
      <c r="I1080" s="741">
        <v>490</v>
      </c>
      <c r="J1080" s="738"/>
      <c r="K1080" s="738">
        <v>70</v>
      </c>
      <c r="L1080" s="741"/>
      <c r="M1080" s="741"/>
      <c r="N1080" s="738"/>
      <c r="O1080" s="738"/>
      <c r="P1080" s="741"/>
      <c r="Q1080" s="741"/>
      <c r="R1080" s="754"/>
      <c r="S1080" s="742"/>
    </row>
    <row r="1081" spans="1:19" ht="14.4" customHeight="1" x14ac:dyDescent="0.3">
      <c r="A1081" s="737" t="s">
        <v>6689</v>
      </c>
      <c r="B1081" s="738" t="s">
        <v>6898</v>
      </c>
      <c r="C1081" s="738" t="s">
        <v>625</v>
      </c>
      <c r="D1081" s="738" t="s">
        <v>3139</v>
      </c>
      <c r="E1081" s="738" t="s">
        <v>6633</v>
      </c>
      <c r="F1081" s="738" t="s">
        <v>6716</v>
      </c>
      <c r="G1081" s="738" t="s">
        <v>6717</v>
      </c>
      <c r="H1081" s="741">
        <v>1</v>
      </c>
      <c r="I1081" s="741">
        <v>3748.49</v>
      </c>
      <c r="J1081" s="738"/>
      <c r="K1081" s="738">
        <v>3748.49</v>
      </c>
      <c r="L1081" s="741"/>
      <c r="M1081" s="741"/>
      <c r="N1081" s="738"/>
      <c r="O1081" s="738"/>
      <c r="P1081" s="741"/>
      <c r="Q1081" s="741"/>
      <c r="R1081" s="754"/>
      <c r="S1081" s="742"/>
    </row>
    <row r="1082" spans="1:19" ht="14.4" customHeight="1" x14ac:dyDescent="0.3">
      <c r="A1082" s="737" t="s">
        <v>6689</v>
      </c>
      <c r="B1082" s="738" t="s">
        <v>6898</v>
      </c>
      <c r="C1082" s="738" t="s">
        <v>625</v>
      </c>
      <c r="D1082" s="738" t="s">
        <v>3139</v>
      </c>
      <c r="E1082" s="738" t="s">
        <v>6633</v>
      </c>
      <c r="F1082" s="738" t="s">
        <v>6718</v>
      </c>
      <c r="G1082" s="738" t="s">
        <v>6717</v>
      </c>
      <c r="H1082" s="741">
        <v>1</v>
      </c>
      <c r="I1082" s="741">
        <v>7979.54</v>
      </c>
      <c r="J1082" s="738"/>
      <c r="K1082" s="738">
        <v>7979.54</v>
      </c>
      <c r="L1082" s="741"/>
      <c r="M1082" s="741"/>
      <c r="N1082" s="738"/>
      <c r="O1082" s="738"/>
      <c r="P1082" s="741"/>
      <c r="Q1082" s="741"/>
      <c r="R1082" s="754"/>
      <c r="S1082" s="742"/>
    </row>
    <row r="1083" spans="1:19" ht="14.4" customHeight="1" x14ac:dyDescent="0.3">
      <c r="A1083" s="737" t="s">
        <v>6689</v>
      </c>
      <c r="B1083" s="738" t="s">
        <v>6898</v>
      </c>
      <c r="C1083" s="738" t="s">
        <v>625</v>
      </c>
      <c r="D1083" s="738" t="s">
        <v>3139</v>
      </c>
      <c r="E1083" s="738" t="s">
        <v>6651</v>
      </c>
      <c r="F1083" s="738" t="s">
        <v>6656</v>
      </c>
      <c r="G1083" s="738" t="s">
        <v>6657</v>
      </c>
      <c r="H1083" s="741">
        <v>24</v>
      </c>
      <c r="I1083" s="741">
        <v>1536</v>
      </c>
      <c r="J1083" s="738"/>
      <c r="K1083" s="738">
        <v>64</v>
      </c>
      <c r="L1083" s="741"/>
      <c r="M1083" s="741"/>
      <c r="N1083" s="738"/>
      <c r="O1083" s="738"/>
      <c r="P1083" s="741">
        <v>1</v>
      </c>
      <c r="Q1083" s="741">
        <v>66</v>
      </c>
      <c r="R1083" s="754"/>
      <c r="S1083" s="742">
        <v>66</v>
      </c>
    </row>
    <row r="1084" spans="1:19" ht="14.4" customHeight="1" x14ac:dyDescent="0.3">
      <c r="A1084" s="737" t="s">
        <v>6689</v>
      </c>
      <c r="B1084" s="738" t="s">
        <v>6898</v>
      </c>
      <c r="C1084" s="738" t="s">
        <v>625</v>
      </c>
      <c r="D1084" s="738" t="s">
        <v>3139</v>
      </c>
      <c r="E1084" s="738" t="s">
        <v>6651</v>
      </c>
      <c r="F1084" s="738" t="s">
        <v>6720</v>
      </c>
      <c r="G1084" s="738" t="s">
        <v>6721</v>
      </c>
      <c r="H1084" s="741">
        <v>1</v>
      </c>
      <c r="I1084" s="741">
        <v>144</v>
      </c>
      <c r="J1084" s="738"/>
      <c r="K1084" s="738">
        <v>144</v>
      </c>
      <c r="L1084" s="741"/>
      <c r="M1084" s="741"/>
      <c r="N1084" s="738"/>
      <c r="O1084" s="738"/>
      <c r="P1084" s="741"/>
      <c r="Q1084" s="741"/>
      <c r="R1084" s="754"/>
      <c r="S1084" s="742"/>
    </row>
    <row r="1085" spans="1:19" ht="14.4" customHeight="1" x14ac:dyDescent="0.3">
      <c r="A1085" s="737" t="s">
        <v>6689</v>
      </c>
      <c r="B1085" s="738" t="s">
        <v>6898</v>
      </c>
      <c r="C1085" s="738" t="s">
        <v>625</v>
      </c>
      <c r="D1085" s="738" t="s">
        <v>3139</v>
      </c>
      <c r="E1085" s="738" t="s">
        <v>6651</v>
      </c>
      <c r="F1085" s="738" t="s">
        <v>6695</v>
      </c>
      <c r="G1085" s="738" t="s">
        <v>6696</v>
      </c>
      <c r="H1085" s="741">
        <v>42</v>
      </c>
      <c r="I1085" s="741">
        <v>1470</v>
      </c>
      <c r="J1085" s="738"/>
      <c r="K1085" s="738">
        <v>35</v>
      </c>
      <c r="L1085" s="741"/>
      <c r="M1085" s="741"/>
      <c r="N1085" s="738"/>
      <c r="O1085" s="738"/>
      <c r="P1085" s="741"/>
      <c r="Q1085" s="741"/>
      <c r="R1085" s="754"/>
      <c r="S1085" s="742"/>
    </row>
    <row r="1086" spans="1:19" ht="14.4" customHeight="1" x14ac:dyDescent="0.3">
      <c r="A1086" s="737" t="s">
        <v>6689</v>
      </c>
      <c r="B1086" s="738" t="s">
        <v>6898</v>
      </c>
      <c r="C1086" s="738" t="s">
        <v>625</v>
      </c>
      <c r="D1086" s="738" t="s">
        <v>3139</v>
      </c>
      <c r="E1086" s="738" t="s">
        <v>6651</v>
      </c>
      <c r="F1086" s="738" t="s">
        <v>6724</v>
      </c>
      <c r="G1086" s="738" t="s">
        <v>6725</v>
      </c>
      <c r="H1086" s="741">
        <v>2</v>
      </c>
      <c r="I1086" s="741">
        <v>254</v>
      </c>
      <c r="J1086" s="738"/>
      <c r="K1086" s="738">
        <v>127</v>
      </c>
      <c r="L1086" s="741"/>
      <c r="M1086" s="741"/>
      <c r="N1086" s="738"/>
      <c r="O1086" s="738"/>
      <c r="P1086" s="741"/>
      <c r="Q1086" s="741"/>
      <c r="R1086" s="754"/>
      <c r="S1086" s="742"/>
    </row>
    <row r="1087" spans="1:19" ht="14.4" customHeight="1" x14ac:dyDescent="0.3">
      <c r="A1087" s="737" t="s">
        <v>6689</v>
      </c>
      <c r="B1087" s="738" t="s">
        <v>6898</v>
      </c>
      <c r="C1087" s="738" t="s">
        <v>625</v>
      </c>
      <c r="D1087" s="738" t="s">
        <v>3139</v>
      </c>
      <c r="E1087" s="738" t="s">
        <v>6651</v>
      </c>
      <c r="F1087" s="738" t="s">
        <v>6782</v>
      </c>
      <c r="G1087" s="738" t="s">
        <v>6783</v>
      </c>
      <c r="H1087" s="741">
        <v>3</v>
      </c>
      <c r="I1087" s="741">
        <v>495</v>
      </c>
      <c r="J1087" s="738"/>
      <c r="K1087" s="738">
        <v>165</v>
      </c>
      <c r="L1087" s="741"/>
      <c r="M1087" s="741"/>
      <c r="N1087" s="738"/>
      <c r="O1087" s="738"/>
      <c r="P1087" s="741"/>
      <c r="Q1087" s="741"/>
      <c r="R1087" s="754"/>
      <c r="S1087" s="742"/>
    </row>
    <row r="1088" spans="1:19" ht="14.4" customHeight="1" x14ac:dyDescent="0.3">
      <c r="A1088" s="737" t="s">
        <v>6689</v>
      </c>
      <c r="B1088" s="738" t="s">
        <v>6898</v>
      </c>
      <c r="C1088" s="738" t="s">
        <v>625</v>
      </c>
      <c r="D1088" s="738" t="s">
        <v>3139</v>
      </c>
      <c r="E1088" s="738" t="s">
        <v>6651</v>
      </c>
      <c r="F1088" s="738" t="s">
        <v>6699</v>
      </c>
      <c r="G1088" s="738" t="s">
        <v>6700</v>
      </c>
      <c r="H1088" s="741">
        <v>18</v>
      </c>
      <c r="I1088" s="741">
        <v>1944</v>
      </c>
      <c r="J1088" s="738"/>
      <c r="K1088" s="738">
        <v>108</v>
      </c>
      <c r="L1088" s="741"/>
      <c r="M1088" s="741"/>
      <c r="N1088" s="738"/>
      <c r="O1088" s="738"/>
      <c r="P1088" s="741"/>
      <c r="Q1088" s="741"/>
      <c r="R1088" s="754"/>
      <c r="S1088" s="742"/>
    </row>
    <row r="1089" spans="1:19" ht="14.4" customHeight="1" x14ac:dyDescent="0.3">
      <c r="A1089" s="737" t="s">
        <v>6689</v>
      </c>
      <c r="B1089" s="738" t="s">
        <v>6898</v>
      </c>
      <c r="C1089" s="738" t="s">
        <v>625</v>
      </c>
      <c r="D1089" s="738" t="s">
        <v>3139</v>
      </c>
      <c r="E1089" s="738" t="s">
        <v>6651</v>
      </c>
      <c r="F1089" s="738" t="s">
        <v>6666</v>
      </c>
      <c r="G1089" s="738" t="s">
        <v>6667</v>
      </c>
      <c r="H1089" s="741">
        <v>29</v>
      </c>
      <c r="I1089" s="741">
        <v>1044</v>
      </c>
      <c r="J1089" s="738"/>
      <c r="K1089" s="738">
        <v>36</v>
      </c>
      <c r="L1089" s="741"/>
      <c r="M1089" s="741"/>
      <c r="N1089" s="738"/>
      <c r="O1089" s="738"/>
      <c r="P1089" s="741"/>
      <c r="Q1089" s="741"/>
      <c r="R1089" s="754"/>
      <c r="S1089" s="742"/>
    </row>
    <row r="1090" spans="1:19" ht="14.4" customHeight="1" x14ac:dyDescent="0.3">
      <c r="A1090" s="737" t="s">
        <v>6689</v>
      </c>
      <c r="B1090" s="738" t="s">
        <v>6898</v>
      </c>
      <c r="C1090" s="738" t="s">
        <v>625</v>
      </c>
      <c r="D1090" s="738" t="s">
        <v>3139</v>
      </c>
      <c r="E1090" s="738" t="s">
        <v>6651</v>
      </c>
      <c r="F1090" s="738" t="s">
        <v>6726</v>
      </c>
      <c r="G1090" s="738" t="s">
        <v>6727</v>
      </c>
      <c r="H1090" s="741">
        <v>2</v>
      </c>
      <c r="I1090" s="741">
        <v>62</v>
      </c>
      <c r="J1090" s="738"/>
      <c r="K1090" s="738">
        <v>31</v>
      </c>
      <c r="L1090" s="741"/>
      <c r="M1090" s="741"/>
      <c r="N1090" s="738"/>
      <c r="O1090" s="738"/>
      <c r="P1090" s="741"/>
      <c r="Q1090" s="741"/>
      <c r="R1090" s="754"/>
      <c r="S1090" s="742"/>
    </row>
    <row r="1091" spans="1:19" ht="14.4" customHeight="1" x14ac:dyDescent="0.3">
      <c r="A1091" s="737" t="s">
        <v>6689</v>
      </c>
      <c r="B1091" s="738" t="s">
        <v>6898</v>
      </c>
      <c r="C1091" s="738" t="s">
        <v>625</v>
      </c>
      <c r="D1091" s="738" t="s">
        <v>3139</v>
      </c>
      <c r="E1091" s="738" t="s">
        <v>6651</v>
      </c>
      <c r="F1091" s="738" t="s">
        <v>6758</v>
      </c>
      <c r="G1091" s="738" t="s">
        <v>6759</v>
      </c>
      <c r="H1091" s="741">
        <v>83</v>
      </c>
      <c r="I1091" s="741">
        <v>27473</v>
      </c>
      <c r="J1091" s="738"/>
      <c r="K1091" s="738">
        <v>331</v>
      </c>
      <c r="L1091" s="741"/>
      <c r="M1091" s="741"/>
      <c r="N1091" s="738"/>
      <c r="O1091" s="738"/>
      <c r="P1091" s="741">
        <v>1</v>
      </c>
      <c r="Q1091" s="741">
        <v>355</v>
      </c>
      <c r="R1091" s="754"/>
      <c r="S1091" s="742">
        <v>355</v>
      </c>
    </row>
    <row r="1092" spans="1:19" ht="14.4" customHeight="1" x14ac:dyDescent="0.3">
      <c r="A1092" s="737" t="s">
        <v>6689</v>
      </c>
      <c r="B1092" s="738" t="s">
        <v>6898</v>
      </c>
      <c r="C1092" s="738" t="s">
        <v>625</v>
      </c>
      <c r="D1092" s="738" t="s">
        <v>3139</v>
      </c>
      <c r="E1092" s="738" t="s">
        <v>6651</v>
      </c>
      <c r="F1092" s="738" t="s">
        <v>6701</v>
      </c>
      <c r="G1092" s="738" t="s">
        <v>6702</v>
      </c>
      <c r="H1092" s="741">
        <v>1</v>
      </c>
      <c r="I1092" s="741">
        <v>165</v>
      </c>
      <c r="J1092" s="738"/>
      <c r="K1092" s="738">
        <v>165</v>
      </c>
      <c r="L1092" s="741"/>
      <c r="M1092" s="741"/>
      <c r="N1092" s="738"/>
      <c r="O1092" s="738"/>
      <c r="P1092" s="741"/>
      <c r="Q1092" s="741"/>
      <c r="R1092" s="754"/>
      <c r="S1092" s="742"/>
    </row>
    <row r="1093" spans="1:19" ht="14.4" customHeight="1" x14ac:dyDescent="0.3">
      <c r="A1093" s="737" t="s">
        <v>6689</v>
      </c>
      <c r="B1093" s="738" t="s">
        <v>6898</v>
      </c>
      <c r="C1093" s="738" t="s">
        <v>625</v>
      </c>
      <c r="D1093" s="738" t="s">
        <v>3139</v>
      </c>
      <c r="E1093" s="738" t="s">
        <v>6651</v>
      </c>
      <c r="F1093" s="738" t="s">
        <v>6703</v>
      </c>
      <c r="G1093" s="738" t="s">
        <v>6704</v>
      </c>
      <c r="H1093" s="741">
        <v>8</v>
      </c>
      <c r="I1093" s="741">
        <v>560</v>
      </c>
      <c r="J1093" s="738">
        <v>7.5675675675675675</v>
      </c>
      <c r="K1093" s="738">
        <v>70</v>
      </c>
      <c r="L1093" s="741">
        <v>1</v>
      </c>
      <c r="M1093" s="741">
        <v>74</v>
      </c>
      <c r="N1093" s="738">
        <v>1</v>
      </c>
      <c r="O1093" s="738">
        <v>74</v>
      </c>
      <c r="P1093" s="741"/>
      <c r="Q1093" s="741"/>
      <c r="R1093" s="754"/>
      <c r="S1093" s="742"/>
    </row>
    <row r="1094" spans="1:19" ht="14.4" customHeight="1" x14ac:dyDescent="0.3">
      <c r="A1094" s="737" t="s">
        <v>6689</v>
      </c>
      <c r="B1094" s="738" t="s">
        <v>6898</v>
      </c>
      <c r="C1094" s="738" t="s">
        <v>625</v>
      </c>
      <c r="D1094" s="738" t="s">
        <v>3141</v>
      </c>
      <c r="E1094" s="738" t="s">
        <v>6651</v>
      </c>
      <c r="F1094" s="738" t="s">
        <v>6656</v>
      </c>
      <c r="G1094" s="738" t="s">
        <v>6657</v>
      </c>
      <c r="H1094" s="741">
        <v>4</v>
      </c>
      <c r="I1094" s="741">
        <v>256</v>
      </c>
      <c r="J1094" s="738"/>
      <c r="K1094" s="738">
        <v>64</v>
      </c>
      <c r="L1094" s="741"/>
      <c r="M1094" s="741"/>
      <c r="N1094" s="738"/>
      <c r="O1094" s="738"/>
      <c r="P1094" s="741"/>
      <c r="Q1094" s="741"/>
      <c r="R1094" s="754"/>
      <c r="S1094" s="742"/>
    </row>
    <row r="1095" spans="1:19" ht="14.4" customHeight="1" x14ac:dyDescent="0.3">
      <c r="A1095" s="737" t="s">
        <v>6689</v>
      </c>
      <c r="B1095" s="738" t="s">
        <v>6898</v>
      </c>
      <c r="C1095" s="738" t="s">
        <v>625</v>
      </c>
      <c r="D1095" s="738" t="s">
        <v>3141</v>
      </c>
      <c r="E1095" s="738" t="s">
        <v>6651</v>
      </c>
      <c r="F1095" s="738" t="s">
        <v>6720</v>
      </c>
      <c r="G1095" s="738" t="s">
        <v>6721</v>
      </c>
      <c r="H1095" s="741"/>
      <c r="I1095" s="741"/>
      <c r="J1095" s="738"/>
      <c r="K1095" s="738"/>
      <c r="L1095" s="741"/>
      <c r="M1095" s="741"/>
      <c r="N1095" s="738"/>
      <c r="O1095" s="738"/>
      <c r="P1095" s="741">
        <v>14</v>
      </c>
      <c r="Q1095" s="741">
        <v>2058</v>
      </c>
      <c r="R1095" s="754"/>
      <c r="S1095" s="742">
        <v>147</v>
      </c>
    </row>
    <row r="1096" spans="1:19" ht="14.4" customHeight="1" x14ac:dyDescent="0.3">
      <c r="A1096" s="737" t="s">
        <v>6689</v>
      </c>
      <c r="B1096" s="738" t="s">
        <v>6898</v>
      </c>
      <c r="C1096" s="738" t="s">
        <v>625</v>
      </c>
      <c r="D1096" s="738" t="s">
        <v>3141</v>
      </c>
      <c r="E1096" s="738" t="s">
        <v>6651</v>
      </c>
      <c r="F1096" s="738" t="s">
        <v>6782</v>
      </c>
      <c r="G1096" s="738" t="s">
        <v>6783</v>
      </c>
      <c r="H1096" s="741">
        <v>4</v>
      </c>
      <c r="I1096" s="741">
        <v>660</v>
      </c>
      <c r="J1096" s="738"/>
      <c r="K1096" s="738">
        <v>165</v>
      </c>
      <c r="L1096" s="741"/>
      <c r="M1096" s="741"/>
      <c r="N1096" s="738"/>
      <c r="O1096" s="738"/>
      <c r="P1096" s="741"/>
      <c r="Q1096" s="741"/>
      <c r="R1096" s="754"/>
      <c r="S1096" s="742"/>
    </row>
    <row r="1097" spans="1:19" ht="14.4" customHeight="1" x14ac:dyDescent="0.3">
      <c r="A1097" s="737" t="s">
        <v>6689</v>
      </c>
      <c r="B1097" s="738" t="s">
        <v>6898</v>
      </c>
      <c r="C1097" s="738" t="s">
        <v>625</v>
      </c>
      <c r="D1097" s="738" t="s">
        <v>3141</v>
      </c>
      <c r="E1097" s="738" t="s">
        <v>6651</v>
      </c>
      <c r="F1097" s="738" t="s">
        <v>6664</v>
      </c>
      <c r="G1097" s="738" t="s">
        <v>6665</v>
      </c>
      <c r="H1097" s="741"/>
      <c r="I1097" s="741"/>
      <c r="J1097" s="738"/>
      <c r="K1097" s="738"/>
      <c r="L1097" s="741"/>
      <c r="M1097" s="741"/>
      <c r="N1097" s="738"/>
      <c r="O1097" s="738"/>
      <c r="P1097" s="741">
        <v>1</v>
      </c>
      <c r="Q1097" s="741">
        <v>33.33</v>
      </c>
      <c r="R1097" s="754"/>
      <c r="S1097" s="742">
        <v>33.33</v>
      </c>
    </row>
    <row r="1098" spans="1:19" ht="14.4" customHeight="1" x14ac:dyDescent="0.3">
      <c r="A1098" s="737" t="s">
        <v>6689</v>
      </c>
      <c r="B1098" s="738" t="s">
        <v>6898</v>
      </c>
      <c r="C1098" s="738" t="s">
        <v>625</v>
      </c>
      <c r="D1098" s="738" t="s">
        <v>3141</v>
      </c>
      <c r="E1098" s="738" t="s">
        <v>6651</v>
      </c>
      <c r="F1098" s="738" t="s">
        <v>6699</v>
      </c>
      <c r="G1098" s="738" t="s">
        <v>6700</v>
      </c>
      <c r="H1098" s="741">
        <v>33</v>
      </c>
      <c r="I1098" s="741">
        <v>3564</v>
      </c>
      <c r="J1098" s="738"/>
      <c r="K1098" s="738">
        <v>108</v>
      </c>
      <c r="L1098" s="741"/>
      <c r="M1098" s="741"/>
      <c r="N1098" s="738"/>
      <c r="O1098" s="738"/>
      <c r="P1098" s="741">
        <v>10</v>
      </c>
      <c r="Q1098" s="741">
        <v>1160</v>
      </c>
      <c r="R1098" s="754"/>
      <c r="S1098" s="742">
        <v>116</v>
      </c>
    </row>
    <row r="1099" spans="1:19" ht="14.4" customHeight="1" x14ac:dyDescent="0.3">
      <c r="A1099" s="737" t="s">
        <v>6689</v>
      </c>
      <c r="B1099" s="738" t="s">
        <v>6898</v>
      </c>
      <c r="C1099" s="738" t="s">
        <v>625</v>
      </c>
      <c r="D1099" s="738" t="s">
        <v>3141</v>
      </c>
      <c r="E1099" s="738" t="s">
        <v>6651</v>
      </c>
      <c r="F1099" s="738" t="s">
        <v>6666</v>
      </c>
      <c r="G1099" s="738" t="s">
        <v>6667</v>
      </c>
      <c r="H1099" s="741">
        <v>2</v>
      </c>
      <c r="I1099" s="741">
        <v>72</v>
      </c>
      <c r="J1099" s="738"/>
      <c r="K1099" s="738">
        <v>36</v>
      </c>
      <c r="L1099" s="741"/>
      <c r="M1099" s="741"/>
      <c r="N1099" s="738"/>
      <c r="O1099" s="738"/>
      <c r="P1099" s="741"/>
      <c r="Q1099" s="741"/>
      <c r="R1099" s="754"/>
      <c r="S1099" s="742"/>
    </row>
    <row r="1100" spans="1:19" ht="14.4" customHeight="1" x14ac:dyDescent="0.3">
      <c r="A1100" s="737" t="s">
        <v>6689</v>
      </c>
      <c r="B1100" s="738" t="s">
        <v>6898</v>
      </c>
      <c r="C1100" s="738" t="s">
        <v>625</v>
      </c>
      <c r="D1100" s="738" t="s">
        <v>3141</v>
      </c>
      <c r="E1100" s="738" t="s">
        <v>6651</v>
      </c>
      <c r="F1100" s="738" t="s">
        <v>6758</v>
      </c>
      <c r="G1100" s="738" t="s">
        <v>6759</v>
      </c>
      <c r="H1100" s="741">
        <v>48</v>
      </c>
      <c r="I1100" s="741">
        <v>15888</v>
      </c>
      <c r="J1100" s="738"/>
      <c r="K1100" s="738">
        <v>331</v>
      </c>
      <c r="L1100" s="741"/>
      <c r="M1100" s="741"/>
      <c r="N1100" s="738"/>
      <c r="O1100" s="738"/>
      <c r="P1100" s="741">
        <v>20</v>
      </c>
      <c r="Q1100" s="741">
        <v>7100</v>
      </c>
      <c r="R1100" s="754"/>
      <c r="S1100" s="742">
        <v>355</v>
      </c>
    </row>
    <row r="1101" spans="1:19" ht="14.4" customHeight="1" x14ac:dyDescent="0.3">
      <c r="A1101" s="737" t="s">
        <v>6689</v>
      </c>
      <c r="B1101" s="738" t="s">
        <v>6898</v>
      </c>
      <c r="C1101" s="738" t="s">
        <v>625</v>
      </c>
      <c r="D1101" s="738" t="s">
        <v>3141</v>
      </c>
      <c r="E1101" s="738" t="s">
        <v>6651</v>
      </c>
      <c r="F1101" s="738" t="s">
        <v>6920</v>
      </c>
      <c r="G1101" s="738" t="s">
        <v>6921</v>
      </c>
      <c r="H1101" s="741">
        <v>36</v>
      </c>
      <c r="I1101" s="741">
        <v>0</v>
      </c>
      <c r="J1101" s="738"/>
      <c r="K1101" s="738">
        <v>0</v>
      </c>
      <c r="L1101" s="741"/>
      <c r="M1101" s="741"/>
      <c r="N1101" s="738"/>
      <c r="O1101" s="738"/>
      <c r="P1101" s="741"/>
      <c r="Q1101" s="741"/>
      <c r="R1101" s="754"/>
      <c r="S1101" s="742"/>
    </row>
    <row r="1102" spans="1:19" ht="14.4" customHeight="1" x14ac:dyDescent="0.3">
      <c r="A1102" s="737" t="s">
        <v>6689</v>
      </c>
      <c r="B1102" s="738" t="s">
        <v>6898</v>
      </c>
      <c r="C1102" s="738" t="s">
        <v>625</v>
      </c>
      <c r="D1102" s="738" t="s">
        <v>3141</v>
      </c>
      <c r="E1102" s="738" t="s">
        <v>6651</v>
      </c>
      <c r="F1102" s="738" t="s">
        <v>6924</v>
      </c>
      <c r="G1102" s="738" t="s">
        <v>6925</v>
      </c>
      <c r="H1102" s="741">
        <v>46</v>
      </c>
      <c r="I1102" s="741">
        <v>9200</v>
      </c>
      <c r="J1102" s="738"/>
      <c r="K1102" s="738">
        <v>200</v>
      </c>
      <c r="L1102" s="741"/>
      <c r="M1102" s="741"/>
      <c r="N1102" s="738"/>
      <c r="O1102" s="738"/>
      <c r="P1102" s="741"/>
      <c r="Q1102" s="741"/>
      <c r="R1102" s="754"/>
      <c r="S1102" s="742"/>
    </row>
    <row r="1103" spans="1:19" ht="14.4" customHeight="1" x14ac:dyDescent="0.3">
      <c r="A1103" s="737" t="s">
        <v>6689</v>
      </c>
      <c r="B1103" s="738" t="s">
        <v>6898</v>
      </c>
      <c r="C1103" s="738" t="s">
        <v>625</v>
      </c>
      <c r="D1103" s="738" t="s">
        <v>3141</v>
      </c>
      <c r="E1103" s="738" t="s">
        <v>6651</v>
      </c>
      <c r="F1103" s="738" t="s">
        <v>6760</v>
      </c>
      <c r="G1103" s="738" t="s">
        <v>6761</v>
      </c>
      <c r="H1103" s="741"/>
      <c r="I1103" s="741"/>
      <c r="J1103" s="738"/>
      <c r="K1103" s="738"/>
      <c r="L1103" s="741"/>
      <c r="M1103" s="741"/>
      <c r="N1103" s="738"/>
      <c r="O1103" s="738"/>
      <c r="P1103" s="741">
        <v>17</v>
      </c>
      <c r="Q1103" s="741">
        <v>1309</v>
      </c>
      <c r="R1103" s="754"/>
      <c r="S1103" s="742">
        <v>77</v>
      </c>
    </row>
    <row r="1104" spans="1:19" ht="14.4" customHeight="1" x14ac:dyDescent="0.3">
      <c r="A1104" s="737" t="s">
        <v>6689</v>
      </c>
      <c r="B1104" s="738" t="s">
        <v>6898</v>
      </c>
      <c r="C1104" s="738" t="s">
        <v>625</v>
      </c>
      <c r="D1104" s="738" t="s">
        <v>3142</v>
      </c>
      <c r="E1104" s="738" t="s">
        <v>6651</v>
      </c>
      <c r="F1104" s="738" t="s">
        <v>6914</v>
      </c>
      <c r="G1104" s="738" t="s">
        <v>6915</v>
      </c>
      <c r="H1104" s="741">
        <v>51</v>
      </c>
      <c r="I1104" s="741">
        <v>4131</v>
      </c>
      <c r="J1104" s="738"/>
      <c r="K1104" s="738">
        <v>81</v>
      </c>
      <c r="L1104" s="741"/>
      <c r="M1104" s="741"/>
      <c r="N1104" s="738"/>
      <c r="O1104" s="738"/>
      <c r="P1104" s="741"/>
      <c r="Q1104" s="741"/>
      <c r="R1104" s="754"/>
      <c r="S1104" s="742"/>
    </row>
    <row r="1105" spans="1:19" ht="14.4" customHeight="1" x14ac:dyDescent="0.3">
      <c r="A1105" s="737" t="s">
        <v>6689</v>
      </c>
      <c r="B1105" s="738" t="s">
        <v>6898</v>
      </c>
      <c r="C1105" s="738" t="s">
        <v>625</v>
      </c>
      <c r="D1105" s="738" t="s">
        <v>3142</v>
      </c>
      <c r="E1105" s="738" t="s">
        <v>6651</v>
      </c>
      <c r="F1105" s="738" t="s">
        <v>6695</v>
      </c>
      <c r="G1105" s="738" t="s">
        <v>6696</v>
      </c>
      <c r="H1105" s="741">
        <v>51</v>
      </c>
      <c r="I1105" s="741">
        <v>1785</v>
      </c>
      <c r="J1105" s="738"/>
      <c r="K1105" s="738">
        <v>35</v>
      </c>
      <c r="L1105" s="741"/>
      <c r="M1105" s="741"/>
      <c r="N1105" s="738"/>
      <c r="O1105" s="738"/>
      <c r="P1105" s="741"/>
      <c r="Q1105" s="741"/>
      <c r="R1105" s="754"/>
      <c r="S1105" s="742"/>
    </row>
    <row r="1106" spans="1:19" ht="14.4" customHeight="1" x14ac:dyDescent="0.3">
      <c r="A1106" s="737" t="s">
        <v>6689</v>
      </c>
      <c r="B1106" s="738" t="s">
        <v>6898</v>
      </c>
      <c r="C1106" s="738" t="s">
        <v>625</v>
      </c>
      <c r="D1106" s="738" t="s">
        <v>3142</v>
      </c>
      <c r="E1106" s="738" t="s">
        <v>6651</v>
      </c>
      <c r="F1106" s="738" t="s">
        <v>6666</v>
      </c>
      <c r="G1106" s="738" t="s">
        <v>6667</v>
      </c>
      <c r="H1106" s="741">
        <v>2</v>
      </c>
      <c r="I1106" s="741">
        <v>72</v>
      </c>
      <c r="J1106" s="738"/>
      <c r="K1106" s="738">
        <v>36</v>
      </c>
      <c r="L1106" s="741"/>
      <c r="M1106" s="741"/>
      <c r="N1106" s="738"/>
      <c r="O1106" s="738"/>
      <c r="P1106" s="741"/>
      <c r="Q1106" s="741"/>
      <c r="R1106" s="754"/>
      <c r="S1106" s="742"/>
    </row>
    <row r="1107" spans="1:19" ht="14.4" customHeight="1" x14ac:dyDescent="0.3">
      <c r="A1107" s="737" t="s">
        <v>6689</v>
      </c>
      <c r="B1107" s="738" t="s">
        <v>6898</v>
      </c>
      <c r="C1107" s="738" t="s">
        <v>625</v>
      </c>
      <c r="D1107" s="738" t="s">
        <v>3142</v>
      </c>
      <c r="E1107" s="738" t="s">
        <v>6651</v>
      </c>
      <c r="F1107" s="738" t="s">
        <v>6758</v>
      </c>
      <c r="G1107" s="738" t="s">
        <v>6759</v>
      </c>
      <c r="H1107" s="741">
        <v>1</v>
      </c>
      <c r="I1107" s="741">
        <v>331</v>
      </c>
      <c r="J1107" s="738"/>
      <c r="K1107" s="738">
        <v>331</v>
      </c>
      <c r="L1107" s="741"/>
      <c r="M1107" s="741"/>
      <c r="N1107" s="738"/>
      <c r="O1107" s="738"/>
      <c r="P1107" s="741"/>
      <c r="Q1107" s="741"/>
      <c r="R1107" s="754"/>
      <c r="S1107" s="742"/>
    </row>
    <row r="1108" spans="1:19" ht="14.4" customHeight="1" x14ac:dyDescent="0.3">
      <c r="A1108" s="737" t="s">
        <v>6689</v>
      </c>
      <c r="B1108" s="738" t="s">
        <v>6898</v>
      </c>
      <c r="C1108" s="738" t="s">
        <v>625</v>
      </c>
      <c r="D1108" s="738" t="s">
        <v>3142</v>
      </c>
      <c r="E1108" s="738" t="s">
        <v>6651</v>
      </c>
      <c r="F1108" s="738" t="s">
        <v>6920</v>
      </c>
      <c r="G1108" s="738" t="s">
        <v>6921</v>
      </c>
      <c r="H1108" s="741">
        <v>1</v>
      </c>
      <c r="I1108" s="741">
        <v>0</v>
      </c>
      <c r="J1108" s="738"/>
      <c r="K1108" s="738">
        <v>0</v>
      </c>
      <c r="L1108" s="741"/>
      <c r="M1108" s="741"/>
      <c r="N1108" s="738"/>
      <c r="O1108" s="738"/>
      <c r="P1108" s="741"/>
      <c r="Q1108" s="741"/>
      <c r="R1108" s="754"/>
      <c r="S1108" s="742"/>
    </row>
    <row r="1109" spans="1:19" ht="14.4" customHeight="1" x14ac:dyDescent="0.3">
      <c r="A1109" s="737" t="s">
        <v>6689</v>
      </c>
      <c r="B1109" s="738" t="s">
        <v>6898</v>
      </c>
      <c r="C1109" s="738" t="s">
        <v>625</v>
      </c>
      <c r="D1109" s="738" t="s">
        <v>3142</v>
      </c>
      <c r="E1109" s="738" t="s">
        <v>6651</v>
      </c>
      <c r="F1109" s="738" t="s">
        <v>6705</v>
      </c>
      <c r="G1109" s="738" t="s">
        <v>6706</v>
      </c>
      <c r="H1109" s="741">
        <v>4</v>
      </c>
      <c r="I1109" s="741">
        <v>840</v>
      </c>
      <c r="J1109" s="738"/>
      <c r="K1109" s="738">
        <v>210</v>
      </c>
      <c r="L1109" s="741"/>
      <c r="M1109" s="741"/>
      <c r="N1109" s="738"/>
      <c r="O1109" s="738"/>
      <c r="P1109" s="741"/>
      <c r="Q1109" s="741"/>
      <c r="R1109" s="754"/>
      <c r="S1109" s="742"/>
    </row>
    <row r="1110" spans="1:19" ht="14.4" customHeight="1" x14ac:dyDescent="0.3">
      <c r="A1110" s="737" t="s">
        <v>6689</v>
      </c>
      <c r="B1110" s="738" t="s">
        <v>6898</v>
      </c>
      <c r="C1110" s="738" t="s">
        <v>625</v>
      </c>
      <c r="D1110" s="738" t="s">
        <v>3142</v>
      </c>
      <c r="E1110" s="738" t="s">
        <v>6651</v>
      </c>
      <c r="F1110" s="738" t="s">
        <v>6928</v>
      </c>
      <c r="G1110" s="738" t="s">
        <v>6929</v>
      </c>
      <c r="H1110" s="741">
        <v>1</v>
      </c>
      <c r="I1110" s="741">
        <v>89</v>
      </c>
      <c r="J1110" s="738"/>
      <c r="K1110" s="738">
        <v>89</v>
      </c>
      <c r="L1110" s="741"/>
      <c r="M1110" s="741"/>
      <c r="N1110" s="738"/>
      <c r="O1110" s="738"/>
      <c r="P1110" s="741"/>
      <c r="Q1110" s="741"/>
      <c r="R1110" s="754"/>
      <c r="S1110" s="742"/>
    </row>
    <row r="1111" spans="1:19" ht="14.4" customHeight="1" x14ac:dyDescent="0.3">
      <c r="A1111" s="737" t="s">
        <v>6689</v>
      </c>
      <c r="B1111" s="738" t="s">
        <v>6898</v>
      </c>
      <c r="C1111" s="738" t="s">
        <v>625</v>
      </c>
      <c r="D1111" s="738" t="s">
        <v>3143</v>
      </c>
      <c r="E1111" s="738" t="s">
        <v>6651</v>
      </c>
      <c r="F1111" s="738" t="s">
        <v>6720</v>
      </c>
      <c r="G1111" s="738" t="s">
        <v>6721</v>
      </c>
      <c r="H1111" s="741">
        <v>1</v>
      </c>
      <c r="I1111" s="741">
        <v>144</v>
      </c>
      <c r="J1111" s="738"/>
      <c r="K1111" s="738">
        <v>144</v>
      </c>
      <c r="L1111" s="741"/>
      <c r="M1111" s="741"/>
      <c r="N1111" s="738"/>
      <c r="O1111" s="738"/>
      <c r="P1111" s="741"/>
      <c r="Q1111" s="741"/>
      <c r="R1111" s="754"/>
      <c r="S1111" s="742"/>
    </row>
    <row r="1112" spans="1:19" ht="14.4" customHeight="1" x14ac:dyDescent="0.3">
      <c r="A1112" s="737" t="s">
        <v>6689</v>
      </c>
      <c r="B1112" s="738" t="s">
        <v>6898</v>
      </c>
      <c r="C1112" s="738" t="s">
        <v>625</v>
      </c>
      <c r="D1112" s="738" t="s">
        <v>3143</v>
      </c>
      <c r="E1112" s="738" t="s">
        <v>6651</v>
      </c>
      <c r="F1112" s="738" t="s">
        <v>6758</v>
      </c>
      <c r="G1112" s="738" t="s">
        <v>6759</v>
      </c>
      <c r="H1112" s="741">
        <v>1</v>
      </c>
      <c r="I1112" s="741">
        <v>331</v>
      </c>
      <c r="J1112" s="738">
        <v>0.93502824858757061</v>
      </c>
      <c r="K1112" s="738">
        <v>331</v>
      </c>
      <c r="L1112" s="741">
        <v>1</v>
      </c>
      <c r="M1112" s="741">
        <v>354</v>
      </c>
      <c r="N1112" s="738">
        <v>1</v>
      </c>
      <c r="O1112" s="738">
        <v>354</v>
      </c>
      <c r="P1112" s="741"/>
      <c r="Q1112" s="741"/>
      <c r="R1112" s="754"/>
      <c r="S1112" s="742"/>
    </row>
    <row r="1113" spans="1:19" ht="14.4" customHeight="1" x14ac:dyDescent="0.3">
      <c r="A1113" s="737" t="s">
        <v>6689</v>
      </c>
      <c r="B1113" s="738" t="s">
        <v>6898</v>
      </c>
      <c r="C1113" s="738" t="s">
        <v>625</v>
      </c>
      <c r="D1113" s="738" t="s">
        <v>3144</v>
      </c>
      <c r="E1113" s="738" t="s">
        <v>6651</v>
      </c>
      <c r="F1113" s="738" t="s">
        <v>6656</v>
      </c>
      <c r="G1113" s="738" t="s">
        <v>6657</v>
      </c>
      <c r="H1113" s="741"/>
      <c r="I1113" s="741"/>
      <c r="J1113" s="738"/>
      <c r="K1113" s="738"/>
      <c r="L1113" s="741"/>
      <c r="M1113" s="741"/>
      <c r="N1113" s="738"/>
      <c r="O1113" s="738"/>
      <c r="P1113" s="741">
        <v>2</v>
      </c>
      <c r="Q1113" s="741">
        <v>132</v>
      </c>
      <c r="R1113" s="754"/>
      <c r="S1113" s="742">
        <v>66</v>
      </c>
    </row>
    <row r="1114" spans="1:19" ht="14.4" customHeight="1" x14ac:dyDescent="0.3">
      <c r="A1114" s="737" t="s">
        <v>6689</v>
      </c>
      <c r="B1114" s="738" t="s">
        <v>6898</v>
      </c>
      <c r="C1114" s="738" t="s">
        <v>625</v>
      </c>
      <c r="D1114" s="738" t="s">
        <v>3144</v>
      </c>
      <c r="E1114" s="738" t="s">
        <v>6651</v>
      </c>
      <c r="F1114" s="738" t="s">
        <v>6720</v>
      </c>
      <c r="G1114" s="738" t="s">
        <v>6721</v>
      </c>
      <c r="H1114" s="741"/>
      <c r="I1114" s="741"/>
      <c r="J1114" s="738"/>
      <c r="K1114" s="738"/>
      <c r="L1114" s="741"/>
      <c r="M1114" s="741"/>
      <c r="N1114" s="738"/>
      <c r="O1114" s="738"/>
      <c r="P1114" s="741">
        <v>17</v>
      </c>
      <c r="Q1114" s="741">
        <v>2499</v>
      </c>
      <c r="R1114" s="754"/>
      <c r="S1114" s="742">
        <v>147</v>
      </c>
    </row>
    <row r="1115" spans="1:19" ht="14.4" customHeight="1" x14ac:dyDescent="0.3">
      <c r="A1115" s="737" t="s">
        <v>6689</v>
      </c>
      <c r="B1115" s="738" t="s">
        <v>6898</v>
      </c>
      <c r="C1115" s="738" t="s">
        <v>625</v>
      </c>
      <c r="D1115" s="738" t="s">
        <v>3144</v>
      </c>
      <c r="E1115" s="738" t="s">
        <v>6651</v>
      </c>
      <c r="F1115" s="738" t="s">
        <v>6782</v>
      </c>
      <c r="G1115" s="738" t="s">
        <v>6783</v>
      </c>
      <c r="H1115" s="741"/>
      <c r="I1115" s="741"/>
      <c r="J1115" s="738"/>
      <c r="K1115" s="738"/>
      <c r="L1115" s="741"/>
      <c r="M1115" s="741"/>
      <c r="N1115" s="738"/>
      <c r="O1115" s="738"/>
      <c r="P1115" s="741">
        <v>17</v>
      </c>
      <c r="Q1115" s="741">
        <v>3009</v>
      </c>
      <c r="R1115" s="754"/>
      <c r="S1115" s="742">
        <v>177</v>
      </c>
    </row>
    <row r="1116" spans="1:19" ht="14.4" customHeight="1" x14ac:dyDescent="0.3">
      <c r="A1116" s="737" t="s">
        <v>6689</v>
      </c>
      <c r="B1116" s="738" t="s">
        <v>6898</v>
      </c>
      <c r="C1116" s="738" t="s">
        <v>625</v>
      </c>
      <c r="D1116" s="738" t="s">
        <v>3144</v>
      </c>
      <c r="E1116" s="738" t="s">
        <v>6651</v>
      </c>
      <c r="F1116" s="738" t="s">
        <v>6699</v>
      </c>
      <c r="G1116" s="738" t="s">
        <v>6700</v>
      </c>
      <c r="H1116" s="741"/>
      <c r="I1116" s="741"/>
      <c r="J1116" s="738"/>
      <c r="K1116" s="738"/>
      <c r="L1116" s="741"/>
      <c r="M1116" s="741"/>
      <c r="N1116" s="738"/>
      <c r="O1116" s="738"/>
      <c r="P1116" s="741">
        <v>10</v>
      </c>
      <c r="Q1116" s="741">
        <v>1160</v>
      </c>
      <c r="R1116" s="754"/>
      <c r="S1116" s="742">
        <v>116</v>
      </c>
    </row>
    <row r="1117" spans="1:19" ht="14.4" customHeight="1" x14ac:dyDescent="0.3">
      <c r="A1117" s="737" t="s">
        <v>6689</v>
      </c>
      <c r="B1117" s="738" t="s">
        <v>6898</v>
      </c>
      <c r="C1117" s="738" t="s">
        <v>625</v>
      </c>
      <c r="D1117" s="738" t="s">
        <v>3144</v>
      </c>
      <c r="E1117" s="738" t="s">
        <v>6651</v>
      </c>
      <c r="F1117" s="738" t="s">
        <v>6758</v>
      </c>
      <c r="G1117" s="738" t="s">
        <v>6759</v>
      </c>
      <c r="H1117" s="741"/>
      <c r="I1117" s="741"/>
      <c r="J1117" s="738"/>
      <c r="K1117" s="738"/>
      <c r="L1117" s="741"/>
      <c r="M1117" s="741"/>
      <c r="N1117" s="738"/>
      <c r="O1117" s="738"/>
      <c r="P1117" s="741">
        <v>8</v>
      </c>
      <c r="Q1117" s="741">
        <v>2840</v>
      </c>
      <c r="R1117" s="754"/>
      <c r="S1117" s="742">
        <v>355</v>
      </c>
    </row>
    <row r="1118" spans="1:19" ht="14.4" customHeight="1" x14ac:dyDescent="0.3">
      <c r="A1118" s="737" t="s">
        <v>6689</v>
      </c>
      <c r="B1118" s="738" t="s">
        <v>6898</v>
      </c>
      <c r="C1118" s="738" t="s">
        <v>625</v>
      </c>
      <c r="D1118" s="738" t="s">
        <v>3144</v>
      </c>
      <c r="E1118" s="738" t="s">
        <v>6651</v>
      </c>
      <c r="F1118" s="738" t="s">
        <v>6703</v>
      </c>
      <c r="G1118" s="738" t="s">
        <v>6704</v>
      </c>
      <c r="H1118" s="741"/>
      <c r="I1118" s="741"/>
      <c r="J1118" s="738"/>
      <c r="K1118" s="738"/>
      <c r="L1118" s="741">
        <v>4</v>
      </c>
      <c r="M1118" s="741">
        <v>296</v>
      </c>
      <c r="N1118" s="738">
        <v>1</v>
      </c>
      <c r="O1118" s="738">
        <v>74</v>
      </c>
      <c r="P1118" s="741"/>
      <c r="Q1118" s="741"/>
      <c r="R1118" s="754"/>
      <c r="S1118" s="742"/>
    </row>
    <row r="1119" spans="1:19" ht="14.4" customHeight="1" x14ac:dyDescent="0.3">
      <c r="A1119" s="737" t="s">
        <v>6689</v>
      </c>
      <c r="B1119" s="738" t="s">
        <v>6898</v>
      </c>
      <c r="C1119" s="738" t="s">
        <v>625</v>
      </c>
      <c r="D1119" s="738" t="s">
        <v>3144</v>
      </c>
      <c r="E1119" s="738" t="s">
        <v>6651</v>
      </c>
      <c r="F1119" s="738" t="s">
        <v>6760</v>
      </c>
      <c r="G1119" s="738" t="s">
        <v>6761</v>
      </c>
      <c r="H1119" s="741"/>
      <c r="I1119" s="741"/>
      <c r="J1119" s="738"/>
      <c r="K1119" s="738"/>
      <c r="L1119" s="741"/>
      <c r="M1119" s="741"/>
      <c r="N1119" s="738"/>
      <c r="O1119" s="738"/>
      <c r="P1119" s="741">
        <v>15</v>
      </c>
      <c r="Q1119" s="741">
        <v>1155</v>
      </c>
      <c r="R1119" s="754"/>
      <c r="S1119" s="742">
        <v>77</v>
      </c>
    </row>
    <row r="1120" spans="1:19" ht="14.4" customHeight="1" x14ac:dyDescent="0.3">
      <c r="A1120" s="737" t="s">
        <v>6689</v>
      </c>
      <c r="B1120" s="738" t="s">
        <v>6898</v>
      </c>
      <c r="C1120" s="738" t="s">
        <v>625</v>
      </c>
      <c r="D1120" s="738" t="s">
        <v>3144</v>
      </c>
      <c r="E1120" s="738" t="s">
        <v>6651</v>
      </c>
      <c r="F1120" s="738" t="s">
        <v>6670</v>
      </c>
      <c r="G1120" s="738" t="s">
        <v>6671</v>
      </c>
      <c r="H1120" s="741"/>
      <c r="I1120" s="741"/>
      <c r="J1120" s="738"/>
      <c r="K1120" s="738"/>
      <c r="L1120" s="741"/>
      <c r="M1120" s="741"/>
      <c r="N1120" s="738"/>
      <c r="O1120" s="738"/>
      <c r="P1120" s="741">
        <v>2</v>
      </c>
      <c r="Q1120" s="741">
        <v>118</v>
      </c>
      <c r="R1120" s="754"/>
      <c r="S1120" s="742">
        <v>59</v>
      </c>
    </row>
    <row r="1121" spans="1:19" ht="14.4" customHeight="1" x14ac:dyDescent="0.3">
      <c r="A1121" s="737" t="s">
        <v>6689</v>
      </c>
      <c r="B1121" s="738" t="s">
        <v>6898</v>
      </c>
      <c r="C1121" s="738" t="s">
        <v>625</v>
      </c>
      <c r="D1121" s="738" t="s">
        <v>3144</v>
      </c>
      <c r="E1121" s="738" t="s">
        <v>6651</v>
      </c>
      <c r="F1121" s="738" t="s">
        <v>6672</v>
      </c>
      <c r="G1121" s="738" t="s">
        <v>6673</v>
      </c>
      <c r="H1121" s="741"/>
      <c r="I1121" s="741"/>
      <c r="J1121" s="738"/>
      <c r="K1121" s="738"/>
      <c r="L1121" s="741"/>
      <c r="M1121" s="741"/>
      <c r="N1121" s="738"/>
      <c r="O1121" s="738"/>
      <c r="P1121" s="741">
        <v>1</v>
      </c>
      <c r="Q1121" s="741">
        <v>37</v>
      </c>
      <c r="R1121" s="754"/>
      <c r="S1121" s="742">
        <v>37</v>
      </c>
    </row>
    <row r="1122" spans="1:19" ht="14.4" customHeight="1" x14ac:dyDescent="0.3">
      <c r="A1122" s="737" t="s">
        <v>6689</v>
      </c>
      <c r="B1122" s="738" t="s">
        <v>6898</v>
      </c>
      <c r="C1122" s="738" t="s">
        <v>625</v>
      </c>
      <c r="D1122" s="738" t="s">
        <v>3145</v>
      </c>
      <c r="E1122" s="738" t="s">
        <v>6651</v>
      </c>
      <c r="F1122" s="738" t="s">
        <v>6654</v>
      </c>
      <c r="G1122" s="738" t="s">
        <v>6655</v>
      </c>
      <c r="H1122" s="741">
        <v>3</v>
      </c>
      <c r="I1122" s="741">
        <v>87</v>
      </c>
      <c r="J1122" s="738"/>
      <c r="K1122" s="738">
        <v>29</v>
      </c>
      <c r="L1122" s="741"/>
      <c r="M1122" s="741"/>
      <c r="N1122" s="738"/>
      <c r="O1122" s="738"/>
      <c r="P1122" s="741"/>
      <c r="Q1122" s="741"/>
      <c r="R1122" s="754"/>
      <c r="S1122" s="742"/>
    </row>
    <row r="1123" spans="1:19" ht="14.4" customHeight="1" x14ac:dyDescent="0.3">
      <c r="A1123" s="737" t="s">
        <v>6689</v>
      </c>
      <c r="B1123" s="738" t="s">
        <v>6898</v>
      </c>
      <c r="C1123" s="738" t="s">
        <v>625</v>
      </c>
      <c r="D1123" s="738" t="s">
        <v>3145</v>
      </c>
      <c r="E1123" s="738" t="s">
        <v>6651</v>
      </c>
      <c r="F1123" s="738" t="s">
        <v>6656</v>
      </c>
      <c r="G1123" s="738" t="s">
        <v>6657</v>
      </c>
      <c r="H1123" s="741">
        <v>12</v>
      </c>
      <c r="I1123" s="741">
        <v>768</v>
      </c>
      <c r="J1123" s="738"/>
      <c r="K1123" s="738">
        <v>64</v>
      </c>
      <c r="L1123" s="741"/>
      <c r="M1123" s="741"/>
      <c r="N1123" s="738"/>
      <c r="O1123" s="738"/>
      <c r="P1123" s="741"/>
      <c r="Q1123" s="741"/>
      <c r="R1123" s="754"/>
      <c r="S1123" s="742"/>
    </row>
    <row r="1124" spans="1:19" ht="14.4" customHeight="1" x14ac:dyDescent="0.3">
      <c r="A1124" s="737" t="s">
        <v>6689</v>
      </c>
      <c r="B1124" s="738" t="s">
        <v>6898</v>
      </c>
      <c r="C1124" s="738" t="s">
        <v>625</v>
      </c>
      <c r="D1124" s="738" t="s">
        <v>3145</v>
      </c>
      <c r="E1124" s="738" t="s">
        <v>6651</v>
      </c>
      <c r="F1124" s="738" t="s">
        <v>6695</v>
      </c>
      <c r="G1124" s="738" t="s">
        <v>6696</v>
      </c>
      <c r="H1124" s="741">
        <v>15</v>
      </c>
      <c r="I1124" s="741">
        <v>525</v>
      </c>
      <c r="J1124" s="738"/>
      <c r="K1124" s="738">
        <v>35</v>
      </c>
      <c r="L1124" s="741"/>
      <c r="M1124" s="741"/>
      <c r="N1124" s="738"/>
      <c r="O1124" s="738"/>
      <c r="P1124" s="741"/>
      <c r="Q1124" s="741"/>
      <c r="R1124" s="754"/>
      <c r="S1124" s="742"/>
    </row>
    <row r="1125" spans="1:19" ht="14.4" customHeight="1" x14ac:dyDescent="0.3">
      <c r="A1125" s="737" t="s">
        <v>6689</v>
      </c>
      <c r="B1125" s="738" t="s">
        <v>6898</v>
      </c>
      <c r="C1125" s="738" t="s">
        <v>625</v>
      </c>
      <c r="D1125" s="738" t="s">
        <v>3145</v>
      </c>
      <c r="E1125" s="738" t="s">
        <v>6651</v>
      </c>
      <c r="F1125" s="738" t="s">
        <v>6662</v>
      </c>
      <c r="G1125" s="738" t="s">
        <v>6663</v>
      </c>
      <c r="H1125" s="741">
        <v>32</v>
      </c>
      <c r="I1125" s="741">
        <v>2624</v>
      </c>
      <c r="J1125" s="738"/>
      <c r="K1125" s="738">
        <v>82</v>
      </c>
      <c r="L1125" s="741"/>
      <c r="M1125" s="741"/>
      <c r="N1125" s="738"/>
      <c r="O1125" s="738"/>
      <c r="P1125" s="741"/>
      <c r="Q1125" s="741"/>
      <c r="R1125" s="754"/>
      <c r="S1125" s="742"/>
    </row>
    <row r="1126" spans="1:19" ht="14.4" customHeight="1" x14ac:dyDescent="0.3">
      <c r="A1126" s="737" t="s">
        <v>6689</v>
      </c>
      <c r="B1126" s="738" t="s">
        <v>6898</v>
      </c>
      <c r="C1126" s="738" t="s">
        <v>625</v>
      </c>
      <c r="D1126" s="738" t="s">
        <v>3145</v>
      </c>
      <c r="E1126" s="738" t="s">
        <v>6651</v>
      </c>
      <c r="F1126" s="738" t="s">
        <v>6782</v>
      </c>
      <c r="G1126" s="738" t="s">
        <v>6783</v>
      </c>
      <c r="H1126" s="741">
        <v>35</v>
      </c>
      <c r="I1126" s="741">
        <v>5775</v>
      </c>
      <c r="J1126" s="738"/>
      <c r="K1126" s="738">
        <v>165</v>
      </c>
      <c r="L1126" s="741"/>
      <c r="M1126" s="741"/>
      <c r="N1126" s="738"/>
      <c r="O1126" s="738"/>
      <c r="P1126" s="741"/>
      <c r="Q1126" s="741"/>
      <c r="R1126" s="754"/>
      <c r="S1126" s="742"/>
    </row>
    <row r="1127" spans="1:19" ht="14.4" customHeight="1" x14ac:dyDescent="0.3">
      <c r="A1127" s="737" t="s">
        <v>6689</v>
      </c>
      <c r="B1127" s="738" t="s">
        <v>6898</v>
      </c>
      <c r="C1127" s="738" t="s">
        <v>625</v>
      </c>
      <c r="D1127" s="738" t="s">
        <v>3145</v>
      </c>
      <c r="E1127" s="738" t="s">
        <v>6651</v>
      </c>
      <c r="F1127" s="738" t="s">
        <v>6666</v>
      </c>
      <c r="G1127" s="738" t="s">
        <v>6667</v>
      </c>
      <c r="H1127" s="741">
        <v>8</v>
      </c>
      <c r="I1127" s="741">
        <v>288</v>
      </c>
      <c r="J1127" s="738"/>
      <c r="K1127" s="738">
        <v>36</v>
      </c>
      <c r="L1127" s="741"/>
      <c r="M1127" s="741"/>
      <c r="N1127" s="738"/>
      <c r="O1127" s="738"/>
      <c r="P1127" s="741"/>
      <c r="Q1127" s="741"/>
      <c r="R1127" s="754"/>
      <c r="S1127" s="742"/>
    </row>
    <row r="1128" spans="1:19" ht="14.4" customHeight="1" x14ac:dyDescent="0.3">
      <c r="A1128" s="737" t="s">
        <v>6689</v>
      </c>
      <c r="B1128" s="738" t="s">
        <v>6898</v>
      </c>
      <c r="C1128" s="738" t="s">
        <v>625</v>
      </c>
      <c r="D1128" s="738" t="s">
        <v>3145</v>
      </c>
      <c r="E1128" s="738" t="s">
        <v>6651</v>
      </c>
      <c r="F1128" s="738" t="s">
        <v>6726</v>
      </c>
      <c r="G1128" s="738" t="s">
        <v>6727</v>
      </c>
      <c r="H1128" s="741">
        <v>1</v>
      </c>
      <c r="I1128" s="741">
        <v>31</v>
      </c>
      <c r="J1128" s="738"/>
      <c r="K1128" s="738">
        <v>31</v>
      </c>
      <c r="L1128" s="741"/>
      <c r="M1128" s="741"/>
      <c r="N1128" s="738"/>
      <c r="O1128" s="738"/>
      <c r="P1128" s="741"/>
      <c r="Q1128" s="741"/>
      <c r="R1128" s="754"/>
      <c r="S1128" s="742"/>
    </row>
    <row r="1129" spans="1:19" ht="14.4" customHeight="1" x14ac:dyDescent="0.3">
      <c r="A1129" s="737" t="s">
        <v>6689</v>
      </c>
      <c r="B1129" s="738" t="s">
        <v>6898</v>
      </c>
      <c r="C1129" s="738" t="s">
        <v>625</v>
      </c>
      <c r="D1129" s="738" t="s">
        <v>3145</v>
      </c>
      <c r="E1129" s="738" t="s">
        <v>6651</v>
      </c>
      <c r="F1129" s="738" t="s">
        <v>6758</v>
      </c>
      <c r="G1129" s="738" t="s">
        <v>6759</v>
      </c>
      <c r="H1129" s="741">
        <v>62</v>
      </c>
      <c r="I1129" s="741">
        <v>20522</v>
      </c>
      <c r="J1129" s="738"/>
      <c r="K1129" s="738">
        <v>331</v>
      </c>
      <c r="L1129" s="741"/>
      <c r="M1129" s="741"/>
      <c r="N1129" s="738"/>
      <c r="O1129" s="738"/>
      <c r="P1129" s="741"/>
      <c r="Q1129" s="741"/>
      <c r="R1129" s="754"/>
      <c r="S1129" s="742"/>
    </row>
    <row r="1130" spans="1:19" ht="14.4" customHeight="1" x14ac:dyDescent="0.3">
      <c r="A1130" s="737" t="s">
        <v>6689</v>
      </c>
      <c r="B1130" s="738" t="s">
        <v>6898</v>
      </c>
      <c r="C1130" s="738" t="s">
        <v>625</v>
      </c>
      <c r="D1130" s="738" t="s">
        <v>3145</v>
      </c>
      <c r="E1130" s="738" t="s">
        <v>6651</v>
      </c>
      <c r="F1130" s="738" t="s">
        <v>6703</v>
      </c>
      <c r="G1130" s="738" t="s">
        <v>6704</v>
      </c>
      <c r="H1130" s="741">
        <v>2</v>
      </c>
      <c r="I1130" s="741">
        <v>140</v>
      </c>
      <c r="J1130" s="738"/>
      <c r="K1130" s="738">
        <v>70</v>
      </c>
      <c r="L1130" s="741"/>
      <c r="M1130" s="741"/>
      <c r="N1130" s="738"/>
      <c r="O1130" s="738"/>
      <c r="P1130" s="741"/>
      <c r="Q1130" s="741"/>
      <c r="R1130" s="754"/>
      <c r="S1130" s="742"/>
    </row>
    <row r="1131" spans="1:19" ht="14.4" customHeight="1" x14ac:dyDescent="0.3">
      <c r="A1131" s="737" t="s">
        <v>6689</v>
      </c>
      <c r="B1131" s="738" t="s">
        <v>6898</v>
      </c>
      <c r="C1131" s="738" t="s">
        <v>625</v>
      </c>
      <c r="D1131" s="738" t="s">
        <v>3145</v>
      </c>
      <c r="E1131" s="738" t="s">
        <v>6651</v>
      </c>
      <c r="F1131" s="738" t="s">
        <v>6668</v>
      </c>
      <c r="G1131" s="738" t="s">
        <v>6669</v>
      </c>
      <c r="H1131" s="741">
        <v>8</v>
      </c>
      <c r="I1131" s="741">
        <v>216</v>
      </c>
      <c r="J1131" s="738"/>
      <c r="K1131" s="738">
        <v>27</v>
      </c>
      <c r="L1131" s="741"/>
      <c r="M1131" s="741"/>
      <c r="N1131" s="738"/>
      <c r="O1131" s="738"/>
      <c r="P1131" s="741"/>
      <c r="Q1131" s="741"/>
      <c r="R1131" s="754"/>
      <c r="S1131" s="742"/>
    </row>
    <row r="1132" spans="1:19" ht="14.4" customHeight="1" x14ac:dyDescent="0.3">
      <c r="A1132" s="737" t="s">
        <v>6689</v>
      </c>
      <c r="B1132" s="738" t="s">
        <v>6898</v>
      </c>
      <c r="C1132" s="738" t="s">
        <v>625</v>
      </c>
      <c r="D1132" s="738" t="s">
        <v>3145</v>
      </c>
      <c r="E1132" s="738" t="s">
        <v>6651</v>
      </c>
      <c r="F1132" s="738" t="s">
        <v>6670</v>
      </c>
      <c r="G1132" s="738" t="s">
        <v>6671</v>
      </c>
      <c r="H1132" s="741">
        <v>9</v>
      </c>
      <c r="I1132" s="741">
        <v>513</v>
      </c>
      <c r="J1132" s="738"/>
      <c r="K1132" s="738">
        <v>57</v>
      </c>
      <c r="L1132" s="741"/>
      <c r="M1132" s="741"/>
      <c r="N1132" s="738"/>
      <c r="O1132" s="738"/>
      <c r="P1132" s="741"/>
      <c r="Q1132" s="741"/>
      <c r="R1132" s="754"/>
      <c r="S1132" s="742"/>
    </row>
    <row r="1133" spans="1:19" ht="14.4" customHeight="1" x14ac:dyDescent="0.3">
      <c r="A1133" s="737" t="s">
        <v>6689</v>
      </c>
      <c r="B1133" s="738" t="s">
        <v>6898</v>
      </c>
      <c r="C1133" s="738" t="s">
        <v>625</v>
      </c>
      <c r="D1133" s="738" t="s">
        <v>3145</v>
      </c>
      <c r="E1133" s="738" t="s">
        <v>6651</v>
      </c>
      <c r="F1133" s="738" t="s">
        <v>6672</v>
      </c>
      <c r="G1133" s="738" t="s">
        <v>6673</v>
      </c>
      <c r="H1133" s="741">
        <v>1</v>
      </c>
      <c r="I1133" s="741">
        <v>36</v>
      </c>
      <c r="J1133" s="738"/>
      <c r="K1133" s="738">
        <v>36</v>
      </c>
      <c r="L1133" s="741"/>
      <c r="M1133" s="741"/>
      <c r="N1133" s="738"/>
      <c r="O1133" s="738"/>
      <c r="P1133" s="741"/>
      <c r="Q1133" s="741"/>
      <c r="R1133" s="754"/>
      <c r="S1133" s="742"/>
    </row>
    <row r="1134" spans="1:19" ht="14.4" customHeight="1" x14ac:dyDescent="0.3">
      <c r="A1134" s="737" t="s">
        <v>6689</v>
      </c>
      <c r="B1134" s="738" t="s">
        <v>6898</v>
      </c>
      <c r="C1134" s="738" t="s">
        <v>625</v>
      </c>
      <c r="D1134" s="738" t="s">
        <v>3147</v>
      </c>
      <c r="E1134" s="738" t="s">
        <v>6651</v>
      </c>
      <c r="F1134" s="738" t="s">
        <v>6654</v>
      </c>
      <c r="G1134" s="738" t="s">
        <v>6655</v>
      </c>
      <c r="H1134" s="741">
        <v>2</v>
      </c>
      <c r="I1134" s="741">
        <v>58</v>
      </c>
      <c r="J1134" s="738"/>
      <c r="K1134" s="738">
        <v>29</v>
      </c>
      <c r="L1134" s="741"/>
      <c r="M1134" s="741"/>
      <c r="N1134" s="738"/>
      <c r="O1134" s="738"/>
      <c r="P1134" s="741">
        <v>2</v>
      </c>
      <c r="Q1134" s="741">
        <v>60</v>
      </c>
      <c r="R1134" s="754"/>
      <c r="S1134" s="742">
        <v>30</v>
      </c>
    </row>
    <row r="1135" spans="1:19" ht="14.4" customHeight="1" x14ac:dyDescent="0.3">
      <c r="A1135" s="737" t="s">
        <v>6689</v>
      </c>
      <c r="B1135" s="738" t="s">
        <v>6898</v>
      </c>
      <c r="C1135" s="738" t="s">
        <v>625</v>
      </c>
      <c r="D1135" s="738" t="s">
        <v>3147</v>
      </c>
      <c r="E1135" s="738" t="s">
        <v>6651</v>
      </c>
      <c r="F1135" s="738" t="s">
        <v>6656</v>
      </c>
      <c r="G1135" s="738" t="s">
        <v>6657</v>
      </c>
      <c r="H1135" s="741">
        <v>23</v>
      </c>
      <c r="I1135" s="741">
        <v>1472</v>
      </c>
      <c r="J1135" s="738">
        <v>1.4868686868686869</v>
      </c>
      <c r="K1135" s="738">
        <v>64</v>
      </c>
      <c r="L1135" s="741">
        <v>15</v>
      </c>
      <c r="M1135" s="741">
        <v>990</v>
      </c>
      <c r="N1135" s="738">
        <v>1</v>
      </c>
      <c r="O1135" s="738">
        <v>66</v>
      </c>
      <c r="P1135" s="741">
        <v>19</v>
      </c>
      <c r="Q1135" s="741">
        <v>1254</v>
      </c>
      <c r="R1135" s="754">
        <v>1.2666666666666666</v>
      </c>
      <c r="S1135" s="742">
        <v>66</v>
      </c>
    </row>
    <row r="1136" spans="1:19" ht="14.4" customHeight="1" x14ac:dyDescent="0.3">
      <c r="A1136" s="737" t="s">
        <v>6689</v>
      </c>
      <c r="B1136" s="738" t="s">
        <v>6898</v>
      </c>
      <c r="C1136" s="738" t="s">
        <v>625</v>
      </c>
      <c r="D1136" s="738" t="s">
        <v>3147</v>
      </c>
      <c r="E1136" s="738" t="s">
        <v>6651</v>
      </c>
      <c r="F1136" s="738" t="s">
        <v>6720</v>
      </c>
      <c r="G1136" s="738" t="s">
        <v>6721</v>
      </c>
      <c r="H1136" s="741"/>
      <c r="I1136" s="741"/>
      <c r="J1136" s="738"/>
      <c r="K1136" s="738"/>
      <c r="L1136" s="741">
        <v>3</v>
      </c>
      <c r="M1136" s="741">
        <v>438</v>
      </c>
      <c r="N1136" s="738">
        <v>1</v>
      </c>
      <c r="O1136" s="738">
        <v>146</v>
      </c>
      <c r="P1136" s="741"/>
      <c r="Q1136" s="741"/>
      <c r="R1136" s="754"/>
      <c r="S1136" s="742"/>
    </row>
    <row r="1137" spans="1:19" ht="14.4" customHeight="1" x14ac:dyDescent="0.3">
      <c r="A1137" s="737" t="s">
        <v>6689</v>
      </c>
      <c r="B1137" s="738" t="s">
        <v>6898</v>
      </c>
      <c r="C1137" s="738" t="s">
        <v>625</v>
      </c>
      <c r="D1137" s="738" t="s">
        <v>3147</v>
      </c>
      <c r="E1137" s="738" t="s">
        <v>6651</v>
      </c>
      <c r="F1137" s="738" t="s">
        <v>6695</v>
      </c>
      <c r="G1137" s="738" t="s">
        <v>6696</v>
      </c>
      <c r="H1137" s="741">
        <v>13</v>
      </c>
      <c r="I1137" s="741">
        <v>455</v>
      </c>
      <c r="J1137" s="738">
        <v>0.8783783783783784</v>
      </c>
      <c r="K1137" s="738">
        <v>35</v>
      </c>
      <c r="L1137" s="741">
        <v>14</v>
      </c>
      <c r="M1137" s="741">
        <v>518</v>
      </c>
      <c r="N1137" s="738">
        <v>1</v>
      </c>
      <c r="O1137" s="738">
        <v>37</v>
      </c>
      <c r="P1137" s="741">
        <v>6</v>
      </c>
      <c r="Q1137" s="741">
        <v>222</v>
      </c>
      <c r="R1137" s="754">
        <v>0.42857142857142855</v>
      </c>
      <c r="S1137" s="742">
        <v>37</v>
      </c>
    </row>
    <row r="1138" spans="1:19" ht="14.4" customHeight="1" x14ac:dyDescent="0.3">
      <c r="A1138" s="737" t="s">
        <v>6689</v>
      </c>
      <c r="B1138" s="738" t="s">
        <v>6898</v>
      </c>
      <c r="C1138" s="738" t="s">
        <v>625</v>
      </c>
      <c r="D1138" s="738" t="s">
        <v>3147</v>
      </c>
      <c r="E1138" s="738" t="s">
        <v>6651</v>
      </c>
      <c r="F1138" s="738" t="s">
        <v>6662</v>
      </c>
      <c r="G1138" s="738" t="s">
        <v>6663</v>
      </c>
      <c r="H1138" s="741">
        <v>3</v>
      </c>
      <c r="I1138" s="741">
        <v>246</v>
      </c>
      <c r="J1138" s="738">
        <v>0.95348837209302328</v>
      </c>
      <c r="K1138" s="738">
        <v>82</v>
      </c>
      <c r="L1138" s="741">
        <v>3</v>
      </c>
      <c r="M1138" s="741">
        <v>258</v>
      </c>
      <c r="N1138" s="738">
        <v>1</v>
      </c>
      <c r="O1138" s="738">
        <v>86</v>
      </c>
      <c r="P1138" s="741">
        <v>4</v>
      </c>
      <c r="Q1138" s="741">
        <v>344</v>
      </c>
      <c r="R1138" s="754">
        <v>1.3333333333333333</v>
      </c>
      <c r="S1138" s="742">
        <v>86</v>
      </c>
    </row>
    <row r="1139" spans="1:19" ht="14.4" customHeight="1" x14ac:dyDescent="0.3">
      <c r="A1139" s="737" t="s">
        <v>6689</v>
      </c>
      <c r="B1139" s="738" t="s">
        <v>6898</v>
      </c>
      <c r="C1139" s="738" t="s">
        <v>625</v>
      </c>
      <c r="D1139" s="738" t="s">
        <v>3147</v>
      </c>
      <c r="E1139" s="738" t="s">
        <v>6651</v>
      </c>
      <c r="F1139" s="738" t="s">
        <v>6782</v>
      </c>
      <c r="G1139" s="738" t="s">
        <v>6783</v>
      </c>
      <c r="H1139" s="741">
        <v>22</v>
      </c>
      <c r="I1139" s="741">
        <v>3630</v>
      </c>
      <c r="J1139" s="738">
        <v>2.278719397363465</v>
      </c>
      <c r="K1139" s="738">
        <v>165</v>
      </c>
      <c r="L1139" s="741">
        <v>9</v>
      </c>
      <c r="M1139" s="741">
        <v>1593</v>
      </c>
      <c r="N1139" s="738">
        <v>1</v>
      </c>
      <c r="O1139" s="738">
        <v>177</v>
      </c>
      <c r="P1139" s="741">
        <v>1</v>
      </c>
      <c r="Q1139" s="741">
        <v>177</v>
      </c>
      <c r="R1139" s="754">
        <v>0.1111111111111111</v>
      </c>
      <c r="S1139" s="742">
        <v>177</v>
      </c>
    </row>
    <row r="1140" spans="1:19" ht="14.4" customHeight="1" x14ac:dyDescent="0.3">
      <c r="A1140" s="737" t="s">
        <v>6689</v>
      </c>
      <c r="B1140" s="738" t="s">
        <v>6898</v>
      </c>
      <c r="C1140" s="738" t="s">
        <v>625</v>
      </c>
      <c r="D1140" s="738" t="s">
        <v>3147</v>
      </c>
      <c r="E1140" s="738" t="s">
        <v>6651</v>
      </c>
      <c r="F1140" s="738" t="s">
        <v>6918</v>
      </c>
      <c r="G1140" s="738" t="s">
        <v>6919</v>
      </c>
      <c r="H1140" s="741">
        <v>1</v>
      </c>
      <c r="I1140" s="741">
        <v>0</v>
      </c>
      <c r="J1140" s="738"/>
      <c r="K1140" s="738">
        <v>0</v>
      </c>
      <c r="L1140" s="741"/>
      <c r="M1140" s="741"/>
      <c r="N1140" s="738"/>
      <c r="O1140" s="738"/>
      <c r="P1140" s="741"/>
      <c r="Q1140" s="741"/>
      <c r="R1140" s="754"/>
      <c r="S1140" s="742"/>
    </row>
    <row r="1141" spans="1:19" ht="14.4" customHeight="1" x14ac:dyDescent="0.3">
      <c r="A1141" s="737" t="s">
        <v>6689</v>
      </c>
      <c r="B1141" s="738" t="s">
        <v>6898</v>
      </c>
      <c r="C1141" s="738" t="s">
        <v>625</v>
      </c>
      <c r="D1141" s="738" t="s">
        <v>3147</v>
      </c>
      <c r="E1141" s="738" t="s">
        <v>6651</v>
      </c>
      <c r="F1141" s="738" t="s">
        <v>6664</v>
      </c>
      <c r="G1141" s="738" t="s">
        <v>6665</v>
      </c>
      <c r="H1141" s="741"/>
      <c r="I1141" s="741"/>
      <c r="J1141" s="738"/>
      <c r="K1141" s="738"/>
      <c r="L1141" s="741"/>
      <c r="M1141" s="741"/>
      <c r="N1141" s="738"/>
      <c r="O1141" s="738"/>
      <c r="P1141" s="741">
        <v>3</v>
      </c>
      <c r="Q1141" s="741">
        <v>100</v>
      </c>
      <c r="R1141" s="754"/>
      <c r="S1141" s="742">
        <v>33.333333333333336</v>
      </c>
    </row>
    <row r="1142" spans="1:19" ht="14.4" customHeight="1" x14ac:dyDescent="0.3">
      <c r="A1142" s="737" t="s">
        <v>6689</v>
      </c>
      <c r="B1142" s="738" t="s">
        <v>6898</v>
      </c>
      <c r="C1142" s="738" t="s">
        <v>625</v>
      </c>
      <c r="D1142" s="738" t="s">
        <v>3147</v>
      </c>
      <c r="E1142" s="738" t="s">
        <v>6651</v>
      </c>
      <c r="F1142" s="738" t="s">
        <v>6699</v>
      </c>
      <c r="G1142" s="738" t="s">
        <v>6700</v>
      </c>
      <c r="H1142" s="741">
        <v>64</v>
      </c>
      <c r="I1142" s="741">
        <v>6912</v>
      </c>
      <c r="J1142" s="738">
        <v>2.4827586206896552</v>
      </c>
      <c r="K1142" s="738">
        <v>108</v>
      </c>
      <c r="L1142" s="741">
        <v>24</v>
      </c>
      <c r="M1142" s="741">
        <v>2784</v>
      </c>
      <c r="N1142" s="738">
        <v>1</v>
      </c>
      <c r="O1142" s="738">
        <v>116</v>
      </c>
      <c r="P1142" s="741">
        <v>37</v>
      </c>
      <c r="Q1142" s="741">
        <v>4292</v>
      </c>
      <c r="R1142" s="754">
        <v>1.5416666666666667</v>
      </c>
      <c r="S1142" s="742">
        <v>116</v>
      </c>
    </row>
    <row r="1143" spans="1:19" ht="14.4" customHeight="1" x14ac:dyDescent="0.3">
      <c r="A1143" s="737" t="s">
        <v>6689</v>
      </c>
      <c r="B1143" s="738" t="s">
        <v>6898</v>
      </c>
      <c r="C1143" s="738" t="s">
        <v>625</v>
      </c>
      <c r="D1143" s="738" t="s">
        <v>3147</v>
      </c>
      <c r="E1143" s="738" t="s">
        <v>6651</v>
      </c>
      <c r="F1143" s="738" t="s">
        <v>6666</v>
      </c>
      <c r="G1143" s="738" t="s">
        <v>6667</v>
      </c>
      <c r="H1143" s="741">
        <v>10</v>
      </c>
      <c r="I1143" s="741">
        <v>360</v>
      </c>
      <c r="J1143" s="738">
        <v>1.2162162162162162</v>
      </c>
      <c r="K1143" s="738">
        <v>36</v>
      </c>
      <c r="L1143" s="741">
        <v>8</v>
      </c>
      <c r="M1143" s="741">
        <v>296</v>
      </c>
      <c r="N1143" s="738">
        <v>1</v>
      </c>
      <c r="O1143" s="738">
        <v>37</v>
      </c>
      <c r="P1143" s="741">
        <v>9</v>
      </c>
      <c r="Q1143" s="741">
        <v>333</v>
      </c>
      <c r="R1143" s="754">
        <v>1.125</v>
      </c>
      <c r="S1143" s="742">
        <v>37</v>
      </c>
    </row>
    <row r="1144" spans="1:19" ht="14.4" customHeight="1" x14ac:dyDescent="0.3">
      <c r="A1144" s="737" t="s">
        <v>6689</v>
      </c>
      <c r="B1144" s="738" t="s">
        <v>6898</v>
      </c>
      <c r="C1144" s="738" t="s">
        <v>625</v>
      </c>
      <c r="D1144" s="738" t="s">
        <v>3147</v>
      </c>
      <c r="E1144" s="738" t="s">
        <v>6651</v>
      </c>
      <c r="F1144" s="738" t="s">
        <v>6726</v>
      </c>
      <c r="G1144" s="738" t="s">
        <v>6727</v>
      </c>
      <c r="H1144" s="741">
        <v>1</v>
      </c>
      <c r="I1144" s="741">
        <v>31</v>
      </c>
      <c r="J1144" s="738"/>
      <c r="K1144" s="738">
        <v>31</v>
      </c>
      <c r="L1144" s="741"/>
      <c r="M1144" s="741"/>
      <c r="N1144" s="738"/>
      <c r="O1144" s="738"/>
      <c r="P1144" s="741"/>
      <c r="Q1144" s="741"/>
      <c r="R1144" s="754"/>
      <c r="S1144" s="742"/>
    </row>
    <row r="1145" spans="1:19" ht="14.4" customHeight="1" x14ac:dyDescent="0.3">
      <c r="A1145" s="737" t="s">
        <v>6689</v>
      </c>
      <c r="B1145" s="738" t="s">
        <v>6898</v>
      </c>
      <c r="C1145" s="738" t="s">
        <v>625</v>
      </c>
      <c r="D1145" s="738" t="s">
        <v>3147</v>
      </c>
      <c r="E1145" s="738" t="s">
        <v>6651</v>
      </c>
      <c r="F1145" s="738" t="s">
        <v>6758</v>
      </c>
      <c r="G1145" s="738" t="s">
        <v>6759</v>
      </c>
      <c r="H1145" s="741">
        <v>92</v>
      </c>
      <c r="I1145" s="741">
        <v>30452</v>
      </c>
      <c r="J1145" s="738">
        <v>1.6542807475010866</v>
      </c>
      <c r="K1145" s="738">
        <v>331</v>
      </c>
      <c r="L1145" s="741">
        <v>52</v>
      </c>
      <c r="M1145" s="741">
        <v>18408</v>
      </c>
      <c r="N1145" s="738">
        <v>1</v>
      </c>
      <c r="O1145" s="738">
        <v>354</v>
      </c>
      <c r="P1145" s="741">
        <v>67</v>
      </c>
      <c r="Q1145" s="741">
        <v>23785</v>
      </c>
      <c r="R1145" s="754">
        <v>1.2921012603215993</v>
      </c>
      <c r="S1145" s="742">
        <v>355</v>
      </c>
    </row>
    <row r="1146" spans="1:19" ht="14.4" customHeight="1" x14ac:dyDescent="0.3">
      <c r="A1146" s="737" t="s">
        <v>6689</v>
      </c>
      <c r="B1146" s="738" t="s">
        <v>6898</v>
      </c>
      <c r="C1146" s="738" t="s">
        <v>625</v>
      </c>
      <c r="D1146" s="738" t="s">
        <v>3147</v>
      </c>
      <c r="E1146" s="738" t="s">
        <v>6651</v>
      </c>
      <c r="F1146" s="738" t="s">
        <v>6920</v>
      </c>
      <c r="G1146" s="738" t="s">
        <v>6921</v>
      </c>
      <c r="H1146" s="741">
        <v>2</v>
      </c>
      <c r="I1146" s="741">
        <v>0</v>
      </c>
      <c r="J1146" s="738"/>
      <c r="K1146" s="738">
        <v>0</v>
      </c>
      <c r="L1146" s="741"/>
      <c r="M1146" s="741"/>
      <c r="N1146" s="738"/>
      <c r="O1146" s="738"/>
      <c r="P1146" s="741"/>
      <c r="Q1146" s="741"/>
      <c r="R1146" s="754"/>
      <c r="S1146" s="742"/>
    </row>
    <row r="1147" spans="1:19" ht="14.4" customHeight="1" x14ac:dyDescent="0.3">
      <c r="A1147" s="737" t="s">
        <v>6689</v>
      </c>
      <c r="B1147" s="738" t="s">
        <v>6898</v>
      </c>
      <c r="C1147" s="738" t="s">
        <v>625</v>
      </c>
      <c r="D1147" s="738" t="s">
        <v>3147</v>
      </c>
      <c r="E1147" s="738" t="s">
        <v>6651</v>
      </c>
      <c r="F1147" s="738" t="s">
        <v>6670</v>
      </c>
      <c r="G1147" s="738" t="s">
        <v>6671</v>
      </c>
      <c r="H1147" s="741">
        <v>5</v>
      </c>
      <c r="I1147" s="741">
        <v>285</v>
      </c>
      <c r="J1147" s="738">
        <v>0.80508474576271183</v>
      </c>
      <c r="K1147" s="738">
        <v>57</v>
      </c>
      <c r="L1147" s="741">
        <v>6</v>
      </c>
      <c r="M1147" s="741">
        <v>354</v>
      </c>
      <c r="N1147" s="738">
        <v>1</v>
      </c>
      <c r="O1147" s="738">
        <v>59</v>
      </c>
      <c r="P1147" s="741">
        <v>3</v>
      </c>
      <c r="Q1147" s="741">
        <v>177</v>
      </c>
      <c r="R1147" s="754">
        <v>0.5</v>
      </c>
      <c r="S1147" s="742">
        <v>59</v>
      </c>
    </row>
    <row r="1148" spans="1:19" ht="14.4" customHeight="1" x14ac:dyDescent="0.3">
      <c r="A1148" s="737" t="s">
        <v>6689</v>
      </c>
      <c r="B1148" s="738" t="s">
        <v>6898</v>
      </c>
      <c r="C1148" s="738" t="s">
        <v>625</v>
      </c>
      <c r="D1148" s="738" t="s">
        <v>3148</v>
      </c>
      <c r="E1148" s="738" t="s">
        <v>6633</v>
      </c>
      <c r="F1148" s="738" t="s">
        <v>6716</v>
      </c>
      <c r="G1148" s="738" t="s">
        <v>6717</v>
      </c>
      <c r="H1148" s="741">
        <v>2</v>
      </c>
      <c r="I1148" s="741">
        <v>7496.98</v>
      </c>
      <c r="J1148" s="738"/>
      <c r="K1148" s="738">
        <v>3748.49</v>
      </c>
      <c r="L1148" s="741"/>
      <c r="M1148" s="741"/>
      <c r="N1148" s="738"/>
      <c r="O1148" s="738"/>
      <c r="P1148" s="741"/>
      <c r="Q1148" s="741"/>
      <c r="R1148" s="754"/>
      <c r="S1148" s="742"/>
    </row>
    <row r="1149" spans="1:19" ht="14.4" customHeight="1" x14ac:dyDescent="0.3">
      <c r="A1149" s="737" t="s">
        <v>6689</v>
      </c>
      <c r="B1149" s="738" t="s">
        <v>6898</v>
      </c>
      <c r="C1149" s="738" t="s">
        <v>625</v>
      </c>
      <c r="D1149" s="738" t="s">
        <v>3148</v>
      </c>
      <c r="E1149" s="738" t="s">
        <v>6633</v>
      </c>
      <c r="F1149" s="738" t="s">
        <v>6718</v>
      </c>
      <c r="G1149" s="738" t="s">
        <v>6717</v>
      </c>
      <c r="H1149" s="741">
        <v>2</v>
      </c>
      <c r="I1149" s="741">
        <v>15959.08</v>
      </c>
      <c r="J1149" s="738"/>
      <c r="K1149" s="738">
        <v>7979.54</v>
      </c>
      <c r="L1149" s="741"/>
      <c r="M1149" s="741"/>
      <c r="N1149" s="738"/>
      <c r="O1149" s="738"/>
      <c r="P1149" s="741"/>
      <c r="Q1149" s="741"/>
      <c r="R1149" s="754"/>
      <c r="S1149" s="742"/>
    </row>
    <row r="1150" spans="1:19" ht="14.4" customHeight="1" x14ac:dyDescent="0.3">
      <c r="A1150" s="737" t="s">
        <v>6689</v>
      </c>
      <c r="B1150" s="738" t="s">
        <v>6898</v>
      </c>
      <c r="C1150" s="738" t="s">
        <v>625</v>
      </c>
      <c r="D1150" s="738" t="s">
        <v>3148</v>
      </c>
      <c r="E1150" s="738" t="s">
        <v>6651</v>
      </c>
      <c r="F1150" s="738" t="s">
        <v>6654</v>
      </c>
      <c r="G1150" s="738" t="s">
        <v>6655</v>
      </c>
      <c r="H1150" s="741"/>
      <c r="I1150" s="741"/>
      <c r="J1150" s="738"/>
      <c r="K1150" s="738"/>
      <c r="L1150" s="741"/>
      <c r="M1150" s="741"/>
      <c r="N1150" s="738"/>
      <c r="O1150" s="738"/>
      <c r="P1150" s="741">
        <v>3</v>
      </c>
      <c r="Q1150" s="741">
        <v>90</v>
      </c>
      <c r="R1150" s="754"/>
      <c r="S1150" s="742">
        <v>30</v>
      </c>
    </row>
    <row r="1151" spans="1:19" ht="14.4" customHeight="1" x14ac:dyDescent="0.3">
      <c r="A1151" s="737" t="s">
        <v>6689</v>
      </c>
      <c r="B1151" s="738" t="s">
        <v>6898</v>
      </c>
      <c r="C1151" s="738" t="s">
        <v>625</v>
      </c>
      <c r="D1151" s="738" t="s">
        <v>3148</v>
      </c>
      <c r="E1151" s="738" t="s">
        <v>6651</v>
      </c>
      <c r="F1151" s="738" t="s">
        <v>6656</v>
      </c>
      <c r="G1151" s="738" t="s">
        <v>6657</v>
      </c>
      <c r="H1151" s="741">
        <v>51</v>
      </c>
      <c r="I1151" s="741">
        <v>3264</v>
      </c>
      <c r="J1151" s="738"/>
      <c r="K1151" s="738">
        <v>64</v>
      </c>
      <c r="L1151" s="741"/>
      <c r="M1151" s="741"/>
      <c r="N1151" s="738"/>
      <c r="O1151" s="738"/>
      <c r="P1151" s="741">
        <v>1</v>
      </c>
      <c r="Q1151" s="741">
        <v>66</v>
      </c>
      <c r="R1151" s="754"/>
      <c r="S1151" s="742">
        <v>66</v>
      </c>
    </row>
    <row r="1152" spans="1:19" ht="14.4" customHeight="1" x14ac:dyDescent="0.3">
      <c r="A1152" s="737" t="s">
        <v>6689</v>
      </c>
      <c r="B1152" s="738" t="s">
        <v>6898</v>
      </c>
      <c r="C1152" s="738" t="s">
        <v>625</v>
      </c>
      <c r="D1152" s="738" t="s">
        <v>3148</v>
      </c>
      <c r="E1152" s="738" t="s">
        <v>6651</v>
      </c>
      <c r="F1152" s="738" t="s">
        <v>6720</v>
      </c>
      <c r="G1152" s="738" t="s">
        <v>6721</v>
      </c>
      <c r="H1152" s="741">
        <v>1</v>
      </c>
      <c r="I1152" s="741">
        <v>144</v>
      </c>
      <c r="J1152" s="738"/>
      <c r="K1152" s="738">
        <v>144</v>
      </c>
      <c r="L1152" s="741"/>
      <c r="M1152" s="741"/>
      <c r="N1152" s="738"/>
      <c r="O1152" s="738"/>
      <c r="P1152" s="741"/>
      <c r="Q1152" s="741"/>
      <c r="R1152" s="754"/>
      <c r="S1152" s="742"/>
    </row>
    <row r="1153" spans="1:19" ht="14.4" customHeight="1" x14ac:dyDescent="0.3">
      <c r="A1153" s="737" t="s">
        <v>6689</v>
      </c>
      <c r="B1153" s="738" t="s">
        <v>6898</v>
      </c>
      <c r="C1153" s="738" t="s">
        <v>625</v>
      </c>
      <c r="D1153" s="738" t="s">
        <v>3148</v>
      </c>
      <c r="E1153" s="738" t="s">
        <v>6651</v>
      </c>
      <c r="F1153" s="738" t="s">
        <v>6695</v>
      </c>
      <c r="G1153" s="738" t="s">
        <v>6696</v>
      </c>
      <c r="H1153" s="741">
        <v>65</v>
      </c>
      <c r="I1153" s="741">
        <v>2275</v>
      </c>
      <c r="J1153" s="738"/>
      <c r="K1153" s="738">
        <v>35</v>
      </c>
      <c r="L1153" s="741"/>
      <c r="M1153" s="741"/>
      <c r="N1153" s="738"/>
      <c r="O1153" s="738"/>
      <c r="P1153" s="741"/>
      <c r="Q1153" s="741"/>
      <c r="R1153" s="754"/>
      <c r="S1153" s="742"/>
    </row>
    <row r="1154" spans="1:19" ht="14.4" customHeight="1" x14ac:dyDescent="0.3">
      <c r="A1154" s="737" t="s">
        <v>6689</v>
      </c>
      <c r="B1154" s="738" t="s">
        <v>6898</v>
      </c>
      <c r="C1154" s="738" t="s">
        <v>625</v>
      </c>
      <c r="D1154" s="738" t="s">
        <v>3148</v>
      </c>
      <c r="E1154" s="738" t="s">
        <v>6651</v>
      </c>
      <c r="F1154" s="738" t="s">
        <v>6724</v>
      </c>
      <c r="G1154" s="738" t="s">
        <v>6725</v>
      </c>
      <c r="H1154" s="741">
        <v>3</v>
      </c>
      <c r="I1154" s="741">
        <v>381</v>
      </c>
      <c r="J1154" s="738"/>
      <c r="K1154" s="738">
        <v>127</v>
      </c>
      <c r="L1154" s="741"/>
      <c r="M1154" s="741"/>
      <c r="N1154" s="738"/>
      <c r="O1154" s="738"/>
      <c r="P1154" s="741"/>
      <c r="Q1154" s="741"/>
      <c r="R1154" s="754"/>
      <c r="S1154" s="742"/>
    </row>
    <row r="1155" spans="1:19" ht="14.4" customHeight="1" x14ac:dyDescent="0.3">
      <c r="A1155" s="737" t="s">
        <v>6689</v>
      </c>
      <c r="B1155" s="738" t="s">
        <v>6898</v>
      </c>
      <c r="C1155" s="738" t="s">
        <v>625</v>
      </c>
      <c r="D1155" s="738" t="s">
        <v>3148</v>
      </c>
      <c r="E1155" s="738" t="s">
        <v>6651</v>
      </c>
      <c r="F1155" s="738" t="s">
        <v>6662</v>
      </c>
      <c r="G1155" s="738" t="s">
        <v>6663</v>
      </c>
      <c r="H1155" s="741"/>
      <c r="I1155" s="741"/>
      <c r="J1155" s="738"/>
      <c r="K1155" s="738"/>
      <c r="L1155" s="741"/>
      <c r="M1155" s="741"/>
      <c r="N1155" s="738"/>
      <c r="O1155" s="738"/>
      <c r="P1155" s="741">
        <v>1</v>
      </c>
      <c r="Q1155" s="741">
        <v>86</v>
      </c>
      <c r="R1155" s="754"/>
      <c r="S1155" s="742">
        <v>86</v>
      </c>
    </row>
    <row r="1156" spans="1:19" ht="14.4" customHeight="1" x14ac:dyDescent="0.3">
      <c r="A1156" s="737" t="s">
        <v>6689</v>
      </c>
      <c r="B1156" s="738" t="s">
        <v>6898</v>
      </c>
      <c r="C1156" s="738" t="s">
        <v>625</v>
      </c>
      <c r="D1156" s="738" t="s">
        <v>3148</v>
      </c>
      <c r="E1156" s="738" t="s">
        <v>6651</v>
      </c>
      <c r="F1156" s="738" t="s">
        <v>6782</v>
      </c>
      <c r="G1156" s="738" t="s">
        <v>6783</v>
      </c>
      <c r="H1156" s="741">
        <v>91</v>
      </c>
      <c r="I1156" s="741">
        <v>15015</v>
      </c>
      <c r="J1156" s="738"/>
      <c r="K1156" s="738">
        <v>165</v>
      </c>
      <c r="L1156" s="741"/>
      <c r="M1156" s="741"/>
      <c r="N1156" s="738"/>
      <c r="O1156" s="738"/>
      <c r="P1156" s="741">
        <v>4</v>
      </c>
      <c r="Q1156" s="741">
        <v>708</v>
      </c>
      <c r="R1156" s="754"/>
      <c r="S1156" s="742">
        <v>177</v>
      </c>
    </row>
    <row r="1157" spans="1:19" ht="14.4" customHeight="1" x14ac:dyDescent="0.3">
      <c r="A1157" s="737" t="s">
        <v>6689</v>
      </c>
      <c r="B1157" s="738" t="s">
        <v>6898</v>
      </c>
      <c r="C1157" s="738" t="s">
        <v>625</v>
      </c>
      <c r="D1157" s="738" t="s">
        <v>3148</v>
      </c>
      <c r="E1157" s="738" t="s">
        <v>6651</v>
      </c>
      <c r="F1157" s="738" t="s">
        <v>6699</v>
      </c>
      <c r="G1157" s="738" t="s">
        <v>6700</v>
      </c>
      <c r="H1157" s="741"/>
      <c r="I1157" s="741"/>
      <c r="J1157" s="738"/>
      <c r="K1157" s="738"/>
      <c r="L1157" s="741"/>
      <c r="M1157" s="741"/>
      <c r="N1157" s="738"/>
      <c r="O1157" s="738"/>
      <c r="P1157" s="741">
        <v>1</v>
      </c>
      <c r="Q1157" s="741">
        <v>116</v>
      </c>
      <c r="R1157" s="754"/>
      <c r="S1157" s="742">
        <v>116</v>
      </c>
    </row>
    <row r="1158" spans="1:19" ht="14.4" customHeight="1" x14ac:dyDescent="0.3">
      <c r="A1158" s="737" t="s">
        <v>6689</v>
      </c>
      <c r="B1158" s="738" t="s">
        <v>6898</v>
      </c>
      <c r="C1158" s="738" t="s">
        <v>625</v>
      </c>
      <c r="D1158" s="738" t="s">
        <v>3148</v>
      </c>
      <c r="E1158" s="738" t="s">
        <v>6651</v>
      </c>
      <c r="F1158" s="738" t="s">
        <v>6666</v>
      </c>
      <c r="G1158" s="738" t="s">
        <v>6667</v>
      </c>
      <c r="H1158" s="741">
        <v>45</v>
      </c>
      <c r="I1158" s="741">
        <v>1620</v>
      </c>
      <c r="J1158" s="738"/>
      <c r="K1158" s="738">
        <v>36</v>
      </c>
      <c r="L1158" s="741"/>
      <c r="M1158" s="741"/>
      <c r="N1158" s="738"/>
      <c r="O1158" s="738"/>
      <c r="P1158" s="741">
        <v>1</v>
      </c>
      <c r="Q1158" s="741">
        <v>37</v>
      </c>
      <c r="R1158" s="754"/>
      <c r="S1158" s="742">
        <v>37</v>
      </c>
    </row>
    <row r="1159" spans="1:19" ht="14.4" customHeight="1" x14ac:dyDescent="0.3">
      <c r="A1159" s="737" t="s">
        <v>6689</v>
      </c>
      <c r="B1159" s="738" t="s">
        <v>6898</v>
      </c>
      <c r="C1159" s="738" t="s">
        <v>625</v>
      </c>
      <c r="D1159" s="738" t="s">
        <v>3148</v>
      </c>
      <c r="E1159" s="738" t="s">
        <v>6651</v>
      </c>
      <c r="F1159" s="738" t="s">
        <v>6726</v>
      </c>
      <c r="G1159" s="738" t="s">
        <v>6727</v>
      </c>
      <c r="H1159" s="741">
        <v>4</v>
      </c>
      <c r="I1159" s="741">
        <v>124</v>
      </c>
      <c r="J1159" s="738"/>
      <c r="K1159" s="738">
        <v>31</v>
      </c>
      <c r="L1159" s="741"/>
      <c r="M1159" s="741"/>
      <c r="N1159" s="738"/>
      <c r="O1159" s="738"/>
      <c r="P1159" s="741"/>
      <c r="Q1159" s="741"/>
      <c r="R1159" s="754"/>
      <c r="S1159" s="742"/>
    </row>
    <row r="1160" spans="1:19" ht="14.4" customHeight="1" x14ac:dyDescent="0.3">
      <c r="A1160" s="737" t="s">
        <v>6689</v>
      </c>
      <c r="B1160" s="738" t="s">
        <v>6898</v>
      </c>
      <c r="C1160" s="738" t="s">
        <v>625</v>
      </c>
      <c r="D1160" s="738" t="s">
        <v>3148</v>
      </c>
      <c r="E1160" s="738" t="s">
        <v>6651</v>
      </c>
      <c r="F1160" s="738" t="s">
        <v>6758</v>
      </c>
      <c r="G1160" s="738" t="s">
        <v>6759</v>
      </c>
      <c r="H1160" s="741">
        <v>175</v>
      </c>
      <c r="I1160" s="741">
        <v>57925</v>
      </c>
      <c r="J1160" s="738">
        <v>163.62994350282486</v>
      </c>
      <c r="K1160" s="738">
        <v>331</v>
      </c>
      <c r="L1160" s="741">
        <v>1</v>
      </c>
      <c r="M1160" s="741">
        <v>354</v>
      </c>
      <c r="N1160" s="738">
        <v>1</v>
      </c>
      <c r="O1160" s="738">
        <v>354</v>
      </c>
      <c r="P1160" s="741">
        <v>1</v>
      </c>
      <c r="Q1160" s="741">
        <v>355</v>
      </c>
      <c r="R1160" s="754">
        <v>1.0028248587570621</v>
      </c>
      <c r="S1160" s="742">
        <v>355</v>
      </c>
    </row>
    <row r="1161" spans="1:19" ht="14.4" customHeight="1" x14ac:dyDescent="0.3">
      <c r="A1161" s="737" t="s">
        <v>6689</v>
      </c>
      <c r="B1161" s="738" t="s">
        <v>6898</v>
      </c>
      <c r="C1161" s="738" t="s">
        <v>625</v>
      </c>
      <c r="D1161" s="738" t="s">
        <v>3148</v>
      </c>
      <c r="E1161" s="738" t="s">
        <v>6651</v>
      </c>
      <c r="F1161" s="738" t="s">
        <v>6920</v>
      </c>
      <c r="G1161" s="738" t="s">
        <v>6921</v>
      </c>
      <c r="H1161" s="741">
        <v>2</v>
      </c>
      <c r="I1161" s="741">
        <v>0</v>
      </c>
      <c r="J1161" s="738"/>
      <c r="K1161" s="738">
        <v>0</v>
      </c>
      <c r="L1161" s="741"/>
      <c r="M1161" s="741"/>
      <c r="N1161" s="738"/>
      <c r="O1161" s="738"/>
      <c r="P1161" s="741"/>
      <c r="Q1161" s="741"/>
      <c r="R1161" s="754"/>
      <c r="S1161" s="742"/>
    </row>
    <row r="1162" spans="1:19" ht="14.4" customHeight="1" x14ac:dyDescent="0.3">
      <c r="A1162" s="737" t="s">
        <v>6689</v>
      </c>
      <c r="B1162" s="738" t="s">
        <v>6898</v>
      </c>
      <c r="C1162" s="738" t="s">
        <v>625</v>
      </c>
      <c r="D1162" s="738" t="s">
        <v>3148</v>
      </c>
      <c r="E1162" s="738" t="s">
        <v>6651</v>
      </c>
      <c r="F1162" s="738" t="s">
        <v>6926</v>
      </c>
      <c r="G1162" s="738" t="s">
        <v>6927</v>
      </c>
      <c r="H1162" s="741">
        <v>32</v>
      </c>
      <c r="I1162" s="741">
        <v>20896</v>
      </c>
      <c r="J1162" s="738"/>
      <c r="K1162" s="738">
        <v>653</v>
      </c>
      <c r="L1162" s="741"/>
      <c r="M1162" s="741"/>
      <c r="N1162" s="738"/>
      <c r="O1162" s="738"/>
      <c r="P1162" s="741"/>
      <c r="Q1162" s="741"/>
      <c r="R1162" s="754"/>
      <c r="S1162" s="742"/>
    </row>
    <row r="1163" spans="1:19" ht="14.4" customHeight="1" x14ac:dyDescent="0.3">
      <c r="A1163" s="737" t="s">
        <v>6689</v>
      </c>
      <c r="B1163" s="738" t="s">
        <v>6898</v>
      </c>
      <c r="C1163" s="738" t="s">
        <v>625</v>
      </c>
      <c r="D1163" s="738" t="s">
        <v>3149</v>
      </c>
      <c r="E1163" s="738" t="s">
        <v>6651</v>
      </c>
      <c r="F1163" s="738" t="s">
        <v>6656</v>
      </c>
      <c r="G1163" s="738" t="s">
        <v>6657</v>
      </c>
      <c r="H1163" s="741"/>
      <c r="I1163" s="741"/>
      <c r="J1163" s="738"/>
      <c r="K1163" s="738"/>
      <c r="L1163" s="741">
        <v>7</v>
      </c>
      <c r="M1163" s="741">
        <v>462</v>
      </c>
      <c r="N1163" s="738">
        <v>1</v>
      </c>
      <c r="O1163" s="738">
        <v>66</v>
      </c>
      <c r="P1163" s="741"/>
      <c r="Q1163" s="741"/>
      <c r="R1163" s="754"/>
      <c r="S1163" s="742"/>
    </row>
    <row r="1164" spans="1:19" ht="14.4" customHeight="1" x14ac:dyDescent="0.3">
      <c r="A1164" s="737" t="s">
        <v>6689</v>
      </c>
      <c r="B1164" s="738" t="s">
        <v>6898</v>
      </c>
      <c r="C1164" s="738" t="s">
        <v>625</v>
      </c>
      <c r="D1164" s="738" t="s">
        <v>3149</v>
      </c>
      <c r="E1164" s="738" t="s">
        <v>6651</v>
      </c>
      <c r="F1164" s="738" t="s">
        <v>6720</v>
      </c>
      <c r="G1164" s="738" t="s">
        <v>6721</v>
      </c>
      <c r="H1164" s="741">
        <v>4</v>
      </c>
      <c r="I1164" s="741">
        <v>576</v>
      </c>
      <c r="J1164" s="738">
        <v>3.9452054794520546</v>
      </c>
      <c r="K1164" s="738">
        <v>144</v>
      </c>
      <c r="L1164" s="741">
        <v>1</v>
      </c>
      <c r="M1164" s="741">
        <v>146</v>
      </c>
      <c r="N1164" s="738">
        <v>1</v>
      </c>
      <c r="O1164" s="738">
        <v>146</v>
      </c>
      <c r="P1164" s="741">
        <v>1</v>
      </c>
      <c r="Q1164" s="741">
        <v>147</v>
      </c>
      <c r="R1164" s="754">
        <v>1.0068493150684932</v>
      </c>
      <c r="S1164" s="742">
        <v>147</v>
      </c>
    </row>
    <row r="1165" spans="1:19" ht="14.4" customHeight="1" x14ac:dyDescent="0.3">
      <c r="A1165" s="737" t="s">
        <v>6689</v>
      </c>
      <c r="B1165" s="738" t="s">
        <v>6898</v>
      </c>
      <c r="C1165" s="738" t="s">
        <v>625</v>
      </c>
      <c r="D1165" s="738" t="s">
        <v>3149</v>
      </c>
      <c r="E1165" s="738" t="s">
        <v>6651</v>
      </c>
      <c r="F1165" s="738" t="s">
        <v>6695</v>
      </c>
      <c r="G1165" s="738" t="s">
        <v>6696</v>
      </c>
      <c r="H1165" s="741">
        <v>1</v>
      </c>
      <c r="I1165" s="741">
        <v>35</v>
      </c>
      <c r="J1165" s="738">
        <v>0.31531531531531531</v>
      </c>
      <c r="K1165" s="738">
        <v>35</v>
      </c>
      <c r="L1165" s="741">
        <v>3</v>
      </c>
      <c r="M1165" s="741">
        <v>111</v>
      </c>
      <c r="N1165" s="738">
        <v>1</v>
      </c>
      <c r="O1165" s="738">
        <v>37</v>
      </c>
      <c r="P1165" s="741"/>
      <c r="Q1165" s="741"/>
      <c r="R1165" s="754"/>
      <c r="S1165" s="742"/>
    </row>
    <row r="1166" spans="1:19" ht="14.4" customHeight="1" x14ac:dyDescent="0.3">
      <c r="A1166" s="737" t="s">
        <v>6689</v>
      </c>
      <c r="B1166" s="738" t="s">
        <v>6898</v>
      </c>
      <c r="C1166" s="738" t="s">
        <v>625</v>
      </c>
      <c r="D1166" s="738" t="s">
        <v>3149</v>
      </c>
      <c r="E1166" s="738" t="s">
        <v>6651</v>
      </c>
      <c r="F1166" s="738" t="s">
        <v>6782</v>
      </c>
      <c r="G1166" s="738" t="s">
        <v>6783</v>
      </c>
      <c r="H1166" s="741">
        <v>1</v>
      </c>
      <c r="I1166" s="741">
        <v>165</v>
      </c>
      <c r="J1166" s="738">
        <v>0.10357815442561205</v>
      </c>
      <c r="K1166" s="738">
        <v>165</v>
      </c>
      <c r="L1166" s="741">
        <v>9</v>
      </c>
      <c r="M1166" s="741">
        <v>1593</v>
      </c>
      <c r="N1166" s="738">
        <v>1</v>
      </c>
      <c r="O1166" s="738">
        <v>177</v>
      </c>
      <c r="P1166" s="741"/>
      <c r="Q1166" s="741"/>
      <c r="R1166" s="754"/>
      <c r="S1166" s="742"/>
    </row>
    <row r="1167" spans="1:19" ht="14.4" customHeight="1" x14ac:dyDescent="0.3">
      <c r="A1167" s="737" t="s">
        <v>6689</v>
      </c>
      <c r="B1167" s="738" t="s">
        <v>6898</v>
      </c>
      <c r="C1167" s="738" t="s">
        <v>625</v>
      </c>
      <c r="D1167" s="738" t="s">
        <v>3149</v>
      </c>
      <c r="E1167" s="738" t="s">
        <v>6651</v>
      </c>
      <c r="F1167" s="738" t="s">
        <v>6699</v>
      </c>
      <c r="G1167" s="738" t="s">
        <v>6700</v>
      </c>
      <c r="H1167" s="741">
        <v>3</v>
      </c>
      <c r="I1167" s="741">
        <v>324</v>
      </c>
      <c r="J1167" s="738">
        <v>0.12143928035982009</v>
      </c>
      <c r="K1167" s="738">
        <v>108</v>
      </c>
      <c r="L1167" s="741">
        <v>23</v>
      </c>
      <c r="M1167" s="741">
        <v>2668</v>
      </c>
      <c r="N1167" s="738">
        <v>1</v>
      </c>
      <c r="O1167" s="738">
        <v>116</v>
      </c>
      <c r="P1167" s="741">
        <v>6</v>
      </c>
      <c r="Q1167" s="741">
        <v>696</v>
      </c>
      <c r="R1167" s="754">
        <v>0.2608695652173913</v>
      </c>
      <c r="S1167" s="742">
        <v>116</v>
      </c>
    </row>
    <row r="1168" spans="1:19" ht="14.4" customHeight="1" x14ac:dyDescent="0.3">
      <c r="A1168" s="737" t="s">
        <v>6689</v>
      </c>
      <c r="B1168" s="738" t="s">
        <v>6898</v>
      </c>
      <c r="C1168" s="738" t="s">
        <v>625</v>
      </c>
      <c r="D1168" s="738" t="s">
        <v>3149</v>
      </c>
      <c r="E1168" s="738" t="s">
        <v>6651</v>
      </c>
      <c r="F1168" s="738" t="s">
        <v>6666</v>
      </c>
      <c r="G1168" s="738" t="s">
        <v>6667</v>
      </c>
      <c r="H1168" s="741"/>
      <c r="I1168" s="741"/>
      <c r="J1168" s="738"/>
      <c r="K1168" s="738"/>
      <c r="L1168" s="741">
        <v>4</v>
      </c>
      <c r="M1168" s="741">
        <v>148</v>
      </c>
      <c r="N1168" s="738">
        <v>1</v>
      </c>
      <c r="O1168" s="738">
        <v>37</v>
      </c>
      <c r="P1168" s="741">
        <v>1</v>
      </c>
      <c r="Q1168" s="741">
        <v>37</v>
      </c>
      <c r="R1168" s="754">
        <v>0.25</v>
      </c>
      <c r="S1168" s="742">
        <v>37</v>
      </c>
    </row>
    <row r="1169" spans="1:19" ht="14.4" customHeight="1" x14ac:dyDescent="0.3">
      <c r="A1169" s="737" t="s">
        <v>6689</v>
      </c>
      <c r="B1169" s="738" t="s">
        <v>6898</v>
      </c>
      <c r="C1169" s="738" t="s">
        <v>625</v>
      </c>
      <c r="D1169" s="738" t="s">
        <v>3149</v>
      </c>
      <c r="E1169" s="738" t="s">
        <v>6651</v>
      </c>
      <c r="F1169" s="738" t="s">
        <v>6758</v>
      </c>
      <c r="G1169" s="738" t="s">
        <v>6759</v>
      </c>
      <c r="H1169" s="741">
        <v>7</v>
      </c>
      <c r="I1169" s="741">
        <v>2317</v>
      </c>
      <c r="J1169" s="738">
        <v>0.15221390093286033</v>
      </c>
      <c r="K1169" s="738">
        <v>331</v>
      </c>
      <c r="L1169" s="741">
        <v>43</v>
      </c>
      <c r="M1169" s="741">
        <v>15222</v>
      </c>
      <c r="N1169" s="738">
        <v>1</v>
      </c>
      <c r="O1169" s="738">
        <v>354</v>
      </c>
      <c r="P1169" s="741">
        <v>20</v>
      </c>
      <c r="Q1169" s="741">
        <v>7100</v>
      </c>
      <c r="R1169" s="754">
        <v>0.46643016686374983</v>
      </c>
      <c r="S1169" s="742">
        <v>355</v>
      </c>
    </row>
    <row r="1170" spans="1:19" ht="14.4" customHeight="1" x14ac:dyDescent="0.3">
      <c r="A1170" s="737" t="s">
        <v>6689</v>
      </c>
      <c r="B1170" s="738" t="s">
        <v>6898</v>
      </c>
      <c r="C1170" s="738" t="s">
        <v>625</v>
      </c>
      <c r="D1170" s="738" t="s">
        <v>3149</v>
      </c>
      <c r="E1170" s="738" t="s">
        <v>6651</v>
      </c>
      <c r="F1170" s="738" t="s">
        <v>6920</v>
      </c>
      <c r="G1170" s="738" t="s">
        <v>6921</v>
      </c>
      <c r="H1170" s="741"/>
      <c r="I1170" s="741"/>
      <c r="J1170" s="738"/>
      <c r="K1170" s="738"/>
      <c r="L1170" s="741">
        <v>32</v>
      </c>
      <c r="M1170" s="741">
        <v>0</v>
      </c>
      <c r="N1170" s="738"/>
      <c r="O1170" s="738">
        <v>0</v>
      </c>
      <c r="P1170" s="741">
        <v>5</v>
      </c>
      <c r="Q1170" s="741">
        <v>0</v>
      </c>
      <c r="R1170" s="754"/>
      <c r="S1170" s="742">
        <v>0</v>
      </c>
    </row>
    <row r="1171" spans="1:19" ht="14.4" customHeight="1" x14ac:dyDescent="0.3">
      <c r="A1171" s="737" t="s">
        <v>6689</v>
      </c>
      <c r="B1171" s="738" t="s">
        <v>6898</v>
      </c>
      <c r="C1171" s="738" t="s">
        <v>625</v>
      </c>
      <c r="D1171" s="738" t="s">
        <v>3149</v>
      </c>
      <c r="E1171" s="738" t="s">
        <v>6651</v>
      </c>
      <c r="F1171" s="738" t="s">
        <v>6924</v>
      </c>
      <c r="G1171" s="738" t="s">
        <v>6925</v>
      </c>
      <c r="H1171" s="741"/>
      <c r="I1171" s="741"/>
      <c r="J1171" s="738"/>
      <c r="K1171" s="738"/>
      <c r="L1171" s="741">
        <v>30</v>
      </c>
      <c r="M1171" s="741">
        <v>6000</v>
      </c>
      <c r="N1171" s="738">
        <v>1</v>
      </c>
      <c r="O1171" s="738">
        <v>200</v>
      </c>
      <c r="P1171" s="741">
        <v>8</v>
      </c>
      <c r="Q1171" s="741">
        <v>1600</v>
      </c>
      <c r="R1171" s="754">
        <v>0.26666666666666666</v>
      </c>
      <c r="S1171" s="742">
        <v>200</v>
      </c>
    </row>
    <row r="1172" spans="1:19" ht="14.4" customHeight="1" x14ac:dyDescent="0.3">
      <c r="A1172" s="737" t="s">
        <v>6689</v>
      </c>
      <c r="B1172" s="738" t="s">
        <v>6898</v>
      </c>
      <c r="C1172" s="738" t="s">
        <v>625</v>
      </c>
      <c r="D1172" s="738" t="s">
        <v>3149</v>
      </c>
      <c r="E1172" s="738" t="s">
        <v>6651</v>
      </c>
      <c r="F1172" s="738" t="s">
        <v>6703</v>
      </c>
      <c r="G1172" s="738" t="s">
        <v>6704</v>
      </c>
      <c r="H1172" s="741"/>
      <c r="I1172" s="741"/>
      <c r="J1172" s="738"/>
      <c r="K1172" s="738"/>
      <c r="L1172" s="741"/>
      <c r="M1172" s="741"/>
      <c r="N1172" s="738"/>
      <c r="O1172" s="738"/>
      <c r="P1172" s="741">
        <v>1</v>
      </c>
      <c r="Q1172" s="741">
        <v>74</v>
      </c>
      <c r="R1172" s="754"/>
      <c r="S1172" s="742">
        <v>74</v>
      </c>
    </row>
    <row r="1173" spans="1:19" ht="14.4" customHeight="1" x14ac:dyDescent="0.3">
      <c r="A1173" s="737" t="s">
        <v>6689</v>
      </c>
      <c r="B1173" s="738" t="s">
        <v>6898</v>
      </c>
      <c r="C1173" s="738" t="s">
        <v>625</v>
      </c>
      <c r="D1173" s="738" t="s">
        <v>3149</v>
      </c>
      <c r="E1173" s="738" t="s">
        <v>6651</v>
      </c>
      <c r="F1173" s="738" t="s">
        <v>6760</v>
      </c>
      <c r="G1173" s="738" t="s">
        <v>6761</v>
      </c>
      <c r="H1173" s="741">
        <v>3</v>
      </c>
      <c r="I1173" s="741">
        <v>231</v>
      </c>
      <c r="J1173" s="738">
        <v>1.5</v>
      </c>
      <c r="K1173" s="738">
        <v>77</v>
      </c>
      <c r="L1173" s="741">
        <v>2</v>
      </c>
      <c r="M1173" s="741">
        <v>154</v>
      </c>
      <c r="N1173" s="738">
        <v>1</v>
      </c>
      <c r="O1173" s="738">
        <v>77</v>
      </c>
      <c r="P1173" s="741"/>
      <c r="Q1173" s="741"/>
      <c r="R1173" s="754"/>
      <c r="S1173" s="742"/>
    </row>
    <row r="1174" spans="1:19" ht="14.4" customHeight="1" x14ac:dyDescent="0.3">
      <c r="A1174" s="737" t="s">
        <v>6689</v>
      </c>
      <c r="B1174" s="738" t="s">
        <v>6898</v>
      </c>
      <c r="C1174" s="738" t="s">
        <v>6776</v>
      </c>
      <c r="D1174" s="738" t="s">
        <v>6614</v>
      </c>
      <c r="E1174" s="738" t="s">
        <v>6633</v>
      </c>
      <c r="F1174" s="738" t="s">
        <v>6735</v>
      </c>
      <c r="G1174" s="738" t="s">
        <v>6777</v>
      </c>
      <c r="H1174" s="741">
        <v>0</v>
      </c>
      <c r="I1174" s="741">
        <v>-7.2759576141834259E-12</v>
      </c>
      <c r="J1174" s="738">
        <v>1</v>
      </c>
      <c r="K1174" s="738"/>
      <c r="L1174" s="741">
        <v>0</v>
      </c>
      <c r="M1174" s="741">
        <v>-7.2759576141834259E-12</v>
      </c>
      <c r="N1174" s="738">
        <v>1</v>
      </c>
      <c r="O1174" s="738"/>
      <c r="P1174" s="741"/>
      <c r="Q1174" s="741"/>
      <c r="R1174" s="754"/>
      <c r="S1174" s="742"/>
    </row>
    <row r="1175" spans="1:19" ht="14.4" customHeight="1" x14ac:dyDescent="0.3">
      <c r="A1175" s="737" t="s">
        <v>6689</v>
      </c>
      <c r="B1175" s="738" t="s">
        <v>6936</v>
      </c>
      <c r="C1175" s="738" t="s">
        <v>625</v>
      </c>
      <c r="D1175" s="738" t="s">
        <v>6614</v>
      </c>
      <c r="E1175" s="738" t="s">
        <v>6651</v>
      </c>
      <c r="F1175" s="738" t="s">
        <v>6937</v>
      </c>
      <c r="G1175" s="738" t="s">
        <v>6938</v>
      </c>
      <c r="H1175" s="741"/>
      <c r="I1175" s="741"/>
      <c r="J1175" s="738"/>
      <c r="K1175" s="738"/>
      <c r="L1175" s="741">
        <v>5</v>
      </c>
      <c r="M1175" s="741">
        <v>705</v>
      </c>
      <c r="N1175" s="738">
        <v>1</v>
      </c>
      <c r="O1175" s="738">
        <v>141</v>
      </c>
      <c r="P1175" s="741">
        <v>17</v>
      </c>
      <c r="Q1175" s="741">
        <v>2397</v>
      </c>
      <c r="R1175" s="754">
        <v>3.4</v>
      </c>
      <c r="S1175" s="742">
        <v>141</v>
      </c>
    </row>
    <row r="1176" spans="1:19" ht="14.4" customHeight="1" x14ac:dyDescent="0.3">
      <c r="A1176" s="737" t="s">
        <v>6689</v>
      </c>
      <c r="B1176" s="738" t="s">
        <v>6936</v>
      </c>
      <c r="C1176" s="738" t="s">
        <v>625</v>
      </c>
      <c r="D1176" s="738" t="s">
        <v>6614</v>
      </c>
      <c r="E1176" s="738" t="s">
        <v>6651</v>
      </c>
      <c r="F1176" s="738" t="s">
        <v>6943</v>
      </c>
      <c r="G1176" s="738" t="s">
        <v>6944</v>
      </c>
      <c r="H1176" s="741"/>
      <c r="I1176" s="741"/>
      <c r="J1176" s="738"/>
      <c r="K1176" s="738"/>
      <c r="L1176" s="741">
        <v>5</v>
      </c>
      <c r="M1176" s="741">
        <v>5040</v>
      </c>
      <c r="N1176" s="738">
        <v>1</v>
      </c>
      <c r="O1176" s="738">
        <v>1008</v>
      </c>
      <c r="P1176" s="741">
        <v>17</v>
      </c>
      <c r="Q1176" s="741">
        <v>17153</v>
      </c>
      <c r="R1176" s="754">
        <v>3.403373015873016</v>
      </c>
      <c r="S1176" s="742">
        <v>1009</v>
      </c>
    </row>
    <row r="1177" spans="1:19" ht="14.4" customHeight="1" x14ac:dyDescent="0.3">
      <c r="A1177" s="737" t="s">
        <v>6689</v>
      </c>
      <c r="B1177" s="738" t="s">
        <v>6936</v>
      </c>
      <c r="C1177" s="738" t="s">
        <v>625</v>
      </c>
      <c r="D1177" s="738" t="s">
        <v>6614</v>
      </c>
      <c r="E1177" s="738" t="s">
        <v>6651</v>
      </c>
      <c r="F1177" s="738" t="s">
        <v>6664</v>
      </c>
      <c r="G1177" s="738" t="s">
        <v>6665</v>
      </c>
      <c r="H1177" s="741">
        <v>14</v>
      </c>
      <c r="I1177" s="741">
        <v>0</v>
      </c>
      <c r="J1177" s="738"/>
      <c r="K1177" s="738">
        <v>0</v>
      </c>
      <c r="L1177" s="741"/>
      <c r="M1177" s="741"/>
      <c r="N1177" s="738"/>
      <c r="O1177" s="738"/>
      <c r="P1177" s="741"/>
      <c r="Q1177" s="741"/>
      <c r="R1177" s="754"/>
      <c r="S1177" s="742"/>
    </row>
    <row r="1178" spans="1:19" ht="14.4" customHeight="1" x14ac:dyDescent="0.3">
      <c r="A1178" s="737" t="s">
        <v>6689</v>
      </c>
      <c r="B1178" s="738" t="s">
        <v>6936</v>
      </c>
      <c r="C1178" s="738" t="s">
        <v>625</v>
      </c>
      <c r="D1178" s="738" t="s">
        <v>6614</v>
      </c>
      <c r="E1178" s="738" t="s">
        <v>6651</v>
      </c>
      <c r="F1178" s="738" t="s">
        <v>6947</v>
      </c>
      <c r="G1178" s="738" t="s">
        <v>6948</v>
      </c>
      <c r="H1178" s="741"/>
      <c r="I1178" s="741"/>
      <c r="J1178" s="738"/>
      <c r="K1178" s="738"/>
      <c r="L1178" s="741">
        <v>4</v>
      </c>
      <c r="M1178" s="741">
        <v>1416</v>
      </c>
      <c r="N1178" s="738">
        <v>1</v>
      </c>
      <c r="O1178" s="738">
        <v>354</v>
      </c>
      <c r="P1178" s="741">
        <v>17</v>
      </c>
      <c r="Q1178" s="741">
        <v>6035</v>
      </c>
      <c r="R1178" s="754">
        <v>4.2620056497175138</v>
      </c>
      <c r="S1178" s="742">
        <v>355</v>
      </c>
    </row>
    <row r="1179" spans="1:19" ht="14.4" customHeight="1" x14ac:dyDescent="0.3">
      <c r="A1179" s="737" t="s">
        <v>6689</v>
      </c>
      <c r="B1179" s="738" t="s">
        <v>6936</v>
      </c>
      <c r="C1179" s="738" t="s">
        <v>625</v>
      </c>
      <c r="D1179" s="738" t="s">
        <v>6614</v>
      </c>
      <c r="E1179" s="738" t="s">
        <v>6651</v>
      </c>
      <c r="F1179" s="738" t="s">
        <v>6699</v>
      </c>
      <c r="G1179" s="738" t="s">
        <v>6700</v>
      </c>
      <c r="H1179" s="741">
        <v>8</v>
      </c>
      <c r="I1179" s="741">
        <v>864</v>
      </c>
      <c r="J1179" s="738">
        <v>0.7448275862068966</v>
      </c>
      <c r="K1179" s="738">
        <v>108</v>
      </c>
      <c r="L1179" s="741">
        <v>10</v>
      </c>
      <c r="M1179" s="741">
        <v>1160</v>
      </c>
      <c r="N1179" s="738">
        <v>1</v>
      </c>
      <c r="O1179" s="738">
        <v>116</v>
      </c>
      <c r="P1179" s="741">
        <v>25</v>
      </c>
      <c r="Q1179" s="741">
        <v>2900</v>
      </c>
      <c r="R1179" s="754">
        <v>2.5</v>
      </c>
      <c r="S1179" s="742">
        <v>116</v>
      </c>
    </row>
    <row r="1180" spans="1:19" ht="14.4" customHeight="1" x14ac:dyDescent="0.3">
      <c r="A1180" s="737" t="s">
        <v>6689</v>
      </c>
      <c r="B1180" s="738" t="s">
        <v>6936</v>
      </c>
      <c r="C1180" s="738" t="s">
        <v>625</v>
      </c>
      <c r="D1180" s="738" t="s">
        <v>6614</v>
      </c>
      <c r="E1180" s="738" t="s">
        <v>6651</v>
      </c>
      <c r="F1180" s="738" t="s">
        <v>6666</v>
      </c>
      <c r="G1180" s="738" t="s">
        <v>6667</v>
      </c>
      <c r="H1180" s="741"/>
      <c r="I1180" s="741"/>
      <c r="J1180" s="738"/>
      <c r="K1180" s="738"/>
      <c r="L1180" s="741">
        <v>1</v>
      </c>
      <c r="M1180" s="741">
        <v>37</v>
      </c>
      <c r="N1180" s="738">
        <v>1</v>
      </c>
      <c r="O1180" s="738">
        <v>37</v>
      </c>
      <c r="P1180" s="741"/>
      <c r="Q1180" s="741"/>
      <c r="R1180" s="754"/>
      <c r="S1180" s="742"/>
    </row>
    <row r="1181" spans="1:19" ht="14.4" customHeight="1" x14ac:dyDescent="0.3">
      <c r="A1181" s="737" t="s">
        <v>6689</v>
      </c>
      <c r="B1181" s="738" t="s">
        <v>6936</v>
      </c>
      <c r="C1181" s="738" t="s">
        <v>625</v>
      </c>
      <c r="D1181" s="738" t="s">
        <v>6614</v>
      </c>
      <c r="E1181" s="738" t="s">
        <v>6651</v>
      </c>
      <c r="F1181" s="738" t="s">
        <v>6786</v>
      </c>
      <c r="G1181" s="738" t="s">
        <v>6787</v>
      </c>
      <c r="H1181" s="741"/>
      <c r="I1181" s="741"/>
      <c r="J1181" s="738"/>
      <c r="K1181" s="738"/>
      <c r="L1181" s="741">
        <v>1</v>
      </c>
      <c r="M1181" s="741">
        <v>345</v>
      </c>
      <c r="N1181" s="738">
        <v>1</v>
      </c>
      <c r="O1181" s="738">
        <v>345</v>
      </c>
      <c r="P1181" s="741">
        <v>3</v>
      </c>
      <c r="Q1181" s="741">
        <v>1035</v>
      </c>
      <c r="R1181" s="754">
        <v>3</v>
      </c>
      <c r="S1181" s="742">
        <v>345</v>
      </c>
    </row>
    <row r="1182" spans="1:19" ht="14.4" customHeight="1" x14ac:dyDescent="0.3">
      <c r="A1182" s="737" t="s">
        <v>6689</v>
      </c>
      <c r="B1182" s="738" t="s">
        <v>6936</v>
      </c>
      <c r="C1182" s="738" t="s">
        <v>625</v>
      </c>
      <c r="D1182" s="738" t="s">
        <v>3099</v>
      </c>
      <c r="E1182" s="738" t="s">
        <v>6651</v>
      </c>
      <c r="F1182" s="738" t="s">
        <v>6786</v>
      </c>
      <c r="G1182" s="738" t="s">
        <v>6787</v>
      </c>
      <c r="H1182" s="741">
        <v>2</v>
      </c>
      <c r="I1182" s="741">
        <v>672</v>
      </c>
      <c r="J1182" s="738">
        <v>1.9478260869565218</v>
      </c>
      <c r="K1182" s="738">
        <v>336</v>
      </c>
      <c r="L1182" s="741">
        <v>1</v>
      </c>
      <c r="M1182" s="741">
        <v>345</v>
      </c>
      <c r="N1182" s="738">
        <v>1</v>
      </c>
      <c r="O1182" s="738">
        <v>345</v>
      </c>
      <c r="P1182" s="741">
        <v>1</v>
      </c>
      <c r="Q1182" s="741">
        <v>345</v>
      </c>
      <c r="R1182" s="754">
        <v>1</v>
      </c>
      <c r="S1182" s="742">
        <v>345</v>
      </c>
    </row>
    <row r="1183" spans="1:19" ht="14.4" customHeight="1" x14ac:dyDescent="0.3">
      <c r="A1183" s="737" t="s">
        <v>6689</v>
      </c>
      <c r="B1183" s="738" t="s">
        <v>6936</v>
      </c>
      <c r="C1183" s="738" t="s">
        <v>625</v>
      </c>
      <c r="D1183" s="738" t="s">
        <v>3105</v>
      </c>
      <c r="E1183" s="738" t="s">
        <v>6651</v>
      </c>
      <c r="F1183" s="738" t="s">
        <v>6695</v>
      </c>
      <c r="G1183" s="738" t="s">
        <v>6696</v>
      </c>
      <c r="H1183" s="741"/>
      <c r="I1183" s="741"/>
      <c r="J1183" s="738"/>
      <c r="K1183" s="738"/>
      <c r="L1183" s="741">
        <v>3</v>
      </c>
      <c r="M1183" s="741">
        <v>111</v>
      </c>
      <c r="N1183" s="738">
        <v>1</v>
      </c>
      <c r="O1183" s="738">
        <v>37</v>
      </c>
      <c r="P1183" s="741"/>
      <c r="Q1183" s="741"/>
      <c r="R1183" s="754"/>
      <c r="S1183" s="742"/>
    </row>
    <row r="1184" spans="1:19" ht="14.4" customHeight="1" x14ac:dyDescent="0.3">
      <c r="A1184" s="737" t="s">
        <v>6689</v>
      </c>
      <c r="B1184" s="738" t="s">
        <v>6936</v>
      </c>
      <c r="C1184" s="738" t="s">
        <v>625</v>
      </c>
      <c r="D1184" s="738" t="s">
        <v>3105</v>
      </c>
      <c r="E1184" s="738" t="s">
        <v>6651</v>
      </c>
      <c r="F1184" s="738" t="s">
        <v>6937</v>
      </c>
      <c r="G1184" s="738" t="s">
        <v>6938</v>
      </c>
      <c r="H1184" s="741">
        <v>5</v>
      </c>
      <c r="I1184" s="741">
        <v>500</v>
      </c>
      <c r="J1184" s="738">
        <v>4.4326241134751775E-2</v>
      </c>
      <c r="K1184" s="738">
        <v>100</v>
      </c>
      <c r="L1184" s="741">
        <v>80</v>
      </c>
      <c r="M1184" s="741">
        <v>11280</v>
      </c>
      <c r="N1184" s="738">
        <v>1</v>
      </c>
      <c r="O1184" s="738">
        <v>141</v>
      </c>
      <c r="P1184" s="741">
        <v>10</v>
      </c>
      <c r="Q1184" s="741">
        <v>1410</v>
      </c>
      <c r="R1184" s="754">
        <v>0.125</v>
      </c>
      <c r="S1184" s="742">
        <v>141</v>
      </c>
    </row>
    <row r="1185" spans="1:19" ht="14.4" customHeight="1" x14ac:dyDescent="0.3">
      <c r="A1185" s="737" t="s">
        <v>6689</v>
      </c>
      <c r="B1185" s="738" t="s">
        <v>6936</v>
      </c>
      <c r="C1185" s="738" t="s">
        <v>625</v>
      </c>
      <c r="D1185" s="738" t="s">
        <v>3105</v>
      </c>
      <c r="E1185" s="738" t="s">
        <v>6651</v>
      </c>
      <c r="F1185" s="738" t="s">
        <v>6939</v>
      </c>
      <c r="G1185" s="738" t="s">
        <v>6940</v>
      </c>
      <c r="H1185" s="741"/>
      <c r="I1185" s="741"/>
      <c r="J1185" s="738"/>
      <c r="K1185" s="738"/>
      <c r="L1185" s="741">
        <v>58</v>
      </c>
      <c r="M1185" s="741">
        <v>55506</v>
      </c>
      <c r="N1185" s="738">
        <v>1</v>
      </c>
      <c r="O1185" s="738">
        <v>957</v>
      </c>
      <c r="P1185" s="741">
        <v>52</v>
      </c>
      <c r="Q1185" s="741">
        <v>49764</v>
      </c>
      <c r="R1185" s="754">
        <v>0.89655172413793105</v>
      </c>
      <c r="S1185" s="742">
        <v>957</v>
      </c>
    </row>
    <row r="1186" spans="1:19" ht="14.4" customHeight="1" x14ac:dyDescent="0.3">
      <c r="A1186" s="737" t="s">
        <v>6689</v>
      </c>
      <c r="B1186" s="738" t="s">
        <v>6936</v>
      </c>
      <c r="C1186" s="738" t="s">
        <v>625</v>
      </c>
      <c r="D1186" s="738" t="s">
        <v>3105</v>
      </c>
      <c r="E1186" s="738" t="s">
        <v>6651</v>
      </c>
      <c r="F1186" s="738" t="s">
        <v>6943</v>
      </c>
      <c r="G1186" s="738" t="s">
        <v>6944</v>
      </c>
      <c r="H1186" s="741">
        <v>5</v>
      </c>
      <c r="I1186" s="741">
        <v>4925</v>
      </c>
      <c r="J1186" s="738">
        <v>6.6025847275847274E-2</v>
      </c>
      <c r="K1186" s="738">
        <v>985</v>
      </c>
      <c r="L1186" s="741">
        <v>74</v>
      </c>
      <c r="M1186" s="741">
        <v>74592</v>
      </c>
      <c r="N1186" s="738">
        <v>1</v>
      </c>
      <c r="O1186" s="738">
        <v>1008</v>
      </c>
      <c r="P1186" s="741">
        <v>10</v>
      </c>
      <c r="Q1186" s="741">
        <v>10090</v>
      </c>
      <c r="R1186" s="754">
        <v>0.13526919776919777</v>
      </c>
      <c r="S1186" s="742">
        <v>1009</v>
      </c>
    </row>
    <row r="1187" spans="1:19" ht="14.4" customHeight="1" x14ac:dyDescent="0.3">
      <c r="A1187" s="737" t="s">
        <v>6689</v>
      </c>
      <c r="B1187" s="738" t="s">
        <v>6936</v>
      </c>
      <c r="C1187" s="738" t="s">
        <v>625</v>
      </c>
      <c r="D1187" s="738" t="s">
        <v>3105</v>
      </c>
      <c r="E1187" s="738" t="s">
        <v>6651</v>
      </c>
      <c r="F1187" s="738" t="s">
        <v>6664</v>
      </c>
      <c r="G1187" s="738" t="s">
        <v>6665</v>
      </c>
      <c r="H1187" s="741"/>
      <c r="I1187" s="741"/>
      <c r="J1187" s="738"/>
      <c r="K1187" s="738"/>
      <c r="L1187" s="741">
        <v>8</v>
      </c>
      <c r="M1187" s="741">
        <v>266.66000000000003</v>
      </c>
      <c r="N1187" s="738">
        <v>1</v>
      </c>
      <c r="O1187" s="738">
        <v>33.332500000000003</v>
      </c>
      <c r="P1187" s="741"/>
      <c r="Q1187" s="741"/>
      <c r="R1187" s="754"/>
      <c r="S1187" s="742"/>
    </row>
    <row r="1188" spans="1:19" ht="14.4" customHeight="1" x14ac:dyDescent="0.3">
      <c r="A1188" s="737" t="s">
        <v>6689</v>
      </c>
      <c r="B1188" s="738" t="s">
        <v>6936</v>
      </c>
      <c r="C1188" s="738" t="s">
        <v>625</v>
      </c>
      <c r="D1188" s="738" t="s">
        <v>3105</v>
      </c>
      <c r="E1188" s="738" t="s">
        <v>6651</v>
      </c>
      <c r="F1188" s="738" t="s">
        <v>6947</v>
      </c>
      <c r="G1188" s="738" t="s">
        <v>6948</v>
      </c>
      <c r="H1188" s="741">
        <v>5</v>
      </c>
      <c r="I1188" s="741">
        <v>1655</v>
      </c>
      <c r="J1188" s="738">
        <v>6.1515016354445437E-2</v>
      </c>
      <c r="K1188" s="738">
        <v>331</v>
      </c>
      <c r="L1188" s="741">
        <v>76</v>
      </c>
      <c r="M1188" s="741">
        <v>26904</v>
      </c>
      <c r="N1188" s="738">
        <v>1</v>
      </c>
      <c r="O1188" s="738">
        <v>354</v>
      </c>
      <c r="P1188" s="741">
        <v>10</v>
      </c>
      <c r="Q1188" s="741">
        <v>3550</v>
      </c>
      <c r="R1188" s="754">
        <v>0.13195063931013976</v>
      </c>
      <c r="S1188" s="742">
        <v>355</v>
      </c>
    </row>
    <row r="1189" spans="1:19" ht="14.4" customHeight="1" x14ac:dyDescent="0.3">
      <c r="A1189" s="737" t="s">
        <v>6689</v>
      </c>
      <c r="B1189" s="738" t="s">
        <v>6936</v>
      </c>
      <c r="C1189" s="738" t="s">
        <v>625</v>
      </c>
      <c r="D1189" s="738" t="s">
        <v>3105</v>
      </c>
      <c r="E1189" s="738" t="s">
        <v>6651</v>
      </c>
      <c r="F1189" s="738" t="s">
        <v>6699</v>
      </c>
      <c r="G1189" s="738" t="s">
        <v>6700</v>
      </c>
      <c r="H1189" s="741">
        <v>2</v>
      </c>
      <c r="I1189" s="741">
        <v>216</v>
      </c>
      <c r="J1189" s="738">
        <v>5.1724137931034482E-2</v>
      </c>
      <c r="K1189" s="738">
        <v>108</v>
      </c>
      <c r="L1189" s="741">
        <v>36</v>
      </c>
      <c r="M1189" s="741">
        <v>4176</v>
      </c>
      <c r="N1189" s="738">
        <v>1</v>
      </c>
      <c r="O1189" s="738">
        <v>116</v>
      </c>
      <c r="P1189" s="741">
        <v>1</v>
      </c>
      <c r="Q1189" s="741">
        <v>116</v>
      </c>
      <c r="R1189" s="754">
        <v>2.7777777777777776E-2</v>
      </c>
      <c r="S1189" s="742">
        <v>116</v>
      </c>
    </row>
    <row r="1190" spans="1:19" ht="14.4" customHeight="1" x14ac:dyDescent="0.3">
      <c r="A1190" s="737" t="s">
        <v>6689</v>
      </c>
      <c r="B1190" s="738" t="s">
        <v>6936</v>
      </c>
      <c r="C1190" s="738" t="s">
        <v>625</v>
      </c>
      <c r="D1190" s="738" t="s">
        <v>3105</v>
      </c>
      <c r="E1190" s="738" t="s">
        <v>6651</v>
      </c>
      <c r="F1190" s="738" t="s">
        <v>6703</v>
      </c>
      <c r="G1190" s="738" t="s">
        <v>6704</v>
      </c>
      <c r="H1190" s="741"/>
      <c r="I1190" s="741"/>
      <c r="J1190" s="738"/>
      <c r="K1190" s="738"/>
      <c r="L1190" s="741">
        <v>3</v>
      </c>
      <c r="M1190" s="741">
        <v>222</v>
      </c>
      <c r="N1190" s="738">
        <v>1</v>
      </c>
      <c r="O1190" s="738">
        <v>74</v>
      </c>
      <c r="P1190" s="741"/>
      <c r="Q1190" s="741"/>
      <c r="R1190" s="754"/>
      <c r="S1190" s="742"/>
    </row>
    <row r="1191" spans="1:19" ht="14.4" customHeight="1" x14ac:dyDescent="0.3">
      <c r="A1191" s="737" t="s">
        <v>6689</v>
      </c>
      <c r="B1191" s="738" t="s">
        <v>6936</v>
      </c>
      <c r="C1191" s="738" t="s">
        <v>625</v>
      </c>
      <c r="D1191" s="738" t="s">
        <v>3109</v>
      </c>
      <c r="E1191" s="738" t="s">
        <v>6651</v>
      </c>
      <c r="F1191" s="738" t="s">
        <v>6937</v>
      </c>
      <c r="G1191" s="738" t="s">
        <v>6938</v>
      </c>
      <c r="H1191" s="741"/>
      <c r="I1191" s="741"/>
      <c r="J1191" s="738"/>
      <c r="K1191" s="738"/>
      <c r="L1191" s="741">
        <v>45</v>
      </c>
      <c r="M1191" s="741">
        <v>6345</v>
      </c>
      <c r="N1191" s="738">
        <v>1</v>
      </c>
      <c r="O1191" s="738">
        <v>141</v>
      </c>
      <c r="P1191" s="741"/>
      <c r="Q1191" s="741"/>
      <c r="R1191" s="754"/>
      <c r="S1191" s="742"/>
    </row>
    <row r="1192" spans="1:19" ht="14.4" customHeight="1" x14ac:dyDescent="0.3">
      <c r="A1192" s="737" t="s">
        <v>6689</v>
      </c>
      <c r="B1192" s="738" t="s">
        <v>6936</v>
      </c>
      <c r="C1192" s="738" t="s">
        <v>625</v>
      </c>
      <c r="D1192" s="738" t="s">
        <v>3109</v>
      </c>
      <c r="E1192" s="738" t="s">
        <v>6651</v>
      </c>
      <c r="F1192" s="738" t="s">
        <v>6941</v>
      </c>
      <c r="G1192" s="738" t="s">
        <v>6942</v>
      </c>
      <c r="H1192" s="741"/>
      <c r="I1192" s="741"/>
      <c r="J1192" s="738"/>
      <c r="K1192" s="738"/>
      <c r="L1192" s="741">
        <v>1</v>
      </c>
      <c r="M1192" s="741">
        <v>431</v>
      </c>
      <c r="N1192" s="738">
        <v>1</v>
      </c>
      <c r="O1192" s="738">
        <v>431</v>
      </c>
      <c r="P1192" s="741"/>
      <c r="Q1192" s="741"/>
      <c r="R1192" s="754"/>
      <c r="S1192" s="742"/>
    </row>
    <row r="1193" spans="1:19" ht="14.4" customHeight="1" x14ac:dyDescent="0.3">
      <c r="A1193" s="737" t="s">
        <v>6689</v>
      </c>
      <c r="B1193" s="738" t="s">
        <v>6936</v>
      </c>
      <c r="C1193" s="738" t="s">
        <v>625</v>
      </c>
      <c r="D1193" s="738" t="s">
        <v>3109</v>
      </c>
      <c r="E1193" s="738" t="s">
        <v>6651</v>
      </c>
      <c r="F1193" s="738" t="s">
        <v>6943</v>
      </c>
      <c r="G1193" s="738" t="s">
        <v>6944</v>
      </c>
      <c r="H1193" s="741"/>
      <c r="I1193" s="741"/>
      <c r="J1193" s="738"/>
      <c r="K1193" s="738"/>
      <c r="L1193" s="741">
        <v>42</v>
      </c>
      <c r="M1193" s="741">
        <v>42336</v>
      </c>
      <c r="N1193" s="738">
        <v>1</v>
      </c>
      <c r="O1193" s="738">
        <v>1008</v>
      </c>
      <c r="P1193" s="741"/>
      <c r="Q1193" s="741"/>
      <c r="R1193" s="754"/>
      <c r="S1193" s="742"/>
    </row>
    <row r="1194" spans="1:19" ht="14.4" customHeight="1" x14ac:dyDescent="0.3">
      <c r="A1194" s="737" t="s">
        <v>6689</v>
      </c>
      <c r="B1194" s="738" t="s">
        <v>6936</v>
      </c>
      <c r="C1194" s="738" t="s">
        <v>625</v>
      </c>
      <c r="D1194" s="738" t="s">
        <v>3109</v>
      </c>
      <c r="E1194" s="738" t="s">
        <v>6651</v>
      </c>
      <c r="F1194" s="738" t="s">
        <v>6664</v>
      </c>
      <c r="G1194" s="738" t="s">
        <v>6665</v>
      </c>
      <c r="H1194" s="741"/>
      <c r="I1194" s="741"/>
      <c r="J1194" s="738"/>
      <c r="K1194" s="738"/>
      <c r="L1194" s="741">
        <v>1</v>
      </c>
      <c r="M1194" s="741">
        <v>33.33</v>
      </c>
      <c r="N1194" s="738">
        <v>1</v>
      </c>
      <c r="O1194" s="738">
        <v>33.33</v>
      </c>
      <c r="P1194" s="741"/>
      <c r="Q1194" s="741"/>
      <c r="R1194" s="754"/>
      <c r="S1194" s="742"/>
    </row>
    <row r="1195" spans="1:19" ht="14.4" customHeight="1" x14ac:dyDescent="0.3">
      <c r="A1195" s="737" t="s">
        <v>6689</v>
      </c>
      <c r="B1195" s="738" t="s">
        <v>6936</v>
      </c>
      <c r="C1195" s="738" t="s">
        <v>625</v>
      </c>
      <c r="D1195" s="738" t="s">
        <v>3109</v>
      </c>
      <c r="E1195" s="738" t="s">
        <v>6651</v>
      </c>
      <c r="F1195" s="738" t="s">
        <v>6947</v>
      </c>
      <c r="G1195" s="738" t="s">
        <v>6948</v>
      </c>
      <c r="H1195" s="741"/>
      <c r="I1195" s="741"/>
      <c r="J1195" s="738"/>
      <c r="K1195" s="738"/>
      <c r="L1195" s="741">
        <v>43</v>
      </c>
      <c r="M1195" s="741">
        <v>15222</v>
      </c>
      <c r="N1195" s="738">
        <v>1</v>
      </c>
      <c r="O1195" s="738">
        <v>354</v>
      </c>
      <c r="P1195" s="741"/>
      <c r="Q1195" s="741"/>
      <c r="R1195" s="754"/>
      <c r="S1195" s="742"/>
    </row>
    <row r="1196" spans="1:19" ht="14.4" customHeight="1" x14ac:dyDescent="0.3">
      <c r="A1196" s="737" t="s">
        <v>6689</v>
      </c>
      <c r="B1196" s="738" t="s">
        <v>6936</v>
      </c>
      <c r="C1196" s="738" t="s">
        <v>625</v>
      </c>
      <c r="D1196" s="738" t="s">
        <v>3109</v>
      </c>
      <c r="E1196" s="738" t="s">
        <v>6651</v>
      </c>
      <c r="F1196" s="738" t="s">
        <v>6699</v>
      </c>
      <c r="G1196" s="738" t="s">
        <v>6700</v>
      </c>
      <c r="H1196" s="741"/>
      <c r="I1196" s="741"/>
      <c r="J1196" s="738"/>
      <c r="K1196" s="738"/>
      <c r="L1196" s="741">
        <v>23</v>
      </c>
      <c r="M1196" s="741">
        <v>2668</v>
      </c>
      <c r="N1196" s="738">
        <v>1</v>
      </c>
      <c r="O1196" s="738">
        <v>116</v>
      </c>
      <c r="P1196" s="741"/>
      <c r="Q1196" s="741"/>
      <c r="R1196" s="754"/>
      <c r="S1196" s="742"/>
    </row>
    <row r="1197" spans="1:19" ht="14.4" customHeight="1" x14ac:dyDescent="0.3">
      <c r="A1197" s="737" t="s">
        <v>6689</v>
      </c>
      <c r="B1197" s="738" t="s">
        <v>6936</v>
      </c>
      <c r="C1197" s="738" t="s">
        <v>625</v>
      </c>
      <c r="D1197" s="738" t="s">
        <v>3111</v>
      </c>
      <c r="E1197" s="738" t="s">
        <v>6651</v>
      </c>
      <c r="F1197" s="738" t="s">
        <v>6656</v>
      </c>
      <c r="G1197" s="738" t="s">
        <v>6657</v>
      </c>
      <c r="H1197" s="741"/>
      <c r="I1197" s="741"/>
      <c r="J1197" s="738"/>
      <c r="K1197" s="738"/>
      <c r="L1197" s="741">
        <v>2</v>
      </c>
      <c r="M1197" s="741">
        <v>132</v>
      </c>
      <c r="N1197" s="738">
        <v>1</v>
      </c>
      <c r="O1197" s="738">
        <v>66</v>
      </c>
      <c r="P1197" s="741">
        <v>2</v>
      </c>
      <c r="Q1197" s="741">
        <v>132</v>
      </c>
      <c r="R1197" s="754">
        <v>1</v>
      </c>
      <c r="S1197" s="742">
        <v>66</v>
      </c>
    </row>
    <row r="1198" spans="1:19" ht="14.4" customHeight="1" x14ac:dyDescent="0.3">
      <c r="A1198" s="737" t="s">
        <v>6689</v>
      </c>
      <c r="B1198" s="738" t="s">
        <v>6936</v>
      </c>
      <c r="C1198" s="738" t="s">
        <v>625</v>
      </c>
      <c r="D1198" s="738" t="s">
        <v>3111</v>
      </c>
      <c r="E1198" s="738" t="s">
        <v>6651</v>
      </c>
      <c r="F1198" s="738" t="s">
        <v>6695</v>
      </c>
      <c r="G1198" s="738" t="s">
        <v>6696</v>
      </c>
      <c r="H1198" s="741">
        <v>22</v>
      </c>
      <c r="I1198" s="741">
        <v>770</v>
      </c>
      <c r="J1198" s="738">
        <v>0.63063063063063063</v>
      </c>
      <c r="K1198" s="738">
        <v>35</v>
      </c>
      <c r="L1198" s="741">
        <v>33</v>
      </c>
      <c r="M1198" s="741">
        <v>1221</v>
      </c>
      <c r="N1198" s="738">
        <v>1</v>
      </c>
      <c r="O1198" s="738">
        <v>37</v>
      </c>
      <c r="P1198" s="741">
        <v>56</v>
      </c>
      <c r="Q1198" s="741">
        <v>2072</v>
      </c>
      <c r="R1198" s="754">
        <v>1.696969696969697</v>
      </c>
      <c r="S1198" s="742">
        <v>37</v>
      </c>
    </row>
    <row r="1199" spans="1:19" ht="14.4" customHeight="1" x14ac:dyDescent="0.3">
      <c r="A1199" s="737" t="s">
        <v>6689</v>
      </c>
      <c r="B1199" s="738" t="s">
        <v>6936</v>
      </c>
      <c r="C1199" s="738" t="s">
        <v>625</v>
      </c>
      <c r="D1199" s="738" t="s">
        <v>3111</v>
      </c>
      <c r="E1199" s="738" t="s">
        <v>6651</v>
      </c>
      <c r="F1199" s="738" t="s">
        <v>6937</v>
      </c>
      <c r="G1199" s="738" t="s">
        <v>6938</v>
      </c>
      <c r="H1199" s="741">
        <v>332</v>
      </c>
      <c r="I1199" s="741">
        <v>33200</v>
      </c>
      <c r="J1199" s="738">
        <v>0.81757289204097716</v>
      </c>
      <c r="K1199" s="738">
        <v>100</v>
      </c>
      <c r="L1199" s="741">
        <v>288</v>
      </c>
      <c r="M1199" s="741">
        <v>40608</v>
      </c>
      <c r="N1199" s="738">
        <v>1</v>
      </c>
      <c r="O1199" s="738">
        <v>141</v>
      </c>
      <c r="P1199" s="741">
        <v>382</v>
      </c>
      <c r="Q1199" s="741">
        <v>53862</v>
      </c>
      <c r="R1199" s="754">
        <v>1.3263888888888888</v>
      </c>
      <c r="S1199" s="742">
        <v>141</v>
      </c>
    </row>
    <row r="1200" spans="1:19" ht="14.4" customHeight="1" x14ac:dyDescent="0.3">
      <c r="A1200" s="737" t="s">
        <v>6689</v>
      </c>
      <c r="B1200" s="738" t="s">
        <v>6936</v>
      </c>
      <c r="C1200" s="738" t="s">
        <v>625</v>
      </c>
      <c r="D1200" s="738" t="s">
        <v>3111</v>
      </c>
      <c r="E1200" s="738" t="s">
        <v>6651</v>
      </c>
      <c r="F1200" s="738" t="s">
        <v>6941</v>
      </c>
      <c r="G1200" s="738" t="s">
        <v>6942</v>
      </c>
      <c r="H1200" s="741">
        <v>3</v>
      </c>
      <c r="I1200" s="741">
        <v>1245</v>
      </c>
      <c r="J1200" s="738"/>
      <c r="K1200" s="738">
        <v>415</v>
      </c>
      <c r="L1200" s="741"/>
      <c r="M1200" s="741"/>
      <c r="N1200" s="738"/>
      <c r="O1200" s="738"/>
      <c r="P1200" s="741">
        <v>2</v>
      </c>
      <c r="Q1200" s="741">
        <v>864</v>
      </c>
      <c r="R1200" s="754"/>
      <c r="S1200" s="742">
        <v>432</v>
      </c>
    </row>
    <row r="1201" spans="1:19" ht="14.4" customHeight="1" x14ac:dyDescent="0.3">
      <c r="A1201" s="737" t="s">
        <v>6689</v>
      </c>
      <c r="B1201" s="738" t="s">
        <v>6936</v>
      </c>
      <c r="C1201" s="738" t="s">
        <v>625</v>
      </c>
      <c r="D1201" s="738" t="s">
        <v>3111</v>
      </c>
      <c r="E1201" s="738" t="s">
        <v>6651</v>
      </c>
      <c r="F1201" s="738" t="s">
        <v>6943</v>
      </c>
      <c r="G1201" s="738" t="s">
        <v>6944</v>
      </c>
      <c r="H1201" s="741">
        <v>303</v>
      </c>
      <c r="I1201" s="741">
        <v>298455</v>
      </c>
      <c r="J1201" s="738">
        <v>1.0885526085434174</v>
      </c>
      <c r="K1201" s="738">
        <v>985</v>
      </c>
      <c r="L1201" s="741">
        <v>272</v>
      </c>
      <c r="M1201" s="741">
        <v>274176</v>
      </c>
      <c r="N1201" s="738">
        <v>1</v>
      </c>
      <c r="O1201" s="738">
        <v>1008</v>
      </c>
      <c r="P1201" s="741">
        <v>368</v>
      </c>
      <c r="Q1201" s="741">
        <v>371312</v>
      </c>
      <c r="R1201" s="754">
        <v>1.3542833800186742</v>
      </c>
      <c r="S1201" s="742">
        <v>1009</v>
      </c>
    </row>
    <row r="1202" spans="1:19" ht="14.4" customHeight="1" x14ac:dyDescent="0.3">
      <c r="A1202" s="737" t="s">
        <v>6689</v>
      </c>
      <c r="B1202" s="738" t="s">
        <v>6936</v>
      </c>
      <c r="C1202" s="738" t="s">
        <v>625</v>
      </c>
      <c r="D1202" s="738" t="s">
        <v>3111</v>
      </c>
      <c r="E1202" s="738" t="s">
        <v>6651</v>
      </c>
      <c r="F1202" s="738" t="s">
        <v>6945</v>
      </c>
      <c r="G1202" s="738" t="s">
        <v>6946</v>
      </c>
      <c r="H1202" s="741">
        <v>10</v>
      </c>
      <c r="I1202" s="741">
        <v>1650</v>
      </c>
      <c r="J1202" s="738">
        <v>0.66585956416464886</v>
      </c>
      <c r="K1202" s="738">
        <v>165</v>
      </c>
      <c r="L1202" s="741">
        <v>14</v>
      </c>
      <c r="M1202" s="741">
        <v>2478</v>
      </c>
      <c r="N1202" s="738">
        <v>1</v>
      </c>
      <c r="O1202" s="738">
        <v>177</v>
      </c>
      <c r="P1202" s="741">
        <v>10</v>
      </c>
      <c r="Q1202" s="741">
        <v>1770</v>
      </c>
      <c r="R1202" s="754">
        <v>0.7142857142857143</v>
      </c>
      <c r="S1202" s="742">
        <v>177</v>
      </c>
    </row>
    <row r="1203" spans="1:19" ht="14.4" customHeight="1" x14ac:dyDescent="0.3">
      <c r="A1203" s="737" t="s">
        <v>6689</v>
      </c>
      <c r="B1203" s="738" t="s">
        <v>6936</v>
      </c>
      <c r="C1203" s="738" t="s">
        <v>625</v>
      </c>
      <c r="D1203" s="738" t="s">
        <v>3111</v>
      </c>
      <c r="E1203" s="738" t="s">
        <v>6651</v>
      </c>
      <c r="F1203" s="738" t="s">
        <v>6664</v>
      </c>
      <c r="G1203" s="738" t="s">
        <v>6665</v>
      </c>
      <c r="H1203" s="741"/>
      <c r="I1203" s="741"/>
      <c r="J1203" s="738"/>
      <c r="K1203" s="738"/>
      <c r="L1203" s="741">
        <v>8</v>
      </c>
      <c r="M1203" s="741">
        <v>266.65999999999997</v>
      </c>
      <c r="N1203" s="738">
        <v>1</v>
      </c>
      <c r="O1203" s="738">
        <v>33.332499999999996</v>
      </c>
      <c r="P1203" s="741">
        <v>17</v>
      </c>
      <c r="Q1203" s="741">
        <v>566.67000000000007</v>
      </c>
      <c r="R1203" s="754">
        <v>2.1250656266406667</v>
      </c>
      <c r="S1203" s="742">
        <v>33.333529411764708</v>
      </c>
    </row>
    <row r="1204" spans="1:19" ht="14.4" customHeight="1" x14ac:dyDescent="0.3">
      <c r="A1204" s="737" t="s">
        <v>6689</v>
      </c>
      <c r="B1204" s="738" t="s">
        <v>6936</v>
      </c>
      <c r="C1204" s="738" t="s">
        <v>625</v>
      </c>
      <c r="D1204" s="738" t="s">
        <v>3111</v>
      </c>
      <c r="E1204" s="738" t="s">
        <v>6651</v>
      </c>
      <c r="F1204" s="738" t="s">
        <v>6947</v>
      </c>
      <c r="G1204" s="738" t="s">
        <v>6948</v>
      </c>
      <c r="H1204" s="741">
        <v>314</v>
      </c>
      <c r="I1204" s="741">
        <v>103934</v>
      </c>
      <c r="J1204" s="738">
        <v>1.0794076105018278</v>
      </c>
      <c r="K1204" s="738">
        <v>331</v>
      </c>
      <c r="L1204" s="741">
        <v>272</v>
      </c>
      <c r="M1204" s="741">
        <v>96288</v>
      </c>
      <c r="N1204" s="738">
        <v>1</v>
      </c>
      <c r="O1204" s="738">
        <v>354</v>
      </c>
      <c r="P1204" s="741">
        <v>377</v>
      </c>
      <c r="Q1204" s="741">
        <v>133835</v>
      </c>
      <c r="R1204" s="754">
        <v>1.389944749086075</v>
      </c>
      <c r="S1204" s="742">
        <v>355</v>
      </c>
    </row>
    <row r="1205" spans="1:19" ht="14.4" customHeight="1" x14ac:dyDescent="0.3">
      <c r="A1205" s="737" t="s">
        <v>6689</v>
      </c>
      <c r="B1205" s="738" t="s">
        <v>6936</v>
      </c>
      <c r="C1205" s="738" t="s">
        <v>625</v>
      </c>
      <c r="D1205" s="738" t="s">
        <v>3111</v>
      </c>
      <c r="E1205" s="738" t="s">
        <v>6651</v>
      </c>
      <c r="F1205" s="738" t="s">
        <v>6699</v>
      </c>
      <c r="G1205" s="738" t="s">
        <v>6700</v>
      </c>
      <c r="H1205" s="741">
        <v>162</v>
      </c>
      <c r="I1205" s="741">
        <v>17496</v>
      </c>
      <c r="J1205" s="738">
        <v>1.0850905482510542</v>
      </c>
      <c r="K1205" s="738">
        <v>108</v>
      </c>
      <c r="L1205" s="741">
        <v>139</v>
      </c>
      <c r="M1205" s="741">
        <v>16124</v>
      </c>
      <c r="N1205" s="738">
        <v>1</v>
      </c>
      <c r="O1205" s="738">
        <v>116</v>
      </c>
      <c r="P1205" s="741">
        <v>192</v>
      </c>
      <c r="Q1205" s="741">
        <v>22272</v>
      </c>
      <c r="R1205" s="754">
        <v>1.3812949640287771</v>
      </c>
      <c r="S1205" s="742">
        <v>116</v>
      </c>
    </row>
    <row r="1206" spans="1:19" ht="14.4" customHeight="1" x14ac:dyDescent="0.3">
      <c r="A1206" s="737" t="s">
        <v>6689</v>
      </c>
      <c r="B1206" s="738" t="s">
        <v>6936</v>
      </c>
      <c r="C1206" s="738" t="s">
        <v>625</v>
      </c>
      <c r="D1206" s="738" t="s">
        <v>3111</v>
      </c>
      <c r="E1206" s="738" t="s">
        <v>6651</v>
      </c>
      <c r="F1206" s="738" t="s">
        <v>6666</v>
      </c>
      <c r="G1206" s="738" t="s">
        <v>6667</v>
      </c>
      <c r="H1206" s="741"/>
      <c r="I1206" s="741"/>
      <c r="J1206" s="738"/>
      <c r="K1206" s="738"/>
      <c r="L1206" s="741">
        <v>1</v>
      </c>
      <c r="M1206" s="741">
        <v>37</v>
      </c>
      <c r="N1206" s="738">
        <v>1</v>
      </c>
      <c r="O1206" s="738">
        <v>37</v>
      </c>
      <c r="P1206" s="741">
        <v>1</v>
      </c>
      <c r="Q1206" s="741">
        <v>37</v>
      </c>
      <c r="R1206" s="754">
        <v>1</v>
      </c>
      <c r="S1206" s="742">
        <v>37</v>
      </c>
    </row>
    <row r="1207" spans="1:19" ht="14.4" customHeight="1" x14ac:dyDescent="0.3">
      <c r="A1207" s="737" t="s">
        <v>6689</v>
      </c>
      <c r="B1207" s="738" t="s">
        <v>6936</v>
      </c>
      <c r="C1207" s="738" t="s">
        <v>625</v>
      </c>
      <c r="D1207" s="738" t="s">
        <v>3111</v>
      </c>
      <c r="E1207" s="738" t="s">
        <v>6651</v>
      </c>
      <c r="F1207" s="738" t="s">
        <v>6786</v>
      </c>
      <c r="G1207" s="738" t="s">
        <v>6787</v>
      </c>
      <c r="H1207" s="741">
        <v>11</v>
      </c>
      <c r="I1207" s="741">
        <v>3696</v>
      </c>
      <c r="J1207" s="738">
        <v>0.36941529235382309</v>
      </c>
      <c r="K1207" s="738">
        <v>336</v>
      </c>
      <c r="L1207" s="741">
        <v>29</v>
      </c>
      <c r="M1207" s="741">
        <v>10005</v>
      </c>
      <c r="N1207" s="738">
        <v>1</v>
      </c>
      <c r="O1207" s="738">
        <v>345</v>
      </c>
      <c r="P1207" s="741">
        <v>23</v>
      </c>
      <c r="Q1207" s="741">
        <v>7935</v>
      </c>
      <c r="R1207" s="754">
        <v>0.7931034482758621</v>
      </c>
      <c r="S1207" s="742">
        <v>345</v>
      </c>
    </row>
    <row r="1208" spans="1:19" ht="14.4" customHeight="1" x14ac:dyDescent="0.3">
      <c r="A1208" s="737" t="s">
        <v>6689</v>
      </c>
      <c r="B1208" s="738" t="s">
        <v>6936</v>
      </c>
      <c r="C1208" s="738" t="s">
        <v>625</v>
      </c>
      <c r="D1208" s="738" t="s">
        <v>3111</v>
      </c>
      <c r="E1208" s="738" t="s">
        <v>6651</v>
      </c>
      <c r="F1208" s="738" t="s">
        <v>6703</v>
      </c>
      <c r="G1208" s="738" t="s">
        <v>6704</v>
      </c>
      <c r="H1208" s="741">
        <v>40</v>
      </c>
      <c r="I1208" s="741">
        <v>2800</v>
      </c>
      <c r="J1208" s="738">
        <v>0.65237651444547995</v>
      </c>
      <c r="K1208" s="738">
        <v>70</v>
      </c>
      <c r="L1208" s="741">
        <v>58</v>
      </c>
      <c r="M1208" s="741">
        <v>4292</v>
      </c>
      <c r="N1208" s="738">
        <v>1</v>
      </c>
      <c r="O1208" s="738">
        <v>74</v>
      </c>
      <c r="P1208" s="741">
        <v>34</v>
      </c>
      <c r="Q1208" s="741">
        <v>2516</v>
      </c>
      <c r="R1208" s="754">
        <v>0.58620689655172409</v>
      </c>
      <c r="S1208" s="742">
        <v>74</v>
      </c>
    </row>
    <row r="1209" spans="1:19" ht="14.4" customHeight="1" x14ac:dyDescent="0.3">
      <c r="A1209" s="737" t="s">
        <v>6689</v>
      </c>
      <c r="B1209" s="738" t="s">
        <v>6936</v>
      </c>
      <c r="C1209" s="738" t="s">
        <v>625</v>
      </c>
      <c r="D1209" s="738" t="s">
        <v>3111</v>
      </c>
      <c r="E1209" s="738" t="s">
        <v>6651</v>
      </c>
      <c r="F1209" s="738" t="s">
        <v>6705</v>
      </c>
      <c r="G1209" s="738" t="s">
        <v>6706</v>
      </c>
      <c r="H1209" s="741">
        <v>13</v>
      </c>
      <c r="I1209" s="741">
        <v>2730</v>
      </c>
      <c r="J1209" s="738">
        <v>2.4594594594594597</v>
      </c>
      <c r="K1209" s="738">
        <v>210</v>
      </c>
      <c r="L1209" s="741">
        <v>5</v>
      </c>
      <c r="M1209" s="741">
        <v>1110</v>
      </c>
      <c r="N1209" s="738">
        <v>1</v>
      </c>
      <c r="O1209" s="738">
        <v>222</v>
      </c>
      <c r="P1209" s="741">
        <v>3</v>
      </c>
      <c r="Q1209" s="741">
        <v>669</v>
      </c>
      <c r="R1209" s="754">
        <v>0.60270270270270265</v>
      </c>
      <c r="S1209" s="742">
        <v>223</v>
      </c>
    </row>
    <row r="1210" spans="1:19" ht="14.4" customHeight="1" x14ac:dyDescent="0.3">
      <c r="A1210" s="737" t="s">
        <v>6689</v>
      </c>
      <c r="B1210" s="738" t="s">
        <v>6936</v>
      </c>
      <c r="C1210" s="738" t="s">
        <v>625</v>
      </c>
      <c r="D1210" s="738" t="s">
        <v>3111</v>
      </c>
      <c r="E1210" s="738" t="s">
        <v>6651</v>
      </c>
      <c r="F1210" s="738" t="s">
        <v>6760</v>
      </c>
      <c r="G1210" s="738" t="s">
        <v>6761</v>
      </c>
      <c r="H1210" s="741">
        <v>8</v>
      </c>
      <c r="I1210" s="741">
        <v>616</v>
      </c>
      <c r="J1210" s="738">
        <v>1.1428571428571428</v>
      </c>
      <c r="K1210" s="738">
        <v>77</v>
      </c>
      <c r="L1210" s="741">
        <v>7</v>
      </c>
      <c r="M1210" s="741">
        <v>539</v>
      </c>
      <c r="N1210" s="738">
        <v>1</v>
      </c>
      <c r="O1210" s="738">
        <v>77</v>
      </c>
      <c r="P1210" s="741">
        <v>4</v>
      </c>
      <c r="Q1210" s="741">
        <v>308</v>
      </c>
      <c r="R1210" s="754">
        <v>0.5714285714285714</v>
      </c>
      <c r="S1210" s="742">
        <v>77</v>
      </c>
    </row>
    <row r="1211" spans="1:19" ht="14.4" customHeight="1" x14ac:dyDescent="0.3">
      <c r="A1211" s="737" t="s">
        <v>6689</v>
      </c>
      <c r="B1211" s="738" t="s">
        <v>6936</v>
      </c>
      <c r="C1211" s="738" t="s">
        <v>625</v>
      </c>
      <c r="D1211" s="738" t="s">
        <v>3111</v>
      </c>
      <c r="E1211" s="738" t="s">
        <v>6651</v>
      </c>
      <c r="F1211" s="738" t="s">
        <v>6670</v>
      </c>
      <c r="G1211" s="738" t="s">
        <v>6671</v>
      </c>
      <c r="H1211" s="741">
        <v>1</v>
      </c>
      <c r="I1211" s="741">
        <v>57</v>
      </c>
      <c r="J1211" s="738">
        <v>0.96610169491525422</v>
      </c>
      <c r="K1211" s="738">
        <v>57</v>
      </c>
      <c r="L1211" s="741">
        <v>1</v>
      </c>
      <c r="M1211" s="741">
        <v>59</v>
      </c>
      <c r="N1211" s="738">
        <v>1</v>
      </c>
      <c r="O1211" s="738">
        <v>59</v>
      </c>
      <c r="P1211" s="741">
        <v>1</v>
      </c>
      <c r="Q1211" s="741">
        <v>59</v>
      </c>
      <c r="R1211" s="754">
        <v>1</v>
      </c>
      <c r="S1211" s="742">
        <v>59</v>
      </c>
    </row>
    <row r="1212" spans="1:19" ht="14.4" customHeight="1" x14ac:dyDescent="0.3">
      <c r="A1212" s="737" t="s">
        <v>6689</v>
      </c>
      <c r="B1212" s="738" t="s">
        <v>6936</v>
      </c>
      <c r="C1212" s="738" t="s">
        <v>625</v>
      </c>
      <c r="D1212" s="738" t="s">
        <v>3111</v>
      </c>
      <c r="E1212" s="738" t="s">
        <v>6651</v>
      </c>
      <c r="F1212" s="738" t="s">
        <v>6949</v>
      </c>
      <c r="G1212" s="738" t="s">
        <v>6950</v>
      </c>
      <c r="H1212" s="741">
        <v>2</v>
      </c>
      <c r="I1212" s="741">
        <v>1640</v>
      </c>
      <c r="J1212" s="738">
        <v>1.9454329774614472</v>
      </c>
      <c r="K1212" s="738">
        <v>820</v>
      </c>
      <c r="L1212" s="741">
        <v>1</v>
      </c>
      <c r="M1212" s="741">
        <v>843</v>
      </c>
      <c r="N1212" s="738">
        <v>1</v>
      </c>
      <c r="O1212" s="738">
        <v>843</v>
      </c>
      <c r="P1212" s="741"/>
      <c r="Q1212" s="741"/>
      <c r="R1212" s="754"/>
      <c r="S1212" s="742"/>
    </row>
    <row r="1213" spans="1:19" ht="14.4" customHeight="1" x14ac:dyDescent="0.3">
      <c r="A1213" s="737" t="s">
        <v>6689</v>
      </c>
      <c r="B1213" s="738" t="s">
        <v>6936</v>
      </c>
      <c r="C1213" s="738" t="s">
        <v>625</v>
      </c>
      <c r="D1213" s="738" t="s">
        <v>3111</v>
      </c>
      <c r="E1213" s="738" t="s">
        <v>6651</v>
      </c>
      <c r="F1213" s="738" t="s">
        <v>6951</v>
      </c>
      <c r="G1213" s="738" t="s">
        <v>6952</v>
      </c>
      <c r="H1213" s="741">
        <v>2</v>
      </c>
      <c r="I1213" s="741">
        <v>1662</v>
      </c>
      <c r="J1213" s="738"/>
      <c r="K1213" s="738">
        <v>831</v>
      </c>
      <c r="L1213" s="741"/>
      <c r="M1213" s="741"/>
      <c r="N1213" s="738"/>
      <c r="O1213" s="738"/>
      <c r="P1213" s="741">
        <v>4</v>
      </c>
      <c r="Q1213" s="741">
        <v>3420</v>
      </c>
      <c r="R1213" s="754"/>
      <c r="S1213" s="742">
        <v>855</v>
      </c>
    </row>
    <row r="1214" spans="1:19" ht="14.4" customHeight="1" x14ac:dyDescent="0.3">
      <c r="A1214" s="737" t="s">
        <v>6689</v>
      </c>
      <c r="B1214" s="738" t="s">
        <v>6936</v>
      </c>
      <c r="C1214" s="738" t="s">
        <v>625</v>
      </c>
      <c r="D1214" s="738" t="s">
        <v>3143</v>
      </c>
      <c r="E1214" s="738" t="s">
        <v>6651</v>
      </c>
      <c r="F1214" s="738" t="s">
        <v>6695</v>
      </c>
      <c r="G1214" s="738" t="s">
        <v>6696</v>
      </c>
      <c r="H1214" s="741">
        <v>6</v>
      </c>
      <c r="I1214" s="741">
        <v>210</v>
      </c>
      <c r="J1214" s="738">
        <v>2.8378378378378377</v>
      </c>
      <c r="K1214" s="738">
        <v>35</v>
      </c>
      <c r="L1214" s="741">
        <v>2</v>
      </c>
      <c r="M1214" s="741">
        <v>74</v>
      </c>
      <c r="N1214" s="738">
        <v>1</v>
      </c>
      <c r="O1214" s="738">
        <v>37</v>
      </c>
      <c r="P1214" s="741">
        <v>4</v>
      </c>
      <c r="Q1214" s="741">
        <v>148</v>
      </c>
      <c r="R1214" s="754">
        <v>2</v>
      </c>
      <c r="S1214" s="742">
        <v>37</v>
      </c>
    </row>
    <row r="1215" spans="1:19" ht="14.4" customHeight="1" x14ac:dyDescent="0.3">
      <c r="A1215" s="737" t="s">
        <v>6689</v>
      </c>
      <c r="B1215" s="738" t="s">
        <v>6936</v>
      </c>
      <c r="C1215" s="738" t="s">
        <v>625</v>
      </c>
      <c r="D1215" s="738" t="s">
        <v>3143</v>
      </c>
      <c r="E1215" s="738" t="s">
        <v>6651</v>
      </c>
      <c r="F1215" s="738" t="s">
        <v>6937</v>
      </c>
      <c r="G1215" s="738" t="s">
        <v>6938</v>
      </c>
      <c r="H1215" s="741">
        <v>193</v>
      </c>
      <c r="I1215" s="741">
        <v>19300</v>
      </c>
      <c r="J1215" s="738">
        <v>0.80517313308302041</v>
      </c>
      <c r="K1215" s="738">
        <v>100</v>
      </c>
      <c r="L1215" s="741">
        <v>170</v>
      </c>
      <c r="M1215" s="741">
        <v>23970</v>
      </c>
      <c r="N1215" s="738">
        <v>1</v>
      </c>
      <c r="O1215" s="738">
        <v>141</v>
      </c>
      <c r="P1215" s="741">
        <v>162</v>
      </c>
      <c r="Q1215" s="741">
        <v>22842</v>
      </c>
      <c r="R1215" s="754">
        <v>0.95294117647058818</v>
      </c>
      <c r="S1215" s="742">
        <v>141</v>
      </c>
    </row>
    <row r="1216" spans="1:19" ht="14.4" customHeight="1" x14ac:dyDescent="0.3">
      <c r="A1216" s="737" t="s">
        <v>6689</v>
      </c>
      <c r="B1216" s="738" t="s">
        <v>6936</v>
      </c>
      <c r="C1216" s="738" t="s">
        <v>625</v>
      </c>
      <c r="D1216" s="738" t="s">
        <v>3143</v>
      </c>
      <c r="E1216" s="738" t="s">
        <v>6651</v>
      </c>
      <c r="F1216" s="738" t="s">
        <v>6943</v>
      </c>
      <c r="G1216" s="738" t="s">
        <v>6944</v>
      </c>
      <c r="H1216" s="741">
        <v>159</v>
      </c>
      <c r="I1216" s="741">
        <v>156615</v>
      </c>
      <c r="J1216" s="738">
        <v>0.93597604704532411</v>
      </c>
      <c r="K1216" s="738">
        <v>985</v>
      </c>
      <c r="L1216" s="741">
        <v>166</v>
      </c>
      <c r="M1216" s="741">
        <v>167328</v>
      </c>
      <c r="N1216" s="738">
        <v>1</v>
      </c>
      <c r="O1216" s="738">
        <v>1008</v>
      </c>
      <c r="P1216" s="741">
        <v>155</v>
      </c>
      <c r="Q1216" s="741">
        <v>156395</v>
      </c>
      <c r="R1216" s="754">
        <v>0.93466126410403516</v>
      </c>
      <c r="S1216" s="742">
        <v>1009</v>
      </c>
    </row>
    <row r="1217" spans="1:19" ht="14.4" customHeight="1" x14ac:dyDescent="0.3">
      <c r="A1217" s="737" t="s">
        <v>6689</v>
      </c>
      <c r="B1217" s="738" t="s">
        <v>6936</v>
      </c>
      <c r="C1217" s="738" t="s">
        <v>625</v>
      </c>
      <c r="D1217" s="738" t="s">
        <v>3143</v>
      </c>
      <c r="E1217" s="738" t="s">
        <v>6651</v>
      </c>
      <c r="F1217" s="738" t="s">
        <v>6945</v>
      </c>
      <c r="G1217" s="738" t="s">
        <v>6946</v>
      </c>
      <c r="H1217" s="741">
        <v>5</v>
      </c>
      <c r="I1217" s="741">
        <v>825</v>
      </c>
      <c r="J1217" s="738">
        <v>4.6610169491525424</v>
      </c>
      <c r="K1217" s="738">
        <v>165</v>
      </c>
      <c r="L1217" s="741">
        <v>1</v>
      </c>
      <c r="M1217" s="741">
        <v>177</v>
      </c>
      <c r="N1217" s="738">
        <v>1</v>
      </c>
      <c r="O1217" s="738">
        <v>177</v>
      </c>
      <c r="P1217" s="741"/>
      <c r="Q1217" s="741"/>
      <c r="R1217" s="754"/>
      <c r="S1217" s="742"/>
    </row>
    <row r="1218" spans="1:19" ht="14.4" customHeight="1" x14ac:dyDescent="0.3">
      <c r="A1218" s="737" t="s">
        <v>6689</v>
      </c>
      <c r="B1218" s="738" t="s">
        <v>6936</v>
      </c>
      <c r="C1218" s="738" t="s">
        <v>625</v>
      </c>
      <c r="D1218" s="738" t="s">
        <v>3143</v>
      </c>
      <c r="E1218" s="738" t="s">
        <v>6651</v>
      </c>
      <c r="F1218" s="738" t="s">
        <v>6664</v>
      </c>
      <c r="G1218" s="738" t="s">
        <v>6665</v>
      </c>
      <c r="H1218" s="741"/>
      <c r="I1218" s="741"/>
      <c r="J1218" s="738"/>
      <c r="K1218" s="738"/>
      <c r="L1218" s="741">
        <v>1</v>
      </c>
      <c r="M1218" s="741">
        <v>33.33</v>
      </c>
      <c r="N1218" s="738">
        <v>1</v>
      </c>
      <c r="O1218" s="738">
        <v>33.33</v>
      </c>
      <c r="P1218" s="741">
        <v>8</v>
      </c>
      <c r="Q1218" s="741">
        <v>266.66999999999996</v>
      </c>
      <c r="R1218" s="754">
        <v>8.0009000900090008</v>
      </c>
      <c r="S1218" s="742">
        <v>33.333749999999995</v>
      </c>
    </row>
    <row r="1219" spans="1:19" ht="14.4" customHeight="1" x14ac:dyDescent="0.3">
      <c r="A1219" s="737" t="s">
        <v>6689</v>
      </c>
      <c r="B1219" s="738" t="s">
        <v>6936</v>
      </c>
      <c r="C1219" s="738" t="s">
        <v>625</v>
      </c>
      <c r="D1219" s="738" t="s">
        <v>3143</v>
      </c>
      <c r="E1219" s="738" t="s">
        <v>6651</v>
      </c>
      <c r="F1219" s="738" t="s">
        <v>6947</v>
      </c>
      <c r="G1219" s="738" t="s">
        <v>6948</v>
      </c>
      <c r="H1219" s="741">
        <v>128</v>
      </c>
      <c r="I1219" s="741">
        <v>42368</v>
      </c>
      <c r="J1219" s="738">
        <v>0.90669405923643209</v>
      </c>
      <c r="K1219" s="738">
        <v>331</v>
      </c>
      <c r="L1219" s="741">
        <v>132</v>
      </c>
      <c r="M1219" s="741">
        <v>46728</v>
      </c>
      <c r="N1219" s="738">
        <v>1</v>
      </c>
      <c r="O1219" s="738">
        <v>354</v>
      </c>
      <c r="P1219" s="741">
        <v>147</v>
      </c>
      <c r="Q1219" s="741">
        <v>52185</v>
      </c>
      <c r="R1219" s="754">
        <v>1.1167822290703646</v>
      </c>
      <c r="S1219" s="742">
        <v>355</v>
      </c>
    </row>
    <row r="1220" spans="1:19" ht="14.4" customHeight="1" x14ac:dyDescent="0.3">
      <c r="A1220" s="737" t="s">
        <v>6689</v>
      </c>
      <c r="B1220" s="738" t="s">
        <v>6936</v>
      </c>
      <c r="C1220" s="738" t="s">
        <v>625</v>
      </c>
      <c r="D1220" s="738" t="s">
        <v>3143</v>
      </c>
      <c r="E1220" s="738" t="s">
        <v>6651</v>
      </c>
      <c r="F1220" s="738" t="s">
        <v>6699</v>
      </c>
      <c r="G1220" s="738" t="s">
        <v>6700</v>
      </c>
      <c r="H1220" s="741">
        <v>70</v>
      </c>
      <c r="I1220" s="741">
        <v>7560</v>
      </c>
      <c r="J1220" s="738">
        <v>0.90517241379310343</v>
      </c>
      <c r="K1220" s="738">
        <v>108</v>
      </c>
      <c r="L1220" s="741">
        <v>72</v>
      </c>
      <c r="M1220" s="741">
        <v>8352</v>
      </c>
      <c r="N1220" s="738">
        <v>1</v>
      </c>
      <c r="O1220" s="738">
        <v>116</v>
      </c>
      <c r="P1220" s="741">
        <v>76</v>
      </c>
      <c r="Q1220" s="741">
        <v>8816</v>
      </c>
      <c r="R1220" s="754">
        <v>1.0555555555555556</v>
      </c>
      <c r="S1220" s="742">
        <v>116</v>
      </c>
    </row>
    <row r="1221" spans="1:19" ht="14.4" customHeight="1" x14ac:dyDescent="0.3">
      <c r="A1221" s="737" t="s">
        <v>6689</v>
      </c>
      <c r="B1221" s="738" t="s">
        <v>6936</v>
      </c>
      <c r="C1221" s="738" t="s">
        <v>625</v>
      </c>
      <c r="D1221" s="738" t="s">
        <v>3143</v>
      </c>
      <c r="E1221" s="738" t="s">
        <v>6651</v>
      </c>
      <c r="F1221" s="738" t="s">
        <v>6786</v>
      </c>
      <c r="G1221" s="738" t="s">
        <v>6787</v>
      </c>
      <c r="H1221" s="741">
        <v>8</v>
      </c>
      <c r="I1221" s="741">
        <v>2688</v>
      </c>
      <c r="J1221" s="738">
        <v>0.86570048309178749</v>
      </c>
      <c r="K1221" s="738">
        <v>336</v>
      </c>
      <c r="L1221" s="741">
        <v>9</v>
      </c>
      <c r="M1221" s="741">
        <v>3105</v>
      </c>
      <c r="N1221" s="738">
        <v>1</v>
      </c>
      <c r="O1221" s="738">
        <v>345</v>
      </c>
      <c r="P1221" s="741">
        <v>9</v>
      </c>
      <c r="Q1221" s="741">
        <v>3105</v>
      </c>
      <c r="R1221" s="754">
        <v>1</v>
      </c>
      <c r="S1221" s="742">
        <v>345</v>
      </c>
    </row>
    <row r="1222" spans="1:19" ht="14.4" customHeight="1" x14ac:dyDescent="0.3">
      <c r="A1222" s="737" t="s">
        <v>6689</v>
      </c>
      <c r="B1222" s="738" t="s">
        <v>6936</v>
      </c>
      <c r="C1222" s="738" t="s">
        <v>625</v>
      </c>
      <c r="D1222" s="738" t="s">
        <v>3143</v>
      </c>
      <c r="E1222" s="738" t="s">
        <v>6651</v>
      </c>
      <c r="F1222" s="738" t="s">
        <v>6705</v>
      </c>
      <c r="G1222" s="738" t="s">
        <v>6706</v>
      </c>
      <c r="H1222" s="741">
        <v>3</v>
      </c>
      <c r="I1222" s="741">
        <v>630</v>
      </c>
      <c r="J1222" s="738"/>
      <c r="K1222" s="738">
        <v>210</v>
      </c>
      <c r="L1222" s="741"/>
      <c r="M1222" s="741"/>
      <c r="N1222" s="738"/>
      <c r="O1222" s="738"/>
      <c r="P1222" s="741"/>
      <c r="Q1222" s="741"/>
      <c r="R1222" s="754"/>
      <c r="S1222" s="742"/>
    </row>
    <row r="1223" spans="1:19" ht="14.4" customHeight="1" x14ac:dyDescent="0.3">
      <c r="A1223" s="737" t="s">
        <v>6689</v>
      </c>
      <c r="B1223" s="738" t="s">
        <v>6953</v>
      </c>
      <c r="C1223" s="738" t="s">
        <v>625</v>
      </c>
      <c r="D1223" s="738" t="s">
        <v>3094</v>
      </c>
      <c r="E1223" s="738" t="s">
        <v>6651</v>
      </c>
      <c r="F1223" s="738" t="s">
        <v>6695</v>
      </c>
      <c r="G1223" s="738" t="s">
        <v>6696</v>
      </c>
      <c r="H1223" s="741">
        <v>2</v>
      </c>
      <c r="I1223" s="741">
        <v>70</v>
      </c>
      <c r="J1223" s="738"/>
      <c r="K1223" s="738">
        <v>35</v>
      </c>
      <c r="L1223" s="741"/>
      <c r="M1223" s="741"/>
      <c r="N1223" s="738"/>
      <c r="O1223" s="738"/>
      <c r="P1223" s="741">
        <v>2</v>
      </c>
      <c r="Q1223" s="741">
        <v>74</v>
      </c>
      <c r="R1223" s="754"/>
      <c r="S1223" s="742">
        <v>37</v>
      </c>
    </row>
    <row r="1224" spans="1:19" ht="14.4" customHeight="1" x14ac:dyDescent="0.3">
      <c r="A1224" s="737" t="s">
        <v>6689</v>
      </c>
      <c r="B1224" s="738" t="s">
        <v>6953</v>
      </c>
      <c r="C1224" s="738" t="s">
        <v>625</v>
      </c>
      <c r="D1224" s="738" t="s">
        <v>3094</v>
      </c>
      <c r="E1224" s="738" t="s">
        <v>6651</v>
      </c>
      <c r="F1224" s="738" t="s">
        <v>6958</v>
      </c>
      <c r="G1224" s="738" t="s">
        <v>6959</v>
      </c>
      <c r="H1224" s="741">
        <v>55</v>
      </c>
      <c r="I1224" s="741">
        <v>35915</v>
      </c>
      <c r="J1224" s="738">
        <v>8.5389919163100334</v>
      </c>
      <c r="K1224" s="738">
        <v>653</v>
      </c>
      <c r="L1224" s="741">
        <v>6</v>
      </c>
      <c r="M1224" s="741">
        <v>4206</v>
      </c>
      <c r="N1224" s="738">
        <v>1</v>
      </c>
      <c r="O1224" s="738">
        <v>701</v>
      </c>
      <c r="P1224" s="741">
        <v>54</v>
      </c>
      <c r="Q1224" s="741">
        <v>37854</v>
      </c>
      <c r="R1224" s="754">
        <v>9</v>
      </c>
      <c r="S1224" s="742">
        <v>701</v>
      </c>
    </row>
    <row r="1225" spans="1:19" ht="14.4" customHeight="1" x14ac:dyDescent="0.3">
      <c r="A1225" s="737" t="s">
        <v>6689</v>
      </c>
      <c r="B1225" s="738" t="s">
        <v>6953</v>
      </c>
      <c r="C1225" s="738" t="s">
        <v>625</v>
      </c>
      <c r="D1225" s="738" t="s">
        <v>3094</v>
      </c>
      <c r="E1225" s="738" t="s">
        <v>6651</v>
      </c>
      <c r="F1225" s="738" t="s">
        <v>6664</v>
      </c>
      <c r="G1225" s="738" t="s">
        <v>6665</v>
      </c>
      <c r="H1225" s="741"/>
      <c r="I1225" s="741"/>
      <c r="J1225" s="738"/>
      <c r="K1225" s="738"/>
      <c r="L1225" s="741"/>
      <c r="M1225" s="741"/>
      <c r="N1225" s="738"/>
      <c r="O1225" s="738"/>
      <c r="P1225" s="741">
        <v>1</v>
      </c>
      <c r="Q1225" s="741">
        <v>33.33</v>
      </c>
      <c r="R1225" s="754"/>
      <c r="S1225" s="742">
        <v>33.33</v>
      </c>
    </row>
    <row r="1226" spans="1:19" ht="14.4" customHeight="1" x14ac:dyDescent="0.3">
      <c r="A1226" s="737" t="s">
        <v>6689</v>
      </c>
      <c r="B1226" s="738" t="s">
        <v>6953</v>
      </c>
      <c r="C1226" s="738" t="s">
        <v>625</v>
      </c>
      <c r="D1226" s="738" t="s">
        <v>3094</v>
      </c>
      <c r="E1226" s="738" t="s">
        <v>6651</v>
      </c>
      <c r="F1226" s="738" t="s">
        <v>6970</v>
      </c>
      <c r="G1226" s="738" t="s">
        <v>6971</v>
      </c>
      <c r="H1226" s="741"/>
      <c r="I1226" s="741"/>
      <c r="J1226" s="738"/>
      <c r="K1226" s="738"/>
      <c r="L1226" s="741"/>
      <c r="M1226" s="741"/>
      <c r="N1226" s="738"/>
      <c r="O1226" s="738"/>
      <c r="P1226" s="741">
        <v>4</v>
      </c>
      <c r="Q1226" s="741">
        <v>1420</v>
      </c>
      <c r="R1226" s="754"/>
      <c r="S1226" s="742">
        <v>355</v>
      </c>
    </row>
    <row r="1227" spans="1:19" ht="14.4" customHeight="1" x14ac:dyDescent="0.3">
      <c r="A1227" s="737" t="s">
        <v>6689</v>
      </c>
      <c r="B1227" s="738" t="s">
        <v>6953</v>
      </c>
      <c r="C1227" s="738" t="s">
        <v>625</v>
      </c>
      <c r="D1227" s="738" t="s">
        <v>3094</v>
      </c>
      <c r="E1227" s="738" t="s">
        <v>6651</v>
      </c>
      <c r="F1227" s="738" t="s">
        <v>6703</v>
      </c>
      <c r="G1227" s="738" t="s">
        <v>6704</v>
      </c>
      <c r="H1227" s="741">
        <v>2</v>
      </c>
      <c r="I1227" s="741">
        <v>140</v>
      </c>
      <c r="J1227" s="738"/>
      <c r="K1227" s="738">
        <v>70</v>
      </c>
      <c r="L1227" s="741"/>
      <c r="M1227" s="741"/>
      <c r="N1227" s="738"/>
      <c r="O1227" s="738"/>
      <c r="P1227" s="741">
        <v>3</v>
      </c>
      <c r="Q1227" s="741">
        <v>222</v>
      </c>
      <c r="R1227" s="754"/>
      <c r="S1227" s="742">
        <v>74</v>
      </c>
    </row>
    <row r="1228" spans="1:19" ht="14.4" customHeight="1" x14ac:dyDescent="0.3">
      <c r="A1228" s="737" t="s">
        <v>6689</v>
      </c>
      <c r="B1228" s="738" t="s">
        <v>6953</v>
      </c>
      <c r="C1228" s="738" t="s">
        <v>625</v>
      </c>
      <c r="D1228" s="738" t="s">
        <v>3094</v>
      </c>
      <c r="E1228" s="738" t="s">
        <v>6651</v>
      </c>
      <c r="F1228" s="738" t="s">
        <v>6972</v>
      </c>
      <c r="G1228" s="738" t="s">
        <v>6973</v>
      </c>
      <c r="H1228" s="741">
        <v>1</v>
      </c>
      <c r="I1228" s="741">
        <v>165</v>
      </c>
      <c r="J1228" s="738"/>
      <c r="K1228" s="738">
        <v>165</v>
      </c>
      <c r="L1228" s="741"/>
      <c r="M1228" s="741"/>
      <c r="N1228" s="738"/>
      <c r="O1228" s="738"/>
      <c r="P1228" s="741"/>
      <c r="Q1228" s="741"/>
      <c r="R1228" s="754"/>
      <c r="S1228" s="742"/>
    </row>
    <row r="1229" spans="1:19" ht="14.4" customHeight="1" x14ac:dyDescent="0.3">
      <c r="A1229" s="737" t="s">
        <v>6689</v>
      </c>
      <c r="B1229" s="738" t="s">
        <v>6953</v>
      </c>
      <c r="C1229" s="738" t="s">
        <v>625</v>
      </c>
      <c r="D1229" s="738" t="s">
        <v>3094</v>
      </c>
      <c r="E1229" s="738" t="s">
        <v>6651</v>
      </c>
      <c r="F1229" s="738" t="s">
        <v>6709</v>
      </c>
      <c r="G1229" s="738" t="s">
        <v>6710</v>
      </c>
      <c r="H1229" s="741">
        <v>1</v>
      </c>
      <c r="I1229" s="741">
        <v>210</v>
      </c>
      <c r="J1229" s="738">
        <v>0.94594594594594594</v>
      </c>
      <c r="K1229" s="738">
        <v>210</v>
      </c>
      <c r="L1229" s="741">
        <v>1</v>
      </c>
      <c r="M1229" s="741">
        <v>222</v>
      </c>
      <c r="N1229" s="738">
        <v>1</v>
      </c>
      <c r="O1229" s="738">
        <v>222</v>
      </c>
      <c r="P1229" s="741">
        <v>1</v>
      </c>
      <c r="Q1229" s="741">
        <v>223</v>
      </c>
      <c r="R1229" s="754">
        <v>1.0045045045045045</v>
      </c>
      <c r="S1229" s="742">
        <v>223</v>
      </c>
    </row>
    <row r="1230" spans="1:19" ht="14.4" customHeight="1" x14ac:dyDescent="0.3">
      <c r="A1230" s="737" t="s">
        <v>6689</v>
      </c>
      <c r="B1230" s="738" t="s">
        <v>6953</v>
      </c>
      <c r="C1230" s="738" t="s">
        <v>625</v>
      </c>
      <c r="D1230" s="738" t="s">
        <v>6614</v>
      </c>
      <c r="E1230" s="738" t="s">
        <v>6651</v>
      </c>
      <c r="F1230" s="738" t="s">
        <v>6656</v>
      </c>
      <c r="G1230" s="738" t="s">
        <v>6657</v>
      </c>
      <c r="H1230" s="741">
        <v>1</v>
      </c>
      <c r="I1230" s="741">
        <v>64</v>
      </c>
      <c r="J1230" s="738">
        <v>0.48484848484848486</v>
      </c>
      <c r="K1230" s="738">
        <v>64</v>
      </c>
      <c r="L1230" s="741">
        <v>2</v>
      </c>
      <c r="M1230" s="741">
        <v>132</v>
      </c>
      <c r="N1230" s="738">
        <v>1</v>
      </c>
      <c r="O1230" s="738">
        <v>66</v>
      </c>
      <c r="P1230" s="741">
        <v>1</v>
      </c>
      <c r="Q1230" s="741">
        <v>66</v>
      </c>
      <c r="R1230" s="754">
        <v>0.5</v>
      </c>
      <c r="S1230" s="742">
        <v>66</v>
      </c>
    </row>
    <row r="1231" spans="1:19" ht="14.4" customHeight="1" x14ac:dyDescent="0.3">
      <c r="A1231" s="737" t="s">
        <v>6689</v>
      </c>
      <c r="B1231" s="738" t="s">
        <v>6953</v>
      </c>
      <c r="C1231" s="738" t="s">
        <v>625</v>
      </c>
      <c r="D1231" s="738" t="s">
        <v>6614</v>
      </c>
      <c r="E1231" s="738" t="s">
        <v>6651</v>
      </c>
      <c r="F1231" s="738" t="s">
        <v>6664</v>
      </c>
      <c r="G1231" s="738" t="s">
        <v>6665</v>
      </c>
      <c r="H1231" s="741">
        <v>12</v>
      </c>
      <c r="I1231" s="741">
        <v>0</v>
      </c>
      <c r="J1231" s="738"/>
      <c r="K1231" s="738">
        <v>0</v>
      </c>
      <c r="L1231" s="741"/>
      <c r="M1231" s="741"/>
      <c r="N1231" s="738"/>
      <c r="O1231" s="738"/>
      <c r="P1231" s="741"/>
      <c r="Q1231" s="741"/>
      <c r="R1231" s="754"/>
      <c r="S1231" s="742"/>
    </row>
    <row r="1232" spans="1:19" ht="14.4" customHeight="1" x14ac:dyDescent="0.3">
      <c r="A1232" s="737" t="s">
        <v>6689</v>
      </c>
      <c r="B1232" s="738" t="s">
        <v>6953</v>
      </c>
      <c r="C1232" s="738" t="s">
        <v>625</v>
      </c>
      <c r="D1232" s="738" t="s">
        <v>6614</v>
      </c>
      <c r="E1232" s="738" t="s">
        <v>6651</v>
      </c>
      <c r="F1232" s="738" t="s">
        <v>6699</v>
      </c>
      <c r="G1232" s="738" t="s">
        <v>6700</v>
      </c>
      <c r="H1232" s="741">
        <v>44</v>
      </c>
      <c r="I1232" s="741">
        <v>4752</v>
      </c>
      <c r="J1232" s="738">
        <v>0.83603096410978184</v>
      </c>
      <c r="K1232" s="738">
        <v>108</v>
      </c>
      <c r="L1232" s="741">
        <v>49</v>
      </c>
      <c r="M1232" s="741">
        <v>5684</v>
      </c>
      <c r="N1232" s="738">
        <v>1</v>
      </c>
      <c r="O1232" s="738">
        <v>116</v>
      </c>
      <c r="P1232" s="741">
        <v>65</v>
      </c>
      <c r="Q1232" s="741">
        <v>7540</v>
      </c>
      <c r="R1232" s="754">
        <v>1.3265306122448979</v>
      </c>
      <c r="S1232" s="742">
        <v>116</v>
      </c>
    </row>
    <row r="1233" spans="1:19" ht="14.4" customHeight="1" x14ac:dyDescent="0.3">
      <c r="A1233" s="737" t="s">
        <v>6689</v>
      </c>
      <c r="B1233" s="738" t="s">
        <v>6953</v>
      </c>
      <c r="C1233" s="738" t="s">
        <v>625</v>
      </c>
      <c r="D1233" s="738" t="s">
        <v>6614</v>
      </c>
      <c r="E1233" s="738" t="s">
        <v>6651</v>
      </c>
      <c r="F1233" s="738" t="s">
        <v>6666</v>
      </c>
      <c r="G1233" s="738" t="s">
        <v>6667</v>
      </c>
      <c r="H1233" s="741"/>
      <c r="I1233" s="741"/>
      <c r="J1233" s="738"/>
      <c r="K1233" s="738"/>
      <c r="L1233" s="741"/>
      <c r="M1233" s="741"/>
      <c r="N1233" s="738"/>
      <c r="O1233" s="738"/>
      <c r="P1233" s="741">
        <v>1</v>
      </c>
      <c r="Q1233" s="741">
        <v>37</v>
      </c>
      <c r="R1233" s="754"/>
      <c r="S1233" s="742">
        <v>37</v>
      </c>
    </row>
    <row r="1234" spans="1:19" ht="14.4" customHeight="1" x14ac:dyDescent="0.3">
      <c r="A1234" s="737" t="s">
        <v>6689</v>
      </c>
      <c r="B1234" s="738" t="s">
        <v>6953</v>
      </c>
      <c r="C1234" s="738" t="s">
        <v>625</v>
      </c>
      <c r="D1234" s="738" t="s">
        <v>6614</v>
      </c>
      <c r="E1234" s="738" t="s">
        <v>6651</v>
      </c>
      <c r="F1234" s="738" t="s">
        <v>6703</v>
      </c>
      <c r="G1234" s="738" t="s">
        <v>6704</v>
      </c>
      <c r="H1234" s="741"/>
      <c r="I1234" s="741"/>
      <c r="J1234" s="738"/>
      <c r="K1234" s="738"/>
      <c r="L1234" s="741"/>
      <c r="M1234" s="741"/>
      <c r="N1234" s="738"/>
      <c r="O1234" s="738"/>
      <c r="P1234" s="741">
        <v>2</v>
      </c>
      <c r="Q1234" s="741">
        <v>148</v>
      </c>
      <c r="R1234" s="754"/>
      <c r="S1234" s="742">
        <v>74</v>
      </c>
    </row>
    <row r="1235" spans="1:19" ht="14.4" customHeight="1" x14ac:dyDescent="0.3">
      <c r="A1235" s="737" t="s">
        <v>6689</v>
      </c>
      <c r="B1235" s="738" t="s">
        <v>6953</v>
      </c>
      <c r="C1235" s="738" t="s">
        <v>625</v>
      </c>
      <c r="D1235" s="738" t="s">
        <v>3103</v>
      </c>
      <c r="E1235" s="738" t="s">
        <v>6633</v>
      </c>
      <c r="F1235" s="738" t="s">
        <v>6954</v>
      </c>
      <c r="G1235" s="738" t="s">
        <v>6955</v>
      </c>
      <c r="H1235" s="741">
        <v>4</v>
      </c>
      <c r="I1235" s="741">
        <v>23358.400000000001</v>
      </c>
      <c r="J1235" s="738"/>
      <c r="K1235" s="738">
        <v>5839.6</v>
      </c>
      <c r="L1235" s="741"/>
      <c r="M1235" s="741"/>
      <c r="N1235" s="738"/>
      <c r="O1235" s="738"/>
      <c r="P1235" s="741">
        <v>1</v>
      </c>
      <c r="Q1235" s="741">
        <v>5839.6</v>
      </c>
      <c r="R1235" s="754"/>
      <c r="S1235" s="742">
        <v>5839.6</v>
      </c>
    </row>
    <row r="1236" spans="1:19" ht="14.4" customHeight="1" x14ac:dyDescent="0.3">
      <c r="A1236" s="737" t="s">
        <v>6689</v>
      </c>
      <c r="B1236" s="738" t="s">
        <v>6953</v>
      </c>
      <c r="C1236" s="738" t="s">
        <v>625</v>
      </c>
      <c r="D1236" s="738" t="s">
        <v>3103</v>
      </c>
      <c r="E1236" s="738" t="s">
        <v>6633</v>
      </c>
      <c r="F1236" s="738" t="s">
        <v>6956</v>
      </c>
      <c r="G1236" s="738" t="s">
        <v>6955</v>
      </c>
      <c r="H1236" s="741">
        <v>3</v>
      </c>
      <c r="I1236" s="741">
        <v>14862.48</v>
      </c>
      <c r="J1236" s="738">
        <v>1.0360125053586926</v>
      </c>
      <c r="K1236" s="738">
        <v>4954.16</v>
      </c>
      <c r="L1236" s="741">
        <v>3</v>
      </c>
      <c r="M1236" s="741">
        <v>14345.849999999999</v>
      </c>
      <c r="N1236" s="738">
        <v>1</v>
      </c>
      <c r="O1236" s="738">
        <v>4781.95</v>
      </c>
      <c r="P1236" s="741">
        <v>1</v>
      </c>
      <c r="Q1236" s="741">
        <v>4781.95</v>
      </c>
      <c r="R1236" s="754">
        <v>0.33333333333333337</v>
      </c>
      <c r="S1236" s="742">
        <v>4781.95</v>
      </c>
    </row>
    <row r="1237" spans="1:19" ht="14.4" customHeight="1" x14ac:dyDescent="0.3">
      <c r="A1237" s="737" t="s">
        <v>6689</v>
      </c>
      <c r="B1237" s="738" t="s">
        <v>6953</v>
      </c>
      <c r="C1237" s="738" t="s">
        <v>625</v>
      </c>
      <c r="D1237" s="738" t="s">
        <v>3103</v>
      </c>
      <c r="E1237" s="738" t="s">
        <v>6633</v>
      </c>
      <c r="F1237" s="738" t="s">
        <v>6957</v>
      </c>
      <c r="G1237" s="738" t="s">
        <v>6955</v>
      </c>
      <c r="H1237" s="741"/>
      <c r="I1237" s="741"/>
      <c r="J1237" s="738"/>
      <c r="K1237" s="738"/>
      <c r="L1237" s="741">
        <v>1</v>
      </c>
      <c r="M1237" s="741">
        <v>5839.6</v>
      </c>
      <c r="N1237" s="738">
        <v>1</v>
      </c>
      <c r="O1237" s="738">
        <v>5839.6</v>
      </c>
      <c r="P1237" s="741">
        <v>3</v>
      </c>
      <c r="Q1237" s="741">
        <v>17518.8</v>
      </c>
      <c r="R1237" s="754">
        <v>2.9999999999999996</v>
      </c>
      <c r="S1237" s="742">
        <v>5839.5999999999995</v>
      </c>
    </row>
    <row r="1238" spans="1:19" ht="14.4" customHeight="1" x14ac:dyDescent="0.3">
      <c r="A1238" s="737" t="s">
        <v>6689</v>
      </c>
      <c r="B1238" s="738" t="s">
        <v>6953</v>
      </c>
      <c r="C1238" s="738" t="s">
        <v>625</v>
      </c>
      <c r="D1238" s="738" t="s">
        <v>3103</v>
      </c>
      <c r="E1238" s="738" t="s">
        <v>6651</v>
      </c>
      <c r="F1238" s="738" t="s">
        <v>6695</v>
      </c>
      <c r="G1238" s="738" t="s">
        <v>6696</v>
      </c>
      <c r="H1238" s="741">
        <v>37</v>
      </c>
      <c r="I1238" s="741">
        <v>1295</v>
      </c>
      <c r="J1238" s="738">
        <v>0.625</v>
      </c>
      <c r="K1238" s="738">
        <v>35</v>
      </c>
      <c r="L1238" s="741">
        <v>56</v>
      </c>
      <c r="M1238" s="741">
        <v>2072</v>
      </c>
      <c r="N1238" s="738">
        <v>1</v>
      </c>
      <c r="O1238" s="738">
        <v>37</v>
      </c>
      <c r="P1238" s="741">
        <v>32</v>
      </c>
      <c r="Q1238" s="741">
        <v>1184</v>
      </c>
      <c r="R1238" s="754">
        <v>0.5714285714285714</v>
      </c>
      <c r="S1238" s="742">
        <v>37</v>
      </c>
    </row>
    <row r="1239" spans="1:19" ht="14.4" customHeight="1" x14ac:dyDescent="0.3">
      <c r="A1239" s="737" t="s">
        <v>6689</v>
      </c>
      <c r="B1239" s="738" t="s">
        <v>6953</v>
      </c>
      <c r="C1239" s="738" t="s">
        <v>625</v>
      </c>
      <c r="D1239" s="738" t="s">
        <v>3103</v>
      </c>
      <c r="E1239" s="738" t="s">
        <v>6651</v>
      </c>
      <c r="F1239" s="738" t="s">
        <v>6958</v>
      </c>
      <c r="G1239" s="738" t="s">
        <v>6959</v>
      </c>
      <c r="H1239" s="741">
        <v>88</v>
      </c>
      <c r="I1239" s="741">
        <v>57464</v>
      </c>
      <c r="J1239" s="738">
        <v>2.7324774132192107</v>
      </c>
      <c r="K1239" s="738">
        <v>653</v>
      </c>
      <c r="L1239" s="741">
        <v>30</v>
      </c>
      <c r="M1239" s="741">
        <v>21030</v>
      </c>
      <c r="N1239" s="738">
        <v>1</v>
      </c>
      <c r="O1239" s="738">
        <v>701</v>
      </c>
      <c r="P1239" s="741">
        <v>63</v>
      </c>
      <c r="Q1239" s="741">
        <v>44163</v>
      </c>
      <c r="R1239" s="754">
        <v>2.1</v>
      </c>
      <c r="S1239" s="742">
        <v>701</v>
      </c>
    </row>
    <row r="1240" spans="1:19" ht="14.4" customHeight="1" x14ac:dyDescent="0.3">
      <c r="A1240" s="737" t="s">
        <v>6689</v>
      </c>
      <c r="B1240" s="738" t="s">
        <v>6953</v>
      </c>
      <c r="C1240" s="738" t="s">
        <v>625</v>
      </c>
      <c r="D1240" s="738" t="s">
        <v>3103</v>
      </c>
      <c r="E1240" s="738" t="s">
        <v>6651</v>
      </c>
      <c r="F1240" s="738" t="s">
        <v>6960</v>
      </c>
      <c r="G1240" s="738" t="s">
        <v>6961</v>
      </c>
      <c r="H1240" s="741"/>
      <c r="I1240" s="741"/>
      <c r="J1240" s="738"/>
      <c r="K1240" s="738"/>
      <c r="L1240" s="741">
        <v>0</v>
      </c>
      <c r="M1240" s="741">
        <v>0</v>
      </c>
      <c r="N1240" s="738"/>
      <c r="O1240" s="738"/>
      <c r="P1240" s="741"/>
      <c r="Q1240" s="741"/>
      <c r="R1240" s="754"/>
      <c r="S1240" s="742"/>
    </row>
    <row r="1241" spans="1:19" ht="14.4" customHeight="1" x14ac:dyDescent="0.3">
      <c r="A1241" s="737" t="s">
        <v>6689</v>
      </c>
      <c r="B1241" s="738" t="s">
        <v>6953</v>
      </c>
      <c r="C1241" s="738" t="s">
        <v>625</v>
      </c>
      <c r="D1241" s="738" t="s">
        <v>3103</v>
      </c>
      <c r="E1241" s="738" t="s">
        <v>6651</v>
      </c>
      <c r="F1241" s="738" t="s">
        <v>6962</v>
      </c>
      <c r="G1241" s="738" t="s">
        <v>6963</v>
      </c>
      <c r="H1241" s="741">
        <v>4</v>
      </c>
      <c r="I1241" s="741">
        <v>1936</v>
      </c>
      <c r="J1241" s="738">
        <v>1.2434168272318562</v>
      </c>
      <c r="K1241" s="738">
        <v>484</v>
      </c>
      <c r="L1241" s="741">
        <v>3</v>
      </c>
      <c r="M1241" s="741">
        <v>1557</v>
      </c>
      <c r="N1241" s="738">
        <v>1</v>
      </c>
      <c r="O1241" s="738">
        <v>519</v>
      </c>
      <c r="P1241" s="741">
        <v>6</v>
      </c>
      <c r="Q1241" s="741">
        <v>3120</v>
      </c>
      <c r="R1241" s="754">
        <v>2.0038535645472062</v>
      </c>
      <c r="S1241" s="742">
        <v>520</v>
      </c>
    </row>
    <row r="1242" spans="1:19" ht="14.4" customHeight="1" x14ac:dyDescent="0.3">
      <c r="A1242" s="737" t="s">
        <v>6689</v>
      </c>
      <c r="B1242" s="738" t="s">
        <v>6953</v>
      </c>
      <c r="C1242" s="738" t="s">
        <v>625</v>
      </c>
      <c r="D1242" s="738" t="s">
        <v>3103</v>
      </c>
      <c r="E1242" s="738" t="s">
        <v>6651</v>
      </c>
      <c r="F1242" s="738" t="s">
        <v>6964</v>
      </c>
      <c r="G1242" s="738" t="s">
        <v>6965</v>
      </c>
      <c r="H1242" s="741">
        <v>2</v>
      </c>
      <c r="I1242" s="741">
        <v>646</v>
      </c>
      <c r="J1242" s="738">
        <v>1.8670520231213872</v>
      </c>
      <c r="K1242" s="738">
        <v>323</v>
      </c>
      <c r="L1242" s="741">
        <v>1</v>
      </c>
      <c r="M1242" s="741">
        <v>346</v>
      </c>
      <c r="N1242" s="738">
        <v>1</v>
      </c>
      <c r="O1242" s="738">
        <v>346</v>
      </c>
      <c r="P1242" s="741"/>
      <c r="Q1242" s="741"/>
      <c r="R1242" s="754"/>
      <c r="S1242" s="742"/>
    </row>
    <row r="1243" spans="1:19" ht="14.4" customHeight="1" x14ac:dyDescent="0.3">
      <c r="A1243" s="737" t="s">
        <v>6689</v>
      </c>
      <c r="B1243" s="738" t="s">
        <v>6953</v>
      </c>
      <c r="C1243" s="738" t="s">
        <v>625</v>
      </c>
      <c r="D1243" s="738" t="s">
        <v>3103</v>
      </c>
      <c r="E1243" s="738" t="s">
        <v>6651</v>
      </c>
      <c r="F1243" s="738" t="s">
        <v>6966</v>
      </c>
      <c r="G1243" s="738" t="s">
        <v>6967</v>
      </c>
      <c r="H1243" s="741">
        <v>2</v>
      </c>
      <c r="I1243" s="741">
        <v>752</v>
      </c>
      <c r="J1243" s="738">
        <v>0.31100082712985938</v>
      </c>
      <c r="K1243" s="738">
        <v>376</v>
      </c>
      <c r="L1243" s="741">
        <v>6</v>
      </c>
      <c r="M1243" s="741">
        <v>2418</v>
      </c>
      <c r="N1243" s="738">
        <v>1</v>
      </c>
      <c r="O1243" s="738">
        <v>403</v>
      </c>
      <c r="P1243" s="741"/>
      <c r="Q1243" s="741"/>
      <c r="R1243" s="754"/>
      <c r="S1243" s="742"/>
    </row>
    <row r="1244" spans="1:19" ht="14.4" customHeight="1" x14ac:dyDescent="0.3">
      <c r="A1244" s="737" t="s">
        <v>6689</v>
      </c>
      <c r="B1244" s="738" t="s">
        <v>6953</v>
      </c>
      <c r="C1244" s="738" t="s">
        <v>625</v>
      </c>
      <c r="D1244" s="738" t="s">
        <v>3103</v>
      </c>
      <c r="E1244" s="738" t="s">
        <v>6651</v>
      </c>
      <c r="F1244" s="738" t="s">
        <v>6664</v>
      </c>
      <c r="G1244" s="738" t="s">
        <v>6665</v>
      </c>
      <c r="H1244" s="741"/>
      <c r="I1244" s="741"/>
      <c r="J1244" s="738"/>
      <c r="K1244" s="738"/>
      <c r="L1244" s="741">
        <v>2</v>
      </c>
      <c r="M1244" s="741">
        <v>66.67</v>
      </c>
      <c r="N1244" s="738">
        <v>1</v>
      </c>
      <c r="O1244" s="738">
        <v>33.335000000000001</v>
      </c>
      <c r="P1244" s="741">
        <v>7</v>
      </c>
      <c r="Q1244" s="741">
        <v>233.34000000000003</v>
      </c>
      <c r="R1244" s="754">
        <v>3.4999250037498131</v>
      </c>
      <c r="S1244" s="742">
        <v>33.33428571428572</v>
      </c>
    </row>
    <row r="1245" spans="1:19" ht="14.4" customHeight="1" x14ac:dyDescent="0.3">
      <c r="A1245" s="737" t="s">
        <v>6689</v>
      </c>
      <c r="B1245" s="738" t="s">
        <v>6953</v>
      </c>
      <c r="C1245" s="738" t="s">
        <v>625</v>
      </c>
      <c r="D1245" s="738" t="s">
        <v>3103</v>
      </c>
      <c r="E1245" s="738" t="s">
        <v>6651</v>
      </c>
      <c r="F1245" s="738" t="s">
        <v>6699</v>
      </c>
      <c r="G1245" s="738" t="s">
        <v>6700</v>
      </c>
      <c r="H1245" s="741">
        <v>203</v>
      </c>
      <c r="I1245" s="741">
        <v>21924</v>
      </c>
      <c r="J1245" s="738">
        <v>1.1812499999999999</v>
      </c>
      <c r="K1245" s="738">
        <v>108</v>
      </c>
      <c r="L1245" s="741">
        <v>160</v>
      </c>
      <c r="M1245" s="741">
        <v>18560</v>
      </c>
      <c r="N1245" s="738">
        <v>1</v>
      </c>
      <c r="O1245" s="738">
        <v>116</v>
      </c>
      <c r="P1245" s="741">
        <v>156</v>
      </c>
      <c r="Q1245" s="741">
        <v>18096</v>
      </c>
      <c r="R1245" s="754">
        <v>0.97499999999999998</v>
      </c>
      <c r="S1245" s="742">
        <v>116</v>
      </c>
    </row>
    <row r="1246" spans="1:19" ht="14.4" customHeight="1" x14ac:dyDescent="0.3">
      <c r="A1246" s="737" t="s">
        <v>6689</v>
      </c>
      <c r="B1246" s="738" t="s">
        <v>6953</v>
      </c>
      <c r="C1246" s="738" t="s">
        <v>625</v>
      </c>
      <c r="D1246" s="738" t="s">
        <v>3103</v>
      </c>
      <c r="E1246" s="738" t="s">
        <v>6651</v>
      </c>
      <c r="F1246" s="738" t="s">
        <v>6726</v>
      </c>
      <c r="G1246" s="738" t="s">
        <v>6727</v>
      </c>
      <c r="H1246" s="741">
        <v>7</v>
      </c>
      <c r="I1246" s="741">
        <v>217</v>
      </c>
      <c r="J1246" s="738">
        <v>1.6953125</v>
      </c>
      <c r="K1246" s="738">
        <v>31</v>
      </c>
      <c r="L1246" s="741">
        <v>4</v>
      </c>
      <c r="M1246" s="741">
        <v>128</v>
      </c>
      <c r="N1246" s="738">
        <v>1</v>
      </c>
      <c r="O1246" s="738">
        <v>32</v>
      </c>
      <c r="P1246" s="741">
        <v>4</v>
      </c>
      <c r="Q1246" s="741">
        <v>128</v>
      </c>
      <c r="R1246" s="754">
        <v>1</v>
      </c>
      <c r="S1246" s="742">
        <v>32</v>
      </c>
    </row>
    <row r="1247" spans="1:19" ht="14.4" customHeight="1" x14ac:dyDescent="0.3">
      <c r="A1247" s="737" t="s">
        <v>6689</v>
      </c>
      <c r="B1247" s="738" t="s">
        <v>6953</v>
      </c>
      <c r="C1247" s="738" t="s">
        <v>625</v>
      </c>
      <c r="D1247" s="738" t="s">
        <v>3103</v>
      </c>
      <c r="E1247" s="738" t="s">
        <v>6651</v>
      </c>
      <c r="F1247" s="738" t="s">
        <v>6968</v>
      </c>
      <c r="G1247" s="738" t="s">
        <v>6969</v>
      </c>
      <c r="H1247" s="741">
        <v>2</v>
      </c>
      <c r="I1247" s="741">
        <v>1406</v>
      </c>
      <c r="J1247" s="738">
        <v>0.32911985018726592</v>
      </c>
      <c r="K1247" s="738">
        <v>703</v>
      </c>
      <c r="L1247" s="741">
        <v>6</v>
      </c>
      <c r="M1247" s="741">
        <v>4272</v>
      </c>
      <c r="N1247" s="738">
        <v>1</v>
      </c>
      <c r="O1247" s="738">
        <v>712</v>
      </c>
      <c r="P1247" s="741"/>
      <c r="Q1247" s="741"/>
      <c r="R1247" s="754"/>
      <c r="S1247" s="742"/>
    </row>
    <row r="1248" spans="1:19" ht="14.4" customHeight="1" x14ac:dyDescent="0.3">
      <c r="A1248" s="737" t="s">
        <v>6689</v>
      </c>
      <c r="B1248" s="738" t="s">
        <v>6953</v>
      </c>
      <c r="C1248" s="738" t="s">
        <v>625</v>
      </c>
      <c r="D1248" s="738" t="s">
        <v>3103</v>
      </c>
      <c r="E1248" s="738" t="s">
        <v>6651</v>
      </c>
      <c r="F1248" s="738" t="s">
        <v>6970</v>
      </c>
      <c r="G1248" s="738" t="s">
        <v>6971</v>
      </c>
      <c r="H1248" s="741">
        <v>221</v>
      </c>
      <c r="I1248" s="741">
        <v>73151</v>
      </c>
      <c r="J1248" s="738">
        <v>0.91434178291085444</v>
      </c>
      <c r="K1248" s="738">
        <v>331</v>
      </c>
      <c r="L1248" s="741">
        <v>226</v>
      </c>
      <c r="M1248" s="741">
        <v>80004</v>
      </c>
      <c r="N1248" s="738">
        <v>1</v>
      </c>
      <c r="O1248" s="738">
        <v>354</v>
      </c>
      <c r="P1248" s="741">
        <v>196</v>
      </c>
      <c r="Q1248" s="741">
        <v>69580</v>
      </c>
      <c r="R1248" s="754">
        <v>0.8697065146742663</v>
      </c>
      <c r="S1248" s="742">
        <v>355</v>
      </c>
    </row>
    <row r="1249" spans="1:19" ht="14.4" customHeight="1" x14ac:dyDescent="0.3">
      <c r="A1249" s="737" t="s">
        <v>6689</v>
      </c>
      <c r="B1249" s="738" t="s">
        <v>6953</v>
      </c>
      <c r="C1249" s="738" t="s">
        <v>625</v>
      </c>
      <c r="D1249" s="738" t="s">
        <v>3103</v>
      </c>
      <c r="E1249" s="738" t="s">
        <v>6651</v>
      </c>
      <c r="F1249" s="738" t="s">
        <v>6703</v>
      </c>
      <c r="G1249" s="738" t="s">
        <v>6704</v>
      </c>
      <c r="H1249" s="741">
        <v>29</v>
      </c>
      <c r="I1249" s="741">
        <v>2030</v>
      </c>
      <c r="J1249" s="738">
        <v>1.0972972972972972</v>
      </c>
      <c r="K1249" s="738">
        <v>70</v>
      </c>
      <c r="L1249" s="741">
        <v>25</v>
      </c>
      <c r="M1249" s="741">
        <v>1850</v>
      </c>
      <c r="N1249" s="738">
        <v>1</v>
      </c>
      <c r="O1249" s="738">
        <v>74</v>
      </c>
      <c r="P1249" s="741">
        <v>29</v>
      </c>
      <c r="Q1249" s="741">
        <v>2146</v>
      </c>
      <c r="R1249" s="754">
        <v>1.1599999999999999</v>
      </c>
      <c r="S1249" s="742">
        <v>74</v>
      </c>
    </row>
    <row r="1250" spans="1:19" ht="14.4" customHeight="1" x14ac:dyDescent="0.3">
      <c r="A1250" s="737" t="s">
        <v>6689</v>
      </c>
      <c r="B1250" s="738" t="s">
        <v>6953</v>
      </c>
      <c r="C1250" s="738" t="s">
        <v>625</v>
      </c>
      <c r="D1250" s="738" t="s">
        <v>3103</v>
      </c>
      <c r="E1250" s="738" t="s">
        <v>6651</v>
      </c>
      <c r="F1250" s="738" t="s">
        <v>6972</v>
      </c>
      <c r="G1250" s="738" t="s">
        <v>6973</v>
      </c>
      <c r="H1250" s="741">
        <v>5</v>
      </c>
      <c r="I1250" s="741">
        <v>825</v>
      </c>
      <c r="J1250" s="738">
        <v>0.42372881355932202</v>
      </c>
      <c r="K1250" s="738">
        <v>165</v>
      </c>
      <c r="L1250" s="741">
        <v>11</v>
      </c>
      <c r="M1250" s="741">
        <v>1947</v>
      </c>
      <c r="N1250" s="738">
        <v>1</v>
      </c>
      <c r="O1250" s="738">
        <v>177</v>
      </c>
      <c r="P1250" s="741">
        <v>7</v>
      </c>
      <c r="Q1250" s="741">
        <v>1239</v>
      </c>
      <c r="R1250" s="754">
        <v>0.63636363636363635</v>
      </c>
      <c r="S1250" s="742">
        <v>177</v>
      </c>
    </row>
    <row r="1251" spans="1:19" ht="14.4" customHeight="1" x14ac:dyDescent="0.3">
      <c r="A1251" s="737" t="s">
        <v>6689</v>
      </c>
      <c r="B1251" s="738" t="s">
        <v>6953</v>
      </c>
      <c r="C1251" s="738" t="s">
        <v>625</v>
      </c>
      <c r="D1251" s="738" t="s">
        <v>3103</v>
      </c>
      <c r="E1251" s="738" t="s">
        <v>6651</v>
      </c>
      <c r="F1251" s="738" t="s">
        <v>6709</v>
      </c>
      <c r="G1251" s="738" t="s">
        <v>6710</v>
      </c>
      <c r="H1251" s="741">
        <v>1</v>
      </c>
      <c r="I1251" s="741">
        <v>210</v>
      </c>
      <c r="J1251" s="738"/>
      <c r="K1251" s="738">
        <v>210</v>
      </c>
      <c r="L1251" s="741"/>
      <c r="M1251" s="741"/>
      <c r="N1251" s="738"/>
      <c r="O1251" s="738"/>
      <c r="P1251" s="741"/>
      <c r="Q1251" s="741"/>
      <c r="R1251" s="754"/>
      <c r="S1251" s="742"/>
    </row>
    <row r="1252" spans="1:19" ht="14.4" customHeight="1" x14ac:dyDescent="0.3">
      <c r="A1252" s="737" t="s">
        <v>6689</v>
      </c>
      <c r="B1252" s="738" t="s">
        <v>6953</v>
      </c>
      <c r="C1252" s="738" t="s">
        <v>625</v>
      </c>
      <c r="D1252" s="738" t="s">
        <v>3103</v>
      </c>
      <c r="E1252" s="738" t="s">
        <v>6651</v>
      </c>
      <c r="F1252" s="738" t="s">
        <v>6974</v>
      </c>
      <c r="G1252" s="738" t="s">
        <v>6975</v>
      </c>
      <c r="H1252" s="741">
        <v>91</v>
      </c>
      <c r="I1252" s="741">
        <v>29393</v>
      </c>
      <c r="J1252" s="738">
        <v>1.6657032755298651</v>
      </c>
      <c r="K1252" s="738">
        <v>323</v>
      </c>
      <c r="L1252" s="741">
        <v>51</v>
      </c>
      <c r="M1252" s="741">
        <v>17646</v>
      </c>
      <c r="N1252" s="738">
        <v>1</v>
      </c>
      <c r="O1252" s="738">
        <v>346</v>
      </c>
      <c r="P1252" s="741">
        <v>36</v>
      </c>
      <c r="Q1252" s="741">
        <v>12492</v>
      </c>
      <c r="R1252" s="754">
        <v>0.70792247534852093</v>
      </c>
      <c r="S1252" s="742">
        <v>347</v>
      </c>
    </row>
    <row r="1253" spans="1:19" ht="14.4" customHeight="1" x14ac:dyDescent="0.3">
      <c r="A1253" s="737" t="s">
        <v>6689</v>
      </c>
      <c r="B1253" s="738" t="s">
        <v>6953</v>
      </c>
      <c r="C1253" s="738" t="s">
        <v>625</v>
      </c>
      <c r="D1253" s="738" t="s">
        <v>3103</v>
      </c>
      <c r="E1253" s="738" t="s">
        <v>6651</v>
      </c>
      <c r="F1253" s="738" t="s">
        <v>6976</v>
      </c>
      <c r="G1253" s="738" t="s">
        <v>6977</v>
      </c>
      <c r="H1253" s="741">
        <v>2</v>
      </c>
      <c r="I1253" s="741">
        <v>1178</v>
      </c>
      <c r="J1253" s="738">
        <v>1.9865092748735245</v>
      </c>
      <c r="K1253" s="738">
        <v>589</v>
      </c>
      <c r="L1253" s="741">
        <v>1</v>
      </c>
      <c r="M1253" s="741">
        <v>593</v>
      </c>
      <c r="N1253" s="738">
        <v>1</v>
      </c>
      <c r="O1253" s="738">
        <v>593</v>
      </c>
      <c r="P1253" s="741"/>
      <c r="Q1253" s="741"/>
      <c r="R1253" s="754"/>
      <c r="S1253" s="742"/>
    </row>
    <row r="1254" spans="1:19" ht="14.4" customHeight="1" x14ac:dyDescent="0.3">
      <c r="A1254" s="737" t="s">
        <v>6689</v>
      </c>
      <c r="B1254" s="738" t="s">
        <v>6953</v>
      </c>
      <c r="C1254" s="738" t="s">
        <v>625</v>
      </c>
      <c r="D1254" s="738" t="s">
        <v>3103</v>
      </c>
      <c r="E1254" s="738" t="s">
        <v>6651</v>
      </c>
      <c r="F1254" s="738" t="s">
        <v>6978</v>
      </c>
      <c r="G1254" s="738" t="s">
        <v>6979</v>
      </c>
      <c r="H1254" s="741">
        <v>4</v>
      </c>
      <c r="I1254" s="741">
        <v>3036</v>
      </c>
      <c r="J1254" s="738">
        <v>1.3177083333333333</v>
      </c>
      <c r="K1254" s="738">
        <v>759</v>
      </c>
      <c r="L1254" s="741">
        <v>3</v>
      </c>
      <c r="M1254" s="741">
        <v>2304</v>
      </c>
      <c r="N1254" s="738">
        <v>1</v>
      </c>
      <c r="O1254" s="738">
        <v>768</v>
      </c>
      <c r="P1254" s="741">
        <v>5</v>
      </c>
      <c r="Q1254" s="741">
        <v>3845</v>
      </c>
      <c r="R1254" s="754">
        <v>1.6688368055555556</v>
      </c>
      <c r="S1254" s="742">
        <v>769</v>
      </c>
    </row>
    <row r="1255" spans="1:19" ht="14.4" customHeight="1" x14ac:dyDescent="0.3">
      <c r="A1255" s="737" t="s">
        <v>6689</v>
      </c>
      <c r="B1255" s="738" t="s">
        <v>6953</v>
      </c>
      <c r="C1255" s="738" t="s">
        <v>625</v>
      </c>
      <c r="D1255" s="738" t="s">
        <v>3103</v>
      </c>
      <c r="E1255" s="738" t="s">
        <v>6651</v>
      </c>
      <c r="F1255" s="738" t="s">
        <v>6980</v>
      </c>
      <c r="G1255" s="738" t="s">
        <v>6981</v>
      </c>
      <c r="H1255" s="741"/>
      <c r="I1255" s="741"/>
      <c r="J1255" s="738"/>
      <c r="K1255" s="738"/>
      <c r="L1255" s="741">
        <v>0</v>
      </c>
      <c r="M1255" s="741">
        <v>0</v>
      </c>
      <c r="N1255" s="738"/>
      <c r="O1255" s="738"/>
      <c r="P1255" s="741"/>
      <c r="Q1255" s="741"/>
      <c r="R1255" s="754"/>
      <c r="S1255" s="742"/>
    </row>
    <row r="1256" spans="1:19" ht="14.4" customHeight="1" x14ac:dyDescent="0.3">
      <c r="A1256" s="737" t="s">
        <v>6689</v>
      </c>
      <c r="B1256" s="738" t="s">
        <v>6953</v>
      </c>
      <c r="C1256" s="738" t="s">
        <v>625</v>
      </c>
      <c r="D1256" s="738" t="s">
        <v>3120</v>
      </c>
      <c r="E1256" s="738" t="s">
        <v>6651</v>
      </c>
      <c r="F1256" s="738" t="s">
        <v>6656</v>
      </c>
      <c r="G1256" s="738" t="s">
        <v>6657</v>
      </c>
      <c r="H1256" s="741">
        <v>6</v>
      </c>
      <c r="I1256" s="741">
        <v>384</v>
      </c>
      <c r="J1256" s="738">
        <v>1.9393939393939394</v>
      </c>
      <c r="K1256" s="738">
        <v>64</v>
      </c>
      <c r="L1256" s="741">
        <v>3</v>
      </c>
      <c r="M1256" s="741">
        <v>198</v>
      </c>
      <c r="N1256" s="738">
        <v>1</v>
      </c>
      <c r="O1256" s="738">
        <v>66</v>
      </c>
      <c r="P1256" s="741">
        <v>9</v>
      </c>
      <c r="Q1256" s="741">
        <v>594</v>
      </c>
      <c r="R1256" s="754">
        <v>3</v>
      </c>
      <c r="S1256" s="742">
        <v>66</v>
      </c>
    </row>
    <row r="1257" spans="1:19" ht="14.4" customHeight="1" x14ac:dyDescent="0.3">
      <c r="A1257" s="737" t="s">
        <v>6689</v>
      </c>
      <c r="B1257" s="738" t="s">
        <v>6953</v>
      </c>
      <c r="C1257" s="738" t="s">
        <v>625</v>
      </c>
      <c r="D1257" s="738" t="s">
        <v>3120</v>
      </c>
      <c r="E1257" s="738" t="s">
        <v>6651</v>
      </c>
      <c r="F1257" s="738" t="s">
        <v>6695</v>
      </c>
      <c r="G1257" s="738" t="s">
        <v>6696</v>
      </c>
      <c r="H1257" s="741">
        <v>103</v>
      </c>
      <c r="I1257" s="741">
        <v>3605</v>
      </c>
      <c r="J1257" s="738">
        <v>0.90215215215215216</v>
      </c>
      <c r="K1257" s="738">
        <v>35</v>
      </c>
      <c r="L1257" s="741">
        <v>108</v>
      </c>
      <c r="M1257" s="741">
        <v>3996</v>
      </c>
      <c r="N1257" s="738">
        <v>1</v>
      </c>
      <c r="O1257" s="738">
        <v>37</v>
      </c>
      <c r="P1257" s="741">
        <v>88</v>
      </c>
      <c r="Q1257" s="741">
        <v>3256</v>
      </c>
      <c r="R1257" s="754">
        <v>0.81481481481481477</v>
      </c>
      <c r="S1257" s="742">
        <v>37</v>
      </c>
    </row>
    <row r="1258" spans="1:19" ht="14.4" customHeight="1" x14ac:dyDescent="0.3">
      <c r="A1258" s="737" t="s">
        <v>6689</v>
      </c>
      <c r="B1258" s="738" t="s">
        <v>6953</v>
      </c>
      <c r="C1258" s="738" t="s">
        <v>625</v>
      </c>
      <c r="D1258" s="738" t="s">
        <v>3120</v>
      </c>
      <c r="E1258" s="738" t="s">
        <v>6651</v>
      </c>
      <c r="F1258" s="738" t="s">
        <v>6958</v>
      </c>
      <c r="G1258" s="738" t="s">
        <v>6959</v>
      </c>
      <c r="H1258" s="741">
        <v>2</v>
      </c>
      <c r="I1258" s="741">
        <v>1306</v>
      </c>
      <c r="J1258" s="738"/>
      <c r="K1258" s="738">
        <v>653</v>
      </c>
      <c r="L1258" s="741"/>
      <c r="M1258" s="741"/>
      <c r="N1258" s="738"/>
      <c r="O1258" s="738"/>
      <c r="P1258" s="741"/>
      <c r="Q1258" s="741"/>
      <c r="R1258" s="754"/>
      <c r="S1258" s="742"/>
    </row>
    <row r="1259" spans="1:19" ht="14.4" customHeight="1" x14ac:dyDescent="0.3">
      <c r="A1259" s="737" t="s">
        <v>6689</v>
      </c>
      <c r="B1259" s="738" t="s">
        <v>6953</v>
      </c>
      <c r="C1259" s="738" t="s">
        <v>625</v>
      </c>
      <c r="D1259" s="738" t="s">
        <v>3120</v>
      </c>
      <c r="E1259" s="738" t="s">
        <v>6651</v>
      </c>
      <c r="F1259" s="738" t="s">
        <v>6962</v>
      </c>
      <c r="G1259" s="738" t="s">
        <v>6963</v>
      </c>
      <c r="H1259" s="741">
        <v>24</v>
      </c>
      <c r="I1259" s="741">
        <v>11616</v>
      </c>
      <c r="J1259" s="738">
        <v>0.79933938893476464</v>
      </c>
      <c r="K1259" s="738">
        <v>484</v>
      </c>
      <c r="L1259" s="741">
        <v>28</v>
      </c>
      <c r="M1259" s="741">
        <v>14532</v>
      </c>
      <c r="N1259" s="738">
        <v>1</v>
      </c>
      <c r="O1259" s="738">
        <v>519</v>
      </c>
      <c r="P1259" s="741">
        <v>30</v>
      </c>
      <c r="Q1259" s="741">
        <v>15600</v>
      </c>
      <c r="R1259" s="754">
        <v>1.0734929810074318</v>
      </c>
      <c r="S1259" s="742">
        <v>520</v>
      </c>
    </row>
    <row r="1260" spans="1:19" ht="14.4" customHeight="1" x14ac:dyDescent="0.3">
      <c r="A1260" s="737" t="s">
        <v>6689</v>
      </c>
      <c r="B1260" s="738" t="s">
        <v>6953</v>
      </c>
      <c r="C1260" s="738" t="s">
        <v>625</v>
      </c>
      <c r="D1260" s="738" t="s">
        <v>3120</v>
      </c>
      <c r="E1260" s="738" t="s">
        <v>6651</v>
      </c>
      <c r="F1260" s="738" t="s">
        <v>6966</v>
      </c>
      <c r="G1260" s="738" t="s">
        <v>6967</v>
      </c>
      <c r="H1260" s="741">
        <v>101</v>
      </c>
      <c r="I1260" s="741">
        <v>37976</v>
      </c>
      <c r="J1260" s="738">
        <v>0.90608894827257114</v>
      </c>
      <c r="K1260" s="738">
        <v>376</v>
      </c>
      <c r="L1260" s="741">
        <v>104</v>
      </c>
      <c r="M1260" s="741">
        <v>41912</v>
      </c>
      <c r="N1260" s="738">
        <v>1</v>
      </c>
      <c r="O1260" s="738">
        <v>403</v>
      </c>
      <c r="P1260" s="741">
        <v>72</v>
      </c>
      <c r="Q1260" s="741">
        <v>29088</v>
      </c>
      <c r="R1260" s="754">
        <v>0.69402557740026727</v>
      </c>
      <c r="S1260" s="742">
        <v>404</v>
      </c>
    </row>
    <row r="1261" spans="1:19" ht="14.4" customHeight="1" x14ac:dyDescent="0.3">
      <c r="A1261" s="737" t="s">
        <v>6689</v>
      </c>
      <c r="B1261" s="738" t="s">
        <v>6953</v>
      </c>
      <c r="C1261" s="738" t="s">
        <v>625</v>
      </c>
      <c r="D1261" s="738" t="s">
        <v>3120</v>
      </c>
      <c r="E1261" s="738" t="s">
        <v>6651</v>
      </c>
      <c r="F1261" s="738" t="s">
        <v>6664</v>
      </c>
      <c r="G1261" s="738" t="s">
        <v>6665</v>
      </c>
      <c r="H1261" s="741"/>
      <c r="I1261" s="741"/>
      <c r="J1261" s="738"/>
      <c r="K1261" s="738"/>
      <c r="L1261" s="741">
        <v>5</v>
      </c>
      <c r="M1261" s="741">
        <v>166.66</v>
      </c>
      <c r="N1261" s="738">
        <v>1</v>
      </c>
      <c r="O1261" s="738">
        <v>33.332000000000001</v>
      </c>
      <c r="P1261" s="741">
        <v>6</v>
      </c>
      <c r="Q1261" s="741">
        <v>199.99</v>
      </c>
      <c r="R1261" s="754">
        <v>1.1999879995199809</v>
      </c>
      <c r="S1261" s="742">
        <v>33.331666666666671</v>
      </c>
    </row>
    <row r="1262" spans="1:19" ht="14.4" customHeight="1" x14ac:dyDescent="0.3">
      <c r="A1262" s="737" t="s">
        <v>6689</v>
      </c>
      <c r="B1262" s="738" t="s">
        <v>6953</v>
      </c>
      <c r="C1262" s="738" t="s">
        <v>625</v>
      </c>
      <c r="D1262" s="738" t="s">
        <v>3120</v>
      </c>
      <c r="E1262" s="738" t="s">
        <v>6651</v>
      </c>
      <c r="F1262" s="738" t="s">
        <v>6699</v>
      </c>
      <c r="G1262" s="738" t="s">
        <v>6700</v>
      </c>
      <c r="H1262" s="741">
        <v>26</v>
      </c>
      <c r="I1262" s="741">
        <v>2808</v>
      </c>
      <c r="J1262" s="738">
        <v>4.8413793103448279</v>
      </c>
      <c r="K1262" s="738">
        <v>108</v>
      </c>
      <c r="L1262" s="741">
        <v>5</v>
      </c>
      <c r="M1262" s="741">
        <v>580</v>
      </c>
      <c r="N1262" s="738">
        <v>1</v>
      </c>
      <c r="O1262" s="738">
        <v>116</v>
      </c>
      <c r="P1262" s="741">
        <v>8</v>
      </c>
      <c r="Q1262" s="741">
        <v>928</v>
      </c>
      <c r="R1262" s="754">
        <v>1.6</v>
      </c>
      <c r="S1262" s="742">
        <v>116</v>
      </c>
    </row>
    <row r="1263" spans="1:19" ht="14.4" customHeight="1" x14ac:dyDescent="0.3">
      <c r="A1263" s="737" t="s">
        <v>6689</v>
      </c>
      <c r="B1263" s="738" t="s">
        <v>6953</v>
      </c>
      <c r="C1263" s="738" t="s">
        <v>625</v>
      </c>
      <c r="D1263" s="738" t="s">
        <v>3120</v>
      </c>
      <c r="E1263" s="738" t="s">
        <v>6651</v>
      </c>
      <c r="F1263" s="738" t="s">
        <v>6666</v>
      </c>
      <c r="G1263" s="738" t="s">
        <v>6667</v>
      </c>
      <c r="H1263" s="741"/>
      <c r="I1263" s="741"/>
      <c r="J1263" s="738"/>
      <c r="K1263" s="738"/>
      <c r="L1263" s="741"/>
      <c r="M1263" s="741"/>
      <c r="N1263" s="738"/>
      <c r="O1263" s="738"/>
      <c r="P1263" s="741">
        <v>1</v>
      </c>
      <c r="Q1263" s="741">
        <v>37</v>
      </c>
      <c r="R1263" s="754"/>
      <c r="S1263" s="742">
        <v>37</v>
      </c>
    </row>
    <row r="1264" spans="1:19" ht="14.4" customHeight="1" x14ac:dyDescent="0.3">
      <c r="A1264" s="737" t="s">
        <v>6689</v>
      </c>
      <c r="B1264" s="738" t="s">
        <v>6953</v>
      </c>
      <c r="C1264" s="738" t="s">
        <v>625</v>
      </c>
      <c r="D1264" s="738" t="s">
        <v>3120</v>
      </c>
      <c r="E1264" s="738" t="s">
        <v>6651</v>
      </c>
      <c r="F1264" s="738" t="s">
        <v>6968</v>
      </c>
      <c r="G1264" s="738" t="s">
        <v>6969</v>
      </c>
      <c r="H1264" s="741">
        <v>101</v>
      </c>
      <c r="I1264" s="741">
        <v>71003</v>
      </c>
      <c r="J1264" s="738">
        <v>0.95887802506482278</v>
      </c>
      <c r="K1264" s="738">
        <v>703</v>
      </c>
      <c r="L1264" s="741">
        <v>104</v>
      </c>
      <c r="M1264" s="741">
        <v>74048</v>
      </c>
      <c r="N1264" s="738">
        <v>1</v>
      </c>
      <c r="O1264" s="738">
        <v>712</v>
      </c>
      <c r="P1264" s="741">
        <v>76</v>
      </c>
      <c r="Q1264" s="741">
        <v>54112</v>
      </c>
      <c r="R1264" s="754">
        <v>0.73076923076923073</v>
      </c>
      <c r="S1264" s="742">
        <v>712</v>
      </c>
    </row>
    <row r="1265" spans="1:19" ht="14.4" customHeight="1" x14ac:dyDescent="0.3">
      <c r="A1265" s="737" t="s">
        <v>6689</v>
      </c>
      <c r="B1265" s="738" t="s">
        <v>6953</v>
      </c>
      <c r="C1265" s="738" t="s">
        <v>625</v>
      </c>
      <c r="D1265" s="738" t="s">
        <v>3120</v>
      </c>
      <c r="E1265" s="738" t="s">
        <v>6651</v>
      </c>
      <c r="F1265" s="738" t="s">
        <v>6970</v>
      </c>
      <c r="G1265" s="738" t="s">
        <v>6971</v>
      </c>
      <c r="H1265" s="741">
        <v>198</v>
      </c>
      <c r="I1265" s="741">
        <v>65538</v>
      </c>
      <c r="J1265" s="738">
        <v>1.4351596373669688</v>
      </c>
      <c r="K1265" s="738">
        <v>331</v>
      </c>
      <c r="L1265" s="741">
        <v>129</v>
      </c>
      <c r="M1265" s="741">
        <v>45666</v>
      </c>
      <c r="N1265" s="738">
        <v>1</v>
      </c>
      <c r="O1265" s="738">
        <v>354</v>
      </c>
      <c r="P1265" s="741">
        <v>103</v>
      </c>
      <c r="Q1265" s="741">
        <v>36565</v>
      </c>
      <c r="R1265" s="754">
        <v>0.80070511978277059</v>
      </c>
      <c r="S1265" s="742">
        <v>355</v>
      </c>
    </row>
    <row r="1266" spans="1:19" ht="14.4" customHeight="1" x14ac:dyDescent="0.3">
      <c r="A1266" s="737" t="s">
        <v>6689</v>
      </c>
      <c r="B1266" s="738" t="s">
        <v>6953</v>
      </c>
      <c r="C1266" s="738" t="s">
        <v>625</v>
      </c>
      <c r="D1266" s="738" t="s">
        <v>3120</v>
      </c>
      <c r="E1266" s="738" t="s">
        <v>6651</v>
      </c>
      <c r="F1266" s="738" t="s">
        <v>6703</v>
      </c>
      <c r="G1266" s="738" t="s">
        <v>6704</v>
      </c>
      <c r="H1266" s="741">
        <v>7</v>
      </c>
      <c r="I1266" s="741">
        <v>490</v>
      </c>
      <c r="J1266" s="738">
        <v>0.66216216216216217</v>
      </c>
      <c r="K1266" s="738">
        <v>70</v>
      </c>
      <c r="L1266" s="741">
        <v>10</v>
      </c>
      <c r="M1266" s="741">
        <v>740</v>
      </c>
      <c r="N1266" s="738">
        <v>1</v>
      </c>
      <c r="O1266" s="738">
        <v>74</v>
      </c>
      <c r="P1266" s="741">
        <v>2</v>
      </c>
      <c r="Q1266" s="741">
        <v>148</v>
      </c>
      <c r="R1266" s="754">
        <v>0.2</v>
      </c>
      <c r="S1266" s="742">
        <v>74</v>
      </c>
    </row>
    <row r="1267" spans="1:19" ht="14.4" customHeight="1" x14ac:dyDescent="0.3">
      <c r="A1267" s="737" t="s">
        <v>6689</v>
      </c>
      <c r="B1267" s="738" t="s">
        <v>6953</v>
      </c>
      <c r="C1267" s="738" t="s">
        <v>625</v>
      </c>
      <c r="D1267" s="738" t="s">
        <v>3120</v>
      </c>
      <c r="E1267" s="738" t="s">
        <v>6651</v>
      </c>
      <c r="F1267" s="738" t="s">
        <v>6972</v>
      </c>
      <c r="G1267" s="738" t="s">
        <v>6973</v>
      </c>
      <c r="H1267" s="741">
        <v>54</v>
      </c>
      <c r="I1267" s="741">
        <v>8910</v>
      </c>
      <c r="J1267" s="738">
        <v>0.50847457627118642</v>
      </c>
      <c r="K1267" s="738">
        <v>165</v>
      </c>
      <c r="L1267" s="741">
        <v>99</v>
      </c>
      <c r="M1267" s="741">
        <v>17523</v>
      </c>
      <c r="N1267" s="738">
        <v>1</v>
      </c>
      <c r="O1267" s="738">
        <v>177</v>
      </c>
      <c r="P1267" s="741">
        <v>79</v>
      </c>
      <c r="Q1267" s="741">
        <v>13983</v>
      </c>
      <c r="R1267" s="754">
        <v>0.79797979797979801</v>
      </c>
      <c r="S1267" s="742">
        <v>177</v>
      </c>
    </row>
    <row r="1268" spans="1:19" ht="14.4" customHeight="1" x14ac:dyDescent="0.3">
      <c r="A1268" s="737" t="s">
        <v>6689</v>
      </c>
      <c r="B1268" s="738" t="s">
        <v>6953</v>
      </c>
      <c r="C1268" s="738" t="s">
        <v>625</v>
      </c>
      <c r="D1268" s="738" t="s">
        <v>3120</v>
      </c>
      <c r="E1268" s="738" t="s">
        <v>6651</v>
      </c>
      <c r="F1268" s="738" t="s">
        <v>6709</v>
      </c>
      <c r="G1268" s="738" t="s">
        <v>6710</v>
      </c>
      <c r="H1268" s="741">
        <v>1</v>
      </c>
      <c r="I1268" s="741">
        <v>210</v>
      </c>
      <c r="J1268" s="738"/>
      <c r="K1268" s="738">
        <v>210</v>
      </c>
      <c r="L1268" s="741"/>
      <c r="M1268" s="741"/>
      <c r="N1268" s="738"/>
      <c r="O1268" s="738"/>
      <c r="P1268" s="741"/>
      <c r="Q1268" s="741"/>
      <c r="R1268" s="754"/>
      <c r="S1268" s="742"/>
    </row>
    <row r="1269" spans="1:19" ht="14.4" customHeight="1" x14ac:dyDescent="0.3">
      <c r="A1269" s="737" t="s">
        <v>6689</v>
      </c>
      <c r="B1269" s="738" t="s">
        <v>6953</v>
      </c>
      <c r="C1269" s="738" t="s">
        <v>625</v>
      </c>
      <c r="D1269" s="738" t="s">
        <v>3120</v>
      </c>
      <c r="E1269" s="738" t="s">
        <v>6651</v>
      </c>
      <c r="F1269" s="738" t="s">
        <v>6978</v>
      </c>
      <c r="G1269" s="738" t="s">
        <v>6979</v>
      </c>
      <c r="H1269" s="741">
        <v>24</v>
      </c>
      <c r="I1269" s="741">
        <v>18216</v>
      </c>
      <c r="J1269" s="738">
        <v>0.8470982142857143</v>
      </c>
      <c r="K1269" s="738">
        <v>759</v>
      </c>
      <c r="L1269" s="741">
        <v>28</v>
      </c>
      <c r="M1269" s="741">
        <v>21504</v>
      </c>
      <c r="N1269" s="738">
        <v>1</v>
      </c>
      <c r="O1269" s="738">
        <v>768</v>
      </c>
      <c r="P1269" s="741">
        <v>35</v>
      </c>
      <c r="Q1269" s="741">
        <v>26915</v>
      </c>
      <c r="R1269" s="754">
        <v>1.2516276041666667</v>
      </c>
      <c r="S1269" s="742">
        <v>769</v>
      </c>
    </row>
    <row r="1270" spans="1:19" ht="14.4" customHeight="1" x14ac:dyDescent="0.3">
      <c r="A1270" s="737" t="s">
        <v>6689</v>
      </c>
      <c r="B1270" s="738" t="s">
        <v>6982</v>
      </c>
      <c r="C1270" s="738" t="s">
        <v>625</v>
      </c>
      <c r="D1270" s="738" t="s">
        <v>3111</v>
      </c>
      <c r="E1270" s="738" t="s">
        <v>6651</v>
      </c>
      <c r="F1270" s="738" t="s">
        <v>6786</v>
      </c>
      <c r="G1270" s="738" t="s">
        <v>6787</v>
      </c>
      <c r="H1270" s="741">
        <v>3</v>
      </c>
      <c r="I1270" s="741">
        <v>1008</v>
      </c>
      <c r="J1270" s="738"/>
      <c r="K1270" s="738">
        <v>336</v>
      </c>
      <c r="L1270" s="741"/>
      <c r="M1270" s="741"/>
      <c r="N1270" s="738"/>
      <c r="O1270" s="738"/>
      <c r="P1270" s="741"/>
      <c r="Q1270" s="741"/>
      <c r="R1270" s="754"/>
      <c r="S1270" s="742"/>
    </row>
    <row r="1271" spans="1:19" ht="14.4" customHeight="1" x14ac:dyDescent="0.3">
      <c r="A1271" s="737" t="s">
        <v>6689</v>
      </c>
      <c r="B1271" s="738" t="s">
        <v>6983</v>
      </c>
      <c r="C1271" s="738" t="s">
        <v>625</v>
      </c>
      <c r="D1271" s="738" t="s">
        <v>6614</v>
      </c>
      <c r="E1271" s="738" t="s">
        <v>6651</v>
      </c>
      <c r="F1271" s="738" t="s">
        <v>6670</v>
      </c>
      <c r="G1271" s="738" t="s">
        <v>6671</v>
      </c>
      <c r="H1271" s="741">
        <v>1</v>
      </c>
      <c r="I1271" s="741">
        <v>57</v>
      </c>
      <c r="J1271" s="738"/>
      <c r="K1271" s="738">
        <v>57</v>
      </c>
      <c r="L1271" s="741"/>
      <c r="M1271" s="741"/>
      <c r="N1271" s="738"/>
      <c r="O1271" s="738"/>
      <c r="P1271" s="741"/>
      <c r="Q1271" s="741"/>
      <c r="R1271" s="754"/>
      <c r="S1271" s="742"/>
    </row>
    <row r="1272" spans="1:19" ht="14.4" customHeight="1" x14ac:dyDescent="0.3">
      <c r="A1272" s="737" t="s">
        <v>6984</v>
      </c>
      <c r="B1272" s="738" t="s">
        <v>6985</v>
      </c>
      <c r="C1272" s="738" t="s">
        <v>628</v>
      </c>
      <c r="D1272" s="738" t="s">
        <v>6618</v>
      </c>
      <c r="E1272" s="738" t="s">
        <v>6651</v>
      </c>
      <c r="F1272" s="738" t="s">
        <v>6920</v>
      </c>
      <c r="G1272" s="738" t="s">
        <v>6921</v>
      </c>
      <c r="H1272" s="741">
        <v>11</v>
      </c>
      <c r="I1272" s="741">
        <v>0</v>
      </c>
      <c r="J1272" s="738"/>
      <c r="K1272" s="738">
        <v>0</v>
      </c>
      <c r="L1272" s="741"/>
      <c r="M1272" s="741"/>
      <c r="N1272" s="738"/>
      <c r="O1272" s="738"/>
      <c r="P1272" s="741"/>
      <c r="Q1272" s="741"/>
      <c r="R1272" s="754"/>
      <c r="S1272" s="742"/>
    </row>
    <row r="1273" spans="1:19" ht="14.4" customHeight="1" x14ac:dyDescent="0.3">
      <c r="A1273" s="737" t="s">
        <v>6984</v>
      </c>
      <c r="B1273" s="738" t="s">
        <v>6985</v>
      </c>
      <c r="C1273" s="738" t="s">
        <v>628</v>
      </c>
      <c r="D1273" s="738" t="s">
        <v>3094</v>
      </c>
      <c r="E1273" s="738" t="s">
        <v>6651</v>
      </c>
      <c r="F1273" s="738" t="s">
        <v>6920</v>
      </c>
      <c r="G1273" s="738" t="s">
        <v>6921</v>
      </c>
      <c r="H1273" s="741">
        <v>79</v>
      </c>
      <c r="I1273" s="741">
        <v>0</v>
      </c>
      <c r="J1273" s="738"/>
      <c r="K1273" s="738">
        <v>0</v>
      </c>
      <c r="L1273" s="741">
        <v>7</v>
      </c>
      <c r="M1273" s="741">
        <v>0</v>
      </c>
      <c r="N1273" s="738"/>
      <c r="O1273" s="738">
        <v>0</v>
      </c>
      <c r="P1273" s="741"/>
      <c r="Q1273" s="741"/>
      <c r="R1273" s="754"/>
      <c r="S1273" s="742"/>
    </row>
    <row r="1274" spans="1:19" ht="14.4" customHeight="1" x14ac:dyDescent="0.3">
      <c r="A1274" s="737" t="s">
        <v>6984</v>
      </c>
      <c r="B1274" s="738" t="s">
        <v>6985</v>
      </c>
      <c r="C1274" s="738" t="s">
        <v>628</v>
      </c>
      <c r="D1274" s="738" t="s">
        <v>6614</v>
      </c>
      <c r="E1274" s="738" t="s">
        <v>6651</v>
      </c>
      <c r="F1274" s="738" t="s">
        <v>6920</v>
      </c>
      <c r="G1274" s="738" t="s">
        <v>6921</v>
      </c>
      <c r="H1274" s="741">
        <v>12</v>
      </c>
      <c r="I1274" s="741">
        <v>0</v>
      </c>
      <c r="J1274" s="738"/>
      <c r="K1274" s="738">
        <v>0</v>
      </c>
      <c r="L1274" s="741">
        <v>1</v>
      </c>
      <c r="M1274" s="741">
        <v>0</v>
      </c>
      <c r="N1274" s="738"/>
      <c r="O1274" s="738">
        <v>0</v>
      </c>
      <c r="P1274" s="741"/>
      <c r="Q1274" s="741"/>
      <c r="R1274" s="754"/>
      <c r="S1274" s="742"/>
    </row>
    <row r="1275" spans="1:19" ht="14.4" customHeight="1" x14ac:dyDescent="0.3">
      <c r="A1275" s="737" t="s">
        <v>6984</v>
      </c>
      <c r="B1275" s="738" t="s">
        <v>6985</v>
      </c>
      <c r="C1275" s="738" t="s">
        <v>628</v>
      </c>
      <c r="D1275" s="738" t="s">
        <v>6614</v>
      </c>
      <c r="E1275" s="738" t="s">
        <v>6651</v>
      </c>
      <c r="F1275" s="738" t="s">
        <v>6988</v>
      </c>
      <c r="G1275" s="738" t="s">
        <v>6987</v>
      </c>
      <c r="H1275" s="741">
        <v>1</v>
      </c>
      <c r="I1275" s="741">
        <v>277</v>
      </c>
      <c r="J1275" s="738"/>
      <c r="K1275" s="738">
        <v>277</v>
      </c>
      <c r="L1275" s="741"/>
      <c r="M1275" s="741"/>
      <c r="N1275" s="738"/>
      <c r="O1275" s="738"/>
      <c r="P1275" s="741"/>
      <c r="Q1275" s="741"/>
      <c r="R1275" s="754"/>
      <c r="S1275" s="742"/>
    </row>
    <row r="1276" spans="1:19" ht="14.4" customHeight="1" x14ac:dyDescent="0.3">
      <c r="A1276" s="737" t="s">
        <v>6984</v>
      </c>
      <c r="B1276" s="738" t="s">
        <v>6985</v>
      </c>
      <c r="C1276" s="738" t="s">
        <v>628</v>
      </c>
      <c r="D1276" s="738" t="s">
        <v>3100</v>
      </c>
      <c r="E1276" s="738" t="s">
        <v>6651</v>
      </c>
      <c r="F1276" s="738" t="s">
        <v>6920</v>
      </c>
      <c r="G1276" s="738" t="s">
        <v>6921</v>
      </c>
      <c r="H1276" s="741"/>
      <c r="I1276" s="741"/>
      <c r="J1276" s="738"/>
      <c r="K1276" s="738"/>
      <c r="L1276" s="741">
        <v>56</v>
      </c>
      <c r="M1276" s="741">
        <v>0</v>
      </c>
      <c r="N1276" s="738"/>
      <c r="O1276" s="738">
        <v>0</v>
      </c>
      <c r="P1276" s="741">
        <v>32</v>
      </c>
      <c r="Q1276" s="741">
        <v>0</v>
      </c>
      <c r="R1276" s="754"/>
      <c r="S1276" s="742">
        <v>0</v>
      </c>
    </row>
    <row r="1277" spans="1:19" ht="14.4" customHeight="1" x14ac:dyDescent="0.3">
      <c r="A1277" s="737" t="s">
        <v>6984</v>
      </c>
      <c r="B1277" s="738" t="s">
        <v>6985</v>
      </c>
      <c r="C1277" s="738" t="s">
        <v>628</v>
      </c>
      <c r="D1277" s="738" t="s">
        <v>3100</v>
      </c>
      <c r="E1277" s="738" t="s">
        <v>6651</v>
      </c>
      <c r="F1277" s="738" t="s">
        <v>6988</v>
      </c>
      <c r="G1277" s="738" t="s">
        <v>6987</v>
      </c>
      <c r="H1277" s="741"/>
      <c r="I1277" s="741"/>
      <c r="J1277" s="738"/>
      <c r="K1277" s="738"/>
      <c r="L1277" s="741">
        <v>2</v>
      </c>
      <c r="M1277" s="741">
        <v>592</v>
      </c>
      <c r="N1277" s="738">
        <v>1</v>
      </c>
      <c r="O1277" s="738">
        <v>296</v>
      </c>
      <c r="P1277" s="741"/>
      <c r="Q1277" s="741"/>
      <c r="R1277" s="754"/>
      <c r="S1277" s="742"/>
    </row>
    <row r="1278" spans="1:19" ht="14.4" customHeight="1" x14ac:dyDescent="0.3">
      <c r="A1278" s="737" t="s">
        <v>6984</v>
      </c>
      <c r="B1278" s="738" t="s">
        <v>6985</v>
      </c>
      <c r="C1278" s="738" t="s">
        <v>628</v>
      </c>
      <c r="D1278" s="738" t="s">
        <v>3101</v>
      </c>
      <c r="E1278" s="738" t="s">
        <v>6651</v>
      </c>
      <c r="F1278" s="738" t="s">
        <v>6920</v>
      </c>
      <c r="G1278" s="738" t="s">
        <v>6921</v>
      </c>
      <c r="H1278" s="741"/>
      <c r="I1278" s="741"/>
      <c r="J1278" s="738"/>
      <c r="K1278" s="738"/>
      <c r="L1278" s="741">
        <v>36</v>
      </c>
      <c r="M1278" s="741">
        <v>0</v>
      </c>
      <c r="N1278" s="738"/>
      <c r="O1278" s="738">
        <v>0</v>
      </c>
      <c r="P1278" s="741">
        <v>19</v>
      </c>
      <c r="Q1278" s="741">
        <v>0</v>
      </c>
      <c r="R1278" s="754"/>
      <c r="S1278" s="742">
        <v>0</v>
      </c>
    </row>
    <row r="1279" spans="1:19" ht="14.4" customHeight="1" x14ac:dyDescent="0.3">
      <c r="A1279" s="737" t="s">
        <v>6984</v>
      </c>
      <c r="B1279" s="738" t="s">
        <v>6985</v>
      </c>
      <c r="C1279" s="738" t="s">
        <v>628</v>
      </c>
      <c r="D1279" s="738" t="s">
        <v>3104</v>
      </c>
      <c r="E1279" s="738" t="s">
        <v>6651</v>
      </c>
      <c r="F1279" s="738" t="s">
        <v>6920</v>
      </c>
      <c r="G1279" s="738" t="s">
        <v>6921</v>
      </c>
      <c r="H1279" s="741">
        <v>210</v>
      </c>
      <c r="I1279" s="741">
        <v>0</v>
      </c>
      <c r="J1279" s="738"/>
      <c r="K1279" s="738">
        <v>0</v>
      </c>
      <c r="L1279" s="741">
        <v>124</v>
      </c>
      <c r="M1279" s="741">
        <v>0</v>
      </c>
      <c r="N1279" s="738"/>
      <c r="O1279" s="738">
        <v>0</v>
      </c>
      <c r="P1279" s="741">
        <v>117</v>
      </c>
      <c r="Q1279" s="741">
        <v>0</v>
      </c>
      <c r="R1279" s="754"/>
      <c r="S1279" s="742">
        <v>0</v>
      </c>
    </row>
    <row r="1280" spans="1:19" ht="14.4" customHeight="1" x14ac:dyDescent="0.3">
      <c r="A1280" s="737" t="s">
        <v>6984</v>
      </c>
      <c r="B1280" s="738" t="s">
        <v>6985</v>
      </c>
      <c r="C1280" s="738" t="s">
        <v>628</v>
      </c>
      <c r="D1280" s="738" t="s">
        <v>3105</v>
      </c>
      <c r="E1280" s="738" t="s">
        <v>6651</v>
      </c>
      <c r="F1280" s="738" t="s">
        <v>6918</v>
      </c>
      <c r="G1280" s="738" t="s">
        <v>6919</v>
      </c>
      <c r="H1280" s="741"/>
      <c r="I1280" s="741"/>
      <c r="J1280" s="738"/>
      <c r="K1280" s="738"/>
      <c r="L1280" s="741">
        <v>1</v>
      </c>
      <c r="M1280" s="741">
        <v>0</v>
      </c>
      <c r="N1280" s="738"/>
      <c r="O1280" s="738">
        <v>0</v>
      </c>
      <c r="P1280" s="741">
        <v>1</v>
      </c>
      <c r="Q1280" s="741">
        <v>0</v>
      </c>
      <c r="R1280" s="754"/>
      <c r="S1280" s="742">
        <v>0</v>
      </c>
    </row>
    <row r="1281" spans="1:19" ht="14.4" customHeight="1" x14ac:dyDescent="0.3">
      <c r="A1281" s="737" t="s">
        <v>6984</v>
      </c>
      <c r="B1281" s="738" t="s">
        <v>6985</v>
      </c>
      <c r="C1281" s="738" t="s">
        <v>628</v>
      </c>
      <c r="D1281" s="738" t="s">
        <v>3105</v>
      </c>
      <c r="E1281" s="738" t="s">
        <v>6651</v>
      </c>
      <c r="F1281" s="738" t="s">
        <v>6920</v>
      </c>
      <c r="G1281" s="738" t="s">
        <v>6921</v>
      </c>
      <c r="H1281" s="741"/>
      <c r="I1281" s="741"/>
      <c r="J1281" s="738"/>
      <c r="K1281" s="738"/>
      <c r="L1281" s="741">
        <v>39</v>
      </c>
      <c r="M1281" s="741">
        <v>0</v>
      </c>
      <c r="N1281" s="738"/>
      <c r="O1281" s="738">
        <v>0</v>
      </c>
      <c r="P1281" s="741">
        <v>43</v>
      </c>
      <c r="Q1281" s="741">
        <v>0</v>
      </c>
      <c r="R1281" s="754"/>
      <c r="S1281" s="742">
        <v>0</v>
      </c>
    </row>
    <row r="1282" spans="1:19" ht="14.4" customHeight="1" x14ac:dyDescent="0.3">
      <c r="A1282" s="737" t="s">
        <v>6984</v>
      </c>
      <c r="B1282" s="738" t="s">
        <v>6985</v>
      </c>
      <c r="C1282" s="738" t="s">
        <v>628</v>
      </c>
      <c r="D1282" s="738" t="s">
        <v>3105</v>
      </c>
      <c r="E1282" s="738" t="s">
        <v>6651</v>
      </c>
      <c r="F1282" s="738" t="s">
        <v>6986</v>
      </c>
      <c r="G1282" s="738" t="s">
        <v>6987</v>
      </c>
      <c r="H1282" s="741"/>
      <c r="I1282" s="741"/>
      <c r="J1282" s="738"/>
      <c r="K1282" s="738"/>
      <c r="L1282" s="741">
        <v>13</v>
      </c>
      <c r="M1282" s="741">
        <v>2353</v>
      </c>
      <c r="N1282" s="738">
        <v>1</v>
      </c>
      <c r="O1282" s="738">
        <v>181</v>
      </c>
      <c r="P1282" s="741">
        <v>11</v>
      </c>
      <c r="Q1282" s="741">
        <v>1991</v>
      </c>
      <c r="R1282" s="754">
        <v>0.84615384615384615</v>
      </c>
      <c r="S1282" s="742">
        <v>181</v>
      </c>
    </row>
    <row r="1283" spans="1:19" ht="14.4" customHeight="1" x14ac:dyDescent="0.3">
      <c r="A1283" s="737" t="s">
        <v>6984</v>
      </c>
      <c r="B1283" s="738" t="s">
        <v>6985</v>
      </c>
      <c r="C1283" s="738" t="s">
        <v>628</v>
      </c>
      <c r="D1283" s="738" t="s">
        <v>3105</v>
      </c>
      <c r="E1283" s="738" t="s">
        <v>6651</v>
      </c>
      <c r="F1283" s="738" t="s">
        <v>6988</v>
      </c>
      <c r="G1283" s="738" t="s">
        <v>6987</v>
      </c>
      <c r="H1283" s="741"/>
      <c r="I1283" s="741"/>
      <c r="J1283" s="738"/>
      <c r="K1283" s="738"/>
      <c r="L1283" s="741">
        <v>32</v>
      </c>
      <c r="M1283" s="741">
        <v>9472</v>
      </c>
      <c r="N1283" s="738">
        <v>1</v>
      </c>
      <c r="O1283" s="738">
        <v>296</v>
      </c>
      <c r="P1283" s="741">
        <v>34</v>
      </c>
      <c r="Q1283" s="741">
        <v>10098</v>
      </c>
      <c r="R1283" s="754">
        <v>1.066089527027027</v>
      </c>
      <c r="S1283" s="742">
        <v>297</v>
      </c>
    </row>
    <row r="1284" spans="1:19" ht="14.4" customHeight="1" x14ac:dyDescent="0.3">
      <c r="A1284" s="737" t="s">
        <v>6984</v>
      </c>
      <c r="B1284" s="738" t="s">
        <v>6985</v>
      </c>
      <c r="C1284" s="738" t="s">
        <v>628</v>
      </c>
      <c r="D1284" s="738" t="s">
        <v>3106</v>
      </c>
      <c r="E1284" s="738" t="s">
        <v>6651</v>
      </c>
      <c r="F1284" s="738" t="s">
        <v>6918</v>
      </c>
      <c r="G1284" s="738" t="s">
        <v>6919</v>
      </c>
      <c r="H1284" s="741">
        <v>1</v>
      </c>
      <c r="I1284" s="741">
        <v>0</v>
      </c>
      <c r="J1284" s="738"/>
      <c r="K1284" s="738">
        <v>0</v>
      </c>
      <c r="L1284" s="741"/>
      <c r="M1284" s="741"/>
      <c r="N1284" s="738"/>
      <c r="O1284" s="738"/>
      <c r="P1284" s="741"/>
      <c r="Q1284" s="741"/>
      <c r="R1284" s="754"/>
      <c r="S1284" s="742"/>
    </row>
    <row r="1285" spans="1:19" ht="14.4" customHeight="1" x14ac:dyDescent="0.3">
      <c r="A1285" s="737" t="s">
        <v>6984</v>
      </c>
      <c r="B1285" s="738" t="s">
        <v>6985</v>
      </c>
      <c r="C1285" s="738" t="s">
        <v>628</v>
      </c>
      <c r="D1285" s="738" t="s">
        <v>3106</v>
      </c>
      <c r="E1285" s="738" t="s">
        <v>6651</v>
      </c>
      <c r="F1285" s="738" t="s">
        <v>6920</v>
      </c>
      <c r="G1285" s="738" t="s">
        <v>6921</v>
      </c>
      <c r="H1285" s="741">
        <v>69</v>
      </c>
      <c r="I1285" s="741">
        <v>0</v>
      </c>
      <c r="J1285" s="738"/>
      <c r="K1285" s="738">
        <v>0</v>
      </c>
      <c r="L1285" s="741">
        <v>63</v>
      </c>
      <c r="M1285" s="741">
        <v>0</v>
      </c>
      <c r="N1285" s="738"/>
      <c r="O1285" s="738">
        <v>0</v>
      </c>
      <c r="P1285" s="741">
        <v>75</v>
      </c>
      <c r="Q1285" s="741">
        <v>0</v>
      </c>
      <c r="R1285" s="754"/>
      <c r="S1285" s="742">
        <v>0</v>
      </c>
    </row>
    <row r="1286" spans="1:19" ht="14.4" customHeight="1" x14ac:dyDescent="0.3">
      <c r="A1286" s="737" t="s">
        <v>6984</v>
      </c>
      <c r="B1286" s="738" t="s">
        <v>6985</v>
      </c>
      <c r="C1286" s="738" t="s">
        <v>628</v>
      </c>
      <c r="D1286" s="738" t="s">
        <v>3108</v>
      </c>
      <c r="E1286" s="738" t="s">
        <v>6651</v>
      </c>
      <c r="F1286" s="738" t="s">
        <v>6918</v>
      </c>
      <c r="G1286" s="738" t="s">
        <v>6919</v>
      </c>
      <c r="H1286" s="741">
        <v>1</v>
      </c>
      <c r="I1286" s="741">
        <v>0</v>
      </c>
      <c r="J1286" s="738"/>
      <c r="K1286" s="738">
        <v>0</v>
      </c>
      <c r="L1286" s="741"/>
      <c r="M1286" s="741"/>
      <c r="N1286" s="738"/>
      <c r="O1286" s="738"/>
      <c r="P1286" s="741">
        <v>2</v>
      </c>
      <c r="Q1286" s="741">
        <v>0</v>
      </c>
      <c r="R1286" s="754"/>
      <c r="S1286" s="742">
        <v>0</v>
      </c>
    </row>
    <row r="1287" spans="1:19" ht="14.4" customHeight="1" x14ac:dyDescent="0.3">
      <c r="A1287" s="737" t="s">
        <v>6984</v>
      </c>
      <c r="B1287" s="738" t="s">
        <v>6985</v>
      </c>
      <c r="C1287" s="738" t="s">
        <v>628</v>
      </c>
      <c r="D1287" s="738" t="s">
        <v>3108</v>
      </c>
      <c r="E1287" s="738" t="s">
        <v>6651</v>
      </c>
      <c r="F1287" s="738" t="s">
        <v>6920</v>
      </c>
      <c r="G1287" s="738" t="s">
        <v>6921</v>
      </c>
      <c r="H1287" s="741">
        <v>78</v>
      </c>
      <c r="I1287" s="741">
        <v>0</v>
      </c>
      <c r="J1287" s="738"/>
      <c r="K1287" s="738">
        <v>0</v>
      </c>
      <c r="L1287" s="741">
        <v>106</v>
      </c>
      <c r="M1287" s="741">
        <v>0</v>
      </c>
      <c r="N1287" s="738"/>
      <c r="O1287" s="738">
        <v>0</v>
      </c>
      <c r="P1287" s="741">
        <v>126</v>
      </c>
      <c r="Q1287" s="741">
        <v>0</v>
      </c>
      <c r="R1287" s="754"/>
      <c r="S1287" s="742">
        <v>0</v>
      </c>
    </row>
    <row r="1288" spans="1:19" ht="14.4" customHeight="1" x14ac:dyDescent="0.3">
      <c r="A1288" s="737" t="s">
        <v>6984</v>
      </c>
      <c r="B1288" s="738" t="s">
        <v>6985</v>
      </c>
      <c r="C1288" s="738" t="s">
        <v>628</v>
      </c>
      <c r="D1288" s="738" t="s">
        <v>6624</v>
      </c>
      <c r="E1288" s="738" t="s">
        <v>6651</v>
      </c>
      <c r="F1288" s="738" t="s">
        <v>6920</v>
      </c>
      <c r="G1288" s="738" t="s">
        <v>6921</v>
      </c>
      <c r="H1288" s="741">
        <v>115</v>
      </c>
      <c r="I1288" s="741">
        <v>0</v>
      </c>
      <c r="J1288" s="738"/>
      <c r="K1288" s="738">
        <v>0</v>
      </c>
      <c r="L1288" s="741"/>
      <c r="M1288" s="741"/>
      <c r="N1288" s="738"/>
      <c r="O1288" s="738"/>
      <c r="P1288" s="741"/>
      <c r="Q1288" s="741"/>
      <c r="R1288" s="754"/>
      <c r="S1288" s="742"/>
    </row>
    <row r="1289" spans="1:19" ht="14.4" customHeight="1" x14ac:dyDescent="0.3">
      <c r="A1289" s="737" t="s">
        <v>6984</v>
      </c>
      <c r="B1289" s="738" t="s">
        <v>6985</v>
      </c>
      <c r="C1289" s="738" t="s">
        <v>628</v>
      </c>
      <c r="D1289" s="738" t="s">
        <v>3112</v>
      </c>
      <c r="E1289" s="738" t="s">
        <v>6651</v>
      </c>
      <c r="F1289" s="738" t="s">
        <v>6920</v>
      </c>
      <c r="G1289" s="738" t="s">
        <v>6921</v>
      </c>
      <c r="H1289" s="741"/>
      <c r="I1289" s="741"/>
      <c r="J1289" s="738"/>
      <c r="K1289" s="738"/>
      <c r="L1289" s="741">
        <v>22</v>
      </c>
      <c r="M1289" s="741">
        <v>0</v>
      </c>
      <c r="N1289" s="738"/>
      <c r="O1289" s="738">
        <v>0</v>
      </c>
      <c r="P1289" s="741">
        <v>20</v>
      </c>
      <c r="Q1289" s="741">
        <v>0</v>
      </c>
      <c r="R1289" s="754"/>
      <c r="S1289" s="742">
        <v>0</v>
      </c>
    </row>
    <row r="1290" spans="1:19" ht="14.4" customHeight="1" x14ac:dyDescent="0.3">
      <c r="A1290" s="737" t="s">
        <v>6984</v>
      </c>
      <c r="B1290" s="738" t="s">
        <v>6985</v>
      </c>
      <c r="C1290" s="738" t="s">
        <v>628</v>
      </c>
      <c r="D1290" s="738" t="s">
        <v>3115</v>
      </c>
      <c r="E1290" s="738" t="s">
        <v>6651</v>
      </c>
      <c r="F1290" s="738" t="s">
        <v>6918</v>
      </c>
      <c r="G1290" s="738" t="s">
        <v>6919</v>
      </c>
      <c r="H1290" s="741"/>
      <c r="I1290" s="741"/>
      <c r="J1290" s="738"/>
      <c r="K1290" s="738"/>
      <c r="L1290" s="741">
        <v>1</v>
      </c>
      <c r="M1290" s="741">
        <v>0</v>
      </c>
      <c r="N1290" s="738"/>
      <c r="O1290" s="738">
        <v>0</v>
      </c>
      <c r="P1290" s="741"/>
      <c r="Q1290" s="741"/>
      <c r="R1290" s="754"/>
      <c r="S1290" s="742"/>
    </row>
    <row r="1291" spans="1:19" ht="14.4" customHeight="1" x14ac:dyDescent="0.3">
      <c r="A1291" s="737" t="s">
        <v>6984</v>
      </c>
      <c r="B1291" s="738" t="s">
        <v>6985</v>
      </c>
      <c r="C1291" s="738" t="s">
        <v>628</v>
      </c>
      <c r="D1291" s="738" t="s">
        <v>3115</v>
      </c>
      <c r="E1291" s="738" t="s">
        <v>6651</v>
      </c>
      <c r="F1291" s="738" t="s">
        <v>6920</v>
      </c>
      <c r="G1291" s="738" t="s">
        <v>6921</v>
      </c>
      <c r="H1291" s="741"/>
      <c r="I1291" s="741"/>
      <c r="J1291" s="738"/>
      <c r="K1291" s="738"/>
      <c r="L1291" s="741">
        <v>147</v>
      </c>
      <c r="M1291" s="741">
        <v>0</v>
      </c>
      <c r="N1291" s="738"/>
      <c r="O1291" s="738">
        <v>0</v>
      </c>
      <c r="P1291" s="741">
        <v>192</v>
      </c>
      <c r="Q1291" s="741">
        <v>0</v>
      </c>
      <c r="R1291" s="754"/>
      <c r="S1291" s="742">
        <v>0</v>
      </c>
    </row>
    <row r="1292" spans="1:19" ht="14.4" customHeight="1" x14ac:dyDescent="0.3">
      <c r="A1292" s="737" t="s">
        <v>6984</v>
      </c>
      <c r="B1292" s="738" t="s">
        <v>6985</v>
      </c>
      <c r="C1292" s="738" t="s">
        <v>628</v>
      </c>
      <c r="D1292" s="738" t="s">
        <v>3119</v>
      </c>
      <c r="E1292" s="738" t="s">
        <v>6651</v>
      </c>
      <c r="F1292" s="738" t="s">
        <v>6920</v>
      </c>
      <c r="G1292" s="738" t="s">
        <v>6921</v>
      </c>
      <c r="H1292" s="741"/>
      <c r="I1292" s="741"/>
      <c r="J1292" s="738"/>
      <c r="K1292" s="738"/>
      <c r="L1292" s="741">
        <v>3</v>
      </c>
      <c r="M1292" s="741">
        <v>0</v>
      </c>
      <c r="N1292" s="738"/>
      <c r="O1292" s="738">
        <v>0</v>
      </c>
      <c r="P1292" s="741"/>
      <c r="Q1292" s="741"/>
      <c r="R1292" s="754"/>
      <c r="S1292" s="742"/>
    </row>
    <row r="1293" spans="1:19" ht="14.4" customHeight="1" x14ac:dyDescent="0.3">
      <c r="A1293" s="737" t="s">
        <v>6984</v>
      </c>
      <c r="B1293" s="738" t="s">
        <v>6985</v>
      </c>
      <c r="C1293" s="738" t="s">
        <v>628</v>
      </c>
      <c r="D1293" s="738" t="s">
        <v>6629</v>
      </c>
      <c r="E1293" s="738" t="s">
        <v>6651</v>
      </c>
      <c r="F1293" s="738" t="s">
        <v>6920</v>
      </c>
      <c r="G1293" s="738" t="s">
        <v>6921</v>
      </c>
      <c r="H1293" s="741">
        <v>38</v>
      </c>
      <c r="I1293" s="741">
        <v>0</v>
      </c>
      <c r="J1293" s="738"/>
      <c r="K1293" s="738">
        <v>0</v>
      </c>
      <c r="L1293" s="741"/>
      <c r="M1293" s="741"/>
      <c r="N1293" s="738"/>
      <c r="O1293" s="738"/>
      <c r="P1293" s="741"/>
      <c r="Q1293" s="741"/>
      <c r="R1293" s="754"/>
      <c r="S1293" s="742"/>
    </row>
    <row r="1294" spans="1:19" ht="14.4" customHeight="1" x14ac:dyDescent="0.3">
      <c r="A1294" s="737" t="s">
        <v>6984</v>
      </c>
      <c r="B1294" s="738" t="s">
        <v>6985</v>
      </c>
      <c r="C1294" s="738" t="s">
        <v>628</v>
      </c>
      <c r="D1294" s="738" t="s">
        <v>3128</v>
      </c>
      <c r="E1294" s="738" t="s">
        <v>6651</v>
      </c>
      <c r="F1294" s="738" t="s">
        <v>6918</v>
      </c>
      <c r="G1294" s="738" t="s">
        <v>6919</v>
      </c>
      <c r="H1294" s="741">
        <v>2</v>
      </c>
      <c r="I1294" s="741">
        <v>0</v>
      </c>
      <c r="J1294" s="738"/>
      <c r="K1294" s="738">
        <v>0</v>
      </c>
      <c r="L1294" s="741"/>
      <c r="M1294" s="741"/>
      <c r="N1294" s="738"/>
      <c r="O1294" s="738"/>
      <c r="P1294" s="741"/>
      <c r="Q1294" s="741"/>
      <c r="R1294" s="754"/>
      <c r="S1294" s="742"/>
    </row>
    <row r="1295" spans="1:19" ht="14.4" customHeight="1" x14ac:dyDescent="0.3">
      <c r="A1295" s="737" t="s">
        <v>6984</v>
      </c>
      <c r="B1295" s="738" t="s">
        <v>6985</v>
      </c>
      <c r="C1295" s="738" t="s">
        <v>628</v>
      </c>
      <c r="D1295" s="738" t="s">
        <v>3128</v>
      </c>
      <c r="E1295" s="738" t="s">
        <v>6651</v>
      </c>
      <c r="F1295" s="738" t="s">
        <v>6920</v>
      </c>
      <c r="G1295" s="738" t="s">
        <v>6921</v>
      </c>
      <c r="H1295" s="741">
        <v>40</v>
      </c>
      <c r="I1295" s="741">
        <v>0</v>
      </c>
      <c r="J1295" s="738"/>
      <c r="K1295" s="738">
        <v>0</v>
      </c>
      <c r="L1295" s="741">
        <v>59</v>
      </c>
      <c r="M1295" s="741">
        <v>0</v>
      </c>
      <c r="N1295" s="738"/>
      <c r="O1295" s="738">
        <v>0</v>
      </c>
      <c r="P1295" s="741">
        <v>34</v>
      </c>
      <c r="Q1295" s="741">
        <v>0</v>
      </c>
      <c r="R1295" s="754"/>
      <c r="S1295" s="742">
        <v>0</v>
      </c>
    </row>
    <row r="1296" spans="1:19" ht="14.4" customHeight="1" x14ac:dyDescent="0.3">
      <c r="A1296" s="737" t="s">
        <v>6984</v>
      </c>
      <c r="B1296" s="738" t="s">
        <v>6985</v>
      </c>
      <c r="C1296" s="738" t="s">
        <v>628</v>
      </c>
      <c r="D1296" s="738" t="s">
        <v>3130</v>
      </c>
      <c r="E1296" s="738" t="s">
        <v>6651</v>
      </c>
      <c r="F1296" s="738" t="s">
        <v>6920</v>
      </c>
      <c r="G1296" s="738" t="s">
        <v>6921</v>
      </c>
      <c r="H1296" s="741">
        <v>16</v>
      </c>
      <c r="I1296" s="741">
        <v>0</v>
      </c>
      <c r="J1296" s="738"/>
      <c r="K1296" s="738">
        <v>0</v>
      </c>
      <c r="L1296" s="741"/>
      <c r="M1296" s="741"/>
      <c r="N1296" s="738"/>
      <c r="O1296" s="738"/>
      <c r="P1296" s="741"/>
      <c r="Q1296" s="741"/>
      <c r="R1296" s="754"/>
      <c r="S1296" s="742"/>
    </row>
    <row r="1297" spans="1:19" ht="14.4" customHeight="1" x14ac:dyDescent="0.3">
      <c r="A1297" s="737" t="s">
        <v>6984</v>
      </c>
      <c r="B1297" s="738" t="s">
        <v>6985</v>
      </c>
      <c r="C1297" s="738" t="s">
        <v>628</v>
      </c>
      <c r="D1297" s="738" t="s">
        <v>3130</v>
      </c>
      <c r="E1297" s="738" t="s">
        <v>6651</v>
      </c>
      <c r="F1297" s="738" t="s">
        <v>6988</v>
      </c>
      <c r="G1297" s="738" t="s">
        <v>6987</v>
      </c>
      <c r="H1297" s="741">
        <v>1</v>
      </c>
      <c r="I1297" s="741">
        <v>277</v>
      </c>
      <c r="J1297" s="738"/>
      <c r="K1297" s="738">
        <v>277</v>
      </c>
      <c r="L1297" s="741"/>
      <c r="M1297" s="741"/>
      <c r="N1297" s="738"/>
      <c r="O1297" s="738"/>
      <c r="P1297" s="741"/>
      <c r="Q1297" s="741"/>
      <c r="R1297" s="754"/>
      <c r="S1297" s="742"/>
    </row>
    <row r="1298" spans="1:19" ht="14.4" customHeight="1" x14ac:dyDescent="0.3">
      <c r="A1298" s="737" t="s">
        <v>6984</v>
      </c>
      <c r="B1298" s="738" t="s">
        <v>6985</v>
      </c>
      <c r="C1298" s="738" t="s">
        <v>628</v>
      </c>
      <c r="D1298" s="738" t="s">
        <v>3131</v>
      </c>
      <c r="E1298" s="738" t="s">
        <v>6651</v>
      </c>
      <c r="F1298" s="738" t="s">
        <v>6920</v>
      </c>
      <c r="G1298" s="738" t="s">
        <v>6921</v>
      </c>
      <c r="H1298" s="741"/>
      <c r="I1298" s="741"/>
      <c r="J1298" s="738"/>
      <c r="K1298" s="738"/>
      <c r="L1298" s="741"/>
      <c r="M1298" s="741"/>
      <c r="N1298" s="738"/>
      <c r="O1298" s="738"/>
      <c r="P1298" s="741">
        <v>11</v>
      </c>
      <c r="Q1298" s="741">
        <v>0</v>
      </c>
      <c r="R1298" s="754"/>
      <c r="S1298" s="742">
        <v>0</v>
      </c>
    </row>
    <row r="1299" spans="1:19" ht="14.4" customHeight="1" x14ac:dyDescent="0.3">
      <c r="A1299" s="737" t="s">
        <v>6984</v>
      </c>
      <c r="B1299" s="738" t="s">
        <v>6985</v>
      </c>
      <c r="C1299" s="738" t="s">
        <v>628</v>
      </c>
      <c r="D1299" s="738" t="s">
        <v>3133</v>
      </c>
      <c r="E1299" s="738" t="s">
        <v>6651</v>
      </c>
      <c r="F1299" s="738" t="s">
        <v>6920</v>
      </c>
      <c r="G1299" s="738" t="s">
        <v>6921</v>
      </c>
      <c r="H1299" s="741"/>
      <c r="I1299" s="741"/>
      <c r="J1299" s="738"/>
      <c r="K1299" s="738"/>
      <c r="L1299" s="741">
        <v>50</v>
      </c>
      <c r="M1299" s="741">
        <v>0</v>
      </c>
      <c r="N1299" s="738"/>
      <c r="O1299" s="738">
        <v>0</v>
      </c>
      <c r="P1299" s="741">
        <v>54</v>
      </c>
      <c r="Q1299" s="741">
        <v>0</v>
      </c>
      <c r="R1299" s="754"/>
      <c r="S1299" s="742">
        <v>0</v>
      </c>
    </row>
    <row r="1300" spans="1:19" ht="14.4" customHeight="1" x14ac:dyDescent="0.3">
      <c r="A1300" s="737" t="s">
        <v>6984</v>
      </c>
      <c r="B1300" s="738" t="s">
        <v>6985</v>
      </c>
      <c r="C1300" s="738" t="s">
        <v>628</v>
      </c>
      <c r="D1300" s="738" t="s">
        <v>3140</v>
      </c>
      <c r="E1300" s="738" t="s">
        <v>6651</v>
      </c>
      <c r="F1300" s="738" t="s">
        <v>6918</v>
      </c>
      <c r="G1300" s="738" t="s">
        <v>6919</v>
      </c>
      <c r="H1300" s="741">
        <v>1</v>
      </c>
      <c r="I1300" s="741">
        <v>0</v>
      </c>
      <c r="J1300" s="738"/>
      <c r="K1300" s="738">
        <v>0</v>
      </c>
      <c r="L1300" s="741">
        <v>1</v>
      </c>
      <c r="M1300" s="741">
        <v>0</v>
      </c>
      <c r="N1300" s="738"/>
      <c r="O1300" s="738">
        <v>0</v>
      </c>
      <c r="P1300" s="741"/>
      <c r="Q1300" s="741"/>
      <c r="R1300" s="754"/>
      <c r="S1300" s="742"/>
    </row>
    <row r="1301" spans="1:19" ht="14.4" customHeight="1" x14ac:dyDescent="0.3">
      <c r="A1301" s="737" t="s">
        <v>6984</v>
      </c>
      <c r="B1301" s="738" t="s">
        <v>6985</v>
      </c>
      <c r="C1301" s="738" t="s">
        <v>628</v>
      </c>
      <c r="D1301" s="738" t="s">
        <v>3140</v>
      </c>
      <c r="E1301" s="738" t="s">
        <v>6651</v>
      </c>
      <c r="F1301" s="738" t="s">
        <v>6920</v>
      </c>
      <c r="G1301" s="738" t="s">
        <v>6921</v>
      </c>
      <c r="H1301" s="741">
        <v>44</v>
      </c>
      <c r="I1301" s="741">
        <v>0</v>
      </c>
      <c r="J1301" s="738"/>
      <c r="K1301" s="738">
        <v>0</v>
      </c>
      <c r="L1301" s="741">
        <v>68</v>
      </c>
      <c r="M1301" s="741">
        <v>0</v>
      </c>
      <c r="N1301" s="738"/>
      <c r="O1301" s="738">
        <v>0</v>
      </c>
      <c r="P1301" s="741">
        <v>39</v>
      </c>
      <c r="Q1301" s="741">
        <v>0</v>
      </c>
      <c r="R1301" s="754"/>
      <c r="S1301" s="742">
        <v>0</v>
      </c>
    </row>
    <row r="1302" spans="1:19" ht="14.4" customHeight="1" x14ac:dyDescent="0.3">
      <c r="A1302" s="737" t="s">
        <v>6984</v>
      </c>
      <c r="B1302" s="738" t="s">
        <v>6985</v>
      </c>
      <c r="C1302" s="738" t="s">
        <v>628</v>
      </c>
      <c r="D1302" s="738" t="s">
        <v>3142</v>
      </c>
      <c r="E1302" s="738" t="s">
        <v>6651</v>
      </c>
      <c r="F1302" s="738" t="s">
        <v>6920</v>
      </c>
      <c r="G1302" s="738" t="s">
        <v>6921</v>
      </c>
      <c r="H1302" s="741"/>
      <c r="I1302" s="741"/>
      <c r="J1302" s="738"/>
      <c r="K1302" s="738"/>
      <c r="L1302" s="741">
        <v>33</v>
      </c>
      <c r="M1302" s="741">
        <v>0</v>
      </c>
      <c r="N1302" s="738"/>
      <c r="O1302" s="738">
        <v>0</v>
      </c>
      <c r="P1302" s="741">
        <v>27</v>
      </c>
      <c r="Q1302" s="741">
        <v>0</v>
      </c>
      <c r="R1302" s="754"/>
      <c r="S1302" s="742">
        <v>0</v>
      </c>
    </row>
    <row r="1303" spans="1:19" ht="14.4" customHeight="1" x14ac:dyDescent="0.3">
      <c r="A1303" s="737" t="s">
        <v>6984</v>
      </c>
      <c r="B1303" s="738" t="s">
        <v>6985</v>
      </c>
      <c r="C1303" s="738" t="s">
        <v>628</v>
      </c>
      <c r="D1303" s="738" t="s">
        <v>3145</v>
      </c>
      <c r="E1303" s="738" t="s">
        <v>6651</v>
      </c>
      <c r="F1303" s="738" t="s">
        <v>6918</v>
      </c>
      <c r="G1303" s="738" t="s">
        <v>6919</v>
      </c>
      <c r="H1303" s="741">
        <v>6</v>
      </c>
      <c r="I1303" s="741">
        <v>0</v>
      </c>
      <c r="J1303" s="738"/>
      <c r="K1303" s="738">
        <v>0</v>
      </c>
      <c r="L1303" s="741">
        <v>4</v>
      </c>
      <c r="M1303" s="741">
        <v>0</v>
      </c>
      <c r="N1303" s="738"/>
      <c r="O1303" s="738">
        <v>0</v>
      </c>
      <c r="P1303" s="741">
        <v>2</v>
      </c>
      <c r="Q1303" s="741">
        <v>0</v>
      </c>
      <c r="R1303" s="754"/>
      <c r="S1303" s="742">
        <v>0</v>
      </c>
    </row>
    <row r="1304" spans="1:19" ht="14.4" customHeight="1" x14ac:dyDescent="0.3">
      <c r="A1304" s="737" t="s">
        <v>6984</v>
      </c>
      <c r="B1304" s="738" t="s">
        <v>6985</v>
      </c>
      <c r="C1304" s="738" t="s">
        <v>628</v>
      </c>
      <c r="D1304" s="738" t="s">
        <v>3145</v>
      </c>
      <c r="E1304" s="738" t="s">
        <v>6651</v>
      </c>
      <c r="F1304" s="738" t="s">
        <v>6920</v>
      </c>
      <c r="G1304" s="738" t="s">
        <v>6921</v>
      </c>
      <c r="H1304" s="741">
        <v>398</v>
      </c>
      <c r="I1304" s="741">
        <v>0</v>
      </c>
      <c r="J1304" s="738"/>
      <c r="K1304" s="738">
        <v>0</v>
      </c>
      <c r="L1304" s="741">
        <v>459</v>
      </c>
      <c r="M1304" s="741">
        <v>0</v>
      </c>
      <c r="N1304" s="738"/>
      <c r="O1304" s="738">
        <v>0</v>
      </c>
      <c r="P1304" s="741">
        <v>236</v>
      </c>
      <c r="Q1304" s="741">
        <v>0</v>
      </c>
      <c r="R1304" s="754"/>
      <c r="S1304" s="742">
        <v>0</v>
      </c>
    </row>
    <row r="1305" spans="1:19" ht="14.4" customHeight="1" x14ac:dyDescent="0.3">
      <c r="A1305" s="737" t="s">
        <v>6984</v>
      </c>
      <c r="B1305" s="738" t="s">
        <v>6985</v>
      </c>
      <c r="C1305" s="738" t="s">
        <v>628</v>
      </c>
      <c r="D1305" s="738" t="s">
        <v>3146</v>
      </c>
      <c r="E1305" s="738" t="s">
        <v>6651</v>
      </c>
      <c r="F1305" s="738" t="s">
        <v>6918</v>
      </c>
      <c r="G1305" s="738" t="s">
        <v>6919</v>
      </c>
      <c r="H1305" s="741"/>
      <c r="I1305" s="741"/>
      <c r="J1305" s="738"/>
      <c r="K1305" s="738"/>
      <c r="L1305" s="741"/>
      <c r="M1305" s="741"/>
      <c r="N1305" s="738"/>
      <c r="O1305" s="738"/>
      <c r="P1305" s="741">
        <v>1</v>
      </c>
      <c r="Q1305" s="741">
        <v>0</v>
      </c>
      <c r="R1305" s="754"/>
      <c r="S1305" s="742">
        <v>0</v>
      </c>
    </row>
    <row r="1306" spans="1:19" ht="14.4" customHeight="1" x14ac:dyDescent="0.3">
      <c r="A1306" s="737" t="s">
        <v>6984</v>
      </c>
      <c r="B1306" s="738" t="s">
        <v>6985</v>
      </c>
      <c r="C1306" s="738" t="s">
        <v>628</v>
      </c>
      <c r="D1306" s="738" t="s">
        <v>3146</v>
      </c>
      <c r="E1306" s="738" t="s">
        <v>6651</v>
      </c>
      <c r="F1306" s="738" t="s">
        <v>6920</v>
      </c>
      <c r="G1306" s="738" t="s">
        <v>6921</v>
      </c>
      <c r="H1306" s="741">
        <v>84</v>
      </c>
      <c r="I1306" s="741">
        <v>0</v>
      </c>
      <c r="J1306" s="738"/>
      <c r="K1306" s="738">
        <v>0</v>
      </c>
      <c r="L1306" s="741">
        <v>87</v>
      </c>
      <c r="M1306" s="741">
        <v>0</v>
      </c>
      <c r="N1306" s="738"/>
      <c r="O1306" s="738">
        <v>0</v>
      </c>
      <c r="P1306" s="741">
        <v>38</v>
      </c>
      <c r="Q1306" s="741">
        <v>0</v>
      </c>
      <c r="R1306" s="754"/>
      <c r="S1306" s="742">
        <v>0</v>
      </c>
    </row>
    <row r="1307" spans="1:19" ht="14.4" customHeight="1" x14ac:dyDescent="0.3">
      <c r="A1307" s="737" t="s">
        <v>6984</v>
      </c>
      <c r="B1307" s="738" t="s">
        <v>6985</v>
      </c>
      <c r="C1307" s="738" t="s">
        <v>628</v>
      </c>
      <c r="D1307" s="738" t="s">
        <v>3146</v>
      </c>
      <c r="E1307" s="738" t="s">
        <v>6651</v>
      </c>
      <c r="F1307" s="738" t="s">
        <v>6986</v>
      </c>
      <c r="G1307" s="738" t="s">
        <v>6987</v>
      </c>
      <c r="H1307" s="741">
        <v>1</v>
      </c>
      <c r="I1307" s="741">
        <v>169</v>
      </c>
      <c r="J1307" s="738"/>
      <c r="K1307" s="738">
        <v>169</v>
      </c>
      <c r="L1307" s="741"/>
      <c r="M1307" s="741"/>
      <c r="N1307" s="738"/>
      <c r="O1307" s="738"/>
      <c r="P1307" s="741"/>
      <c r="Q1307" s="741"/>
      <c r="R1307" s="754"/>
      <c r="S1307" s="742"/>
    </row>
    <row r="1308" spans="1:19" ht="14.4" customHeight="1" thickBot="1" x14ac:dyDescent="0.35">
      <c r="A1308" s="743" t="s">
        <v>6984</v>
      </c>
      <c r="B1308" s="744" t="s">
        <v>6985</v>
      </c>
      <c r="C1308" s="744" t="s">
        <v>628</v>
      </c>
      <c r="D1308" s="744" t="s">
        <v>3148</v>
      </c>
      <c r="E1308" s="744" t="s">
        <v>6651</v>
      </c>
      <c r="F1308" s="744" t="s">
        <v>6920</v>
      </c>
      <c r="G1308" s="744" t="s">
        <v>6921</v>
      </c>
      <c r="H1308" s="747"/>
      <c r="I1308" s="747"/>
      <c r="J1308" s="744"/>
      <c r="K1308" s="744"/>
      <c r="L1308" s="747">
        <v>35</v>
      </c>
      <c r="M1308" s="747">
        <v>0</v>
      </c>
      <c r="N1308" s="744"/>
      <c r="O1308" s="744">
        <v>0</v>
      </c>
      <c r="P1308" s="747">
        <v>108</v>
      </c>
      <c r="Q1308" s="747">
        <v>0</v>
      </c>
      <c r="R1308" s="755"/>
      <c r="S1308" s="748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50" t="s">
        <v>157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15043922</v>
      </c>
      <c r="C3" s="344">
        <f t="shared" ref="C3:R3" si="0">SUBTOTAL(9,C6:C1048576)</f>
        <v>15.233332323244998</v>
      </c>
      <c r="D3" s="344">
        <f t="shared" si="0"/>
        <v>19348366</v>
      </c>
      <c r="E3" s="344">
        <f t="shared" si="0"/>
        <v>6</v>
      </c>
      <c r="F3" s="344">
        <f t="shared" si="0"/>
        <v>20036749</v>
      </c>
      <c r="G3" s="347">
        <f>IF(D3&lt;&gt;0,F3/D3,"")</f>
        <v>1.0355783532314822</v>
      </c>
      <c r="H3" s="343">
        <f t="shared" si="0"/>
        <v>1754712.800000001</v>
      </c>
      <c r="I3" s="344">
        <f t="shared" si="0"/>
        <v>0.83339639052467684</v>
      </c>
      <c r="J3" s="344">
        <f t="shared" si="0"/>
        <v>2105496.0400000005</v>
      </c>
      <c r="K3" s="344">
        <f t="shared" si="0"/>
        <v>1</v>
      </c>
      <c r="L3" s="344">
        <f t="shared" si="0"/>
        <v>1720173.600000001</v>
      </c>
      <c r="M3" s="345">
        <f>IF(J3&lt;&gt;0,L3/J3,"")</f>
        <v>0.81699208515253285</v>
      </c>
      <c r="N3" s="346">
        <f t="shared" si="0"/>
        <v>89360.86</v>
      </c>
      <c r="O3" s="344">
        <f t="shared" si="0"/>
        <v>1.7156357304196992</v>
      </c>
      <c r="P3" s="344">
        <f t="shared" si="0"/>
        <v>52086.149999999994</v>
      </c>
      <c r="Q3" s="344">
        <f t="shared" si="0"/>
        <v>1</v>
      </c>
      <c r="R3" s="344">
        <f t="shared" si="0"/>
        <v>216644.87000000002</v>
      </c>
      <c r="S3" s="345">
        <f>IF(P3&lt;&gt;0,R3/P3,"")</f>
        <v>4.1593565659969114</v>
      </c>
    </row>
    <row r="4" spans="1:19" ht="14.4" customHeight="1" x14ac:dyDescent="0.3">
      <c r="A4" s="614" t="s">
        <v>129</v>
      </c>
      <c r="B4" s="615" t="s">
        <v>123</v>
      </c>
      <c r="C4" s="616"/>
      <c r="D4" s="616"/>
      <c r="E4" s="616"/>
      <c r="F4" s="616"/>
      <c r="G4" s="618"/>
      <c r="H4" s="615" t="s">
        <v>124</v>
      </c>
      <c r="I4" s="616"/>
      <c r="J4" s="616"/>
      <c r="K4" s="616"/>
      <c r="L4" s="616"/>
      <c r="M4" s="618"/>
      <c r="N4" s="615" t="s">
        <v>125</v>
      </c>
      <c r="O4" s="616"/>
      <c r="P4" s="616"/>
      <c r="Q4" s="616"/>
      <c r="R4" s="616"/>
      <c r="S4" s="618"/>
    </row>
    <row r="5" spans="1:19" ht="14.4" customHeight="1" thickBot="1" x14ac:dyDescent="0.35">
      <c r="A5" s="832"/>
      <c r="B5" s="833">
        <v>2015</v>
      </c>
      <c r="C5" s="834"/>
      <c r="D5" s="834">
        <v>2016</v>
      </c>
      <c r="E5" s="834"/>
      <c r="F5" s="834">
        <v>2017</v>
      </c>
      <c r="G5" s="872" t="s">
        <v>2</v>
      </c>
      <c r="H5" s="833">
        <v>2015</v>
      </c>
      <c r="I5" s="834"/>
      <c r="J5" s="834">
        <v>2016</v>
      </c>
      <c r="K5" s="834"/>
      <c r="L5" s="834">
        <v>2017</v>
      </c>
      <c r="M5" s="872" t="s">
        <v>2</v>
      </c>
      <c r="N5" s="833">
        <v>2015</v>
      </c>
      <c r="O5" s="834"/>
      <c r="P5" s="834">
        <v>2016</v>
      </c>
      <c r="Q5" s="834"/>
      <c r="R5" s="834">
        <v>2017</v>
      </c>
      <c r="S5" s="872" t="s">
        <v>2</v>
      </c>
    </row>
    <row r="6" spans="1:19" ht="14.4" customHeight="1" x14ac:dyDescent="0.3">
      <c r="A6" s="827" t="s">
        <v>6991</v>
      </c>
      <c r="B6" s="854"/>
      <c r="C6" s="813"/>
      <c r="D6" s="854">
        <v>37</v>
      </c>
      <c r="E6" s="813">
        <v>1</v>
      </c>
      <c r="F6" s="854">
        <v>355</v>
      </c>
      <c r="G6" s="818">
        <v>9.5945945945945947</v>
      </c>
      <c r="H6" s="854"/>
      <c r="I6" s="813"/>
      <c r="J6" s="854"/>
      <c r="K6" s="813"/>
      <c r="L6" s="854"/>
      <c r="M6" s="818"/>
      <c r="N6" s="854"/>
      <c r="O6" s="813"/>
      <c r="P6" s="854"/>
      <c r="Q6" s="813"/>
      <c r="R6" s="854"/>
      <c r="S6" s="231"/>
    </row>
    <row r="7" spans="1:19" ht="14.4" customHeight="1" x14ac:dyDescent="0.3">
      <c r="A7" s="764" t="s">
        <v>6992</v>
      </c>
      <c r="B7" s="856"/>
      <c r="C7" s="738"/>
      <c r="D7" s="856"/>
      <c r="E7" s="738"/>
      <c r="F7" s="856">
        <v>913</v>
      </c>
      <c r="G7" s="754"/>
      <c r="H7" s="856"/>
      <c r="I7" s="738"/>
      <c r="J7" s="856"/>
      <c r="K7" s="738"/>
      <c r="L7" s="856"/>
      <c r="M7" s="754"/>
      <c r="N7" s="856"/>
      <c r="O7" s="738"/>
      <c r="P7" s="856"/>
      <c r="Q7" s="738"/>
      <c r="R7" s="856"/>
      <c r="S7" s="777"/>
    </row>
    <row r="8" spans="1:19" ht="14.4" customHeight="1" x14ac:dyDescent="0.3">
      <c r="A8" s="764" t="s">
        <v>6993</v>
      </c>
      <c r="B8" s="856">
        <v>331</v>
      </c>
      <c r="C8" s="738">
        <v>8.9459459459459456</v>
      </c>
      <c r="D8" s="856">
        <v>37</v>
      </c>
      <c r="E8" s="738">
        <v>1</v>
      </c>
      <c r="F8" s="856"/>
      <c r="G8" s="754"/>
      <c r="H8" s="856"/>
      <c r="I8" s="738"/>
      <c r="J8" s="856"/>
      <c r="K8" s="738"/>
      <c r="L8" s="856"/>
      <c r="M8" s="754"/>
      <c r="N8" s="856"/>
      <c r="O8" s="738"/>
      <c r="P8" s="856"/>
      <c r="Q8" s="738"/>
      <c r="R8" s="856"/>
      <c r="S8" s="777"/>
    </row>
    <row r="9" spans="1:19" ht="14.4" customHeight="1" x14ac:dyDescent="0.3">
      <c r="A9" s="764" t="s">
        <v>6994</v>
      </c>
      <c r="B9" s="856">
        <v>5627</v>
      </c>
      <c r="C9" s="738">
        <v>0.59175517930381749</v>
      </c>
      <c r="D9" s="856">
        <v>9509</v>
      </c>
      <c r="E9" s="738">
        <v>1</v>
      </c>
      <c r="F9" s="856">
        <v>12210</v>
      </c>
      <c r="G9" s="754">
        <v>1.284046692607004</v>
      </c>
      <c r="H9" s="856"/>
      <c r="I9" s="738"/>
      <c r="J9" s="856"/>
      <c r="K9" s="738"/>
      <c r="L9" s="856"/>
      <c r="M9" s="754"/>
      <c r="N9" s="856"/>
      <c r="O9" s="738"/>
      <c r="P9" s="856"/>
      <c r="Q9" s="738"/>
      <c r="R9" s="856"/>
      <c r="S9" s="777"/>
    </row>
    <row r="10" spans="1:19" ht="14.4" customHeight="1" x14ac:dyDescent="0.3">
      <c r="A10" s="764" t="s">
        <v>3043</v>
      </c>
      <c r="B10" s="856">
        <v>15035892</v>
      </c>
      <c r="C10" s="738">
        <v>0.77755210195003777</v>
      </c>
      <c r="D10" s="856">
        <v>19337472</v>
      </c>
      <c r="E10" s="738">
        <v>1</v>
      </c>
      <c r="F10" s="856">
        <v>20017928</v>
      </c>
      <c r="G10" s="754">
        <v>1.0351884672412195</v>
      </c>
      <c r="H10" s="856">
        <v>1754712.800000001</v>
      </c>
      <c r="I10" s="738">
        <v>0.83339639052467684</v>
      </c>
      <c r="J10" s="856">
        <v>2105496.0400000005</v>
      </c>
      <c r="K10" s="738">
        <v>1</v>
      </c>
      <c r="L10" s="856">
        <v>1720173.600000001</v>
      </c>
      <c r="M10" s="754">
        <v>0.81699208515253285</v>
      </c>
      <c r="N10" s="856">
        <v>89360.86</v>
      </c>
      <c r="O10" s="738">
        <v>1.7156357304196992</v>
      </c>
      <c r="P10" s="856">
        <v>52086.149999999994</v>
      </c>
      <c r="Q10" s="738">
        <v>1</v>
      </c>
      <c r="R10" s="856">
        <v>216644.87000000002</v>
      </c>
      <c r="S10" s="777">
        <v>4.1593565659969114</v>
      </c>
    </row>
    <row r="11" spans="1:19" ht="14.4" customHeight="1" x14ac:dyDescent="0.3">
      <c r="A11" s="764" t="s">
        <v>6995</v>
      </c>
      <c r="B11" s="856"/>
      <c r="C11" s="738"/>
      <c r="D11" s="856"/>
      <c r="E11" s="738"/>
      <c r="F11" s="856">
        <v>177</v>
      </c>
      <c r="G11" s="754"/>
      <c r="H11" s="856"/>
      <c r="I11" s="738"/>
      <c r="J11" s="856"/>
      <c r="K11" s="738"/>
      <c r="L11" s="856"/>
      <c r="M11" s="754"/>
      <c r="N11" s="856"/>
      <c r="O11" s="738"/>
      <c r="P11" s="856"/>
      <c r="Q11" s="738"/>
      <c r="R11" s="856"/>
      <c r="S11" s="777"/>
    </row>
    <row r="12" spans="1:19" ht="14.4" customHeight="1" x14ac:dyDescent="0.3">
      <c r="A12" s="764" t="s">
        <v>6996</v>
      </c>
      <c r="B12" s="856"/>
      <c r="C12" s="738"/>
      <c r="D12" s="856"/>
      <c r="E12" s="738"/>
      <c r="F12" s="856">
        <v>37</v>
      </c>
      <c r="G12" s="754"/>
      <c r="H12" s="856"/>
      <c r="I12" s="738"/>
      <c r="J12" s="856"/>
      <c r="K12" s="738"/>
      <c r="L12" s="856"/>
      <c r="M12" s="754"/>
      <c r="N12" s="856"/>
      <c r="O12" s="738"/>
      <c r="P12" s="856"/>
      <c r="Q12" s="738"/>
      <c r="R12" s="856"/>
      <c r="S12" s="777"/>
    </row>
    <row r="13" spans="1:19" ht="14.4" customHeight="1" x14ac:dyDescent="0.3">
      <c r="A13" s="764" t="s">
        <v>6997</v>
      </c>
      <c r="B13" s="856">
        <v>1741</v>
      </c>
      <c r="C13" s="738">
        <v>4.9180790960451981</v>
      </c>
      <c r="D13" s="856">
        <v>354</v>
      </c>
      <c r="E13" s="738">
        <v>1</v>
      </c>
      <c r="F13" s="856">
        <v>887</v>
      </c>
      <c r="G13" s="754">
        <v>2.5056497175141241</v>
      </c>
      <c r="H13" s="856"/>
      <c r="I13" s="738"/>
      <c r="J13" s="856"/>
      <c r="K13" s="738"/>
      <c r="L13" s="856"/>
      <c r="M13" s="754"/>
      <c r="N13" s="856"/>
      <c r="O13" s="738"/>
      <c r="P13" s="856"/>
      <c r="Q13" s="738"/>
      <c r="R13" s="856"/>
      <c r="S13" s="777"/>
    </row>
    <row r="14" spans="1:19" ht="14.4" customHeight="1" x14ac:dyDescent="0.3">
      <c r="A14" s="764" t="s">
        <v>6998</v>
      </c>
      <c r="B14" s="856"/>
      <c r="C14" s="738"/>
      <c r="D14" s="856">
        <v>957</v>
      </c>
      <c r="E14" s="738">
        <v>1</v>
      </c>
      <c r="F14" s="856"/>
      <c r="G14" s="754"/>
      <c r="H14" s="856"/>
      <c r="I14" s="738"/>
      <c r="J14" s="856"/>
      <c r="K14" s="738"/>
      <c r="L14" s="856"/>
      <c r="M14" s="754"/>
      <c r="N14" s="856"/>
      <c r="O14" s="738"/>
      <c r="P14" s="856"/>
      <c r="Q14" s="738"/>
      <c r="R14" s="856"/>
      <c r="S14" s="777"/>
    </row>
    <row r="15" spans="1:19" ht="14.4" customHeight="1" thickBot="1" x14ac:dyDescent="0.35">
      <c r="A15" s="860" t="s">
        <v>6999</v>
      </c>
      <c r="B15" s="858">
        <v>331</v>
      </c>
      <c r="C15" s="744"/>
      <c r="D15" s="858"/>
      <c r="E15" s="744"/>
      <c r="F15" s="858">
        <v>4242</v>
      </c>
      <c r="G15" s="755"/>
      <c r="H15" s="858"/>
      <c r="I15" s="744"/>
      <c r="J15" s="858"/>
      <c r="K15" s="744"/>
      <c r="L15" s="858"/>
      <c r="M15" s="755"/>
      <c r="N15" s="858"/>
      <c r="O15" s="744"/>
      <c r="P15" s="858"/>
      <c r="Q15" s="744"/>
      <c r="R15" s="858"/>
      <c r="S15" s="77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6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8034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14698.54</v>
      </c>
      <c r="G3" s="208">
        <f t="shared" si="0"/>
        <v>16887995.660000004</v>
      </c>
      <c r="H3" s="208"/>
      <c r="I3" s="208"/>
      <c r="J3" s="208">
        <f t="shared" si="0"/>
        <v>16126.800000000005</v>
      </c>
      <c r="K3" s="208">
        <f t="shared" si="0"/>
        <v>21505948.189999998</v>
      </c>
      <c r="L3" s="208"/>
      <c r="M3" s="208"/>
      <c r="N3" s="208">
        <f t="shared" si="0"/>
        <v>15281.010000000002</v>
      </c>
      <c r="O3" s="208">
        <f t="shared" si="0"/>
        <v>21973567.469999999</v>
      </c>
      <c r="P3" s="79">
        <f>IF(K3=0,0,O3/K3)</f>
        <v>1.0217437183363736</v>
      </c>
      <c r="Q3" s="209">
        <f>IF(N3=0,0,O3/N3)</f>
        <v>1437.9656495218574</v>
      </c>
    </row>
    <row r="4" spans="1:17" ht="14.4" customHeight="1" x14ac:dyDescent="0.3">
      <c r="A4" s="623" t="s">
        <v>74</v>
      </c>
      <c r="B4" s="621" t="s">
        <v>119</v>
      </c>
      <c r="C4" s="623" t="s">
        <v>120</v>
      </c>
      <c r="D4" s="632" t="s">
        <v>121</v>
      </c>
      <c r="E4" s="624" t="s">
        <v>81</v>
      </c>
      <c r="F4" s="630">
        <v>2015</v>
      </c>
      <c r="G4" s="631"/>
      <c r="H4" s="210"/>
      <c r="I4" s="210"/>
      <c r="J4" s="630">
        <v>2016</v>
      </c>
      <c r="K4" s="631"/>
      <c r="L4" s="210"/>
      <c r="M4" s="210"/>
      <c r="N4" s="630">
        <v>2017</v>
      </c>
      <c r="O4" s="631"/>
      <c r="P4" s="633" t="s">
        <v>2</v>
      </c>
      <c r="Q4" s="622" t="s">
        <v>122</v>
      </c>
    </row>
    <row r="5" spans="1:17" ht="14.4" customHeight="1" thickBot="1" x14ac:dyDescent="0.35">
      <c r="A5" s="863"/>
      <c r="B5" s="861"/>
      <c r="C5" s="863"/>
      <c r="D5" s="873"/>
      <c r="E5" s="865"/>
      <c r="F5" s="874" t="s">
        <v>91</v>
      </c>
      <c r="G5" s="875" t="s">
        <v>14</v>
      </c>
      <c r="H5" s="876"/>
      <c r="I5" s="876"/>
      <c r="J5" s="874" t="s">
        <v>91</v>
      </c>
      <c r="K5" s="875" t="s">
        <v>14</v>
      </c>
      <c r="L5" s="876"/>
      <c r="M5" s="876"/>
      <c r="N5" s="874" t="s">
        <v>91</v>
      </c>
      <c r="O5" s="875" t="s">
        <v>14</v>
      </c>
      <c r="P5" s="877"/>
      <c r="Q5" s="870"/>
    </row>
    <row r="6" spans="1:17" ht="14.4" customHeight="1" x14ac:dyDescent="0.3">
      <c r="A6" s="812" t="s">
        <v>7000</v>
      </c>
      <c r="B6" s="813" t="s">
        <v>6779</v>
      </c>
      <c r="C6" s="813" t="s">
        <v>6651</v>
      </c>
      <c r="D6" s="813" t="s">
        <v>6758</v>
      </c>
      <c r="E6" s="813" t="s">
        <v>6759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355</v>
      </c>
      <c r="P6" s="818"/>
      <c r="Q6" s="826">
        <v>355</v>
      </c>
    </row>
    <row r="7" spans="1:17" ht="14.4" customHeight="1" x14ac:dyDescent="0.3">
      <c r="A7" s="737" t="s">
        <v>7000</v>
      </c>
      <c r="B7" s="738" t="s">
        <v>6898</v>
      </c>
      <c r="C7" s="738" t="s">
        <v>6651</v>
      </c>
      <c r="D7" s="738" t="s">
        <v>6695</v>
      </c>
      <c r="E7" s="738" t="s">
        <v>6696</v>
      </c>
      <c r="F7" s="741"/>
      <c r="G7" s="741"/>
      <c r="H7" s="741"/>
      <c r="I7" s="741"/>
      <c r="J7" s="741">
        <v>1</v>
      </c>
      <c r="K7" s="741">
        <v>37</v>
      </c>
      <c r="L7" s="741">
        <v>1</v>
      </c>
      <c r="M7" s="741">
        <v>37</v>
      </c>
      <c r="N7" s="741"/>
      <c r="O7" s="741"/>
      <c r="P7" s="754"/>
      <c r="Q7" s="742"/>
    </row>
    <row r="8" spans="1:17" ht="14.4" customHeight="1" x14ac:dyDescent="0.3">
      <c r="A8" s="737" t="s">
        <v>7001</v>
      </c>
      <c r="B8" s="738" t="s">
        <v>6860</v>
      </c>
      <c r="C8" s="738" t="s">
        <v>6651</v>
      </c>
      <c r="D8" s="738" t="s">
        <v>7002</v>
      </c>
      <c r="E8" s="738" t="s">
        <v>7003</v>
      </c>
      <c r="F8" s="741"/>
      <c r="G8" s="741"/>
      <c r="H8" s="741"/>
      <c r="I8" s="741"/>
      <c r="J8" s="741"/>
      <c r="K8" s="741"/>
      <c r="L8" s="741"/>
      <c r="M8" s="741"/>
      <c r="N8" s="741">
        <v>1</v>
      </c>
      <c r="O8" s="741">
        <v>794</v>
      </c>
      <c r="P8" s="754"/>
      <c r="Q8" s="742">
        <v>794</v>
      </c>
    </row>
    <row r="9" spans="1:17" ht="14.4" customHeight="1" x14ac:dyDescent="0.3">
      <c r="A9" s="737" t="s">
        <v>7001</v>
      </c>
      <c r="B9" s="738" t="s">
        <v>6860</v>
      </c>
      <c r="C9" s="738" t="s">
        <v>6651</v>
      </c>
      <c r="D9" s="738" t="s">
        <v>7004</v>
      </c>
      <c r="E9" s="738" t="s">
        <v>7005</v>
      </c>
      <c r="F9" s="741"/>
      <c r="G9" s="741"/>
      <c r="H9" s="741"/>
      <c r="I9" s="741"/>
      <c r="J9" s="741"/>
      <c r="K9" s="741"/>
      <c r="L9" s="741"/>
      <c r="M9" s="741"/>
      <c r="N9" s="741">
        <v>1</v>
      </c>
      <c r="O9" s="741">
        <v>119</v>
      </c>
      <c r="P9" s="754"/>
      <c r="Q9" s="742">
        <v>119</v>
      </c>
    </row>
    <row r="10" spans="1:17" ht="14.4" customHeight="1" x14ac:dyDescent="0.3">
      <c r="A10" s="737" t="s">
        <v>7006</v>
      </c>
      <c r="B10" s="738" t="s">
        <v>6898</v>
      </c>
      <c r="C10" s="738" t="s">
        <v>6651</v>
      </c>
      <c r="D10" s="738" t="s">
        <v>6695</v>
      </c>
      <c r="E10" s="738" t="s">
        <v>6696</v>
      </c>
      <c r="F10" s="741"/>
      <c r="G10" s="741"/>
      <c r="H10" s="741"/>
      <c r="I10" s="741"/>
      <c r="J10" s="741">
        <v>1</v>
      </c>
      <c r="K10" s="741">
        <v>37</v>
      </c>
      <c r="L10" s="741">
        <v>1</v>
      </c>
      <c r="M10" s="741">
        <v>37</v>
      </c>
      <c r="N10" s="741"/>
      <c r="O10" s="741"/>
      <c r="P10" s="754"/>
      <c r="Q10" s="742"/>
    </row>
    <row r="11" spans="1:17" ht="14.4" customHeight="1" x14ac:dyDescent="0.3">
      <c r="A11" s="737" t="s">
        <v>7006</v>
      </c>
      <c r="B11" s="738" t="s">
        <v>6898</v>
      </c>
      <c r="C11" s="738" t="s">
        <v>6651</v>
      </c>
      <c r="D11" s="738" t="s">
        <v>6758</v>
      </c>
      <c r="E11" s="738" t="s">
        <v>6759</v>
      </c>
      <c r="F11" s="741">
        <v>1</v>
      </c>
      <c r="G11" s="741">
        <v>331</v>
      </c>
      <c r="H11" s="741"/>
      <c r="I11" s="741">
        <v>331</v>
      </c>
      <c r="J11" s="741"/>
      <c r="K11" s="741"/>
      <c r="L11" s="741"/>
      <c r="M11" s="741"/>
      <c r="N11" s="741"/>
      <c r="O11" s="741"/>
      <c r="P11" s="754"/>
      <c r="Q11" s="742"/>
    </row>
    <row r="12" spans="1:17" ht="14.4" customHeight="1" x14ac:dyDescent="0.3">
      <c r="A12" s="737" t="s">
        <v>7007</v>
      </c>
      <c r="B12" s="738" t="s">
        <v>6715</v>
      </c>
      <c r="C12" s="738" t="s">
        <v>6651</v>
      </c>
      <c r="D12" s="738" t="s">
        <v>6722</v>
      </c>
      <c r="E12" s="738" t="s">
        <v>6723</v>
      </c>
      <c r="F12" s="741"/>
      <c r="G12" s="741"/>
      <c r="H12" s="741"/>
      <c r="I12" s="741"/>
      <c r="J12" s="741"/>
      <c r="K12" s="741"/>
      <c r="L12" s="741"/>
      <c r="M12" s="741"/>
      <c r="N12" s="741">
        <v>1</v>
      </c>
      <c r="O12" s="741">
        <v>701</v>
      </c>
      <c r="P12" s="754"/>
      <c r="Q12" s="742">
        <v>701</v>
      </c>
    </row>
    <row r="13" spans="1:17" ht="14.4" customHeight="1" x14ac:dyDescent="0.3">
      <c r="A13" s="737" t="s">
        <v>7007</v>
      </c>
      <c r="B13" s="738" t="s">
        <v>6715</v>
      </c>
      <c r="C13" s="738" t="s">
        <v>6651</v>
      </c>
      <c r="D13" s="738" t="s">
        <v>6728</v>
      </c>
      <c r="E13" s="738" t="s">
        <v>6729</v>
      </c>
      <c r="F13" s="741"/>
      <c r="G13" s="741"/>
      <c r="H13" s="741"/>
      <c r="I13" s="741"/>
      <c r="J13" s="741"/>
      <c r="K13" s="741"/>
      <c r="L13" s="741"/>
      <c r="M13" s="741"/>
      <c r="N13" s="741">
        <v>1</v>
      </c>
      <c r="O13" s="741">
        <v>355</v>
      </c>
      <c r="P13" s="754"/>
      <c r="Q13" s="742">
        <v>355</v>
      </c>
    </row>
    <row r="14" spans="1:17" ht="14.4" customHeight="1" x14ac:dyDescent="0.3">
      <c r="A14" s="737" t="s">
        <v>7007</v>
      </c>
      <c r="B14" s="738" t="s">
        <v>6860</v>
      </c>
      <c r="C14" s="738" t="s">
        <v>6651</v>
      </c>
      <c r="D14" s="738" t="s">
        <v>7002</v>
      </c>
      <c r="E14" s="738" t="s">
        <v>7003</v>
      </c>
      <c r="F14" s="741"/>
      <c r="G14" s="741"/>
      <c r="H14" s="741"/>
      <c r="I14" s="741"/>
      <c r="J14" s="741">
        <v>1</v>
      </c>
      <c r="K14" s="741">
        <v>659</v>
      </c>
      <c r="L14" s="741">
        <v>1</v>
      </c>
      <c r="M14" s="741">
        <v>659</v>
      </c>
      <c r="N14" s="741">
        <v>1</v>
      </c>
      <c r="O14" s="741">
        <v>794</v>
      </c>
      <c r="P14" s="754">
        <v>1.204855842185129</v>
      </c>
      <c r="Q14" s="742">
        <v>794</v>
      </c>
    </row>
    <row r="15" spans="1:17" ht="14.4" customHeight="1" x14ac:dyDescent="0.3">
      <c r="A15" s="737" t="s">
        <v>7007</v>
      </c>
      <c r="B15" s="738" t="s">
        <v>6936</v>
      </c>
      <c r="C15" s="738" t="s">
        <v>6651</v>
      </c>
      <c r="D15" s="738" t="s">
        <v>6943</v>
      </c>
      <c r="E15" s="738" t="s">
        <v>6944</v>
      </c>
      <c r="F15" s="741"/>
      <c r="G15" s="741"/>
      <c r="H15" s="741"/>
      <c r="I15" s="741"/>
      <c r="J15" s="741"/>
      <c r="K15" s="741"/>
      <c r="L15" s="741"/>
      <c r="M15" s="741"/>
      <c r="N15" s="741">
        <v>2</v>
      </c>
      <c r="O15" s="741">
        <v>2018</v>
      </c>
      <c r="P15" s="754"/>
      <c r="Q15" s="742">
        <v>1009</v>
      </c>
    </row>
    <row r="16" spans="1:17" ht="14.4" customHeight="1" x14ac:dyDescent="0.3">
      <c r="A16" s="737" t="s">
        <v>7007</v>
      </c>
      <c r="B16" s="738" t="s">
        <v>6936</v>
      </c>
      <c r="C16" s="738" t="s">
        <v>6651</v>
      </c>
      <c r="D16" s="738" t="s">
        <v>6947</v>
      </c>
      <c r="E16" s="738" t="s">
        <v>6948</v>
      </c>
      <c r="F16" s="741"/>
      <c r="G16" s="741"/>
      <c r="H16" s="741"/>
      <c r="I16" s="741"/>
      <c r="J16" s="741"/>
      <c r="K16" s="741"/>
      <c r="L16" s="741"/>
      <c r="M16" s="741"/>
      <c r="N16" s="741">
        <v>2</v>
      </c>
      <c r="O16" s="741">
        <v>710</v>
      </c>
      <c r="P16" s="754"/>
      <c r="Q16" s="742">
        <v>355</v>
      </c>
    </row>
    <row r="17" spans="1:17" ht="14.4" customHeight="1" x14ac:dyDescent="0.3">
      <c r="A17" s="737" t="s">
        <v>7007</v>
      </c>
      <c r="B17" s="738" t="s">
        <v>6953</v>
      </c>
      <c r="C17" s="738" t="s">
        <v>6651</v>
      </c>
      <c r="D17" s="738" t="s">
        <v>6970</v>
      </c>
      <c r="E17" s="738" t="s">
        <v>6971</v>
      </c>
      <c r="F17" s="741">
        <v>17</v>
      </c>
      <c r="G17" s="741">
        <v>5627</v>
      </c>
      <c r="H17" s="741">
        <v>0.66231167608286257</v>
      </c>
      <c r="I17" s="741">
        <v>331</v>
      </c>
      <c r="J17" s="741">
        <v>24</v>
      </c>
      <c r="K17" s="741">
        <v>8496</v>
      </c>
      <c r="L17" s="741">
        <v>1</v>
      </c>
      <c r="M17" s="741">
        <v>354</v>
      </c>
      <c r="N17" s="741">
        <v>21</v>
      </c>
      <c r="O17" s="741">
        <v>7455</v>
      </c>
      <c r="P17" s="754">
        <v>0.87747175141242939</v>
      </c>
      <c r="Q17" s="742">
        <v>355</v>
      </c>
    </row>
    <row r="18" spans="1:17" ht="14.4" customHeight="1" x14ac:dyDescent="0.3">
      <c r="A18" s="737" t="s">
        <v>7007</v>
      </c>
      <c r="B18" s="738" t="s">
        <v>6953</v>
      </c>
      <c r="C18" s="738" t="s">
        <v>6651</v>
      </c>
      <c r="D18" s="738" t="s">
        <v>6972</v>
      </c>
      <c r="E18" s="738" t="s">
        <v>6973</v>
      </c>
      <c r="F18" s="741"/>
      <c r="G18" s="741"/>
      <c r="H18" s="741"/>
      <c r="I18" s="741"/>
      <c r="J18" s="741">
        <v>2</v>
      </c>
      <c r="K18" s="741">
        <v>354</v>
      </c>
      <c r="L18" s="741">
        <v>1</v>
      </c>
      <c r="M18" s="741">
        <v>177</v>
      </c>
      <c r="N18" s="741">
        <v>1</v>
      </c>
      <c r="O18" s="741">
        <v>177</v>
      </c>
      <c r="P18" s="754">
        <v>0.5</v>
      </c>
      <c r="Q18" s="742">
        <v>177</v>
      </c>
    </row>
    <row r="19" spans="1:17" ht="14.4" customHeight="1" x14ac:dyDescent="0.3">
      <c r="A19" s="737" t="s">
        <v>606</v>
      </c>
      <c r="B19" s="738" t="s">
        <v>6632</v>
      </c>
      <c r="C19" s="738" t="s">
        <v>6651</v>
      </c>
      <c r="D19" s="738" t="s">
        <v>6654</v>
      </c>
      <c r="E19" s="738" t="s">
        <v>6655</v>
      </c>
      <c r="F19" s="741"/>
      <c r="G19" s="741"/>
      <c r="H19" s="741"/>
      <c r="I19" s="741"/>
      <c r="J19" s="741">
        <v>8</v>
      </c>
      <c r="K19" s="741">
        <v>240</v>
      </c>
      <c r="L19" s="741">
        <v>1</v>
      </c>
      <c r="M19" s="741">
        <v>30</v>
      </c>
      <c r="N19" s="741"/>
      <c r="O19" s="741"/>
      <c r="P19" s="754"/>
      <c r="Q19" s="742"/>
    </row>
    <row r="20" spans="1:17" ht="14.4" customHeight="1" x14ac:dyDescent="0.3">
      <c r="A20" s="737" t="s">
        <v>606</v>
      </c>
      <c r="B20" s="738" t="s">
        <v>6632</v>
      </c>
      <c r="C20" s="738" t="s">
        <v>6651</v>
      </c>
      <c r="D20" s="738" t="s">
        <v>6656</v>
      </c>
      <c r="E20" s="738" t="s">
        <v>6657</v>
      </c>
      <c r="F20" s="741"/>
      <c r="G20" s="741"/>
      <c r="H20" s="741"/>
      <c r="I20" s="741"/>
      <c r="J20" s="741">
        <v>6</v>
      </c>
      <c r="K20" s="741">
        <v>396</v>
      </c>
      <c r="L20" s="741">
        <v>1</v>
      </c>
      <c r="M20" s="741">
        <v>66</v>
      </c>
      <c r="N20" s="741">
        <v>4</v>
      </c>
      <c r="O20" s="741">
        <v>264</v>
      </c>
      <c r="P20" s="754">
        <v>0.66666666666666663</v>
      </c>
      <c r="Q20" s="742">
        <v>66</v>
      </c>
    </row>
    <row r="21" spans="1:17" ht="14.4" customHeight="1" x14ac:dyDescent="0.3">
      <c r="A21" s="737" t="s">
        <v>606</v>
      </c>
      <c r="B21" s="738" t="s">
        <v>6632</v>
      </c>
      <c r="C21" s="738" t="s">
        <v>6651</v>
      </c>
      <c r="D21" s="738" t="s">
        <v>6695</v>
      </c>
      <c r="E21" s="738" t="s">
        <v>6696</v>
      </c>
      <c r="F21" s="741"/>
      <c r="G21" s="741"/>
      <c r="H21" s="741"/>
      <c r="I21" s="741"/>
      <c r="J21" s="741">
        <v>13</v>
      </c>
      <c r="K21" s="741">
        <v>481</v>
      </c>
      <c r="L21" s="741">
        <v>1</v>
      </c>
      <c r="M21" s="741">
        <v>37</v>
      </c>
      <c r="N21" s="741">
        <v>3</v>
      </c>
      <c r="O21" s="741">
        <v>111</v>
      </c>
      <c r="P21" s="754">
        <v>0.23076923076923078</v>
      </c>
      <c r="Q21" s="742">
        <v>37</v>
      </c>
    </row>
    <row r="22" spans="1:17" ht="14.4" customHeight="1" x14ac:dyDescent="0.3">
      <c r="A22" s="737" t="s">
        <v>606</v>
      </c>
      <c r="B22" s="738" t="s">
        <v>6632</v>
      </c>
      <c r="C22" s="738" t="s">
        <v>6651</v>
      </c>
      <c r="D22" s="738" t="s">
        <v>6658</v>
      </c>
      <c r="E22" s="738" t="s">
        <v>6659</v>
      </c>
      <c r="F22" s="741"/>
      <c r="G22" s="741"/>
      <c r="H22" s="741"/>
      <c r="I22" s="741"/>
      <c r="J22" s="741"/>
      <c r="K22" s="741"/>
      <c r="L22" s="741"/>
      <c r="M22" s="741"/>
      <c r="N22" s="741">
        <v>1</v>
      </c>
      <c r="O22" s="741">
        <v>5</v>
      </c>
      <c r="P22" s="754"/>
      <c r="Q22" s="742">
        <v>5</v>
      </c>
    </row>
    <row r="23" spans="1:17" ht="14.4" customHeight="1" x14ac:dyDescent="0.3">
      <c r="A23" s="737" t="s">
        <v>606</v>
      </c>
      <c r="B23" s="738" t="s">
        <v>6632</v>
      </c>
      <c r="C23" s="738" t="s">
        <v>6651</v>
      </c>
      <c r="D23" s="738" t="s">
        <v>6666</v>
      </c>
      <c r="E23" s="738" t="s">
        <v>6667</v>
      </c>
      <c r="F23" s="741"/>
      <c r="G23" s="741"/>
      <c r="H23" s="741"/>
      <c r="I23" s="741"/>
      <c r="J23" s="741">
        <v>6</v>
      </c>
      <c r="K23" s="741">
        <v>222</v>
      </c>
      <c r="L23" s="741">
        <v>1</v>
      </c>
      <c r="M23" s="741">
        <v>37</v>
      </c>
      <c r="N23" s="741">
        <v>5</v>
      </c>
      <c r="O23" s="741">
        <v>185</v>
      </c>
      <c r="P23" s="754">
        <v>0.83333333333333337</v>
      </c>
      <c r="Q23" s="742">
        <v>37</v>
      </c>
    </row>
    <row r="24" spans="1:17" ht="14.4" customHeight="1" x14ac:dyDescent="0.3">
      <c r="A24" s="737" t="s">
        <v>606</v>
      </c>
      <c r="B24" s="738" t="s">
        <v>6632</v>
      </c>
      <c r="C24" s="738" t="s">
        <v>6651</v>
      </c>
      <c r="D24" s="738" t="s">
        <v>6726</v>
      </c>
      <c r="E24" s="738" t="s">
        <v>6727</v>
      </c>
      <c r="F24" s="741"/>
      <c r="G24" s="741"/>
      <c r="H24" s="741"/>
      <c r="I24" s="741"/>
      <c r="J24" s="741">
        <v>2</v>
      </c>
      <c r="K24" s="741">
        <v>64</v>
      </c>
      <c r="L24" s="741">
        <v>1</v>
      </c>
      <c r="M24" s="741">
        <v>32</v>
      </c>
      <c r="N24" s="741">
        <v>4</v>
      </c>
      <c r="O24" s="741">
        <v>128</v>
      </c>
      <c r="P24" s="754">
        <v>2</v>
      </c>
      <c r="Q24" s="742">
        <v>32</v>
      </c>
    </row>
    <row r="25" spans="1:17" ht="14.4" customHeight="1" x14ac:dyDescent="0.3">
      <c r="A25" s="737" t="s">
        <v>606</v>
      </c>
      <c r="B25" s="738" t="s">
        <v>6632</v>
      </c>
      <c r="C25" s="738" t="s">
        <v>6651</v>
      </c>
      <c r="D25" s="738" t="s">
        <v>6670</v>
      </c>
      <c r="E25" s="738" t="s">
        <v>6671</v>
      </c>
      <c r="F25" s="741"/>
      <c r="G25" s="741"/>
      <c r="H25" s="741"/>
      <c r="I25" s="741"/>
      <c r="J25" s="741">
        <v>7</v>
      </c>
      <c r="K25" s="741">
        <v>413</v>
      </c>
      <c r="L25" s="741">
        <v>1</v>
      </c>
      <c r="M25" s="741">
        <v>59</v>
      </c>
      <c r="N25" s="741">
        <v>7</v>
      </c>
      <c r="O25" s="741">
        <v>413</v>
      </c>
      <c r="P25" s="754">
        <v>1</v>
      </c>
      <c r="Q25" s="742">
        <v>59</v>
      </c>
    </row>
    <row r="26" spans="1:17" ht="14.4" customHeight="1" x14ac:dyDescent="0.3">
      <c r="A26" s="737" t="s">
        <v>606</v>
      </c>
      <c r="B26" s="738" t="s">
        <v>6632</v>
      </c>
      <c r="C26" s="738" t="s">
        <v>6651</v>
      </c>
      <c r="D26" s="738" t="s">
        <v>6986</v>
      </c>
      <c r="E26" s="738" t="s">
        <v>6987</v>
      </c>
      <c r="F26" s="741"/>
      <c r="G26" s="741"/>
      <c r="H26" s="741"/>
      <c r="I26" s="741"/>
      <c r="J26" s="741">
        <v>24</v>
      </c>
      <c r="K26" s="741">
        <v>4344</v>
      </c>
      <c r="L26" s="741">
        <v>1</v>
      </c>
      <c r="M26" s="741">
        <v>181</v>
      </c>
      <c r="N26" s="741">
        <v>21</v>
      </c>
      <c r="O26" s="741">
        <v>3801</v>
      </c>
      <c r="P26" s="754">
        <v>0.875</v>
      </c>
      <c r="Q26" s="742">
        <v>181</v>
      </c>
    </row>
    <row r="27" spans="1:17" ht="14.4" customHeight="1" x14ac:dyDescent="0.3">
      <c r="A27" s="737" t="s">
        <v>606</v>
      </c>
      <c r="B27" s="738" t="s">
        <v>6632</v>
      </c>
      <c r="C27" s="738" t="s">
        <v>6651</v>
      </c>
      <c r="D27" s="738" t="s">
        <v>6672</v>
      </c>
      <c r="E27" s="738" t="s">
        <v>6673</v>
      </c>
      <c r="F27" s="741"/>
      <c r="G27" s="741"/>
      <c r="H27" s="741"/>
      <c r="I27" s="741"/>
      <c r="J27" s="741">
        <v>3</v>
      </c>
      <c r="K27" s="741">
        <v>111</v>
      </c>
      <c r="L27" s="741">
        <v>1</v>
      </c>
      <c r="M27" s="741">
        <v>37</v>
      </c>
      <c r="N27" s="741">
        <v>8</v>
      </c>
      <c r="O27" s="741">
        <v>296</v>
      </c>
      <c r="P27" s="754">
        <v>2.6666666666666665</v>
      </c>
      <c r="Q27" s="742">
        <v>37</v>
      </c>
    </row>
    <row r="28" spans="1:17" ht="14.4" customHeight="1" x14ac:dyDescent="0.3">
      <c r="A28" s="737" t="s">
        <v>606</v>
      </c>
      <c r="B28" s="738" t="s">
        <v>6632</v>
      </c>
      <c r="C28" s="738" t="s">
        <v>6651</v>
      </c>
      <c r="D28" s="738" t="s">
        <v>6988</v>
      </c>
      <c r="E28" s="738" t="s">
        <v>6987</v>
      </c>
      <c r="F28" s="741"/>
      <c r="G28" s="741"/>
      <c r="H28" s="741"/>
      <c r="I28" s="741"/>
      <c r="J28" s="741">
        <v>43</v>
      </c>
      <c r="K28" s="741">
        <v>12728</v>
      </c>
      <c r="L28" s="741">
        <v>1</v>
      </c>
      <c r="M28" s="741">
        <v>296</v>
      </c>
      <c r="N28" s="741">
        <v>44</v>
      </c>
      <c r="O28" s="741">
        <v>13068</v>
      </c>
      <c r="P28" s="754">
        <v>1.0267127592708989</v>
      </c>
      <c r="Q28" s="742">
        <v>297</v>
      </c>
    </row>
    <row r="29" spans="1:17" ht="14.4" customHeight="1" x14ac:dyDescent="0.3">
      <c r="A29" s="737" t="s">
        <v>606</v>
      </c>
      <c r="B29" s="738" t="s">
        <v>6632</v>
      </c>
      <c r="C29" s="738" t="s">
        <v>6651</v>
      </c>
      <c r="D29" s="738" t="s">
        <v>7008</v>
      </c>
      <c r="E29" s="738" t="s">
        <v>7009</v>
      </c>
      <c r="F29" s="741"/>
      <c r="G29" s="741"/>
      <c r="H29" s="741"/>
      <c r="I29" s="741"/>
      <c r="J29" s="741">
        <v>11</v>
      </c>
      <c r="K29" s="741">
        <v>2585</v>
      </c>
      <c r="L29" s="741">
        <v>1</v>
      </c>
      <c r="M29" s="741">
        <v>235</v>
      </c>
      <c r="N29" s="741">
        <v>12</v>
      </c>
      <c r="O29" s="741">
        <v>2820</v>
      </c>
      <c r="P29" s="754">
        <v>1.0909090909090908</v>
      </c>
      <c r="Q29" s="742">
        <v>235</v>
      </c>
    </row>
    <row r="30" spans="1:17" ht="14.4" customHeight="1" x14ac:dyDescent="0.3">
      <c r="A30" s="737" t="s">
        <v>606</v>
      </c>
      <c r="B30" s="738" t="s">
        <v>6632</v>
      </c>
      <c r="C30" s="738" t="s">
        <v>6651</v>
      </c>
      <c r="D30" s="738" t="s">
        <v>7010</v>
      </c>
      <c r="E30" s="738" t="s">
        <v>7009</v>
      </c>
      <c r="F30" s="741"/>
      <c r="G30" s="741"/>
      <c r="H30" s="741"/>
      <c r="I30" s="741"/>
      <c r="J30" s="741">
        <v>2</v>
      </c>
      <c r="K30" s="741">
        <v>240</v>
      </c>
      <c r="L30" s="741">
        <v>1</v>
      </c>
      <c r="M30" s="741">
        <v>120</v>
      </c>
      <c r="N30" s="741">
        <v>1</v>
      </c>
      <c r="O30" s="741">
        <v>120</v>
      </c>
      <c r="P30" s="754">
        <v>0.5</v>
      </c>
      <c r="Q30" s="742">
        <v>120</v>
      </c>
    </row>
    <row r="31" spans="1:17" ht="14.4" customHeight="1" x14ac:dyDescent="0.3">
      <c r="A31" s="737" t="s">
        <v>606</v>
      </c>
      <c r="B31" s="738" t="s">
        <v>6632</v>
      </c>
      <c r="C31" s="738" t="s">
        <v>6651</v>
      </c>
      <c r="D31" s="738" t="s">
        <v>6676</v>
      </c>
      <c r="E31" s="738" t="s">
        <v>6677</v>
      </c>
      <c r="F31" s="741"/>
      <c r="G31" s="741"/>
      <c r="H31" s="741"/>
      <c r="I31" s="741"/>
      <c r="J31" s="741">
        <v>1</v>
      </c>
      <c r="K31" s="741">
        <v>469</v>
      </c>
      <c r="L31" s="741">
        <v>1</v>
      </c>
      <c r="M31" s="741">
        <v>469</v>
      </c>
      <c r="N31" s="741"/>
      <c r="O31" s="741"/>
      <c r="P31" s="754"/>
      <c r="Q31" s="742"/>
    </row>
    <row r="32" spans="1:17" ht="14.4" customHeight="1" x14ac:dyDescent="0.3">
      <c r="A32" s="737" t="s">
        <v>606</v>
      </c>
      <c r="B32" s="738" t="s">
        <v>6632</v>
      </c>
      <c r="C32" s="738" t="s">
        <v>6651</v>
      </c>
      <c r="D32" s="738" t="s">
        <v>6683</v>
      </c>
      <c r="E32" s="738" t="s">
        <v>6684</v>
      </c>
      <c r="F32" s="741"/>
      <c r="G32" s="741"/>
      <c r="H32" s="741"/>
      <c r="I32" s="741"/>
      <c r="J32" s="741"/>
      <c r="K32" s="741"/>
      <c r="L32" s="741"/>
      <c r="M32" s="741"/>
      <c r="N32" s="741">
        <v>17</v>
      </c>
      <c r="O32" s="741">
        <v>1734</v>
      </c>
      <c r="P32" s="754"/>
      <c r="Q32" s="742">
        <v>102</v>
      </c>
    </row>
    <row r="33" spans="1:17" ht="14.4" customHeight="1" x14ac:dyDescent="0.3">
      <c r="A33" s="737" t="s">
        <v>606</v>
      </c>
      <c r="B33" s="738" t="s">
        <v>6985</v>
      </c>
      <c r="C33" s="738" t="s">
        <v>6651</v>
      </c>
      <c r="D33" s="738" t="s">
        <v>6656</v>
      </c>
      <c r="E33" s="738" t="s">
        <v>6657</v>
      </c>
      <c r="F33" s="741"/>
      <c r="G33" s="741"/>
      <c r="H33" s="741"/>
      <c r="I33" s="741"/>
      <c r="J33" s="741">
        <v>5</v>
      </c>
      <c r="K33" s="741">
        <v>330</v>
      </c>
      <c r="L33" s="741">
        <v>1</v>
      </c>
      <c r="M33" s="741">
        <v>66</v>
      </c>
      <c r="N33" s="741">
        <v>6</v>
      </c>
      <c r="O33" s="741">
        <v>396</v>
      </c>
      <c r="P33" s="754">
        <v>1.2</v>
      </c>
      <c r="Q33" s="742">
        <v>66</v>
      </c>
    </row>
    <row r="34" spans="1:17" ht="14.4" customHeight="1" x14ac:dyDescent="0.3">
      <c r="A34" s="737" t="s">
        <v>606</v>
      </c>
      <c r="B34" s="738" t="s">
        <v>6985</v>
      </c>
      <c r="C34" s="738" t="s">
        <v>6651</v>
      </c>
      <c r="D34" s="738" t="s">
        <v>6662</v>
      </c>
      <c r="E34" s="738" t="s">
        <v>6663</v>
      </c>
      <c r="F34" s="741"/>
      <c r="G34" s="741"/>
      <c r="H34" s="741"/>
      <c r="I34" s="741"/>
      <c r="J34" s="741">
        <v>6</v>
      </c>
      <c r="K34" s="741">
        <v>516</v>
      </c>
      <c r="L34" s="741">
        <v>1</v>
      </c>
      <c r="M34" s="741">
        <v>86</v>
      </c>
      <c r="N34" s="741">
        <v>39</v>
      </c>
      <c r="O34" s="741">
        <v>3354</v>
      </c>
      <c r="P34" s="754">
        <v>6.5</v>
      </c>
      <c r="Q34" s="742">
        <v>86</v>
      </c>
    </row>
    <row r="35" spans="1:17" ht="14.4" customHeight="1" x14ac:dyDescent="0.3">
      <c r="A35" s="737" t="s">
        <v>606</v>
      </c>
      <c r="B35" s="738" t="s">
        <v>6985</v>
      </c>
      <c r="C35" s="738" t="s">
        <v>6651</v>
      </c>
      <c r="D35" s="738" t="s">
        <v>6666</v>
      </c>
      <c r="E35" s="738" t="s">
        <v>6667</v>
      </c>
      <c r="F35" s="741"/>
      <c r="G35" s="741"/>
      <c r="H35" s="741"/>
      <c r="I35" s="741"/>
      <c r="J35" s="741">
        <v>4</v>
      </c>
      <c r="K35" s="741">
        <v>148</v>
      </c>
      <c r="L35" s="741">
        <v>1</v>
      </c>
      <c r="M35" s="741">
        <v>37</v>
      </c>
      <c r="N35" s="741">
        <v>4</v>
      </c>
      <c r="O35" s="741">
        <v>148</v>
      </c>
      <c r="P35" s="754">
        <v>1</v>
      </c>
      <c r="Q35" s="742">
        <v>37</v>
      </c>
    </row>
    <row r="36" spans="1:17" ht="14.4" customHeight="1" x14ac:dyDescent="0.3">
      <c r="A36" s="737" t="s">
        <v>606</v>
      </c>
      <c r="B36" s="738" t="s">
        <v>6985</v>
      </c>
      <c r="C36" s="738" t="s">
        <v>6651</v>
      </c>
      <c r="D36" s="738" t="s">
        <v>6726</v>
      </c>
      <c r="E36" s="738" t="s">
        <v>6727</v>
      </c>
      <c r="F36" s="741"/>
      <c r="G36" s="741"/>
      <c r="H36" s="741"/>
      <c r="I36" s="741"/>
      <c r="J36" s="741">
        <v>1</v>
      </c>
      <c r="K36" s="741">
        <v>32</v>
      </c>
      <c r="L36" s="741">
        <v>1</v>
      </c>
      <c r="M36" s="741">
        <v>32</v>
      </c>
      <c r="N36" s="741">
        <v>11</v>
      </c>
      <c r="O36" s="741">
        <v>352</v>
      </c>
      <c r="P36" s="754">
        <v>11</v>
      </c>
      <c r="Q36" s="742">
        <v>32</v>
      </c>
    </row>
    <row r="37" spans="1:17" ht="14.4" customHeight="1" x14ac:dyDescent="0.3">
      <c r="A37" s="737" t="s">
        <v>606</v>
      </c>
      <c r="B37" s="738" t="s">
        <v>6985</v>
      </c>
      <c r="C37" s="738" t="s">
        <v>6651</v>
      </c>
      <c r="D37" s="738" t="s">
        <v>6703</v>
      </c>
      <c r="E37" s="738" t="s">
        <v>6704</v>
      </c>
      <c r="F37" s="741">
        <v>1</v>
      </c>
      <c r="G37" s="741">
        <v>70</v>
      </c>
      <c r="H37" s="741">
        <v>0.31531531531531531</v>
      </c>
      <c r="I37" s="741">
        <v>70</v>
      </c>
      <c r="J37" s="741">
        <v>3</v>
      </c>
      <c r="K37" s="741">
        <v>222</v>
      </c>
      <c r="L37" s="741">
        <v>1</v>
      </c>
      <c r="M37" s="741">
        <v>74</v>
      </c>
      <c r="N37" s="741">
        <v>4</v>
      </c>
      <c r="O37" s="741">
        <v>296</v>
      </c>
      <c r="P37" s="754">
        <v>1.3333333333333333</v>
      </c>
      <c r="Q37" s="742">
        <v>74</v>
      </c>
    </row>
    <row r="38" spans="1:17" ht="14.4" customHeight="1" x14ac:dyDescent="0.3">
      <c r="A38" s="737" t="s">
        <v>606</v>
      </c>
      <c r="B38" s="738" t="s">
        <v>6985</v>
      </c>
      <c r="C38" s="738" t="s">
        <v>6651</v>
      </c>
      <c r="D38" s="738" t="s">
        <v>7011</v>
      </c>
      <c r="E38" s="738" t="s">
        <v>7012</v>
      </c>
      <c r="F38" s="741"/>
      <c r="G38" s="741"/>
      <c r="H38" s="741"/>
      <c r="I38" s="741"/>
      <c r="J38" s="741">
        <v>1</v>
      </c>
      <c r="K38" s="741">
        <v>181</v>
      </c>
      <c r="L38" s="741">
        <v>1</v>
      </c>
      <c r="M38" s="741">
        <v>181</v>
      </c>
      <c r="N38" s="741">
        <v>2</v>
      </c>
      <c r="O38" s="741">
        <v>362</v>
      </c>
      <c r="P38" s="754">
        <v>2</v>
      </c>
      <c r="Q38" s="742">
        <v>181</v>
      </c>
    </row>
    <row r="39" spans="1:17" ht="14.4" customHeight="1" x14ac:dyDescent="0.3">
      <c r="A39" s="737" t="s">
        <v>606</v>
      </c>
      <c r="B39" s="738" t="s">
        <v>6985</v>
      </c>
      <c r="C39" s="738" t="s">
        <v>6651</v>
      </c>
      <c r="D39" s="738" t="s">
        <v>6670</v>
      </c>
      <c r="E39" s="738" t="s">
        <v>6671</v>
      </c>
      <c r="F39" s="741"/>
      <c r="G39" s="741"/>
      <c r="H39" s="741"/>
      <c r="I39" s="741"/>
      <c r="J39" s="741"/>
      <c r="K39" s="741"/>
      <c r="L39" s="741"/>
      <c r="M39" s="741"/>
      <c r="N39" s="741">
        <v>4</v>
      </c>
      <c r="O39" s="741">
        <v>236</v>
      </c>
      <c r="P39" s="754"/>
      <c r="Q39" s="742">
        <v>59</v>
      </c>
    </row>
    <row r="40" spans="1:17" ht="14.4" customHeight="1" x14ac:dyDescent="0.3">
      <c r="A40" s="737" t="s">
        <v>606</v>
      </c>
      <c r="B40" s="738" t="s">
        <v>6985</v>
      </c>
      <c r="C40" s="738" t="s">
        <v>6651</v>
      </c>
      <c r="D40" s="738" t="s">
        <v>6986</v>
      </c>
      <c r="E40" s="738" t="s">
        <v>6987</v>
      </c>
      <c r="F40" s="741">
        <v>424</v>
      </c>
      <c r="G40" s="741">
        <v>71656</v>
      </c>
      <c r="H40" s="741">
        <v>0.8550529217331122</v>
      </c>
      <c r="I40" s="741">
        <v>169</v>
      </c>
      <c r="J40" s="741">
        <v>463</v>
      </c>
      <c r="K40" s="741">
        <v>83803</v>
      </c>
      <c r="L40" s="741">
        <v>1</v>
      </c>
      <c r="M40" s="741">
        <v>181</v>
      </c>
      <c r="N40" s="741">
        <v>360</v>
      </c>
      <c r="O40" s="741">
        <v>65160</v>
      </c>
      <c r="P40" s="754">
        <v>0.77753779697624192</v>
      </c>
      <c r="Q40" s="742">
        <v>181</v>
      </c>
    </row>
    <row r="41" spans="1:17" ht="14.4" customHeight="1" x14ac:dyDescent="0.3">
      <c r="A41" s="737" t="s">
        <v>606</v>
      </c>
      <c r="B41" s="738" t="s">
        <v>6985</v>
      </c>
      <c r="C41" s="738" t="s">
        <v>6651</v>
      </c>
      <c r="D41" s="738" t="s">
        <v>6672</v>
      </c>
      <c r="E41" s="738" t="s">
        <v>6673</v>
      </c>
      <c r="F41" s="741"/>
      <c r="G41" s="741"/>
      <c r="H41" s="741"/>
      <c r="I41" s="741"/>
      <c r="J41" s="741">
        <v>2</v>
      </c>
      <c r="K41" s="741">
        <v>74</v>
      </c>
      <c r="L41" s="741">
        <v>1</v>
      </c>
      <c r="M41" s="741">
        <v>37</v>
      </c>
      <c r="N41" s="741">
        <v>29</v>
      </c>
      <c r="O41" s="741">
        <v>1073</v>
      </c>
      <c r="P41" s="754">
        <v>14.5</v>
      </c>
      <c r="Q41" s="742">
        <v>37</v>
      </c>
    </row>
    <row r="42" spans="1:17" ht="14.4" customHeight="1" x14ac:dyDescent="0.3">
      <c r="A42" s="737" t="s">
        <v>606</v>
      </c>
      <c r="B42" s="738" t="s">
        <v>6985</v>
      </c>
      <c r="C42" s="738" t="s">
        <v>6651</v>
      </c>
      <c r="D42" s="738" t="s">
        <v>6988</v>
      </c>
      <c r="E42" s="738" t="s">
        <v>6987</v>
      </c>
      <c r="F42" s="741">
        <v>823</v>
      </c>
      <c r="G42" s="741">
        <v>227971</v>
      </c>
      <c r="H42" s="741">
        <v>0.80815561101500244</v>
      </c>
      <c r="I42" s="741">
        <v>277</v>
      </c>
      <c r="J42" s="741">
        <v>953</v>
      </c>
      <c r="K42" s="741">
        <v>282088</v>
      </c>
      <c r="L42" s="741">
        <v>1</v>
      </c>
      <c r="M42" s="741">
        <v>296</v>
      </c>
      <c r="N42" s="741">
        <v>821</v>
      </c>
      <c r="O42" s="741">
        <v>243837</v>
      </c>
      <c r="P42" s="754">
        <v>0.86440047077507731</v>
      </c>
      <c r="Q42" s="742">
        <v>297</v>
      </c>
    </row>
    <row r="43" spans="1:17" ht="14.4" customHeight="1" x14ac:dyDescent="0.3">
      <c r="A43" s="737" t="s">
        <v>606</v>
      </c>
      <c r="B43" s="738" t="s">
        <v>6985</v>
      </c>
      <c r="C43" s="738" t="s">
        <v>6651</v>
      </c>
      <c r="D43" s="738" t="s">
        <v>7008</v>
      </c>
      <c r="E43" s="738" t="s">
        <v>7009</v>
      </c>
      <c r="F43" s="741"/>
      <c r="G43" s="741"/>
      <c r="H43" s="741"/>
      <c r="I43" s="741"/>
      <c r="J43" s="741">
        <v>9</v>
      </c>
      <c r="K43" s="741">
        <v>2115</v>
      </c>
      <c r="L43" s="741">
        <v>1</v>
      </c>
      <c r="M43" s="741">
        <v>235</v>
      </c>
      <c r="N43" s="741">
        <v>2</v>
      </c>
      <c r="O43" s="741">
        <v>470</v>
      </c>
      <c r="P43" s="754">
        <v>0.22222222222222221</v>
      </c>
      <c r="Q43" s="742">
        <v>235</v>
      </c>
    </row>
    <row r="44" spans="1:17" ht="14.4" customHeight="1" x14ac:dyDescent="0.3">
      <c r="A44" s="737" t="s">
        <v>606</v>
      </c>
      <c r="B44" s="738" t="s">
        <v>6985</v>
      </c>
      <c r="C44" s="738" t="s">
        <v>6651</v>
      </c>
      <c r="D44" s="738" t="s">
        <v>7010</v>
      </c>
      <c r="E44" s="738" t="s">
        <v>7009</v>
      </c>
      <c r="F44" s="741"/>
      <c r="G44" s="741"/>
      <c r="H44" s="741"/>
      <c r="I44" s="741"/>
      <c r="J44" s="741">
        <v>1</v>
      </c>
      <c r="K44" s="741">
        <v>120</v>
      </c>
      <c r="L44" s="741">
        <v>1</v>
      </c>
      <c r="M44" s="741">
        <v>120</v>
      </c>
      <c r="N44" s="741">
        <v>1</v>
      </c>
      <c r="O44" s="741">
        <v>120</v>
      </c>
      <c r="P44" s="754">
        <v>1</v>
      </c>
      <c r="Q44" s="742">
        <v>120</v>
      </c>
    </row>
    <row r="45" spans="1:17" ht="14.4" customHeight="1" x14ac:dyDescent="0.3">
      <c r="A45" s="737" t="s">
        <v>606</v>
      </c>
      <c r="B45" s="738" t="s">
        <v>6985</v>
      </c>
      <c r="C45" s="738" t="s">
        <v>6651</v>
      </c>
      <c r="D45" s="738" t="s">
        <v>6683</v>
      </c>
      <c r="E45" s="738" t="s">
        <v>6684</v>
      </c>
      <c r="F45" s="741"/>
      <c r="G45" s="741"/>
      <c r="H45" s="741"/>
      <c r="I45" s="741"/>
      <c r="J45" s="741"/>
      <c r="K45" s="741"/>
      <c r="L45" s="741"/>
      <c r="M45" s="741"/>
      <c r="N45" s="741">
        <v>93</v>
      </c>
      <c r="O45" s="741">
        <v>9486</v>
      </c>
      <c r="P45" s="754"/>
      <c r="Q45" s="742">
        <v>102</v>
      </c>
    </row>
    <row r="46" spans="1:17" ht="14.4" customHeight="1" x14ac:dyDescent="0.3">
      <c r="A46" s="737" t="s">
        <v>606</v>
      </c>
      <c r="B46" s="738" t="s">
        <v>6985</v>
      </c>
      <c r="C46" s="738" t="s">
        <v>6651</v>
      </c>
      <c r="D46" s="738" t="s">
        <v>7013</v>
      </c>
      <c r="E46" s="738" t="s">
        <v>7014</v>
      </c>
      <c r="F46" s="741"/>
      <c r="G46" s="741"/>
      <c r="H46" s="741"/>
      <c r="I46" s="741"/>
      <c r="J46" s="741"/>
      <c r="K46" s="741"/>
      <c r="L46" s="741"/>
      <c r="M46" s="741"/>
      <c r="N46" s="741">
        <v>1</v>
      </c>
      <c r="O46" s="741">
        <v>60</v>
      </c>
      <c r="P46" s="754"/>
      <c r="Q46" s="742">
        <v>60</v>
      </c>
    </row>
    <row r="47" spans="1:17" ht="14.4" customHeight="1" x14ac:dyDescent="0.3">
      <c r="A47" s="737" t="s">
        <v>606</v>
      </c>
      <c r="B47" s="738" t="s">
        <v>6690</v>
      </c>
      <c r="C47" s="738" t="s">
        <v>6651</v>
      </c>
      <c r="D47" s="738" t="s">
        <v>7015</v>
      </c>
      <c r="E47" s="738" t="s">
        <v>7016</v>
      </c>
      <c r="F47" s="741">
        <v>24</v>
      </c>
      <c r="G47" s="741">
        <v>8472</v>
      </c>
      <c r="H47" s="741">
        <v>0.77696258253851802</v>
      </c>
      <c r="I47" s="741">
        <v>353</v>
      </c>
      <c r="J47" s="741">
        <v>29</v>
      </c>
      <c r="K47" s="741">
        <v>10904</v>
      </c>
      <c r="L47" s="741">
        <v>1</v>
      </c>
      <c r="M47" s="741">
        <v>376</v>
      </c>
      <c r="N47" s="741">
        <v>12</v>
      </c>
      <c r="O47" s="741">
        <v>4524</v>
      </c>
      <c r="P47" s="754">
        <v>0.41489361702127658</v>
      </c>
      <c r="Q47" s="742">
        <v>377</v>
      </c>
    </row>
    <row r="48" spans="1:17" ht="14.4" customHeight="1" x14ac:dyDescent="0.3">
      <c r="A48" s="737" t="s">
        <v>606</v>
      </c>
      <c r="B48" s="738" t="s">
        <v>6715</v>
      </c>
      <c r="C48" s="738" t="s">
        <v>6651</v>
      </c>
      <c r="D48" s="738" t="s">
        <v>6722</v>
      </c>
      <c r="E48" s="738" t="s">
        <v>6723</v>
      </c>
      <c r="F48" s="741"/>
      <c r="G48" s="741"/>
      <c r="H48" s="741"/>
      <c r="I48" s="741"/>
      <c r="J48" s="741">
        <v>1</v>
      </c>
      <c r="K48" s="741">
        <v>701</v>
      </c>
      <c r="L48" s="741">
        <v>1</v>
      </c>
      <c r="M48" s="741">
        <v>701</v>
      </c>
      <c r="N48" s="741"/>
      <c r="O48" s="741"/>
      <c r="P48" s="754"/>
      <c r="Q48" s="742"/>
    </row>
    <row r="49" spans="1:17" ht="14.4" customHeight="1" x14ac:dyDescent="0.3">
      <c r="A49" s="737" t="s">
        <v>606</v>
      </c>
      <c r="B49" s="738" t="s">
        <v>6715</v>
      </c>
      <c r="C49" s="738" t="s">
        <v>6651</v>
      </c>
      <c r="D49" s="738" t="s">
        <v>6724</v>
      </c>
      <c r="E49" s="738" t="s">
        <v>6725</v>
      </c>
      <c r="F49" s="741"/>
      <c r="G49" s="741"/>
      <c r="H49" s="741"/>
      <c r="I49" s="741"/>
      <c r="J49" s="741"/>
      <c r="K49" s="741"/>
      <c r="L49" s="741"/>
      <c r="M49" s="741"/>
      <c r="N49" s="741">
        <v>2</v>
      </c>
      <c r="O49" s="741">
        <v>586</v>
      </c>
      <c r="P49" s="754"/>
      <c r="Q49" s="742">
        <v>293</v>
      </c>
    </row>
    <row r="50" spans="1:17" ht="14.4" customHeight="1" x14ac:dyDescent="0.3">
      <c r="A50" s="737" t="s">
        <v>606</v>
      </c>
      <c r="B50" s="738" t="s">
        <v>6715</v>
      </c>
      <c r="C50" s="738" t="s">
        <v>6651</v>
      </c>
      <c r="D50" s="738" t="s">
        <v>6730</v>
      </c>
      <c r="E50" s="738" t="s">
        <v>6731</v>
      </c>
      <c r="F50" s="741"/>
      <c r="G50" s="741"/>
      <c r="H50" s="741"/>
      <c r="I50" s="741"/>
      <c r="J50" s="741"/>
      <c r="K50" s="741"/>
      <c r="L50" s="741"/>
      <c r="M50" s="741"/>
      <c r="N50" s="741">
        <v>2</v>
      </c>
      <c r="O50" s="741">
        <v>354</v>
      </c>
      <c r="P50" s="754"/>
      <c r="Q50" s="742">
        <v>177</v>
      </c>
    </row>
    <row r="51" spans="1:17" ht="14.4" customHeight="1" x14ac:dyDescent="0.3">
      <c r="A51" s="737" t="s">
        <v>606</v>
      </c>
      <c r="B51" s="738" t="s">
        <v>6732</v>
      </c>
      <c r="C51" s="738" t="s">
        <v>6633</v>
      </c>
      <c r="D51" s="738" t="s">
        <v>6738</v>
      </c>
      <c r="E51" s="738" t="s">
        <v>3040</v>
      </c>
      <c r="F51" s="741"/>
      <c r="G51" s="741"/>
      <c r="H51" s="741"/>
      <c r="I51" s="741"/>
      <c r="J51" s="741"/>
      <c r="K51" s="741"/>
      <c r="L51" s="741"/>
      <c r="M51" s="741"/>
      <c r="N51" s="741">
        <v>3</v>
      </c>
      <c r="O51" s="741">
        <v>63740.399999999994</v>
      </c>
      <c r="P51" s="754"/>
      <c r="Q51" s="742">
        <v>21246.799999999999</v>
      </c>
    </row>
    <row r="52" spans="1:17" ht="14.4" customHeight="1" x14ac:dyDescent="0.3">
      <c r="A52" s="737" t="s">
        <v>606</v>
      </c>
      <c r="B52" s="738" t="s">
        <v>6732</v>
      </c>
      <c r="C52" s="738" t="s">
        <v>6651</v>
      </c>
      <c r="D52" s="738" t="s">
        <v>6695</v>
      </c>
      <c r="E52" s="738" t="s">
        <v>6696</v>
      </c>
      <c r="F52" s="741">
        <v>4</v>
      </c>
      <c r="G52" s="741">
        <v>140</v>
      </c>
      <c r="H52" s="741"/>
      <c r="I52" s="741">
        <v>35</v>
      </c>
      <c r="J52" s="741"/>
      <c r="K52" s="741"/>
      <c r="L52" s="741"/>
      <c r="M52" s="741"/>
      <c r="N52" s="741"/>
      <c r="O52" s="741"/>
      <c r="P52" s="754"/>
      <c r="Q52" s="742"/>
    </row>
    <row r="53" spans="1:17" ht="14.4" customHeight="1" x14ac:dyDescent="0.3">
      <c r="A53" s="737" t="s">
        <v>606</v>
      </c>
      <c r="B53" s="738" t="s">
        <v>6732</v>
      </c>
      <c r="C53" s="738" t="s">
        <v>6651</v>
      </c>
      <c r="D53" s="738" t="s">
        <v>7017</v>
      </c>
      <c r="E53" s="738" t="s">
        <v>7018</v>
      </c>
      <c r="F53" s="741">
        <v>6</v>
      </c>
      <c r="G53" s="741">
        <v>5418</v>
      </c>
      <c r="H53" s="741">
        <v>2.8973262032085563</v>
      </c>
      <c r="I53" s="741">
        <v>903</v>
      </c>
      <c r="J53" s="741">
        <v>2</v>
      </c>
      <c r="K53" s="741">
        <v>1870</v>
      </c>
      <c r="L53" s="741">
        <v>1</v>
      </c>
      <c r="M53" s="741">
        <v>935</v>
      </c>
      <c r="N53" s="741">
        <v>5</v>
      </c>
      <c r="O53" s="741">
        <v>4675</v>
      </c>
      <c r="P53" s="754">
        <v>2.5</v>
      </c>
      <c r="Q53" s="742">
        <v>935</v>
      </c>
    </row>
    <row r="54" spans="1:17" ht="14.4" customHeight="1" x14ac:dyDescent="0.3">
      <c r="A54" s="737" t="s">
        <v>606</v>
      </c>
      <c r="B54" s="738" t="s">
        <v>6732</v>
      </c>
      <c r="C54" s="738" t="s">
        <v>6651</v>
      </c>
      <c r="D54" s="738" t="s">
        <v>6744</v>
      </c>
      <c r="E54" s="738" t="s">
        <v>6745</v>
      </c>
      <c r="F54" s="741">
        <v>15</v>
      </c>
      <c r="G54" s="741">
        <v>1260</v>
      </c>
      <c r="H54" s="741">
        <v>0.84224598930481287</v>
      </c>
      <c r="I54" s="741">
        <v>84</v>
      </c>
      <c r="J54" s="741">
        <v>17</v>
      </c>
      <c r="K54" s="741">
        <v>1496</v>
      </c>
      <c r="L54" s="741">
        <v>1</v>
      </c>
      <c r="M54" s="741">
        <v>88</v>
      </c>
      <c r="N54" s="741">
        <v>24</v>
      </c>
      <c r="O54" s="741">
        <v>2112</v>
      </c>
      <c r="P54" s="754">
        <v>1.411764705882353</v>
      </c>
      <c r="Q54" s="742">
        <v>88</v>
      </c>
    </row>
    <row r="55" spans="1:17" ht="14.4" customHeight="1" x14ac:dyDescent="0.3">
      <c r="A55" s="737" t="s">
        <v>606</v>
      </c>
      <c r="B55" s="738" t="s">
        <v>6732</v>
      </c>
      <c r="C55" s="738" t="s">
        <v>6651</v>
      </c>
      <c r="D55" s="738" t="s">
        <v>6746</v>
      </c>
      <c r="E55" s="738" t="s">
        <v>6747</v>
      </c>
      <c r="F55" s="741">
        <v>26</v>
      </c>
      <c r="G55" s="741">
        <v>16042</v>
      </c>
      <c r="H55" s="741">
        <v>0.84878306878306875</v>
      </c>
      <c r="I55" s="741">
        <v>617</v>
      </c>
      <c r="J55" s="741">
        <v>30</v>
      </c>
      <c r="K55" s="741">
        <v>18900</v>
      </c>
      <c r="L55" s="741">
        <v>1</v>
      </c>
      <c r="M55" s="741">
        <v>630</v>
      </c>
      <c r="N55" s="741">
        <v>40</v>
      </c>
      <c r="O55" s="741">
        <v>25200</v>
      </c>
      <c r="P55" s="754">
        <v>1.3333333333333333</v>
      </c>
      <c r="Q55" s="742">
        <v>630</v>
      </c>
    </row>
    <row r="56" spans="1:17" ht="14.4" customHeight="1" x14ac:dyDescent="0.3">
      <c r="A56" s="737" t="s">
        <v>606</v>
      </c>
      <c r="B56" s="738" t="s">
        <v>6732</v>
      </c>
      <c r="C56" s="738" t="s">
        <v>6651</v>
      </c>
      <c r="D56" s="738" t="s">
        <v>6748</v>
      </c>
      <c r="E56" s="738" t="s">
        <v>6749</v>
      </c>
      <c r="F56" s="741">
        <v>29</v>
      </c>
      <c r="G56" s="741">
        <v>11252</v>
      </c>
      <c r="H56" s="741">
        <v>0.84423769507803126</v>
      </c>
      <c r="I56" s="741">
        <v>388</v>
      </c>
      <c r="J56" s="741">
        <v>34</v>
      </c>
      <c r="K56" s="741">
        <v>13328</v>
      </c>
      <c r="L56" s="741">
        <v>1</v>
      </c>
      <c r="M56" s="741">
        <v>392</v>
      </c>
      <c r="N56" s="741">
        <v>36</v>
      </c>
      <c r="O56" s="741">
        <v>14112</v>
      </c>
      <c r="P56" s="754">
        <v>1.0588235294117647</v>
      </c>
      <c r="Q56" s="742">
        <v>392</v>
      </c>
    </row>
    <row r="57" spans="1:17" ht="14.4" customHeight="1" x14ac:dyDescent="0.3">
      <c r="A57" s="737" t="s">
        <v>606</v>
      </c>
      <c r="B57" s="738" t="s">
        <v>6732</v>
      </c>
      <c r="C57" s="738" t="s">
        <v>6651</v>
      </c>
      <c r="D57" s="738" t="s">
        <v>6750</v>
      </c>
      <c r="E57" s="738" t="s">
        <v>6751</v>
      </c>
      <c r="F57" s="741">
        <v>52</v>
      </c>
      <c r="G57" s="741">
        <v>2028</v>
      </c>
      <c r="H57" s="741">
        <v>0.62650602409638556</v>
      </c>
      <c r="I57" s="741">
        <v>39</v>
      </c>
      <c r="J57" s="741">
        <v>83</v>
      </c>
      <c r="K57" s="741">
        <v>3237</v>
      </c>
      <c r="L57" s="741">
        <v>1</v>
      </c>
      <c r="M57" s="741">
        <v>39</v>
      </c>
      <c r="N57" s="741">
        <v>85</v>
      </c>
      <c r="O57" s="741">
        <v>3315</v>
      </c>
      <c r="P57" s="754">
        <v>1.0240963855421688</v>
      </c>
      <c r="Q57" s="742">
        <v>39</v>
      </c>
    </row>
    <row r="58" spans="1:17" ht="14.4" customHeight="1" x14ac:dyDescent="0.3">
      <c r="A58" s="737" t="s">
        <v>606</v>
      </c>
      <c r="B58" s="738" t="s">
        <v>6732</v>
      </c>
      <c r="C58" s="738" t="s">
        <v>6651</v>
      </c>
      <c r="D58" s="738" t="s">
        <v>6770</v>
      </c>
      <c r="E58" s="738" t="s">
        <v>6771</v>
      </c>
      <c r="F58" s="741">
        <v>1</v>
      </c>
      <c r="G58" s="741">
        <v>695</v>
      </c>
      <c r="H58" s="741">
        <v>0.19332406119610571</v>
      </c>
      <c r="I58" s="741">
        <v>695</v>
      </c>
      <c r="J58" s="741">
        <v>5</v>
      </c>
      <c r="K58" s="741">
        <v>3595</v>
      </c>
      <c r="L58" s="741">
        <v>1</v>
      </c>
      <c r="M58" s="741">
        <v>719</v>
      </c>
      <c r="N58" s="741">
        <v>1</v>
      </c>
      <c r="O58" s="741">
        <v>719</v>
      </c>
      <c r="P58" s="754">
        <v>0.2</v>
      </c>
      <c r="Q58" s="742">
        <v>719</v>
      </c>
    </row>
    <row r="59" spans="1:17" ht="14.4" customHeight="1" x14ac:dyDescent="0.3">
      <c r="A59" s="737" t="s">
        <v>606</v>
      </c>
      <c r="B59" s="738" t="s">
        <v>6732</v>
      </c>
      <c r="C59" s="738" t="s">
        <v>6651</v>
      </c>
      <c r="D59" s="738" t="s">
        <v>6752</v>
      </c>
      <c r="E59" s="738" t="s">
        <v>6753</v>
      </c>
      <c r="F59" s="741"/>
      <c r="G59" s="741"/>
      <c r="H59" s="741"/>
      <c r="I59" s="741"/>
      <c r="J59" s="741"/>
      <c r="K59" s="741"/>
      <c r="L59" s="741"/>
      <c r="M59" s="741"/>
      <c r="N59" s="741">
        <v>3</v>
      </c>
      <c r="O59" s="741">
        <v>0</v>
      </c>
      <c r="P59" s="754"/>
      <c r="Q59" s="742">
        <v>0</v>
      </c>
    </row>
    <row r="60" spans="1:17" ht="14.4" customHeight="1" x14ac:dyDescent="0.3">
      <c r="A60" s="737" t="s">
        <v>606</v>
      </c>
      <c r="B60" s="738" t="s">
        <v>6732</v>
      </c>
      <c r="C60" s="738" t="s">
        <v>6651</v>
      </c>
      <c r="D60" s="738" t="s">
        <v>6772</v>
      </c>
      <c r="E60" s="738" t="s">
        <v>6773</v>
      </c>
      <c r="F60" s="741">
        <v>18</v>
      </c>
      <c r="G60" s="741">
        <v>17208</v>
      </c>
      <c r="H60" s="741">
        <v>0.92416756176154669</v>
      </c>
      <c r="I60" s="741">
        <v>956</v>
      </c>
      <c r="J60" s="741">
        <v>19</v>
      </c>
      <c r="K60" s="741">
        <v>18620</v>
      </c>
      <c r="L60" s="741">
        <v>1</v>
      </c>
      <c r="M60" s="741">
        <v>980</v>
      </c>
      <c r="N60" s="741">
        <v>24</v>
      </c>
      <c r="O60" s="741">
        <v>23520</v>
      </c>
      <c r="P60" s="754">
        <v>1.263157894736842</v>
      </c>
      <c r="Q60" s="742">
        <v>980</v>
      </c>
    </row>
    <row r="61" spans="1:17" ht="14.4" customHeight="1" x14ac:dyDescent="0.3">
      <c r="A61" s="737" t="s">
        <v>606</v>
      </c>
      <c r="B61" s="738" t="s">
        <v>6732</v>
      </c>
      <c r="C61" s="738" t="s">
        <v>6651</v>
      </c>
      <c r="D61" s="738" t="s">
        <v>6774</v>
      </c>
      <c r="E61" s="738" t="s">
        <v>6775</v>
      </c>
      <c r="F61" s="741">
        <v>9</v>
      </c>
      <c r="G61" s="741">
        <v>1521</v>
      </c>
      <c r="H61" s="741">
        <v>0.68023255813953487</v>
      </c>
      <c r="I61" s="741">
        <v>169</v>
      </c>
      <c r="J61" s="741">
        <v>13</v>
      </c>
      <c r="K61" s="741">
        <v>2236</v>
      </c>
      <c r="L61" s="741">
        <v>1</v>
      </c>
      <c r="M61" s="741">
        <v>172</v>
      </c>
      <c r="N61" s="741">
        <v>17</v>
      </c>
      <c r="O61" s="741">
        <v>2924</v>
      </c>
      <c r="P61" s="754">
        <v>1.3076923076923077</v>
      </c>
      <c r="Q61" s="742">
        <v>172</v>
      </c>
    </row>
    <row r="62" spans="1:17" ht="14.4" customHeight="1" x14ac:dyDescent="0.3">
      <c r="A62" s="737" t="s">
        <v>606</v>
      </c>
      <c r="B62" s="738" t="s">
        <v>6732</v>
      </c>
      <c r="C62" s="738" t="s">
        <v>6651</v>
      </c>
      <c r="D62" s="738" t="s">
        <v>7019</v>
      </c>
      <c r="E62" s="738" t="s">
        <v>7020</v>
      </c>
      <c r="F62" s="741"/>
      <c r="G62" s="741"/>
      <c r="H62" s="741"/>
      <c r="I62" s="741"/>
      <c r="J62" s="741">
        <v>2</v>
      </c>
      <c r="K62" s="741">
        <v>1506</v>
      </c>
      <c r="L62" s="741">
        <v>1</v>
      </c>
      <c r="M62" s="741">
        <v>753</v>
      </c>
      <c r="N62" s="741"/>
      <c r="O62" s="741"/>
      <c r="P62" s="754"/>
      <c r="Q62" s="742"/>
    </row>
    <row r="63" spans="1:17" ht="14.4" customHeight="1" x14ac:dyDescent="0.3">
      <c r="A63" s="737" t="s">
        <v>606</v>
      </c>
      <c r="B63" s="738" t="s">
        <v>6732</v>
      </c>
      <c r="C63" s="738" t="s">
        <v>6651</v>
      </c>
      <c r="D63" s="738" t="s">
        <v>6766</v>
      </c>
      <c r="E63" s="738" t="s">
        <v>6767</v>
      </c>
      <c r="F63" s="741"/>
      <c r="G63" s="741"/>
      <c r="H63" s="741"/>
      <c r="I63" s="741"/>
      <c r="J63" s="741"/>
      <c r="K63" s="741"/>
      <c r="L63" s="741"/>
      <c r="M63" s="741"/>
      <c r="N63" s="741">
        <v>1</v>
      </c>
      <c r="O63" s="741">
        <v>355</v>
      </c>
      <c r="P63" s="754"/>
      <c r="Q63" s="742">
        <v>355</v>
      </c>
    </row>
    <row r="64" spans="1:17" ht="14.4" customHeight="1" x14ac:dyDescent="0.3">
      <c r="A64" s="737" t="s">
        <v>606</v>
      </c>
      <c r="B64" s="738" t="s">
        <v>6732</v>
      </c>
      <c r="C64" s="738" t="s">
        <v>6651</v>
      </c>
      <c r="D64" s="738" t="s">
        <v>6768</v>
      </c>
      <c r="E64" s="738" t="s">
        <v>6769</v>
      </c>
      <c r="F64" s="741">
        <v>1</v>
      </c>
      <c r="G64" s="741">
        <v>229</v>
      </c>
      <c r="H64" s="741"/>
      <c r="I64" s="741">
        <v>229</v>
      </c>
      <c r="J64" s="741"/>
      <c r="K64" s="741"/>
      <c r="L64" s="741"/>
      <c r="M64" s="741"/>
      <c r="N64" s="741">
        <v>1</v>
      </c>
      <c r="O64" s="741">
        <v>235</v>
      </c>
      <c r="P64" s="754"/>
      <c r="Q64" s="742">
        <v>235</v>
      </c>
    </row>
    <row r="65" spans="1:17" ht="14.4" customHeight="1" x14ac:dyDescent="0.3">
      <c r="A65" s="737" t="s">
        <v>606</v>
      </c>
      <c r="B65" s="738" t="s">
        <v>6792</v>
      </c>
      <c r="C65" s="738" t="s">
        <v>6831</v>
      </c>
      <c r="D65" s="738" t="s">
        <v>6835</v>
      </c>
      <c r="E65" s="738" t="s">
        <v>6836</v>
      </c>
      <c r="F65" s="741"/>
      <c r="G65" s="741"/>
      <c r="H65" s="741"/>
      <c r="I65" s="741"/>
      <c r="J65" s="741"/>
      <c r="K65" s="741"/>
      <c r="L65" s="741"/>
      <c r="M65" s="741"/>
      <c r="N65" s="741">
        <v>1</v>
      </c>
      <c r="O65" s="741">
        <v>10309.15</v>
      </c>
      <c r="P65" s="754"/>
      <c r="Q65" s="742">
        <v>10309.15</v>
      </c>
    </row>
    <row r="66" spans="1:17" ht="14.4" customHeight="1" x14ac:dyDescent="0.3">
      <c r="A66" s="737" t="s">
        <v>606</v>
      </c>
      <c r="B66" s="738" t="s">
        <v>6792</v>
      </c>
      <c r="C66" s="738" t="s">
        <v>6831</v>
      </c>
      <c r="D66" s="738" t="s">
        <v>6837</v>
      </c>
      <c r="E66" s="738" t="s">
        <v>6838</v>
      </c>
      <c r="F66" s="741"/>
      <c r="G66" s="741"/>
      <c r="H66" s="741"/>
      <c r="I66" s="741"/>
      <c r="J66" s="741"/>
      <c r="K66" s="741"/>
      <c r="L66" s="741"/>
      <c r="M66" s="741"/>
      <c r="N66" s="741">
        <v>1</v>
      </c>
      <c r="O66" s="741">
        <v>245.61</v>
      </c>
      <c r="P66" s="754"/>
      <c r="Q66" s="742">
        <v>245.61</v>
      </c>
    </row>
    <row r="67" spans="1:17" ht="14.4" customHeight="1" x14ac:dyDescent="0.3">
      <c r="A67" s="737" t="s">
        <v>606</v>
      </c>
      <c r="B67" s="738" t="s">
        <v>6792</v>
      </c>
      <c r="C67" s="738" t="s">
        <v>6651</v>
      </c>
      <c r="D67" s="738" t="s">
        <v>6846</v>
      </c>
      <c r="E67" s="738" t="s">
        <v>6847</v>
      </c>
      <c r="F67" s="741"/>
      <c r="G67" s="741"/>
      <c r="H67" s="741"/>
      <c r="I67" s="741"/>
      <c r="J67" s="741"/>
      <c r="K67" s="741"/>
      <c r="L67" s="741"/>
      <c r="M67" s="741"/>
      <c r="N67" s="741">
        <v>1</v>
      </c>
      <c r="O67" s="741">
        <v>196</v>
      </c>
      <c r="P67" s="754"/>
      <c r="Q67" s="742">
        <v>196</v>
      </c>
    </row>
    <row r="68" spans="1:17" ht="14.4" customHeight="1" x14ac:dyDescent="0.3">
      <c r="A68" s="737" t="s">
        <v>606</v>
      </c>
      <c r="B68" s="738" t="s">
        <v>6792</v>
      </c>
      <c r="C68" s="738" t="s">
        <v>6651</v>
      </c>
      <c r="D68" s="738" t="s">
        <v>6856</v>
      </c>
      <c r="E68" s="738" t="s">
        <v>6857</v>
      </c>
      <c r="F68" s="741"/>
      <c r="G68" s="741"/>
      <c r="H68" s="741"/>
      <c r="I68" s="741"/>
      <c r="J68" s="741">
        <v>1</v>
      </c>
      <c r="K68" s="741">
        <v>177</v>
      </c>
      <c r="L68" s="741">
        <v>1</v>
      </c>
      <c r="M68" s="741">
        <v>177</v>
      </c>
      <c r="N68" s="741">
        <v>1</v>
      </c>
      <c r="O68" s="741">
        <v>177</v>
      </c>
      <c r="P68" s="754">
        <v>1</v>
      </c>
      <c r="Q68" s="742">
        <v>177</v>
      </c>
    </row>
    <row r="69" spans="1:17" ht="14.4" customHeight="1" x14ac:dyDescent="0.3">
      <c r="A69" s="737" t="s">
        <v>606</v>
      </c>
      <c r="B69" s="738" t="s">
        <v>6860</v>
      </c>
      <c r="C69" s="738" t="s">
        <v>6633</v>
      </c>
      <c r="D69" s="738" t="s">
        <v>6863</v>
      </c>
      <c r="E69" s="738" t="s">
        <v>6886</v>
      </c>
      <c r="F69" s="741">
        <v>0</v>
      </c>
      <c r="G69" s="741">
        <v>0</v>
      </c>
      <c r="H69" s="741"/>
      <c r="I69" s="741"/>
      <c r="J69" s="741"/>
      <c r="K69" s="741"/>
      <c r="L69" s="741"/>
      <c r="M69" s="741"/>
      <c r="N69" s="741"/>
      <c r="O69" s="741"/>
      <c r="P69" s="754"/>
      <c r="Q69" s="742"/>
    </row>
    <row r="70" spans="1:17" ht="14.4" customHeight="1" x14ac:dyDescent="0.3">
      <c r="A70" s="737" t="s">
        <v>606</v>
      </c>
      <c r="B70" s="738" t="s">
        <v>6860</v>
      </c>
      <c r="C70" s="738" t="s">
        <v>6633</v>
      </c>
      <c r="D70" s="738" t="s">
        <v>6863</v>
      </c>
      <c r="E70" s="738" t="s">
        <v>6862</v>
      </c>
      <c r="F70" s="741">
        <v>2</v>
      </c>
      <c r="G70" s="741">
        <v>39308.5</v>
      </c>
      <c r="H70" s="741"/>
      <c r="I70" s="741">
        <v>19654.25</v>
      </c>
      <c r="J70" s="741"/>
      <c r="K70" s="741"/>
      <c r="L70" s="741"/>
      <c r="M70" s="741"/>
      <c r="N70" s="741"/>
      <c r="O70" s="741"/>
      <c r="P70" s="754"/>
      <c r="Q70" s="742"/>
    </row>
    <row r="71" spans="1:17" ht="14.4" customHeight="1" x14ac:dyDescent="0.3">
      <c r="A71" s="737" t="s">
        <v>606</v>
      </c>
      <c r="B71" s="738" t="s">
        <v>6860</v>
      </c>
      <c r="C71" s="738" t="s">
        <v>6651</v>
      </c>
      <c r="D71" s="738" t="s">
        <v>6695</v>
      </c>
      <c r="E71" s="738" t="s">
        <v>6696</v>
      </c>
      <c r="F71" s="741">
        <v>7</v>
      </c>
      <c r="G71" s="741">
        <v>245</v>
      </c>
      <c r="H71" s="741">
        <v>2.2072072072072073</v>
      </c>
      <c r="I71" s="741">
        <v>35</v>
      </c>
      <c r="J71" s="741">
        <v>3</v>
      </c>
      <c r="K71" s="741">
        <v>111</v>
      </c>
      <c r="L71" s="741">
        <v>1</v>
      </c>
      <c r="M71" s="741">
        <v>37</v>
      </c>
      <c r="N71" s="741"/>
      <c r="O71" s="741"/>
      <c r="P71" s="754"/>
      <c r="Q71" s="742"/>
    </row>
    <row r="72" spans="1:17" ht="14.4" customHeight="1" x14ac:dyDescent="0.3">
      <c r="A72" s="737" t="s">
        <v>606</v>
      </c>
      <c r="B72" s="738" t="s">
        <v>6860</v>
      </c>
      <c r="C72" s="738" t="s">
        <v>6651</v>
      </c>
      <c r="D72" s="738" t="s">
        <v>7021</v>
      </c>
      <c r="E72" s="738" t="s">
        <v>7022</v>
      </c>
      <c r="F72" s="741"/>
      <c r="G72" s="741"/>
      <c r="H72" s="741"/>
      <c r="I72" s="741"/>
      <c r="J72" s="741"/>
      <c r="K72" s="741"/>
      <c r="L72" s="741"/>
      <c r="M72" s="741"/>
      <c r="N72" s="741">
        <v>1</v>
      </c>
      <c r="O72" s="741">
        <v>337</v>
      </c>
      <c r="P72" s="754"/>
      <c r="Q72" s="742">
        <v>337</v>
      </c>
    </row>
    <row r="73" spans="1:17" ht="14.4" customHeight="1" x14ac:dyDescent="0.3">
      <c r="A73" s="737" t="s">
        <v>606</v>
      </c>
      <c r="B73" s="738" t="s">
        <v>6860</v>
      </c>
      <c r="C73" s="738" t="s">
        <v>6651</v>
      </c>
      <c r="D73" s="738" t="s">
        <v>6869</v>
      </c>
      <c r="E73" s="738" t="s">
        <v>6870</v>
      </c>
      <c r="F73" s="741">
        <v>1</v>
      </c>
      <c r="G73" s="741">
        <v>435</v>
      </c>
      <c r="H73" s="741"/>
      <c r="I73" s="741">
        <v>435</v>
      </c>
      <c r="J73" s="741"/>
      <c r="K73" s="741"/>
      <c r="L73" s="741"/>
      <c r="M73" s="741"/>
      <c r="N73" s="741"/>
      <c r="O73" s="741"/>
      <c r="P73" s="754"/>
      <c r="Q73" s="742"/>
    </row>
    <row r="74" spans="1:17" ht="14.4" customHeight="1" x14ac:dyDescent="0.3">
      <c r="A74" s="737" t="s">
        <v>606</v>
      </c>
      <c r="B74" s="738" t="s">
        <v>6860</v>
      </c>
      <c r="C74" s="738" t="s">
        <v>6651</v>
      </c>
      <c r="D74" s="738" t="s">
        <v>6752</v>
      </c>
      <c r="E74" s="738" t="s">
        <v>6753</v>
      </c>
      <c r="F74" s="741">
        <v>2</v>
      </c>
      <c r="G74" s="741">
        <v>0</v>
      </c>
      <c r="H74" s="741"/>
      <c r="I74" s="741">
        <v>0</v>
      </c>
      <c r="J74" s="741"/>
      <c r="K74" s="741"/>
      <c r="L74" s="741"/>
      <c r="M74" s="741"/>
      <c r="N74" s="741"/>
      <c r="O74" s="741"/>
      <c r="P74" s="754"/>
      <c r="Q74" s="742"/>
    </row>
    <row r="75" spans="1:17" ht="14.4" customHeight="1" x14ac:dyDescent="0.3">
      <c r="A75" s="737" t="s">
        <v>606</v>
      </c>
      <c r="B75" s="738" t="s">
        <v>6860</v>
      </c>
      <c r="C75" s="738" t="s">
        <v>6651</v>
      </c>
      <c r="D75" s="738" t="s">
        <v>6871</v>
      </c>
      <c r="E75" s="738" t="s">
        <v>6872</v>
      </c>
      <c r="F75" s="741">
        <v>11</v>
      </c>
      <c r="G75" s="741">
        <v>1881</v>
      </c>
      <c r="H75" s="741">
        <v>2.6270949720670389</v>
      </c>
      <c r="I75" s="741">
        <v>171</v>
      </c>
      <c r="J75" s="741">
        <v>4</v>
      </c>
      <c r="K75" s="741">
        <v>716</v>
      </c>
      <c r="L75" s="741">
        <v>1</v>
      </c>
      <c r="M75" s="741">
        <v>179</v>
      </c>
      <c r="N75" s="741">
        <v>9</v>
      </c>
      <c r="O75" s="741">
        <v>2448</v>
      </c>
      <c r="P75" s="754">
        <v>3.4189944134078214</v>
      </c>
      <c r="Q75" s="742">
        <v>272</v>
      </c>
    </row>
    <row r="76" spans="1:17" ht="14.4" customHeight="1" x14ac:dyDescent="0.3">
      <c r="A76" s="737" t="s">
        <v>606</v>
      </c>
      <c r="B76" s="738" t="s">
        <v>6860</v>
      </c>
      <c r="C76" s="738" t="s">
        <v>6651</v>
      </c>
      <c r="D76" s="738" t="s">
        <v>7023</v>
      </c>
      <c r="E76" s="738" t="s">
        <v>7024</v>
      </c>
      <c r="F76" s="741">
        <v>1</v>
      </c>
      <c r="G76" s="741">
        <v>602</v>
      </c>
      <c r="H76" s="741">
        <v>0.4918300653594771</v>
      </c>
      <c r="I76" s="741">
        <v>602</v>
      </c>
      <c r="J76" s="741">
        <v>2</v>
      </c>
      <c r="K76" s="741">
        <v>1224</v>
      </c>
      <c r="L76" s="741">
        <v>1</v>
      </c>
      <c r="M76" s="741">
        <v>612</v>
      </c>
      <c r="N76" s="741">
        <v>3</v>
      </c>
      <c r="O76" s="741">
        <v>1704</v>
      </c>
      <c r="P76" s="754">
        <v>1.392156862745098</v>
      </c>
      <c r="Q76" s="742">
        <v>568</v>
      </c>
    </row>
    <row r="77" spans="1:17" ht="14.4" customHeight="1" x14ac:dyDescent="0.3">
      <c r="A77" s="737" t="s">
        <v>606</v>
      </c>
      <c r="B77" s="738" t="s">
        <v>6860</v>
      </c>
      <c r="C77" s="738" t="s">
        <v>6651</v>
      </c>
      <c r="D77" s="738" t="s">
        <v>7025</v>
      </c>
      <c r="E77" s="738" t="s">
        <v>7026</v>
      </c>
      <c r="F77" s="741">
        <v>2</v>
      </c>
      <c r="G77" s="741">
        <v>398</v>
      </c>
      <c r="H77" s="741"/>
      <c r="I77" s="741">
        <v>199</v>
      </c>
      <c r="J77" s="741"/>
      <c r="K77" s="741"/>
      <c r="L77" s="741"/>
      <c r="M77" s="741"/>
      <c r="N77" s="741"/>
      <c r="O77" s="741"/>
      <c r="P77" s="754"/>
      <c r="Q77" s="742"/>
    </row>
    <row r="78" spans="1:17" ht="14.4" customHeight="1" x14ac:dyDescent="0.3">
      <c r="A78" s="737" t="s">
        <v>606</v>
      </c>
      <c r="B78" s="738" t="s">
        <v>6860</v>
      </c>
      <c r="C78" s="738" t="s">
        <v>6651</v>
      </c>
      <c r="D78" s="738" t="s">
        <v>6875</v>
      </c>
      <c r="E78" s="738" t="s">
        <v>6876</v>
      </c>
      <c r="F78" s="741">
        <v>2</v>
      </c>
      <c r="G78" s="741">
        <v>330</v>
      </c>
      <c r="H78" s="741"/>
      <c r="I78" s="741">
        <v>165</v>
      </c>
      <c r="J78" s="741"/>
      <c r="K78" s="741"/>
      <c r="L78" s="741"/>
      <c r="M78" s="741"/>
      <c r="N78" s="741"/>
      <c r="O78" s="741"/>
      <c r="P78" s="754"/>
      <c r="Q78" s="742"/>
    </row>
    <row r="79" spans="1:17" ht="14.4" customHeight="1" x14ac:dyDescent="0.3">
      <c r="A79" s="737" t="s">
        <v>606</v>
      </c>
      <c r="B79" s="738" t="s">
        <v>6860</v>
      </c>
      <c r="C79" s="738" t="s">
        <v>6651</v>
      </c>
      <c r="D79" s="738" t="s">
        <v>7002</v>
      </c>
      <c r="E79" s="738" t="s">
        <v>7003</v>
      </c>
      <c r="F79" s="741">
        <v>9</v>
      </c>
      <c r="G79" s="741">
        <v>5778</v>
      </c>
      <c r="H79" s="741">
        <v>0.9742033383915023</v>
      </c>
      <c r="I79" s="741">
        <v>642</v>
      </c>
      <c r="J79" s="741">
        <v>9</v>
      </c>
      <c r="K79" s="741">
        <v>5931</v>
      </c>
      <c r="L79" s="741">
        <v>1</v>
      </c>
      <c r="M79" s="741">
        <v>659</v>
      </c>
      <c r="N79" s="741">
        <v>10</v>
      </c>
      <c r="O79" s="741">
        <v>7940</v>
      </c>
      <c r="P79" s="754">
        <v>1.3387287135390322</v>
      </c>
      <c r="Q79" s="742">
        <v>794</v>
      </c>
    </row>
    <row r="80" spans="1:17" ht="14.4" customHeight="1" x14ac:dyDescent="0.3">
      <c r="A80" s="737" t="s">
        <v>606</v>
      </c>
      <c r="B80" s="738" t="s">
        <v>6860</v>
      </c>
      <c r="C80" s="738" t="s">
        <v>6651</v>
      </c>
      <c r="D80" s="738" t="s">
        <v>7004</v>
      </c>
      <c r="E80" s="738" t="s">
        <v>7005</v>
      </c>
      <c r="F80" s="741">
        <v>1</v>
      </c>
      <c r="G80" s="741">
        <v>106</v>
      </c>
      <c r="H80" s="741">
        <v>0.96363636363636362</v>
      </c>
      <c r="I80" s="741">
        <v>106</v>
      </c>
      <c r="J80" s="741">
        <v>1</v>
      </c>
      <c r="K80" s="741">
        <v>110</v>
      </c>
      <c r="L80" s="741">
        <v>1</v>
      </c>
      <c r="M80" s="741">
        <v>110</v>
      </c>
      <c r="N80" s="741">
        <v>1</v>
      </c>
      <c r="O80" s="741">
        <v>119</v>
      </c>
      <c r="P80" s="754">
        <v>1.0818181818181818</v>
      </c>
      <c r="Q80" s="742">
        <v>119</v>
      </c>
    </row>
    <row r="81" spans="1:17" ht="14.4" customHeight="1" x14ac:dyDescent="0.3">
      <c r="A81" s="737" t="s">
        <v>606</v>
      </c>
      <c r="B81" s="738" t="s">
        <v>6860</v>
      </c>
      <c r="C81" s="738" t="s">
        <v>6651</v>
      </c>
      <c r="D81" s="738" t="s">
        <v>6884</v>
      </c>
      <c r="E81" s="738" t="s">
        <v>6885</v>
      </c>
      <c r="F81" s="741">
        <v>5</v>
      </c>
      <c r="G81" s="741">
        <v>4680</v>
      </c>
      <c r="H81" s="741">
        <v>0.62101910828025475</v>
      </c>
      <c r="I81" s="741">
        <v>936</v>
      </c>
      <c r="J81" s="741">
        <v>8</v>
      </c>
      <c r="K81" s="741">
        <v>7536</v>
      </c>
      <c r="L81" s="741">
        <v>1</v>
      </c>
      <c r="M81" s="741">
        <v>942</v>
      </c>
      <c r="N81" s="741">
        <v>1</v>
      </c>
      <c r="O81" s="741">
        <v>943</v>
      </c>
      <c r="P81" s="754">
        <v>0.12513269639065819</v>
      </c>
      <c r="Q81" s="742">
        <v>943</v>
      </c>
    </row>
    <row r="82" spans="1:17" ht="14.4" customHeight="1" x14ac:dyDescent="0.3">
      <c r="A82" s="737" t="s">
        <v>606</v>
      </c>
      <c r="B82" s="738" t="s">
        <v>6887</v>
      </c>
      <c r="C82" s="738" t="s">
        <v>6651</v>
      </c>
      <c r="D82" s="738" t="s">
        <v>6695</v>
      </c>
      <c r="E82" s="738" t="s">
        <v>6696</v>
      </c>
      <c r="F82" s="741"/>
      <c r="G82" s="741"/>
      <c r="H82" s="741"/>
      <c r="I82" s="741"/>
      <c r="J82" s="741">
        <v>1</v>
      </c>
      <c r="K82" s="741">
        <v>37</v>
      </c>
      <c r="L82" s="741">
        <v>1</v>
      </c>
      <c r="M82" s="741">
        <v>37</v>
      </c>
      <c r="N82" s="741"/>
      <c r="O82" s="741"/>
      <c r="P82" s="754"/>
      <c r="Q82" s="742"/>
    </row>
    <row r="83" spans="1:17" ht="14.4" customHeight="1" x14ac:dyDescent="0.3">
      <c r="A83" s="737" t="s">
        <v>606</v>
      </c>
      <c r="B83" s="738" t="s">
        <v>6887</v>
      </c>
      <c r="C83" s="738" t="s">
        <v>6651</v>
      </c>
      <c r="D83" s="738" t="s">
        <v>6867</v>
      </c>
      <c r="E83" s="738" t="s">
        <v>6868</v>
      </c>
      <c r="F83" s="741"/>
      <c r="G83" s="741"/>
      <c r="H83" s="741"/>
      <c r="I83" s="741"/>
      <c r="J83" s="741"/>
      <c r="K83" s="741"/>
      <c r="L83" s="741"/>
      <c r="M83" s="741"/>
      <c r="N83" s="741">
        <v>1</v>
      </c>
      <c r="O83" s="741">
        <v>57</v>
      </c>
      <c r="P83" s="754"/>
      <c r="Q83" s="742">
        <v>57</v>
      </c>
    </row>
    <row r="84" spans="1:17" ht="14.4" customHeight="1" x14ac:dyDescent="0.3">
      <c r="A84" s="737" t="s">
        <v>606</v>
      </c>
      <c r="B84" s="738" t="s">
        <v>6887</v>
      </c>
      <c r="C84" s="738" t="s">
        <v>6651</v>
      </c>
      <c r="D84" s="738" t="s">
        <v>6869</v>
      </c>
      <c r="E84" s="738" t="s">
        <v>6870</v>
      </c>
      <c r="F84" s="741"/>
      <c r="G84" s="741"/>
      <c r="H84" s="741"/>
      <c r="I84" s="741"/>
      <c r="J84" s="741"/>
      <c r="K84" s="741"/>
      <c r="L84" s="741"/>
      <c r="M84" s="741"/>
      <c r="N84" s="741">
        <v>1</v>
      </c>
      <c r="O84" s="741">
        <v>439</v>
      </c>
      <c r="P84" s="754"/>
      <c r="Q84" s="742">
        <v>439</v>
      </c>
    </row>
    <row r="85" spans="1:17" ht="14.4" customHeight="1" x14ac:dyDescent="0.3">
      <c r="A85" s="737" t="s">
        <v>606</v>
      </c>
      <c r="B85" s="738" t="s">
        <v>6887</v>
      </c>
      <c r="C85" s="738" t="s">
        <v>6651</v>
      </c>
      <c r="D85" s="738" t="s">
        <v>7027</v>
      </c>
      <c r="E85" s="738" t="s">
        <v>7028</v>
      </c>
      <c r="F85" s="741"/>
      <c r="G85" s="741"/>
      <c r="H85" s="741"/>
      <c r="I85" s="741"/>
      <c r="J85" s="741">
        <v>2</v>
      </c>
      <c r="K85" s="741">
        <v>232</v>
      </c>
      <c r="L85" s="741">
        <v>1</v>
      </c>
      <c r="M85" s="741">
        <v>116</v>
      </c>
      <c r="N85" s="741">
        <v>1</v>
      </c>
      <c r="O85" s="741">
        <v>116</v>
      </c>
      <c r="P85" s="754">
        <v>0.5</v>
      </c>
      <c r="Q85" s="742">
        <v>116</v>
      </c>
    </row>
    <row r="86" spans="1:17" ht="14.4" customHeight="1" x14ac:dyDescent="0.3">
      <c r="A86" s="737" t="s">
        <v>606</v>
      </c>
      <c r="B86" s="738" t="s">
        <v>6887</v>
      </c>
      <c r="C86" s="738" t="s">
        <v>6651</v>
      </c>
      <c r="D86" s="738" t="s">
        <v>6871</v>
      </c>
      <c r="E86" s="738" t="s">
        <v>6872</v>
      </c>
      <c r="F86" s="741">
        <v>1</v>
      </c>
      <c r="G86" s="741">
        <v>171</v>
      </c>
      <c r="H86" s="741">
        <v>0.95530726256983245</v>
      </c>
      <c r="I86" s="741">
        <v>171</v>
      </c>
      <c r="J86" s="741">
        <v>1</v>
      </c>
      <c r="K86" s="741">
        <v>179</v>
      </c>
      <c r="L86" s="741">
        <v>1</v>
      </c>
      <c r="M86" s="741">
        <v>179</v>
      </c>
      <c r="N86" s="741">
        <v>6</v>
      </c>
      <c r="O86" s="741">
        <v>1632</v>
      </c>
      <c r="P86" s="754">
        <v>9.1173184357541892</v>
      </c>
      <c r="Q86" s="742">
        <v>272</v>
      </c>
    </row>
    <row r="87" spans="1:17" ht="14.4" customHeight="1" x14ac:dyDescent="0.3">
      <c r="A87" s="737" t="s">
        <v>606</v>
      </c>
      <c r="B87" s="738" t="s">
        <v>6887</v>
      </c>
      <c r="C87" s="738" t="s">
        <v>6651</v>
      </c>
      <c r="D87" s="738" t="s">
        <v>6894</v>
      </c>
      <c r="E87" s="738" t="s">
        <v>6895</v>
      </c>
      <c r="F87" s="741">
        <v>1</v>
      </c>
      <c r="G87" s="741">
        <v>331</v>
      </c>
      <c r="H87" s="741">
        <v>0.4675141242937853</v>
      </c>
      <c r="I87" s="741">
        <v>331</v>
      </c>
      <c r="J87" s="741">
        <v>2</v>
      </c>
      <c r="K87" s="741">
        <v>708</v>
      </c>
      <c r="L87" s="741">
        <v>1</v>
      </c>
      <c r="M87" s="741">
        <v>354</v>
      </c>
      <c r="N87" s="741">
        <v>2</v>
      </c>
      <c r="O87" s="741">
        <v>710</v>
      </c>
      <c r="P87" s="754">
        <v>1.0028248587570621</v>
      </c>
      <c r="Q87" s="742">
        <v>355</v>
      </c>
    </row>
    <row r="88" spans="1:17" ht="14.4" customHeight="1" x14ac:dyDescent="0.3">
      <c r="A88" s="737" t="s">
        <v>606</v>
      </c>
      <c r="B88" s="738" t="s">
        <v>7029</v>
      </c>
      <c r="C88" s="738" t="s">
        <v>6633</v>
      </c>
      <c r="D88" s="738" t="s">
        <v>7030</v>
      </c>
      <c r="E88" s="738" t="s">
        <v>7031</v>
      </c>
      <c r="F88" s="741">
        <v>28</v>
      </c>
      <c r="G88" s="741">
        <v>2489.94</v>
      </c>
      <c r="H88" s="741">
        <v>3.8360473894221139</v>
      </c>
      <c r="I88" s="741">
        <v>88.926428571428573</v>
      </c>
      <c r="J88" s="741">
        <v>13</v>
      </c>
      <c r="K88" s="741">
        <v>649.09</v>
      </c>
      <c r="L88" s="741">
        <v>1</v>
      </c>
      <c r="M88" s="741">
        <v>49.93</v>
      </c>
      <c r="N88" s="741">
        <v>20</v>
      </c>
      <c r="O88" s="741">
        <v>998.6</v>
      </c>
      <c r="P88" s="754">
        <v>1.5384615384615383</v>
      </c>
      <c r="Q88" s="742">
        <v>49.93</v>
      </c>
    </row>
    <row r="89" spans="1:17" ht="14.4" customHeight="1" x14ac:dyDescent="0.3">
      <c r="A89" s="737" t="s">
        <v>606</v>
      </c>
      <c r="B89" s="738" t="s">
        <v>7029</v>
      </c>
      <c r="C89" s="738" t="s">
        <v>6633</v>
      </c>
      <c r="D89" s="738" t="s">
        <v>7032</v>
      </c>
      <c r="E89" s="738" t="s">
        <v>7033</v>
      </c>
      <c r="F89" s="741">
        <v>10</v>
      </c>
      <c r="G89" s="741">
        <v>8697.2000000000007</v>
      </c>
      <c r="H89" s="741">
        <v>2.0161108986172445</v>
      </c>
      <c r="I89" s="741">
        <v>869.72</v>
      </c>
      <c r="J89" s="741">
        <v>5</v>
      </c>
      <c r="K89" s="741">
        <v>4313.8500000000004</v>
      </c>
      <c r="L89" s="741">
        <v>1</v>
      </c>
      <c r="M89" s="741">
        <v>862.7700000000001</v>
      </c>
      <c r="N89" s="741">
        <v>6</v>
      </c>
      <c r="O89" s="741">
        <v>5176.62</v>
      </c>
      <c r="P89" s="754">
        <v>1.2</v>
      </c>
      <c r="Q89" s="742">
        <v>862.77</v>
      </c>
    </row>
    <row r="90" spans="1:17" ht="14.4" customHeight="1" x14ac:dyDescent="0.3">
      <c r="A90" s="737" t="s">
        <v>606</v>
      </c>
      <c r="B90" s="738" t="s">
        <v>7029</v>
      </c>
      <c r="C90" s="738" t="s">
        <v>6633</v>
      </c>
      <c r="D90" s="738" t="s">
        <v>7034</v>
      </c>
      <c r="E90" s="738" t="s">
        <v>7033</v>
      </c>
      <c r="F90" s="741">
        <v>5</v>
      </c>
      <c r="G90" s="741">
        <v>2174.35</v>
      </c>
      <c r="H90" s="741"/>
      <c r="I90" s="741">
        <v>434.87</v>
      </c>
      <c r="J90" s="741"/>
      <c r="K90" s="741"/>
      <c r="L90" s="741"/>
      <c r="M90" s="741"/>
      <c r="N90" s="741"/>
      <c r="O90" s="741"/>
      <c r="P90" s="754"/>
      <c r="Q90" s="742"/>
    </row>
    <row r="91" spans="1:17" ht="14.4" customHeight="1" x14ac:dyDescent="0.3">
      <c r="A91" s="737" t="s">
        <v>606</v>
      </c>
      <c r="B91" s="738" t="s">
        <v>7029</v>
      </c>
      <c r="C91" s="738" t="s">
        <v>6633</v>
      </c>
      <c r="D91" s="738" t="s">
        <v>6795</v>
      </c>
      <c r="E91" s="738" t="s">
        <v>6796</v>
      </c>
      <c r="F91" s="741">
        <v>2.2599999999999998</v>
      </c>
      <c r="G91" s="741">
        <v>311.89</v>
      </c>
      <c r="H91" s="741">
        <v>1.7794830832429964</v>
      </c>
      <c r="I91" s="741">
        <v>138.00442477876106</v>
      </c>
      <c r="J91" s="741">
        <v>1.27</v>
      </c>
      <c r="K91" s="741">
        <v>175.27</v>
      </c>
      <c r="L91" s="741">
        <v>1</v>
      </c>
      <c r="M91" s="741">
        <v>138.00787401574803</v>
      </c>
      <c r="N91" s="741">
        <v>5.07</v>
      </c>
      <c r="O91" s="741">
        <v>699.7</v>
      </c>
      <c r="P91" s="754">
        <v>3.9921264335025959</v>
      </c>
      <c r="Q91" s="742">
        <v>138.00788954635109</v>
      </c>
    </row>
    <row r="92" spans="1:17" ht="14.4" customHeight="1" x14ac:dyDescent="0.3">
      <c r="A92" s="737" t="s">
        <v>606</v>
      </c>
      <c r="B92" s="738" t="s">
        <v>7029</v>
      </c>
      <c r="C92" s="738" t="s">
        <v>6633</v>
      </c>
      <c r="D92" s="738" t="s">
        <v>6797</v>
      </c>
      <c r="E92" s="738" t="s">
        <v>6796</v>
      </c>
      <c r="F92" s="741">
        <v>3.45</v>
      </c>
      <c r="G92" s="741">
        <v>952.21</v>
      </c>
      <c r="H92" s="741">
        <v>0.82718151413803587</v>
      </c>
      <c r="I92" s="741">
        <v>276.00289855072464</v>
      </c>
      <c r="J92" s="741">
        <v>4.3100000000000005</v>
      </c>
      <c r="K92" s="741">
        <v>1151.1500000000001</v>
      </c>
      <c r="L92" s="741">
        <v>1</v>
      </c>
      <c r="M92" s="741">
        <v>267.08816705336426</v>
      </c>
      <c r="N92" s="741">
        <v>2.1799999999999997</v>
      </c>
      <c r="O92" s="741">
        <v>601.69000000000005</v>
      </c>
      <c r="P92" s="754">
        <v>0.52268600964253142</v>
      </c>
      <c r="Q92" s="742">
        <v>276.00458715596335</v>
      </c>
    </row>
    <row r="93" spans="1:17" ht="14.4" customHeight="1" x14ac:dyDescent="0.3">
      <c r="A93" s="737" t="s">
        <v>606</v>
      </c>
      <c r="B93" s="738" t="s">
        <v>7029</v>
      </c>
      <c r="C93" s="738" t="s">
        <v>6633</v>
      </c>
      <c r="D93" s="738" t="s">
        <v>7035</v>
      </c>
      <c r="E93" s="738" t="s">
        <v>7036</v>
      </c>
      <c r="F93" s="741"/>
      <c r="G93" s="741"/>
      <c r="H93" s="741"/>
      <c r="I93" s="741"/>
      <c r="J93" s="741"/>
      <c r="K93" s="741"/>
      <c r="L93" s="741"/>
      <c r="M93" s="741"/>
      <c r="N93" s="741">
        <v>0.29000000000000004</v>
      </c>
      <c r="O93" s="741">
        <v>96.93</v>
      </c>
      <c r="P93" s="754"/>
      <c r="Q93" s="742">
        <v>334.24137931034483</v>
      </c>
    </row>
    <row r="94" spans="1:17" ht="14.4" customHeight="1" x14ac:dyDescent="0.3">
      <c r="A94" s="737" t="s">
        <v>606</v>
      </c>
      <c r="B94" s="738" t="s">
        <v>7029</v>
      </c>
      <c r="C94" s="738" t="s">
        <v>6633</v>
      </c>
      <c r="D94" s="738" t="s">
        <v>7037</v>
      </c>
      <c r="E94" s="738" t="s">
        <v>6900</v>
      </c>
      <c r="F94" s="741">
        <v>5</v>
      </c>
      <c r="G94" s="741">
        <v>15471.8</v>
      </c>
      <c r="H94" s="741"/>
      <c r="I94" s="741">
        <v>3094.3599999999997</v>
      </c>
      <c r="J94" s="741"/>
      <c r="K94" s="741"/>
      <c r="L94" s="741"/>
      <c r="M94" s="741"/>
      <c r="N94" s="741"/>
      <c r="O94" s="741"/>
      <c r="P94" s="754"/>
      <c r="Q94" s="742"/>
    </row>
    <row r="95" spans="1:17" ht="14.4" customHeight="1" x14ac:dyDescent="0.3">
      <c r="A95" s="737" t="s">
        <v>606</v>
      </c>
      <c r="B95" s="738" t="s">
        <v>7029</v>
      </c>
      <c r="C95" s="738" t="s">
        <v>6633</v>
      </c>
      <c r="D95" s="738" t="s">
        <v>6901</v>
      </c>
      <c r="E95" s="738" t="s">
        <v>6900</v>
      </c>
      <c r="F95" s="741">
        <v>1</v>
      </c>
      <c r="G95" s="741">
        <v>6188.71</v>
      </c>
      <c r="H95" s="741">
        <v>1</v>
      </c>
      <c r="I95" s="741">
        <v>6188.71</v>
      </c>
      <c r="J95" s="741">
        <v>1</v>
      </c>
      <c r="K95" s="741">
        <v>6188.71</v>
      </c>
      <c r="L95" s="741">
        <v>1</v>
      </c>
      <c r="M95" s="741">
        <v>6188.71</v>
      </c>
      <c r="N95" s="741">
        <v>1</v>
      </c>
      <c r="O95" s="741">
        <v>6188.71</v>
      </c>
      <c r="P95" s="754">
        <v>1</v>
      </c>
      <c r="Q95" s="742">
        <v>6188.71</v>
      </c>
    </row>
    <row r="96" spans="1:17" ht="14.4" customHeight="1" x14ac:dyDescent="0.3">
      <c r="A96" s="737" t="s">
        <v>606</v>
      </c>
      <c r="B96" s="738" t="s">
        <v>7029</v>
      </c>
      <c r="C96" s="738" t="s">
        <v>6633</v>
      </c>
      <c r="D96" s="738" t="s">
        <v>7038</v>
      </c>
      <c r="E96" s="738" t="s">
        <v>6900</v>
      </c>
      <c r="F96" s="741">
        <v>22</v>
      </c>
      <c r="G96" s="741">
        <v>272303.46000000002</v>
      </c>
      <c r="H96" s="741">
        <v>22</v>
      </c>
      <c r="I96" s="741">
        <v>12377.43</v>
      </c>
      <c r="J96" s="741">
        <v>1</v>
      </c>
      <c r="K96" s="741">
        <v>12377.43</v>
      </c>
      <c r="L96" s="741">
        <v>1</v>
      </c>
      <c r="M96" s="741">
        <v>12377.43</v>
      </c>
      <c r="N96" s="741"/>
      <c r="O96" s="741"/>
      <c r="P96" s="754"/>
      <c r="Q96" s="742"/>
    </row>
    <row r="97" spans="1:17" ht="14.4" customHeight="1" x14ac:dyDescent="0.3">
      <c r="A97" s="737" t="s">
        <v>606</v>
      </c>
      <c r="B97" s="738" t="s">
        <v>7029</v>
      </c>
      <c r="C97" s="738" t="s">
        <v>6633</v>
      </c>
      <c r="D97" s="738" t="s">
        <v>7039</v>
      </c>
      <c r="E97" s="738" t="s">
        <v>2365</v>
      </c>
      <c r="F97" s="741"/>
      <c r="G97" s="741"/>
      <c r="H97" s="741"/>
      <c r="I97" s="741"/>
      <c r="J97" s="741"/>
      <c r="K97" s="741"/>
      <c r="L97" s="741"/>
      <c r="M97" s="741"/>
      <c r="N97" s="741">
        <v>1</v>
      </c>
      <c r="O97" s="741">
        <v>5710.43</v>
      </c>
      <c r="P97" s="754"/>
      <c r="Q97" s="742">
        <v>5710.43</v>
      </c>
    </row>
    <row r="98" spans="1:17" ht="14.4" customHeight="1" x14ac:dyDescent="0.3">
      <c r="A98" s="737" t="s">
        <v>606</v>
      </c>
      <c r="B98" s="738" t="s">
        <v>7029</v>
      </c>
      <c r="C98" s="738" t="s">
        <v>6633</v>
      </c>
      <c r="D98" s="738" t="s">
        <v>7040</v>
      </c>
      <c r="E98" s="738" t="s">
        <v>2365</v>
      </c>
      <c r="F98" s="741"/>
      <c r="G98" s="741"/>
      <c r="H98" s="741"/>
      <c r="I98" s="741"/>
      <c r="J98" s="741">
        <v>5</v>
      </c>
      <c r="K98" s="741">
        <v>57104.350000000006</v>
      </c>
      <c r="L98" s="741">
        <v>1</v>
      </c>
      <c r="M98" s="741">
        <v>11420.87</v>
      </c>
      <c r="N98" s="741">
        <v>2</v>
      </c>
      <c r="O98" s="741">
        <v>22841.74</v>
      </c>
      <c r="P98" s="754">
        <v>0.39999999999999997</v>
      </c>
      <c r="Q98" s="742">
        <v>11420.87</v>
      </c>
    </row>
    <row r="99" spans="1:17" ht="14.4" customHeight="1" x14ac:dyDescent="0.3">
      <c r="A99" s="737" t="s">
        <v>606</v>
      </c>
      <c r="B99" s="738" t="s">
        <v>7029</v>
      </c>
      <c r="C99" s="738" t="s">
        <v>6633</v>
      </c>
      <c r="D99" s="738" t="s">
        <v>6805</v>
      </c>
      <c r="E99" s="738" t="s">
        <v>6806</v>
      </c>
      <c r="F99" s="741">
        <v>5.34</v>
      </c>
      <c r="G99" s="741">
        <v>270.89999999999998</v>
      </c>
      <c r="H99" s="741">
        <v>0.56781739294472733</v>
      </c>
      <c r="I99" s="741">
        <v>50.730337078651679</v>
      </c>
      <c r="J99" s="741">
        <v>10.49</v>
      </c>
      <c r="K99" s="741">
        <v>477.09000000000003</v>
      </c>
      <c r="L99" s="741">
        <v>1</v>
      </c>
      <c r="M99" s="741">
        <v>45.48045757864633</v>
      </c>
      <c r="N99" s="741"/>
      <c r="O99" s="741"/>
      <c r="P99" s="754"/>
      <c r="Q99" s="742"/>
    </row>
    <row r="100" spans="1:17" ht="14.4" customHeight="1" x14ac:dyDescent="0.3">
      <c r="A100" s="737" t="s">
        <v>606</v>
      </c>
      <c r="B100" s="738" t="s">
        <v>7029</v>
      </c>
      <c r="C100" s="738" t="s">
        <v>6633</v>
      </c>
      <c r="D100" s="738" t="s">
        <v>6808</v>
      </c>
      <c r="E100" s="738" t="s">
        <v>2171</v>
      </c>
      <c r="F100" s="741">
        <v>1.55</v>
      </c>
      <c r="G100" s="741">
        <v>163.97</v>
      </c>
      <c r="H100" s="741">
        <v>0.39947863372801251</v>
      </c>
      <c r="I100" s="741">
        <v>105.78709677419354</v>
      </c>
      <c r="J100" s="741">
        <v>3.88</v>
      </c>
      <c r="K100" s="741">
        <v>410.46</v>
      </c>
      <c r="L100" s="741">
        <v>1</v>
      </c>
      <c r="M100" s="741">
        <v>105.78865979381443</v>
      </c>
      <c r="N100" s="741">
        <v>3.88</v>
      </c>
      <c r="O100" s="741">
        <v>533.65</v>
      </c>
      <c r="P100" s="754">
        <v>1.3001266871315109</v>
      </c>
      <c r="Q100" s="742">
        <v>137.53865979381442</v>
      </c>
    </row>
    <row r="101" spans="1:17" ht="14.4" customHeight="1" x14ac:dyDescent="0.3">
      <c r="A101" s="737" t="s">
        <v>606</v>
      </c>
      <c r="B101" s="738" t="s">
        <v>7029</v>
      </c>
      <c r="C101" s="738" t="s">
        <v>6633</v>
      </c>
      <c r="D101" s="738" t="s">
        <v>6809</v>
      </c>
      <c r="E101" s="738" t="s">
        <v>2171</v>
      </c>
      <c r="F101" s="741">
        <v>0.82</v>
      </c>
      <c r="G101" s="741">
        <v>433.75</v>
      </c>
      <c r="H101" s="741"/>
      <c r="I101" s="741">
        <v>528.96341463414637</v>
      </c>
      <c r="J101" s="741"/>
      <c r="K101" s="741"/>
      <c r="L101" s="741"/>
      <c r="M101" s="741"/>
      <c r="N101" s="741">
        <v>0.62</v>
      </c>
      <c r="O101" s="741">
        <v>426.34</v>
      </c>
      <c r="P101" s="754"/>
      <c r="Q101" s="742">
        <v>687.64516129032256</v>
      </c>
    </row>
    <row r="102" spans="1:17" ht="14.4" customHeight="1" x14ac:dyDescent="0.3">
      <c r="A102" s="737" t="s">
        <v>606</v>
      </c>
      <c r="B102" s="738" t="s">
        <v>7029</v>
      </c>
      <c r="C102" s="738" t="s">
        <v>6633</v>
      </c>
      <c r="D102" s="738" t="s">
        <v>7041</v>
      </c>
      <c r="E102" s="738" t="s">
        <v>7042</v>
      </c>
      <c r="F102" s="741"/>
      <c r="G102" s="741"/>
      <c r="H102" s="741"/>
      <c r="I102" s="741"/>
      <c r="J102" s="741">
        <v>3.5</v>
      </c>
      <c r="K102" s="741">
        <v>1274.8699999999999</v>
      </c>
      <c r="L102" s="741">
        <v>1</v>
      </c>
      <c r="M102" s="741">
        <v>364.24857142857138</v>
      </c>
      <c r="N102" s="741"/>
      <c r="O102" s="741"/>
      <c r="P102" s="754"/>
      <c r="Q102" s="742"/>
    </row>
    <row r="103" spans="1:17" ht="14.4" customHeight="1" x14ac:dyDescent="0.3">
      <c r="A103" s="737" t="s">
        <v>606</v>
      </c>
      <c r="B103" s="738" t="s">
        <v>7029</v>
      </c>
      <c r="C103" s="738" t="s">
        <v>6633</v>
      </c>
      <c r="D103" s="738" t="s">
        <v>7043</v>
      </c>
      <c r="E103" s="738" t="s">
        <v>7042</v>
      </c>
      <c r="F103" s="741"/>
      <c r="G103" s="741"/>
      <c r="H103" s="741"/>
      <c r="I103" s="741"/>
      <c r="J103" s="741">
        <v>2.39</v>
      </c>
      <c r="K103" s="741">
        <v>1741.13</v>
      </c>
      <c r="L103" s="741">
        <v>1</v>
      </c>
      <c r="M103" s="741">
        <v>728.50627615062763</v>
      </c>
      <c r="N103" s="741"/>
      <c r="O103" s="741"/>
      <c r="P103" s="754"/>
      <c r="Q103" s="742"/>
    </row>
    <row r="104" spans="1:17" ht="14.4" customHeight="1" x14ac:dyDescent="0.3">
      <c r="A104" s="737" t="s">
        <v>606</v>
      </c>
      <c r="B104" s="738" t="s">
        <v>7029</v>
      </c>
      <c r="C104" s="738" t="s">
        <v>6633</v>
      </c>
      <c r="D104" s="738" t="s">
        <v>7044</v>
      </c>
      <c r="E104" s="738" t="s">
        <v>7042</v>
      </c>
      <c r="F104" s="741"/>
      <c r="G104" s="741"/>
      <c r="H104" s="741"/>
      <c r="I104" s="741"/>
      <c r="J104" s="741">
        <v>1</v>
      </c>
      <c r="K104" s="741">
        <v>1457</v>
      </c>
      <c r="L104" s="741">
        <v>1</v>
      </c>
      <c r="M104" s="741">
        <v>1457</v>
      </c>
      <c r="N104" s="741"/>
      <c r="O104" s="741"/>
      <c r="P104" s="754"/>
      <c r="Q104" s="742"/>
    </row>
    <row r="105" spans="1:17" ht="14.4" customHeight="1" x14ac:dyDescent="0.3">
      <c r="A105" s="737" t="s">
        <v>606</v>
      </c>
      <c r="B105" s="738" t="s">
        <v>7029</v>
      </c>
      <c r="C105" s="738" t="s">
        <v>6633</v>
      </c>
      <c r="D105" s="738" t="s">
        <v>7045</v>
      </c>
      <c r="E105" s="738" t="s">
        <v>7046</v>
      </c>
      <c r="F105" s="741">
        <v>0.1</v>
      </c>
      <c r="G105" s="741">
        <v>38.659999999999997</v>
      </c>
      <c r="H105" s="741"/>
      <c r="I105" s="741">
        <v>386.59999999999997</v>
      </c>
      <c r="J105" s="741"/>
      <c r="K105" s="741"/>
      <c r="L105" s="741"/>
      <c r="M105" s="741"/>
      <c r="N105" s="741"/>
      <c r="O105" s="741"/>
      <c r="P105" s="754"/>
      <c r="Q105" s="742"/>
    </row>
    <row r="106" spans="1:17" ht="14.4" customHeight="1" x14ac:dyDescent="0.3">
      <c r="A106" s="737" t="s">
        <v>606</v>
      </c>
      <c r="B106" s="738" t="s">
        <v>7029</v>
      </c>
      <c r="C106" s="738" t="s">
        <v>6633</v>
      </c>
      <c r="D106" s="738" t="s">
        <v>2355</v>
      </c>
      <c r="E106" s="738" t="s">
        <v>7047</v>
      </c>
      <c r="F106" s="741">
        <v>1.1000000000000001</v>
      </c>
      <c r="G106" s="741">
        <v>9169.4499999999989</v>
      </c>
      <c r="H106" s="741">
        <v>0.37115089990265304</v>
      </c>
      <c r="I106" s="741">
        <v>8335.8636363636342</v>
      </c>
      <c r="J106" s="741">
        <v>3</v>
      </c>
      <c r="K106" s="741">
        <v>24705.449999999997</v>
      </c>
      <c r="L106" s="741">
        <v>1</v>
      </c>
      <c r="M106" s="741">
        <v>8235.15</v>
      </c>
      <c r="N106" s="741">
        <v>4</v>
      </c>
      <c r="O106" s="741">
        <v>35596.300000000003</v>
      </c>
      <c r="P106" s="754">
        <v>1.4408278335347062</v>
      </c>
      <c r="Q106" s="742">
        <v>8899.0750000000007</v>
      </c>
    </row>
    <row r="107" spans="1:17" ht="14.4" customHeight="1" x14ac:dyDescent="0.3">
      <c r="A107" s="737" t="s">
        <v>606</v>
      </c>
      <c r="B107" s="738" t="s">
        <v>7029</v>
      </c>
      <c r="C107" s="738" t="s">
        <v>6633</v>
      </c>
      <c r="D107" s="738" t="s">
        <v>7048</v>
      </c>
      <c r="E107" s="738" t="s">
        <v>7049</v>
      </c>
      <c r="F107" s="741"/>
      <c r="G107" s="741"/>
      <c r="H107" s="741"/>
      <c r="I107" s="741"/>
      <c r="J107" s="741"/>
      <c r="K107" s="741"/>
      <c r="L107" s="741"/>
      <c r="M107" s="741"/>
      <c r="N107" s="741">
        <v>7</v>
      </c>
      <c r="O107" s="741">
        <v>300.16000000000003</v>
      </c>
      <c r="P107" s="754"/>
      <c r="Q107" s="742">
        <v>42.88</v>
      </c>
    </row>
    <row r="108" spans="1:17" ht="14.4" customHeight="1" x14ac:dyDescent="0.3">
      <c r="A108" s="737" t="s">
        <v>606</v>
      </c>
      <c r="B108" s="738" t="s">
        <v>7029</v>
      </c>
      <c r="C108" s="738" t="s">
        <v>6633</v>
      </c>
      <c r="D108" s="738" t="s">
        <v>7050</v>
      </c>
      <c r="E108" s="738" t="s">
        <v>7051</v>
      </c>
      <c r="F108" s="741">
        <v>0.1</v>
      </c>
      <c r="G108" s="741">
        <v>55.03</v>
      </c>
      <c r="H108" s="741"/>
      <c r="I108" s="741">
        <v>550.29999999999995</v>
      </c>
      <c r="J108" s="741"/>
      <c r="K108" s="741"/>
      <c r="L108" s="741"/>
      <c r="M108" s="741"/>
      <c r="N108" s="741"/>
      <c r="O108" s="741"/>
      <c r="P108" s="754"/>
      <c r="Q108" s="742"/>
    </row>
    <row r="109" spans="1:17" ht="14.4" customHeight="1" x14ac:dyDescent="0.3">
      <c r="A109" s="737" t="s">
        <v>606</v>
      </c>
      <c r="B109" s="738" t="s">
        <v>7029</v>
      </c>
      <c r="C109" s="738" t="s">
        <v>6633</v>
      </c>
      <c r="D109" s="738" t="s">
        <v>7052</v>
      </c>
      <c r="E109" s="738" t="s">
        <v>7053</v>
      </c>
      <c r="F109" s="741">
        <v>1.2</v>
      </c>
      <c r="G109" s="741">
        <v>435.9</v>
      </c>
      <c r="H109" s="741">
        <v>0.53474164581186512</v>
      </c>
      <c r="I109" s="741">
        <v>363.25</v>
      </c>
      <c r="J109" s="741">
        <v>3</v>
      </c>
      <c r="K109" s="741">
        <v>815.16</v>
      </c>
      <c r="L109" s="741">
        <v>1</v>
      </c>
      <c r="M109" s="741">
        <v>271.71999999999997</v>
      </c>
      <c r="N109" s="741">
        <v>1.6</v>
      </c>
      <c r="O109" s="741">
        <v>434.75</v>
      </c>
      <c r="P109" s="754">
        <v>0.53333087982727323</v>
      </c>
      <c r="Q109" s="742">
        <v>271.71875</v>
      </c>
    </row>
    <row r="110" spans="1:17" ht="14.4" customHeight="1" x14ac:dyDescent="0.3">
      <c r="A110" s="737" t="s">
        <v>606</v>
      </c>
      <c r="B110" s="738" t="s">
        <v>7029</v>
      </c>
      <c r="C110" s="738" t="s">
        <v>6633</v>
      </c>
      <c r="D110" s="738" t="s">
        <v>7054</v>
      </c>
      <c r="E110" s="738" t="s">
        <v>966</v>
      </c>
      <c r="F110" s="741">
        <v>1</v>
      </c>
      <c r="G110" s="741">
        <v>240.57</v>
      </c>
      <c r="H110" s="741">
        <v>0.98368498527968595</v>
      </c>
      <c r="I110" s="741">
        <v>240.57</v>
      </c>
      <c r="J110" s="741">
        <v>1.8</v>
      </c>
      <c r="K110" s="741">
        <v>244.56</v>
      </c>
      <c r="L110" s="741">
        <v>1</v>
      </c>
      <c r="M110" s="741">
        <v>135.86666666666667</v>
      </c>
      <c r="N110" s="741">
        <v>2.4</v>
      </c>
      <c r="O110" s="741">
        <v>326.08</v>
      </c>
      <c r="P110" s="754">
        <v>1.3333333333333333</v>
      </c>
      <c r="Q110" s="742">
        <v>135.86666666666667</v>
      </c>
    </row>
    <row r="111" spans="1:17" ht="14.4" customHeight="1" x14ac:dyDescent="0.3">
      <c r="A111" s="737" t="s">
        <v>606</v>
      </c>
      <c r="B111" s="738" t="s">
        <v>7029</v>
      </c>
      <c r="C111" s="738" t="s">
        <v>6633</v>
      </c>
      <c r="D111" s="738" t="s">
        <v>7055</v>
      </c>
      <c r="E111" s="738" t="s">
        <v>7056</v>
      </c>
      <c r="F111" s="741">
        <v>1</v>
      </c>
      <c r="G111" s="741">
        <v>6723.35</v>
      </c>
      <c r="H111" s="741"/>
      <c r="I111" s="741">
        <v>6723.35</v>
      </c>
      <c r="J111" s="741"/>
      <c r="K111" s="741"/>
      <c r="L111" s="741"/>
      <c r="M111" s="741"/>
      <c r="N111" s="741">
        <v>0.4</v>
      </c>
      <c r="O111" s="741">
        <v>1814</v>
      </c>
      <c r="P111" s="754"/>
      <c r="Q111" s="742">
        <v>4535</v>
      </c>
    </row>
    <row r="112" spans="1:17" ht="14.4" customHeight="1" x14ac:dyDescent="0.3">
      <c r="A112" s="737" t="s">
        <v>606</v>
      </c>
      <c r="B112" s="738" t="s">
        <v>7029</v>
      </c>
      <c r="C112" s="738" t="s">
        <v>6633</v>
      </c>
      <c r="D112" s="738" t="s">
        <v>7057</v>
      </c>
      <c r="E112" s="738" t="s">
        <v>7058</v>
      </c>
      <c r="F112" s="741">
        <v>27</v>
      </c>
      <c r="G112" s="741">
        <v>101391.48</v>
      </c>
      <c r="H112" s="741"/>
      <c r="I112" s="741">
        <v>3755.24</v>
      </c>
      <c r="J112" s="741"/>
      <c r="K112" s="741"/>
      <c r="L112" s="741"/>
      <c r="M112" s="741"/>
      <c r="N112" s="741"/>
      <c r="O112" s="741"/>
      <c r="P112" s="754"/>
      <c r="Q112" s="742"/>
    </row>
    <row r="113" spans="1:17" ht="14.4" customHeight="1" x14ac:dyDescent="0.3">
      <c r="A113" s="737" t="s">
        <v>606</v>
      </c>
      <c r="B113" s="738" t="s">
        <v>7029</v>
      </c>
      <c r="C113" s="738" t="s">
        <v>6633</v>
      </c>
      <c r="D113" s="738" t="s">
        <v>7059</v>
      </c>
      <c r="E113" s="738" t="s">
        <v>7058</v>
      </c>
      <c r="F113" s="741">
        <v>3.8</v>
      </c>
      <c r="G113" s="741">
        <v>8007.76</v>
      </c>
      <c r="H113" s="741"/>
      <c r="I113" s="741">
        <v>2107.3052631578948</v>
      </c>
      <c r="J113" s="741"/>
      <c r="K113" s="741"/>
      <c r="L113" s="741"/>
      <c r="M113" s="741"/>
      <c r="N113" s="741"/>
      <c r="O113" s="741"/>
      <c r="P113" s="754"/>
      <c r="Q113" s="742"/>
    </row>
    <row r="114" spans="1:17" ht="14.4" customHeight="1" x14ac:dyDescent="0.3">
      <c r="A114" s="737" t="s">
        <v>606</v>
      </c>
      <c r="B114" s="738" t="s">
        <v>7029</v>
      </c>
      <c r="C114" s="738" t="s">
        <v>6633</v>
      </c>
      <c r="D114" s="738" t="s">
        <v>6810</v>
      </c>
      <c r="E114" s="738" t="s">
        <v>6811</v>
      </c>
      <c r="F114" s="741">
        <v>3.88</v>
      </c>
      <c r="G114" s="741">
        <v>1951.21</v>
      </c>
      <c r="H114" s="741">
        <v>0.39054506296886388</v>
      </c>
      <c r="I114" s="741">
        <v>502.88917525773201</v>
      </c>
      <c r="J114" s="741">
        <v>10.27</v>
      </c>
      <c r="K114" s="741">
        <v>4996.12</v>
      </c>
      <c r="L114" s="741">
        <v>1</v>
      </c>
      <c r="M114" s="741">
        <v>486.47711781889001</v>
      </c>
      <c r="N114" s="741">
        <v>12.55</v>
      </c>
      <c r="O114" s="741">
        <v>6105.32</v>
      </c>
      <c r="P114" s="754">
        <v>1.2220122815304677</v>
      </c>
      <c r="Q114" s="742">
        <v>486.47968127490037</v>
      </c>
    </row>
    <row r="115" spans="1:17" ht="14.4" customHeight="1" x14ac:dyDescent="0.3">
      <c r="A115" s="737" t="s">
        <v>606</v>
      </c>
      <c r="B115" s="738" t="s">
        <v>7029</v>
      </c>
      <c r="C115" s="738" t="s">
        <v>6633</v>
      </c>
      <c r="D115" s="738" t="s">
        <v>6812</v>
      </c>
      <c r="E115" s="738" t="s">
        <v>6811</v>
      </c>
      <c r="F115" s="741">
        <v>1.96</v>
      </c>
      <c r="G115" s="741">
        <v>238.35</v>
      </c>
      <c r="H115" s="741">
        <v>1.9599539511553326</v>
      </c>
      <c r="I115" s="741">
        <v>121.60714285714286</v>
      </c>
      <c r="J115" s="741">
        <v>1</v>
      </c>
      <c r="K115" s="741">
        <v>121.61</v>
      </c>
      <c r="L115" s="741">
        <v>1</v>
      </c>
      <c r="M115" s="741">
        <v>121.61</v>
      </c>
      <c r="N115" s="741">
        <v>2.4900000000000002</v>
      </c>
      <c r="O115" s="741">
        <v>302.8</v>
      </c>
      <c r="P115" s="754">
        <v>2.489926815229011</v>
      </c>
      <c r="Q115" s="742">
        <v>121.60642570281124</v>
      </c>
    </row>
    <row r="116" spans="1:17" ht="14.4" customHeight="1" x14ac:dyDescent="0.3">
      <c r="A116" s="737" t="s">
        <v>606</v>
      </c>
      <c r="B116" s="738" t="s">
        <v>7029</v>
      </c>
      <c r="C116" s="738" t="s">
        <v>6633</v>
      </c>
      <c r="D116" s="738" t="s">
        <v>7060</v>
      </c>
      <c r="E116" s="738" t="s">
        <v>6811</v>
      </c>
      <c r="F116" s="741">
        <v>1.46</v>
      </c>
      <c r="G116" s="741">
        <v>355.12</v>
      </c>
      <c r="H116" s="741">
        <v>1.2586213007265636</v>
      </c>
      <c r="I116" s="741">
        <v>243.23287671232879</v>
      </c>
      <c r="J116" s="741">
        <v>1.1600000000000001</v>
      </c>
      <c r="K116" s="741">
        <v>282.15000000000003</v>
      </c>
      <c r="L116" s="741">
        <v>1</v>
      </c>
      <c r="M116" s="741">
        <v>243.23275862068965</v>
      </c>
      <c r="N116" s="741">
        <v>0.78</v>
      </c>
      <c r="O116" s="741">
        <v>189.72</v>
      </c>
      <c r="P116" s="754">
        <v>0.6724082934609249</v>
      </c>
      <c r="Q116" s="742">
        <v>243.23076923076923</v>
      </c>
    </row>
    <row r="117" spans="1:17" ht="14.4" customHeight="1" x14ac:dyDescent="0.3">
      <c r="A117" s="737" t="s">
        <v>606</v>
      </c>
      <c r="B117" s="738" t="s">
        <v>7029</v>
      </c>
      <c r="C117" s="738" t="s">
        <v>6633</v>
      </c>
      <c r="D117" s="738" t="s">
        <v>7061</v>
      </c>
      <c r="E117" s="738" t="s">
        <v>1903</v>
      </c>
      <c r="F117" s="741"/>
      <c r="G117" s="741"/>
      <c r="H117" s="741"/>
      <c r="I117" s="741"/>
      <c r="J117" s="741"/>
      <c r="K117" s="741"/>
      <c r="L117" s="741"/>
      <c r="M117" s="741"/>
      <c r="N117" s="741">
        <v>9.0399999999999991</v>
      </c>
      <c r="O117" s="741">
        <v>21531.440000000002</v>
      </c>
      <c r="P117" s="754"/>
      <c r="Q117" s="742">
        <v>2381.7964601769918</v>
      </c>
    </row>
    <row r="118" spans="1:17" ht="14.4" customHeight="1" x14ac:dyDescent="0.3">
      <c r="A118" s="737" t="s">
        <v>606</v>
      </c>
      <c r="B118" s="738" t="s">
        <v>7029</v>
      </c>
      <c r="C118" s="738" t="s">
        <v>6633</v>
      </c>
      <c r="D118" s="738" t="s">
        <v>7062</v>
      </c>
      <c r="E118" s="738" t="s">
        <v>7063</v>
      </c>
      <c r="F118" s="741"/>
      <c r="G118" s="741"/>
      <c r="H118" s="741"/>
      <c r="I118" s="741"/>
      <c r="J118" s="741">
        <v>0.23</v>
      </c>
      <c r="K118" s="741">
        <v>152.07</v>
      </c>
      <c r="L118" s="741">
        <v>1</v>
      </c>
      <c r="M118" s="741">
        <v>661.17391304347825</v>
      </c>
      <c r="N118" s="741"/>
      <c r="O118" s="741"/>
      <c r="P118" s="754"/>
      <c r="Q118" s="742"/>
    </row>
    <row r="119" spans="1:17" ht="14.4" customHeight="1" x14ac:dyDescent="0.3">
      <c r="A119" s="737" t="s">
        <v>606</v>
      </c>
      <c r="B119" s="738" t="s">
        <v>7029</v>
      </c>
      <c r="C119" s="738" t="s">
        <v>6633</v>
      </c>
      <c r="D119" s="738" t="s">
        <v>7064</v>
      </c>
      <c r="E119" s="738" t="s">
        <v>7063</v>
      </c>
      <c r="F119" s="741"/>
      <c r="G119" s="741"/>
      <c r="H119" s="741"/>
      <c r="I119" s="741"/>
      <c r="J119" s="741">
        <v>0.69</v>
      </c>
      <c r="K119" s="741">
        <v>152.07</v>
      </c>
      <c r="L119" s="741">
        <v>1</v>
      </c>
      <c r="M119" s="741">
        <v>220.39130434782609</v>
      </c>
      <c r="N119" s="741">
        <v>0.77</v>
      </c>
      <c r="O119" s="741">
        <v>127.76</v>
      </c>
      <c r="P119" s="754">
        <v>0.84013940948247523</v>
      </c>
      <c r="Q119" s="742">
        <v>165.92207792207793</v>
      </c>
    </row>
    <row r="120" spans="1:17" ht="14.4" customHeight="1" x14ac:dyDescent="0.3">
      <c r="A120" s="737" t="s">
        <v>606</v>
      </c>
      <c r="B120" s="738" t="s">
        <v>7029</v>
      </c>
      <c r="C120" s="738" t="s">
        <v>6633</v>
      </c>
      <c r="D120" s="738" t="s">
        <v>7065</v>
      </c>
      <c r="E120" s="738" t="s">
        <v>7066</v>
      </c>
      <c r="F120" s="741">
        <v>2</v>
      </c>
      <c r="G120" s="741">
        <v>7171.6200000000008</v>
      </c>
      <c r="H120" s="741"/>
      <c r="I120" s="741">
        <v>3585.8100000000004</v>
      </c>
      <c r="J120" s="741"/>
      <c r="K120" s="741"/>
      <c r="L120" s="741"/>
      <c r="M120" s="741"/>
      <c r="N120" s="741"/>
      <c r="O120" s="741"/>
      <c r="P120" s="754"/>
      <c r="Q120" s="742"/>
    </row>
    <row r="121" spans="1:17" ht="14.4" customHeight="1" x14ac:dyDescent="0.3">
      <c r="A121" s="737" t="s">
        <v>606</v>
      </c>
      <c r="B121" s="738" t="s">
        <v>7029</v>
      </c>
      <c r="C121" s="738" t="s">
        <v>6633</v>
      </c>
      <c r="D121" s="738" t="s">
        <v>2357</v>
      </c>
      <c r="E121" s="738" t="s">
        <v>2358</v>
      </c>
      <c r="F121" s="741"/>
      <c r="G121" s="741"/>
      <c r="H121" s="741"/>
      <c r="I121" s="741"/>
      <c r="J121" s="741"/>
      <c r="K121" s="741"/>
      <c r="L121" s="741"/>
      <c r="M121" s="741"/>
      <c r="N121" s="741">
        <v>2</v>
      </c>
      <c r="O121" s="741">
        <v>2574.7199999999998</v>
      </c>
      <c r="P121" s="754"/>
      <c r="Q121" s="742">
        <v>1287.3599999999999</v>
      </c>
    </row>
    <row r="122" spans="1:17" ht="14.4" customHeight="1" x14ac:dyDescent="0.3">
      <c r="A122" s="737" t="s">
        <v>606</v>
      </c>
      <c r="B122" s="738" t="s">
        <v>7029</v>
      </c>
      <c r="C122" s="738" t="s">
        <v>6633</v>
      </c>
      <c r="D122" s="738" t="s">
        <v>7067</v>
      </c>
      <c r="E122" s="738" t="s">
        <v>7068</v>
      </c>
      <c r="F122" s="741">
        <v>1</v>
      </c>
      <c r="G122" s="741">
        <v>6723.35</v>
      </c>
      <c r="H122" s="741"/>
      <c r="I122" s="741">
        <v>6723.35</v>
      </c>
      <c r="J122" s="741"/>
      <c r="K122" s="741"/>
      <c r="L122" s="741"/>
      <c r="M122" s="741"/>
      <c r="N122" s="741"/>
      <c r="O122" s="741"/>
      <c r="P122" s="754"/>
      <c r="Q122" s="742"/>
    </row>
    <row r="123" spans="1:17" ht="14.4" customHeight="1" x14ac:dyDescent="0.3">
      <c r="A123" s="737" t="s">
        <v>606</v>
      </c>
      <c r="B123" s="738" t="s">
        <v>7029</v>
      </c>
      <c r="C123" s="738" t="s">
        <v>6633</v>
      </c>
      <c r="D123" s="738" t="s">
        <v>7069</v>
      </c>
      <c r="E123" s="738" t="s">
        <v>7070</v>
      </c>
      <c r="F123" s="741"/>
      <c r="G123" s="741"/>
      <c r="H123" s="741"/>
      <c r="I123" s="741"/>
      <c r="J123" s="741">
        <v>0.3</v>
      </c>
      <c r="K123" s="741">
        <v>117.54</v>
      </c>
      <c r="L123" s="741">
        <v>1</v>
      </c>
      <c r="M123" s="741">
        <v>391.8</v>
      </c>
      <c r="N123" s="741"/>
      <c r="O123" s="741"/>
      <c r="P123" s="754"/>
      <c r="Q123" s="742"/>
    </row>
    <row r="124" spans="1:17" ht="14.4" customHeight="1" x14ac:dyDescent="0.3">
      <c r="A124" s="737" t="s">
        <v>606</v>
      </c>
      <c r="B124" s="738" t="s">
        <v>7029</v>
      </c>
      <c r="C124" s="738" t="s">
        <v>6633</v>
      </c>
      <c r="D124" s="738" t="s">
        <v>7071</v>
      </c>
      <c r="E124" s="738" t="s">
        <v>1743</v>
      </c>
      <c r="F124" s="741"/>
      <c r="G124" s="741"/>
      <c r="H124" s="741"/>
      <c r="I124" s="741"/>
      <c r="J124" s="741">
        <v>1.2</v>
      </c>
      <c r="K124" s="741">
        <v>926.6</v>
      </c>
      <c r="L124" s="741">
        <v>1</v>
      </c>
      <c r="M124" s="741">
        <v>772.16666666666674</v>
      </c>
      <c r="N124" s="741"/>
      <c r="O124" s="741"/>
      <c r="P124" s="754"/>
      <c r="Q124" s="742"/>
    </row>
    <row r="125" spans="1:17" ht="14.4" customHeight="1" x14ac:dyDescent="0.3">
      <c r="A125" s="737" t="s">
        <v>606</v>
      </c>
      <c r="B125" s="738" t="s">
        <v>7029</v>
      </c>
      <c r="C125" s="738" t="s">
        <v>6633</v>
      </c>
      <c r="D125" s="738" t="s">
        <v>7072</v>
      </c>
      <c r="E125" s="738" t="s">
        <v>7073</v>
      </c>
      <c r="F125" s="741">
        <v>2.5</v>
      </c>
      <c r="G125" s="741">
        <v>3928.37</v>
      </c>
      <c r="H125" s="741"/>
      <c r="I125" s="741">
        <v>1571.348</v>
      </c>
      <c r="J125" s="741"/>
      <c r="K125" s="741"/>
      <c r="L125" s="741"/>
      <c r="M125" s="741"/>
      <c r="N125" s="741"/>
      <c r="O125" s="741"/>
      <c r="P125" s="754"/>
      <c r="Q125" s="742"/>
    </row>
    <row r="126" spans="1:17" ht="14.4" customHeight="1" x14ac:dyDescent="0.3">
      <c r="A126" s="737" t="s">
        <v>606</v>
      </c>
      <c r="B126" s="738" t="s">
        <v>7029</v>
      </c>
      <c r="C126" s="738" t="s">
        <v>6633</v>
      </c>
      <c r="D126" s="738" t="s">
        <v>6902</v>
      </c>
      <c r="E126" s="738" t="s">
        <v>4096</v>
      </c>
      <c r="F126" s="741">
        <v>2.73</v>
      </c>
      <c r="G126" s="741">
        <v>425.26</v>
      </c>
      <c r="H126" s="741">
        <v>0.89240971187543283</v>
      </c>
      <c r="I126" s="741">
        <v>155.77289377289378</v>
      </c>
      <c r="J126" s="741">
        <v>3.11</v>
      </c>
      <c r="K126" s="741">
        <v>476.53</v>
      </c>
      <c r="L126" s="741">
        <v>1</v>
      </c>
      <c r="M126" s="741">
        <v>153.2250803858521</v>
      </c>
      <c r="N126" s="741">
        <v>0.81</v>
      </c>
      <c r="O126" s="741">
        <v>110.76</v>
      </c>
      <c r="P126" s="754">
        <v>0.23243027721234763</v>
      </c>
      <c r="Q126" s="742">
        <v>136.74074074074073</v>
      </c>
    </row>
    <row r="127" spans="1:17" ht="14.4" customHeight="1" x14ac:dyDescent="0.3">
      <c r="A127" s="737" t="s">
        <v>606</v>
      </c>
      <c r="B127" s="738" t="s">
        <v>7029</v>
      </c>
      <c r="C127" s="738" t="s">
        <v>6633</v>
      </c>
      <c r="D127" s="738" t="s">
        <v>7074</v>
      </c>
      <c r="E127" s="738" t="s">
        <v>4096</v>
      </c>
      <c r="F127" s="741"/>
      <c r="G127" s="741"/>
      <c r="H127" s="741"/>
      <c r="I127" s="741"/>
      <c r="J127" s="741">
        <v>5</v>
      </c>
      <c r="K127" s="741">
        <v>2471.1999999999998</v>
      </c>
      <c r="L127" s="741">
        <v>1</v>
      </c>
      <c r="M127" s="741">
        <v>494.23999999999995</v>
      </c>
      <c r="N127" s="741"/>
      <c r="O127" s="741"/>
      <c r="P127" s="754"/>
      <c r="Q127" s="742"/>
    </row>
    <row r="128" spans="1:17" ht="14.4" customHeight="1" x14ac:dyDescent="0.3">
      <c r="A128" s="737" t="s">
        <v>606</v>
      </c>
      <c r="B128" s="738" t="s">
        <v>7029</v>
      </c>
      <c r="C128" s="738" t="s">
        <v>6633</v>
      </c>
      <c r="D128" s="738" t="s">
        <v>7075</v>
      </c>
      <c r="E128" s="738" t="s">
        <v>4096</v>
      </c>
      <c r="F128" s="741">
        <v>1</v>
      </c>
      <c r="G128" s="741">
        <v>2471.1999999999998</v>
      </c>
      <c r="H128" s="741">
        <v>1</v>
      </c>
      <c r="I128" s="741">
        <v>2471.1999999999998</v>
      </c>
      <c r="J128" s="741">
        <v>1</v>
      </c>
      <c r="K128" s="741">
        <v>2471.1999999999998</v>
      </c>
      <c r="L128" s="741">
        <v>1</v>
      </c>
      <c r="M128" s="741">
        <v>2471.1999999999998</v>
      </c>
      <c r="N128" s="741"/>
      <c r="O128" s="741"/>
      <c r="P128" s="754"/>
      <c r="Q128" s="742"/>
    </row>
    <row r="129" spans="1:17" ht="14.4" customHeight="1" x14ac:dyDescent="0.3">
      <c r="A129" s="737" t="s">
        <v>606</v>
      </c>
      <c r="B129" s="738" t="s">
        <v>7029</v>
      </c>
      <c r="C129" s="738" t="s">
        <v>6633</v>
      </c>
      <c r="D129" s="738" t="s">
        <v>7076</v>
      </c>
      <c r="E129" s="738" t="s">
        <v>7077</v>
      </c>
      <c r="F129" s="741">
        <v>1.6600000000000001</v>
      </c>
      <c r="G129" s="741">
        <v>4234.13</v>
      </c>
      <c r="H129" s="741">
        <v>1.8862619836772516</v>
      </c>
      <c r="I129" s="741">
        <v>2550.6807228915659</v>
      </c>
      <c r="J129" s="741">
        <v>0.66</v>
      </c>
      <c r="K129" s="741">
        <v>2244.7199999999998</v>
      </c>
      <c r="L129" s="741">
        <v>1</v>
      </c>
      <c r="M129" s="741">
        <v>3401.0909090909086</v>
      </c>
      <c r="N129" s="741"/>
      <c r="O129" s="741"/>
      <c r="P129" s="754"/>
      <c r="Q129" s="742"/>
    </row>
    <row r="130" spans="1:17" ht="14.4" customHeight="1" x14ac:dyDescent="0.3">
      <c r="A130" s="737" t="s">
        <v>606</v>
      </c>
      <c r="B130" s="738" t="s">
        <v>7029</v>
      </c>
      <c r="C130" s="738" t="s">
        <v>6633</v>
      </c>
      <c r="D130" s="738" t="s">
        <v>6816</v>
      </c>
      <c r="E130" s="738" t="s">
        <v>2981</v>
      </c>
      <c r="F130" s="741"/>
      <c r="G130" s="741"/>
      <c r="H130" s="741"/>
      <c r="I130" s="741"/>
      <c r="J130" s="741">
        <v>3.2</v>
      </c>
      <c r="K130" s="741">
        <v>14512</v>
      </c>
      <c r="L130" s="741">
        <v>1</v>
      </c>
      <c r="M130" s="741">
        <v>4535</v>
      </c>
      <c r="N130" s="741">
        <v>1.4</v>
      </c>
      <c r="O130" s="741">
        <v>6349</v>
      </c>
      <c r="P130" s="754">
        <v>0.4375</v>
      </c>
      <c r="Q130" s="742">
        <v>4535</v>
      </c>
    </row>
    <row r="131" spans="1:17" ht="14.4" customHeight="1" x14ac:dyDescent="0.3">
      <c r="A131" s="737" t="s">
        <v>606</v>
      </c>
      <c r="B131" s="738" t="s">
        <v>7029</v>
      </c>
      <c r="C131" s="738" t="s">
        <v>6633</v>
      </c>
      <c r="D131" s="738" t="s">
        <v>1835</v>
      </c>
      <c r="E131" s="738" t="s">
        <v>6818</v>
      </c>
      <c r="F131" s="741">
        <v>6</v>
      </c>
      <c r="G131" s="741">
        <v>90250.64</v>
      </c>
      <c r="H131" s="741">
        <v>0.63323317444731064</v>
      </c>
      <c r="I131" s="741">
        <v>15041.773333333333</v>
      </c>
      <c r="J131" s="741">
        <v>11.29</v>
      </c>
      <c r="K131" s="741">
        <v>142523.54999999999</v>
      </c>
      <c r="L131" s="741">
        <v>1</v>
      </c>
      <c r="M131" s="741">
        <v>12623.875110717448</v>
      </c>
      <c r="N131" s="741">
        <v>16.989999999999998</v>
      </c>
      <c r="O131" s="741">
        <v>4183.0600000000004</v>
      </c>
      <c r="P131" s="754">
        <v>2.9349956551040168E-2</v>
      </c>
      <c r="Q131" s="742">
        <v>246.20718069452624</v>
      </c>
    </row>
    <row r="132" spans="1:17" ht="14.4" customHeight="1" x14ac:dyDescent="0.3">
      <c r="A132" s="737" t="s">
        <v>606</v>
      </c>
      <c r="B132" s="738" t="s">
        <v>7029</v>
      </c>
      <c r="C132" s="738" t="s">
        <v>6633</v>
      </c>
      <c r="D132" s="738" t="s">
        <v>2360</v>
      </c>
      <c r="E132" s="738" t="s">
        <v>2368</v>
      </c>
      <c r="F132" s="741"/>
      <c r="G132" s="741"/>
      <c r="H132" s="741"/>
      <c r="I132" s="741"/>
      <c r="J132" s="741">
        <v>67</v>
      </c>
      <c r="K132" s="741">
        <v>212576.26</v>
      </c>
      <c r="L132" s="741">
        <v>1</v>
      </c>
      <c r="M132" s="741">
        <v>3172.78</v>
      </c>
      <c r="N132" s="741">
        <v>27</v>
      </c>
      <c r="O132" s="741">
        <v>85665.06</v>
      </c>
      <c r="P132" s="754">
        <v>0.40298507462686567</v>
      </c>
      <c r="Q132" s="742">
        <v>3172.7799999999997</v>
      </c>
    </row>
    <row r="133" spans="1:17" ht="14.4" customHeight="1" x14ac:dyDescent="0.3">
      <c r="A133" s="737" t="s">
        <v>606</v>
      </c>
      <c r="B133" s="738" t="s">
        <v>7029</v>
      </c>
      <c r="C133" s="738" t="s">
        <v>6633</v>
      </c>
      <c r="D133" s="738" t="s">
        <v>2367</v>
      </c>
      <c r="E133" s="738" t="s">
        <v>2368</v>
      </c>
      <c r="F133" s="741"/>
      <c r="G133" s="741"/>
      <c r="H133" s="741"/>
      <c r="I133" s="741"/>
      <c r="J133" s="741"/>
      <c r="K133" s="741"/>
      <c r="L133" s="741"/>
      <c r="M133" s="741"/>
      <c r="N133" s="741">
        <v>2</v>
      </c>
      <c r="O133" s="741">
        <v>12691.14</v>
      </c>
      <c r="P133" s="754"/>
      <c r="Q133" s="742">
        <v>6345.57</v>
      </c>
    </row>
    <row r="134" spans="1:17" ht="14.4" customHeight="1" x14ac:dyDescent="0.3">
      <c r="A134" s="737" t="s">
        <v>606</v>
      </c>
      <c r="B134" s="738" t="s">
        <v>7029</v>
      </c>
      <c r="C134" s="738" t="s">
        <v>6633</v>
      </c>
      <c r="D134" s="738" t="s">
        <v>6820</v>
      </c>
      <c r="E134" s="738" t="s">
        <v>1944</v>
      </c>
      <c r="F134" s="741">
        <v>5</v>
      </c>
      <c r="G134" s="741">
        <v>38893.300000000003</v>
      </c>
      <c r="H134" s="741"/>
      <c r="I134" s="741">
        <v>7778.6600000000008</v>
      </c>
      <c r="J134" s="741"/>
      <c r="K134" s="741"/>
      <c r="L134" s="741"/>
      <c r="M134" s="741"/>
      <c r="N134" s="741"/>
      <c r="O134" s="741"/>
      <c r="P134" s="754"/>
      <c r="Q134" s="742"/>
    </row>
    <row r="135" spans="1:17" ht="14.4" customHeight="1" x14ac:dyDescent="0.3">
      <c r="A135" s="737" t="s">
        <v>606</v>
      </c>
      <c r="B135" s="738" t="s">
        <v>7029</v>
      </c>
      <c r="C135" s="738" t="s">
        <v>6633</v>
      </c>
      <c r="D135" s="738" t="s">
        <v>7078</v>
      </c>
      <c r="E135" s="738" t="s">
        <v>6818</v>
      </c>
      <c r="F135" s="741"/>
      <c r="G135" s="741"/>
      <c r="H135" s="741"/>
      <c r="I135" s="741"/>
      <c r="J135" s="741"/>
      <c r="K135" s="741"/>
      <c r="L135" s="741"/>
      <c r="M135" s="741"/>
      <c r="N135" s="741">
        <v>1</v>
      </c>
      <c r="O135" s="741">
        <v>169.4</v>
      </c>
      <c r="P135" s="754"/>
      <c r="Q135" s="742">
        <v>169.4</v>
      </c>
    </row>
    <row r="136" spans="1:17" ht="14.4" customHeight="1" x14ac:dyDescent="0.3">
      <c r="A136" s="737" t="s">
        <v>606</v>
      </c>
      <c r="B136" s="738" t="s">
        <v>7029</v>
      </c>
      <c r="C136" s="738" t="s">
        <v>6633</v>
      </c>
      <c r="D136" s="738" t="s">
        <v>6821</v>
      </c>
      <c r="E136" s="738" t="s">
        <v>6822</v>
      </c>
      <c r="F136" s="741"/>
      <c r="G136" s="741"/>
      <c r="H136" s="741"/>
      <c r="I136" s="741"/>
      <c r="J136" s="741">
        <v>2</v>
      </c>
      <c r="K136" s="741">
        <v>1819.68</v>
      </c>
      <c r="L136" s="741">
        <v>1</v>
      </c>
      <c r="M136" s="741">
        <v>909.84</v>
      </c>
      <c r="N136" s="741"/>
      <c r="O136" s="741"/>
      <c r="P136" s="754"/>
      <c r="Q136" s="742"/>
    </row>
    <row r="137" spans="1:17" ht="14.4" customHeight="1" x14ac:dyDescent="0.3">
      <c r="A137" s="737" t="s">
        <v>606</v>
      </c>
      <c r="B137" s="738" t="s">
        <v>7029</v>
      </c>
      <c r="C137" s="738" t="s">
        <v>6633</v>
      </c>
      <c r="D137" s="738" t="s">
        <v>7079</v>
      </c>
      <c r="E137" s="738" t="s">
        <v>6822</v>
      </c>
      <c r="F137" s="741"/>
      <c r="G137" s="741"/>
      <c r="H137" s="741"/>
      <c r="I137" s="741"/>
      <c r="J137" s="741">
        <v>2</v>
      </c>
      <c r="K137" s="741">
        <v>909.82</v>
      </c>
      <c r="L137" s="741">
        <v>1</v>
      </c>
      <c r="M137" s="741">
        <v>454.91</v>
      </c>
      <c r="N137" s="741"/>
      <c r="O137" s="741"/>
      <c r="P137" s="754"/>
      <c r="Q137" s="742"/>
    </row>
    <row r="138" spans="1:17" ht="14.4" customHeight="1" x14ac:dyDescent="0.3">
      <c r="A138" s="737" t="s">
        <v>606</v>
      </c>
      <c r="B138" s="738" t="s">
        <v>7029</v>
      </c>
      <c r="C138" s="738" t="s">
        <v>6633</v>
      </c>
      <c r="D138" s="738" t="s">
        <v>7080</v>
      </c>
      <c r="E138" s="738" t="s">
        <v>7081</v>
      </c>
      <c r="F138" s="741">
        <v>0.3</v>
      </c>
      <c r="G138" s="741">
        <v>637.67999999999995</v>
      </c>
      <c r="H138" s="741">
        <v>0.23076923076923073</v>
      </c>
      <c r="I138" s="741">
        <v>2125.6</v>
      </c>
      <c r="J138" s="741">
        <v>1.3</v>
      </c>
      <c r="K138" s="741">
        <v>2763.28</v>
      </c>
      <c r="L138" s="741">
        <v>1</v>
      </c>
      <c r="M138" s="741">
        <v>2125.6</v>
      </c>
      <c r="N138" s="741">
        <v>2.4</v>
      </c>
      <c r="O138" s="741">
        <v>5101.4399999999996</v>
      </c>
      <c r="P138" s="754">
        <v>1.8461538461538458</v>
      </c>
      <c r="Q138" s="742">
        <v>2125.6</v>
      </c>
    </row>
    <row r="139" spans="1:17" ht="14.4" customHeight="1" x14ac:dyDescent="0.3">
      <c r="A139" s="737" t="s">
        <v>606</v>
      </c>
      <c r="B139" s="738" t="s">
        <v>7029</v>
      </c>
      <c r="C139" s="738" t="s">
        <v>6633</v>
      </c>
      <c r="D139" s="738" t="s">
        <v>7082</v>
      </c>
      <c r="E139" s="738" t="s">
        <v>7070</v>
      </c>
      <c r="F139" s="741">
        <v>0.3</v>
      </c>
      <c r="G139" s="741">
        <v>58.77</v>
      </c>
      <c r="H139" s="741"/>
      <c r="I139" s="741">
        <v>195.9</v>
      </c>
      <c r="J139" s="741"/>
      <c r="K139" s="741"/>
      <c r="L139" s="741"/>
      <c r="M139" s="741"/>
      <c r="N139" s="741">
        <v>1.5</v>
      </c>
      <c r="O139" s="741">
        <v>293.85000000000002</v>
      </c>
      <c r="P139" s="754"/>
      <c r="Q139" s="742">
        <v>195.9</v>
      </c>
    </row>
    <row r="140" spans="1:17" ht="14.4" customHeight="1" x14ac:dyDescent="0.3">
      <c r="A140" s="737" t="s">
        <v>606</v>
      </c>
      <c r="B140" s="738" t="s">
        <v>7029</v>
      </c>
      <c r="C140" s="738" t="s">
        <v>6633</v>
      </c>
      <c r="D140" s="738" t="s">
        <v>7083</v>
      </c>
      <c r="E140" s="738" t="s">
        <v>7084</v>
      </c>
      <c r="F140" s="741"/>
      <c r="G140" s="741"/>
      <c r="H140" s="741"/>
      <c r="I140" s="741"/>
      <c r="J140" s="741"/>
      <c r="K140" s="741"/>
      <c r="L140" s="741"/>
      <c r="M140" s="741"/>
      <c r="N140" s="741">
        <v>1.25</v>
      </c>
      <c r="O140" s="741">
        <v>2657</v>
      </c>
      <c r="P140" s="754"/>
      <c r="Q140" s="742">
        <v>2125.6</v>
      </c>
    </row>
    <row r="141" spans="1:17" ht="14.4" customHeight="1" x14ac:dyDescent="0.3">
      <c r="A141" s="737" t="s">
        <v>606</v>
      </c>
      <c r="B141" s="738" t="s">
        <v>7029</v>
      </c>
      <c r="C141" s="738" t="s">
        <v>6633</v>
      </c>
      <c r="D141" s="738" t="s">
        <v>7085</v>
      </c>
      <c r="E141" s="738" t="s">
        <v>1315</v>
      </c>
      <c r="F141" s="741"/>
      <c r="G141" s="741"/>
      <c r="H141" s="741"/>
      <c r="I141" s="741"/>
      <c r="J141" s="741">
        <v>1.1000000000000001</v>
      </c>
      <c r="K141" s="741">
        <v>868.83</v>
      </c>
      <c r="L141" s="741">
        <v>1</v>
      </c>
      <c r="M141" s="741">
        <v>789.84545454545457</v>
      </c>
      <c r="N141" s="741">
        <v>1.6</v>
      </c>
      <c r="O141" s="741">
        <v>1263.76</v>
      </c>
      <c r="P141" s="754">
        <v>1.4545538252592567</v>
      </c>
      <c r="Q141" s="742">
        <v>789.84999999999991</v>
      </c>
    </row>
    <row r="142" spans="1:17" ht="14.4" customHeight="1" x14ac:dyDescent="0.3">
      <c r="A142" s="737" t="s">
        <v>606</v>
      </c>
      <c r="B142" s="738" t="s">
        <v>7029</v>
      </c>
      <c r="C142" s="738" t="s">
        <v>6633</v>
      </c>
      <c r="D142" s="738" t="s">
        <v>7086</v>
      </c>
      <c r="E142" s="738" t="s">
        <v>2365</v>
      </c>
      <c r="F142" s="741"/>
      <c r="G142" s="741"/>
      <c r="H142" s="741"/>
      <c r="I142" s="741"/>
      <c r="J142" s="741">
        <v>5</v>
      </c>
      <c r="K142" s="741">
        <v>28552.15</v>
      </c>
      <c r="L142" s="741">
        <v>1</v>
      </c>
      <c r="M142" s="741">
        <v>5710.43</v>
      </c>
      <c r="N142" s="741"/>
      <c r="O142" s="741"/>
      <c r="P142" s="754"/>
      <c r="Q142" s="742"/>
    </row>
    <row r="143" spans="1:17" ht="14.4" customHeight="1" x14ac:dyDescent="0.3">
      <c r="A143" s="737" t="s">
        <v>606</v>
      </c>
      <c r="B143" s="738" t="s">
        <v>7029</v>
      </c>
      <c r="C143" s="738" t="s">
        <v>6633</v>
      </c>
      <c r="D143" s="738" t="s">
        <v>7087</v>
      </c>
      <c r="E143" s="738" t="s">
        <v>7063</v>
      </c>
      <c r="F143" s="741"/>
      <c r="G143" s="741"/>
      <c r="H143" s="741"/>
      <c r="I143" s="741"/>
      <c r="J143" s="741">
        <v>0.08</v>
      </c>
      <c r="K143" s="741">
        <v>51.14</v>
      </c>
      <c r="L143" s="741">
        <v>1</v>
      </c>
      <c r="M143" s="741">
        <v>639.25</v>
      </c>
      <c r="N143" s="741"/>
      <c r="O143" s="741"/>
      <c r="P143" s="754"/>
      <c r="Q143" s="742"/>
    </row>
    <row r="144" spans="1:17" ht="14.4" customHeight="1" x14ac:dyDescent="0.3">
      <c r="A144" s="737" t="s">
        <v>606</v>
      </c>
      <c r="B144" s="738" t="s">
        <v>7029</v>
      </c>
      <c r="C144" s="738" t="s">
        <v>6633</v>
      </c>
      <c r="D144" s="738" t="s">
        <v>7088</v>
      </c>
      <c r="E144" s="738" t="s">
        <v>2898</v>
      </c>
      <c r="F144" s="741"/>
      <c r="G144" s="741"/>
      <c r="H144" s="741"/>
      <c r="I144" s="741"/>
      <c r="J144" s="741">
        <v>1.6</v>
      </c>
      <c r="K144" s="741">
        <v>5221.97</v>
      </c>
      <c r="L144" s="741">
        <v>1</v>
      </c>
      <c r="M144" s="741">
        <v>3263.7312499999998</v>
      </c>
      <c r="N144" s="741">
        <v>7.1</v>
      </c>
      <c r="O144" s="741">
        <v>23172.560000000001</v>
      </c>
      <c r="P144" s="754">
        <v>4.4375130458428522</v>
      </c>
      <c r="Q144" s="742">
        <v>3263.7408450704229</v>
      </c>
    </row>
    <row r="145" spans="1:17" ht="14.4" customHeight="1" x14ac:dyDescent="0.3">
      <c r="A145" s="737" t="s">
        <v>606</v>
      </c>
      <c r="B145" s="738" t="s">
        <v>7029</v>
      </c>
      <c r="C145" s="738" t="s">
        <v>6633</v>
      </c>
      <c r="D145" s="738" t="s">
        <v>7089</v>
      </c>
      <c r="E145" s="738" t="s">
        <v>2973</v>
      </c>
      <c r="F145" s="741"/>
      <c r="G145" s="741"/>
      <c r="H145" s="741"/>
      <c r="I145" s="741"/>
      <c r="J145" s="741"/>
      <c r="K145" s="741"/>
      <c r="L145" s="741"/>
      <c r="M145" s="741"/>
      <c r="N145" s="741">
        <v>0.7</v>
      </c>
      <c r="O145" s="741">
        <v>414.19</v>
      </c>
      <c r="P145" s="754"/>
      <c r="Q145" s="742">
        <v>591.70000000000005</v>
      </c>
    </row>
    <row r="146" spans="1:17" ht="14.4" customHeight="1" x14ac:dyDescent="0.3">
      <c r="A146" s="737" t="s">
        <v>606</v>
      </c>
      <c r="B146" s="738" t="s">
        <v>7029</v>
      </c>
      <c r="C146" s="738" t="s">
        <v>6633</v>
      </c>
      <c r="D146" s="738" t="s">
        <v>7090</v>
      </c>
      <c r="E146" s="738" t="s">
        <v>2365</v>
      </c>
      <c r="F146" s="741"/>
      <c r="G146" s="741"/>
      <c r="H146" s="741"/>
      <c r="I146" s="741"/>
      <c r="J146" s="741"/>
      <c r="K146" s="741"/>
      <c r="L146" s="741"/>
      <c r="M146" s="741"/>
      <c r="N146" s="741">
        <v>1</v>
      </c>
      <c r="O146" s="741">
        <v>11420.87</v>
      </c>
      <c r="P146" s="754"/>
      <c r="Q146" s="742">
        <v>11420.87</v>
      </c>
    </row>
    <row r="147" spans="1:17" ht="14.4" customHeight="1" x14ac:dyDescent="0.3">
      <c r="A147" s="737" t="s">
        <v>606</v>
      </c>
      <c r="B147" s="738" t="s">
        <v>7029</v>
      </c>
      <c r="C147" s="738" t="s">
        <v>6633</v>
      </c>
      <c r="D147" s="738" t="s">
        <v>7091</v>
      </c>
      <c r="E147" s="738" t="s">
        <v>2365</v>
      </c>
      <c r="F147" s="741"/>
      <c r="G147" s="741"/>
      <c r="H147" s="741"/>
      <c r="I147" s="741"/>
      <c r="J147" s="741">
        <v>2</v>
      </c>
      <c r="K147" s="741">
        <v>5710.44</v>
      </c>
      <c r="L147" s="741">
        <v>1</v>
      </c>
      <c r="M147" s="741">
        <v>2855.22</v>
      </c>
      <c r="N147" s="741"/>
      <c r="O147" s="741"/>
      <c r="P147" s="754"/>
      <c r="Q147" s="742"/>
    </row>
    <row r="148" spans="1:17" ht="14.4" customHeight="1" x14ac:dyDescent="0.3">
      <c r="A148" s="737" t="s">
        <v>606</v>
      </c>
      <c r="B148" s="738" t="s">
        <v>7029</v>
      </c>
      <c r="C148" s="738" t="s">
        <v>6633</v>
      </c>
      <c r="D148" s="738" t="s">
        <v>6825</v>
      </c>
      <c r="E148" s="738" t="s">
        <v>6826</v>
      </c>
      <c r="F148" s="741"/>
      <c r="G148" s="741"/>
      <c r="H148" s="741"/>
      <c r="I148" s="741"/>
      <c r="J148" s="741"/>
      <c r="K148" s="741"/>
      <c r="L148" s="741"/>
      <c r="M148" s="741"/>
      <c r="N148" s="741">
        <v>2.54</v>
      </c>
      <c r="O148" s="741">
        <v>1155.33</v>
      </c>
      <c r="P148" s="754"/>
      <c r="Q148" s="742">
        <v>454.85433070866139</v>
      </c>
    </row>
    <row r="149" spans="1:17" ht="14.4" customHeight="1" x14ac:dyDescent="0.3">
      <c r="A149" s="737" t="s">
        <v>606</v>
      </c>
      <c r="B149" s="738" t="s">
        <v>7029</v>
      </c>
      <c r="C149" s="738" t="s">
        <v>6633</v>
      </c>
      <c r="D149" s="738" t="s">
        <v>7092</v>
      </c>
      <c r="E149" s="738" t="s">
        <v>2365</v>
      </c>
      <c r="F149" s="741"/>
      <c r="G149" s="741"/>
      <c r="H149" s="741"/>
      <c r="I149" s="741"/>
      <c r="J149" s="741"/>
      <c r="K149" s="741"/>
      <c r="L149" s="741"/>
      <c r="M149" s="741"/>
      <c r="N149" s="741">
        <v>1</v>
      </c>
      <c r="O149" s="741">
        <v>22841.74</v>
      </c>
      <c r="P149" s="754"/>
      <c r="Q149" s="742">
        <v>22841.74</v>
      </c>
    </row>
    <row r="150" spans="1:17" ht="14.4" customHeight="1" x14ac:dyDescent="0.3">
      <c r="A150" s="737" t="s">
        <v>606</v>
      </c>
      <c r="B150" s="738" t="s">
        <v>7029</v>
      </c>
      <c r="C150" s="738" t="s">
        <v>6633</v>
      </c>
      <c r="D150" s="738" t="s">
        <v>6827</v>
      </c>
      <c r="E150" s="738" t="s">
        <v>6826</v>
      </c>
      <c r="F150" s="741"/>
      <c r="G150" s="741"/>
      <c r="H150" s="741"/>
      <c r="I150" s="741"/>
      <c r="J150" s="741"/>
      <c r="K150" s="741"/>
      <c r="L150" s="741"/>
      <c r="M150" s="741"/>
      <c r="N150" s="741">
        <v>1.94</v>
      </c>
      <c r="O150" s="741">
        <v>1765.06</v>
      </c>
      <c r="P150" s="754"/>
      <c r="Q150" s="742">
        <v>909.82474226804118</v>
      </c>
    </row>
    <row r="151" spans="1:17" ht="14.4" customHeight="1" x14ac:dyDescent="0.3">
      <c r="A151" s="737" t="s">
        <v>606</v>
      </c>
      <c r="B151" s="738" t="s">
        <v>7029</v>
      </c>
      <c r="C151" s="738" t="s">
        <v>6633</v>
      </c>
      <c r="D151" s="738" t="s">
        <v>7093</v>
      </c>
      <c r="E151" s="738"/>
      <c r="F151" s="741"/>
      <c r="G151" s="741"/>
      <c r="H151" s="741"/>
      <c r="I151" s="741"/>
      <c r="J151" s="741"/>
      <c r="K151" s="741"/>
      <c r="L151" s="741"/>
      <c r="M151" s="741"/>
      <c r="N151" s="741">
        <v>2</v>
      </c>
      <c r="O151" s="741">
        <v>88827.199999999997</v>
      </c>
      <c r="P151" s="754"/>
      <c r="Q151" s="742">
        <v>44413.599999999999</v>
      </c>
    </row>
    <row r="152" spans="1:17" ht="14.4" customHeight="1" x14ac:dyDescent="0.3">
      <c r="A152" s="737" t="s">
        <v>606</v>
      </c>
      <c r="B152" s="738" t="s">
        <v>7029</v>
      </c>
      <c r="C152" s="738" t="s">
        <v>6831</v>
      </c>
      <c r="D152" s="738" t="s">
        <v>6832</v>
      </c>
      <c r="E152" s="738" t="s">
        <v>6833</v>
      </c>
      <c r="F152" s="741">
        <v>11</v>
      </c>
      <c r="G152" s="741">
        <v>30015.81</v>
      </c>
      <c r="H152" s="741">
        <v>0.6094468102213747</v>
      </c>
      <c r="I152" s="741">
        <v>2728.71</v>
      </c>
      <c r="J152" s="741">
        <v>20</v>
      </c>
      <c r="K152" s="741">
        <v>49250.909999999996</v>
      </c>
      <c r="L152" s="741">
        <v>1</v>
      </c>
      <c r="M152" s="741">
        <v>2462.5454999999997</v>
      </c>
      <c r="N152" s="741">
        <v>15</v>
      </c>
      <c r="O152" s="741">
        <v>39090.660000000003</v>
      </c>
      <c r="P152" s="754">
        <v>0.79370431937196706</v>
      </c>
      <c r="Q152" s="742">
        <v>2606.0440000000003</v>
      </c>
    </row>
    <row r="153" spans="1:17" ht="14.4" customHeight="1" x14ac:dyDescent="0.3">
      <c r="A153" s="737" t="s">
        <v>606</v>
      </c>
      <c r="B153" s="738" t="s">
        <v>7029</v>
      </c>
      <c r="C153" s="738" t="s">
        <v>6831</v>
      </c>
      <c r="D153" s="738" t="s">
        <v>7094</v>
      </c>
      <c r="E153" s="738" t="s">
        <v>7095</v>
      </c>
      <c r="F153" s="741"/>
      <c r="G153" s="741"/>
      <c r="H153" s="741"/>
      <c r="I153" s="741"/>
      <c r="J153" s="741">
        <v>1</v>
      </c>
      <c r="K153" s="741">
        <v>8279.85</v>
      </c>
      <c r="L153" s="741">
        <v>1</v>
      </c>
      <c r="M153" s="741">
        <v>8279.85</v>
      </c>
      <c r="N153" s="741"/>
      <c r="O153" s="741"/>
      <c r="P153" s="754"/>
      <c r="Q153" s="742"/>
    </row>
    <row r="154" spans="1:17" ht="14.4" customHeight="1" x14ac:dyDescent="0.3">
      <c r="A154" s="737" t="s">
        <v>606</v>
      </c>
      <c r="B154" s="738" t="s">
        <v>7029</v>
      </c>
      <c r="C154" s="738" t="s">
        <v>6831</v>
      </c>
      <c r="D154" s="738" t="s">
        <v>6835</v>
      </c>
      <c r="E154" s="738" t="s">
        <v>6836</v>
      </c>
      <c r="F154" s="741">
        <v>12</v>
      </c>
      <c r="G154" s="741">
        <v>116233.20000000001</v>
      </c>
      <c r="H154" s="741">
        <v>0.69010857555786209</v>
      </c>
      <c r="I154" s="741">
        <v>9686.1</v>
      </c>
      <c r="J154" s="741">
        <v>17</v>
      </c>
      <c r="K154" s="741">
        <v>168427.41</v>
      </c>
      <c r="L154" s="741">
        <v>1</v>
      </c>
      <c r="M154" s="741">
        <v>9907.4947058823527</v>
      </c>
      <c r="N154" s="741">
        <v>17</v>
      </c>
      <c r="O154" s="741">
        <v>174062.09</v>
      </c>
      <c r="P154" s="754">
        <v>1.0334546496915198</v>
      </c>
      <c r="Q154" s="742">
        <v>10238.946470588235</v>
      </c>
    </row>
    <row r="155" spans="1:17" ht="14.4" customHeight="1" x14ac:dyDescent="0.3">
      <c r="A155" s="737" t="s">
        <v>606</v>
      </c>
      <c r="B155" s="738" t="s">
        <v>7029</v>
      </c>
      <c r="C155" s="738" t="s">
        <v>6831</v>
      </c>
      <c r="D155" s="738" t="s">
        <v>7096</v>
      </c>
      <c r="E155" s="738" t="s">
        <v>7097</v>
      </c>
      <c r="F155" s="741"/>
      <c r="G155" s="741"/>
      <c r="H155" s="741"/>
      <c r="I155" s="741"/>
      <c r="J155" s="741"/>
      <c r="K155" s="741"/>
      <c r="L155" s="741"/>
      <c r="M155" s="741"/>
      <c r="N155" s="741">
        <v>1</v>
      </c>
      <c r="O155" s="741">
        <v>1211.6099999999999</v>
      </c>
      <c r="P155" s="754"/>
      <c r="Q155" s="742">
        <v>1211.6099999999999</v>
      </c>
    </row>
    <row r="156" spans="1:17" ht="14.4" customHeight="1" x14ac:dyDescent="0.3">
      <c r="A156" s="737" t="s">
        <v>606</v>
      </c>
      <c r="B156" s="738" t="s">
        <v>7029</v>
      </c>
      <c r="C156" s="738" t="s">
        <v>6831</v>
      </c>
      <c r="D156" s="738" t="s">
        <v>6837</v>
      </c>
      <c r="E156" s="738" t="s">
        <v>6838</v>
      </c>
      <c r="F156" s="741">
        <v>23</v>
      </c>
      <c r="G156" s="741">
        <v>5489.64</v>
      </c>
      <c r="H156" s="741">
        <v>0.59949547345775411</v>
      </c>
      <c r="I156" s="741">
        <v>238.68</v>
      </c>
      <c r="J156" s="741">
        <v>38</v>
      </c>
      <c r="K156" s="741">
        <v>9157.1</v>
      </c>
      <c r="L156" s="741">
        <v>1</v>
      </c>
      <c r="M156" s="741">
        <v>240.97631578947369</v>
      </c>
      <c r="N156" s="741">
        <v>33</v>
      </c>
      <c r="O156" s="741">
        <v>8082.33</v>
      </c>
      <c r="P156" s="754">
        <v>0.88262987190267661</v>
      </c>
      <c r="Q156" s="742">
        <v>244.9190909090909</v>
      </c>
    </row>
    <row r="157" spans="1:17" ht="14.4" customHeight="1" x14ac:dyDescent="0.3">
      <c r="A157" s="737" t="s">
        <v>606</v>
      </c>
      <c r="B157" s="738" t="s">
        <v>7029</v>
      </c>
      <c r="C157" s="738" t="s">
        <v>6841</v>
      </c>
      <c r="D157" s="738" t="s">
        <v>7098</v>
      </c>
      <c r="E157" s="738" t="s">
        <v>7099</v>
      </c>
      <c r="F157" s="741"/>
      <c r="G157" s="741"/>
      <c r="H157" s="741"/>
      <c r="I157" s="741"/>
      <c r="J157" s="741"/>
      <c r="K157" s="741"/>
      <c r="L157" s="741"/>
      <c r="M157" s="741"/>
      <c r="N157" s="741">
        <v>3</v>
      </c>
      <c r="O157" s="741">
        <v>5121.93</v>
      </c>
      <c r="P157" s="754"/>
      <c r="Q157" s="742">
        <v>1707.3100000000002</v>
      </c>
    </row>
    <row r="158" spans="1:17" ht="14.4" customHeight="1" x14ac:dyDescent="0.3">
      <c r="A158" s="737" t="s">
        <v>606</v>
      </c>
      <c r="B158" s="738" t="s">
        <v>7029</v>
      </c>
      <c r="C158" s="738" t="s">
        <v>6841</v>
      </c>
      <c r="D158" s="738" t="s">
        <v>6842</v>
      </c>
      <c r="E158" s="738" t="s">
        <v>6843</v>
      </c>
      <c r="F158" s="741">
        <v>1</v>
      </c>
      <c r="G158" s="741">
        <v>796.5</v>
      </c>
      <c r="H158" s="741"/>
      <c r="I158" s="741">
        <v>796.5</v>
      </c>
      <c r="J158" s="741"/>
      <c r="K158" s="741"/>
      <c r="L158" s="741"/>
      <c r="M158" s="741"/>
      <c r="N158" s="741"/>
      <c r="O158" s="741"/>
      <c r="P158" s="754"/>
      <c r="Q158" s="742"/>
    </row>
    <row r="159" spans="1:17" ht="14.4" customHeight="1" x14ac:dyDescent="0.3">
      <c r="A159" s="737" t="s">
        <v>606</v>
      </c>
      <c r="B159" s="738" t="s">
        <v>7029</v>
      </c>
      <c r="C159" s="738" t="s">
        <v>6841</v>
      </c>
      <c r="D159" s="738" t="s">
        <v>6844</v>
      </c>
      <c r="E159" s="738" t="s">
        <v>6845</v>
      </c>
      <c r="F159" s="741">
        <v>2</v>
      </c>
      <c r="G159" s="741">
        <v>754.6</v>
      </c>
      <c r="H159" s="741"/>
      <c r="I159" s="741">
        <v>377.3</v>
      </c>
      <c r="J159" s="741"/>
      <c r="K159" s="741"/>
      <c r="L159" s="741"/>
      <c r="M159" s="741"/>
      <c r="N159" s="741"/>
      <c r="O159" s="741"/>
      <c r="P159" s="754"/>
      <c r="Q159" s="742"/>
    </row>
    <row r="160" spans="1:17" ht="14.4" customHeight="1" x14ac:dyDescent="0.3">
      <c r="A160" s="737" t="s">
        <v>606</v>
      </c>
      <c r="B160" s="738" t="s">
        <v>7029</v>
      </c>
      <c r="C160" s="738" t="s">
        <v>6841</v>
      </c>
      <c r="D160" s="738" t="s">
        <v>7100</v>
      </c>
      <c r="E160" s="738" t="s">
        <v>7101</v>
      </c>
      <c r="F160" s="741"/>
      <c r="G160" s="741"/>
      <c r="H160" s="741"/>
      <c r="I160" s="741"/>
      <c r="J160" s="741"/>
      <c r="K160" s="741"/>
      <c r="L160" s="741"/>
      <c r="M160" s="741"/>
      <c r="N160" s="741">
        <v>2</v>
      </c>
      <c r="O160" s="741">
        <v>15044.48</v>
      </c>
      <c r="P160" s="754"/>
      <c r="Q160" s="742">
        <v>7522.24</v>
      </c>
    </row>
    <row r="161" spans="1:17" ht="14.4" customHeight="1" x14ac:dyDescent="0.3">
      <c r="A161" s="737" t="s">
        <v>606</v>
      </c>
      <c r="B161" s="738" t="s">
        <v>7029</v>
      </c>
      <c r="C161" s="738" t="s">
        <v>6841</v>
      </c>
      <c r="D161" s="738" t="s">
        <v>7102</v>
      </c>
      <c r="E161" s="738" t="s">
        <v>7103</v>
      </c>
      <c r="F161" s="741"/>
      <c r="G161" s="741"/>
      <c r="H161" s="741"/>
      <c r="I161" s="741"/>
      <c r="J161" s="741">
        <v>1</v>
      </c>
      <c r="K161" s="741">
        <v>9258.7000000000007</v>
      </c>
      <c r="L161" s="741">
        <v>1</v>
      </c>
      <c r="M161" s="741">
        <v>9258.7000000000007</v>
      </c>
      <c r="N161" s="741"/>
      <c r="O161" s="741"/>
      <c r="P161" s="754"/>
      <c r="Q161" s="742"/>
    </row>
    <row r="162" spans="1:17" ht="14.4" customHeight="1" x14ac:dyDescent="0.3">
      <c r="A162" s="737" t="s">
        <v>606</v>
      </c>
      <c r="B162" s="738" t="s">
        <v>7029</v>
      </c>
      <c r="C162" s="738" t="s">
        <v>6841</v>
      </c>
      <c r="D162" s="738" t="s">
        <v>7104</v>
      </c>
      <c r="E162" s="738" t="s">
        <v>7105</v>
      </c>
      <c r="F162" s="741">
        <v>2</v>
      </c>
      <c r="G162" s="741">
        <v>4147.5200000000004</v>
      </c>
      <c r="H162" s="741"/>
      <c r="I162" s="741">
        <v>2073.7600000000002</v>
      </c>
      <c r="J162" s="741"/>
      <c r="K162" s="741"/>
      <c r="L162" s="741"/>
      <c r="M162" s="741"/>
      <c r="N162" s="741">
        <v>2</v>
      </c>
      <c r="O162" s="741">
        <v>4147.5200000000004</v>
      </c>
      <c r="P162" s="754"/>
      <c r="Q162" s="742">
        <v>2073.7600000000002</v>
      </c>
    </row>
    <row r="163" spans="1:17" ht="14.4" customHeight="1" x14ac:dyDescent="0.3">
      <c r="A163" s="737" t="s">
        <v>606</v>
      </c>
      <c r="B163" s="738" t="s">
        <v>7029</v>
      </c>
      <c r="C163" s="738" t="s">
        <v>6841</v>
      </c>
      <c r="D163" s="738" t="s">
        <v>7106</v>
      </c>
      <c r="E163" s="738" t="s">
        <v>7107</v>
      </c>
      <c r="F163" s="741"/>
      <c r="G163" s="741"/>
      <c r="H163" s="741"/>
      <c r="I163" s="741"/>
      <c r="J163" s="741"/>
      <c r="K163" s="741"/>
      <c r="L163" s="741"/>
      <c r="M163" s="741"/>
      <c r="N163" s="741">
        <v>1</v>
      </c>
      <c r="O163" s="741">
        <v>1764.93</v>
      </c>
      <c r="P163" s="754"/>
      <c r="Q163" s="742">
        <v>1764.93</v>
      </c>
    </row>
    <row r="164" spans="1:17" ht="14.4" customHeight="1" x14ac:dyDescent="0.3">
      <c r="A164" s="737" t="s">
        <v>606</v>
      </c>
      <c r="B164" s="738" t="s">
        <v>7029</v>
      </c>
      <c r="C164" s="738" t="s">
        <v>6841</v>
      </c>
      <c r="D164" s="738" t="s">
        <v>7108</v>
      </c>
      <c r="E164" s="738" t="s">
        <v>7105</v>
      </c>
      <c r="F164" s="741">
        <v>2</v>
      </c>
      <c r="G164" s="741">
        <v>1560.76</v>
      </c>
      <c r="H164" s="741"/>
      <c r="I164" s="741">
        <v>780.38</v>
      </c>
      <c r="J164" s="741"/>
      <c r="K164" s="741"/>
      <c r="L164" s="741"/>
      <c r="M164" s="741"/>
      <c r="N164" s="741"/>
      <c r="O164" s="741"/>
      <c r="P164" s="754"/>
      <c r="Q164" s="742"/>
    </row>
    <row r="165" spans="1:17" ht="14.4" customHeight="1" x14ac:dyDescent="0.3">
      <c r="A165" s="737" t="s">
        <v>606</v>
      </c>
      <c r="B165" s="738" t="s">
        <v>7029</v>
      </c>
      <c r="C165" s="738" t="s">
        <v>6841</v>
      </c>
      <c r="D165" s="738" t="s">
        <v>7109</v>
      </c>
      <c r="E165" s="738" t="s">
        <v>7110</v>
      </c>
      <c r="F165" s="741"/>
      <c r="G165" s="741"/>
      <c r="H165" s="741"/>
      <c r="I165" s="741"/>
      <c r="J165" s="741"/>
      <c r="K165" s="741"/>
      <c r="L165" s="741"/>
      <c r="M165" s="741"/>
      <c r="N165" s="741">
        <v>1</v>
      </c>
      <c r="O165" s="741">
        <v>12096.8</v>
      </c>
      <c r="P165" s="754"/>
      <c r="Q165" s="742">
        <v>12096.8</v>
      </c>
    </row>
    <row r="166" spans="1:17" ht="14.4" customHeight="1" x14ac:dyDescent="0.3">
      <c r="A166" s="737" t="s">
        <v>606</v>
      </c>
      <c r="B166" s="738" t="s">
        <v>7029</v>
      </c>
      <c r="C166" s="738" t="s">
        <v>6651</v>
      </c>
      <c r="D166" s="738" t="s">
        <v>7111</v>
      </c>
      <c r="E166" s="738" t="s">
        <v>7112</v>
      </c>
      <c r="F166" s="741">
        <v>83</v>
      </c>
      <c r="G166" s="741">
        <v>14688</v>
      </c>
      <c r="H166" s="741">
        <v>1.1854721549636804</v>
      </c>
      <c r="I166" s="741">
        <v>176.96385542168676</v>
      </c>
      <c r="J166" s="741">
        <v>70</v>
      </c>
      <c r="K166" s="741">
        <v>12390</v>
      </c>
      <c r="L166" s="741">
        <v>1</v>
      </c>
      <c r="M166" s="741">
        <v>177</v>
      </c>
      <c r="N166" s="741">
        <v>65</v>
      </c>
      <c r="O166" s="741">
        <v>11570</v>
      </c>
      <c r="P166" s="754">
        <v>0.93381759483454396</v>
      </c>
      <c r="Q166" s="742">
        <v>178</v>
      </c>
    </row>
    <row r="167" spans="1:17" ht="14.4" customHeight="1" x14ac:dyDescent="0.3">
      <c r="A167" s="737" t="s">
        <v>606</v>
      </c>
      <c r="B167" s="738" t="s">
        <v>7029</v>
      </c>
      <c r="C167" s="738" t="s">
        <v>6651</v>
      </c>
      <c r="D167" s="738" t="s">
        <v>7113</v>
      </c>
      <c r="E167" s="738" t="s">
        <v>7114</v>
      </c>
      <c r="F167" s="741">
        <v>0</v>
      </c>
      <c r="G167" s="741">
        <v>0</v>
      </c>
      <c r="H167" s="741"/>
      <c r="I167" s="741"/>
      <c r="J167" s="741">
        <v>0</v>
      </c>
      <c r="K167" s="741">
        <v>0</v>
      </c>
      <c r="L167" s="741"/>
      <c r="M167" s="741"/>
      <c r="N167" s="741">
        <v>0</v>
      </c>
      <c r="O167" s="741">
        <v>0</v>
      </c>
      <c r="P167" s="754"/>
      <c r="Q167" s="742"/>
    </row>
    <row r="168" spans="1:17" ht="14.4" customHeight="1" x14ac:dyDescent="0.3">
      <c r="A168" s="737" t="s">
        <v>606</v>
      </c>
      <c r="B168" s="738" t="s">
        <v>7029</v>
      </c>
      <c r="C168" s="738" t="s">
        <v>6651</v>
      </c>
      <c r="D168" s="738" t="s">
        <v>7115</v>
      </c>
      <c r="E168" s="738" t="s">
        <v>7116</v>
      </c>
      <c r="F168" s="741">
        <v>97</v>
      </c>
      <c r="G168" s="741">
        <v>0</v>
      </c>
      <c r="H168" s="741"/>
      <c r="I168" s="741">
        <v>0</v>
      </c>
      <c r="J168" s="741">
        <v>294</v>
      </c>
      <c r="K168" s="741">
        <v>0</v>
      </c>
      <c r="L168" s="741"/>
      <c r="M168" s="741">
        <v>0</v>
      </c>
      <c r="N168" s="741">
        <v>195</v>
      </c>
      <c r="O168" s="741">
        <v>0</v>
      </c>
      <c r="P168" s="754"/>
      <c r="Q168" s="742">
        <v>0</v>
      </c>
    </row>
    <row r="169" spans="1:17" ht="14.4" customHeight="1" x14ac:dyDescent="0.3">
      <c r="A169" s="737" t="s">
        <v>606</v>
      </c>
      <c r="B169" s="738" t="s">
        <v>7029</v>
      </c>
      <c r="C169" s="738" t="s">
        <v>6651</v>
      </c>
      <c r="D169" s="738" t="s">
        <v>7117</v>
      </c>
      <c r="E169" s="738" t="s">
        <v>7118</v>
      </c>
      <c r="F169" s="741"/>
      <c r="G169" s="741"/>
      <c r="H169" s="741"/>
      <c r="I169" s="741"/>
      <c r="J169" s="741"/>
      <c r="K169" s="741"/>
      <c r="L169" s="741"/>
      <c r="M169" s="741"/>
      <c r="N169" s="741">
        <v>1</v>
      </c>
      <c r="O169" s="741">
        <v>0</v>
      </c>
      <c r="P169" s="754"/>
      <c r="Q169" s="742">
        <v>0</v>
      </c>
    </row>
    <row r="170" spans="1:17" ht="14.4" customHeight="1" x14ac:dyDescent="0.3">
      <c r="A170" s="737" t="s">
        <v>606</v>
      </c>
      <c r="B170" s="738" t="s">
        <v>7029</v>
      </c>
      <c r="C170" s="738" t="s">
        <v>6651</v>
      </c>
      <c r="D170" s="738" t="s">
        <v>7119</v>
      </c>
      <c r="E170" s="738" t="s">
        <v>7120</v>
      </c>
      <c r="F170" s="741">
        <v>1</v>
      </c>
      <c r="G170" s="741">
        <v>0</v>
      </c>
      <c r="H170" s="741"/>
      <c r="I170" s="741">
        <v>0</v>
      </c>
      <c r="J170" s="741">
        <v>1</v>
      </c>
      <c r="K170" s="741">
        <v>0</v>
      </c>
      <c r="L170" s="741"/>
      <c r="M170" s="741">
        <v>0</v>
      </c>
      <c r="N170" s="741"/>
      <c r="O170" s="741"/>
      <c r="P170" s="754"/>
      <c r="Q170" s="742"/>
    </row>
    <row r="171" spans="1:17" ht="14.4" customHeight="1" x14ac:dyDescent="0.3">
      <c r="A171" s="737" t="s">
        <v>606</v>
      </c>
      <c r="B171" s="738" t="s">
        <v>7029</v>
      </c>
      <c r="C171" s="738" t="s">
        <v>6651</v>
      </c>
      <c r="D171" s="738" t="s">
        <v>6758</v>
      </c>
      <c r="E171" s="738" t="s">
        <v>6759</v>
      </c>
      <c r="F171" s="741">
        <v>1</v>
      </c>
      <c r="G171" s="741">
        <v>331</v>
      </c>
      <c r="H171" s="741">
        <v>0.4675141242937853</v>
      </c>
      <c r="I171" s="741">
        <v>331</v>
      </c>
      <c r="J171" s="741">
        <v>2</v>
      </c>
      <c r="K171" s="741">
        <v>708</v>
      </c>
      <c r="L171" s="741">
        <v>1</v>
      </c>
      <c r="M171" s="741">
        <v>354</v>
      </c>
      <c r="N171" s="741"/>
      <c r="O171" s="741"/>
      <c r="P171" s="754"/>
      <c r="Q171" s="742"/>
    </row>
    <row r="172" spans="1:17" ht="14.4" customHeight="1" x14ac:dyDescent="0.3">
      <c r="A172" s="737" t="s">
        <v>606</v>
      </c>
      <c r="B172" s="738" t="s">
        <v>7029</v>
      </c>
      <c r="C172" s="738" t="s">
        <v>6651</v>
      </c>
      <c r="D172" s="738" t="s">
        <v>6926</v>
      </c>
      <c r="E172" s="738" t="s">
        <v>6927</v>
      </c>
      <c r="F172" s="741">
        <v>1</v>
      </c>
      <c r="G172" s="741">
        <v>653</v>
      </c>
      <c r="H172" s="741"/>
      <c r="I172" s="741">
        <v>653</v>
      </c>
      <c r="J172" s="741"/>
      <c r="K172" s="741"/>
      <c r="L172" s="741"/>
      <c r="M172" s="741"/>
      <c r="N172" s="741"/>
      <c r="O172" s="741"/>
      <c r="P172" s="754"/>
      <c r="Q172" s="742"/>
    </row>
    <row r="173" spans="1:17" ht="14.4" customHeight="1" x14ac:dyDescent="0.3">
      <c r="A173" s="737" t="s">
        <v>606</v>
      </c>
      <c r="B173" s="738" t="s">
        <v>7029</v>
      </c>
      <c r="C173" s="738" t="s">
        <v>6651</v>
      </c>
      <c r="D173" s="738" t="s">
        <v>7121</v>
      </c>
      <c r="E173" s="738" t="s">
        <v>7122</v>
      </c>
      <c r="F173" s="741">
        <v>69</v>
      </c>
      <c r="G173" s="741">
        <v>505488</v>
      </c>
      <c r="H173" s="741">
        <v>0.61876537769453932</v>
      </c>
      <c r="I173" s="741">
        <v>7325.913043478261</v>
      </c>
      <c r="J173" s="741">
        <v>111</v>
      </c>
      <c r="K173" s="741">
        <v>816930</v>
      </c>
      <c r="L173" s="741">
        <v>1</v>
      </c>
      <c r="M173" s="741">
        <v>7359.72972972973</v>
      </c>
      <c r="N173" s="741">
        <v>125</v>
      </c>
      <c r="O173" s="741">
        <v>920250</v>
      </c>
      <c r="P173" s="754">
        <v>1.1264735044618266</v>
      </c>
      <c r="Q173" s="742">
        <v>7362</v>
      </c>
    </row>
    <row r="174" spans="1:17" ht="14.4" customHeight="1" x14ac:dyDescent="0.3">
      <c r="A174" s="737" t="s">
        <v>606</v>
      </c>
      <c r="B174" s="738" t="s">
        <v>7029</v>
      </c>
      <c r="C174" s="738" t="s">
        <v>6651</v>
      </c>
      <c r="D174" s="738" t="s">
        <v>7123</v>
      </c>
      <c r="E174" s="738" t="s">
        <v>7124</v>
      </c>
      <c r="F174" s="741">
        <v>41</v>
      </c>
      <c r="G174" s="741">
        <v>7257</v>
      </c>
      <c r="H174" s="741">
        <v>0.53947368421052633</v>
      </c>
      <c r="I174" s="741">
        <v>177</v>
      </c>
      <c r="J174" s="741">
        <v>76</v>
      </c>
      <c r="K174" s="741">
        <v>13452</v>
      </c>
      <c r="L174" s="741">
        <v>1</v>
      </c>
      <c r="M174" s="741">
        <v>177</v>
      </c>
      <c r="N174" s="741">
        <v>99</v>
      </c>
      <c r="O174" s="741">
        <v>17618</v>
      </c>
      <c r="P174" s="754">
        <v>1.3096937258400239</v>
      </c>
      <c r="Q174" s="742">
        <v>177.95959595959596</v>
      </c>
    </row>
    <row r="175" spans="1:17" ht="14.4" customHeight="1" x14ac:dyDescent="0.3">
      <c r="A175" s="737" t="s">
        <v>606</v>
      </c>
      <c r="B175" s="738" t="s">
        <v>7029</v>
      </c>
      <c r="C175" s="738" t="s">
        <v>6651</v>
      </c>
      <c r="D175" s="738" t="s">
        <v>7125</v>
      </c>
      <c r="E175" s="738" t="s">
        <v>7126</v>
      </c>
      <c r="F175" s="741">
        <v>18</v>
      </c>
      <c r="G175" s="741">
        <v>2663</v>
      </c>
      <c r="H175" s="741">
        <v>1.428648068669528</v>
      </c>
      <c r="I175" s="741">
        <v>147.94444444444446</v>
      </c>
      <c r="J175" s="741">
        <v>12</v>
      </c>
      <c r="K175" s="741">
        <v>1864</v>
      </c>
      <c r="L175" s="741">
        <v>1</v>
      </c>
      <c r="M175" s="741">
        <v>155.33333333333334</v>
      </c>
      <c r="N175" s="741">
        <v>8</v>
      </c>
      <c r="O175" s="741">
        <v>1248</v>
      </c>
      <c r="P175" s="754">
        <v>0.66952789699570814</v>
      </c>
      <c r="Q175" s="742">
        <v>156</v>
      </c>
    </row>
    <row r="176" spans="1:17" ht="14.4" customHeight="1" x14ac:dyDescent="0.3">
      <c r="A176" s="737" t="s">
        <v>606</v>
      </c>
      <c r="B176" s="738" t="s">
        <v>7029</v>
      </c>
      <c r="C176" s="738" t="s">
        <v>6651</v>
      </c>
      <c r="D176" s="738" t="s">
        <v>7127</v>
      </c>
      <c r="E176" s="738" t="s">
        <v>7128</v>
      </c>
      <c r="F176" s="741">
        <v>180</v>
      </c>
      <c r="G176" s="741">
        <v>1232640</v>
      </c>
      <c r="H176" s="741">
        <v>0.79295154185022021</v>
      </c>
      <c r="I176" s="741">
        <v>6848</v>
      </c>
      <c r="J176" s="741">
        <v>227</v>
      </c>
      <c r="K176" s="741">
        <v>1554496</v>
      </c>
      <c r="L176" s="741">
        <v>1</v>
      </c>
      <c r="M176" s="741">
        <v>6848</v>
      </c>
      <c r="N176" s="741">
        <v>295</v>
      </c>
      <c r="O176" s="741">
        <v>2020160</v>
      </c>
      <c r="P176" s="754">
        <v>1.2995594713656389</v>
      </c>
      <c r="Q176" s="742">
        <v>6848</v>
      </c>
    </row>
    <row r="177" spans="1:17" ht="14.4" customHeight="1" x14ac:dyDescent="0.3">
      <c r="A177" s="737" t="s">
        <v>606</v>
      </c>
      <c r="B177" s="738" t="s">
        <v>6898</v>
      </c>
      <c r="C177" s="738" t="s">
        <v>6651</v>
      </c>
      <c r="D177" s="738" t="s">
        <v>6695</v>
      </c>
      <c r="E177" s="738" t="s">
        <v>6696</v>
      </c>
      <c r="F177" s="741">
        <v>8</v>
      </c>
      <c r="G177" s="741">
        <v>280</v>
      </c>
      <c r="H177" s="741"/>
      <c r="I177" s="741">
        <v>35</v>
      </c>
      <c r="J177" s="741"/>
      <c r="K177" s="741"/>
      <c r="L177" s="741"/>
      <c r="M177" s="741"/>
      <c r="N177" s="741">
        <v>1</v>
      </c>
      <c r="O177" s="741">
        <v>37</v>
      </c>
      <c r="P177" s="754"/>
      <c r="Q177" s="742">
        <v>37</v>
      </c>
    </row>
    <row r="178" spans="1:17" ht="14.4" customHeight="1" x14ac:dyDescent="0.3">
      <c r="A178" s="737" t="s">
        <v>606</v>
      </c>
      <c r="B178" s="738" t="s">
        <v>6898</v>
      </c>
      <c r="C178" s="738" t="s">
        <v>6651</v>
      </c>
      <c r="D178" s="738" t="s">
        <v>6658</v>
      </c>
      <c r="E178" s="738" t="s">
        <v>6659</v>
      </c>
      <c r="F178" s="741">
        <v>34</v>
      </c>
      <c r="G178" s="741">
        <v>170</v>
      </c>
      <c r="H178" s="741">
        <v>1.0303030303030303</v>
      </c>
      <c r="I178" s="741">
        <v>5</v>
      </c>
      <c r="J178" s="741">
        <v>33</v>
      </c>
      <c r="K178" s="741">
        <v>165</v>
      </c>
      <c r="L178" s="741">
        <v>1</v>
      </c>
      <c r="M178" s="741">
        <v>5</v>
      </c>
      <c r="N178" s="741">
        <v>41</v>
      </c>
      <c r="O178" s="741">
        <v>205</v>
      </c>
      <c r="P178" s="754">
        <v>1.2424242424242424</v>
      </c>
      <c r="Q178" s="742">
        <v>5</v>
      </c>
    </row>
    <row r="179" spans="1:17" ht="14.4" customHeight="1" x14ac:dyDescent="0.3">
      <c r="A179" s="737" t="s">
        <v>606</v>
      </c>
      <c r="B179" s="738" t="s">
        <v>6898</v>
      </c>
      <c r="C179" s="738" t="s">
        <v>6651</v>
      </c>
      <c r="D179" s="738" t="s">
        <v>6660</v>
      </c>
      <c r="E179" s="738" t="s">
        <v>6661</v>
      </c>
      <c r="F179" s="741">
        <v>30</v>
      </c>
      <c r="G179" s="741">
        <v>150</v>
      </c>
      <c r="H179" s="741">
        <v>1.0714285714285714</v>
      </c>
      <c r="I179" s="741">
        <v>5</v>
      </c>
      <c r="J179" s="741">
        <v>28</v>
      </c>
      <c r="K179" s="741">
        <v>140</v>
      </c>
      <c r="L179" s="741">
        <v>1</v>
      </c>
      <c r="M179" s="741">
        <v>5</v>
      </c>
      <c r="N179" s="741">
        <v>38</v>
      </c>
      <c r="O179" s="741">
        <v>190</v>
      </c>
      <c r="P179" s="754">
        <v>1.3571428571428572</v>
      </c>
      <c r="Q179" s="742">
        <v>5</v>
      </c>
    </row>
    <row r="180" spans="1:17" ht="14.4" customHeight="1" x14ac:dyDescent="0.3">
      <c r="A180" s="737" t="s">
        <v>606</v>
      </c>
      <c r="B180" s="738" t="s">
        <v>6898</v>
      </c>
      <c r="C180" s="738" t="s">
        <v>6651</v>
      </c>
      <c r="D180" s="738" t="s">
        <v>6724</v>
      </c>
      <c r="E180" s="738" t="s">
        <v>6725</v>
      </c>
      <c r="F180" s="741">
        <v>2</v>
      </c>
      <c r="G180" s="741">
        <v>254</v>
      </c>
      <c r="H180" s="741"/>
      <c r="I180" s="741">
        <v>127</v>
      </c>
      <c r="J180" s="741"/>
      <c r="K180" s="741"/>
      <c r="L180" s="741"/>
      <c r="M180" s="741"/>
      <c r="N180" s="741"/>
      <c r="O180" s="741"/>
      <c r="P180" s="754"/>
      <c r="Q180" s="742"/>
    </row>
    <row r="181" spans="1:17" ht="14.4" customHeight="1" x14ac:dyDescent="0.3">
      <c r="A181" s="737" t="s">
        <v>606</v>
      </c>
      <c r="B181" s="738" t="s">
        <v>6898</v>
      </c>
      <c r="C181" s="738" t="s">
        <v>6651</v>
      </c>
      <c r="D181" s="738" t="s">
        <v>6782</v>
      </c>
      <c r="E181" s="738" t="s">
        <v>6783</v>
      </c>
      <c r="F181" s="741">
        <v>2</v>
      </c>
      <c r="G181" s="741">
        <v>330</v>
      </c>
      <c r="H181" s="741"/>
      <c r="I181" s="741">
        <v>165</v>
      </c>
      <c r="J181" s="741"/>
      <c r="K181" s="741"/>
      <c r="L181" s="741"/>
      <c r="M181" s="741"/>
      <c r="N181" s="741"/>
      <c r="O181" s="741"/>
      <c r="P181" s="754"/>
      <c r="Q181" s="742"/>
    </row>
    <row r="182" spans="1:17" ht="14.4" customHeight="1" x14ac:dyDescent="0.3">
      <c r="A182" s="737" t="s">
        <v>606</v>
      </c>
      <c r="B182" s="738" t="s">
        <v>6898</v>
      </c>
      <c r="C182" s="738" t="s">
        <v>6651</v>
      </c>
      <c r="D182" s="738" t="s">
        <v>6758</v>
      </c>
      <c r="E182" s="738" t="s">
        <v>6759</v>
      </c>
      <c r="F182" s="741">
        <v>132</v>
      </c>
      <c r="G182" s="741">
        <v>43688</v>
      </c>
      <c r="H182" s="741">
        <v>0.92232989211898575</v>
      </c>
      <c r="I182" s="741">
        <v>330.969696969697</v>
      </c>
      <c r="J182" s="741">
        <v>134</v>
      </c>
      <c r="K182" s="741">
        <v>47367</v>
      </c>
      <c r="L182" s="741">
        <v>1</v>
      </c>
      <c r="M182" s="741">
        <v>353.4850746268657</v>
      </c>
      <c r="N182" s="741">
        <v>122</v>
      </c>
      <c r="O182" s="741">
        <v>43303</v>
      </c>
      <c r="P182" s="754">
        <v>0.91420187050055945</v>
      </c>
      <c r="Q182" s="742">
        <v>354.94262295081967</v>
      </c>
    </row>
    <row r="183" spans="1:17" ht="14.4" customHeight="1" x14ac:dyDescent="0.3">
      <c r="A183" s="737" t="s">
        <v>606</v>
      </c>
      <c r="B183" s="738" t="s">
        <v>6898</v>
      </c>
      <c r="C183" s="738" t="s">
        <v>6651</v>
      </c>
      <c r="D183" s="738" t="s">
        <v>6920</v>
      </c>
      <c r="E183" s="738" t="s">
        <v>6921</v>
      </c>
      <c r="F183" s="741">
        <v>1</v>
      </c>
      <c r="G183" s="741">
        <v>0</v>
      </c>
      <c r="H183" s="741"/>
      <c r="I183" s="741">
        <v>0</v>
      </c>
      <c r="J183" s="741">
        <v>2</v>
      </c>
      <c r="K183" s="741">
        <v>0</v>
      </c>
      <c r="L183" s="741"/>
      <c r="M183" s="741">
        <v>0</v>
      </c>
      <c r="N183" s="741">
        <v>2</v>
      </c>
      <c r="O183" s="741">
        <v>0</v>
      </c>
      <c r="P183" s="754"/>
      <c r="Q183" s="742">
        <v>0</v>
      </c>
    </row>
    <row r="184" spans="1:17" ht="14.4" customHeight="1" x14ac:dyDescent="0.3">
      <c r="A184" s="737" t="s">
        <v>606</v>
      </c>
      <c r="B184" s="738" t="s">
        <v>6898</v>
      </c>
      <c r="C184" s="738" t="s">
        <v>6651</v>
      </c>
      <c r="D184" s="738" t="s">
        <v>6926</v>
      </c>
      <c r="E184" s="738" t="s">
        <v>6927</v>
      </c>
      <c r="F184" s="741">
        <v>946</v>
      </c>
      <c r="G184" s="741">
        <v>617700</v>
      </c>
      <c r="H184" s="741">
        <v>0.90793506140357327</v>
      </c>
      <c r="I184" s="741">
        <v>652.95983086680758</v>
      </c>
      <c r="J184" s="741">
        <v>971</v>
      </c>
      <c r="K184" s="741">
        <v>680335</v>
      </c>
      <c r="L184" s="741">
        <v>1</v>
      </c>
      <c r="M184" s="741">
        <v>700.65396498455198</v>
      </c>
      <c r="N184" s="741">
        <v>947</v>
      </c>
      <c r="O184" s="741">
        <v>663847</v>
      </c>
      <c r="P184" s="754">
        <v>0.97576488053679433</v>
      </c>
      <c r="Q184" s="742">
        <v>701</v>
      </c>
    </row>
    <row r="185" spans="1:17" ht="14.4" customHeight="1" x14ac:dyDescent="0.3">
      <c r="A185" s="737" t="s">
        <v>606</v>
      </c>
      <c r="B185" s="738" t="s">
        <v>6898</v>
      </c>
      <c r="C185" s="738" t="s">
        <v>6651</v>
      </c>
      <c r="D185" s="738" t="s">
        <v>6884</v>
      </c>
      <c r="E185" s="738" t="s">
        <v>6885</v>
      </c>
      <c r="F185" s="741">
        <v>6</v>
      </c>
      <c r="G185" s="741">
        <v>5616</v>
      </c>
      <c r="H185" s="741"/>
      <c r="I185" s="741">
        <v>936</v>
      </c>
      <c r="J185" s="741"/>
      <c r="K185" s="741"/>
      <c r="L185" s="741"/>
      <c r="M185" s="741"/>
      <c r="N185" s="741"/>
      <c r="O185" s="741"/>
      <c r="P185" s="754"/>
      <c r="Q185" s="742"/>
    </row>
    <row r="186" spans="1:17" ht="14.4" customHeight="1" x14ac:dyDescent="0.3">
      <c r="A186" s="737" t="s">
        <v>606</v>
      </c>
      <c r="B186" s="738" t="s">
        <v>6936</v>
      </c>
      <c r="C186" s="738" t="s">
        <v>6651</v>
      </c>
      <c r="D186" s="738" t="s">
        <v>6695</v>
      </c>
      <c r="E186" s="738" t="s">
        <v>6696</v>
      </c>
      <c r="F186" s="741"/>
      <c r="G186" s="741"/>
      <c r="H186" s="741"/>
      <c r="I186" s="741"/>
      <c r="J186" s="741">
        <v>1</v>
      </c>
      <c r="K186" s="741">
        <v>37</v>
      </c>
      <c r="L186" s="741">
        <v>1</v>
      </c>
      <c r="M186" s="741">
        <v>37</v>
      </c>
      <c r="N186" s="741"/>
      <c r="O186" s="741"/>
      <c r="P186" s="754"/>
      <c r="Q186" s="742"/>
    </row>
    <row r="187" spans="1:17" ht="14.4" customHeight="1" x14ac:dyDescent="0.3">
      <c r="A187" s="737" t="s">
        <v>606</v>
      </c>
      <c r="B187" s="738" t="s">
        <v>6936</v>
      </c>
      <c r="C187" s="738" t="s">
        <v>6651</v>
      </c>
      <c r="D187" s="738" t="s">
        <v>6939</v>
      </c>
      <c r="E187" s="738" t="s">
        <v>6940</v>
      </c>
      <c r="F187" s="741"/>
      <c r="G187" s="741"/>
      <c r="H187" s="741"/>
      <c r="I187" s="741"/>
      <c r="J187" s="741"/>
      <c r="K187" s="741"/>
      <c r="L187" s="741"/>
      <c r="M187" s="741"/>
      <c r="N187" s="741">
        <v>1</v>
      </c>
      <c r="O187" s="741">
        <v>957</v>
      </c>
      <c r="P187" s="754"/>
      <c r="Q187" s="742">
        <v>957</v>
      </c>
    </row>
    <row r="188" spans="1:17" ht="14.4" customHeight="1" x14ac:dyDescent="0.3">
      <c r="A188" s="737" t="s">
        <v>606</v>
      </c>
      <c r="B188" s="738" t="s">
        <v>6936</v>
      </c>
      <c r="C188" s="738" t="s">
        <v>6651</v>
      </c>
      <c r="D188" s="738" t="s">
        <v>6941</v>
      </c>
      <c r="E188" s="738" t="s">
        <v>6942</v>
      </c>
      <c r="F188" s="741">
        <v>3</v>
      </c>
      <c r="G188" s="741">
        <v>1245</v>
      </c>
      <c r="H188" s="741">
        <v>0.96287703016241299</v>
      </c>
      <c r="I188" s="741">
        <v>415</v>
      </c>
      <c r="J188" s="741">
        <v>3</v>
      </c>
      <c r="K188" s="741">
        <v>1293</v>
      </c>
      <c r="L188" s="741">
        <v>1</v>
      </c>
      <c r="M188" s="741">
        <v>431</v>
      </c>
      <c r="N188" s="741">
        <v>2</v>
      </c>
      <c r="O188" s="741">
        <v>864</v>
      </c>
      <c r="P188" s="754">
        <v>0.6682134570765661</v>
      </c>
      <c r="Q188" s="742">
        <v>432</v>
      </c>
    </row>
    <row r="189" spans="1:17" ht="14.4" customHeight="1" x14ac:dyDescent="0.3">
      <c r="A189" s="737" t="s">
        <v>606</v>
      </c>
      <c r="B189" s="738" t="s">
        <v>6936</v>
      </c>
      <c r="C189" s="738" t="s">
        <v>6651</v>
      </c>
      <c r="D189" s="738" t="s">
        <v>6943</v>
      </c>
      <c r="E189" s="738" t="s">
        <v>6944</v>
      </c>
      <c r="F189" s="741">
        <v>59</v>
      </c>
      <c r="G189" s="741">
        <v>58115</v>
      </c>
      <c r="H189" s="741">
        <v>1.0676624044679601</v>
      </c>
      <c r="I189" s="741">
        <v>985</v>
      </c>
      <c r="J189" s="741">
        <v>54</v>
      </c>
      <c r="K189" s="741">
        <v>54432</v>
      </c>
      <c r="L189" s="741">
        <v>1</v>
      </c>
      <c r="M189" s="741">
        <v>1008</v>
      </c>
      <c r="N189" s="741">
        <v>49</v>
      </c>
      <c r="O189" s="741">
        <v>49441</v>
      </c>
      <c r="P189" s="754">
        <v>0.90830761316872433</v>
      </c>
      <c r="Q189" s="742">
        <v>1009</v>
      </c>
    </row>
    <row r="190" spans="1:17" ht="14.4" customHeight="1" x14ac:dyDescent="0.3">
      <c r="A190" s="737" t="s">
        <v>606</v>
      </c>
      <c r="B190" s="738" t="s">
        <v>6936</v>
      </c>
      <c r="C190" s="738" t="s">
        <v>6651</v>
      </c>
      <c r="D190" s="738" t="s">
        <v>6945</v>
      </c>
      <c r="E190" s="738" t="s">
        <v>6946</v>
      </c>
      <c r="F190" s="741">
        <v>1</v>
      </c>
      <c r="G190" s="741">
        <v>165</v>
      </c>
      <c r="H190" s="741"/>
      <c r="I190" s="741">
        <v>165</v>
      </c>
      <c r="J190" s="741"/>
      <c r="K190" s="741"/>
      <c r="L190" s="741"/>
      <c r="M190" s="741"/>
      <c r="N190" s="741"/>
      <c r="O190" s="741"/>
      <c r="P190" s="754"/>
      <c r="Q190" s="742"/>
    </row>
    <row r="191" spans="1:17" ht="14.4" customHeight="1" x14ac:dyDescent="0.3">
      <c r="A191" s="737" t="s">
        <v>606</v>
      </c>
      <c r="B191" s="738" t="s">
        <v>6936</v>
      </c>
      <c r="C191" s="738" t="s">
        <v>6651</v>
      </c>
      <c r="D191" s="738" t="s">
        <v>6947</v>
      </c>
      <c r="E191" s="738" t="s">
        <v>6948</v>
      </c>
      <c r="F191" s="741">
        <v>72</v>
      </c>
      <c r="G191" s="741">
        <v>23832</v>
      </c>
      <c r="H191" s="741">
        <v>1.2021791767554479</v>
      </c>
      <c r="I191" s="741">
        <v>331</v>
      </c>
      <c r="J191" s="741">
        <v>56</v>
      </c>
      <c r="K191" s="741">
        <v>19824</v>
      </c>
      <c r="L191" s="741">
        <v>1</v>
      </c>
      <c r="M191" s="741">
        <v>354</v>
      </c>
      <c r="N191" s="741">
        <v>51</v>
      </c>
      <c r="O191" s="741">
        <v>18105</v>
      </c>
      <c r="P191" s="754">
        <v>0.91328692493946728</v>
      </c>
      <c r="Q191" s="742">
        <v>355</v>
      </c>
    </row>
    <row r="192" spans="1:17" ht="14.4" customHeight="1" x14ac:dyDescent="0.3">
      <c r="A192" s="737" t="s">
        <v>606</v>
      </c>
      <c r="B192" s="738" t="s">
        <v>7129</v>
      </c>
      <c r="C192" s="738" t="s">
        <v>6633</v>
      </c>
      <c r="D192" s="738" t="s">
        <v>7130</v>
      </c>
      <c r="E192" s="738" t="s">
        <v>7131</v>
      </c>
      <c r="F192" s="741">
        <v>1.25</v>
      </c>
      <c r="G192" s="741">
        <v>118.58000000000001</v>
      </c>
      <c r="H192" s="741">
        <v>0.18275410341373197</v>
      </c>
      <c r="I192" s="741">
        <v>94.864000000000004</v>
      </c>
      <c r="J192" s="741">
        <v>6.84</v>
      </c>
      <c r="K192" s="741">
        <v>648.85000000000014</v>
      </c>
      <c r="L192" s="741">
        <v>1</v>
      </c>
      <c r="M192" s="741">
        <v>94.861111111111128</v>
      </c>
      <c r="N192" s="741">
        <v>4</v>
      </c>
      <c r="O192" s="741">
        <v>379.47</v>
      </c>
      <c r="P192" s="754">
        <v>0.58483470755952827</v>
      </c>
      <c r="Q192" s="742">
        <v>94.867500000000007</v>
      </c>
    </row>
    <row r="193" spans="1:17" ht="14.4" customHeight="1" x14ac:dyDescent="0.3">
      <c r="A193" s="737" t="s">
        <v>606</v>
      </c>
      <c r="B193" s="738" t="s">
        <v>7129</v>
      </c>
      <c r="C193" s="738" t="s">
        <v>6633</v>
      </c>
      <c r="D193" s="738" t="s">
        <v>7030</v>
      </c>
      <c r="E193" s="738" t="s">
        <v>7031</v>
      </c>
      <c r="F193" s="741">
        <v>48</v>
      </c>
      <c r="G193" s="741">
        <v>5067.3599999999997</v>
      </c>
      <c r="H193" s="741">
        <v>9.9508286858848489</v>
      </c>
      <c r="I193" s="741">
        <v>105.57</v>
      </c>
      <c r="J193" s="741">
        <v>10.199999999999999</v>
      </c>
      <c r="K193" s="741">
        <v>509.23999999999995</v>
      </c>
      <c r="L193" s="741">
        <v>1</v>
      </c>
      <c r="M193" s="741">
        <v>49.925490196078428</v>
      </c>
      <c r="N193" s="741">
        <v>2.4</v>
      </c>
      <c r="O193" s="741">
        <v>119.83</v>
      </c>
      <c r="P193" s="754">
        <v>0.23531144450553768</v>
      </c>
      <c r="Q193" s="742">
        <v>49.929166666666667</v>
      </c>
    </row>
    <row r="194" spans="1:17" ht="14.4" customHeight="1" x14ac:dyDescent="0.3">
      <c r="A194" s="737" t="s">
        <v>606</v>
      </c>
      <c r="B194" s="738" t="s">
        <v>7129</v>
      </c>
      <c r="C194" s="738" t="s">
        <v>6633</v>
      </c>
      <c r="D194" s="738" t="s">
        <v>7032</v>
      </c>
      <c r="E194" s="738" t="s">
        <v>7033</v>
      </c>
      <c r="F194" s="741">
        <v>1</v>
      </c>
      <c r="G194" s="741">
        <v>869.72</v>
      </c>
      <c r="H194" s="741"/>
      <c r="I194" s="741">
        <v>869.72</v>
      </c>
      <c r="J194" s="741"/>
      <c r="K194" s="741"/>
      <c r="L194" s="741"/>
      <c r="M194" s="741"/>
      <c r="N194" s="741"/>
      <c r="O194" s="741"/>
      <c r="P194" s="754"/>
      <c r="Q194" s="742"/>
    </row>
    <row r="195" spans="1:17" ht="14.4" customHeight="1" x14ac:dyDescent="0.3">
      <c r="A195" s="737" t="s">
        <v>606</v>
      </c>
      <c r="B195" s="738" t="s">
        <v>7129</v>
      </c>
      <c r="C195" s="738" t="s">
        <v>6633</v>
      </c>
      <c r="D195" s="738" t="s">
        <v>7034</v>
      </c>
      <c r="E195" s="738" t="s">
        <v>7033</v>
      </c>
      <c r="F195" s="741">
        <v>2</v>
      </c>
      <c r="G195" s="741">
        <v>869.74</v>
      </c>
      <c r="H195" s="741"/>
      <c r="I195" s="741">
        <v>434.87</v>
      </c>
      <c r="J195" s="741"/>
      <c r="K195" s="741"/>
      <c r="L195" s="741"/>
      <c r="M195" s="741"/>
      <c r="N195" s="741"/>
      <c r="O195" s="741"/>
      <c r="P195" s="754"/>
      <c r="Q195" s="742"/>
    </row>
    <row r="196" spans="1:17" ht="14.4" customHeight="1" x14ac:dyDescent="0.3">
      <c r="A196" s="737" t="s">
        <v>606</v>
      </c>
      <c r="B196" s="738" t="s">
        <v>7129</v>
      </c>
      <c r="C196" s="738" t="s">
        <v>6633</v>
      </c>
      <c r="D196" s="738" t="s">
        <v>7132</v>
      </c>
      <c r="E196" s="738" t="s">
        <v>4083</v>
      </c>
      <c r="F196" s="741"/>
      <c r="G196" s="741"/>
      <c r="H196" s="741"/>
      <c r="I196" s="741"/>
      <c r="J196" s="741"/>
      <c r="K196" s="741"/>
      <c r="L196" s="741"/>
      <c r="M196" s="741"/>
      <c r="N196" s="741">
        <v>6</v>
      </c>
      <c r="O196" s="741">
        <v>480.48</v>
      </c>
      <c r="P196" s="754"/>
      <c r="Q196" s="742">
        <v>80.08</v>
      </c>
    </row>
    <row r="197" spans="1:17" ht="14.4" customHeight="1" x14ac:dyDescent="0.3">
      <c r="A197" s="737" t="s">
        <v>606</v>
      </c>
      <c r="B197" s="738" t="s">
        <v>7129</v>
      </c>
      <c r="C197" s="738" t="s">
        <v>6633</v>
      </c>
      <c r="D197" s="738" t="s">
        <v>6795</v>
      </c>
      <c r="E197" s="738" t="s">
        <v>6796</v>
      </c>
      <c r="F197" s="741">
        <v>0.25</v>
      </c>
      <c r="G197" s="741">
        <v>34.5</v>
      </c>
      <c r="H197" s="741"/>
      <c r="I197" s="741">
        <v>138</v>
      </c>
      <c r="J197" s="741"/>
      <c r="K197" s="741"/>
      <c r="L197" s="741"/>
      <c r="M197" s="741"/>
      <c r="N197" s="741"/>
      <c r="O197" s="741"/>
      <c r="P197" s="754"/>
      <c r="Q197" s="742"/>
    </row>
    <row r="198" spans="1:17" ht="14.4" customHeight="1" x14ac:dyDescent="0.3">
      <c r="A198" s="737" t="s">
        <v>606</v>
      </c>
      <c r="B198" s="738" t="s">
        <v>7129</v>
      </c>
      <c r="C198" s="738" t="s">
        <v>6633</v>
      </c>
      <c r="D198" s="738" t="s">
        <v>6797</v>
      </c>
      <c r="E198" s="738" t="s">
        <v>6796</v>
      </c>
      <c r="F198" s="741">
        <v>0.42</v>
      </c>
      <c r="G198" s="741">
        <v>115.92</v>
      </c>
      <c r="H198" s="741"/>
      <c r="I198" s="741">
        <v>276</v>
      </c>
      <c r="J198" s="741"/>
      <c r="K198" s="741"/>
      <c r="L198" s="741"/>
      <c r="M198" s="741"/>
      <c r="N198" s="741">
        <v>0.71</v>
      </c>
      <c r="O198" s="741">
        <v>195.96</v>
      </c>
      <c r="P198" s="754"/>
      <c r="Q198" s="742">
        <v>276</v>
      </c>
    </row>
    <row r="199" spans="1:17" ht="14.4" customHeight="1" x14ac:dyDescent="0.3">
      <c r="A199" s="737" t="s">
        <v>606</v>
      </c>
      <c r="B199" s="738" t="s">
        <v>7129</v>
      </c>
      <c r="C199" s="738" t="s">
        <v>6633</v>
      </c>
      <c r="D199" s="738" t="s">
        <v>7133</v>
      </c>
      <c r="E199" s="738" t="s">
        <v>7134</v>
      </c>
      <c r="F199" s="741">
        <v>6.3000000000000007</v>
      </c>
      <c r="G199" s="741">
        <v>3938.4</v>
      </c>
      <c r="H199" s="741">
        <v>17.164523861407716</v>
      </c>
      <c r="I199" s="741">
        <v>625.14285714285711</v>
      </c>
      <c r="J199" s="741">
        <v>0.52</v>
      </c>
      <c r="K199" s="741">
        <v>229.45</v>
      </c>
      <c r="L199" s="741">
        <v>1</v>
      </c>
      <c r="M199" s="741">
        <v>441.24999999999994</v>
      </c>
      <c r="N199" s="741"/>
      <c r="O199" s="741"/>
      <c r="P199" s="754"/>
      <c r="Q199" s="742"/>
    </row>
    <row r="200" spans="1:17" ht="14.4" customHeight="1" x14ac:dyDescent="0.3">
      <c r="A200" s="737" t="s">
        <v>606</v>
      </c>
      <c r="B200" s="738" t="s">
        <v>7129</v>
      </c>
      <c r="C200" s="738" t="s">
        <v>6633</v>
      </c>
      <c r="D200" s="738" t="s">
        <v>7135</v>
      </c>
      <c r="E200" s="738" t="s">
        <v>1226</v>
      </c>
      <c r="F200" s="741">
        <v>2.4</v>
      </c>
      <c r="G200" s="741">
        <v>747.12</v>
      </c>
      <c r="H200" s="741"/>
      <c r="I200" s="741">
        <v>311.3</v>
      </c>
      <c r="J200" s="741"/>
      <c r="K200" s="741"/>
      <c r="L200" s="741"/>
      <c r="M200" s="741"/>
      <c r="N200" s="741"/>
      <c r="O200" s="741"/>
      <c r="P200" s="754"/>
      <c r="Q200" s="742"/>
    </row>
    <row r="201" spans="1:17" ht="14.4" customHeight="1" x14ac:dyDescent="0.3">
      <c r="A201" s="737" t="s">
        <v>606</v>
      </c>
      <c r="B201" s="738" t="s">
        <v>7129</v>
      </c>
      <c r="C201" s="738" t="s">
        <v>6633</v>
      </c>
      <c r="D201" s="738" t="s">
        <v>6798</v>
      </c>
      <c r="E201" s="738" t="s">
        <v>2167</v>
      </c>
      <c r="F201" s="741">
        <v>0.4</v>
      </c>
      <c r="G201" s="741">
        <v>335.88</v>
      </c>
      <c r="H201" s="741"/>
      <c r="I201" s="741">
        <v>839.69999999999993</v>
      </c>
      <c r="J201" s="741"/>
      <c r="K201" s="741"/>
      <c r="L201" s="741"/>
      <c r="M201" s="741"/>
      <c r="N201" s="741"/>
      <c r="O201" s="741"/>
      <c r="P201" s="754"/>
      <c r="Q201" s="742"/>
    </row>
    <row r="202" spans="1:17" ht="14.4" customHeight="1" x14ac:dyDescent="0.3">
      <c r="A202" s="737" t="s">
        <v>606</v>
      </c>
      <c r="B202" s="738" t="s">
        <v>7129</v>
      </c>
      <c r="C202" s="738" t="s">
        <v>6633</v>
      </c>
      <c r="D202" s="738" t="s">
        <v>7136</v>
      </c>
      <c r="E202" s="738" t="s">
        <v>1702</v>
      </c>
      <c r="F202" s="741">
        <v>3</v>
      </c>
      <c r="G202" s="741">
        <v>175.2</v>
      </c>
      <c r="H202" s="741">
        <v>0.42857142857142855</v>
      </c>
      <c r="I202" s="741">
        <v>58.4</v>
      </c>
      <c r="J202" s="741">
        <v>7</v>
      </c>
      <c r="K202" s="741">
        <v>408.8</v>
      </c>
      <c r="L202" s="741">
        <v>1</v>
      </c>
      <c r="M202" s="741">
        <v>58.4</v>
      </c>
      <c r="N202" s="741">
        <v>14</v>
      </c>
      <c r="O202" s="741">
        <v>817.59999999999991</v>
      </c>
      <c r="P202" s="754">
        <v>1.9999999999999998</v>
      </c>
      <c r="Q202" s="742">
        <v>58.399999999999991</v>
      </c>
    </row>
    <row r="203" spans="1:17" ht="14.4" customHeight="1" x14ac:dyDescent="0.3">
      <c r="A203" s="737" t="s">
        <v>606</v>
      </c>
      <c r="B203" s="738" t="s">
        <v>7129</v>
      </c>
      <c r="C203" s="738" t="s">
        <v>6633</v>
      </c>
      <c r="D203" s="738" t="s">
        <v>7137</v>
      </c>
      <c r="E203" s="738" t="s">
        <v>7138</v>
      </c>
      <c r="F203" s="741">
        <v>6</v>
      </c>
      <c r="G203" s="741">
        <v>74264.58</v>
      </c>
      <c r="H203" s="741">
        <v>2</v>
      </c>
      <c r="I203" s="741">
        <v>12377.43</v>
      </c>
      <c r="J203" s="741">
        <v>3</v>
      </c>
      <c r="K203" s="741">
        <v>37132.29</v>
      </c>
      <c r="L203" s="741">
        <v>1</v>
      </c>
      <c r="M203" s="741">
        <v>12377.43</v>
      </c>
      <c r="N203" s="741">
        <v>4</v>
      </c>
      <c r="O203" s="741">
        <v>49509.72</v>
      </c>
      <c r="P203" s="754">
        <v>1.3333333333333333</v>
      </c>
      <c r="Q203" s="742">
        <v>12377.43</v>
      </c>
    </row>
    <row r="204" spans="1:17" ht="14.4" customHeight="1" x14ac:dyDescent="0.3">
      <c r="A204" s="737" t="s">
        <v>606</v>
      </c>
      <c r="B204" s="738" t="s">
        <v>7129</v>
      </c>
      <c r="C204" s="738" t="s">
        <v>6633</v>
      </c>
      <c r="D204" s="738" t="s">
        <v>7139</v>
      </c>
      <c r="E204" s="738" t="s">
        <v>7138</v>
      </c>
      <c r="F204" s="741"/>
      <c r="G204" s="741"/>
      <c r="H204" s="741"/>
      <c r="I204" s="741"/>
      <c r="J204" s="741">
        <v>6</v>
      </c>
      <c r="K204" s="741">
        <v>37132.26</v>
      </c>
      <c r="L204" s="741">
        <v>1</v>
      </c>
      <c r="M204" s="741">
        <v>6188.71</v>
      </c>
      <c r="N204" s="741">
        <v>4</v>
      </c>
      <c r="O204" s="741">
        <v>24754.84</v>
      </c>
      <c r="P204" s="754">
        <v>0.66666666666666663</v>
      </c>
      <c r="Q204" s="742">
        <v>6188.71</v>
      </c>
    </row>
    <row r="205" spans="1:17" ht="14.4" customHeight="1" x14ac:dyDescent="0.3">
      <c r="A205" s="737" t="s">
        <v>606</v>
      </c>
      <c r="B205" s="738" t="s">
        <v>7129</v>
      </c>
      <c r="C205" s="738" t="s">
        <v>6633</v>
      </c>
      <c r="D205" s="738" t="s">
        <v>7140</v>
      </c>
      <c r="E205" s="738" t="s">
        <v>5078</v>
      </c>
      <c r="F205" s="741">
        <v>5.4</v>
      </c>
      <c r="G205" s="741">
        <v>3738.14</v>
      </c>
      <c r="H205" s="741">
        <v>0.2872233427457308</v>
      </c>
      <c r="I205" s="741">
        <v>692.24814814814806</v>
      </c>
      <c r="J205" s="741">
        <v>18.8</v>
      </c>
      <c r="K205" s="741">
        <v>13014.75</v>
      </c>
      <c r="L205" s="741">
        <v>1</v>
      </c>
      <c r="M205" s="741">
        <v>692.27393617021278</v>
      </c>
      <c r="N205" s="741">
        <v>16.100000000000001</v>
      </c>
      <c r="O205" s="741">
        <v>11145.54</v>
      </c>
      <c r="P205" s="754">
        <v>0.85637757160145223</v>
      </c>
      <c r="Q205" s="742">
        <v>692.26956521739135</v>
      </c>
    </row>
    <row r="206" spans="1:17" ht="14.4" customHeight="1" x14ac:dyDescent="0.3">
      <c r="A206" s="737" t="s">
        <v>606</v>
      </c>
      <c r="B206" s="738" t="s">
        <v>7129</v>
      </c>
      <c r="C206" s="738" t="s">
        <v>6633</v>
      </c>
      <c r="D206" s="738" t="s">
        <v>6899</v>
      </c>
      <c r="E206" s="738" t="s">
        <v>6900</v>
      </c>
      <c r="F206" s="741"/>
      <c r="G206" s="741"/>
      <c r="H206" s="741"/>
      <c r="I206" s="741"/>
      <c r="J206" s="741">
        <v>6</v>
      </c>
      <c r="K206" s="741">
        <v>7426.44</v>
      </c>
      <c r="L206" s="741">
        <v>1</v>
      </c>
      <c r="M206" s="741">
        <v>1237.74</v>
      </c>
      <c r="N206" s="741">
        <v>11</v>
      </c>
      <c r="O206" s="741">
        <v>13615.14</v>
      </c>
      <c r="P206" s="754">
        <v>1.8333333333333333</v>
      </c>
      <c r="Q206" s="742">
        <v>1237.74</v>
      </c>
    </row>
    <row r="207" spans="1:17" ht="14.4" customHeight="1" x14ac:dyDescent="0.3">
      <c r="A207" s="737" t="s">
        <v>606</v>
      </c>
      <c r="B207" s="738" t="s">
        <v>7129</v>
      </c>
      <c r="C207" s="738" t="s">
        <v>6633</v>
      </c>
      <c r="D207" s="738" t="s">
        <v>7037</v>
      </c>
      <c r="E207" s="738" t="s">
        <v>6900</v>
      </c>
      <c r="F207" s="741">
        <v>1</v>
      </c>
      <c r="G207" s="741">
        <v>3094.36</v>
      </c>
      <c r="H207" s="741"/>
      <c r="I207" s="741">
        <v>3094.36</v>
      </c>
      <c r="J207" s="741"/>
      <c r="K207" s="741"/>
      <c r="L207" s="741"/>
      <c r="M207" s="741"/>
      <c r="N207" s="741"/>
      <c r="O207" s="741"/>
      <c r="P207" s="754"/>
      <c r="Q207" s="742"/>
    </row>
    <row r="208" spans="1:17" ht="14.4" customHeight="1" x14ac:dyDescent="0.3">
      <c r="A208" s="737" t="s">
        <v>606</v>
      </c>
      <c r="B208" s="738" t="s">
        <v>7129</v>
      </c>
      <c r="C208" s="738" t="s">
        <v>6633</v>
      </c>
      <c r="D208" s="738" t="s">
        <v>6901</v>
      </c>
      <c r="E208" s="738" t="s">
        <v>6900</v>
      </c>
      <c r="F208" s="741">
        <v>9</v>
      </c>
      <c r="G208" s="741">
        <v>55698.39</v>
      </c>
      <c r="H208" s="741">
        <v>1.7999999999999998</v>
      </c>
      <c r="I208" s="741">
        <v>6188.71</v>
      </c>
      <c r="J208" s="741">
        <v>5</v>
      </c>
      <c r="K208" s="741">
        <v>30943.550000000003</v>
      </c>
      <c r="L208" s="741">
        <v>1</v>
      </c>
      <c r="M208" s="741">
        <v>6188.7100000000009</v>
      </c>
      <c r="N208" s="741">
        <v>6</v>
      </c>
      <c r="O208" s="741">
        <v>37132.26</v>
      </c>
      <c r="P208" s="754">
        <v>1.2</v>
      </c>
      <c r="Q208" s="742">
        <v>6188.71</v>
      </c>
    </row>
    <row r="209" spans="1:17" ht="14.4" customHeight="1" x14ac:dyDescent="0.3">
      <c r="A209" s="737" t="s">
        <v>606</v>
      </c>
      <c r="B209" s="738" t="s">
        <v>7129</v>
      </c>
      <c r="C209" s="738" t="s">
        <v>6633</v>
      </c>
      <c r="D209" s="738" t="s">
        <v>7038</v>
      </c>
      <c r="E209" s="738" t="s">
        <v>6900</v>
      </c>
      <c r="F209" s="741">
        <v>4</v>
      </c>
      <c r="G209" s="741">
        <v>49509.72</v>
      </c>
      <c r="H209" s="741">
        <v>0.8</v>
      </c>
      <c r="I209" s="741">
        <v>12377.43</v>
      </c>
      <c r="J209" s="741">
        <v>5</v>
      </c>
      <c r="K209" s="741">
        <v>61887.15</v>
      </c>
      <c r="L209" s="741">
        <v>1</v>
      </c>
      <c r="M209" s="741">
        <v>12377.43</v>
      </c>
      <c r="N209" s="741">
        <v>6</v>
      </c>
      <c r="O209" s="741">
        <v>74264.58</v>
      </c>
      <c r="P209" s="754">
        <v>1.2</v>
      </c>
      <c r="Q209" s="742">
        <v>12377.43</v>
      </c>
    </row>
    <row r="210" spans="1:17" ht="14.4" customHeight="1" x14ac:dyDescent="0.3">
      <c r="A210" s="737" t="s">
        <v>606</v>
      </c>
      <c r="B210" s="738" t="s">
        <v>7129</v>
      </c>
      <c r="C210" s="738" t="s">
        <v>6633</v>
      </c>
      <c r="D210" s="738" t="s">
        <v>7141</v>
      </c>
      <c r="E210" s="738" t="s">
        <v>7142</v>
      </c>
      <c r="F210" s="741"/>
      <c r="G210" s="741"/>
      <c r="H210" s="741"/>
      <c r="I210" s="741"/>
      <c r="J210" s="741">
        <v>1.8199999999999998</v>
      </c>
      <c r="K210" s="741">
        <v>26921.040000000001</v>
      </c>
      <c r="L210" s="741">
        <v>1</v>
      </c>
      <c r="M210" s="741">
        <v>14791.780219780221</v>
      </c>
      <c r="N210" s="741"/>
      <c r="O210" s="741"/>
      <c r="P210" s="754"/>
      <c r="Q210" s="742"/>
    </row>
    <row r="211" spans="1:17" ht="14.4" customHeight="1" x14ac:dyDescent="0.3">
      <c r="A211" s="737" t="s">
        <v>606</v>
      </c>
      <c r="B211" s="738" t="s">
        <v>7129</v>
      </c>
      <c r="C211" s="738" t="s">
        <v>6633</v>
      </c>
      <c r="D211" s="738" t="s">
        <v>6735</v>
      </c>
      <c r="E211" s="738" t="s">
        <v>6777</v>
      </c>
      <c r="F211" s="741">
        <v>0</v>
      </c>
      <c r="G211" s="741">
        <v>0</v>
      </c>
      <c r="H211" s="741">
        <v>0</v>
      </c>
      <c r="I211" s="741"/>
      <c r="J211" s="741">
        <v>0</v>
      </c>
      <c r="K211" s="741">
        <v>-3.637978807091713E-12</v>
      </c>
      <c r="L211" s="741">
        <v>1</v>
      </c>
      <c r="M211" s="741"/>
      <c r="N211" s="741">
        <v>0</v>
      </c>
      <c r="O211" s="741">
        <v>0</v>
      </c>
      <c r="P211" s="754">
        <v>0</v>
      </c>
      <c r="Q211" s="742"/>
    </row>
    <row r="212" spans="1:17" ht="14.4" customHeight="1" x14ac:dyDescent="0.3">
      <c r="A212" s="737" t="s">
        <v>606</v>
      </c>
      <c r="B212" s="738" t="s">
        <v>7129</v>
      </c>
      <c r="C212" s="738" t="s">
        <v>6633</v>
      </c>
      <c r="D212" s="738" t="s">
        <v>6735</v>
      </c>
      <c r="E212" s="738" t="s">
        <v>3038</v>
      </c>
      <c r="F212" s="741">
        <v>4</v>
      </c>
      <c r="G212" s="741">
        <v>50052.36</v>
      </c>
      <c r="H212" s="741">
        <v>0.96095334364317586</v>
      </c>
      <c r="I212" s="741">
        <v>12513.09</v>
      </c>
      <c r="J212" s="741">
        <v>5</v>
      </c>
      <c r="K212" s="741">
        <v>52086.149999999994</v>
      </c>
      <c r="L212" s="741">
        <v>1</v>
      </c>
      <c r="M212" s="741">
        <v>10417.23</v>
      </c>
      <c r="N212" s="741">
        <v>10</v>
      </c>
      <c r="O212" s="741">
        <v>92930.08</v>
      </c>
      <c r="P212" s="754">
        <v>1.7841610485704935</v>
      </c>
      <c r="Q212" s="742">
        <v>9293.0079999999998</v>
      </c>
    </row>
    <row r="213" spans="1:17" ht="14.4" customHeight="1" x14ac:dyDescent="0.3">
      <c r="A213" s="737" t="s">
        <v>606</v>
      </c>
      <c r="B213" s="738" t="s">
        <v>7129</v>
      </c>
      <c r="C213" s="738" t="s">
        <v>6633</v>
      </c>
      <c r="D213" s="738" t="s">
        <v>6805</v>
      </c>
      <c r="E213" s="738" t="s">
        <v>6806</v>
      </c>
      <c r="F213" s="741">
        <v>7.83</v>
      </c>
      <c r="G213" s="741">
        <v>472.54999999999995</v>
      </c>
      <c r="H213" s="741">
        <v>1.0368395646831665</v>
      </c>
      <c r="I213" s="741">
        <v>60.351213282247755</v>
      </c>
      <c r="J213" s="741">
        <v>10.02</v>
      </c>
      <c r="K213" s="741">
        <v>455.76</v>
      </c>
      <c r="L213" s="741">
        <v>1</v>
      </c>
      <c r="M213" s="741">
        <v>45.485029940119759</v>
      </c>
      <c r="N213" s="741"/>
      <c r="O213" s="741"/>
      <c r="P213" s="754"/>
      <c r="Q213" s="742"/>
    </row>
    <row r="214" spans="1:17" ht="14.4" customHeight="1" x14ac:dyDescent="0.3">
      <c r="A214" s="737" t="s">
        <v>606</v>
      </c>
      <c r="B214" s="738" t="s">
        <v>7129</v>
      </c>
      <c r="C214" s="738" t="s">
        <v>6633</v>
      </c>
      <c r="D214" s="738" t="s">
        <v>6808</v>
      </c>
      <c r="E214" s="738" t="s">
        <v>2171</v>
      </c>
      <c r="F214" s="741">
        <v>2.39</v>
      </c>
      <c r="G214" s="741">
        <v>252.83</v>
      </c>
      <c r="H214" s="741"/>
      <c r="I214" s="741">
        <v>105.78661087866109</v>
      </c>
      <c r="J214" s="741"/>
      <c r="K214" s="741"/>
      <c r="L214" s="741"/>
      <c r="M214" s="741"/>
      <c r="N214" s="741"/>
      <c r="O214" s="741"/>
      <c r="P214" s="754"/>
      <c r="Q214" s="742"/>
    </row>
    <row r="215" spans="1:17" ht="14.4" customHeight="1" x14ac:dyDescent="0.3">
      <c r="A215" s="737" t="s">
        <v>606</v>
      </c>
      <c r="B215" s="738" t="s">
        <v>7129</v>
      </c>
      <c r="C215" s="738" t="s">
        <v>6633</v>
      </c>
      <c r="D215" s="738" t="s">
        <v>7045</v>
      </c>
      <c r="E215" s="738" t="s">
        <v>7046</v>
      </c>
      <c r="F215" s="741">
        <v>12.35</v>
      </c>
      <c r="G215" s="741">
        <v>4774.5099999999993</v>
      </c>
      <c r="H215" s="741">
        <v>22.870808584019926</v>
      </c>
      <c r="I215" s="741">
        <v>386.59999999999997</v>
      </c>
      <c r="J215" s="741">
        <v>0.54</v>
      </c>
      <c r="K215" s="741">
        <v>208.76</v>
      </c>
      <c r="L215" s="741">
        <v>1</v>
      </c>
      <c r="M215" s="741">
        <v>386.59259259259255</v>
      </c>
      <c r="N215" s="741">
        <v>0.79999999999999993</v>
      </c>
      <c r="O215" s="741">
        <v>309.27999999999997</v>
      </c>
      <c r="P215" s="754">
        <v>1.4815098677907645</v>
      </c>
      <c r="Q215" s="742">
        <v>386.6</v>
      </c>
    </row>
    <row r="216" spans="1:17" ht="14.4" customHeight="1" x14ac:dyDescent="0.3">
      <c r="A216" s="737" t="s">
        <v>606</v>
      </c>
      <c r="B216" s="738" t="s">
        <v>7129</v>
      </c>
      <c r="C216" s="738" t="s">
        <v>6633</v>
      </c>
      <c r="D216" s="738" t="s">
        <v>2355</v>
      </c>
      <c r="E216" s="738" t="s">
        <v>7047</v>
      </c>
      <c r="F216" s="741"/>
      <c r="G216" s="741"/>
      <c r="H216" s="741"/>
      <c r="I216" s="741"/>
      <c r="J216" s="741"/>
      <c r="K216" s="741"/>
      <c r="L216" s="741"/>
      <c r="M216" s="741"/>
      <c r="N216" s="741">
        <v>1</v>
      </c>
      <c r="O216" s="741">
        <v>9158.27</v>
      </c>
      <c r="P216" s="754"/>
      <c r="Q216" s="742">
        <v>9158.27</v>
      </c>
    </row>
    <row r="217" spans="1:17" ht="14.4" customHeight="1" x14ac:dyDescent="0.3">
      <c r="A217" s="737" t="s">
        <v>606</v>
      </c>
      <c r="B217" s="738" t="s">
        <v>7129</v>
      </c>
      <c r="C217" s="738" t="s">
        <v>6633</v>
      </c>
      <c r="D217" s="738" t="s">
        <v>7143</v>
      </c>
      <c r="E217" s="738" t="s">
        <v>2772</v>
      </c>
      <c r="F217" s="741"/>
      <c r="G217" s="741"/>
      <c r="H217" s="741"/>
      <c r="I217" s="741"/>
      <c r="J217" s="741"/>
      <c r="K217" s="741"/>
      <c r="L217" s="741"/>
      <c r="M217" s="741"/>
      <c r="N217" s="741">
        <v>0.4</v>
      </c>
      <c r="O217" s="741">
        <v>108.06</v>
      </c>
      <c r="P217" s="754"/>
      <c r="Q217" s="742">
        <v>270.14999999999998</v>
      </c>
    </row>
    <row r="218" spans="1:17" ht="14.4" customHeight="1" x14ac:dyDescent="0.3">
      <c r="A218" s="737" t="s">
        <v>606</v>
      </c>
      <c r="B218" s="738" t="s">
        <v>7129</v>
      </c>
      <c r="C218" s="738" t="s">
        <v>6633</v>
      </c>
      <c r="D218" s="738" t="s">
        <v>7144</v>
      </c>
      <c r="E218" s="738" t="s">
        <v>1318</v>
      </c>
      <c r="F218" s="741">
        <v>0.2</v>
      </c>
      <c r="G218" s="741">
        <v>27.02</v>
      </c>
      <c r="H218" s="741">
        <v>1.6666666666666666E-2</v>
      </c>
      <c r="I218" s="741">
        <v>135.1</v>
      </c>
      <c r="J218" s="741">
        <v>12</v>
      </c>
      <c r="K218" s="741">
        <v>1621.2</v>
      </c>
      <c r="L218" s="741">
        <v>1</v>
      </c>
      <c r="M218" s="741">
        <v>135.1</v>
      </c>
      <c r="N218" s="741">
        <v>3.5</v>
      </c>
      <c r="O218" s="741">
        <v>472.85</v>
      </c>
      <c r="P218" s="754">
        <v>0.29166666666666669</v>
      </c>
      <c r="Q218" s="742">
        <v>135.1</v>
      </c>
    </row>
    <row r="219" spans="1:17" ht="14.4" customHeight="1" x14ac:dyDescent="0.3">
      <c r="A219" s="737" t="s">
        <v>606</v>
      </c>
      <c r="B219" s="738" t="s">
        <v>7129</v>
      </c>
      <c r="C219" s="738" t="s">
        <v>6633</v>
      </c>
      <c r="D219" s="738" t="s">
        <v>7052</v>
      </c>
      <c r="E219" s="738" t="s">
        <v>7053</v>
      </c>
      <c r="F219" s="741">
        <v>56.089999999999989</v>
      </c>
      <c r="G219" s="741">
        <v>20397.77</v>
      </c>
      <c r="H219" s="741">
        <v>1.1039731683542884</v>
      </c>
      <c r="I219" s="741">
        <v>363.6614369762882</v>
      </c>
      <c r="J219" s="741">
        <v>68.000000000000014</v>
      </c>
      <c r="K219" s="741">
        <v>18476.690000000002</v>
      </c>
      <c r="L219" s="741">
        <v>1</v>
      </c>
      <c r="M219" s="741">
        <v>271.71602941176468</v>
      </c>
      <c r="N219" s="741">
        <v>63.4</v>
      </c>
      <c r="O219" s="741">
        <v>17226.849999999999</v>
      </c>
      <c r="P219" s="754">
        <v>0.93235584945138961</v>
      </c>
      <c r="Q219" s="742">
        <v>271.71687697160883</v>
      </c>
    </row>
    <row r="220" spans="1:17" ht="14.4" customHeight="1" x14ac:dyDescent="0.3">
      <c r="A220" s="737" t="s">
        <v>606</v>
      </c>
      <c r="B220" s="738" t="s">
        <v>7129</v>
      </c>
      <c r="C220" s="738" t="s">
        <v>6633</v>
      </c>
      <c r="D220" s="738" t="s">
        <v>7054</v>
      </c>
      <c r="E220" s="738" t="s">
        <v>966</v>
      </c>
      <c r="F220" s="741">
        <v>75.11</v>
      </c>
      <c r="G220" s="741">
        <v>18096.240000000002</v>
      </c>
      <c r="H220" s="741">
        <v>1.4322254363852933</v>
      </c>
      <c r="I220" s="741">
        <v>240.92983624018109</v>
      </c>
      <c r="J220" s="741">
        <v>93</v>
      </c>
      <c r="K220" s="741">
        <v>12635.050000000001</v>
      </c>
      <c r="L220" s="741">
        <v>1</v>
      </c>
      <c r="M220" s="741">
        <v>135.86075268817206</v>
      </c>
      <c r="N220" s="741">
        <v>95.499999999999986</v>
      </c>
      <c r="O220" s="741">
        <v>12974.849999999999</v>
      </c>
      <c r="P220" s="754">
        <v>1.0268934432392429</v>
      </c>
      <c r="Q220" s="742">
        <v>135.86230366492148</v>
      </c>
    </row>
    <row r="221" spans="1:17" ht="14.4" customHeight="1" x14ac:dyDescent="0.3">
      <c r="A221" s="737" t="s">
        <v>606</v>
      </c>
      <c r="B221" s="738" t="s">
        <v>7129</v>
      </c>
      <c r="C221" s="738" t="s">
        <v>6633</v>
      </c>
      <c r="D221" s="738" t="s">
        <v>7145</v>
      </c>
      <c r="E221" s="738" t="s">
        <v>7146</v>
      </c>
      <c r="F221" s="741">
        <v>80</v>
      </c>
      <c r="G221" s="741">
        <v>5423.76</v>
      </c>
      <c r="H221" s="741"/>
      <c r="I221" s="741">
        <v>67.796999999999997</v>
      </c>
      <c r="J221" s="741"/>
      <c r="K221" s="741"/>
      <c r="L221" s="741"/>
      <c r="M221" s="741"/>
      <c r="N221" s="741">
        <v>7</v>
      </c>
      <c r="O221" s="741">
        <v>469.42</v>
      </c>
      <c r="P221" s="754"/>
      <c r="Q221" s="742">
        <v>67.06</v>
      </c>
    </row>
    <row r="222" spans="1:17" ht="14.4" customHeight="1" x14ac:dyDescent="0.3">
      <c r="A222" s="737" t="s">
        <v>606</v>
      </c>
      <c r="B222" s="738" t="s">
        <v>7129</v>
      </c>
      <c r="C222" s="738" t="s">
        <v>6633</v>
      </c>
      <c r="D222" s="738" t="s">
        <v>7147</v>
      </c>
      <c r="E222" s="738" t="s">
        <v>7148</v>
      </c>
      <c r="F222" s="741">
        <v>0.1</v>
      </c>
      <c r="G222" s="741">
        <v>442.7</v>
      </c>
      <c r="H222" s="741">
        <v>0.97348051719588358</v>
      </c>
      <c r="I222" s="741">
        <v>4427</v>
      </c>
      <c r="J222" s="741">
        <v>0.1</v>
      </c>
      <c r="K222" s="741">
        <v>454.76</v>
      </c>
      <c r="L222" s="741">
        <v>1</v>
      </c>
      <c r="M222" s="741">
        <v>4547.5999999999995</v>
      </c>
      <c r="N222" s="741">
        <v>0.1</v>
      </c>
      <c r="O222" s="741">
        <v>454.76</v>
      </c>
      <c r="P222" s="754">
        <v>1</v>
      </c>
      <c r="Q222" s="742">
        <v>4547.5999999999995</v>
      </c>
    </row>
    <row r="223" spans="1:17" ht="14.4" customHeight="1" x14ac:dyDescent="0.3">
      <c r="A223" s="737" t="s">
        <v>606</v>
      </c>
      <c r="B223" s="738" t="s">
        <v>7129</v>
      </c>
      <c r="C223" s="738" t="s">
        <v>6633</v>
      </c>
      <c r="D223" s="738" t="s">
        <v>7149</v>
      </c>
      <c r="E223" s="738" t="s">
        <v>7146</v>
      </c>
      <c r="F223" s="741">
        <v>136.6</v>
      </c>
      <c r="G223" s="741">
        <v>4035.72</v>
      </c>
      <c r="H223" s="741">
        <v>6.2362394535958217</v>
      </c>
      <c r="I223" s="741">
        <v>29.544070278184481</v>
      </c>
      <c r="J223" s="741">
        <v>19</v>
      </c>
      <c r="K223" s="741">
        <v>647.14</v>
      </c>
      <c r="L223" s="741">
        <v>1</v>
      </c>
      <c r="M223" s="741">
        <v>34.06</v>
      </c>
      <c r="N223" s="741"/>
      <c r="O223" s="741"/>
      <c r="P223" s="754"/>
      <c r="Q223" s="742"/>
    </row>
    <row r="224" spans="1:17" ht="14.4" customHeight="1" x14ac:dyDescent="0.3">
      <c r="A224" s="737" t="s">
        <v>606</v>
      </c>
      <c r="B224" s="738" t="s">
        <v>7129</v>
      </c>
      <c r="C224" s="738" t="s">
        <v>6633</v>
      </c>
      <c r="D224" s="738" t="s">
        <v>7055</v>
      </c>
      <c r="E224" s="738" t="s">
        <v>7056</v>
      </c>
      <c r="F224" s="741"/>
      <c r="G224" s="741"/>
      <c r="H224" s="741"/>
      <c r="I224" s="741"/>
      <c r="J224" s="741"/>
      <c r="K224" s="741"/>
      <c r="L224" s="741"/>
      <c r="M224" s="741"/>
      <c r="N224" s="741">
        <v>0.4</v>
      </c>
      <c r="O224" s="741">
        <v>1814</v>
      </c>
      <c r="P224" s="754"/>
      <c r="Q224" s="742">
        <v>4535</v>
      </c>
    </row>
    <row r="225" spans="1:17" ht="14.4" customHeight="1" x14ac:dyDescent="0.3">
      <c r="A225" s="737" t="s">
        <v>606</v>
      </c>
      <c r="B225" s="738" t="s">
        <v>7129</v>
      </c>
      <c r="C225" s="738" t="s">
        <v>6633</v>
      </c>
      <c r="D225" s="738" t="s">
        <v>7150</v>
      </c>
      <c r="E225" s="738" t="s">
        <v>2665</v>
      </c>
      <c r="F225" s="741">
        <v>21</v>
      </c>
      <c r="G225" s="741">
        <v>1389.72</v>
      </c>
      <c r="H225" s="741"/>
      <c r="I225" s="741">
        <v>66.177142857142854</v>
      </c>
      <c r="J225" s="741"/>
      <c r="K225" s="741"/>
      <c r="L225" s="741"/>
      <c r="M225" s="741"/>
      <c r="N225" s="741"/>
      <c r="O225" s="741"/>
      <c r="P225" s="754"/>
      <c r="Q225" s="742"/>
    </row>
    <row r="226" spans="1:17" ht="14.4" customHeight="1" x14ac:dyDescent="0.3">
      <c r="A226" s="737" t="s">
        <v>606</v>
      </c>
      <c r="B226" s="738" t="s">
        <v>7129</v>
      </c>
      <c r="C226" s="738" t="s">
        <v>6633</v>
      </c>
      <c r="D226" s="738" t="s">
        <v>7057</v>
      </c>
      <c r="E226" s="738" t="s">
        <v>7058</v>
      </c>
      <c r="F226" s="741">
        <v>1.4</v>
      </c>
      <c r="G226" s="741">
        <v>5257.28</v>
      </c>
      <c r="H226" s="741"/>
      <c r="I226" s="741">
        <v>3755.2000000000003</v>
      </c>
      <c r="J226" s="741"/>
      <c r="K226" s="741"/>
      <c r="L226" s="741"/>
      <c r="M226" s="741"/>
      <c r="N226" s="741">
        <v>1.4</v>
      </c>
      <c r="O226" s="741">
        <v>4569.2299999999996</v>
      </c>
      <c r="P226" s="754"/>
      <c r="Q226" s="742">
        <v>3263.735714285714</v>
      </c>
    </row>
    <row r="227" spans="1:17" ht="14.4" customHeight="1" x14ac:dyDescent="0.3">
      <c r="A227" s="737" t="s">
        <v>606</v>
      </c>
      <c r="B227" s="738" t="s">
        <v>7129</v>
      </c>
      <c r="C227" s="738" t="s">
        <v>6633</v>
      </c>
      <c r="D227" s="738" t="s">
        <v>7059</v>
      </c>
      <c r="E227" s="738" t="s">
        <v>7058</v>
      </c>
      <c r="F227" s="741">
        <v>1.4000000000000001</v>
      </c>
      <c r="G227" s="741">
        <v>2950.2200000000003</v>
      </c>
      <c r="H227" s="741"/>
      <c r="I227" s="741">
        <v>2107.3000000000002</v>
      </c>
      <c r="J227" s="741"/>
      <c r="K227" s="741"/>
      <c r="L227" s="741"/>
      <c r="M227" s="741"/>
      <c r="N227" s="741">
        <v>4.3</v>
      </c>
      <c r="O227" s="741">
        <v>7017.02</v>
      </c>
      <c r="P227" s="754"/>
      <c r="Q227" s="742">
        <v>1631.86511627907</v>
      </c>
    </row>
    <row r="228" spans="1:17" ht="14.4" customHeight="1" x14ac:dyDescent="0.3">
      <c r="A228" s="737" t="s">
        <v>606</v>
      </c>
      <c r="B228" s="738" t="s">
        <v>7129</v>
      </c>
      <c r="C228" s="738" t="s">
        <v>6633</v>
      </c>
      <c r="D228" s="738" t="s">
        <v>6810</v>
      </c>
      <c r="E228" s="738" t="s">
        <v>6811</v>
      </c>
      <c r="F228" s="741"/>
      <c r="G228" s="741"/>
      <c r="H228" s="741"/>
      <c r="I228" s="741"/>
      <c r="J228" s="741"/>
      <c r="K228" s="741"/>
      <c r="L228" s="741"/>
      <c r="M228" s="741"/>
      <c r="N228" s="741">
        <v>0.51</v>
      </c>
      <c r="O228" s="741">
        <v>248.09</v>
      </c>
      <c r="P228" s="754"/>
      <c r="Q228" s="742">
        <v>486.45098039215685</v>
      </c>
    </row>
    <row r="229" spans="1:17" ht="14.4" customHeight="1" x14ac:dyDescent="0.3">
      <c r="A229" s="737" t="s">
        <v>606</v>
      </c>
      <c r="B229" s="738" t="s">
        <v>7129</v>
      </c>
      <c r="C229" s="738" t="s">
        <v>6633</v>
      </c>
      <c r="D229" s="738" t="s">
        <v>6812</v>
      </c>
      <c r="E229" s="738" t="s">
        <v>6811</v>
      </c>
      <c r="F229" s="741"/>
      <c r="G229" s="741"/>
      <c r="H229" s="741"/>
      <c r="I229" s="741"/>
      <c r="J229" s="741">
        <v>0.88</v>
      </c>
      <c r="K229" s="741">
        <v>107.01</v>
      </c>
      <c r="L229" s="741">
        <v>1</v>
      </c>
      <c r="M229" s="741">
        <v>121.60227272727273</v>
      </c>
      <c r="N229" s="741">
        <v>0.73</v>
      </c>
      <c r="O229" s="741">
        <v>88.76</v>
      </c>
      <c r="P229" s="754">
        <v>0.82945519110363519</v>
      </c>
      <c r="Q229" s="742">
        <v>121.58904109589042</v>
      </c>
    </row>
    <row r="230" spans="1:17" ht="14.4" customHeight="1" x14ac:dyDescent="0.3">
      <c r="A230" s="737" t="s">
        <v>606</v>
      </c>
      <c r="B230" s="738" t="s">
        <v>7129</v>
      </c>
      <c r="C230" s="738" t="s">
        <v>6633</v>
      </c>
      <c r="D230" s="738" t="s">
        <v>7060</v>
      </c>
      <c r="E230" s="738" t="s">
        <v>6811</v>
      </c>
      <c r="F230" s="741"/>
      <c r="G230" s="741"/>
      <c r="H230" s="741"/>
      <c r="I230" s="741"/>
      <c r="J230" s="741">
        <v>4.2699999999999996</v>
      </c>
      <c r="K230" s="741">
        <v>1038.6300000000001</v>
      </c>
      <c r="L230" s="741">
        <v>1</v>
      </c>
      <c r="M230" s="741">
        <v>243.2388758782202</v>
      </c>
      <c r="N230" s="741">
        <v>0.9</v>
      </c>
      <c r="O230" s="741">
        <v>218.91</v>
      </c>
      <c r="P230" s="754">
        <v>0.21076803096386584</v>
      </c>
      <c r="Q230" s="742">
        <v>243.23333333333332</v>
      </c>
    </row>
    <row r="231" spans="1:17" ht="14.4" customHeight="1" x14ac:dyDescent="0.3">
      <c r="A231" s="737" t="s">
        <v>606</v>
      </c>
      <c r="B231" s="738" t="s">
        <v>7129</v>
      </c>
      <c r="C231" s="738" t="s">
        <v>6633</v>
      </c>
      <c r="D231" s="738" t="s">
        <v>7151</v>
      </c>
      <c r="E231" s="738" t="s">
        <v>7152</v>
      </c>
      <c r="F231" s="741">
        <v>0.76</v>
      </c>
      <c r="G231" s="741">
        <v>322.18</v>
      </c>
      <c r="H231" s="741"/>
      <c r="I231" s="741">
        <v>423.92105263157896</v>
      </c>
      <c r="J231" s="741"/>
      <c r="K231" s="741"/>
      <c r="L231" s="741"/>
      <c r="M231" s="741"/>
      <c r="N231" s="741"/>
      <c r="O231" s="741"/>
      <c r="P231" s="754"/>
      <c r="Q231" s="742"/>
    </row>
    <row r="232" spans="1:17" ht="14.4" customHeight="1" x14ac:dyDescent="0.3">
      <c r="A232" s="737" t="s">
        <v>606</v>
      </c>
      <c r="B232" s="738" t="s">
        <v>7129</v>
      </c>
      <c r="C232" s="738" t="s">
        <v>6633</v>
      </c>
      <c r="D232" s="738" t="s">
        <v>7153</v>
      </c>
      <c r="E232" s="738" t="s">
        <v>7154</v>
      </c>
      <c r="F232" s="741">
        <v>7</v>
      </c>
      <c r="G232" s="741">
        <v>767.2</v>
      </c>
      <c r="H232" s="741"/>
      <c r="I232" s="741">
        <v>109.60000000000001</v>
      </c>
      <c r="J232" s="741"/>
      <c r="K232" s="741"/>
      <c r="L232" s="741"/>
      <c r="M232" s="741"/>
      <c r="N232" s="741"/>
      <c r="O232" s="741"/>
      <c r="P232" s="754"/>
      <c r="Q232" s="742"/>
    </row>
    <row r="233" spans="1:17" ht="14.4" customHeight="1" x14ac:dyDescent="0.3">
      <c r="A233" s="737" t="s">
        <v>606</v>
      </c>
      <c r="B233" s="738" t="s">
        <v>7129</v>
      </c>
      <c r="C233" s="738" t="s">
        <v>6633</v>
      </c>
      <c r="D233" s="738" t="s">
        <v>7155</v>
      </c>
      <c r="E233" s="738" t="s">
        <v>7156</v>
      </c>
      <c r="F233" s="741">
        <v>0.4</v>
      </c>
      <c r="G233" s="741">
        <v>189.76</v>
      </c>
      <c r="H233" s="741"/>
      <c r="I233" s="741">
        <v>474.4</v>
      </c>
      <c r="J233" s="741"/>
      <c r="K233" s="741"/>
      <c r="L233" s="741"/>
      <c r="M233" s="741"/>
      <c r="N233" s="741"/>
      <c r="O233" s="741"/>
      <c r="P233" s="754"/>
      <c r="Q233" s="742"/>
    </row>
    <row r="234" spans="1:17" ht="14.4" customHeight="1" x14ac:dyDescent="0.3">
      <c r="A234" s="737" t="s">
        <v>606</v>
      </c>
      <c r="B234" s="738" t="s">
        <v>7129</v>
      </c>
      <c r="C234" s="738" t="s">
        <v>6633</v>
      </c>
      <c r="D234" s="738" t="s">
        <v>7157</v>
      </c>
      <c r="E234" s="738" t="s">
        <v>2973</v>
      </c>
      <c r="F234" s="741">
        <v>6</v>
      </c>
      <c r="G234" s="741">
        <v>394.5</v>
      </c>
      <c r="H234" s="741">
        <v>0.15789473684210525</v>
      </c>
      <c r="I234" s="741">
        <v>65.75</v>
      </c>
      <c r="J234" s="741">
        <v>38</v>
      </c>
      <c r="K234" s="741">
        <v>2498.5</v>
      </c>
      <c r="L234" s="741">
        <v>1</v>
      </c>
      <c r="M234" s="741">
        <v>65.75</v>
      </c>
      <c r="N234" s="741">
        <v>39</v>
      </c>
      <c r="O234" s="741">
        <v>2406.33</v>
      </c>
      <c r="P234" s="754">
        <v>0.96310986591955172</v>
      </c>
      <c r="Q234" s="742">
        <v>61.700769230769232</v>
      </c>
    </row>
    <row r="235" spans="1:17" ht="14.4" customHeight="1" x14ac:dyDescent="0.3">
      <c r="A235" s="737" t="s">
        <v>606</v>
      </c>
      <c r="B235" s="738" t="s">
        <v>7129</v>
      </c>
      <c r="C235" s="738" t="s">
        <v>6633</v>
      </c>
      <c r="D235" s="738" t="s">
        <v>7158</v>
      </c>
      <c r="E235" s="738" t="s">
        <v>7159</v>
      </c>
      <c r="F235" s="741">
        <v>1.1000000000000001</v>
      </c>
      <c r="G235" s="741">
        <v>50.93</v>
      </c>
      <c r="H235" s="741">
        <v>0.27500000000000002</v>
      </c>
      <c r="I235" s="741">
        <v>46.3</v>
      </c>
      <c r="J235" s="741">
        <v>4</v>
      </c>
      <c r="K235" s="741">
        <v>185.2</v>
      </c>
      <c r="L235" s="741">
        <v>1</v>
      </c>
      <c r="M235" s="741">
        <v>46.3</v>
      </c>
      <c r="N235" s="741">
        <v>4.5</v>
      </c>
      <c r="O235" s="741">
        <v>208.43</v>
      </c>
      <c r="P235" s="754">
        <v>1.1254319654427647</v>
      </c>
      <c r="Q235" s="742">
        <v>46.317777777777778</v>
      </c>
    </row>
    <row r="236" spans="1:17" ht="14.4" customHeight="1" x14ac:dyDescent="0.3">
      <c r="A236" s="737" t="s">
        <v>606</v>
      </c>
      <c r="B236" s="738" t="s">
        <v>7129</v>
      </c>
      <c r="C236" s="738" t="s">
        <v>6633</v>
      </c>
      <c r="D236" s="738" t="s">
        <v>7160</v>
      </c>
      <c r="E236" s="738" t="s">
        <v>948</v>
      </c>
      <c r="F236" s="741">
        <v>18.399999999999999</v>
      </c>
      <c r="G236" s="741">
        <v>1706.33</v>
      </c>
      <c r="H236" s="741">
        <v>0.66627489262007011</v>
      </c>
      <c r="I236" s="741">
        <v>92.735326086956519</v>
      </c>
      <c r="J236" s="741">
        <v>32.5</v>
      </c>
      <c r="K236" s="741">
        <v>2561.0000000000005</v>
      </c>
      <c r="L236" s="741">
        <v>1</v>
      </c>
      <c r="M236" s="741">
        <v>78.800000000000011</v>
      </c>
      <c r="N236" s="741">
        <v>22.500000000000004</v>
      </c>
      <c r="O236" s="741">
        <v>1773.0000000000002</v>
      </c>
      <c r="P236" s="754">
        <v>0.69230769230769229</v>
      </c>
      <c r="Q236" s="742">
        <v>78.8</v>
      </c>
    </row>
    <row r="237" spans="1:17" ht="14.4" customHeight="1" x14ac:dyDescent="0.3">
      <c r="A237" s="737" t="s">
        <v>606</v>
      </c>
      <c r="B237" s="738" t="s">
        <v>7129</v>
      </c>
      <c r="C237" s="738" t="s">
        <v>6633</v>
      </c>
      <c r="D237" s="738" t="s">
        <v>7161</v>
      </c>
      <c r="E237" s="738" t="s">
        <v>2901</v>
      </c>
      <c r="F237" s="741">
        <v>5</v>
      </c>
      <c r="G237" s="741">
        <v>306.06</v>
      </c>
      <c r="H237" s="741">
        <v>0.36357804704205277</v>
      </c>
      <c r="I237" s="741">
        <v>61.212000000000003</v>
      </c>
      <c r="J237" s="741">
        <v>12</v>
      </c>
      <c r="K237" s="741">
        <v>841.8</v>
      </c>
      <c r="L237" s="741">
        <v>1</v>
      </c>
      <c r="M237" s="741">
        <v>70.149999999999991</v>
      </c>
      <c r="N237" s="741">
        <v>7.92</v>
      </c>
      <c r="O237" s="741">
        <v>349.5</v>
      </c>
      <c r="P237" s="754">
        <v>0.41518175338560231</v>
      </c>
      <c r="Q237" s="742">
        <v>44.128787878787882</v>
      </c>
    </row>
    <row r="238" spans="1:17" ht="14.4" customHeight="1" x14ac:dyDescent="0.3">
      <c r="A238" s="737" t="s">
        <v>606</v>
      </c>
      <c r="B238" s="738" t="s">
        <v>7129</v>
      </c>
      <c r="C238" s="738" t="s">
        <v>6633</v>
      </c>
      <c r="D238" s="738" t="s">
        <v>7162</v>
      </c>
      <c r="E238" s="738" t="s">
        <v>7163</v>
      </c>
      <c r="F238" s="741"/>
      <c r="G238" s="741"/>
      <c r="H238" s="741"/>
      <c r="I238" s="741"/>
      <c r="J238" s="741"/>
      <c r="K238" s="741"/>
      <c r="L238" s="741"/>
      <c r="M238" s="741"/>
      <c r="N238" s="741">
        <v>0.1</v>
      </c>
      <c r="O238" s="741">
        <v>38.18</v>
      </c>
      <c r="P238" s="754"/>
      <c r="Q238" s="742">
        <v>381.79999999999995</v>
      </c>
    </row>
    <row r="239" spans="1:17" ht="14.4" customHeight="1" x14ac:dyDescent="0.3">
      <c r="A239" s="737" t="s">
        <v>606</v>
      </c>
      <c r="B239" s="738" t="s">
        <v>7129</v>
      </c>
      <c r="C239" s="738" t="s">
        <v>6633</v>
      </c>
      <c r="D239" s="738" t="s">
        <v>7164</v>
      </c>
      <c r="E239" s="738" t="s">
        <v>7165</v>
      </c>
      <c r="F239" s="741"/>
      <c r="G239" s="741"/>
      <c r="H239" s="741"/>
      <c r="I239" s="741"/>
      <c r="J239" s="741"/>
      <c r="K239" s="741"/>
      <c r="L239" s="741"/>
      <c r="M239" s="741"/>
      <c r="N239" s="741">
        <v>4.0299999999999994</v>
      </c>
      <c r="O239" s="741">
        <v>3562.26</v>
      </c>
      <c r="P239" s="754"/>
      <c r="Q239" s="742">
        <v>883.93548387096791</v>
      </c>
    </row>
    <row r="240" spans="1:17" ht="14.4" customHeight="1" x14ac:dyDescent="0.3">
      <c r="A240" s="737" t="s">
        <v>606</v>
      </c>
      <c r="B240" s="738" t="s">
        <v>7129</v>
      </c>
      <c r="C240" s="738" t="s">
        <v>6633</v>
      </c>
      <c r="D240" s="738" t="s">
        <v>7166</v>
      </c>
      <c r="E240" s="738" t="s">
        <v>7165</v>
      </c>
      <c r="F240" s="741">
        <v>2.1</v>
      </c>
      <c r="G240" s="741">
        <v>3896.76</v>
      </c>
      <c r="H240" s="741">
        <v>44.085982577214622</v>
      </c>
      <c r="I240" s="741">
        <v>1855.6000000000001</v>
      </c>
      <c r="J240" s="741">
        <v>0.05</v>
      </c>
      <c r="K240" s="741">
        <v>88.39</v>
      </c>
      <c r="L240" s="741">
        <v>1</v>
      </c>
      <c r="M240" s="741">
        <v>1767.8</v>
      </c>
      <c r="N240" s="741">
        <v>3.1</v>
      </c>
      <c r="O240" s="741">
        <v>5480.49</v>
      </c>
      <c r="P240" s="754">
        <v>62.003507184070592</v>
      </c>
      <c r="Q240" s="742">
        <v>1767.8999999999999</v>
      </c>
    </row>
    <row r="241" spans="1:17" ht="14.4" customHeight="1" x14ac:dyDescent="0.3">
      <c r="A241" s="737" t="s">
        <v>606</v>
      </c>
      <c r="B241" s="738" t="s">
        <v>7129</v>
      </c>
      <c r="C241" s="738" t="s">
        <v>6633</v>
      </c>
      <c r="D241" s="738" t="s">
        <v>7062</v>
      </c>
      <c r="E241" s="738" t="s">
        <v>7063</v>
      </c>
      <c r="F241" s="741"/>
      <c r="G241" s="741"/>
      <c r="H241" s="741"/>
      <c r="I241" s="741"/>
      <c r="J241" s="741"/>
      <c r="K241" s="741"/>
      <c r="L241" s="741"/>
      <c r="M241" s="741"/>
      <c r="N241" s="741">
        <v>0.37</v>
      </c>
      <c r="O241" s="741">
        <v>184.15</v>
      </c>
      <c r="P241" s="754"/>
      <c r="Q241" s="742">
        <v>497.70270270270271</v>
      </c>
    </row>
    <row r="242" spans="1:17" ht="14.4" customHeight="1" x14ac:dyDescent="0.3">
      <c r="A242" s="737" t="s">
        <v>606</v>
      </c>
      <c r="B242" s="738" t="s">
        <v>7129</v>
      </c>
      <c r="C242" s="738" t="s">
        <v>6633</v>
      </c>
      <c r="D242" s="738" t="s">
        <v>7064</v>
      </c>
      <c r="E242" s="738" t="s">
        <v>7063</v>
      </c>
      <c r="F242" s="741">
        <v>0.36</v>
      </c>
      <c r="G242" s="741">
        <v>79.34</v>
      </c>
      <c r="H242" s="741"/>
      <c r="I242" s="741">
        <v>220.38888888888891</v>
      </c>
      <c r="J242" s="741"/>
      <c r="K242" s="741"/>
      <c r="L242" s="741"/>
      <c r="M242" s="741"/>
      <c r="N242" s="741">
        <v>1.4300000000000002</v>
      </c>
      <c r="O242" s="741">
        <v>237.24</v>
      </c>
      <c r="P242" s="754"/>
      <c r="Q242" s="742">
        <v>165.90209790209789</v>
      </c>
    </row>
    <row r="243" spans="1:17" ht="14.4" customHeight="1" x14ac:dyDescent="0.3">
      <c r="A243" s="737" t="s">
        <v>606</v>
      </c>
      <c r="B243" s="738" t="s">
        <v>7129</v>
      </c>
      <c r="C243" s="738" t="s">
        <v>6633</v>
      </c>
      <c r="D243" s="738" t="s">
        <v>7167</v>
      </c>
      <c r="E243" s="738" t="s">
        <v>7168</v>
      </c>
      <c r="F243" s="741">
        <v>4.4000000000000004</v>
      </c>
      <c r="G243" s="741">
        <v>2639.1200000000003</v>
      </c>
      <c r="H243" s="741">
        <v>0.50113172006258644</v>
      </c>
      <c r="I243" s="741">
        <v>599.80000000000007</v>
      </c>
      <c r="J243" s="741">
        <v>8.7799999999999994</v>
      </c>
      <c r="K243" s="741">
        <v>5266.32</v>
      </c>
      <c r="L243" s="741">
        <v>1</v>
      </c>
      <c r="M243" s="741">
        <v>599.80865603644645</v>
      </c>
      <c r="N243" s="741">
        <v>21.35</v>
      </c>
      <c r="O243" s="741">
        <v>12805.73</v>
      </c>
      <c r="P243" s="754">
        <v>2.431627778030959</v>
      </c>
      <c r="Q243" s="742">
        <v>599.79999999999995</v>
      </c>
    </row>
    <row r="244" spans="1:17" ht="14.4" customHeight="1" x14ac:dyDescent="0.3">
      <c r="A244" s="737" t="s">
        <v>606</v>
      </c>
      <c r="B244" s="738" t="s">
        <v>7129</v>
      </c>
      <c r="C244" s="738" t="s">
        <v>6633</v>
      </c>
      <c r="D244" s="738" t="s">
        <v>7169</v>
      </c>
      <c r="E244" s="738" t="s">
        <v>7168</v>
      </c>
      <c r="F244" s="741">
        <v>8.85</v>
      </c>
      <c r="G244" s="741">
        <v>7077.8799999999992</v>
      </c>
      <c r="H244" s="741">
        <v>1.0231018522533772</v>
      </c>
      <c r="I244" s="741">
        <v>799.76045197740109</v>
      </c>
      <c r="J244" s="741">
        <v>8.65</v>
      </c>
      <c r="K244" s="741">
        <v>6918.06</v>
      </c>
      <c r="L244" s="741">
        <v>1</v>
      </c>
      <c r="M244" s="741">
        <v>799.77572254335257</v>
      </c>
      <c r="N244" s="741">
        <v>14</v>
      </c>
      <c r="O244" s="741">
        <v>11196.710000000001</v>
      </c>
      <c r="P244" s="754">
        <v>1.618475410736536</v>
      </c>
      <c r="Q244" s="742">
        <v>799.7650000000001</v>
      </c>
    </row>
    <row r="245" spans="1:17" ht="14.4" customHeight="1" x14ac:dyDescent="0.3">
      <c r="A245" s="737" t="s">
        <v>606</v>
      </c>
      <c r="B245" s="738" t="s">
        <v>7129</v>
      </c>
      <c r="C245" s="738" t="s">
        <v>6633</v>
      </c>
      <c r="D245" s="738" t="s">
        <v>7170</v>
      </c>
      <c r="E245" s="738" t="s">
        <v>1004</v>
      </c>
      <c r="F245" s="741">
        <v>6.1</v>
      </c>
      <c r="G245" s="741">
        <v>564.16999999999996</v>
      </c>
      <c r="H245" s="741">
        <v>0.17427984492532012</v>
      </c>
      <c r="I245" s="741">
        <v>92.486885245901632</v>
      </c>
      <c r="J245" s="741">
        <v>35</v>
      </c>
      <c r="K245" s="741">
        <v>3237.1499999999996</v>
      </c>
      <c r="L245" s="741">
        <v>1</v>
      </c>
      <c r="M245" s="741">
        <v>92.49</v>
      </c>
      <c r="N245" s="741">
        <v>14.51</v>
      </c>
      <c r="O245" s="741">
        <v>1341.9899999999998</v>
      </c>
      <c r="P245" s="754">
        <v>0.4145591029146008</v>
      </c>
      <c r="Q245" s="742">
        <v>92.487250172294949</v>
      </c>
    </row>
    <row r="246" spans="1:17" ht="14.4" customHeight="1" x14ac:dyDescent="0.3">
      <c r="A246" s="737" t="s">
        <v>606</v>
      </c>
      <c r="B246" s="738" t="s">
        <v>7129</v>
      </c>
      <c r="C246" s="738" t="s">
        <v>6633</v>
      </c>
      <c r="D246" s="738" t="s">
        <v>2357</v>
      </c>
      <c r="E246" s="738" t="s">
        <v>2358</v>
      </c>
      <c r="F246" s="741"/>
      <c r="G246" s="741"/>
      <c r="H246" s="741"/>
      <c r="I246" s="741"/>
      <c r="J246" s="741"/>
      <c r="K246" s="741"/>
      <c r="L246" s="741"/>
      <c r="M246" s="741"/>
      <c r="N246" s="741">
        <v>6</v>
      </c>
      <c r="O246" s="741">
        <v>7724.16</v>
      </c>
      <c r="P246" s="754"/>
      <c r="Q246" s="742">
        <v>1287.3599999999999</v>
      </c>
    </row>
    <row r="247" spans="1:17" ht="14.4" customHeight="1" x14ac:dyDescent="0.3">
      <c r="A247" s="737" t="s">
        <v>606</v>
      </c>
      <c r="B247" s="738" t="s">
        <v>7129</v>
      </c>
      <c r="C247" s="738" t="s">
        <v>6633</v>
      </c>
      <c r="D247" s="738" t="s">
        <v>7171</v>
      </c>
      <c r="E247" s="738" t="s">
        <v>7172</v>
      </c>
      <c r="F247" s="741"/>
      <c r="G247" s="741"/>
      <c r="H247" s="741"/>
      <c r="I247" s="741"/>
      <c r="J247" s="741"/>
      <c r="K247" s="741"/>
      <c r="L247" s="741"/>
      <c r="M247" s="741"/>
      <c r="N247" s="741">
        <v>2.0099999999999998</v>
      </c>
      <c r="O247" s="741">
        <v>3175.25</v>
      </c>
      <c r="P247" s="754"/>
      <c r="Q247" s="742">
        <v>1579.7263681592042</v>
      </c>
    </row>
    <row r="248" spans="1:17" ht="14.4" customHeight="1" x14ac:dyDescent="0.3">
      <c r="A248" s="737" t="s">
        <v>606</v>
      </c>
      <c r="B248" s="738" t="s">
        <v>7129</v>
      </c>
      <c r="C248" s="738" t="s">
        <v>6633</v>
      </c>
      <c r="D248" s="738" t="s">
        <v>7069</v>
      </c>
      <c r="E248" s="738" t="s">
        <v>7070</v>
      </c>
      <c r="F248" s="741">
        <v>2.1</v>
      </c>
      <c r="G248" s="741">
        <v>822.78000000000009</v>
      </c>
      <c r="H248" s="741">
        <v>0.12962962962962965</v>
      </c>
      <c r="I248" s="741">
        <v>391.8</v>
      </c>
      <c r="J248" s="741">
        <v>16.2</v>
      </c>
      <c r="K248" s="741">
        <v>6347.16</v>
      </c>
      <c r="L248" s="741">
        <v>1</v>
      </c>
      <c r="M248" s="741">
        <v>391.8</v>
      </c>
      <c r="N248" s="741">
        <v>4.7</v>
      </c>
      <c r="O248" s="741">
        <v>1841.4599999999998</v>
      </c>
      <c r="P248" s="754">
        <v>0.29012345679012341</v>
      </c>
      <c r="Q248" s="742">
        <v>391.79999999999995</v>
      </c>
    </row>
    <row r="249" spans="1:17" ht="14.4" customHeight="1" x14ac:dyDescent="0.3">
      <c r="A249" s="737" t="s">
        <v>606</v>
      </c>
      <c r="B249" s="738" t="s">
        <v>7129</v>
      </c>
      <c r="C249" s="738" t="s">
        <v>6633</v>
      </c>
      <c r="D249" s="738" t="s">
        <v>7173</v>
      </c>
      <c r="E249" s="738" t="s">
        <v>2282</v>
      </c>
      <c r="F249" s="741"/>
      <c r="G249" s="741"/>
      <c r="H249" s="741"/>
      <c r="I249" s="741"/>
      <c r="J249" s="741">
        <v>0.1</v>
      </c>
      <c r="K249" s="741">
        <v>76.56</v>
      </c>
      <c r="L249" s="741">
        <v>1</v>
      </c>
      <c r="M249" s="741">
        <v>765.6</v>
      </c>
      <c r="N249" s="741">
        <v>0.6</v>
      </c>
      <c r="O249" s="741">
        <v>459.36</v>
      </c>
      <c r="P249" s="754">
        <v>6</v>
      </c>
      <c r="Q249" s="742">
        <v>765.6</v>
      </c>
    </row>
    <row r="250" spans="1:17" ht="14.4" customHeight="1" x14ac:dyDescent="0.3">
      <c r="A250" s="737" t="s">
        <v>606</v>
      </c>
      <c r="B250" s="738" t="s">
        <v>7129</v>
      </c>
      <c r="C250" s="738" t="s">
        <v>6633</v>
      </c>
      <c r="D250" s="738" t="s">
        <v>7174</v>
      </c>
      <c r="E250" s="738" t="s">
        <v>7175</v>
      </c>
      <c r="F250" s="741"/>
      <c r="G250" s="741"/>
      <c r="H250" s="741"/>
      <c r="I250" s="741"/>
      <c r="J250" s="741"/>
      <c r="K250" s="741"/>
      <c r="L250" s="741"/>
      <c r="M250" s="741"/>
      <c r="N250" s="741">
        <v>26</v>
      </c>
      <c r="O250" s="741">
        <v>2849.6</v>
      </c>
      <c r="P250" s="754"/>
      <c r="Q250" s="742">
        <v>109.6</v>
      </c>
    </row>
    <row r="251" spans="1:17" ht="14.4" customHeight="1" x14ac:dyDescent="0.3">
      <c r="A251" s="737" t="s">
        <v>606</v>
      </c>
      <c r="B251" s="738" t="s">
        <v>7129</v>
      </c>
      <c r="C251" s="738" t="s">
        <v>6633</v>
      </c>
      <c r="D251" s="738" t="s">
        <v>7071</v>
      </c>
      <c r="E251" s="738" t="s">
        <v>1743</v>
      </c>
      <c r="F251" s="741">
        <v>2.2999999999999998</v>
      </c>
      <c r="G251" s="741">
        <v>1775.98</v>
      </c>
      <c r="H251" s="741">
        <v>1.6428743223992155</v>
      </c>
      <c r="I251" s="741">
        <v>772.1652173913044</v>
      </c>
      <c r="J251" s="741">
        <v>1.4</v>
      </c>
      <c r="K251" s="741">
        <v>1081.02</v>
      </c>
      <c r="L251" s="741">
        <v>1</v>
      </c>
      <c r="M251" s="741">
        <v>772.15714285714284</v>
      </c>
      <c r="N251" s="741"/>
      <c r="O251" s="741"/>
      <c r="P251" s="754"/>
      <c r="Q251" s="742"/>
    </row>
    <row r="252" spans="1:17" ht="14.4" customHeight="1" x14ac:dyDescent="0.3">
      <c r="A252" s="737" t="s">
        <v>606</v>
      </c>
      <c r="B252" s="738" t="s">
        <v>7129</v>
      </c>
      <c r="C252" s="738" t="s">
        <v>6633</v>
      </c>
      <c r="D252" s="738" t="s">
        <v>7072</v>
      </c>
      <c r="E252" s="738" t="s">
        <v>7073</v>
      </c>
      <c r="F252" s="741">
        <v>5.49</v>
      </c>
      <c r="G252" s="741">
        <v>8626.7099999999991</v>
      </c>
      <c r="H252" s="741"/>
      <c r="I252" s="741">
        <v>1571.349726775956</v>
      </c>
      <c r="J252" s="741"/>
      <c r="K252" s="741"/>
      <c r="L252" s="741"/>
      <c r="M252" s="741"/>
      <c r="N252" s="741"/>
      <c r="O252" s="741"/>
      <c r="P252" s="754"/>
      <c r="Q252" s="742"/>
    </row>
    <row r="253" spans="1:17" ht="14.4" customHeight="1" x14ac:dyDescent="0.3">
      <c r="A253" s="737" t="s">
        <v>606</v>
      </c>
      <c r="B253" s="738" t="s">
        <v>7129</v>
      </c>
      <c r="C253" s="738" t="s">
        <v>6633</v>
      </c>
      <c r="D253" s="738" t="s">
        <v>6902</v>
      </c>
      <c r="E253" s="738" t="s">
        <v>4096</v>
      </c>
      <c r="F253" s="741">
        <v>2</v>
      </c>
      <c r="G253" s="741">
        <v>306.45999999999998</v>
      </c>
      <c r="H253" s="741">
        <v>0.45456028715940605</v>
      </c>
      <c r="I253" s="741">
        <v>153.22999999999999</v>
      </c>
      <c r="J253" s="741">
        <v>4.4000000000000004</v>
      </c>
      <c r="K253" s="741">
        <v>674.19</v>
      </c>
      <c r="L253" s="741">
        <v>1</v>
      </c>
      <c r="M253" s="741">
        <v>153.22499999999999</v>
      </c>
      <c r="N253" s="741">
        <v>0.24</v>
      </c>
      <c r="O253" s="741">
        <v>32.82</v>
      </c>
      <c r="P253" s="754">
        <v>4.8680638989009033E-2</v>
      </c>
      <c r="Q253" s="742">
        <v>136.75</v>
      </c>
    </row>
    <row r="254" spans="1:17" ht="14.4" customHeight="1" x14ac:dyDescent="0.3">
      <c r="A254" s="737" t="s">
        <v>606</v>
      </c>
      <c r="B254" s="738" t="s">
        <v>7129</v>
      </c>
      <c r="C254" s="738" t="s">
        <v>6633</v>
      </c>
      <c r="D254" s="738" t="s">
        <v>7076</v>
      </c>
      <c r="E254" s="738" t="s">
        <v>7077</v>
      </c>
      <c r="F254" s="741">
        <v>2.67</v>
      </c>
      <c r="G254" s="741">
        <v>8482.5099999999984</v>
      </c>
      <c r="H254" s="741">
        <v>0.94471910162414618</v>
      </c>
      <c r="I254" s="741">
        <v>3176.9700374531831</v>
      </c>
      <c r="J254" s="741">
        <v>2.64</v>
      </c>
      <c r="K254" s="741">
        <v>8978.8700000000008</v>
      </c>
      <c r="L254" s="741">
        <v>1</v>
      </c>
      <c r="M254" s="741">
        <v>3401.0871212121215</v>
      </c>
      <c r="N254" s="741"/>
      <c r="O254" s="741"/>
      <c r="P254" s="754"/>
      <c r="Q254" s="742"/>
    </row>
    <row r="255" spans="1:17" ht="14.4" customHeight="1" x14ac:dyDescent="0.3">
      <c r="A255" s="737" t="s">
        <v>606</v>
      </c>
      <c r="B255" s="738" t="s">
        <v>7129</v>
      </c>
      <c r="C255" s="738" t="s">
        <v>6633</v>
      </c>
      <c r="D255" s="738" t="s">
        <v>7176</v>
      </c>
      <c r="E255" s="738" t="s">
        <v>2994</v>
      </c>
      <c r="F255" s="741"/>
      <c r="G255" s="741"/>
      <c r="H255" s="741"/>
      <c r="I255" s="741"/>
      <c r="J255" s="741"/>
      <c r="K255" s="741"/>
      <c r="L255" s="741"/>
      <c r="M255" s="741"/>
      <c r="N255" s="741">
        <v>1.2</v>
      </c>
      <c r="O255" s="741">
        <v>459.12</v>
      </c>
      <c r="P255" s="754"/>
      <c r="Q255" s="742">
        <v>382.6</v>
      </c>
    </row>
    <row r="256" spans="1:17" ht="14.4" customHeight="1" x14ac:dyDescent="0.3">
      <c r="A256" s="737" t="s">
        <v>606</v>
      </c>
      <c r="B256" s="738" t="s">
        <v>7129</v>
      </c>
      <c r="C256" s="738" t="s">
        <v>6633</v>
      </c>
      <c r="D256" s="738" t="s">
        <v>1835</v>
      </c>
      <c r="E256" s="738" t="s">
        <v>6818</v>
      </c>
      <c r="F256" s="741"/>
      <c r="G256" s="741"/>
      <c r="H256" s="741"/>
      <c r="I256" s="741"/>
      <c r="J256" s="741"/>
      <c r="K256" s="741"/>
      <c r="L256" s="741"/>
      <c r="M256" s="741"/>
      <c r="N256" s="741">
        <v>4.29</v>
      </c>
      <c r="O256" s="741">
        <v>44970.9</v>
      </c>
      <c r="P256" s="754"/>
      <c r="Q256" s="742">
        <v>10482.727272727274</v>
      </c>
    </row>
    <row r="257" spans="1:17" ht="14.4" customHeight="1" x14ac:dyDescent="0.3">
      <c r="A257" s="737" t="s">
        <v>606</v>
      </c>
      <c r="B257" s="738" t="s">
        <v>7129</v>
      </c>
      <c r="C257" s="738" t="s">
        <v>6633</v>
      </c>
      <c r="D257" s="738" t="s">
        <v>2360</v>
      </c>
      <c r="E257" s="738" t="s">
        <v>2368</v>
      </c>
      <c r="F257" s="741"/>
      <c r="G257" s="741"/>
      <c r="H257" s="741"/>
      <c r="I257" s="741"/>
      <c r="J257" s="741">
        <v>6</v>
      </c>
      <c r="K257" s="741">
        <v>19036.68</v>
      </c>
      <c r="L257" s="741">
        <v>1</v>
      </c>
      <c r="M257" s="741">
        <v>3172.78</v>
      </c>
      <c r="N257" s="741">
        <v>2</v>
      </c>
      <c r="O257" s="741">
        <v>6345.56</v>
      </c>
      <c r="P257" s="754">
        <v>0.33333333333333337</v>
      </c>
      <c r="Q257" s="742">
        <v>3172.78</v>
      </c>
    </row>
    <row r="258" spans="1:17" ht="14.4" customHeight="1" x14ac:dyDescent="0.3">
      <c r="A258" s="737" t="s">
        <v>606</v>
      </c>
      <c r="B258" s="738" t="s">
        <v>7129</v>
      </c>
      <c r="C258" s="738" t="s">
        <v>6633</v>
      </c>
      <c r="D258" s="738" t="s">
        <v>1943</v>
      </c>
      <c r="E258" s="738" t="s">
        <v>1944</v>
      </c>
      <c r="F258" s="741"/>
      <c r="G258" s="741"/>
      <c r="H258" s="741"/>
      <c r="I258" s="741"/>
      <c r="J258" s="741">
        <v>1</v>
      </c>
      <c r="K258" s="741">
        <v>13041.6</v>
      </c>
      <c r="L258" s="741">
        <v>1</v>
      </c>
      <c r="M258" s="741">
        <v>13041.6</v>
      </c>
      <c r="N258" s="741"/>
      <c r="O258" s="741"/>
      <c r="P258" s="754"/>
      <c r="Q258" s="742"/>
    </row>
    <row r="259" spans="1:17" ht="14.4" customHeight="1" x14ac:dyDescent="0.3">
      <c r="A259" s="737" t="s">
        <v>606</v>
      </c>
      <c r="B259" s="738" t="s">
        <v>7129</v>
      </c>
      <c r="C259" s="738" t="s">
        <v>6633</v>
      </c>
      <c r="D259" s="738" t="s">
        <v>6820</v>
      </c>
      <c r="E259" s="738" t="s">
        <v>1944</v>
      </c>
      <c r="F259" s="741">
        <v>1</v>
      </c>
      <c r="G259" s="741">
        <v>7778.66</v>
      </c>
      <c r="H259" s="741"/>
      <c r="I259" s="741">
        <v>7778.66</v>
      </c>
      <c r="J259" s="741"/>
      <c r="K259" s="741"/>
      <c r="L259" s="741"/>
      <c r="M259" s="741"/>
      <c r="N259" s="741"/>
      <c r="O259" s="741"/>
      <c r="P259" s="754"/>
      <c r="Q259" s="742"/>
    </row>
    <row r="260" spans="1:17" ht="14.4" customHeight="1" x14ac:dyDescent="0.3">
      <c r="A260" s="737" t="s">
        <v>606</v>
      </c>
      <c r="B260" s="738" t="s">
        <v>7129</v>
      </c>
      <c r="C260" s="738" t="s">
        <v>6633</v>
      </c>
      <c r="D260" s="738" t="s">
        <v>7177</v>
      </c>
      <c r="E260" s="738" t="s">
        <v>7178</v>
      </c>
      <c r="F260" s="741">
        <v>0.3</v>
      </c>
      <c r="G260" s="741">
        <v>236.94</v>
      </c>
      <c r="H260" s="741"/>
      <c r="I260" s="741">
        <v>789.80000000000007</v>
      </c>
      <c r="J260" s="741"/>
      <c r="K260" s="741"/>
      <c r="L260" s="741"/>
      <c r="M260" s="741"/>
      <c r="N260" s="741">
        <v>2.0300000000000002</v>
      </c>
      <c r="O260" s="741">
        <v>1603.29</v>
      </c>
      <c r="P260" s="754"/>
      <c r="Q260" s="742">
        <v>789.79802955665014</v>
      </c>
    </row>
    <row r="261" spans="1:17" ht="14.4" customHeight="1" x14ac:dyDescent="0.3">
      <c r="A261" s="737" t="s">
        <v>606</v>
      </c>
      <c r="B261" s="738" t="s">
        <v>7129</v>
      </c>
      <c r="C261" s="738" t="s">
        <v>6633</v>
      </c>
      <c r="D261" s="738" t="s">
        <v>7080</v>
      </c>
      <c r="E261" s="738" t="s">
        <v>7081</v>
      </c>
      <c r="F261" s="741">
        <v>4.0999999999999996</v>
      </c>
      <c r="G261" s="741">
        <v>8714.9599999999991</v>
      </c>
      <c r="H261" s="741">
        <v>6.833333333333333</v>
      </c>
      <c r="I261" s="741">
        <v>2125.6</v>
      </c>
      <c r="J261" s="741">
        <v>0.6</v>
      </c>
      <c r="K261" s="741">
        <v>1275.3599999999999</v>
      </c>
      <c r="L261" s="741">
        <v>1</v>
      </c>
      <c r="M261" s="741">
        <v>2125.6</v>
      </c>
      <c r="N261" s="741"/>
      <c r="O261" s="741"/>
      <c r="P261" s="754"/>
      <c r="Q261" s="742"/>
    </row>
    <row r="262" spans="1:17" ht="14.4" customHeight="1" x14ac:dyDescent="0.3">
      <c r="A262" s="737" t="s">
        <v>606</v>
      </c>
      <c r="B262" s="738" t="s">
        <v>7129</v>
      </c>
      <c r="C262" s="738" t="s">
        <v>6633</v>
      </c>
      <c r="D262" s="738" t="s">
        <v>7082</v>
      </c>
      <c r="E262" s="738" t="s">
        <v>7070</v>
      </c>
      <c r="F262" s="741">
        <v>13.8</v>
      </c>
      <c r="G262" s="741">
        <v>2704.3099999999995</v>
      </c>
      <c r="H262" s="741">
        <v>0.41084949804321924</v>
      </c>
      <c r="I262" s="741">
        <v>195.96449275362315</v>
      </c>
      <c r="J262" s="741">
        <v>33.6</v>
      </c>
      <c r="K262" s="741">
        <v>6582.24</v>
      </c>
      <c r="L262" s="741">
        <v>1</v>
      </c>
      <c r="M262" s="741">
        <v>195.89999999999998</v>
      </c>
      <c r="N262" s="741">
        <v>34</v>
      </c>
      <c r="O262" s="741">
        <v>6660.5999999999995</v>
      </c>
      <c r="P262" s="754">
        <v>1.0119047619047619</v>
      </c>
      <c r="Q262" s="742">
        <v>195.89999999999998</v>
      </c>
    </row>
    <row r="263" spans="1:17" ht="14.4" customHeight="1" x14ac:dyDescent="0.3">
      <c r="A263" s="737" t="s">
        <v>606</v>
      </c>
      <c r="B263" s="738" t="s">
        <v>7129</v>
      </c>
      <c r="C263" s="738" t="s">
        <v>6633</v>
      </c>
      <c r="D263" s="738" t="s">
        <v>7179</v>
      </c>
      <c r="E263" s="738" t="s">
        <v>7180</v>
      </c>
      <c r="F263" s="741"/>
      <c r="G263" s="741"/>
      <c r="H263" s="741"/>
      <c r="I263" s="741"/>
      <c r="J263" s="741">
        <v>2.1</v>
      </c>
      <c r="K263" s="741">
        <v>1323</v>
      </c>
      <c r="L263" s="741">
        <v>1</v>
      </c>
      <c r="M263" s="741">
        <v>630</v>
      </c>
      <c r="N263" s="741">
        <v>0.89999999999999991</v>
      </c>
      <c r="O263" s="741">
        <v>360.36</v>
      </c>
      <c r="P263" s="754">
        <v>0.27238095238095239</v>
      </c>
      <c r="Q263" s="742">
        <v>400.40000000000003</v>
      </c>
    </row>
    <row r="264" spans="1:17" ht="14.4" customHeight="1" x14ac:dyDescent="0.3">
      <c r="A264" s="737" t="s">
        <v>606</v>
      </c>
      <c r="B264" s="738" t="s">
        <v>7129</v>
      </c>
      <c r="C264" s="738" t="s">
        <v>6633</v>
      </c>
      <c r="D264" s="738" t="s">
        <v>7181</v>
      </c>
      <c r="E264" s="738" t="s">
        <v>7182</v>
      </c>
      <c r="F264" s="741"/>
      <c r="G264" s="741"/>
      <c r="H264" s="741"/>
      <c r="I264" s="741"/>
      <c r="J264" s="741">
        <v>1</v>
      </c>
      <c r="K264" s="741">
        <v>883.95</v>
      </c>
      <c r="L264" s="741">
        <v>1</v>
      </c>
      <c r="M264" s="741">
        <v>883.95</v>
      </c>
      <c r="N264" s="741"/>
      <c r="O264" s="741"/>
      <c r="P264" s="754"/>
      <c r="Q264" s="742"/>
    </row>
    <row r="265" spans="1:17" ht="14.4" customHeight="1" x14ac:dyDescent="0.3">
      <c r="A265" s="737" t="s">
        <v>606</v>
      </c>
      <c r="B265" s="738" t="s">
        <v>7129</v>
      </c>
      <c r="C265" s="738" t="s">
        <v>6633</v>
      </c>
      <c r="D265" s="738" t="s">
        <v>7183</v>
      </c>
      <c r="E265" s="738" t="s">
        <v>2935</v>
      </c>
      <c r="F265" s="741"/>
      <c r="G265" s="741"/>
      <c r="H265" s="741"/>
      <c r="I265" s="741"/>
      <c r="J265" s="741">
        <v>15.2</v>
      </c>
      <c r="K265" s="741">
        <v>1665.92</v>
      </c>
      <c r="L265" s="741">
        <v>1</v>
      </c>
      <c r="M265" s="741">
        <v>109.60000000000001</v>
      </c>
      <c r="N265" s="741"/>
      <c r="O265" s="741"/>
      <c r="P265" s="754"/>
      <c r="Q265" s="742"/>
    </row>
    <row r="266" spans="1:17" ht="14.4" customHeight="1" x14ac:dyDescent="0.3">
      <c r="A266" s="737" t="s">
        <v>606</v>
      </c>
      <c r="B266" s="738" t="s">
        <v>7129</v>
      </c>
      <c r="C266" s="738" t="s">
        <v>6633</v>
      </c>
      <c r="D266" s="738" t="s">
        <v>7184</v>
      </c>
      <c r="E266" s="738" t="s">
        <v>7185</v>
      </c>
      <c r="F266" s="741"/>
      <c r="G266" s="741"/>
      <c r="H266" s="741"/>
      <c r="I266" s="741"/>
      <c r="J266" s="741">
        <v>3.3</v>
      </c>
      <c r="K266" s="741">
        <v>1093.6199999999999</v>
      </c>
      <c r="L266" s="741">
        <v>1</v>
      </c>
      <c r="M266" s="741">
        <v>331.4</v>
      </c>
      <c r="N266" s="741">
        <v>3.5500000000000003</v>
      </c>
      <c r="O266" s="741">
        <v>1176.47</v>
      </c>
      <c r="P266" s="754">
        <v>1.0757575757575759</v>
      </c>
      <c r="Q266" s="742">
        <v>331.4</v>
      </c>
    </row>
    <row r="267" spans="1:17" ht="14.4" customHeight="1" x14ac:dyDescent="0.3">
      <c r="A267" s="737" t="s">
        <v>606</v>
      </c>
      <c r="B267" s="738" t="s">
        <v>7129</v>
      </c>
      <c r="C267" s="738" t="s">
        <v>6633</v>
      </c>
      <c r="D267" s="738" t="s">
        <v>6737</v>
      </c>
      <c r="E267" s="738" t="s">
        <v>6778</v>
      </c>
      <c r="F267" s="741"/>
      <c r="G267" s="741"/>
      <c r="H267" s="741"/>
      <c r="I267" s="741"/>
      <c r="J267" s="741"/>
      <c r="K267" s="741"/>
      <c r="L267" s="741"/>
      <c r="M267" s="741"/>
      <c r="N267" s="741">
        <v>0</v>
      </c>
      <c r="O267" s="741">
        <v>0</v>
      </c>
      <c r="P267" s="754"/>
      <c r="Q267" s="742"/>
    </row>
    <row r="268" spans="1:17" ht="14.4" customHeight="1" x14ac:dyDescent="0.3">
      <c r="A268" s="737" t="s">
        <v>606</v>
      </c>
      <c r="B268" s="738" t="s">
        <v>7129</v>
      </c>
      <c r="C268" s="738" t="s">
        <v>6633</v>
      </c>
      <c r="D268" s="738" t="s">
        <v>6737</v>
      </c>
      <c r="E268" s="738" t="s">
        <v>3036</v>
      </c>
      <c r="F268" s="741"/>
      <c r="G268" s="741"/>
      <c r="H268" s="741"/>
      <c r="I268" s="741"/>
      <c r="J268" s="741"/>
      <c r="K268" s="741"/>
      <c r="L268" s="741"/>
      <c r="M268" s="741"/>
      <c r="N268" s="741">
        <v>3</v>
      </c>
      <c r="O268" s="741">
        <v>17655.39</v>
      </c>
      <c r="P268" s="754"/>
      <c r="Q268" s="742">
        <v>5885.13</v>
      </c>
    </row>
    <row r="269" spans="1:17" ht="14.4" customHeight="1" x14ac:dyDescent="0.3">
      <c r="A269" s="737" t="s">
        <v>606</v>
      </c>
      <c r="B269" s="738" t="s">
        <v>7129</v>
      </c>
      <c r="C269" s="738" t="s">
        <v>6633</v>
      </c>
      <c r="D269" s="738" t="s">
        <v>7186</v>
      </c>
      <c r="E269" s="738" t="s">
        <v>1951</v>
      </c>
      <c r="F269" s="741">
        <v>1</v>
      </c>
      <c r="G269" s="741">
        <v>8629.83</v>
      </c>
      <c r="H269" s="741"/>
      <c r="I269" s="741">
        <v>8629.83</v>
      </c>
      <c r="J269" s="741"/>
      <c r="K269" s="741"/>
      <c r="L269" s="741"/>
      <c r="M269" s="741"/>
      <c r="N269" s="741"/>
      <c r="O269" s="741"/>
      <c r="P269" s="754"/>
      <c r="Q269" s="742"/>
    </row>
    <row r="270" spans="1:17" ht="14.4" customHeight="1" x14ac:dyDescent="0.3">
      <c r="A270" s="737" t="s">
        <v>606</v>
      </c>
      <c r="B270" s="738" t="s">
        <v>7129</v>
      </c>
      <c r="C270" s="738" t="s">
        <v>6633</v>
      </c>
      <c r="D270" s="738" t="s">
        <v>7187</v>
      </c>
      <c r="E270" s="738" t="s">
        <v>7188</v>
      </c>
      <c r="F270" s="741">
        <v>8</v>
      </c>
      <c r="G270" s="741">
        <v>34519.279999999999</v>
      </c>
      <c r="H270" s="741"/>
      <c r="I270" s="741">
        <v>4314.91</v>
      </c>
      <c r="J270" s="741"/>
      <c r="K270" s="741"/>
      <c r="L270" s="741"/>
      <c r="M270" s="741"/>
      <c r="N270" s="741"/>
      <c r="O270" s="741"/>
      <c r="P270" s="754"/>
      <c r="Q270" s="742"/>
    </row>
    <row r="271" spans="1:17" ht="14.4" customHeight="1" x14ac:dyDescent="0.3">
      <c r="A271" s="737" t="s">
        <v>606</v>
      </c>
      <c r="B271" s="738" t="s">
        <v>7129</v>
      </c>
      <c r="C271" s="738" t="s">
        <v>6633</v>
      </c>
      <c r="D271" s="738" t="s">
        <v>7083</v>
      </c>
      <c r="E271" s="738" t="s">
        <v>7084</v>
      </c>
      <c r="F271" s="741"/>
      <c r="G271" s="741"/>
      <c r="H271" s="741"/>
      <c r="I271" s="741"/>
      <c r="J271" s="741">
        <v>2.9</v>
      </c>
      <c r="K271" s="741">
        <v>6164.24</v>
      </c>
      <c r="L271" s="741">
        <v>1</v>
      </c>
      <c r="M271" s="741">
        <v>2125.6</v>
      </c>
      <c r="N271" s="741">
        <v>1</v>
      </c>
      <c r="O271" s="741">
        <v>2125.6</v>
      </c>
      <c r="P271" s="754">
        <v>0.34482758620689657</v>
      </c>
      <c r="Q271" s="742">
        <v>2125.6</v>
      </c>
    </row>
    <row r="272" spans="1:17" ht="14.4" customHeight="1" x14ac:dyDescent="0.3">
      <c r="A272" s="737" t="s">
        <v>606</v>
      </c>
      <c r="B272" s="738" t="s">
        <v>7129</v>
      </c>
      <c r="C272" s="738" t="s">
        <v>6633</v>
      </c>
      <c r="D272" s="738" t="s">
        <v>7085</v>
      </c>
      <c r="E272" s="738" t="s">
        <v>1315</v>
      </c>
      <c r="F272" s="741"/>
      <c r="G272" s="741"/>
      <c r="H272" s="741"/>
      <c r="I272" s="741"/>
      <c r="J272" s="741"/>
      <c r="K272" s="741"/>
      <c r="L272" s="741"/>
      <c r="M272" s="741"/>
      <c r="N272" s="741">
        <v>7.8000000000000007</v>
      </c>
      <c r="O272" s="741">
        <v>6160.77</v>
      </c>
      <c r="P272" s="754"/>
      <c r="Q272" s="742">
        <v>789.84230769230771</v>
      </c>
    </row>
    <row r="273" spans="1:17" ht="14.4" customHeight="1" x14ac:dyDescent="0.3">
      <c r="A273" s="737" t="s">
        <v>606</v>
      </c>
      <c r="B273" s="738" t="s">
        <v>7129</v>
      </c>
      <c r="C273" s="738" t="s">
        <v>6633</v>
      </c>
      <c r="D273" s="738" t="s">
        <v>7189</v>
      </c>
      <c r="E273" s="738" t="s">
        <v>2898</v>
      </c>
      <c r="F273" s="741"/>
      <c r="G273" s="741"/>
      <c r="H273" s="741"/>
      <c r="I273" s="741"/>
      <c r="J273" s="741"/>
      <c r="K273" s="741"/>
      <c r="L273" s="741"/>
      <c r="M273" s="741"/>
      <c r="N273" s="741">
        <v>1</v>
      </c>
      <c r="O273" s="741">
        <v>1631.86</v>
      </c>
      <c r="P273" s="754"/>
      <c r="Q273" s="742">
        <v>1631.86</v>
      </c>
    </row>
    <row r="274" spans="1:17" ht="14.4" customHeight="1" x14ac:dyDescent="0.3">
      <c r="A274" s="737" t="s">
        <v>606</v>
      </c>
      <c r="B274" s="738" t="s">
        <v>7129</v>
      </c>
      <c r="C274" s="738" t="s">
        <v>6633</v>
      </c>
      <c r="D274" s="738" t="s">
        <v>7088</v>
      </c>
      <c r="E274" s="738" t="s">
        <v>2898</v>
      </c>
      <c r="F274" s="741"/>
      <c r="G274" s="741"/>
      <c r="H274" s="741"/>
      <c r="I274" s="741"/>
      <c r="J274" s="741">
        <v>15</v>
      </c>
      <c r="K274" s="741">
        <v>48956.4</v>
      </c>
      <c r="L274" s="741">
        <v>1</v>
      </c>
      <c r="M274" s="741">
        <v>3263.76</v>
      </c>
      <c r="N274" s="741">
        <v>5.23</v>
      </c>
      <c r="O274" s="741">
        <v>17069.330000000002</v>
      </c>
      <c r="P274" s="754">
        <v>0.3486639131962318</v>
      </c>
      <c r="Q274" s="742">
        <v>3263.7342256214151</v>
      </c>
    </row>
    <row r="275" spans="1:17" ht="14.4" customHeight="1" x14ac:dyDescent="0.3">
      <c r="A275" s="737" t="s">
        <v>606</v>
      </c>
      <c r="B275" s="738" t="s">
        <v>7129</v>
      </c>
      <c r="C275" s="738" t="s">
        <v>6633</v>
      </c>
      <c r="D275" s="738" t="s">
        <v>7089</v>
      </c>
      <c r="E275" s="738" t="s">
        <v>2973</v>
      </c>
      <c r="F275" s="741"/>
      <c r="G275" s="741"/>
      <c r="H275" s="741"/>
      <c r="I275" s="741"/>
      <c r="J275" s="741"/>
      <c r="K275" s="741"/>
      <c r="L275" s="741"/>
      <c r="M275" s="741"/>
      <c r="N275" s="741">
        <v>0.3</v>
      </c>
      <c r="O275" s="741">
        <v>177.51</v>
      </c>
      <c r="P275" s="754"/>
      <c r="Q275" s="742">
        <v>591.70000000000005</v>
      </c>
    </row>
    <row r="276" spans="1:17" ht="14.4" customHeight="1" x14ac:dyDescent="0.3">
      <c r="A276" s="737" t="s">
        <v>606</v>
      </c>
      <c r="B276" s="738" t="s">
        <v>7129</v>
      </c>
      <c r="C276" s="738" t="s">
        <v>6633</v>
      </c>
      <c r="D276" s="738" t="s">
        <v>7190</v>
      </c>
      <c r="E276" s="738" t="s">
        <v>2772</v>
      </c>
      <c r="F276" s="741"/>
      <c r="G276" s="741"/>
      <c r="H276" s="741"/>
      <c r="I276" s="741"/>
      <c r="J276" s="741"/>
      <c r="K276" s="741"/>
      <c r="L276" s="741"/>
      <c r="M276" s="741"/>
      <c r="N276" s="741">
        <v>0.4</v>
      </c>
      <c r="O276" s="741">
        <v>108.06</v>
      </c>
      <c r="P276" s="754"/>
      <c r="Q276" s="742">
        <v>270.14999999999998</v>
      </c>
    </row>
    <row r="277" spans="1:17" ht="14.4" customHeight="1" x14ac:dyDescent="0.3">
      <c r="A277" s="737" t="s">
        <v>606</v>
      </c>
      <c r="B277" s="738" t="s">
        <v>7129</v>
      </c>
      <c r="C277" s="738" t="s">
        <v>6633</v>
      </c>
      <c r="D277" s="738" t="s">
        <v>6825</v>
      </c>
      <c r="E277" s="738" t="s">
        <v>6826</v>
      </c>
      <c r="F277" s="741"/>
      <c r="G277" s="741"/>
      <c r="H277" s="741"/>
      <c r="I277" s="741"/>
      <c r="J277" s="741"/>
      <c r="K277" s="741"/>
      <c r="L277" s="741"/>
      <c r="M277" s="741"/>
      <c r="N277" s="741">
        <v>0.49</v>
      </c>
      <c r="O277" s="741">
        <v>222.87</v>
      </c>
      <c r="P277" s="754"/>
      <c r="Q277" s="742">
        <v>454.83673469387759</v>
      </c>
    </row>
    <row r="278" spans="1:17" ht="14.4" customHeight="1" x14ac:dyDescent="0.3">
      <c r="A278" s="737" t="s">
        <v>606</v>
      </c>
      <c r="B278" s="738" t="s">
        <v>7129</v>
      </c>
      <c r="C278" s="738" t="s">
        <v>6633</v>
      </c>
      <c r="D278" s="738" t="s">
        <v>6739</v>
      </c>
      <c r="E278" s="738" t="s">
        <v>3040</v>
      </c>
      <c r="F278" s="741"/>
      <c r="G278" s="741"/>
      <c r="H278" s="741"/>
      <c r="I278" s="741"/>
      <c r="J278" s="741"/>
      <c r="K278" s="741"/>
      <c r="L278" s="741"/>
      <c r="M278" s="741"/>
      <c r="N278" s="741">
        <v>2</v>
      </c>
      <c r="O278" s="741">
        <v>42319</v>
      </c>
      <c r="P278" s="754"/>
      <c r="Q278" s="742">
        <v>21159.5</v>
      </c>
    </row>
    <row r="279" spans="1:17" ht="14.4" customHeight="1" x14ac:dyDescent="0.3">
      <c r="A279" s="737" t="s">
        <v>606</v>
      </c>
      <c r="B279" s="738" t="s">
        <v>7129</v>
      </c>
      <c r="C279" s="738" t="s">
        <v>6633</v>
      </c>
      <c r="D279" s="738" t="s">
        <v>6827</v>
      </c>
      <c r="E279" s="738" t="s">
        <v>6826</v>
      </c>
      <c r="F279" s="741"/>
      <c r="G279" s="741"/>
      <c r="H279" s="741"/>
      <c r="I279" s="741"/>
      <c r="J279" s="741"/>
      <c r="K279" s="741"/>
      <c r="L279" s="741"/>
      <c r="M279" s="741"/>
      <c r="N279" s="741">
        <v>0.21000000000000002</v>
      </c>
      <c r="O279" s="741">
        <v>191.04000000000002</v>
      </c>
      <c r="P279" s="754"/>
      <c r="Q279" s="742">
        <v>909.71428571428578</v>
      </c>
    </row>
    <row r="280" spans="1:17" ht="14.4" customHeight="1" x14ac:dyDescent="0.3">
      <c r="A280" s="737" t="s">
        <v>606</v>
      </c>
      <c r="B280" s="738" t="s">
        <v>7129</v>
      </c>
      <c r="C280" s="738" t="s">
        <v>6831</v>
      </c>
      <c r="D280" s="738" t="s">
        <v>6832</v>
      </c>
      <c r="E280" s="738" t="s">
        <v>6833</v>
      </c>
      <c r="F280" s="741">
        <v>10</v>
      </c>
      <c r="G280" s="741">
        <v>27287.1</v>
      </c>
      <c r="H280" s="741">
        <v>1.5827398636460133</v>
      </c>
      <c r="I280" s="741">
        <v>2728.71</v>
      </c>
      <c r="J280" s="741">
        <v>7</v>
      </c>
      <c r="K280" s="741">
        <v>17240.419999999998</v>
      </c>
      <c r="L280" s="741">
        <v>1</v>
      </c>
      <c r="M280" s="741">
        <v>2462.9171428571426</v>
      </c>
      <c r="N280" s="741">
        <v>12</v>
      </c>
      <c r="O280" s="741">
        <v>31693.800000000003</v>
      </c>
      <c r="P280" s="754">
        <v>1.8383426853870153</v>
      </c>
      <c r="Q280" s="742">
        <v>2641.15</v>
      </c>
    </row>
    <row r="281" spans="1:17" ht="14.4" customHeight="1" x14ac:dyDescent="0.3">
      <c r="A281" s="737" t="s">
        <v>606</v>
      </c>
      <c r="B281" s="738" t="s">
        <v>7129</v>
      </c>
      <c r="C281" s="738" t="s">
        <v>6831</v>
      </c>
      <c r="D281" s="738" t="s">
        <v>6834</v>
      </c>
      <c r="E281" s="738" t="s">
        <v>6833</v>
      </c>
      <c r="F281" s="741">
        <v>1</v>
      </c>
      <c r="G281" s="741">
        <v>1614.05</v>
      </c>
      <c r="H281" s="741">
        <v>1.0985761152175983</v>
      </c>
      <c r="I281" s="741">
        <v>1614.05</v>
      </c>
      <c r="J281" s="741">
        <v>1</v>
      </c>
      <c r="K281" s="741">
        <v>1469.22</v>
      </c>
      <c r="L281" s="741">
        <v>1</v>
      </c>
      <c r="M281" s="741">
        <v>1469.22</v>
      </c>
      <c r="N281" s="741">
        <v>1</v>
      </c>
      <c r="O281" s="741">
        <v>1471.63</v>
      </c>
      <c r="P281" s="754">
        <v>1.0016403261594589</v>
      </c>
      <c r="Q281" s="742">
        <v>1471.63</v>
      </c>
    </row>
    <row r="282" spans="1:17" ht="14.4" customHeight="1" x14ac:dyDescent="0.3">
      <c r="A282" s="737" t="s">
        <v>606</v>
      </c>
      <c r="B282" s="738" t="s">
        <v>7129</v>
      </c>
      <c r="C282" s="738" t="s">
        <v>6831</v>
      </c>
      <c r="D282" s="738" t="s">
        <v>6835</v>
      </c>
      <c r="E282" s="738" t="s">
        <v>6836</v>
      </c>
      <c r="F282" s="741">
        <v>2</v>
      </c>
      <c r="G282" s="741">
        <v>19372.2</v>
      </c>
      <c r="H282" s="741">
        <v>1.9558376182884882</v>
      </c>
      <c r="I282" s="741">
        <v>9686.1</v>
      </c>
      <c r="J282" s="741">
        <v>1</v>
      </c>
      <c r="K282" s="741">
        <v>9904.81</v>
      </c>
      <c r="L282" s="741">
        <v>1</v>
      </c>
      <c r="M282" s="741">
        <v>9904.81</v>
      </c>
      <c r="N282" s="741">
        <v>3</v>
      </c>
      <c r="O282" s="741">
        <v>30927.449999999997</v>
      </c>
      <c r="P282" s="754">
        <v>3.1224677707093824</v>
      </c>
      <c r="Q282" s="742">
        <v>10309.15</v>
      </c>
    </row>
    <row r="283" spans="1:17" ht="14.4" customHeight="1" x14ac:dyDescent="0.3">
      <c r="A283" s="737" t="s">
        <v>606</v>
      </c>
      <c r="B283" s="738" t="s">
        <v>7129</v>
      </c>
      <c r="C283" s="738" t="s">
        <v>6831</v>
      </c>
      <c r="D283" s="738" t="s">
        <v>7096</v>
      </c>
      <c r="E283" s="738" t="s">
        <v>7097</v>
      </c>
      <c r="F283" s="741">
        <v>1</v>
      </c>
      <c r="G283" s="741">
        <v>925.57</v>
      </c>
      <c r="H283" s="741"/>
      <c r="I283" s="741">
        <v>925.57</v>
      </c>
      <c r="J283" s="741"/>
      <c r="K283" s="741"/>
      <c r="L283" s="741"/>
      <c r="M283" s="741"/>
      <c r="N283" s="741">
        <v>1</v>
      </c>
      <c r="O283" s="741">
        <v>1211.6099999999999</v>
      </c>
      <c r="P283" s="754"/>
      <c r="Q283" s="742">
        <v>1211.6099999999999</v>
      </c>
    </row>
    <row r="284" spans="1:17" ht="14.4" customHeight="1" x14ac:dyDescent="0.3">
      <c r="A284" s="737" t="s">
        <v>606</v>
      </c>
      <c r="B284" s="738" t="s">
        <v>7129</v>
      </c>
      <c r="C284" s="738" t="s">
        <v>6831</v>
      </c>
      <c r="D284" s="738" t="s">
        <v>6837</v>
      </c>
      <c r="E284" s="738" t="s">
        <v>6838</v>
      </c>
      <c r="F284" s="741">
        <v>13</v>
      </c>
      <c r="G284" s="741">
        <v>3102.84</v>
      </c>
      <c r="H284" s="741">
        <v>1.2880947834245247</v>
      </c>
      <c r="I284" s="741">
        <v>238.68</v>
      </c>
      <c r="J284" s="741">
        <v>10</v>
      </c>
      <c r="K284" s="741">
        <v>2408.8599999999997</v>
      </c>
      <c r="L284" s="741">
        <v>1</v>
      </c>
      <c r="M284" s="741">
        <v>240.88599999999997</v>
      </c>
      <c r="N284" s="741">
        <v>16</v>
      </c>
      <c r="O284" s="741">
        <v>3925.96</v>
      </c>
      <c r="P284" s="754">
        <v>1.6297999883762446</v>
      </c>
      <c r="Q284" s="742">
        <v>245.3725</v>
      </c>
    </row>
    <row r="285" spans="1:17" ht="14.4" customHeight="1" x14ac:dyDescent="0.3">
      <c r="A285" s="737" t="s">
        <v>606</v>
      </c>
      <c r="B285" s="738" t="s">
        <v>7129</v>
      </c>
      <c r="C285" s="738" t="s">
        <v>6841</v>
      </c>
      <c r="D285" s="738" t="s">
        <v>7191</v>
      </c>
      <c r="E285" s="738" t="s">
        <v>7192</v>
      </c>
      <c r="F285" s="741">
        <v>8</v>
      </c>
      <c r="G285" s="741">
        <v>5783.76</v>
      </c>
      <c r="H285" s="741"/>
      <c r="I285" s="741">
        <v>722.97</v>
      </c>
      <c r="J285" s="741"/>
      <c r="K285" s="741"/>
      <c r="L285" s="741"/>
      <c r="M285" s="741"/>
      <c r="N285" s="741"/>
      <c r="O285" s="741"/>
      <c r="P285" s="754"/>
      <c r="Q285" s="742"/>
    </row>
    <row r="286" spans="1:17" ht="14.4" customHeight="1" x14ac:dyDescent="0.3">
      <c r="A286" s="737" t="s">
        <v>606</v>
      </c>
      <c r="B286" s="738" t="s">
        <v>7129</v>
      </c>
      <c r="C286" s="738" t="s">
        <v>6841</v>
      </c>
      <c r="D286" s="738" t="s">
        <v>7193</v>
      </c>
      <c r="E286" s="738" t="s">
        <v>7194</v>
      </c>
      <c r="F286" s="741">
        <v>1</v>
      </c>
      <c r="G286" s="741">
        <v>4312</v>
      </c>
      <c r="H286" s="741"/>
      <c r="I286" s="741">
        <v>4312</v>
      </c>
      <c r="J286" s="741"/>
      <c r="K286" s="741"/>
      <c r="L286" s="741"/>
      <c r="M286" s="741"/>
      <c r="N286" s="741"/>
      <c r="O286" s="741"/>
      <c r="P286" s="754"/>
      <c r="Q286" s="742"/>
    </row>
    <row r="287" spans="1:17" ht="14.4" customHeight="1" x14ac:dyDescent="0.3">
      <c r="A287" s="737" t="s">
        <v>606</v>
      </c>
      <c r="B287" s="738" t="s">
        <v>7129</v>
      </c>
      <c r="C287" s="738" t="s">
        <v>6841</v>
      </c>
      <c r="D287" s="738" t="s">
        <v>7195</v>
      </c>
      <c r="E287" s="738" t="s">
        <v>7196</v>
      </c>
      <c r="F287" s="741">
        <v>2</v>
      </c>
      <c r="G287" s="741">
        <v>174.1</v>
      </c>
      <c r="H287" s="741">
        <v>1</v>
      </c>
      <c r="I287" s="741">
        <v>87.05</v>
      </c>
      <c r="J287" s="741">
        <v>2</v>
      </c>
      <c r="K287" s="741">
        <v>174.1</v>
      </c>
      <c r="L287" s="741">
        <v>1</v>
      </c>
      <c r="M287" s="741">
        <v>87.05</v>
      </c>
      <c r="N287" s="741">
        <v>2</v>
      </c>
      <c r="O287" s="741">
        <v>174.1</v>
      </c>
      <c r="P287" s="754">
        <v>1</v>
      </c>
      <c r="Q287" s="742">
        <v>87.05</v>
      </c>
    </row>
    <row r="288" spans="1:17" ht="14.4" customHeight="1" x14ac:dyDescent="0.3">
      <c r="A288" s="737" t="s">
        <v>606</v>
      </c>
      <c r="B288" s="738" t="s">
        <v>7129</v>
      </c>
      <c r="C288" s="738" t="s">
        <v>6841</v>
      </c>
      <c r="D288" s="738" t="s">
        <v>7197</v>
      </c>
      <c r="E288" s="738" t="s">
        <v>7196</v>
      </c>
      <c r="F288" s="741">
        <v>8</v>
      </c>
      <c r="G288" s="741">
        <v>1032.24</v>
      </c>
      <c r="H288" s="741"/>
      <c r="I288" s="741">
        <v>129.03</v>
      </c>
      <c r="J288" s="741"/>
      <c r="K288" s="741"/>
      <c r="L288" s="741"/>
      <c r="M288" s="741"/>
      <c r="N288" s="741">
        <v>8</v>
      </c>
      <c r="O288" s="741">
        <v>1032.24</v>
      </c>
      <c r="P288" s="754"/>
      <c r="Q288" s="742">
        <v>129.03</v>
      </c>
    </row>
    <row r="289" spans="1:17" ht="14.4" customHeight="1" x14ac:dyDescent="0.3">
      <c r="A289" s="737" t="s">
        <v>606</v>
      </c>
      <c r="B289" s="738" t="s">
        <v>7129</v>
      </c>
      <c r="C289" s="738" t="s">
        <v>6841</v>
      </c>
      <c r="D289" s="738" t="s">
        <v>7198</v>
      </c>
      <c r="E289" s="738" t="s">
        <v>7199</v>
      </c>
      <c r="F289" s="741">
        <v>1</v>
      </c>
      <c r="G289" s="741">
        <v>687</v>
      </c>
      <c r="H289" s="741">
        <v>0.5</v>
      </c>
      <c r="I289" s="741">
        <v>687</v>
      </c>
      <c r="J289" s="741">
        <v>2</v>
      </c>
      <c r="K289" s="741">
        <v>1374</v>
      </c>
      <c r="L289" s="741">
        <v>1</v>
      </c>
      <c r="M289" s="741">
        <v>687</v>
      </c>
      <c r="N289" s="741">
        <v>1</v>
      </c>
      <c r="O289" s="741">
        <v>687</v>
      </c>
      <c r="P289" s="754">
        <v>0.5</v>
      </c>
      <c r="Q289" s="742">
        <v>687</v>
      </c>
    </row>
    <row r="290" spans="1:17" ht="14.4" customHeight="1" x14ac:dyDescent="0.3">
      <c r="A290" s="737" t="s">
        <v>606</v>
      </c>
      <c r="B290" s="738" t="s">
        <v>7129</v>
      </c>
      <c r="C290" s="738" t="s">
        <v>6841</v>
      </c>
      <c r="D290" s="738" t="s">
        <v>7200</v>
      </c>
      <c r="E290" s="738" t="s">
        <v>7201</v>
      </c>
      <c r="F290" s="741">
        <v>4</v>
      </c>
      <c r="G290" s="741">
        <v>1998.12</v>
      </c>
      <c r="H290" s="741"/>
      <c r="I290" s="741">
        <v>499.53</v>
      </c>
      <c r="J290" s="741"/>
      <c r="K290" s="741"/>
      <c r="L290" s="741"/>
      <c r="M290" s="741"/>
      <c r="N290" s="741"/>
      <c r="O290" s="741"/>
      <c r="P290" s="754"/>
      <c r="Q290" s="742"/>
    </row>
    <row r="291" spans="1:17" ht="14.4" customHeight="1" x14ac:dyDescent="0.3">
      <c r="A291" s="737" t="s">
        <v>606</v>
      </c>
      <c r="B291" s="738" t="s">
        <v>7129</v>
      </c>
      <c r="C291" s="738" t="s">
        <v>6841</v>
      </c>
      <c r="D291" s="738" t="s">
        <v>7202</v>
      </c>
      <c r="E291" s="738" t="s">
        <v>7203</v>
      </c>
      <c r="F291" s="741">
        <v>1</v>
      </c>
      <c r="G291" s="741">
        <v>9657.8700000000008</v>
      </c>
      <c r="H291" s="741"/>
      <c r="I291" s="741">
        <v>9657.8700000000008</v>
      </c>
      <c r="J291" s="741"/>
      <c r="K291" s="741"/>
      <c r="L291" s="741"/>
      <c r="M291" s="741"/>
      <c r="N291" s="741"/>
      <c r="O291" s="741"/>
      <c r="P291" s="754"/>
      <c r="Q291" s="742"/>
    </row>
    <row r="292" spans="1:17" ht="14.4" customHeight="1" x14ac:dyDescent="0.3">
      <c r="A292" s="737" t="s">
        <v>606</v>
      </c>
      <c r="B292" s="738" t="s">
        <v>7129</v>
      </c>
      <c r="C292" s="738" t="s">
        <v>6841</v>
      </c>
      <c r="D292" s="738" t="s">
        <v>7204</v>
      </c>
      <c r="E292" s="738" t="s">
        <v>7196</v>
      </c>
      <c r="F292" s="741">
        <v>5</v>
      </c>
      <c r="G292" s="741">
        <v>345.09999999999997</v>
      </c>
      <c r="H292" s="741">
        <v>0.99999999999999989</v>
      </c>
      <c r="I292" s="741">
        <v>69.02</v>
      </c>
      <c r="J292" s="741">
        <v>5</v>
      </c>
      <c r="K292" s="741">
        <v>345.1</v>
      </c>
      <c r="L292" s="741">
        <v>1</v>
      </c>
      <c r="M292" s="741">
        <v>69.02000000000001</v>
      </c>
      <c r="N292" s="741">
        <v>8</v>
      </c>
      <c r="O292" s="741">
        <v>552.16</v>
      </c>
      <c r="P292" s="754">
        <v>1.5999999999999999</v>
      </c>
      <c r="Q292" s="742">
        <v>69.02</v>
      </c>
    </row>
    <row r="293" spans="1:17" ht="14.4" customHeight="1" x14ac:dyDescent="0.3">
      <c r="A293" s="737" t="s">
        <v>606</v>
      </c>
      <c r="B293" s="738" t="s">
        <v>7129</v>
      </c>
      <c r="C293" s="738" t="s">
        <v>6841</v>
      </c>
      <c r="D293" s="738" t="s">
        <v>7205</v>
      </c>
      <c r="E293" s="738" t="s">
        <v>7196</v>
      </c>
      <c r="F293" s="741">
        <v>2</v>
      </c>
      <c r="G293" s="741">
        <v>169.96</v>
      </c>
      <c r="H293" s="741"/>
      <c r="I293" s="741">
        <v>84.98</v>
      </c>
      <c r="J293" s="741"/>
      <c r="K293" s="741"/>
      <c r="L293" s="741"/>
      <c r="M293" s="741"/>
      <c r="N293" s="741">
        <v>1</v>
      </c>
      <c r="O293" s="741">
        <v>84.98</v>
      </c>
      <c r="P293" s="754"/>
      <c r="Q293" s="742">
        <v>84.98</v>
      </c>
    </row>
    <row r="294" spans="1:17" ht="14.4" customHeight="1" x14ac:dyDescent="0.3">
      <c r="A294" s="737" t="s">
        <v>606</v>
      </c>
      <c r="B294" s="738" t="s">
        <v>7129</v>
      </c>
      <c r="C294" s="738" t="s">
        <v>6841</v>
      </c>
      <c r="D294" s="738" t="s">
        <v>7206</v>
      </c>
      <c r="E294" s="738" t="s">
        <v>7207</v>
      </c>
      <c r="F294" s="741"/>
      <c r="G294" s="741"/>
      <c r="H294" s="741"/>
      <c r="I294" s="741"/>
      <c r="J294" s="741">
        <v>6</v>
      </c>
      <c r="K294" s="741">
        <v>1440</v>
      </c>
      <c r="L294" s="741">
        <v>1</v>
      </c>
      <c r="M294" s="741">
        <v>240</v>
      </c>
      <c r="N294" s="741"/>
      <c r="O294" s="741"/>
      <c r="P294" s="754"/>
      <c r="Q294" s="742"/>
    </row>
    <row r="295" spans="1:17" ht="14.4" customHeight="1" x14ac:dyDescent="0.3">
      <c r="A295" s="737" t="s">
        <v>606</v>
      </c>
      <c r="B295" s="738" t="s">
        <v>7129</v>
      </c>
      <c r="C295" s="738" t="s">
        <v>6841</v>
      </c>
      <c r="D295" s="738" t="s">
        <v>7208</v>
      </c>
      <c r="E295" s="738" t="s">
        <v>7207</v>
      </c>
      <c r="F295" s="741"/>
      <c r="G295" s="741"/>
      <c r="H295" s="741"/>
      <c r="I295" s="741"/>
      <c r="J295" s="741">
        <v>0.35</v>
      </c>
      <c r="K295" s="741">
        <v>425.6</v>
      </c>
      <c r="L295" s="741">
        <v>1</v>
      </c>
      <c r="M295" s="741">
        <v>1216.0000000000002</v>
      </c>
      <c r="N295" s="741"/>
      <c r="O295" s="741"/>
      <c r="P295" s="754"/>
      <c r="Q295" s="742"/>
    </row>
    <row r="296" spans="1:17" ht="14.4" customHeight="1" x14ac:dyDescent="0.3">
      <c r="A296" s="737" t="s">
        <v>606</v>
      </c>
      <c r="B296" s="738" t="s">
        <v>7129</v>
      </c>
      <c r="C296" s="738" t="s">
        <v>6841</v>
      </c>
      <c r="D296" s="738" t="s">
        <v>7209</v>
      </c>
      <c r="E296" s="738" t="s">
        <v>7210</v>
      </c>
      <c r="F296" s="741">
        <v>1</v>
      </c>
      <c r="G296" s="741">
        <v>1078.8499999999999</v>
      </c>
      <c r="H296" s="741">
        <v>1</v>
      </c>
      <c r="I296" s="741">
        <v>1078.8499999999999</v>
      </c>
      <c r="J296" s="741">
        <v>1</v>
      </c>
      <c r="K296" s="741">
        <v>1078.8499999999999</v>
      </c>
      <c r="L296" s="741">
        <v>1</v>
      </c>
      <c r="M296" s="741">
        <v>1078.8499999999999</v>
      </c>
      <c r="N296" s="741"/>
      <c r="O296" s="741"/>
      <c r="P296" s="754"/>
      <c r="Q296" s="742"/>
    </row>
    <row r="297" spans="1:17" ht="14.4" customHeight="1" x14ac:dyDescent="0.3">
      <c r="A297" s="737" t="s">
        <v>606</v>
      </c>
      <c r="B297" s="738" t="s">
        <v>7129</v>
      </c>
      <c r="C297" s="738" t="s">
        <v>6841</v>
      </c>
      <c r="D297" s="738" t="s">
        <v>7211</v>
      </c>
      <c r="E297" s="738" t="s">
        <v>7212</v>
      </c>
      <c r="F297" s="741">
        <v>1</v>
      </c>
      <c r="G297" s="741">
        <v>6551.89</v>
      </c>
      <c r="H297" s="741"/>
      <c r="I297" s="741">
        <v>6551.89</v>
      </c>
      <c r="J297" s="741"/>
      <c r="K297" s="741"/>
      <c r="L297" s="741"/>
      <c r="M297" s="741"/>
      <c r="N297" s="741"/>
      <c r="O297" s="741"/>
      <c r="P297" s="754"/>
      <c r="Q297" s="742"/>
    </row>
    <row r="298" spans="1:17" ht="14.4" customHeight="1" x14ac:dyDescent="0.3">
      <c r="A298" s="737" t="s">
        <v>606</v>
      </c>
      <c r="B298" s="738" t="s">
        <v>7129</v>
      </c>
      <c r="C298" s="738" t="s">
        <v>6841</v>
      </c>
      <c r="D298" s="738" t="s">
        <v>7213</v>
      </c>
      <c r="E298" s="738" t="s">
        <v>7214</v>
      </c>
      <c r="F298" s="741">
        <v>1</v>
      </c>
      <c r="G298" s="741">
        <v>5440.91</v>
      </c>
      <c r="H298" s="741">
        <v>0.5</v>
      </c>
      <c r="I298" s="741">
        <v>5440.91</v>
      </c>
      <c r="J298" s="741">
        <v>2</v>
      </c>
      <c r="K298" s="741">
        <v>10881.82</v>
      </c>
      <c r="L298" s="741">
        <v>1</v>
      </c>
      <c r="M298" s="741">
        <v>5440.91</v>
      </c>
      <c r="N298" s="741"/>
      <c r="O298" s="741"/>
      <c r="P298" s="754"/>
      <c r="Q298" s="742"/>
    </row>
    <row r="299" spans="1:17" ht="14.4" customHeight="1" x14ac:dyDescent="0.3">
      <c r="A299" s="737" t="s">
        <v>606</v>
      </c>
      <c r="B299" s="738" t="s">
        <v>7129</v>
      </c>
      <c r="C299" s="738" t="s">
        <v>6841</v>
      </c>
      <c r="D299" s="738" t="s">
        <v>7215</v>
      </c>
      <c r="E299" s="738" t="s">
        <v>7216</v>
      </c>
      <c r="F299" s="741"/>
      <c r="G299" s="741"/>
      <c r="H299" s="741"/>
      <c r="I299" s="741"/>
      <c r="J299" s="741">
        <v>6</v>
      </c>
      <c r="K299" s="741">
        <v>30500.159999999996</v>
      </c>
      <c r="L299" s="741">
        <v>1</v>
      </c>
      <c r="M299" s="741">
        <v>5083.3599999999997</v>
      </c>
      <c r="N299" s="741"/>
      <c r="O299" s="741"/>
      <c r="P299" s="754"/>
      <c r="Q299" s="742"/>
    </row>
    <row r="300" spans="1:17" ht="14.4" customHeight="1" x14ac:dyDescent="0.3">
      <c r="A300" s="737" t="s">
        <v>606</v>
      </c>
      <c r="B300" s="738" t="s">
        <v>7129</v>
      </c>
      <c r="C300" s="738" t="s">
        <v>6841</v>
      </c>
      <c r="D300" s="738" t="s">
        <v>7217</v>
      </c>
      <c r="E300" s="738" t="s">
        <v>7218</v>
      </c>
      <c r="F300" s="741"/>
      <c r="G300" s="741"/>
      <c r="H300" s="741"/>
      <c r="I300" s="741"/>
      <c r="J300" s="741">
        <v>4</v>
      </c>
      <c r="K300" s="741">
        <v>26282.2</v>
      </c>
      <c r="L300" s="741">
        <v>1</v>
      </c>
      <c r="M300" s="741">
        <v>6570.55</v>
      </c>
      <c r="N300" s="741"/>
      <c r="O300" s="741"/>
      <c r="P300" s="754"/>
      <c r="Q300" s="742"/>
    </row>
    <row r="301" spans="1:17" ht="14.4" customHeight="1" x14ac:dyDescent="0.3">
      <c r="A301" s="737" t="s">
        <v>606</v>
      </c>
      <c r="B301" s="738" t="s">
        <v>7129</v>
      </c>
      <c r="C301" s="738" t="s">
        <v>6841</v>
      </c>
      <c r="D301" s="738" t="s">
        <v>7219</v>
      </c>
      <c r="E301" s="738" t="s">
        <v>7196</v>
      </c>
      <c r="F301" s="741">
        <v>5</v>
      </c>
      <c r="G301" s="741">
        <v>481.9</v>
      </c>
      <c r="H301" s="741"/>
      <c r="I301" s="741">
        <v>96.38</v>
      </c>
      <c r="J301" s="741"/>
      <c r="K301" s="741"/>
      <c r="L301" s="741"/>
      <c r="M301" s="741"/>
      <c r="N301" s="741"/>
      <c r="O301" s="741"/>
      <c r="P301" s="754"/>
      <c r="Q301" s="742"/>
    </row>
    <row r="302" spans="1:17" ht="14.4" customHeight="1" x14ac:dyDescent="0.3">
      <c r="A302" s="737" t="s">
        <v>606</v>
      </c>
      <c r="B302" s="738" t="s">
        <v>7129</v>
      </c>
      <c r="C302" s="738" t="s">
        <v>6841</v>
      </c>
      <c r="D302" s="738" t="s">
        <v>7220</v>
      </c>
      <c r="E302" s="738" t="s">
        <v>7196</v>
      </c>
      <c r="F302" s="741">
        <v>1</v>
      </c>
      <c r="G302" s="741">
        <v>90.16</v>
      </c>
      <c r="H302" s="741">
        <v>1</v>
      </c>
      <c r="I302" s="741">
        <v>90.16</v>
      </c>
      <c r="J302" s="741">
        <v>1</v>
      </c>
      <c r="K302" s="741">
        <v>90.16</v>
      </c>
      <c r="L302" s="741">
        <v>1</v>
      </c>
      <c r="M302" s="741">
        <v>90.16</v>
      </c>
      <c r="N302" s="741">
        <v>4</v>
      </c>
      <c r="O302" s="741">
        <v>360.64</v>
      </c>
      <c r="P302" s="754">
        <v>4</v>
      </c>
      <c r="Q302" s="742">
        <v>90.16</v>
      </c>
    </row>
    <row r="303" spans="1:17" ht="14.4" customHeight="1" x14ac:dyDescent="0.3">
      <c r="A303" s="737" t="s">
        <v>606</v>
      </c>
      <c r="B303" s="738" t="s">
        <v>7129</v>
      </c>
      <c r="C303" s="738" t="s">
        <v>6841</v>
      </c>
      <c r="D303" s="738" t="s">
        <v>7221</v>
      </c>
      <c r="E303" s="738" t="s">
        <v>7222</v>
      </c>
      <c r="F303" s="741">
        <v>4</v>
      </c>
      <c r="G303" s="741">
        <v>241.6</v>
      </c>
      <c r="H303" s="741"/>
      <c r="I303" s="741">
        <v>60.4</v>
      </c>
      <c r="J303" s="741"/>
      <c r="K303" s="741"/>
      <c r="L303" s="741"/>
      <c r="M303" s="741"/>
      <c r="N303" s="741"/>
      <c r="O303" s="741"/>
      <c r="P303" s="754"/>
      <c r="Q303" s="742"/>
    </row>
    <row r="304" spans="1:17" ht="14.4" customHeight="1" x14ac:dyDescent="0.3">
      <c r="A304" s="737" t="s">
        <v>606</v>
      </c>
      <c r="B304" s="738" t="s">
        <v>7129</v>
      </c>
      <c r="C304" s="738" t="s">
        <v>6841</v>
      </c>
      <c r="D304" s="738" t="s">
        <v>7223</v>
      </c>
      <c r="E304" s="738" t="s">
        <v>7224</v>
      </c>
      <c r="F304" s="741">
        <v>1</v>
      </c>
      <c r="G304" s="741">
        <v>85.5</v>
      </c>
      <c r="H304" s="741"/>
      <c r="I304" s="741">
        <v>85.5</v>
      </c>
      <c r="J304" s="741"/>
      <c r="K304" s="741"/>
      <c r="L304" s="741"/>
      <c r="M304" s="741"/>
      <c r="N304" s="741"/>
      <c r="O304" s="741"/>
      <c r="P304" s="754"/>
      <c r="Q304" s="742"/>
    </row>
    <row r="305" spans="1:17" ht="14.4" customHeight="1" x14ac:dyDescent="0.3">
      <c r="A305" s="737" t="s">
        <v>606</v>
      </c>
      <c r="B305" s="738" t="s">
        <v>7129</v>
      </c>
      <c r="C305" s="738" t="s">
        <v>6841</v>
      </c>
      <c r="D305" s="738" t="s">
        <v>7225</v>
      </c>
      <c r="E305" s="738" t="s">
        <v>7226</v>
      </c>
      <c r="F305" s="741">
        <v>1</v>
      </c>
      <c r="G305" s="741">
        <v>1046.73</v>
      </c>
      <c r="H305" s="741">
        <v>1</v>
      </c>
      <c r="I305" s="741">
        <v>1046.73</v>
      </c>
      <c r="J305" s="741">
        <v>1</v>
      </c>
      <c r="K305" s="741">
        <v>1046.73</v>
      </c>
      <c r="L305" s="741">
        <v>1</v>
      </c>
      <c r="M305" s="741">
        <v>1046.73</v>
      </c>
      <c r="N305" s="741"/>
      <c r="O305" s="741"/>
      <c r="P305" s="754"/>
      <c r="Q305" s="742"/>
    </row>
    <row r="306" spans="1:17" ht="14.4" customHeight="1" x14ac:dyDescent="0.3">
      <c r="A306" s="737" t="s">
        <v>606</v>
      </c>
      <c r="B306" s="738" t="s">
        <v>7129</v>
      </c>
      <c r="C306" s="738" t="s">
        <v>6841</v>
      </c>
      <c r="D306" s="738" t="s">
        <v>7227</v>
      </c>
      <c r="E306" s="738" t="s">
        <v>7228</v>
      </c>
      <c r="F306" s="741">
        <v>1</v>
      </c>
      <c r="G306" s="741">
        <v>724.42</v>
      </c>
      <c r="H306" s="741">
        <v>1</v>
      </c>
      <c r="I306" s="741">
        <v>724.42</v>
      </c>
      <c r="J306" s="741">
        <v>1</v>
      </c>
      <c r="K306" s="741">
        <v>724.42</v>
      </c>
      <c r="L306" s="741">
        <v>1</v>
      </c>
      <c r="M306" s="741">
        <v>724.42</v>
      </c>
      <c r="N306" s="741"/>
      <c r="O306" s="741"/>
      <c r="P306" s="754"/>
      <c r="Q306" s="742"/>
    </row>
    <row r="307" spans="1:17" ht="14.4" customHeight="1" x14ac:dyDescent="0.3">
      <c r="A307" s="737" t="s">
        <v>606</v>
      </c>
      <c r="B307" s="738" t="s">
        <v>7129</v>
      </c>
      <c r="C307" s="738" t="s">
        <v>6841</v>
      </c>
      <c r="D307" s="738" t="s">
        <v>7229</v>
      </c>
      <c r="E307" s="738" t="s">
        <v>7230</v>
      </c>
      <c r="F307" s="741">
        <v>1</v>
      </c>
      <c r="G307" s="741">
        <v>239.4</v>
      </c>
      <c r="H307" s="741">
        <v>0.5</v>
      </c>
      <c r="I307" s="741">
        <v>239.4</v>
      </c>
      <c r="J307" s="741">
        <v>2</v>
      </c>
      <c r="K307" s="741">
        <v>478.8</v>
      </c>
      <c r="L307" s="741">
        <v>1</v>
      </c>
      <c r="M307" s="741">
        <v>239.4</v>
      </c>
      <c r="N307" s="741"/>
      <c r="O307" s="741"/>
      <c r="P307" s="754"/>
      <c r="Q307" s="742"/>
    </row>
    <row r="308" spans="1:17" ht="14.4" customHeight="1" x14ac:dyDescent="0.3">
      <c r="A308" s="737" t="s">
        <v>606</v>
      </c>
      <c r="B308" s="738" t="s">
        <v>7129</v>
      </c>
      <c r="C308" s="738" t="s">
        <v>6841</v>
      </c>
      <c r="D308" s="738" t="s">
        <v>7231</v>
      </c>
      <c r="E308" s="738" t="s">
        <v>7232</v>
      </c>
      <c r="F308" s="741">
        <v>4</v>
      </c>
      <c r="G308" s="741">
        <v>1125.08</v>
      </c>
      <c r="H308" s="741">
        <v>1.3333333333333333</v>
      </c>
      <c r="I308" s="741">
        <v>281.27</v>
      </c>
      <c r="J308" s="741">
        <v>3</v>
      </c>
      <c r="K308" s="741">
        <v>843.81</v>
      </c>
      <c r="L308" s="741">
        <v>1</v>
      </c>
      <c r="M308" s="741">
        <v>281.27</v>
      </c>
      <c r="N308" s="741">
        <v>7</v>
      </c>
      <c r="O308" s="741">
        <v>1968.8899999999999</v>
      </c>
      <c r="P308" s="754">
        <v>2.3333333333333335</v>
      </c>
      <c r="Q308" s="742">
        <v>281.27</v>
      </c>
    </row>
    <row r="309" spans="1:17" ht="14.4" customHeight="1" x14ac:dyDescent="0.3">
      <c r="A309" s="737" t="s">
        <v>606</v>
      </c>
      <c r="B309" s="738" t="s">
        <v>7129</v>
      </c>
      <c r="C309" s="738" t="s">
        <v>6841</v>
      </c>
      <c r="D309" s="738" t="s">
        <v>7098</v>
      </c>
      <c r="E309" s="738" t="s">
        <v>7099</v>
      </c>
      <c r="F309" s="741"/>
      <c r="G309" s="741"/>
      <c r="H309" s="741"/>
      <c r="I309" s="741"/>
      <c r="J309" s="741"/>
      <c r="K309" s="741"/>
      <c r="L309" s="741"/>
      <c r="M309" s="741"/>
      <c r="N309" s="741">
        <v>2</v>
      </c>
      <c r="O309" s="741">
        <v>3414.62</v>
      </c>
      <c r="P309" s="754"/>
      <c r="Q309" s="742">
        <v>1707.31</v>
      </c>
    </row>
    <row r="310" spans="1:17" ht="14.4" customHeight="1" x14ac:dyDescent="0.3">
      <c r="A310" s="737" t="s">
        <v>606</v>
      </c>
      <c r="B310" s="738" t="s">
        <v>7129</v>
      </c>
      <c r="C310" s="738" t="s">
        <v>6841</v>
      </c>
      <c r="D310" s="738" t="s">
        <v>6842</v>
      </c>
      <c r="E310" s="738" t="s">
        <v>6843</v>
      </c>
      <c r="F310" s="741">
        <v>1</v>
      </c>
      <c r="G310" s="741">
        <v>796.5</v>
      </c>
      <c r="H310" s="741">
        <v>0.2</v>
      </c>
      <c r="I310" s="741">
        <v>796.5</v>
      </c>
      <c r="J310" s="741">
        <v>5</v>
      </c>
      <c r="K310" s="741">
        <v>3982.5</v>
      </c>
      <c r="L310" s="741">
        <v>1</v>
      </c>
      <c r="M310" s="741">
        <v>796.5</v>
      </c>
      <c r="N310" s="741">
        <v>2</v>
      </c>
      <c r="O310" s="741">
        <v>1593</v>
      </c>
      <c r="P310" s="754">
        <v>0.4</v>
      </c>
      <c r="Q310" s="742">
        <v>796.5</v>
      </c>
    </row>
    <row r="311" spans="1:17" ht="14.4" customHeight="1" x14ac:dyDescent="0.3">
      <c r="A311" s="737" t="s">
        <v>606</v>
      </c>
      <c r="B311" s="738" t="s">
        <v>7129</v>
      </c>
      <c r="C311" s="738" t="s">
        <v>6841</v>
      </c>
      <c r="D311" s="738" t="s">
        <v>6844</v>
      </c>
      <c r="E311" s="738" t="s">
        <v>6845</v>
      </c>
      <c r="F311" s="741">
        <v>4</v>
      </c>
      <c r="G311" s="741">
        <v>1509.2</v>
      </c>
      <c r="H311" s="741">
        <v>0.8</v>
      </c>
      <c r="I311" s="741">
        <v>377.3</v>
      </c>
      <c r="J311" s="741">
        <v>5</v>
      </c>
      <c r="K311" s="741">
        <v>1886.5</v>
      </c>
      <c r="L311" s="741">
        <v>1</v>
      </c>
      <c r="M311" s="741">
        <v>377.3</v>
      </c>
      <c r="N311" s="741">
        <v>4</v>
      </c>
      <c r="O311" s="741">
        <v>1509.2</v>
      </c>
      <c r="P311" s="754">
        <v>0.8</v>
      </c>
      <c r="Q311" s="742">
        <v>377.3</v>
      </c>
    </row>
    <row r="312" spans="1:17" ht="14.4" customHeight="1" x14ac:dyDescent="0.3">
      <c r="A312" s="737" t="s">
        <v>606</v>
      </c>
      <c r="B312" s="738" t="s">
        <v>7129</v>
      </c>
      <c r="C312" s="738" t="s">
        <v>6841</v>
      </c>
      <c r="D312" s="738" t="s">
        <v>7233</v>
      </c>
      <c r="E312" s="738" t="s">
        <v>7234</v>
      </c>
      <c r="F312" s="741">
        <v>1</v>
      </c>
      <c r="G312" s="741">
        <v>901.64</v>
      </c>
      <c r="H312" s="741">
        <v>1</v>
      </c>
      <c r="I312" s="741">
        <v>901.64</v>
      </c>
      <c r="J312" s="741">
        <v>1</v>
      </c>
      <c r="K312" s="741">
        <v>901.64</v>
      </c>
      <c r="L312" s="741">
        <v>1</v>
      </c>
      <c r="M312" s="741">
        <v>901.64</v>
      </c>
      <c r="N312" s="741"/>
      <c r="O312" s="741"/>
      <c r="P312" s="754"/>
      <c r="Q312" s="742"/>
    </row>
    <row r="313" spans="1:17" ht="14.4" customHeight="1" x14ac:dyDescent="0.3">
      <c r="A313" s="737" t="s">
        <v>606</v>
      </c>
      <c r="B313" s="738" t="s">
        <v>7129</v>
      </c>
      <c r="C313" s="738" t="s">
        <v>6841</v>
      </c>
      <c r="D313" s="738" t="s">
        <v>7235</v>
      </c>
      <c r="E313" s="738" t="s">
        <v>7236</v>
      </c>
      <c r="F313" s="741">
        <v>1</v>
      </c>
      <c r="G313" s="741">
        <v>223.85</v>
      </c>
      <c r="H313" s="741">
        <v>0.33333333333333337</v>
      </c>
      <c r="I313" s="741">
        <v>223.85</v>
      </c>
      <c r="J313" s="741">
        <v>3</v>
      </c>
      <c r="K313" s="741">
        <v>671.55</v>
      </c>
      <c r="L313" s="741">
        <v>1</v>
      </c>
      <c r="M313" s="741">
        <v>223.85</v>
      </c>
      <c r="N313" s="741">
        <v>1</v>
      </c>
      <c r="O313" s="741">
        <v>223.85</v>
      </c>
      <c r="P313" s="754">
        <v>0.33333333333333337</v>
      </c>
      <c r="Q313" s="742">
        <v>223.85</v>
      </c>
    </row>
    <row r="314" spans="1:17" ht="14.4" customHeight="1" x14ac:dyDescent="0.3">
      <c r="A314" s="737" t="s">
        <v>606</v>
      </c>
      <c r="B314" s="738" t="s">
        <v>7129</v>
      </c>
      <c r="C314" s="738" t="s">
        <v>6841</v>
      </c>
      <c r="D314" s="738" t="s">
        <v>7237</v>
      </c>
      <c r="E314" s="738" t="s">
        <v>7238</v>
      </c>
      <c r="F314" s="741">
        <v>1</v>
      </c>
      <c r="G314" s="741">
        <v>3537.32</v>
      </c>
      <c r="H314" s="741">
        <v>1</v>
      </c>
      <c r="I314" s="741">
        <v>3537.32</v>
      </c>
      <c r="J314" s="741">
        <v>1</v>
      </c>
      <c r="K314" s="741">
        <v>3537.32</v>
      </c>
      <c r="L314" s="741">
        <v>1</v>
      </c>
      <c r="M314" s="741">
        <v>3537.32</v>
      </c>
      <c r="N314" s="741"/>
      <c r="O314" s="741"/>
      <c r="P314" s="754"/>
      <c r="Q314" s="742"/>
    </row>
    <row r="315" spans="1:17" ht="14.4" customHeight="1" x14ac:dyDescent="0.3">
      <c r="A315" s="737" t="s">
        <v>606</v>
      </c>
      <c r="B315" s="738" t="s">
        <v>7129</v>
      </c>
      <c r="C315" s="738" t="s">
        <v>6841</v>
      </c>
      <c r="D315" s="738" t="s">
        <v>7239</v>
      </c>
      <c r="E315" s="738" t="s">
        <v>7240</v>
      </c>
      <c r="F315" s="741">
        <v>18</v>
      </c>
      <c r="G315" s="741">
        <v>3643.2000000000003</v>
      </c>
      <c r="H315" s="741">
        <v>1.6363636363636365</v>
      </c>
      <c r="I315" s="741">
        <v>202.4</v>
      </c>
      <c r="J315" s="741">
        <v>11</v>
      </c>
      <c r="K315" s="741">
        <v>2226.4</v>
      </c>
      <c r="L315" s="741">
        <v>1</v>
      </c>
      <c r="M315" s="741">
        <v>202.4</v>
      </c>
      <c r="N315" s="741">
        <v>5</v>
      </c>
      <c r="O315" s="741">
        <v>1012</v>
      </c>
      <c r="P315" s="754">
        <v>0.45454545454545453</v>
      </c>
      <c r="Q315" s="742">
        <v>202.4</v>
      </c>
    </row>
    <row r="316" spans="1:17" ht="14.4" customHeight="1" x14ac:dyDescent="0.3">
      <c r="A316" s="737" t="s">
        <v>606</v>
      </c>
      <c r="B316" s="738" t="s">
        <v>7129</v>
      </c>
      <c r="C316" s="738" t="s">
        <v>6841</v>
      </c>
      <c r="D316" s="738" t="s">
        <v>7241</v>
      </c>
      <c r="E316" s="738" t="s">
        <v>7242</v>
      </c>
      <c r="F316" s="741"/>
      <c r="G316" s="741"/>
      <c r="H316" s="741"/>
      <c r="I316" s="741"/>
      <c r="J316" s="741"/>
      <c r="K316" s="741"/>
      <c r="L316" s="741"/>
      <c r="M316" s="741"/>
      <c r="N316" s="741">
        <v>1</v>
      </c>
      <c r="O316" s="741">
        <v>1665</v>
      </c>
      <c r="P316" s="754"/>
      <c r="Q316" s="742">
        <v>1665</v>
      </c>
    </row>
    <row r="317" spans="1:17" ht="14.4" customHeight="1" x14ac:dyDescent="0.3">
      <c r="A317" s="737" t="s">
        <v>606</v>
      </c>
      <c r="B317" s="738" t="s">
        <v>7129</v>
      </c>
      <c r="C317" s="738" t="s">
        <v>6841</v>
      </c>
      <c r="D317" s="738" t="s">
        <v>7243</v>
      </c>
      <c r="E317" s="738" t="s">
        <v>7244</v>
      </c>
      <c r="F317" s="741">
        <v>1</v>
      </c>
      <c r="G317" s="741">
        <v>10124.24</v>
      </c>
      <c r="H317" s="741"/>
      <c r="I317" s="741">
        <v>10124.24</v>
      </c>
      <c r="J317" s="741"/>
      <c r="K317" s="741"/>
      <c r="L317" s="741"/>
      <c r="M317" s="741"/>
      <c r="N317" s="741">
        <v>1</v>
      </c>
      <c r="O317" s="741">
        <v>9719.2999999999993</v>
      </c>
      <c r="P317" s="754"/>
      <c r="Q317" s="742">
        <v>9719.2999999999993</v>
      </c>
    </row>
    <row r="318" spans="1:17" ht="14.4" customHeight="1" x14ac:dyDescent="0.3">
      <c r="A318" s="737" t="s">
        <v>606</v>
      </c>
      <c r="B318" s="738" t="s">
        <v>7129</v>
      </c>
      <c r="C318" s="738" t="s">
        <v>6841</v>
      </c>
      <c r="D318" s="738" t="s">
        <v>7245</v>
      </c>
      <c r="E318" s="738" t="s">
        <v>7246</v>
      </c>
      <c r="F318" s="741">
        <v>1</v>
      </c>
      <c r="G318" s="741">
        <v>6663.71</v>
      </c>
      <c r="H318" s="741"/>
      <c r="I318" s="741">
        <v>6663.71</v>
      </c>
      <c r="J318" s="741"/>
      <c r="K318" s="741"/>
      <c r="L318" s="741"/>
      <c r="M318" s="741"/>
      <c r="N318" s="741">
        <v>1</v>
      </c>
      <c r="O318" s="741">
        <v>6397.2</v>
      </c>
      <c r="P318" s="754"/>
      <c r="Q318" s="742">
        <v>6397.2</v>
      </c>
    </row>
    <row r="319" spans="1:17" ht="14.4" customHeight="1" x14ac:dyDescent="0.3">
      <c r="A319" s="737" t="s">
        <v>606</v>
      </c>
      <c r="B319" s="738" t="s">
        <v>7129</v>
      </c>
      <c r="C319" s="738" t="s">
        <v>6841</v>
      </c>
      <c r="D319" s="738" t="s">
        <v>7247</v>
      </c>
      <c r="E319" s="738" t="s">
        <v>7248</v>
      </c>
      <c r="F319" s="741"/>
      <c r="G319" s="741"/>
      <c r="H319" s="741"/>
      <c r="I319" s="741"/>
      <c r="J319" s="741">
        <v>1</v>
      </c>
      <c r="K319" s="741">
        <v>740</v>
      </c>
      <c r="L319" s="741">
        <v>1</v>
      </c>
      <c r="M319" s="741">
        <v>740</v>
      </c>
      <c r="N319" s="741"/>
      <c r="O319" s="741"/>
      <c r="P319" s="754"/>
      <c r="Q319" s="742"/>
    </row>
    <row r="320" spans="1:17" ht="14.4" customHeight="1" x14ac:dyDescent="0.3">
      <c r="A320" s="737" t="s">
        <v>606</v>
      </c>
      <c r="B320" s="738" t="s">
        <v>7129</v>
      </c>
      <c r="C320" s="738" t="s">
        <v>6841</v>
      </c>
      <c r="D320" s="738" t="s">
        <v>7249</v>
      </c>
      <c r="E320" s="738" t="s">
        <v>7250</v>
      </c>
      <c r="F320" s="741"/>
      <c r="G320" s="741"/>
      <c r="H320" s="741"/>
      <c r="I320" s="741"/>
      <c r="J320" s="741"/>
      <c r="K320" s="741"/>
      <c r="L320" s="741"/>
      <c r="M320" s="741"/>
      <c r="N320" s="741">
        <v>1</v>
      </c>
      <c r="O320" s="741">
        <v>3672.46</v>
      </c>
      <c r="P320" s="754"/>
      <c r="Q320" s="742">
        <v>3672.46</v>
      </c>
    </row>
    <row r="321" spans="1:17" ht="14.4" customHeight="1" x14ac:dyDescent="0.3">
      <c r="A321" s="737" t="s">
        <v>606</v>
      </c>
      <c r="B321" s="738" t="s">
        <v>7129</v>
      </c>
      <c r="C321" s="738" t="s">
        <v>6841</v>
      </c>
      <c r="D321" s="738" t="s">
        <v>7251</v>
      </c>
      <c r="E321" s="738" t="s">
        <v>7252</v>
      </c>
      <c r="F321" s="741">
        <v>9</v>
      </c>
      <c r="G321" s="741">
        <v>4775.58</v>
      </c>
      <c r="H321" s="741">
        <v>1</v>
      </c>
      <c r="I321" s="741">
        <v>530.62</v>
      </c>
      <c r="J321" s="741">
        <v>9</v>
      </c>
      <c r="K321" s="741">
        <v>4775.58</v>
      </c>
      <c r="L321" s="741">
        <v>1</v>
      </c>
      <c r="M321" s="741">
        <v>530.62</v>
      </c>
      <c r="N321" s="741">
        <v>8</v>
      </c>
      <c r="O321" s="741">
        <v>4244.96</v>
      </c>
      <c r="P321" s="754">
        <v>0.88888888888888895</v>
      </c>
      <c r="Q321" s="742">
        <v>530.62</v>
      </c>
    </row>
    <row r="322" spans="1:17" ht="14.4" customHeight="1" x14ac:dyDescent="0.3">
      <c r="A322" s="737" t="s">
        <v>606</v>
      </c>
      <c r="B322" s="738" t="s">
        <v>7129</v>
      </c>
      <c r="C322" s="738" t="s">
        <v>6841</v>
      </c>
      <c r="D322" s="738" t="s">
        <v>7253</v>
      </c>
      <c r="E322" s="738" t="s">
        <v>7254</v>
      </c>
      <c r="F322" s="741">
        <v>1</v>
      </c>
      <c r="G322" s="741">
        <v>5628</v>
      </c>
      <c r="H322" s="741"/>
      <c r="I322" s="741">
        <v>5628</v>
      </c>
      <c r="J322" s="741"/>
      <c r="K322" s="741"/>
      <c r="L322" s="741"/>
      <c r="M322" s="741"/>
      <c r="N322" s="741"/>
      <c r="O322" s="741"/>
      <c r="P322" s="754"/>
      <c r="Q322" s="742"/>
    </row>
    <row r="323" spans="1:17" ht="14.4" customHeight="1" x14ac:dyDescent="0.3">
      <c r="A323" s="737" t="s">
        <v>606</v>
      </c>
      <c r="B323" s="738" t="s">
        <v>7129</v>
      </c>
      <c r="C323" s="738" t="s">
        <v>6841</v>
      </c>
      <c r="D323" s="738" t="s">
        <v>7255</v>
      </c>
      <c r="E323" s="738" t="s">
        <v>7256</v>
      </c>
      <c r="F323" s="741"/>
      <c r="G323" s="741"/>
      <c r="H323" s="741"/>
      <c r="I323" s="741"/>
      <c r="J323" s="741">
        <v>2</v>
      </c>
      <c r="K323" s="741">
        <v>17460.599999999999</v>
      </c>
      <c r="L323" s="741">
        <v>1</v>
      </c>
      <c r="M323" s="741">
        <v>8730.2999999999993</v>
      </c>
      <c r="N323" s="741">
        <v>2</v>
      </c>
      <c r="O323" s="741">
        <v>17460.599999999999</v>
      </c>
      <c r="P323" s="754">
        <v>1</v>
      </c>
      <c r="Q323" s="742">
        <v>8730.2999999999993</v>
      </c>
    </row>
    <row r="324" spans="1:17" ht="14.4" customHeight="1" x14ac:dyDescent="0.3">
      <c r="A324" s="737" t="s">
        <v>606</v>
      </c>
      <c r="B324" s="738" t="s">
        <v>7129</v>
      </c>
      <c r="C324" s="738" t="s">
        <v>6841</v>
      </c>
      <c r="D324" s="738" t="s">
        <v>7257</v>
      </c>
      <c r="E324" s="738" t="s">
        <v>7258</v>
      </c>
      <c r="F324" s="741">
        <v>3</v>
      </c>
      <c r="G324" s="741">
        <v>36057.600000000006</v>
      </c>
      <c r="H324" s="741">
        <v>3.0000000000000004</v>
      </c>
      <c r="I324" s="741">
        <v>12019.200000000003</v>
      </c>
      <c r="J324" s="741">
        <v>1</v>
      </c>
      <c r="K324" s="741">
        <v>12019.2</v>
      </c>
      <c r="L324" s="741">
        <v>1</v>
      </c>
      <c r="M324" s="741">
        <v>12019.2</v>
      </c>
      <c r="N324" s="741">
        <v>4</v>
      </c>
      <c r="O324" s="741">
        <v>48076.800000000003</v>
      </c>
      <c r="P324" s="754">
        <v>4</v>
      </c>
      <c r="Q324" s="742">
        <v>12019.2</v>
      </c>
    </row>
    <row r="325" spans="1:17" ht="14.4" customHeight="1" x14ac:dyDescent="0.3">
      <c r="A325" s="737" t="s">
        <v>606</v>
      </c>
      <c r="B325" s="738" t="s">
        <v>7129</v>
      </c>
      <c r="C325" s="738" t="s">
        <v>6841</v>
      </c>
      <c r="D325" s="738" t="s">
        <v>7259</v>
      </c>
      <c r="E325" s="738" t="s">
        <v>7260</v>
      </c>
      <c r="F325" s="741">
        <v>1</v>
      </c>
      <c r="G325" s="741">
        <v>6576.7</v>
      </c>
      <c r="H325" s="741">
        <v>0.19999999999999998</v>
      </c>
      <c r="I325" s="741">
        <v>6576.7</v>
      </c>
      <c r="J325" s="741">
        <v>5</v>
      </c>
      <c r="K325" s="741">
        <v>32883.5</v>
      </c>
      <c r="L325" s="741">
        <v>1</v>
      </c>
      <c r="M325" s="741">
        <v>6576.7</v>
      </c>
      <c r="N325" s="741">
        <v>3</v>
      </c>
      <c r="O325" s="741">
        <v>19730.099999999999</v>
      </c>
      <c r="P325" s="754">
        <v>0.6</v>
      </c>
      <c r="Q325" s="742">
        <v>6576.7</v>
      </c>
    </row>
    <row r="326" spans="1:17" ht="14.4" customHeight="1" x14ac:dyDescent="0.3">
      <c r="A326" s="737" t="s">
        <v>606</v>
      </c>
      <c r="B326" s="738" t="s">
        <v>7129</v>
      </c>
      <c r="C326" s="738" t="s">
        <v>6841</v>
      </c>
      <c r="D326" s="738" t="s">
        <v>7261</v>
      </c>
      <c r="E326" s="738" t="s">
        <v>7262</v>
      </c>
      <c r="F326" s="741">
        <v>1</v>
      </c>
      <c r="G326" s="741">
        <v>13087.4</v>
      </c>
      <c r="H326" s="741">
        <v>1</v>
      </c>
      <c r="I326" s="741">
        <v>13087.4</v>
      </c>
      <c r="J326" s="741">
        <v>1</v>
      </c>
      <c r="K326" s="741">
        <v>13087.4</v>
      </c>
      <c r="L326" s="741">
        <v>1</v>
      </c>
      <c r="M326" s="741">
        <v>13087.4</v>
      </c>
      <c r="N326" s="741">
        <v>1</v>
      </c>
      <c r="O326" s="741">
        <v>13087.4</v>
      </c>
      <c r="P326" s="754">
        <v>1</v>
      </c>
      <c r="Q326" s="742">
        <v>13087.4</v>
      </c>
    </row>
    <row r="327" spans="1:17" ht="14.4" customHeight="1" x14ac:dyDescent="0.3">
      <c r="A327" s="737" t="s">
        <v>606</v>
      </c>
      <c r="B327" s="738" t="s">
        <v>7129</v>
      </c>
      <c r="C327" s="738" t="s">
        <v>6841</v>
      </c>
      <c r="D327" s="738" t="s">
        <v>7263</v>
      </c>
      <c r="E327" s="738" t="s">
        <v>7264</v>
      </c>
      <c r="F327" s="741">
        <v>1</v>
      </c>
      <c r="G327" s="741">
        <v>9261.7000000000007</v>
      </c>
      <c r="H327" s="741">
        <v>0.5</v>
      </c>
      <c r="I327" s="741">
        <v>9261.7000000000007</v>
      </c>
      <c r="J327" s="741">
        <v>2</v>
      </c>
      <c r="K327" s="741">
        <v>18523.400000000001</v>
      </c>
      <c r="L327" s="741">
        <v>1</v>
      </c>
      <c r="M327" s="741">
        <v>9261.7000000000007</v>
      </c>
      <c r="N327" s="741">
        <v>1</v>
      </c>
      <c r="O327" s="741">
        <v>9261.7000000000007</v>
      </c>
      <c r="P327" s="754">
        <v>0.5</v>
      </c>
      <c r="Q327" s="742">
        <v>9261.7000000000007</v>
      </c>
    </row>
    <row r="328" spans="1:17" ht="14.4" customHeight="1" x14ac:dyDescent="0.3">
      <c r="A328" s="737" t="s">
        <v>606</v>
      </c>
      <c r="B328" s="738" t="s">
        <v>7129</v>
      </c>
      <c r="C328" s="738" t="s">
        <v>6841</v>
      </c>
      <c r="D328" s="738" t="s">
        <v>7265</v>
      </c>
      <c r="E328" s="738" t="s">
        <v>7266</v>
      </c>
      <c r="F328" s="741">
        <v>1</v>
      </c>
      <c r="G328" s="741">
        <v>9261.7000000000007</v>
      </c>
      <c r="H328" s="741">
        <v>1</v>
      </c>
      <c r="I328" s="741">
        <v>9261.7000000000007</v>
      </c>
      <c r="J328" s="741">
        <v>1</v>
      </c>
      <c r="K328" s="741">
        <v>9261.7000000000007</v>
      </c>
      <c r="L328" s="741">
        <v>1</v>
      </c>
      <c r="M328" s="741">
        <v>9261.7000000000007</v>
      </c>
      <c r="N328" s="741">
        <v>1</v>
      </c>
      <c r="O328" s="741">
        <v>9261.7000000000007</v>
      </c>
      <c r="P328" s="754">
        <v>1</v>
      </c>
      <c r="Q328" s="742">
        <v>9261.7000000000007</v>
      </c>
    </row>
    <row r="329" spans="1:17" ht="14.4" customHeight="1" x14ac:dyDescent="0.3">
      <c r="A329" s="737" t="s">
        <v>606</v>
      </c>
      <c r="B329" s="738" t="s">
        <v>7129</v>
      </c>
      <c r="C329" s="738" t="s">
        <v>6841</v>
      </c>
      <c r="D329" s="738" t="s">
        <v>7267</v>
      </c>
      <c r="E329" s="738" t="s">
        <v>7268</v>
      </c>
      <c r="F329" s="741">
        <v>1</v>
      </c>
      <c r="G329" s="741">
        <v>9261.7000000000007</v>
      </c>
      <c r="H329" s="741"/>
      <c r="I329" s="741">
        <v>9261.7000000000007</v>
      </c>
      <c r="J329" s="741"/>
      <c r="K329" s="741"/>
      <c r="L329" s="741"/>
      <c r="M329" s="741"/>
      <c r="N329" s="741"/>
      <c r="O329" s="741"/>
      <c r="P329" s="754"/>
      <c r="Q329" s="742"/>
    </row>
    <row r="330" spans="1:17" ht="14.4" customHeight="1" x14ac:dyDescent="0.3">
      <c r="A330" s="737" t="s">
        <v>606</v>
      </c>
      <c r="B330" s="738" t="s">
        <v>7129</v>
      </c>
      <c r="C330" s="738" t="s">
        <v>6841</v>
      </c>
      <c r="D330" s="738" t="s">
        <v>7269</v>
      </c>
      <c r="E330" s="738" t="s">
        <v>7270</v>
      </c>
      <c r="F330" s="741"/>
      <c r="G330" s="741"/>
      <c r="H330" s="741"/>
      <c r="I330" s="741"/>
      <c r="J330" s="741"/>
      <c r="K330" s="741"/>
      <c r="L330" s="741"/>
      <c r="M330" s="741"/>
      <c r="N330" s="741">
        <v>1</v>
      </c>
      <c r="O330" s="741">
        <v>9348.7000000000007</v>
      </c>
      <c r="P330" s="754"/>
      <c r="Q330" s="742">
        <v>9348.7000000000007</v>
      </c>
    </row>
    <row r="331" spans="1:17" ht="14.4" customHeight="1" x14ac:dyDescent="0.3">
      <c r="A331" s="737" t="s">
        <v>606</v>
      </c>
      <c r="B331" s="738" t="s">
        <v>7129</v>
      </c>
      <c r="C331" s="738" t="s">
        <v>6841</v>
      </c>
      <c r="D331" s="738" t="s">
        <v>7271</v>
      </c>
      <c r="E331" s="738" t="s">
        <v>7272</v>
      </c>
      <c r="F331" s="741">
        <v>17</v>
      </c>
      <c r="G331" s="741">
        <v>8840</v>
      </c>
      <c r="H331" s="741">
        <v>1.8888888888888888</v>
      </c>
      <c r="I331" s="741">
        <v>520</v>
      </c>
      <c r="J331" s="741">
        <v>9</v>
      </c>
      <c r="K331" s="741">
        <v>4680</v>
      </c>
      <c r="L331" s="741">
        <v>1</v>
      </c>
      <c r="M331" s="741">
        <v>520</v>
      </c>
      <c r="N331" s="741">
        <v>10</v>
      </c>
      <c r="O331" s="741">
        <v>5200</v>
      </c>
      <c r="P331" s="754">
        <v>1.1111111111111112</v>
      </c>
      <c r="Q331" s="742">
        <v>520</v>
      </c>
    </row>
    <row r="332" spans="1:17" ht="14.4" customHeight="1" x14ac:dyDescent="0.3">
      <c r="A332" s="737" t="s">
        <v>606</v>
      </c>
      <c r="B332" s="738" t="s">
        <v>7129</v>
      </c>
      <c r="C332" s="738" t="s">
        <v>6841</v>
      </c>
      <c r="D332" s="738" t="s">
        <v>7273</v>
      </c>
      <c r="E332" s="738" t="s">
        <v>7274</v>
      </c>
      <c r="F332" s="741">
        <v>1</v>
      </c>
      <c r="G332" s="741">
        <v>4618</v>
      </c>
      <c r="H332" s="741"/>
      <c r="I332" s="741">
        <v>4618</v>
      </c>
      <c r="J332" s="741"/>
      <c r="K332" s="741"/>
      <c r="L332" s="741"/>
      <c r="M332" s="741"/>
      <c r="N332" s="741"/>
      <c r="O332" s="741"/>
      <c r="P332" s="754"/>
      <c r="Q332" s="742"/>
    </row>
    <row r="333" spans="1:17" ht="14.4" customHeight="1" x14ac:dyDescent="0.3">
      <c r="A333" s="737" t="s">
        <v>606</v>
      </c>
      <c r="B333" s="738" t="s">
        <v>7129</v>
      </c>
      <c r="C333" s="738" t="s">
        <v>6841</v>
      </c>
      <c r="D333" s="738" t="s">
        <v>7275</v>
      </c>
      <c r="E333" s="738" t="s">
        <v>7276</v>
      </c>
      <c r="F333" s="741"/>
      <c r="G333" s="741"/>
      <c r="H333" s="741"/>
      <c r="I333" s="741"/>
      <c r="J333" s="741"/>
      <c r="K333" s="741"/>
      <c r="L333" s="741"/>
      <c r="M333" s="741"/>
      <c r="N333" s="741">
        <v>2</v>
      </c>
      <c r="O333" s="741">
        <v>7546</v>
      </c>
      <c r="P333" s="754"/>
      <c r="Q333" s="742">
        <v>3773</v>
      </c>
    </row>
    <row r="334" spans="1:17" ht="14.4" customHeight="1" x14ac:dyDescent="0.3">
      <c r="A334" s="737" t="s">
        <v>606</v>
      </c>
      <c r="B334" s="738" t="s">
        <v>7129</v>
      </c>
      <c r="C334" s="738" t="s">
        <v>6841</v>
      </c>
      <c r="D334" s="738" t="s">
        <v>7277</v>
      </c>
      <c r="E334" s="738" t="s">
        <v>7278</v>
      </c>
      <c r="F334" s="741"/>
      <c r="G334" s="741"/>
      <c r="H334" s="741"/>
      <c r="I334" s="741"/>
      <c r="J334" s="741">
        <v>2</v>
      </c>
      <c r="K334" s="741">
        <v>6498</v>
      </c>
      <c r="L334" s="741">
        <v>1</v>
      </c>
      <c r="M334" s="741">
        <v>3249</v>
      </c>
      <c r="N334" s="741"/>
      <c r="O334" s="741"/>
      <c r="P334" s="754"/>
      <c r="Q334" s="742"/>
    </row>
    <row r="335" spans="1:17" ht="14.4" customHeight="1" x14ac:dyDescent="0.3">
      <c r="A335" s="737" t="s">
        <v>606</v>
      </c>
      <c r="B335" s="738" t="s">
        <v>7129</v>
      </c>
      <c r="C335" s="738" t="s">
        <v>6841</v>
      </c>
      <c r="D335" s="738" t="s">
        <v>7279</v>
      </c>
      <c r="E335" s="738" t="s">
        <v>7280</v>
      </c>
      <c r="F335" s="741">
        <v>2</v>
      </c>
      <c r="G335" s="741">
        <v>10202</v>
      </c>
      <c r="H335" s="741">
        <v>1</v>
      </c>
      <c r="I335" s="741">
        <v>5101</v>
      </c>
      <c r="J335" s="741">
        <v>2</v>
      </c>
      <c r="K335" s="741">
        <v>10202</v>
      </c>
      <c r="L335" s="741">
        <v>1</v>
      </c>
      <c r="M335" s="741">
        <v>5101</v>
      </c>
      <c r="N335" s="741"/>
      <c r="O335" s="741"/>
      <c r="P335" s="754"/>
      <c r="Q335" s="742"/>
    </row>
    <row r="336" spans="1:17" ht="14.4" customHeight="1" x14ac:dyDescent="0.3">
      <c r="A336" s="737" t="s">
        <v>606</v>
      </c>
      <c r="B336" s="738" t="s">
        <v>7129</v>
      </c>
      <c r="C336" s="738" t="s">
        <v>6841</v>
      </c>
      <c r="D336" s="738" t="s">
        <v>7281</v>
      </c>
      <c r="E336" s="738" t="s">
        <v>7282</v>
      </c>
      <c r="F336" s="741"/>
      <c r="G336" s="741"/>
      <c r="H336" s="741"/>
      <c r="I336" s="741"/>
      <c r="J336" s="741">
        <v>8</v>
      </c>
      <c r="K336" s="741">
        <v>65064</v>
      </c>
      <c r="L336" s="741">
        <v>1</v>
      </c>
      <c r="M336" s="741">
        <v>8133</v>
      </c>
      <c r="N336" s="741"/>
      <c r="O336" s="741"/>
      <c r="P336" s="754"/>
      <c r="Q336" s="742"/>
    </row>
    <row r="337" spans="1:17" ht="14.4" customHeight="1" x14ac:dyDescent="0.3">
      <c r="A337" s="737" t="s">
        <v>606</v>
      </c>
      <c r="B337" s="738" t="s">
        <v>7129</v>
      </c>
      <c r="C337" s="738" t="s">
        <v>6841</v>
      </c>
      <c r="D337" s="738" t="s">
        <v>7283</v>
      </c>
      <c r="E337" s="738" t="s">
        <v>7284</v>
      </c>
      <c r="F337" s="741"/>
      <c r="G337" s="741"/>
      <c r="H337" s="741"/>
      <c r="I337" s="741"/>
      <c r="J337" s="741">
        <v>1</v>
      </c>
      <c r="K337" s="741">
        <v>6246</v>
      </c>
      <c r="L337" s="741">
        <v>1</v>
      </c>
      <c r="M337" s="741">
        <v>6246</v>
      </c>
      <c r="N337" s="741"/>
      <c r="O337" s="741"/>
      <c r="P337" s="754"/>
      <c r="Q337" s="742"/>
    </row>
    <row r="338" spans="1:17" ht="14.4" customHeight="1" x14ac:dyDescent="0.3">
      <c r="A338" s="737" t="s">
        <v>606</v>
      </c>
      <c r="B338" s="738" t="s">
        <v>7129</v>
      </c>
      <c r="C338" s="738" t="s">
        <v>6841</v>
      </c>
      <c r="D338" s="738" t="s">
        <v>7285</v>
      </c>
      <c r="E338" s="738" t="s">
        <v>7284</v>
      </c>
      <c r="F338" s="741"/>
      <c r="G338" s="741"/>
      <c r="H338" s="741"/>
      <c r="I338" s="741"/>
      <c r="J338" s="741">
        <v>8</v>
      </c>
      <c r="K338" s="741">
        <v>21776</v>
      </c>
      <c r="L338" s="741">
        <v>1</v>
      </c>
      <c r="M338" s="741">
        <v>2722</v>
      </c>
      <c r="N338" s="741"/>
      <c r="O338" s="741"/>
      <c r="P338" s="754"/>
      <c r="Q338" s="742"/>
    </row>
    <row r="339" spans="1:17" ht="14.4" customHeight="1" x14ac:dyDescent="0.3">
      <c r="A339" s="737" t="s">
        <v>606</v>
      </c>
      <c r="B339" s="738" t="s">
        <v>7129</v>
      </c>
      <c r="C339" s="738" t="s">
        <v>6841</v>
      </c>
      <c r="D339" s="738" t="s">
        <v>7286</v>
      </c>
      <c r="E339" s="738" t="s">
        <v>7287</v>
      </c>
      <c r="F339" s="741">
        <v>1</v>
      </c>
      <c r="G339" s="741">
        <v>61920</v>
      </c>
      <c r="H339" s="741"/>
      <c r="I339" s="741">
        <v>61920</v>
      </c>
      <c r="J339" s="741"/>
      <c r="K339" s="741"/>
      <c r="L339" s="741"/>
      <c r="M339" s="741"/>
      <c r="N339" s="741"/>
      <c r="O339" s="741"/>
      <c r="P339" s="754"/>
      <c r="Q339" s="742"/>
    </row>
    <row r="340" spans="1:17" ht="14.4" customHeight="1" x14ac:dyDescent="0.3">
      <c r="A340" s="737" t="s">
        <v>606</v>
      </c>
      <c r="B340" s="738" t="s">
        <v>7129</v>
      </c>
      <c r="C340" s="738" t="s">
        <v>6841</v>
      </c>
      <c r="D340" s="738" t="s">
        <v>7104</v>
      </c>
      <c r="E340" s="738" t="s">
        <v>7105</v>
      </c>
      <c r="F340" s="741">
        <v>3</v>
      </c>
      <c r="G340" s="741">
        <v>6221.2800000000007</v>
      </c>
      <c r="H340" s="741">
        <v>0.75</v>
      </c>
      <c r="I340" s="741">
        <v>2073.7600000000002</v>
      </c>
      <c r="J340" s="741">
        <v>4</v>
      </c>
      <c r="K340" s="741">
        <v>8295.0400000000009</v>
      </c>
      <c r="L340" s="741">
        <v>1</v>
      </c>
      <c r="M340" s="741">
        <v>2073.7600000000002</v>
      </c>
      <c r="N340" s="741">
        <v>4</v>
      </c>
      <c r="O340" s="741">
        <v>8295.0400000000009</v>
      </c>
      <c r="P340" s="754">
        <v>1</v>
      </c>
      <c r="Q340" s="742">
        <v>2073.7600000000002</v>
      </c>
    </row>
    <row r="341" spans="1:17" ht="14.4" customHeight="1" x14ac:dyDescent="0.3">
      <c r="A341" s="737" t="s">
        <v>606</v>
      </c>
      <c r="B341" s="738" t="s">
        <v>7129</v>
      </c>
      <c r="C341" s="738" t="s">
        <v>6841</v>
      </c>
      <c r="D341" s="738" t="s">
        <v>7288</v>
      </c>
      <c r="E341" s="738" t="s">
        <v>7289</v>
      </c>
      <c r="F341" s="741">
        <v>2</v>
      </c>
      <c r="G341" s="741">
        <v>8436</v>
      </c>
      <c r="H341" s="741"/>
      <c r="I341" s="741">
        <v>4218</v>
      </c>
      <c r="J341" s="741"/>
      <c r="K341" s="741"/>
      <c r="L341" s="741"/>
      <c r="M341" s="741"/>
      <c r="N341" s="741"/>
      <c r="O341" s="741"/>
      <c r="P341" s="754"/>
      <c r="Q341" s="742"/>
    </row>
    <row r="342" spans="1:17" ht="14.4" customHeight="1" x14ac:dyDescent="0.3">
      <c r="A342" s="737" t="s">
        <v>606</v>
      </c>
      <c r="B342" s="738" t="s">
        <v>7129</v>
      </c>
      <c r="C342" s="738" t="s">
        <v>6841</v>
      </c>
      <c r="D342" s="738" t="s">
        <v>7290</v>
      </c>
      <c r="E342" s="738" t="s">
        <v>7291</v>
      </c>
      <c r="F342" s="741">
        <v>1</v>
      </c>
      <c r="G342" s="741">
        <v>96.6</v>
      </c>
      <c r="H342" s="741"/>
      <c r="I342" s="741">
        <v>96.6</v>
      </c>
      <c r="J342" s="741"/>
      <c r="K342" s="741"/>
      <c r="L342" s="741"/>
      <c r="M342" s="741"/>
      <c r="N342" s="741"/>
      <c r="O342" s="741"/>
      <c r="P342" s="754"/>
      <c r="Q342" s="742"/>
    </row>
    <row r="343" spans="1:17" ht="14.4" customHeight="1" x14ac:dyDescent="0.3">
      <c r="A343" s="737" t="s">
        <v>606</v>
      </c>
      <c r="B343" s="738" t="s">
        <v>7129</v>
      </c>
      <c r="C343" s="738" t="s">
        <v>6841</v>
      </c>
      <c r="D343" s="738" t="s">
        <v>7292</v>
      </c>
      <c r="E343" s="738" t="s">
        <v>7293</v>
      </c>
      <c r="F343" s="741">
        <v>1</v>
      </c>
      <c r="G343" s="741">
        <v>1242</v>
      </c>
      <c r="H343" s="741"/>
      <c r="I343" s="741">
        <v>1242</v>
      </c>
      <c r="J343" s="741"/>
      <c r="K343" s="741"/>
      <c r="L343" s="741"/>
      <c r="M343" s="741"/>
      <c r="N343" s="741"/>
      <c r="O343" s="741"/>
      <c r="P343" s="754"/>
      <c r="Q343" s="742"/>
    </row>
    <row r="344" spans="1:17" ht="14.4" customHeight="1" x14ac:dyDescent="0.3">
      <c r="A344" s="737" t="s">
        <v>606</v>
      </c>
      <c r="B344" s="738" t="s">
        <v>7129</v>
      </c>
      <c r="C344" s="738" t="s">
        <v>6841</v>
      </c>
      <c r="D344" s="738" t="s">
        <v>7294</v>
      </c>
      <c r="E344" s="738" t="s">
        <v>7295</v>
      </c>
      <c r="F344" s="741">
        <v>2</v>
      </c>
      <c r="G344" s="741">
        <v>2710</v>
      </c>
      <c r="H344" s="741"/>
      <c r="I344" s="741">
        <v>1355</v>
      </c>
      <c r="J344" s="741"/>
      <c r="K344" s="741"/>
      <c r="L344" s="741"/>
      <c r="M344" s="741"/>
      <c r="N344" s="741"/>
      <c r="O344" s="741"/>
      <c r="P344" s="754"/>
      <c r="Q344" s="742"/>
    </row>
    <row r="345" spans="1:17" ht="14.4" customHeight="1" x14ac:dyDescent="0.3">
      <c r="A345" s="737" t="s">
        <v>606</v>
      </c>
      <c r="B345" s="738" t="s">
        <v>7129</v>
      </c>
      <c r="C345" s="738" t="s">
        <v>6841</v>
      </c>
      <c r="D345" s="738" t="s">
        <v>7296</v>
      </c>
      <c r="E345" s="738" t="s">
        <v>7297</v>
      </c>
      <c r="F345" s="741">
        <v>1</v>
      </c>
      <c r="G345" s="741">
        <v>4626</v>
      </c>
      <c r="H345" s="741"/>
      <c r="I345" s="741">
        <v>4626</v>
      </c>
      <c r="J345" s="741"/>
      <c r="K345" s="741"/>
      <c r="L345" s="741"/>
      <c r="M345" s="741"/>
      <c r="N345" s="741"/>
      <c r="O345" s="741"/>
      <c r="P345" s="754"/>
      <c r="Q345" s="742"/>
    </row>
    <row r="346" spans="1:17" ht="14.4" customHeight="1" x14ac:dyDescent="0.3">
      <c r="A346" s="737" t="s">
        <v>606</v>
      </c>
      <c r="B346" s="738" t="s">
        <v>7129</v>
      </c>
      <c r="C346" s="738" t="s">
        <v>6841</v>
      </c>
      <c r="D346" s="738" t="s">
        <v>7298</v>
      </c>
      <c r="E346" s="738" t="s">
        <v>7299</v>
      </c>
      <c r="F346" s="741"/>
      <c r="G346" s="741"/>
      <c r="H346" s="741"/>
      <c r="I346" s="741"/>
      <c r="J346" s="741">
        <v>1</v>
      </c>
      <c r="K346" s="741">
        <v>22007</v>
      </c>
      <c r="L346" s="741">
        <v>1</v>
      </c>
      <c r="M346" s="741">
        <v>22007</v>
      </c>
      <c r="N346" s="741"/>
      <c r="O346" s="741"/>
      <c r="P346" s="754"/>
      <c r="Q346" s="742"/>
    </row>
    <row r="347" spans="1:17" ht="14.4" customHeight="1" x14ac:dyDescent="0.3">
      <c r="A347" s="737" t="s">
        <v>606</v>
      </c>
      <c r="B347" s="738" t="s">
        <v>7129</v>
      </c>
      <c r="C347" s="738" t="s">
        <v>6841</v>
      </c>
      <c r="D347" s="738" t="s">
        <v>7106</v>
      </c>
      <c r="E347" s="738" t="s">
        <v>7107</v>
      </c>
      <c r="F347" s="741">
        <v>3</v>
      </c>
      <c r="G347" s="741">
        <v>5294.79</v>
      </c>
      <c r="H347" s="741"/>
      <c r="I347" s="741">
        <v>1764.93</v>
      </c>
      <c r="J347" s="741"/>
      <c r="K347" s="741"/>
      <c r="L347" s="741"/>
      <c r="M347" s="741"/>
      <c r="N347" s="741">
        <v>9</v>
      </c>
      <c r="O347" s="741">
        <v>15884.369999999999</v>
      </c>
      <c r="P347" s="754"/>
      <c r="Q347" s="742">
        <v>1764.9299999999998</v>
      </c>
    </row>
    <row r="348" spans="1:17" ht="14.4" customHeight="1" x14ac:dyDescent="0.3">
      <c r="A348" s="737" t="s">
        <v>606</v>
      </c>
      <c r="B348" s="738" t="s">
        <v>7129</v>
      </c>
      <c r="C348" s="738" t="s">
        <v>6841</v>
      </c>
      <c r="D348" s="738" t="s">
        <v>7300</v>
      </c>
      <c r="E348" s="738" t="s">
        <v>7301</v>
      </c>
      <c r="F348" s="741"/>
      <c r="G348" s="741"/>
      <c r="H348" s="741"/>
      <c r="I348" s="741"/>
      <c r="J348" s="741">
        <v>2</v>
      </c>
      <c r="K348" s="741">
        <v>1479.92</v>
      </c>
      <c r="L348" s="741">
        <v>1</v>
      </c>
      <c r="M348" s="741">
        <v>739.96</v>
      </c>
      <c r="N348" s="741">
        <v>1</v>
      </c>
      <c r="O348" s="741">
        <v>739.96</v>
      </c>
      <c r="P348" s="754">
        <v>0.5</v>
      </c>
      <c r="Q348" s="742">
        <v>739.96</v>
      </c>
    </row>
    <row r="349" spans="1:17" ht="14.4" customHeight="1" x14ac:dyDescent="0.3">
      <c r="A349" s="737" t="s">
        <v>606</v>
      </c>
      <c r="B349" s="738" t="s">
        <v>7129</v>
      </c>
      <c r="C349" s="738" t="s">
        <v>6841</v>
      </c>
      <c r="D349" s="738" t="s">
        <v>7302</v>
      </c>
      <c r="E349" s="738" t="s">
        <v>7303</v>
      </c>
      <c r="F349" s="741">
        <v>6</v>
      </c>
      <c r="G349" s="741">
        <v>13308.6</v>
      </c>
      <c r="H349" s="741">
        <v>3</v>
      </c>
      <c r="I349" s="741">
        <v>2218.1</v>
      </c>
      <c r="J349" s="741">
        <v>2</v>
      </c>
      <c r="K349" s="741">
        <v>4436.2</v>
      </c>
      <c r="L349" s="741">
        <v>1</v>
      </c>
      <c r="M349" s="741">
        <v>2218.1</v>
      </c>
      <c r="N349" s="741">
        <v>5</v>
      </c>
      <c r="O349" s="741">
        <v>11090.5</v>
      </c>
      <c r="P349" s="754">
        <v>2.5</v>
      </c>
      <c r="Q349" s="742">
        <v>2218.1</v>
      </c>
    </row>
    <row r="350" spans="1:17" ht="14.4" customHeight="1" x14ac:dyDescent="0.3">
      <c r="A350" s="737" t="s">
        <v>606</v>
      </c>
      <c r="B350" s="738" t="s">
        <v>7129</v>
      </c>
      <c r="C350" s="738" t="s">
        <v>6841</v>
      </c>
      <c r="D350" s="738" t="s">
        <v>7304</v>
      </c>
      <c r="E350" s="738" t="s">
        <v>7305</v>
      </c>
      <c r="F350" s="741"/>
      <c r="G350" s="741"/>
      <c r="H350" s="741"/>
      <c r="I350" s="741"/>
      <c r="J350" s="741">
        <v>1</v>
      </c>
      <c r="K350" s="741">
        <v>13125.15</v>
      </c>
      <c r="L350" s="741">
        <v>1</v>
      </c>
      <c r="M350" s="741">
        <v>13125.15</v>
      </c>
      <c r="N350" s="741"/>
      <c r="O350" s="741"/>
      <c r="P350" s="754"/>
      <c r="Q350" s="742"/>
    </row>
    <row r="351" spans="1:17" ht="14.4" customHeight="1" x14ac:dyDescent="0.3">
      <c r="A351" s="737" t="s">
        <v>606</v>
      </c>
      <c r="B351" s="738" t="s">
        <v>7129</v>
      </c>
      <c r="C351" s="738" t="s">
        <v>6841</v>
      </c>
      <c r="D351" s="738" t="s">
        <v>7306</v>
      </c>
      <c r="E351" s="738" t="s">
        <v>7307</v>
      </c>
      <c r="F351" s="741"/>
      <c r="G351" s="741"/>
      <c r="H351" s="741"/>
      <c r="I351" s="741"/>
      <c r="J351" s="741">
        <v>1</v>
      </c>
      <c r="K351" s="741">
        <v>11074.35</v>
      </c>
      <c r="L351" s="741">
        <v>1</v>
      </c>
      <c r="M351" s="741">
        <v>11074.35</v>
      </c>
      <c r="N351" s="741"/>
      <c r="O351" s="741"/>
      <c r="P351" s="754"/>
      <c r="Q351" s="742"/>
    </row>
    <row r="352" spans="1:17" ht="14.4" customHeight="1" x14ac:dyDescent="0.3">
      <c r="A352" s="737" t="s">
        <v>606</v>
      </c>
      <c r="B352" s="738" t="s">
        <v>7129</v>
      </c>
      <c r="C352" s="738" t="s">
        <v>6841</v>
      </c>
      <c r="D352" s="738" t="s">
        <v>7308</v>
      </c>
      <c r="E352" s="738" t="s">
        <v>7309</v>
      </c>
      <c r="F352" s="741"/>
      <c r="G352" s="741"/>
      <c r="H352" s="741"/>
      <c r="I352" s="741"/>
      <c r="J352" s="741">
        <v>1</v>
      </c>
      <c r="K352" s="741">
        <v>9023.5400000000009</v>
      </c>
      <c r="L352" s="741">
        <v>1</v>
      </c>
      <c r="M352" s="741">
        <v>9023.5400000000009</v>
      </c>
      <c r="N352" s="741"/>
      <c r="O352" s="741"/>
      <c r="P352" s="754"/>
      <c r="Q352" s="742"/>
    </row>
    <row r="353" spans="1:17" ht="14.4" customHeight="1" x14ac:dyDescent="0.3">
      <c r="A353" s="737" t="s">
        <v>606</v>
      </c>
      <c r="B353" s="738" t="s">
        <v>7129</v>
      </c>
      <c r="C353" s="738" t="s">
        <v>6841</v>
      </c>
      <c r="D353" s="738" t="s">
        <v>7310</v>
      </c>
      <c r="E353" s="738" t="s">
        <v>7311</v>
      </c>
      <c r="F353" s="741"/>
      <c r="G353" s="741"/>
      <c r="H353" s="741"/>
      <c r="I353" s="741"/>
      <c r="J353" s="741">
        <v>2</v>
      </c>
      <c r="K353" s="741">
        <v>1640.64</v>
      </c>
      <c r="L353" s="741">
        <v>1</v>
      </c>
      <c r="M353" s="741">
        <v>820.32</v>
      </c>
      <c r="N353" s="741"/>
      <c r="O353" s="741"/>
      <c r="P353" s="754"/>
      <c r="Q353" s="742"/>
    </row>
    <row r="354" spans="1:17" ht="14.4" customHeight="1" x14ac:dyDescent="0.3">
      <c r="A354" s="737" t="s">
        <v>606</v>
      </c>
      <c r="B354" s="738" t="s">
        <v>7129</v>
      </c>
      <c r="C354" s="738" t="s">
        <v>6841</v>
      </c>
      <c r="D354" s="738" t="s">
        <v>7312</v>
      </c>
      <c r="E354" s="738" t="s">
        <v>7313</v>
      </c>
      <c r="F354" s="741"/>
      <c r="G354" s="741"/>
      <c r="H354" s="741"/>
      <c r="I354" s="741"/>
      <c r="J354" s="741">
        <v>2</v>
      </c>
      <c r="K354" s="741">
        <v>3691.44</v>
      </c>
      <c r="L354" s="741">
        <v>1</v>
      </c>
      <c r="M354" s="741">
        <v>1845.72</v>
      </c>
      <c r="N354" s="741"/>
      <c r="O354" s="741"/>
      <c r="P354" s="754"/>
      <c r="Q354" s="742"/>
    </row>
    <row r="355" spans="1:17" ht="14.4" customHeight="1" x14ac:dyDescent="0.3">
      <c r="A355" s="737" t="s">
        <v>606</v>
      </c>
      <c r="B355" s="738" t="s">
        <v>7129</v>
      </c>
      <c r="C355" s="738" t="s">
        <v>6841</v>
      </c>
      <c r="D355" s="738" t="s">
        <v>7314</v>
      </c>
      <c r="E355" s="738" t="s">
        <v>7315</v>
      </c>
      <c r="F355" s="741"/>
      <c r="G355" s="741"/>
      <c r="H355" s="741"/>
      <c r="I355" s="741"/>
      <c r="J355" s="741">
        <v>1</v>
      </c>
      <c r="K355" s="741">
        <v>1209.97</v>
      </c>
      <c r="L355" s="741">
        <v>1</v>
      </c>
      <c r="M355" s="741">
        <v>1209.97</v>
      </c>
      <c r="N355" s="741"/>
      <c r="O355" s="741"/>
      <c r="P355" s="754"/>
      <c r="Q355" s="742"/>
    </row>
    <row r="356" spans="1:17" ht="14.4" customHeight="1" x14ac:dyDescent="0.3">
      <c r="A356" s="737" t="s">
        <v>606</v>
      </c>
      <c r="B356" s="738" t="s">
        <v>7129</v>
      </c>
      <c r="C356" s="738" t="s">
        <v>6841</v>
      </c>
      <c r="D356" s="738" t="s">
        <v>7316</v>
      </c>
      <c r="E356" s="738" t="s">
        <v>7317</v>
      </c>
      <c r="F356" s="741"/>
      <c r="G356" s="741"/>
      <c r="H356" s="741"/>
      <c r="I356" s="741"/>
      <c r="J356" s="741">
        <v>1</v>
      </c>
      <c r="K356" s="741">
        <v>1025.4000000000001</v>
      </c>
      <c r="L356" s="741">
        <v>1</v>
      </c>
      <c r="M356" s="741">
        <v>1025.4000000000001</v>
      </c>
      <c r="N356" s="741"/>
      <c r="O356" s="741"/>
      <c r="P356" s="754"/>
      <c r="Q356" s="742"/>
    </row>
    <row r="357" spans="1:17" ht="14.4" customHeight="1" x14ac:dyDescent="0.3">
      <c r="A357" s="737" t="s">
        <v>606</v>
      </c>
      <c r="B357" s="738" t="s">
        <v>7129</v>
      </c>
      <c r="C357" s="738" t="s">
        <v>6841</v>
      </c>
      <c r="D357" s="738" t="s">
        <v>7318</v>
      </c>
      <c r="E357" s="738" t="s">
        <v>7319</v>
      </c>
      <c r="F357" s="741">
        <v>2</v>
      </c>
      <c r="G357" s="741">
        <v>3598.26</v>
      </c>
      <c r="H357" s="741"/>
      <c r="I357" s="741">
        <v>1799.13</v>
      </c>
      <c r="J357" s="741"/>
      <c r="K357" s="741"/>
      <c r="L357" s="741"/>
      <c r="M357" s="741"/>
      <c r="N357" s="741"/>
      <c r="O357" s="741"/>
      <c r="P357" s="754"/>
      <c r="Q357" s="742"/>
    </row>
    <row r="358" spans="1:17" ht="14.4" customHeight="1" x14ac:dyDescent="0.3">
      <c r="A358" s="737" t="s">
        <v>606</v>
      </c>
      <c r="B358" s="738" t="s">
        <v>7129</v>
      </c>
      <c r="C358" s="738" t="s">
        <v>6841</v>
      </c>
      <c r="D358" s="738" t="s">
        <v>7320</v>
      </c>
      <c r="E358" s="738" t="s">
        <v>7321</v>
      </c>
      <c r="F358" s="741">
        <v>4</v>
      </c>
      <c r="G358" s="741">
        <v>2252</v>
      </c>
      <c r="H358" s="741"/>
      <c r="I358" s="741">
        <v>563</v>
      </c>
      <c r="J358" s="741">
        <v>0</v>
      </c>
      <c r="K358" s="741">
        <v>0</v>
      </c>
      <c r="L358" s="741"/>
      <c r="M358" s="741"/>
      <c r="N358" s="741"/>
      <c r="O358" s="741"/>
      <c r="P358" s="754"/>
      <c r="Q358" s="742"/>
    </row>
    <row r="359" spans="1:17" ht="14.4" customHeight="1" x14ac:dyDescent="0.3">
      <c r="A359" s="737" t="s">
        <v>606</v>
      </c>
      <c r="B359" s="738" t="s">
        <v>7129</v>
      </c>
      <c r="C359" s="738" t="s">
        <v>6841</v>
      </c>
      <c r="D359" s="738" t="s">
        <v>7322</v>
      </c>
      <c r="E359" s="738" t="s">
        <v>7280</v>
      </c>
      <c r="F359" s="741">
        <v>1</v>
      </c>
      <c r="G359" s="741">
        <v>5101</v>
      </c>
      <c r="H359" s="741"/>
      <c r="I359" s="741">
        <v>5101</v>
      </c>
      <c r="J359" s="741"/>
      <c r="K359" s="741"/>
      <c r="L359" s="741"/>
      <c r="M359" s="741"/>
      <c r="N359" s="741"/>
      <c r="O359" s="741"/>
      <c r="P359" s="754"/>
      <c r="Q359" s="742"/>
    </row>
    <row r="360" spans="1:17" ht="14.4" customHeight="1" x14ac:dyDescent="0.3">
      <c r="A360" s="737" t="s">
        <v>606</v>
      </c>
      <c r="B360" s="738" t="s">
        <v>7129</v>
      </c>
      <c r="C360" s="738" t="s">
        <v>6841</v>
      </c>
      <c r="D360" s="738" t="s">
        <v>7323</v>
      </c>
      <c r="E360" s="738" t="s">
        <v>7324</v>
      </c>
      <c r="F360" s="741"/>
      <c r="G360" s="741"/>
      <c r="H360" s="741"/>
      <c r="I360" s="741"/>
      <c r="J360" s="741">
        <v>3</v>
      </c>
      <c r="K360" s="741">
        <v>7293.93</v>
      </c>
      <c r="L360" s="741">
        <v>1</v>
      </c>
      <c r="M360" s="741">
        <v>2431.31</v>
      </c>
      <c r="N360" s="741">
        <v>2</v>
      </c>
      <c r="O360" s="741">
        <v>4862.62</v>
      </c>
      <c r="P360" s="754">
        <v>0.66666666666666663</v>
      </c>
      <c r="Q360" s="742">
        <v>2431.31</v>
      </c>
    </row>
    <row r="361" spans="1:17" ht="14.4" customHeight="1" x14ac:dyDescent="0.3">
      <c r="A361" s="737" t="s">
        <v>606</v>
      </c>
      <c r="B361" s="738" t="s">
        <v>7129</v>
      </c>
      <c r="C361" s="738" t="s">
        <v>6841</v>
      </c>
      <c r="D361" s="738" t="s">
        <v>7325</v>
      </c>
      <c r="E361" s="738" t="s">
        <v>7324</v>
      </c>
      <c r="F361" s="741"/>
      <c r="G361" s="741"/>
      <c r="H361" s="741"/>
      <c r="I361" s="741"/>
      <c r="J361" s="741">
        <v>3</v>
      </c>
      <c r="K361" s="741">
        <v>6504.21</v>
      </c>
      <c r="L361" s="741">
        <v>1</v>
      </c>
      <c r="M361" s="741">
        <v>2168.0700000000002</v>
      </c>
      <c r="N361" s="741">
        <v>2</v>
      </c>
      <c r="O361" s="741">
        <v>4336.1400000000003</v>
      </c>
      <c r="P361" s="754">
        <v>0.66666666666666674</v>
      </c>
      <c r="Q361" s="742">
        <v>2168.0700000000002</v>
      </c>
    </row>
    <row r="362" spans="1:17" ht="14.4" customHeight="1" x14ac:dyDescent="0.3">
      <c r="A362" s="737" t="s">
        <v>606</v>
      </c>
      <c r="B362" s="738" t="s">
        <v>7129</v>
      </c>
      <c r="C362" s="738" t="s">
        <v>6841</v>
      </c>
      <c r="D362" s="738" t="s">
        <v>7326</v>
      </c>
      <c r="E362" s="738" t="s">
        <v>7327</v>
      </c>
      <c r="F362" s="741"/>
      <c r="G362" s="741"/>
      <c r="H362" s="741"/>
      <c r="I362" s="741"/>
      <c r="J362" s="741">
        <v>1</v>
      </c>
      <c r="K362" s="741">
        <v>8181.99</v>
      </c>
      <c r="L362" s="741">
        <v>1</v>
      </c>
      <c r="M362" s="741">
        <v>8181.99</v>
      </c>
      <c r="N362" s="741"/>
      <c r="O362" s="741"/>
      <c r="P362" s="754"/>
      <c r="Q362" s="742"/>
    </row>
    <row r="363" spans="1:17" ht="14.4" customHeight="1" x14ac:dyDescent="0.3">
      <c r="A363" s="737" t="s">
        <v>606</v>
      </c>
      <c r="B363" s="738" t="s">
        <v>7129</v>
      </c>
      <c r="C363" s="738" t="s">
        <v>6841</v>
      </c>
      <c r="D363" s="738" t="s">
        <v>7328</v>
      </c>
      <c r="E363" s="738" t="s">
        <v>7329</v>
      </c>
      <c r="F363" s="741"/>
      <c r="G363" s="741"/>
      <c r="H363" s="741"/>
      <c r="I363" s="741"/>
      <c r="J363" s="741"/>
      <c r="K363" s="741"/>
      <c r="L363" s="741"/>
      <c r="M363" s="741"/>
      <c r="N363" s="741">
        <v>1</v>
      </c>
      <c r="O363" s="741">
        <v>5900.6</v>
      </c>
      <c r="P363" s="754"/>
      <c r="Q363" s="742">
        <v>5900.6</v>
      </c>
    </row>
    <row r="364" spans="1:17" ht="14.4" customHeight="1" x14ac:dyDescent="0.3">
      <c r="A364" s="737" t="s">
        <v>606</v>
      </c>
      <c r="B364" s="738" t="s">
        <v>7129</v>
      </c>
      <c r="C364" s="738" t="s">
        <v>6841</v>
      </c>
      <c r="D364" s="738" t="s">
        <v>7330</v>
      </c>
      <c r="E364" s="738" t="s">
        <v>7331</v>
      </c>
      <c r="F364" s="741">
        <v>1</v>
      </c>
      <c r="G364" s="741">
        <v>310.91000000000003</v>
      </c>
      <c r="H364" s="741"/>
      <c r="I364" s="741">
        <v>310.91000000000003</v>
      </c>
      <c r="J364" s="741"/>
      <c r="K364" s="741"/>
      <c r="L364" s="741"/>
      <c r="M364" s="741"/>
      <c r="N364" s="741"/>
      <c r="O364" s="741"/>
      <c r="P364" s="754"/>
      <c r="Q364" s="742"/>
    </row>
    <row r="365" spans="1:17" ht="14.4" customHeight="1" x14ac:dyDescent="0.3">
      <c r="A365" s="737" t="s">
        <v>606</v>
      </c>
      <c r="B365" s="738" t="s">
        <v>7129</v>
      </c>
      <c r="C365" s="738" t="s">
        <v>6841</v>
      </c>
      <c r="D365" s="738" t="s">
        <v>7332</v>
      </c>
      <c r="E365" s="738" t="s">
        <v>7333</v>
      </c>
      <c r="F365" s="741">
        <v>5</v>
      </c>
      <c r="G365" s="741">
        <v>1243.6500000000001</v>
      </c>
      <c r="H365" s="741"/>
      <c r="I365" s="741">
        <v>248.73000000000002</v>
      </c>
      <c r="J365" s="741"/>
      <c r="K365" s="741"/>
      <c r="L365" s="741"/>
      <c r="M365" s="741"/>
      <c r="N365" s="741"/>
      <c r="O365" s="741"/>
      <c r="P365" s="754"/>
      <c r="Q365" s="742"/>
    </row>
    <row r="366" spans="1:17" ht="14.4" customHeight="1" x14ac:dyDescent="0.3">
      <c r="A366" s="737" t="s">
        <v>606</v>
      </c>
      <c r="B366" s="738" t="s">
        <v>7129</v>
      </c>
      <c r="C366" s="738" t="s">
        <v>6841</v>
      </c>
      <c r="D366" s="738" t="s">
        <v>7334</v>
      </c>
      <c r="E366" s="738" t="s">
        <v>7335</v>
      </c>
      <c r="F366" s="741"/>
      <c r="G366" s="741"/>
      <c r="H366" s="741"/>
      <c r="I366" s="741"/>
      <c r="J366" s="741"/>
      <c r="K366" s="741"/>
      <c r="L366" s="741"/>
      <c r="M366" s="741"/>
      <c r="N366" s="741">
        <v>5</v>
      </c>
      <c r="O366" s="741">
        <v>444.5</v>
      </c>
      <c r="P366" s="754"/>
      <c r="Q366" s="742">
        <v>88.9</v>
      </c>
    </row>
    <row r="367" spans="1:17" ht="14.4" customHeight="1" x14ac:dyDescent="0.3">
      <c r="A367" s="737" t="s">
        <v>606</v>
      </c>
      <c r="B367" s="738" t="s">
        <v>7129</v>
      </c>
      <c r="C367" s="738" t="s">
        <v>6841</v>
      </c>
      <c r="D367" s="738" t="s">
        <v>7336</v>
      </c>
      <c r="E367" s="738" t="s">
        <v>7337</v>
      </c>
      <c r="F367" s="741"/>
      <c r="G367" s="741"/>
      <c r="H367" s="741"/>
      <c r="I367" s="741"/>
      <c r="J367" s="741"/>
      <c r="K367" s="741"/>
      <c r="L367" s="741"/>
      <c r="M367" s="741"/>
      <c r="N367" s="741">
        <v>1</v>
      </c>
      <c r="O367" s="741">
        <v>689.7</v>
      </c>
      <c r="P367" s="754"/>
      <c r="Q367" s="742">
        <v>689.7</v>
      </c>
    </row>
    <row r="368" spans="1:17" ht="14.4" customHeight="1" x14ac:dyDescent="0.3">
      <c r="A368" s="737" t="s">
        <v>606</v>
      </c>
      <c r="B368" s="738" t="s">
        <v>7129</v>
      </c>
      <c r="C368" s="738" t="s">
        <v>6841</v>
      </c>
      <c r="D368" s="738" t="s">
        <v>7338</v>
      </c>
      <c r="E368" s="738" t="s">
        <v>7339</v>
      </c>
      <c r="F368" s="741"/>
      <c r="G368" s="741"/>
      <c r="H368" s="741"/>
      <c r="I368" s="741"/>
      <c r="J368" s="741">
        <v>2</v>
      </c>
      <c r="K368" s="741">
        <v>19703.400000000001</v>
      </c>
      <c r="L368" s="741">
        <v>1</v>
      </c>
      <c r="M368" s="741">
        <v>9851.7000000000007</v>
      </c>
      <c r="N368" s="741"/>
      <c r="O368" s="741"/>
      <c r="P368" s="754"/>
      <c r="Q368" s="742"/>
    </row>
    <row r="369" spans="1:17" ht="14.4" customHeight="1" x14ac:dyDescent="0.3">
      <c r="A369" s="737" t="s">
        <v>606</v>
      </c>
      <c r="B369" s="738" t="s">
        <v>7129</v>
      </c>
      <c r="C369" s="738" t="s">
        <v>6841</v>
      </c>
      <c r="D369" s="738" t="s">
        <v>7340</v>
      </c>
      <c r="E369" s="738" t="s">
        <v>7341</v>
      </c>
      <c r="F369" s="741"/>
      <c r="G369" s="741"/>
      <c r="H369" s="741"/>
      <c r="I369" s="741"/>
      <c r="J369" s="741">
        <v>1</v>
      </c>
      <c r="K369" s="741">
        <v>15311.7</v>
      </c>
      <c r="L369" s="741">
        <v>1</v>
      </c>
      <c r="M369" s="741">
        <v>15311.7</v>
      </c>
      <c r="N369" s="741"/>
      <c r="O369" s="741"/>
      <c r="P369" s="754"/>
      <c r="Q369" s="742"/>
    </row>
    <row r="370" spans="1:17" ht="14.4" customHeight="1" x14ac:dyDescent="0.3">
      <c r="A370" s="737" t="s">
        <v>606</v>
      </c>
      <c r="B370" s="738" t="s">
        <v>7129</v>
      </c>
      <c r="C370" s="738" t="s">
        <v>6841</v>
      </c>
      <c r="D370" s="738" t="s">
        <v>7342</v>
      </c>
      <c r="E370" s="738" t="s">
        <v>7343</v>
      </c>
      <c r="F370" s="741"/>
      <c r="G370" s="741"/>
      <c r="H370" s="741"/>
      <c r="I370" s="741"/>
      <c r="J370" s="741"/>
      <c r="K370" s="741"/>
      <c r="L370" s="741"/>
      <c r="M370" s="741"/>
      <c r="N370" s="741">
        <v>1</v>
      </c>
      <c r="O370" s="741">
        <v>18809</v>
      </c>
      <c r="P370" s="754"/>
      <c r="Q370" s="742">
        <v>18809</v>
      </c>
    </row>
    <row r="371" spans="1:17" ht="14.4" customHeight="1" x14ac:dyDescent="0.3">
      <c r="A371" s="737" t="s">
        <v>606</v>
      </c>
      <c r="B371" s="738" t="s">
        <v>7129</v>
      </c>
      <c r="C371" s="738" t="s">
        <v>6651</v>
      </c>
      <c r="D371" s="738" t="s">
        <v>7111</v>
      </c>
      <c r="E371" s="738" t="s">
        <v>7112</v>
      </c>
      <c r="F371" s="741">
        <v>1696</v>
      </c>
      <c r="G371" s="741">
        <v>300192</v>
      </c>
      <c r="H371" s="741">
        <v>0.953880764904387</v>
      </c>
      <c r="I371" s="741">
        <v>177</v>
      </c>
      <c r="J371" s="741">
        <v>1778</v>
      </c>
      <c r="K371" s="741">
        <v>314706</v>
      </c>
      <c r="L371" s="741">
        <v>1</v>
      </c>
      <c r="M371" s="741">
        <v>177</v>
      </c>
      <c r="N371" s="741">
        <v>1477</v>
      </c>
      <c r="O371" s="741">
        <v>262906</v>
      </c>
      <c r="P371" s="754">
        <v>0.83540193069086699</v>
      </c>
      <c r="Q371" s="742">
        <v>178</v>
      </c>
    </row>
    <row r="372" spans="1:17" ht="14.4" customHeight="1" x14ac:dyDescent="0.3">
      <c r="A372" s="737" t="s">
        <v>606</v>
      </c>
      <c r="B372" s="738" t="s">
        <v>7129</v>
      </c>
      <c r="C372" s="738" t="s">
        <v>6651</v>
      </c>
      <c r="D372" s="738" t="s">
        <v>6846</v>
      </c>
      <c r="E372" s="738" t="s">
        <v>6847</v>
      </c>
      <c r="F372" s="741">
        <v>12</v>
      </c>
      <c r="G372" s="741">
        <v>2268</v>
      </c>
      <c r="H372" s="741">
        <v>1.1630769230769231</v>
      </c>
      <c r="I372" s="741">
        <v>189</v>
      </c>
      <c r="J372" s="741">
        <v>10</v>
      </c>
      <c r="K372" s="741">
        <v>1950</v>
      </c>
      <c r="L372" s="741">
        <v>1</v>
      </c>
      <c r="M372" s="741">
        <v>195</v>
      </c>
      <c r="N372" s="741">
        <v>16</v>
      </c>
      <c r="O372" s="741">
        <v>3135</v>
      </c>
      <c r="P372" s="754">
        <v>1.6076923076923078</v>
      </c>
      <c r="Q372" s="742">
        <v>195.9375</v>
      </c>
    </row>
    <row r="373" spans="1:17" ht="14.4" customHeight="1" x14ac:dyDescent="0.3">
      <c r="A373" s="737" t="s">
        <v>606</v>
      </c>
      <c r="B373" s="738" t="s">
        <v>7129</v>
      </c>
      <c r="C373" s="738" t="s">
        <v>6651</v>
      </c>
      <c r="D373" s="738" t="s">
        <v>7344</v>
      </c>
      <c r="E373" s="738" t="s">
        <v>7345</v>
      </c>
      <c r="F373" s="741">
        <v>4</v>
      </c>
      <c r="G373" s="741">
        <v>1536</v>
      </c>
      <c r="H373" s="741">
        <v>0.32862644415917841</v>
      </c>
      <c r="I373" s="741">
        <v>384</v>
      </c>
      <c r="J373" s="741">
        <v>12</v>
      </c>
      <c r="K373" s="741">
        <v>4674</v>
      </c>
      <c r="L373" s="741">
        <v>1</v>
      </c>
      <c r="M373" s="741">
        <v>389.5</v>
      </c>
      <c r="N373" s="741">
        <v>34</v>
      </c>
      <c r="O373" s="741">
        <v>13260</v>
      </c>
      <c r="P373" s="754">
        <v>2.8369704749679077</v>
      </c>
      <c r="Q373" s="742">
        <v>390</v>
      </c>
    </row>
    <row r="374" spans="1:17" ht="14.4" customHeight="1" x14ac:dyDescent="0.3">
      <c r="A374" s="737" t="s">
        <v>606</v>
      </c>
      <c r="B374" s="738" t="s">
        <v>7129</v>
      </c>
      <c r="C374" s="738" t="s">
        <v>6651</v>
      </c>
      <c r="D374" s="738" t="s">
        <v>6724</v>
      </c>
      <c r="E374" s="738" t="s">
        <v>6725</v>
      </c>
      <c r="F374" s="741"/>
      <c r="G374" s="741"/>
      <c r="H374" s="741"/>
      <c r="I374" s="741"/>
      <c r="J374" s="741">
        <v>2</v>
      </c>
      <c r="K374" s="741">
        <v>262</v>
      </c>
      <c r="L374" s="741">
        <v>1</v>
      </c>
      <c r="M374" s="741">
        <v>131</v>
      </c>
      <c r="N374" s="741"/>
      <c r="O374" s="741"/>
      <c r="P374" s="754"/>
      <c r="Q374" s="742"/>
    </row>
    <row r="375" spans="1:17" ht="14.4" customHeight="1" x14ac:dyDescent="0.3">
      <c r="A375" s="737" t="s">
        <v>606</v>
      </c>
      <c r="B375" s="738" t="s">
        <v>7129</v>
      </c>
      <c r="C375" s="738" t="s">
        <v>6651</v>
      </c>
      <c r="D375" s="738" t="s">
        <v>7346</v>
      </c>
      <c r="E375" s="738" t="s">
        <v>7347</v>
      </c>
      <c r="F375" s="741"/>
      <c r="G375" s="741"/>
      <c r="H375" s="741"/>
      <c r="I375" s="741"/>
      <c r="J375" s="741">
        <v>2</v>
      </c>
      <c r="K375" s="741">
        <v>1448</v>
      </c>
      <c r="L375" s="741">
        <v>1</v>
      </c>
      <c r="M375" s="741">
        <v>724</v>
      </c>
      <c r="N375" s="741">
        <v>1</v>
      </c>
      <c r="O375" s="741">
        <v>724</v>
      </c>
      <c r="P375" s="754">
        <v>0.5</v>
      </c>
      <c r="Q375" s="742">
        <v>724</v>
      </c>
    </row>
    <row r="376" spans="1:17" ht="14.4" customHeight="1" x14ac:dyDescent="0.3">
      <c r="A376" s="737" t="s">
        <v>606</v>
      </c>
      <c r="B376" s="738" t="s">
        <v>7129</v>
      </c>
      <c r="C376" s="738" t="s">
        <v>6651</v>
      </c>
      <c r="D376" s="738" t="s">
        <v>6848</v>
      </c>
      <c r="E376" s="738" t="s">
        <v>6849</v>
      </c>
      <c r="F376" s="741">
        <v>4</v>
      </c>
      <c r="G376" s="741">
        <v>660</v>
      </c>
      <c r="H376" s="741">
        <v>0.74576271186440679</v>
      </c>
      <c r="I376" s="741">
        <v>165</v>
      </c>
      <c r="J376" s="741">
        <v>5</v>
      </c>
      <c r="K376" s="741">
        <v>885</v>
      </c>
      <c r="L376" s="741">
        <v>1</v>
      </c>
      <c r="M376" s="741">
        <v>177</v>
      </c>
      <c r="N376" s="741">
        <v>9</v>
      </c>
      <c r="O376" s="741">
        <v>1593</v>
      </c>
      <c r="P376" s="754">
        <v>1.8</v>
      </c>
      <c r="Q376" s="742">
        <v>177</v>
      </c>
    </row>
    <row r="377" spans="1:17" ht="14.4" customHeight="1" x14ac:dyDescent="0.3">
      <c r="A377" s="737" t="s">
        <v>606</v>
      </c>
      <c r="B377" s="738" t="s">
        <v>7129</v>
      </c>
      <c r="C377" s="738" t="s">
        <v>6651</v>
      </c>
      <c r="D377" s="738" t="s">
        <v>7348</v>
      </c>
      <c r="E377" s="738" t="s">
        <v>7349</v>
      </c>
      <c r="F377" s="741">
        <v>8</v>
      </c>
      <c r="G377" s="741">
        <v>2272</v>
      </c>
      <c r="H377" s="741">
        <v>0.69778869778869779</v>
      </c>
      <c r="I377" s="741">
        <v>284</v>
      </c>
      <c r="J377" s="741">
        <v>11</v>
      </c>
      <c r="K377" s="741">
        <v>3256</v>
      </c>
      <c r="L377" s="741">
        <v>1</v>
      </c>
      <c r="M377" s="741">
        <v>296</v>
      </c>
      <c r="N377" s="741">
        <v>11</v>
      </c>
      <c r="O377" s="741">
        <v>3266</v>
      </c>
      <c r="P377" s="754">
        <v>1.0030712530712531</v>
      </c>
      <c r="Q377" s="742">
        <v>296.90909090909093</v>
      </c>
    </row>
    <row r="378" spans="1:17" ht="14.4" customHeight="1" x14ac:dyDescent="0.3">
      <c r="A378" s="737" t="s">
        <v>606</v>
      </c>
      <c r="B378" s="738" t="s">
        <v>7129</v>
      </c>
      <c r="C378" s="738" t="s">
        <v>6651</v>
      </c>
      <c r="D378" s="738" t="s">
        <v>7113</v>
      </c>
      <c r="E378" s="738" t="s">
        <v>7114</v>
      </c>
      <c r="F378" s="741">
        <v>0</v>
      </c>
      <c r="G378" s="741">
        <v>0</v>
      </c>
      <c r="H378" s="741"/>
      <c r="I378" s="741"/>
      <c r="J378" s="741">
        <v>0</v>
      </c>
      <c r="K378" s="741">
        <v>0</v>
      </c>
      <c r="L378" s="741"/>
      <c r="M378" s="741"/>
      <c r="N378" s="741">
        <v>0</v>
      </c>
      <c r="O378" s="741">
        <v>0</v>
      </c>
      <c r="P378" s="754"/>
      <c r="Q378" s="742"/>
    </row>
    <row r="379" spans="1:17" ht="14.4" customHeight="1" x14ac:dyDescent="0.3">
      <c r="A379" s="737" t="s">
        <v>606</v>
      </c>
      <c r="B379" s="738" t="s">
        <v>7129</v>
      </c>
      <c r="C379" s="738" t="s">
        <v>6651</v>
      </c>
      <c r="D379" s="738" t="s">
        <v>7115</v>
      </c>
      <c r="E379" s="738" t="s">
        <v>7116</v>
      </c>
      <c r="F379" s="741">
        <v>519</v>
      </c>
      <c r="G379" s="741">
        <v>0</v>
      </c>
      <c r="H379" s="741"/>
      <c r="I379" s="741">
        <v>0</v>
      </c>
      <c r="J379" s="741">
        <v>726</v>
      </c>
      <c r="K379" s="741">
        <v>0</v>
      </c>
      <c r="L379" s="741"/>
      <c r="M379" s="741">
        <v>0</v>
      </c>
      <c r="N379" s="741">
        <v>729</v>
      </c>
      <c r="O379" s="741">
        <v>0</v>
      </c>
      <c r="P379" s="754"/>
      <c r="Q379" s="742">
        <v>0</v>
      </c>
    </row>
    <row r="380" spans="1:17" ht="14.4" customHeight="1" x14ac:dyDescent="0.3">
      <c r="A380" s="737" t="s">
        <v>606</v>
      </c>
      <c r="B380" s="738" t="s">
        <v>7129</v>
      </c>
      <c r="C380" s="738" t="s">
        <v>6651</v>
      </c>
      <c r="D380" s="738" t="s">
        <v>7117</v>
      </c>
      <c r="E380" s="738" t="s">
        <v>7118</v>
      </c>
      <c r="F380" s="741">
        <v>7</v>
      </c>
      <c r="G380" s="741">
        <v>0</v>
      </c>
      <c r="H380" s="741"/>
      <c r="I380" s="741">
        <v>0</v>
      </c>
      <c r="J380" s="741">
        <v>1</v>
      </c>
      <c r="K380" s="741">
        <v>0</v>
      </c>
      <c r="L380" s="741"/>
      <c r="M380" s="741">
        <v>0</v>
      </c>
      <c r="N380" s="741">
        <v>1</v>
      </c>
      <c r="O380" s="741">
        <v>0</v>
      </c>
      <c r="P380" s="754"/>
      <c r="Q380" s="742">
        <v>0</v>
      </c>
    </row>
    <row r="381" spans="1:17" ht="14.4" customHeight="1" x14ac:dyDescent="0.3">
      <c r="A381" s="737" t="s">
        <v>606</v>
      </c>
      <c r="B381" s="738" t="s">
        <v>7129</v>
      </c>
      <c r="C381" s="738" t="s">
        <v>6651</v>
      </c>
      <c r="D381" s="738" t="s">
        <v>7119</v>
      </c>
      <c r="E381" s="738" t="s">
        <v>7120</v>
      </c>
      <c r="F381" s="741">
        <v>20</v>
      </c>
      <c r="G381" s="741">
        <v>0</v>
      </c>
      <c r="H381" s="741"/>
      <c r="I381" s="741">
        <v>0</v>
      </c>
      <c r="J381" s="741">
        <v>14</v>
      </c>
      <c r="K381" s="741">
        <v>0</v>
      </c>
      <c r="L381" s="741"/>
      <c r="M381" s="741">
        <v>0</v>
      </c>
      <c r="N381" s="741">
        <v>10</v>
      </c>
      <c r="O381" s="741">
        <v>0</v>
      </c>
      <c r="P381" s="754"/>
      <c r="Q381" s="742">
        <v>0</v>
      </c>
    </row>
    <row r="382" spans="1:17" ht="14.4" customHeight="1" x14ac:dyDescent="0.3">
      <c r="A382" s="737" t="s">
        <v>606</v>
      </c>
      <c r="B382" s="738" t="s">
        <v>7129</v>
      </c>
      <c r="C382" s="738" t="s">
        <v>6651</v>
      </c>
      <c r="D382" s="738" t="s">
        <v>6752</v>
      </c>
      <c r="E382" s="738" t="s">
        <v>6753</v>
      </c>
      <c r="F382" s="741"/>
      <c r="G382" s="741"/>
      <c r="H382" s="741"/>
      <c r="I382" s="741"/>
      <c r="J382" s="741">
        <v>1</v>
      </c>
      <c r="K382" s="741">
        <v>0</v>
      </c>
      <c r="L382" s="741"/>
      <c r="M382" s="741">
        <v>0</v>
      </c>
      <c r="N382" s="741"/>
      <c r="O382" s="741"/>
      <c r="P382" s="754"/>
      <c r="Q382" s="742"/>
    </row>
    <row r="383" spans="1:17" ht="14.4" customHeight="1" x14ac:dyDescent="0.3">
      <c r="A383" s="737" t="s">
        <v>606</v>
      </c>
      <c r="B383" s="738" t="s">
        <v>7129</v>
      </c>
      <c r="C383" s="738" t="s">
        <v>6651</v>
      </c>
      <c r="D383" s="738" t="s">
        <v>6754</v>
      </c>
      <c r="E383" s="738" t="s">
        <v>6755</v>
      </c>
      <c r="F383" s="741">
        <v>6</v>
      </c>
      <c r="G383" s="741">
        <v>1218</v>
      </c>
      <c r="H383" s="741"/>
      <c r="I383" s="741">
        <v>203</v>
      </c>
      <c r="J383" s="741"/>
      <c r="K383" s="741"/>
      <c r="L383" s="741"/>
      <c r="M383" s="741"/>
      <c r="N383" s="741">
        <v>16</v>
      </c>
      <c r="O383" s="741">
        <v>3312</v>
      </c>
      <c r="P383" s="754"/>
      <c r="Q383" s="742">
        <v>207</v>
      </c>
    </row>
    <row r="384" spans="1:17" ht="14.4" customHeight="1" x14ac:dyDescent="0.3">
      <c r="A384" s="737" t="s">
        <v>606</v>
      </c>
      <c r="B384" s="738" t="s">
        <v>7129</v>
      </c>
      <c r="C384" s="738" t="s">
        <v>6651</v>
      </c>
      <c r="D384" s="738" t="s">
        <v>6758</v>
      </c>
      <c r="E384" s="738" t="s">
        <v>6759</v>
      </c>
      <c r="F384" s="741">
        <v>1044</v>
      </c>
      <c r="G384" s="741">
        <v>345564</v>
      </c>
      <c r="H384" s="741">
        <v>0.91316135783482111</v>
      </c>
      <c r="I384" s="741">
        <v>331</v>
      </c>
      <c r="J384" s="741">
        <v>1069</v>
      </c>
      <c r="K384" s="741">
        <v>378426</v>
      </c>
      <c r="L384" s="741">
        <v>1</v>
      </c>
      <c r="M384" s="741">
        <v>354</v>
      </c>
      <c r="N384" s="741">
        <v>1038</v>
      </c>
      <c r="O384" s="741">
        <v>368490</v>
      </c>
      <c r="P384" s="754">
        <v>0.97374387594932699</v>
      </c>
      <c r="Q384" s="742">
        <v>355</v>
      </c>
    </row>
    <row r="385" spans="1:17" ht="14.4" customHeight="1" x14ac:dyDescent="0.3">
      <c r="A385" s="737" t="s">
        <v>606</v>
      </c>
      <c r="B385" s="738" t="s">
        <v>7129</v>
      </c>
      <c r="C385" s="738" t="s">
        <v>6651</v>
      </c>
      <c r="D385" s="738" t="s">
        <v>6926</v>
      </c>
      <c r="E385" s="738" t="s">
        <v>6927</v>
      </c>
      <c r="F385" s="741">
        <v>1</v>
      </c>
      <c r="G385" s="741">
        <v>653</v>
      </c>
      <c r="H385" s="741">
        <v>0.4657631954350927</v>
      </c>
      <c r="I385" s="741">
        <v>653</v>
      </c>
      <c r="J385" s="741">
        <v>2</v>
      </c>
      <c r="K385" s="741">
        <v>1402</v>
      </c>
      <c r="L385" s="741">
        <v>1</v>
      </c>
      <c r="M385" s="741">
        <v>701</v>
      </c>
      <c r="N385" s="741"/>
      <c r="O385" s="741"/>
      <c r="P385" s="754"/>
      <c r="Q385" s="742"/>
    </row>
    <row r="386" spans="1:17" ht="14.4" customHeight="1" x14ac:dyDescent="0.3">
      <c r="A386" s="737" t="s">
        <v>606</v>
      </c>
      <c r="B386" s="738" t="s">
        <v>7129</v>
      </c>
      <c r="C386" s="738" t="s">
        <v>6651</v>
      </c>
      <c r="D386" s="738" t="s">
        <v>1911</v>
      </c>
      <c r="E386" s="738" t="s">
        <v>6877</v>
      </c>
      <c r="F386" s="741">
        <v>35</v>
      </c>
      <c r="G386" s="741">
        <v>0</v>
      </c>
      <c r="H386" s="741"/>
      <c r="I386" s="741">
        <v>0</v>
      </c>
      <c r="J386" s="741">
        <v>22</v>
      </c>
      <c r="K386" s="741">
        <v>0</v>
      </c>
      <c r="L386" s="741"/>
      <c r="M386" s="741">
        <v>0</v>
      </c>
      <c r="N386" s="741">
        <v>45</v>
      </c>
      <c r="O386" s="741">
        <v>0</v>
      </c>
      <c r="P386" s="754"/>
      <c r="Q386" s="742">
        <v>0</v>
      </c>
    </row>
    <row r="387" spans="1:17" ht="14.4" customHeight="1" x14ac:dyDescent="0.3">
      <c r="A387" s="737" t="s">
        <v>606</v>
      </c>
      <c r="B387" s="738" t="s">
        <v>7129</v>
      </c>
      <c r="C387" s="738" t="s">
        <v>6651</v>
      </c>
      <c r="D387" s="738" t="s">
        <v>6854</v>
      </c>
      <c r="E387" s="738" t="s">
        <v>6855</v>
      </c>
      <c r="F387" s="741">
        <v>1</v>
      </c>
      <c r="G387" s="741">
        <v>443</v>
      </c>
      <c r="H387" s="741">
        <v>0.23364978902953587</v>
      </c>
      <c r="I387" s="741">
        <v>443</v>
      </c>
      <c r="J387" s="741">
        <v>4</v>
      </c>
      <c r="K387" s="741">
        <v>1896</v>
      </c>
      <c r="L387" s="741">
        <v>1</v>
      </c>
      <c r="M387" s="741">
        <v>474</v>
      </c>
      <c r="N387" s="741">
        <v>2</v>
      </c>
      <c r="O387" s="741">
        <v>950</v>
      </c>
      <c r="P387" s="754">
        <v>0.50105485232067515</v>
      </c>
      <c r="Q387" s="742">
        <v>475</v>
      </c>
    </row>
    <row r="388" spans="1:17" ht="14.4" customHeight="1" x14ac:dyDescent="0.3">
      <c r="A388" s="737" t="s">
        <v>606</v>
      </c>
      <c r="B388" s="738" t="s">
        <v>7129</v>
      </c>
      <c r="C388" s="738" t="s">
        <v>6651</v>
      </c>
      <c r="D388" s="738" t="s">
        <v>7350</v>
      </c>
      <c r="E388" s="738" t="s">
        <v>7351</v>
      </c>
      <c r="F388" s="741">
        <v>18</v>
      </c>
      <c r="G388" s="741">
        <v>6120</v>
      </c>
      <c r="H388" s="741">
        <v>0.86931818181818177</v>
      </c>
      <c r="I388" s="741">
        <v>340</v>
      </c>
      <c r="J388" s="741">
        <v>20</v>
      </c>
      <c r="K388" s="741">
        <v>7040</v>
      </c>
      <c r="L388" s="741">
        <v>1</v>
      </c>
      <c r="M388" s="741">
        <v>352</v>
      </c>
      <c r="N388" s="741">
        <v>29</v>
      </c>
      <c r="O388" s="741">
        <v>10236</v>
      </c>
      <c r="P388" s="754">
        <v>1.4539772727272726</v>
      </c>
      <c r="Q388" s="742">
        <v>352.9655172413793</v>
      </c>
    </row>
    <row r="389" spans="1:17" ht="14.4" customHeight="1" x14ac:dyDescent="0.3">
      <c r="A389" s="737" t="s">
        <v>606</v>
      </c>
      <c r="B389" s="738" t="s">
        <v>7129</v>
      </c>
      <c r="C389" s="738" t="s">
        <v>6651</v>
      </c>
      <c r="D389" s="738" t="s">
        <v>7123</v>
      </c>
      <c r="E389" s="738" t="s">
        <v>7124</v>
      </c>
      <c r="F389" s="741">
        <v>72</v>
      </c>
      <c r="G389" s="741">
        <v>12744</v>
      </c>
      <c r="H389" s="741">
        <v>1.2203389830508475</v>
      </c>
      <c r="I389" s="741">
        <v>177</v>
      </c>
      <c r="J389" s="741">
        <v>59</v>
      </c>
      <c r="K389" s="741">
        <v>10443</v>
      </c>
      <c r="L389" s="741">
        <v>1</v>
      </c>
      <c r="M389" s="741">
        <v>177</v>
      </c>
      <c r="N389" s="741">
        <v>86</v>
      </c>
      <c r="O389" s="741">
        <v>15308</v>
      </c>
      <c r="P389" s="754">
        <v>1.4658623001053337</v>
      </c>
      <c r="Q389" s="742">
        <v>178</v>
      </c>
    </row>
    <row r="390" spans="1:17" ht="14.4" customHeight="1" x14ac:dyDescent="0.3">
      <c r="A390" s="737" t="s">
        <v>606</v>
      </c>
      <c r="B390" s="738" t="s">
        <v>7129</v>
      </c>
      <c r="C390" s="738" t="s">
        <v>6651</v>
      </c>
      <c r="D390" s="738" t="s">
        <v>7352</v>
      </c>
      <c r="E390" s="738" t="s">
        <v>7353</v>
      </c>
      <c r="F390" s="741">
        <v>5</v>
      </c>
      <c r="G390" s="741">
        <v>0</v>
      </c>
      <c r="H390" s="741"/>
      <c r="I390" s="741">
        <v>0</v>
      </c>
      <c r="J390" s="741">
        <v>3</v>
      </c>
      <c r="K390" s="741">
        <v>0</v>
      </c>
      <c r="L390" s="741"/>
      <c r="M390" s="741">
        <v>0</v>
      </c>
      <c r="N390" s="741">
        <v>4</v>
      </c>
      <c r="O390" s="741">
        <v>0</v>
      </c>
      <c r="P390" s="754"/>
      <c r="Q390" s="742">
        <v>0</v>
      </c>
    </row>
    <row r="391" spans="1:17" ht="14.4" customHeight="1" x14ac:dyDescent="0.3">
      <c r="A391" s="737" t="s">
        <v>606</v>
      </c>
      <c r="B391" s="738" t="s">
        <v>7129</v>
      </c>
      <c r="C391" s="738" t="s">
        <v>6651</v>
      </c>
      <c r="D391" s="738" t="s">
        <v>7354</v>
      </c>
      <c r="E391" s="738" t="s">
        <v>7355</v>
      </c>
      <c r="F391" s="741">
        <v>1</v>
      </c>
      <c r="G391" s="741">
        <v>0</v>
      </c>
      <c r="H391" s="741"/>
      <c r="I391" s="741">
        <v>0</v>
      </c>
      <c r="J391" s="741">
        <v>1</v>
      </c>
      <c r="K391" s="741">
        <v>0</v>
      </c>
      <c r="L391" s="741"/>
      <c r="M391" s="741">
        <v>0</v>
      </c>
      <c r="N391" s="741"/>
      <c r="O391" s="741"/>
      <c r="P391" s="754"/>
      <c r="Q391" s="742"/>
    </row>
    <row r="392" spans="1:17" ht="14.4" customHeight="1" x14ac:dyDescent="0.3">
      <c r="A392" s="737" t="s">
        <v>606</v>
      </c>
      <c r="B392" s="738" t="s">
        <v>7129</v>
      </c>
      <c r="C392" s="738" t="s">
        <v>6651</v>
      </c>
      <c r="D392" s="738" t="s">
        <v>7356</v>
      </c>
      <c r="E392" s="738" t="s">
        <v>7357</v>
      </c>
      <c r="F392" s="741">
        <v>3225</v>
      </c>
      <c r="G392" s="741">
        <v>4182052</v>
      </c>
      <c r="H392" s="741">
        <v>0.99515374244066157</v>
      </c>
      <c r="I392" s="741">
        <v>1296.7603100775193</v>
      </c>
      <c r="J392" s="741">
        <v>3311</v>
      </c>
      <c r="K392" s="741">
        <v>4202418</v>
      </c>
      <c r="L392" s="741">
        <v>1</v>
      </c>
      <c r="M392" s="741">
        <v>1269.2292358803986</v>
      </c>
      <c r="N392" s="741">
        <v>3183</v>
      </c>
      <c r="O392" s="741">
        <v>4049658</v>
      </c>
      <c r="P392" s="754">
        <v>0.96364949893132956</v>
      </c>
      <c r="Q392" s="742">
        <v>1272.2770970782281</v>
      </c>
    </row>
    <row r="393" spans="1:17" ht="14.4" customHeight="1" x14ac:dyDescent="0.3">
      <c r="A393" s="737" t="s">
        <v>606</v>
      </c>
      <c r="B393" s="738" t="s">
        <v>7129</v>
      </c>
      <c r="C393" s="738" t="s">
        <v>6651</v>
      </c>
      <c r="D393" s="738" t="s">
        <v>7125</v>
      </c>
      <c r="E393" s="738" t="s">
        <v>7126</v>
      </c>
      <c r="F393" s="741">
        <v>1128</v>
      </c>
      <c r="G393" s="741">
        <v>166931</v>
      </c>
      <c r="H393" s="741">
        <v>0.95730490434463456</v>
      </c>
      <c r="I393" s="741">
        <v>147.98847517730496</v>
      </c>
      <c r="J393" s="741">
        <v>1118</v>
      </c>
      <c r="K393" s="741">
        <v>174376</v>
      </c>
      <c r="L393" s="741">
        <v>1</v>
      </c>
      <c r="M393" s="741">
        <v>155.97137745974956</v>
      </c>
      <c r="N393" s="741">
        <v>971</v>
      </c>
      <c r="O393" s="741">
        <v>151476</v>
      </c>
      <c r="P393" s="754">
        <v>0.8686745882460889</v>
      </c>
      <c r="Q393" s="742">
        <v>156</v>
      </c>
    </row>
    <row r="394" spans="1:17" ht="14.4" customHeight="1" x14ac:dyDescent="0.3">
      <c r="A394" s="737" t="s">
        <v>606</v>
      </c>
      <c r="B394" s="738" t="s">
        <v>7129</v>
      </c>
      <c r="C394" s="738" t="s">
        <v>6651</v>
      </c>
      <c r="D394" s="738" t="s">
        <v>7358</v>
      </c>
      <c r="E394" s="738" t="s">
        <v>7359</v>
      </c>
      <c r="F394" s="741">
        <v>4</v>
      </c>
      <c r="G394" s="741">
        <v>2136</v>
      </c>
      <c r="H394" s="741">
        <v>1.3040293040293041</v>
      </c>
      <c r="I394" s="741">
        <v>534</v>
      </c>
      <c r="J394" s="741">
        <v>3</v>
      </c>
      <c r="K394" s="741">
        <v>1638</v>
      </c>
      <c r="L394" s="741">
        <v>1</v>
      </c>
      <c r="M394" s="741">
        <v>546</v>
      </c>
      <c r="N394" s="741">
        <v>7</v>
      </c>
      <c r="O394" s="741">
        <v>3829</v>
      </c>
      <c r="P394" s="754">
        <v>2.3376068376068377</v>
      </c>
      <c r="Q394" s="742">
        <v>547</v>
      </c>
    </row>
    <row r="395" spans="1:17" ht="14.4" customHeight="1" x14ac:dyDescent="0.3">
      <c r="A395" s="737" t="s">
        <v>606</v>
      </c>
      <c r="B395" s="738" t="s">
        <v>7129</v>
      </c>
      <c r="C395" s="738" t="s">
        <v>6651</v>
      </c>
      <c r="D395" s="738" t="s">
        <v>6768</v>
      </c>
      <c r="E395" s="738" t="s">
        <v>6769</v>
      </c>
      <c r="F395" s="741">
        <v>50</v>
      </c>
      <c r="G395" s="741">
        <v>11450</v>
      </c>
      <c r="H395" s="741">
        <v>2.706855791962175</v>
      </c>
      <c r="I395" s="741">
        <v>229</v>
      </c>
      <c r="J395" s="741">
        <v>18</v>
      </c>
      <c r="K395" s="741">
        <v>4230</v>
      </c>
      <c r="L395" s="741">
        <v>1</v>
      </c>
      <c r="M395" s="741">
        <v>235</v>
      </c>
      <c r="N395" s="741">
        <v>7</v>
      </c>
      <c r="O395" s="741">
        <v>1645</v>
      </c>
      <c r="P395" s="754">
        <v>0.3888888888888889</v>
      </c>
      <c r="Q395" s="742">
        <v>235</v>
      </c>
    </row>
    <row r="396" spans="1:17" ht="14.4" customHeight="1" x14ac:dyDescent="0.3">
      <c r="A396" s="737" t="s">
        <v>606</v>
      </c>
      <c r="B396" s="738" t="s">
        <v>7129</v>
      </c>
      <c r="C396" s="738" t="s">
        <v>6651</v>
      </c>
      <c r="D396" s="738" t="s">
        <v>7360</v>
      </c>
      <c r="E396" s="738" t="s">
        <v>7361</v>
      </c>
      <c r="F396" s="741">
        <v>2</v>
      </c>
      <c r="G396" s="741">
        <v>1054</v>
      </c>
      <c r="H396" s="741"/>
      <c r="I396" s="741">
        <v>527</v>
      </c>
      <c r="J396" s="741"/>
      <c r="K396" s="741"/>
      <c r="L396" s="741"/>
      <c r="M396" s="741"/>
      <c r="N396" s="741">
        <v>2</v>
      </c>
      <c r="O396" s="741">
        <v>1086</v>
      </c>
      <c r="P396" s="754"/>
      <c r="Q396" s="742">
        <v>543</v>
      </c>
    </row>
    <row r="397" spans="1:17" ht="14.4" customHeight="1" x14ac:dyDescent="0.3">
      <c r="A397" s="737" t="s">
        <v>606</v>
      </c>
      <c r="B397" s="738" t="s">
        <v>7362</v>
      </c>
      <c r="C397" s="738" t="s">
        <v>6633</v>
      </c>
      <c r="D397" s="738" t="s">
        <v>7030</v>
      </c>
      <c r="E397" s="738" t="s">
        <v>7031</v>
      </c>
      <c r="F397" s="741">
        <v>2</v>
      </c>
      <c r="G397" s="741">
        <v>211.14</v>
      </c>
      <c r="H397" s="741">
        <v>9.9147707262097609E-2</v>
      </c>
      <c r="I397" s="741">
        <v>105.57</v>
      </c>
      <c r="J397" s="741">
        <v>36.1</v>
      </c>
      <c r="K397" s="741">
        <v>2129.5500000000002</v>
      </c>
      <c r="L397" s="741">
        <v>1</v>
      </c>
      <c r="M397" s="741">
        <v>58.990304709141277</v>
      </c>
      <c r="N397" s="741">
        <v>10</v>
      </c>
      <c r="O397" s="741">
        <v>499.3</v>
      </c>
      <c r="P397" s="754">
        <v>0.23446267990890093</v>
      </c>
      <c r="Q397" s="742">
        <v>49.93</v>
      </c>
    </row>
    <row r="398" spans="1:17" ht="14.4" customHeight="1" x14ac:dyDescent="0.3">
      <c r="A398" s="737" t="s">
        <v>606</v>
      </c>
      <c r="B398" s="738" t="s">
        <v>7362</v>
      </c>
      <c r="C398" s="738" t="s">
        <v>6633</v>
      </c>
      <c r="D398" s="738" t="s">
        <v>7363</v>
      </c>
      <c r="E398" s="738" t="s">
        <v>7364</v>
      </c>
      <c r="F398" s="741">
        <v>1</v>
      </c>
      <c r="G398" s="741">
        <v>4988.09</v>
      </c>
      <c r="H398" s="741"/>
      <c r="I398" s="741">
        <v>4988.09</v>
      </c>
      <c r="J398" s="741"/>
      <c r="K398" s="741"/>
      <c r="L398" s="741"/>
      <c r="M398" s="741"/>
      <c r="N398" s="741"/>
      <c r="O398" s="741"/>
      <c r="P398" s="754"/>
      <c r="Q398" s="742"/>
    </row>
    <row r="399" spans="1:17" ht="14.4" customHeight="1" x14ac:dyDescent="0.3">
      <c r="A399" s="737" t="s">
        <v>606</v>
      </c>
      <c r="B399" s="738" t="s">
        <v>7362</v>
      </c>
      <c r="C399" s="738" t="s">
        <v>6633</v>
      </c>
      <c r="D399" s="738" t="s">
        <v>7133</v>
      </c>
      <c r="E399" s="738" t="s">
        <v>7134</v>
      </c>
      <c r="F399" s="741"/>
      <c r="G399" s="741"/>
      <c r="H399" s="741"/>
      <c r="I399" s="741"/>
      <c r="J399" s="741">
        <v>2.36</v>
      </c>
      <c r="K399" s="741">
        <v>1041.25</v>
      </c>
      <c r="L399" s="741">
        <v>1</v>
      </c>
      <c r="M399" s="741">
        <v>441.2076271186441</v>
      </c>
      <c r="N399" s="741"/>
      <c r="O399" s="741"/>
      <c r="P399" s="754"/>
      <c r="Q399" s="742"/>
    </row>
    <row r="400" spans="1:17" ht="14.4" customHeight="1" x14ac:dyDescent="0.3">
      <c r="A400" s="737" t="s">
        <v>606</v>
      </c>
      <c r="B400" s="738" t="s">
        <v>7362</v>
      </c>
      <c r="C400" s="738" t="s">
        <v>6633</v>
      </c>
      <c r="D400" s="738" t="s">
        <v>7365</v>
      </c>
      <c r="E400" s="738" t="s">
        <v>7366</v>
      </c>
      <c r="F400" s="741">
        <v>10</v>
      </c>
      <c r="G400" s="741">
        <v>6929</v>
      </c>
      <c r="H400" s="741"/>
      <c r="I400" s="741">
        <v>692.9</v>
      </c>
      <c r="J400" s="741"/>
      <c r="K400" s="741"/>
      <c r="L400" s="741"/>
      <c r="M400" s="741"/>
      <c r="N400" s="741"/>
      <c r="O400" s="741"/>
      <c r="P400" s="754"/>
      <c r="Q400" s="742"/>
    </row>
    <row r="401" spans="1:17" ht="14.4" customHeight="1" x14ac:dyDescent="0.3">
      <c r="A401" s="737" t="s">
        <v>606</v>
      </c>
      <c r="B401" s="738" t="s">
        <v>7362</v>
      </c>
      <c r="C401" s="738" t="s">
        <v>6633</v>
      </c>
      <c r="D401" s="738" t="s">
        <v>7136</v>
      </c>
      <c r="E401" s="738" t="s">
        <v>1702</v>
      </c>
      <c r="F401" s="741">
        <v>12</v>
      </c>
      <c r="G401" s="741">
        <v>700.8</v>
      </c>
      <c r="H401" s="741"/>
      <c r="I401" s="741">
        <v>58.4</v>
      </c>
      <c r="J401" s="741"/>
      <c r="K401" s="741"/>
      <c r="L401" s="741"/>
      <c r="M401" s="741"/>
      <c r="N401" s="741"/>
      <c r="O401" s="741"/>
      <c r="P401" s="754"/>
      <c r="Q401" s="742"/>
    </row>
    <row r="402" spans="1:17" ht="14.4" customHeight="1" x14ac:dyDescent="0.3">
      <c r="A402" s="737" t="s">
        <v>606</v>
      </c>
      <c r="B402" s="738" t="s">
        <v>7362</v>
      </c>
      <c r="C402" s="738" t="s">
        <v>6633</v>
      </c>
      <c r="D402" s="738" t="s">
        <v>7140</v>
      </c>
      <c r="E402" s="738" t="s">
        <v>5078</v>
      </c>
      <c r="F402" s="741">
        <v>2.25</v>
      </c>
      <c r="G402" s="741">
        <v>1599.99</v>
      </c>
      <c r="H402" s="741"/>
      <c r="I402" s="741">
        <v>711.10666666666668</v>
      </c>
      <c r="J402" s="741"/>
      <c r="K402" s="741"/>
      <c r="L402" s="741"/>
      <c r="M402" s="741"/>
      <c r="N402" s="741"/>
      <c r="O402" s="741"/>
      <c r="P402" s="754"/>
      <c r="Q402" s="742"/>
    </row>
    <row r="403" spans="1:17" ht="14.4" customHeight="1" x14ac:dyDescent="0.3">
      <c r="A403" s="737" t="s">
        <v>606</v>
      </c>
      <c r="B403" s="738" t="s">
        <v>7362</v>
      </c>
      <c r="C403" s="738" t="s">
        <v>6633</v>
      </c>
      <c r="D403" s="738" t="s">
        <v>6899</v>
      </c>
      <c r="E403" s="738" t="s">
        <v>6900</v>
      </c>
      <c r="F403" s="741"/>
      <c r="G403" s="741"/>
      <c r="H403" s="741"/>
      <c r="I403" s="741"/>
      <c r="J403" s="741">
        <v>1</v>
      </c>
      <c r="K403" s="741">
        <v>1237.74</v>
      </c>
      <c r="L403" s="741">
        <v>1</v>
      </c>
      <c r="M403" s="741">
        <v>1237.74</v>
      </c>
      <c r="N403" s="741"/>
      <c r="O403" s="741"/>
      <c r="P403" s="754"/>
      <c r="Q403" s="742"/>
    </row>
    <row r="404" spans="1:17" ht="14.4" customHeight="1" x14ac:dyDescent="0.3">
      <c r="A404" s="737" t="s">
        <v>606</v>
      </c>
      <c r="B404" s="738" t="s">
        <v>7362</v>
      </c>
      <c r="C404" s="738" t="s">
        <v>6633</v>
      </c>
      <c r="D404" s="738" t="s">
        <v>7037</v>
      </c>
      <c r="E404" s="738" t="s">
        <v>6900</v>
      </c>
      <c r="F404" s="741"/>
      <c r="G404" s="741"/>
      <c r="H404" s="741"/>
      <c r="I404" s="741"/>
      <c r="J404" s="741">
        <v>4</v>
      </c>
      <c r="K404" s="741">
        <v>12377.44</v>
      </c>
      <c r="L404" s="741">
        <v>1</v>
      </c>
      <c r="M404" s="741">
        <v>3094.36</v>
      </c>
      <c r="N404" s="741"/>
      <c r="O404" s="741"/>
      <c r="P404" s="754"/>
      <c r="Q404" s="742"/>
    </row>
    <row r="405" spans="1:17" ht="14.4" customHeight="1" x14ac:dyDescent="0.3">
      <c r="A405" s="737" t="s">
        <v>606</v>
      </c>
      <c r="B405" s="738" t="s">
        <v>7362</v>
      </c>
      <c r="C405" s="738" t="s">
        <v>6633</v>
      </c>
      <c r="D405" s="738" t="s">
        <v>6901</v>
      </c>
      <c r="E405" s="738" t="s">
        <v>6900</v>
      </c>
      <c r="F405" s="741"/>
      <c r="G405" s="741"/>
      <c r="H405" s="741"/>
      <c r="I405" s="741"/>
      <c r="J405" s="741">
        <v>1</v>
      </c>
      <c r="K405" s="741">
        <v>6188.71</v>
      </c>
      <c r="L405" s="741">
        <v>1</v>
      </c>
      <c r="M405" s="741">
        <v>6188.71</v>
      </c>
      <c r="N405" s="741"/>
      <c r="O405" s="741"/>
      <c r="P405" s="754"/>
      <c r="Q405" s="742"/>
    </row>
    <row r="406" spans="1:17" ht="14.4" customHeight="1" x14ac:dyDescent="0.3">
      <c r="A406" s="737" t="s">
        <v>606</v>
      </c>
      <c r="B406" s="738" t="s">
        <v>7362</v>
      </c>
      <c r="C406" s="738" t="s">
        <v>6633</v>
      </c>
      <c r="D406" s="738" t="s">
        <v>7038</v>
      </c>
      <c r="E406" s="738" t="s">
        <v>6900</v>
      </c>
      <c r="F406" s="741">
        <v>5</v>
      </c>
      <c r="G406" s="741">
        <v>61887.15</v>
      </c>
      <c r="H406" s="741">
        <v>2.5</v>
      </c>
      <c r="I406" s="741">
        <v>12377.43</v>
      </c>
      <c r="J406" s="741">
        <v>2</v>
      </c>
      <c r="K406" s="741">
        <v>24754.86</v>
      </c>
      <c r="L406" s="741">
        <v>1</v>
      </c>
      <c r="M406" s="741">
        <v>12377.43</v>
      </c>
      <c r="N406" s="741"/>
      <c r="O406" s="741"/>
      <c r="P406" s="754"/>
      <c r="Q406" s="742"/>
    </row>
    <row r="407" spans="1:17" ht="14.4" customHeight="1" x14ac:dyDescent="0.3">
      <c r="A407" s="737" t="s">
        <v>606</v>
      </c>
      <c r="B407" s="738" t="s">
        <v>7362</v>
      </c>
      <c r="C407" s="738" t="s">
        <v>6633</v>
      </c>
      <c r="D407" s="738" t="s">
        <v>7367</v>
      </c>
      <c r="E407" s="738" t="s">
        <v>7368</v>
      </c>
      <c r="F407" s="741">
        <v>47</v>
      </c>
      <c r="G407" s="741">
        <v>1865.42</v>
      </c>
      <c r="H407" s="741"/>
      <c r="I407" s="741">
        <v>39.689787234042555</v>
      </c>
      <c r="J407" s="741"/>
      <c r="K407" s="741"/>
      <c r="L407" s="741"/>
      <c r="M407" s="741"/>
      <c r="N407" s="741"/>
      <c r="O407" s="741"/>
      <c r="P407" s="754"/>
      <c r="Q407" s="742"/>
    </row>
    <row r="408" spans="1:17" ht="14.4" customHeight="1" x14ac:dyDescent="0.3">
      <c r="A408" s="737" t="s">
        <v>606</v>
      </c>
      <c r="B408" s="738" t="s">
        <v>7362</v>
      </c>
      <c r="C408" s="738" t="s">
        <v>6633</v>
      </c>
      <c r="D408" s="738" t="s">
        <v>7045</v>
      </c>
      <c r="E408" s="738" t="s">
        <v>7046</v>
      </c>
      <c r="F408" s="741">
        <v>1.55</v>
      </c>
      <c r="G408" s="741">
        <v>599.23</v>
      </c>
      <c r="H408" s="741">
        <v>1.1923076923076923</v>
      </c>
      <c r="I408" s="741">
        <v>386.6</v>
      </c>
      <c r="J408" s="741">
        <v>1.3</v>
      </c>
      <c r="K408" s="741">
        <v>502.58</v>
      </c>
      <c r="L408" s="741">
        <v>1</v>
      </c>
      <c r="M408" s="741">
        <v>386.59999999999997</v>
      </c>
      <c r="N408" s="741"/>
      <c r="O408" s="741"/>
      <c r="P408" s="754"/>
      <c r="Q408" s="742"/>
    </row>
    <row r="409" spans="1:17" ht="14.4" customHeight="1" x14ac:dyDescent="0.3">
      <c r="A409" s="737" t="s">
        <v>606</v>
      </c>
      <c r="B409" s="738" t="s">
        <v>7362</v>
      </c>
      <c r="C409" s="738" t="s">
        <v>6633</v>
      </c>
      <c r="D409" s="738" t="s">
        <v>2355</v>
      </c>
      <c r="E409" s="738" t="s">
        <v>7047</v>
      </c>
      <c r="F409" s="741">
        <v>5</v>
      </c>
      <c r="G409" s="741">
        <v>46715.299999999996</v>
      </c>
      <c r="H409" s="741">
        <v>5.4069385222942907</v>
      </c>
      <c r="I409" s="741">
        <v>9343.06</v>
      </c>
      <c r="J409" s="741">
        <v>1</v>
      </c>
      <c r="K409" s="741">
        <v>8639.8799999999992</v>
      </c>
      <c r="L409" s="741">
        <v>1</v>
      </c>
      <c r="M409" s="741">
        <v>8639.8799999999992</v>
      </c>
      <c r="N409" s="741"/>
      <c r="O409" s="741"/>
      <c r="P409" s="754"/>
      <c r="Q409" s="742"/>
    </row>
    <row r="410" spans="1:17" ht="14.4" customHeight="1" x14ac:dyDescent="0.3">
      <c r="A410" s="737" t="s">
        <v>606</v>
      </c>
      <c r="B410" s="738" t="s">
        <v>7362</v>
      </c>
      <c r="C410" s="738" t="s">
        <v>6633</v>
      </c>
      <c r="D410" s="738" t="s">
        <v>7369</v>
      </c>
      <c r="E410" s="738" t="s">
        <v>7370</v>
      </c>
      <c r="F410" s="741">
        <v>0.3</v>
      </c>
      <c r="G410" s="741">
        <v>204.33</v>
      </c>
      <c r="H410" s="741"/>
      <c r="I410" s="741">
        <v>681.1</v>
      </c>
      <c r="J410" s="741"/>
      <c r="K410" s="741"/>
      <c r="L410" s="741"/>
      <c r="M410" s="741"/>
      <c r="N410" s="741"/>
      <c r="O410" s="741"/>
      <c r="P410" s="754"/>
      <c r="Q410" s="742"/>
    </row>
    <row r="411" spans="1:17" ht="14.4" customHeight="1" x14ac:dyDescent="0.3">
      <c r="A411" s="737" t="s">
        <v>606</v>
      </c>
      <c r="B411" s="738" t="s">
        <v>7362</v>
      </c>
      <c r="C411" s="738" t="s">
        <v>6633</v>
      </c>
      <c r="D411" s="738" t="s">
        <v>7371</v>
      </c>
      <c r="E411" s="738" t="s">
        <v>7372</v>
      </c>
      <c r="F411" s="741"/>
      <c r="G411" s="741"/>
      <c r="H411" s="741"/>
      <c r="I411" s="741"/>
      <c r="J411" s="741">
        <v>15</v>
      </c>
      <c r="K411" s="741">
        <v>643.20000000000005</v>
      </c>
      <c r="L411" s="741">
        <v>1</v>
      </c>
      <c r="M411" s="741">
        <v>42.88</v>
      </c>
      <c r="N411" s="741"/>
      <c r="O411" s="741"/>
      <c r="P411" s="754"/>
      <c r="Q411" s="742"/>
    </row>
    <row r="412" spans="1:17" ht="14.4" customHeight="1" x14ac:dyDescent="0.3">
      <c r="A412" s="737" t="s">
        <v>606</v>
      </c>
      <c r="B412" s="738" t="s">
        <v>7362</v>
      </c>
      <c r="C412" s="738" t="s">
        <v>6633</v>
      </c>
      <c r="D412" s="738" t="s">
        <v>7050</v>
      </c>
      <c r="E412" s="738" t="s">
        <v>7051</v>
      </c>
      <c r="F412" s="741">
        <v>0.3</v>
      </c>
      <c r="G412" s="741">
        <v>165.09</v>
      </c>
      <c r="H412" s="741">
        <v>7.2327002694354992E-2</v>
      </c>
      <c r="I412" s="741">
        <v>550.30000000000007</v>
      </c>
      <c r="J412" s="741">
        <v>4.1999999999999993</v>
      </c>
      <c r="K412" s="741">
        <v>2282.5500000000002</v>
      </c>
      <c r="L412" s="741">
        <v>1</v>
      </c>
      <c r="M412" s="741">
        <v>543.46428571428589</v>
      </c>
      <c r="N412" s="741"/>
      <c r="O412" s="741"/>
      <c r="P412" s="754"/>
      <c r="Q412" s="742"/>
    </row>
    <row r="413" spans="1:17" ht="14.4" customHeight="1" x14ac:dyDescent="0.3">
      <c r="A413" s="737" t="s">
        <v>606</v>
      </c>
      <c r="B413" s="738" t="s">
        <v>7362</v>
      </c>
      <c r="C413" s="738" t="s">
        <v>6633</v>
      </c>
      <c r="D413" s="738" t="s">
        <v>7052</v>
      </c>
      <c r="E413" s="738" t="s">
        <v>7053</v>
      </c>
      <c r="F413" s="741">
        <v>20.8</v>
      </c>
      <c r="G413" s="741">
        <v>7555.6</v>
      </c>
      <c r="H413" s="741">
        <v>1.8293943744839729</v>
      </c>
      <c r="I413" s="741">
        <v>363.25</v>
      </c>
      <c r="J413" s="741">
        <v>15.2</v>
      </c>
      <c r="K413" s="741">
        <v>4130.1099999999997</v>
      </c>
      <c r="L413" s="741">
        <v>1</v>
      </c>
      <c r="M413" s="741">
        <v>271.71776315789475</v>
      </c>
      <c r="N413" s="741">
        <v>30.2</v>
      </c>
      <c r="O413" s="741">
        <v>8205.84</v>
      </c>
      <c r="P413" s="754">
        <v>1.9868332804695277</v>
      </c>
      <c r="Q413" s="742">
        <v>271.71655629139076</v>
      </c>
    </row>
    <row r="414" spans="1:17" ht="14.4" customHeight="1" x14ac:dyDescent="0.3">
      <c r="A414" s="737" t="s">
        <v>606</v>
      </c>
      <c r="B414" s="738" t="s">
        <v>7362</v>
      </c>
      <c r="C414" s="738" t="s">
        <v>6633</v>
      </c>
      <c r="D414" s="738" t="s">
        <v>7054</v>
      </c>
      <c r="E414" s="738" t="s">
        <v>966</v>
      </c>
      <c r="F414" s="741">
        <v>21.7</v>
      </c>
      <c r="G414" s="741">
        <v>5220.2999999999993</v>
      </c>
      <c r="H414" s="741">
        <v>0.68125495088590671</v>
      </c>
      <c r="I414" s="741">
        <v>240.56682027649768</v>
      </c>
      <c r="J414" s="741">
        <v>56.400000000000006</v>
      </c>
      <c r="K414" s="741">
        <v>7662.7699999999995</v>
      </c>
      <c r="L414" s="741">
        <v>1</v>
      </c>
      <c r="M414" s="741">
        <v>135.86471631205671</v>
      </c>
      <c r="N414" s="741">
        <v>64.16</v>
      </c>
      <c r="O414" s="741">
        <v>8716.9699999999993</v>
      </c>
      <c r="P414" s="754">
        <v>1.1375742714449213</v>
      </c>
      <c r="Q414" s="742">
        <v>135.86299875311721</v>
      </c>
    </row>
    <row r="415" spans="1:17" ht="14.4" customHeight="1" x14ac:dyDescent="0.3">
      <c r="A415" s="737" t="s">
        <v>606</v>
      </c>
      <c r="B415" s="738" t="s">
        <v>7362</v>
      </c>
      <c r="C415" s="738" t="s">
        <v>6633</v>
      </c>
      <c r="D415" s="738" t="s">
        <v>7373</v>
      </c>
      <c r="E415" s="738" t="s">
        <v>7374</v>
      </c>
      <c r="F415" s="741">
        <v>3</v>
      </c>
      <c r="G415" s="741">
        <v>17957.13</v>
      </c>
      <c r="H415" s="741"/>
      <c r="I415" s="741">
        <v>5985.71</v>
      </c>
      <c r="J415" s="741"/>
      <c r="K415" s="741"/>
      <c r="L415" s="741"/>
      <c r="M415" s="741"/>
      <c r="N415" s="741"/>
      <c r="O415" s="741"/>
      <c r="P415" s="754"/>
      <c r="Q415" s="742"/>
    </row>
    <row r="416" spans="1:17" ht="14.4" customHeight="1" x14ac:dyDescent="0.3">
      <c r="A416" s="737" t="s">
        <v>606</v>
      </c>
      <c r="B416" s="738" t="s">
        <v>7362</v>
      </c>
      <c r="C416" s="738" t="s">
        <v>6633</v>
      </c>
      <c r="D416" s="738" t="s">
        <v>7145</v>
      </c>
      <c r="E416" s="738" t="s">
        <v>7146</v>
      </c>
      <c r="F416" s="741">
        <v>15</v>
      </c>
      <c r="G416" s="741">
        <v>717.62</v>
      </c>
      <c r="H416" s="741"/>
      <c r="I416" s="741">
        <v>47.841333333333331</v>
      </c>
      <c r="J416" s="741"/>
      <c r="K416" s="741"/>
      <c r="L416" s="741"/>
      <c r="M416" s="741"/>
      <c r="N416" s="741"/>
      <c r="O416" s="741"/>
      <c r="P416" s="754"/>
      <c r="Q416" s="742"/>
    </row>
    <row r="417" spans="1:17" ht="14.4" customHeight="1" x14ac:dyDescent="0.3">
      <c r="A417" s="737" t="s">
        <v>606</v>
      </c>
      <c r="B417" s="738" t="s">
        <v>7362</v>
      </c>
      <c r="C417" s="738" t="s">
        <v>6633</v>
      </c>
      <c r="D417" s="738" t="s">
        <v>7149</v>
      </c>
      <c r="E417" s="738" t="s">
        <v>7146</v>
      </c>
      <c r="F417" s="741">
        <v>108.1</v>
      </c>
      <c r="G417" s="741">
        <v>3175.42</v>
      </c>
      <c r="H417" s="741">
        <v>8.4754710937917039</v>
      </c>
      <c r="I417" s="741">
        <v>29.374838112858466</v>
      </c>
      <c r="J417" s="741">
        <v>11</v>
      </c>
      <c r="K417" s="741">
        <v>374.66</v>
      </c>
      <c r="L417" s="741">
        <v>1</v>
      </c>
      <c r="M417" s="741">
        <v>34.06</v>
      </c>
      <c r="N417" s="741"/>
      <c r="O417" s="741"/>
      <c r="P417" s="754"/>
      <c r="Q417" s="742"/>
    </row>
    <row r="418" spans="1:17" ht="14.4" customHeight="1" x14ac:dyDescent="0.3">
      <c r="A418" s="737" t="s">
        <v>606</v>
      </c>
      <c r="B418" s="738" t="s">
        <v>7362</v>
      </c>
      <c r="C418" s="738" t="s">
        <v>6633</v>
      </c>
      <c r="D418" s="738" t="s">
        <v>7057</v>
      </c>
      <c r="E418" s="738" t="s">
        <v>7058</v>
      </c>
      <c r="F418" s="741">
        <v>0.26</v>
      </c>
      <c r="G418" s="741">
        <v>976.34</v>
      </c>
      <c r="H418" s="741">
        <v>3.6931654839539425E-2</v>
      </c>
      <c r="I418" s="741">
        <v>3755.1538461538462</v>
      </c>
      <c r="J418" s="741">
        <v>8.1</v>
      </c>
      <c r="K418" s="741">
        <v>26436.400000000001</v>
      </c>
      <c r="L418" s="741">
        <v>1</v>
      </c>
      <c r="M418" s="741">
        <v>3263.7530864197533</v>
      </c>
      <c r="N418" s="741"/>
      <c r="O418" s="741"/>
      <c r="P418" s="754"/>
      <c r="Q418" s="742"/>
    </row>
    <row r="419" spans="1:17" ht="14.4" customHeight="1" x14ac:dyDescent="0.3">
      <c r="A419" s="737" t="s">
        <v>606</v>
      </c>
      <c r="B419" s="738" t="s">
        <v>7362</v>
      </c>
      <c r="C419" s="738" t="s">
        <v>6633</v>
      </c>
      <c r="D419" s="738" t="s">
        <v>7059</v>
      </c>
      <c r="E419" s="738" t="s">
        <v>7058</v>
      </c>
      <c r="F419" s="741">
        <v>3.4000000000000004</v>
      </c>
      <c r="G419" s="741">
        <v>7164.82</v>
      </c>
      <c r="H419" s="741">
        <v>14.635223465969441</v>
      </c>
      <c r="I419" s="741">
        <v>2107.2999999999997</v>
      </c>
      <c r="J419" s="741">
        <v>0.3</v>
      </c>
      <c r="K419" s="741">
        <v>489.56</v>
      </c>
      <c r="L419" s="741">
        <v>1</v>
      </c>
      <c r="M419" s="741">
        <v>1631.8666666666668</v>
      </c>
      <c r="N419" s="741"/>
      <c r="O419" s="741"/>
      <c r="P419" s="754"/>
      <c r="Q419" s="742"/>
    </row>
    <row r="420" spans="1:17" ht="14.4" customHeight="1" x14ac:dyDescent="0.3">
      <c r="A420" s="737" t="s">
        <v>606</v>
      </c>
      <c r="B420" s="738" t="s">
        <v>7362</v>
      </c>
      <c r="C420" s="738" t="s">
        <v>6633</v>
      </c>
      <c r="D420" s="738" t="s">
        <v>7375</v>
      </c>
      <c r="E420" s="738" t="s">
        <v>7376</v>
      </c>
      <c r="F420" s="741"/>
      <c r="G420" s="741"/>
      <c r="H420" s="741"/>
      <c r="I420" s="741"/>
      <c r="J420" s="741">
        <v>3</v>
      </c>
      <c r="K420" s="741">
        <v>20436.240000000002</v>
      </c>
      <c r="L420" s="741">
        <v>1</v>
      </c>
      <c r="M420" s="741">
        <v>6812.0800000000008</v>
      </c>
      <c r="N420" s="741"/>
      <c r="O420" s="741"/>
      <c r="P420" s="754"/>
      <c r="Q420" s="742"/>
    </row>
    <row r="421" spans="1:17" ht="14.4" customHeight="1" x14ac:dyDescent="0.3">
      <c r="A421" s="737" t="s">
        <v>606</v>
      </c>
      <c r="B421" s="738" t="s">
        <v>7362</v>
      </c>
      <c r="C421" s="738" t="s">
        <v>6633</v>
      </c>
      <c r="D421" s="738" t="s">
        <v>7151</v>
      </c>
      <c r="E421" s="738" t="s">
        <v>7152</v>
      </c>
      <c r="F421" s="741">
        <v>0.2</v>
      </c>
      <c r="G421" s="741">
        <v>84.79</v>
      </c>
      <c r="H421" s="741">
        <v>0.28370194398902532</v>
      </c>
      <c r="I421" s="741">
        <v>423.95</v>
      </c>
      <c r="J421" s="741">
        <v>1.1000000000000001</v>
      </c>
      <c r="K421" s="741">
        <v>298.87</v>
      </c>
      <c r="L421" s="741">
        <v>1</v>
      </c>
      <c r="M421" s="741">
        <v>271.7</v>
      </c>
      <c r="N421" s="741"/>
      <c r="O421" s="741"/>
      <c r="P421" s="754"/>
      <c r="Q421" s="742"/>
    </row>
    <row r="422" spans="1:17" ht="14.4" customHeight="1" x14ac:dyDescent="0.3">
      <c r="A422" s="737" t="s">
        <v>606</v>
      </c>
      <c r="B422" s="738" t="s">
        <v>7362</v>
      </c>
      <c r="C422" s="738" t="s">
        <v>6633</v>
      </c>
      <c r="D422" s="738" t="s">
        <v>7153</v>
      </c>
      <c r="E422" s="738" t="s">
        <v>7154</v>
      </c>
      <c r="F422" s="741"/>
      <c r="G422" s="741"/>
      <c r="H422" s="741"/>
      <c r="I422" s="741"/>
      <c r="J422" s="741">
        <v>1</v>
      </c>
      <c r="K422" s="741">
        <v>109.6</v>
      </c>
      <c r="L422" s="741">
        <v>1</v>
      </c>
      <c r="M422" s="741">
        <v>109.6</v>
      </c>
      <c r="N422" s="741"/>
      <c r="O422" s="741"/>
      <c r="P422" s="754"/>
      <c r="Q422" s="742"/>
    </row>
    <row r="423" spans="1:17" ht="14.4" customHeight="1" x14ac:dyDescent="0.3">
      <c r="A423" s="737" t="s">
        <v>606</v>
      </c>
      <c r="B423" s="738" t="s">
        <v>7362</v>
      </c>
      <c r="C423" s="738" t="s">
        <v>6633</v>
      </c>
      <c r="D423" s="738" t="s">
        <v>7157</v>
      </c>
      <c r="E423" s="738" t="s">
        <v>2973</v>
      </c>
      <c r="F423" s="741">
        <v>16.2</v>
      </c>
      <c r="G423" s="741">
        <v>1065.1199999999999</v>
      </c>
      <c r="H423" s="741">
        <v>0.20768645802866334</v>
      </c>
      <c r="I423" s="741">
        <v>65.748148148148147</v>
      </c>
      <c r="J423" s="741">
        <v>78</v>
      </c>
      <c r="K423" s="741">
        <v>5128.5</v>
      </c>
      <c r="L423" s="741">
        <v>1</v>
      </c>
      <c r="M423" s="741">
        <v>65.75</v>
      </c>
      <c r="N423" s="741">
        <v>100.69999999999999</v>
      </c>
      <c r="O423" s="741">
        <v>6178.1900000000005</v>
      </c>
      <c r="P423" s="754">
        <v>1.204677781027591</v>
      </c>
      <c r="Q423" s="742">
        <v>61.352432969215506</v>
      </c>
    </row>
    <row r="424" spans="1:17" ht="14.4" customHeight="1" x14ac:dyDescent="0.3">
      <c r="A424" s="737" t="s">
        <v>606</v>
      </c>
      <c r="B424" s="738" t="s">
        <v>7362</v>
      </c>
      <c r="C424" s="738" t="s">
        <v>6633</v>
      </c>
      <c r="D424" s="738" t="s">
        <v>7158</v>
      </c>
      <c r="E424" s="738" t="s">
        <v>7159</v>
      </c>
      <c r="F424" s="741">
        <v>2.6999999999999997</v>
      </c>
      <c r="G424" s="741">
        <v>125.00999999999999</v>
      </c>
      <c r="H424" s="741">
        <v>0.51923076923076916</v>
      </c>
      <c r="I424" s="741">
        <v>46.300000000000004</v>
      </c>
      <c r="J424" s="741">
        <v>5.2</v>
      </c>
      <c r="K424" s="741">
        <v>240.76</v>
      </c>
      <c r="L424" s="741">
        <v>1</v>
      </c>
      <c r="M424" s="741">
        <v>46.3</v>
      </c>
      <c r="N424" s="741">
        <v>7</v>
      </c>
      <c r="O424" s="741">
        <v>324.27999999999997</v>
      </c>
      <c r="P424" s="754">
        <v>1.3469014786509386</v>
      </c>
      <c r="Q424" s="742">
        <v>46.325714285714284</v>
      </c>
    </row>
    <row r="425" spans="1:17" ht="14.4" customHeight="1" x14ac:dyDescent="0.3">
      <c r="A425" s="737" t="s">
        <v>606</v>
      </c>
      <c r="B425" s="738" t="s">
        <v>7362</v>
      </c>
      <c r="C425" s="738" t="s">
        <v>6633</v>
      </c>
      <c r="D425" s="738" t="s">
        <v>7160</v>
      </c>
      <c r="E425" s="738" t="s">
        <v>948</v>
      </c>
      <c r="F425" s="741">
        <v>9.68</v>
      </c>
      <c r="G425" s="741">
        <v>898.16000000000008</v>
      </c>
      <c r="H425" s="741">
        <v>0.87665563721901762</v>
      </c>
      <c r="I425" s="741">
        <v>92.785123966942166</v>
      </c>
      <c r="J425" s="741">
        <v>12.999999999999998</v>
      </c>
      <c r="K425" s="741">
        <v>1024.53</v>
      </c>
      <c r="L425" s="741">
        <v>1</v>
      </c>
      <c r="M425" s="741">
        <v>78.81</v>
      </c>
      <c r="N425" s="741">
        <v>9.6</v>
      </c>
      <c r="O425" s="741">
        <v>756.48</v>
      </c>
      <c r="P425" s="754">
        <v>0.73836783695938635</v>
      </c>
      <c r="Q425" s="742">
        <v>78.800000000000011</v>
      </c>
    </row>
    <row r="426" spans="1:17" ht="14.4" customHeight="1" x14ac:dyDescent="0.3">
      <c r="A426" s="737" t="s">
        <v>606</v>
      </c>
      <c r="B426" s="738" t="s">
        <v>7362</v>
      </c>
      <c r="C426" s="738" t="s">
        <v>6633</v>
      </c>
      <c r="D426" s="738" t="s">
        <v>7161</v>
      </c>
      <c r="E426" s="738" t="s">
        <v>2901</v>
      </c>
      <c r="F426" s="741">
        <v>6</v>
      </c>
      <c r="G426" s="741">
        <v>367.24</v>
      </c>
      <c r="H426" s="741">
        <v>0.33346045582493417</v>
      </c>
      <c r="I426" s="741">
        <v>61.206666666666671</v>
      </c>
      <c r="J426" s="741">
        <v>15.7</v>
      </c>
      <c r="K426" s="741">
        <v>1101.3</v>
      </c>
      <c r="L426" s="741">
        <v>1</v>
      </c>
      <c r="M426" s="741">
        <v>70.146496815286625</v>
      </c>
      <c r="N426" s="741">
        <v>25.16</v>
      </c>
      <c r="O426" s="741">
        <v>1110.3</v>
      </c>
      <c r="P426" s="754">
        <v>1.0081721601743394</v>
      </c>
      <c r="Q426" s="742">
        <v>44.129570747217805</v>
      </c>
    </row>
    <row r="427" spans="1:17" ht="14.4" customHeight="1" x14ac:dyDescent="0.3">
      <c r="A427" s="737" t="s">
        <v>606</v>
      </c>
      <c r="B427" s="738" t="s">
        <v>7362</v>
      </c>
      <c r="C427" s="738" t="s">
        <v>6633</v>
      </c>
      <c r="D427" s="738" t="s">
        <v>7377</v>
      </c>
      <c r="E427" s="738" t="s">
        <v>7378</v>
      </c>
      <c r="F427" s="741">
        <v>4</v>
      </c>
      <c r="G427" s="741">
        <v>2603.98</v>
      </c>
      <c r="H427" s="741">
        <v>0.57792248144597136</v>
      </c>
      <c r="I427" s="741">
        <v>650.995</v>
      </c>
      <c r="J427" s="741">
        <v>7</v>
      </c>
      <c r="K427" s="741">
        <v>4505.76</v>
      </c>
      <c r="L427" s="741">
        <v>1</v>
      </c>
      <c r="M427" s="741">
        <v>643.68000000000006</v>
      </c>
      <c r="N427" s="741"/>
      <c r="O427" s="741"/>
      <c r="P427" s="754"/>
      <c r="Q427" s="742"/>
    </row>
    <row r="428" spans="1:17" ht="14.4" customHeight="1" x14ac:dyDescent="0.3">
      <c r="A428" s="737" t="s">
        <v>606</v>
      </c>
      <c r="B428" s="738" t="s">
        <v>7362</v>
      </c>
      <c r="C428" s="738" t="s">
        <v>6633</v>
      </c>
      <c r="D428" s="738" t="s">
        <v>7164</v>
      </c>
      <c r="E428" s="738" t="s">
        <v>7165</v>
      </c>
      <c r="F428" s="741">
        <v>0.24</v>
      </c>
      <c r="G428" s="741">
        <v>225.2</v>
      </c>
      <c r="H428" s="741">
        <v>0.34674960736611948</v>
      </c>
      <c r="I428" s="741">
        <v>938.33333333333337</v>
      </c>
      <c r="J428" s="741">
        <v>0.7</v>
      </c>
      <c r="K428" s="741">
        <v>649.46</v>
      </c>
      <c r="L428" s="741">
        <v>1</v>
      </c>
      <c r="M428" s="741">
        <v>927.80000000000007</v>
      </c>
      <c r="N428" s="741">
        <v>3.3</v>
      </c>
      <c r="O428" s="741">
        <v>2951.96</v>
      </c>
      <c r="P428" s="754">
        <v>4.5452529793982688</v>
      </c>
      <c r="Q428" s="742">
        <v>894.53333333333342</v>
      </c>
    </row>
    <row r="429" spans="1:17" ht="14.4" customHeight="1" x14ac:dyDescent="0.3">
      <c r="A429" s="737" t="s">
        <v>606</v>
      </c>
      <c r="B429" s="738" t="s">
        <v>7362</v>
      </c>
      <c r="C429" s="738" t="s">
        <v>6633</v>
      </c>
      <c r="D429" s="738" t="s">
        <v>7166</v>
      </c>
      <c r="E429" s="738" t="s">
        <v>7165</v>
      </c>
      <c r="F429" s="741"/>
      <c r="G429" s="741"/>
      <c r="H429" s="741"/>
      <c r="I429" s="741"/>
      <c r="J429" s="741">
        <v>0.9</v>
      </c>
      <c r="K429" s="741">
        <v>1670.08</v>
      </c>
      <c r="L429" s="741">
        <v>1</v>
      </c>
      <c r="M429" s="741">
        <v>1855.6444444444444</v>
      </c>
      <c r="N429" s="741"/>
      <c r="O429" s="741"/>
      <c r="P429" s="754"/>
      <c r="Q429" s="742"/>
    </row>
    <row r="430" spans="1:17" ht="14.4" customHeight="1" x14ac:dyDescent="0.3">
      <c r="A430" s="737" t="s">
        <v>606</v>
      </c>
      <c r="B430" s="738" t="s">
        <v>7362</v>
      </c>
      <c r="C430" s="738" t="s">
        <v>6633</v>
      </c>
      <c r="D430" s="738" t="s">
        <v>7167</v>
      </c>
      <c r="E430" s="738" t="s">
        <v>7168</v>
      </c>
      <c r="F430" s="741">
        <v>3.1</v>
      </c>
      <c r="G430" s="741">
        <v>1881.2199999999998</v>
      </c>
      <c r="H430" s="741">
        <v>2.5091297099033008</v>
      </c>
      <c r="I430" s="741">
        <v>606.84516129032249</v>
      </c>
      <c r="J430" s="741">
        <v>1.25</v>
      </c>
      <c r="K430" s="741">
        <v>749.75</v>
      </c>
      <c r="L430" s="741">
        <v>1</v>
      </c>
      <c r="M430" s="741">
        <v>599.79999999999995</v>
      </c>
      <c r="N430" s="741"/>
      <c r="O430" s="741"/>
      <c r="P430" s="754"/>
      <c r="Q430" s="742"/>
    </row>
    <row r="431" spans="1:17" ht="14.4" customHeight="1" x14ac:dyDescent="0.3">
      <c r="A431" s="737" t="s">
        <v>606</v>
      </c>
      <c r="B431" s="738" t="s">
        <v>7362</v>
      </c>
      <c r="C431" s="738" t="s">
        <v>6633</v>
      </c>
      <c r="D431" s="738" t="s">
        <v>7065</v>
      </c>
      <c r="E431" s="738" t="s">
        <v>7066</v>
      </c>
      <c r="F431" s="741">
        <v>9</v>
      </c>
      <c r="G431" s="741">
        <v>30438.989999999998</v>
      </c>
      <c r="H431" s="741"/>
      <c r="I431" s="741">
        <v>3382.1099999999997</v>
      </c>
      <c r="J431" s="741"/>
      <c r="K431" s="741"/>
      <c r="L431" s="741"/>
      <c r="M431" s="741"/>
      <c r="N431" s="741"/>
      <c r="O431" s="741"/>
      <c r="P431" s="754"/>
      <c r="Q431" s="742"/>
    </row>
    <row r="432" spans="1:17" ht="14.4" customHeight="1" x14ac:dyDescent="0.3">
      <c r="A432" s="737" t="s">
        <v>606</v>
      </c>
      <c r="B432" s="738" t="s">
        <v>7362</v>
      </c>
      <c r="C432" s="738" t="s">
        <v>6633</v>
      </c>
      <c r="D432" s="738" t="s">
        <v>2362</v>
      </c>
      <c r="E432" s="738" t="s">
        <v>2358</v>
      </c>
      <c r="F432" s="741"/>
      <c r="G432" s="741"/>
      <c r="H432" s="741"/>
      <c r="I432" s="741"/>
      <c r="J432" s="741">
        <v>26</v>
      </c>
      <c r="K432" s="741">
        <v>16735.68</v>
      </c>
      <c r="L432" s="741">
        <v>1</v>
      </c>
      <c r="M432" s="741">
        <v>643.68000000000006</v>
      </c>
      <c r="N432" s="741">
        <v>6</v>
      </c>
      <c r="O432" s="741">
        <v>3862.08</v>
      </c>
      <c r="P432" s="754">
        <v>0.23076923076923075</v>
      </c>
      <c r="Q432" s="742">
        <v>643.67999999999995</v>
      </c>
    </row>
    <row r="433" spans="1:17" ht="14.4" customHeight="1" x14ac:dyDescent="0.3">
      <c r="A433" s="737" t="s">
        <v>606</v>
      </c>
      <c r="B433" s="738" t="s">
        <v>7362</v>
      </c>
      <c r="C433" s="738" t="s">
        <v>6633</v>
      </c>
      <c r="D433" s="738" t="s">
        <v>2357</v>
      </c>
      <c r="E433" s="738" t="s">
        <v>2358</v>
      </c>
      <c r="F433" s="741"/>
      <c r="G433" s="741"/>
      <c r="H433" s="741"/>
      <c r="I433" s="741"/>
      <c r="J433" s="741">
        <v>2</v>
      </c>
      <c r="K433" s="741">
        <v>2574.7199999999998</v>
      </c>
      <c r="L433" s="741">
        <v>1</v>
      </c>
      <c r="M433" s="741">
        <v>1287.3599999999999</v>
      </c>
      <c r="N433" s="741">
        <v>1</v>
      </c>
      <c r="O433" s="741">
        <v>1287.3599999999999</v>
      </c>
      <c r="P433" s="754">
        <v>0.5</v>
      </c>
      <c r="Q433" s="742">
        <v>1287.3599999999999</v>
      </c>
    </row>
    <row r="434" spans="1:17" ht="14.4" customHeight="1" x14ac:dyDescent="0.3">
      <c r="A434" s="737" t="s">
        <v>606</v>
      </c>
      <c r="B434" s="738" t="s">
        <v>7362</v>
      </c>
      <c r="C434" s="738" t="s">
        <v>6633</v>
      </c>
      <c r="D434" s="738" t="s">
        <v>7379</v>
      </c>
      <c r="E434" s="738" t="s">
        <v>7380</v>
      </c>
      <c r="F434" s="741"/>
      <c r="G434" s="741"/>
      <c r="H434" s="741"/>
      <c r="I434" s="741"/>
      <c r="J434" s="741">
        <v>3.9</v>
      </c>
      <c r="K434" s="741">
        <v>6364.28</v>
      </c>
      <c r="L434" s="741">
        <v>1</v>
      </c>
      <c r="M434" s="741">
        <v>1631.8666666666666</v>
      </c>
      <c r="N434" s="741"/>
      <c r="O434" s="741"/>
      <c r="P434" s="754"/>
      <c r="Q434" s="742"/>
    </row>
    <row r="435" spans="1:17" ht="14.4" customHeight="1" x14ac:dyDescent="0.3">
      <c r="A435" s="737" t="s">
        <v>606</v>
      </c>
      <c r="B435" s="738" t="s">
        <v>7362</v>
      </c>
      <c r="C435" s="738" t="s">
        <v>6633</v>
      </c>
      <c r="D435" s="738" t="s">
        <v>7069</v>
      </c>
      <c r="E435" s="738" t="s">
        <v>7070</v>
      </c>
      <c r="F435" s="741"/>
      <c r="G435" s="741"/>
      <c r="H435" s="741"/>
      <c r="I435" s="741"/>
      <c r="J435" s="741">
        <v>1.1000000000000001</v>
      </c>
      <c r="K435" s="741">
        <v>430.98</v>
      </c>
      <c r="L435" s="741">
        <v>1</v>
      </c>
      <c r="M435" s="741">
        <v>391.8</v>
      </c>
      <c r="N435" s="741">
        <v>0.6</v>
      </c>
      <c r="O435" s="741">
        <v>235.08</v>
      </c>
      <c r="P435" s="754">
        <v>0.54545454545454541</v>
      </c>
      <c r="Q435" s="742">
        <v>391.8</v>
      </c>
    </row>
    <row r="436" spans="1:17" ht="14.4" customHeight="1" x14ac:dyDescent="0.3">
      <c r="A436" s="737" t="s">
        <v>606</v>
      </c>
      <c r="B436" s="738" t="s">
        <v>7362</v>
      </c>
      <c r="C436" s="738" t="s">
        <v>6633</v>
      </c>
      <c r="D436" s="738" t="s">
        <v>7173</v>
      </c>
      <c r="E436" s="738" t="s">
        <v>2282</v>
      </c>
      <c r="F436" s="741">
        <v>3.9</v>
      </c>
      <c r="G436" s="741">
        <v>3861.7799999999997</v>
      </c>
      <c r="H436" s="741">
        <v>0.25735317638026994</v>
      </c>
      <c r="I436" s="741">
        <v>990.19999999999993</v>
      </c>
      <c r="J436" s="741">
        <v>19.600000000000001</v>
      </c>
      <c r="K436" s="741">
        <v>15005.76</v>
      </c>
      <c r="L436" s="741">
        <v>1</v>
      </c>
      <c r="M436" s="741">
        <v>765.59999999999991</v>
      </c>
      <c r="N436" s="741">
        <v>7.7</v>
      </c>
      <c r="O436" s="741">
        <v>5895.12</v>
      </c>
      <c r="P436" s="754">
        <v>0.39285714285714285</v>
      </c>
      <c r="Q436" s="742">
        <v>765.6</v>
      </c>
    </row>
    <row r="437" spans="1:17" ht="14.4" customHeight="1" x14ac:dyDescent="0.3">
      <c r="A437" s="737" t="s">
        <v>606</v>
      </c>
      <c r="B437" s="738" t="s">
        <v>7362</v>
      </c>
      <c r="C437" s="738" t="s">
        <v>6633</v>
      </c>
      <c r="D437" s="738" t="s">
        <v>7174</v>
      </c>
      <c r="E437" s="738" t="s">
        <v>7175</v>
      </c>
      <c r="F437" s="741"/>
      <c r="G437" s="741"/>
      <c r="H437" s="741"/>
      <c r="I437" s="741"/>
      <c r="J437" s="741">
        <v>2</v>
      </c>
      <c r="K437" s="741">
        <v>219.2</v>
      </c>
      <c r="L437" s="741">
        <v>1</v>
      </c>
      <c r="M437" s="741">
        <v>109.6</v>
      </c>
      <c r="N437" s="741"/>
      <c r="O437" s="741"/>
      <c r="P437" s="754"/>
      <c r="Q437" s="742"/>
    </row>
    <row r="438" spans="1:17" ht="14.4" customHeight="1" x14ac:dyDescent="0.3">
      <c r="A438" s="737" t="s">
        <v>606</v>
      </c>
      <c r="B438" s="738" t="s">
        <v>7362</v>
      </c>
      <c r="C438" s="738" t="s">
        <v>6633</v>
      </c>
      <c r="D438" s="738" t="s">
        <v>7071</v>
      </c>
      <c r="E438" s="738" t="s">
        <v>1743</v>
      </c>
      <c r="F438" s="741"/>
      <c r="G438" s="741"/>
      <c r="H438" s="741"/>
      <c r="I438" s="741"/>
      <c r="J438" s="741">
        <v>0.6</v>
      </c>
      <c r="K438" s="741">
        <v>463.29</v>
      </c>
      <c r="L438" s="741">
        <v>1</v>
      </c>
      <c r="M438" s="741">
        <v>772.15000000000009</v>
      </c>
      <c r="N438" s="741"/>
      <c r="O438" s="741"/>
      <c r="P438" s="754"/>
      <c r="Q438" s="742"/>
    </row>
    <row r="439" spans="1:17" ht="14.4" customHeight="1" x14ac:dyDescent="0.3">
      <c r="A439" s="737" t="s">
        <v>606</v>
      </c>
      <c r="B439" s="738" t="s">
        <v>7362</v>
      </c>
      <c r="C439" s="738" t="s">
        <v>6633</v>
      </c>
      <c r="D439" s="738" t="s">
        <v>7076</v>
      </c>
      <c r="E439" s="738" t="s">
        <v>7077</v>
      </c>
      <c r="F439" s="741">
        <v>4.7300000000000004</v>
      </c>
      <c r="G439" s="741">
        <v>16386.78</v>
      </c>
      <c r="H439" s="741">
        <v>0.90396105418488226</v>
      </c>
      <c r="I439" s="741">
        <v>3464.4355179704012</v>
      </c>
      <c r="J439" s="741">
        <v>5.33</v>
      </c>
      <c r="K439" s="741">
        <v>18127.75</v>
      </c>
      <c r="L439" s="741">
        <v>1</v>
      </c>
      <c r="M439" s="741">
        <v>3401.0787992495311</v>
      </c>
      <c r="N439" s="741"/>
      <c r="O439" s="741"/>
      <c r="P439" s="754"/>
      <c r="Q439" s="742"/>
    </row>
    <row r="440" spans="1:17" ht="14.4" customHeight="1" x14ac:dyDescent="0.3">
      <c r="A440" s="737" t="s">
        <v>606</v>
      </c>
      <c r="B440" s="738" t="s">
        <v>7362</v>
      </c>
      <c r="C440" s="738" t="s">
        <v>6633</v>
      </c>
      <c r="D440" s="738" t="s">
        <v>7176</v>
      </c>
      <c r="E440" s="738" t="s">
        <v>2994</v>
      </c>
      <c r="F440" s="741"/>
      <c r="G440" s="741"/>
      <c r="H440" s="741"/>
      <c r="I440" s="741"/>
      <c r="J440" s="741">
        <v>1</v>
      </c>
      <c r="K440" s="741">
        <v>401.03999999999996</v>
      </c>
      <c r="L440" s="741">
        <v>1</v>
      </c>
      <c r="M440" s="741">
        <v>401.03999999999996</v>
      </c>
      <c r="N440" s="741">
        <v>2.2000000000000002</v>
      </c>
      <c r="O440" s="741">
        <v>841.72</v>
      </c>
      <c r="P440" s="754">
        <v>2.0988430081787355</v>
      </c>
      <c r="Q440" s="742">
        <v>382.59999999999997</v>
      </c>
    </row>
    <row r="441" spans="1:17" ht="14.4" customHeight="1" x14ac:dyDescent="0.3">
      <c r="A441" s="737" t="s">
        <v>606</v>
      </c>
      <c r="B441" s="738" t="s">
        <v>7362</v>
      </c>
      <c r="C441" s="738" t="s">
        <v>6633</v>
      </c>
      <c r="D441" s="738" t="s">
        <v>7381</v>
      </c>
      <c r="E441" s="738" t="s">
        <v>2935</v>
      </c>
      <c r="F441" s="741"/>
      <c r="G441" s="741"/>
      <c r="H441" s="741"/>
      <c r="I441" s="741"/>
      <c r="J441" s="741">
        <v>1</v>
      </c>
      <c r="K441" s="741">
        <v>219.2</v>
      </c>
      <c r="L441" s="741">
        <v>1</v>
      </c>
      <c r="M441" s="741">
        <v>219.2</v>
      </c>
      <c r="N441" s="741"/>
      <c r="O441" s="741"/>
      <c r="P441" s="754"/>
      <c r="Q441" s="742"/>
    </row>
    <row r="442" spans="1:17" ht="14.4" customHeight="1" x14ac:dyDescent="0.3">
      <c r="A442" s="737" t="s">
        <v>606</v>
      </c>
      <c r="B442" s="738" t="s">
        <v>7362</v>
      </c>
      <c r="C442" s="738" t="s">
        <v>6633</v>
      </c>
      <c r="D442" s="738" t="s">
        <v>2360</v>
      </c>
      <c r="E442" s="738" t="s">
        <v>2368</v>
      </c>
      <c r="F442" s="741"/>
      <c r="G442" s="741"/>
      <c r="H442" s="741"/>
      <c r="I442" s="741"/>
      <c r="J442" s="741">
        <v>15</v>
      </c>
      <c r="K442" s="741">
        <v>47591.700000000004</v>
      </c>
      <c r="L442" s="741">
        <v>1</v>
      </c>
      <c r="M442" s="741">
        <v>3172.78</v>
      </c>
      <c r="N442" s="741">
        <v>1</v>
      </c>
      <c r="O442" s="741">
        <v>3172.78</v>
      </c>
      <c r="P442" s="754">
        <v>6.6666666666666666E-2</v>
      </c>
      <c r="Q442" s="742">
        <v>3172.78</v>
      </c>
    </row>
    <row r="443" spans="1:17" ht="14.4" customHeight="1" x14ac:dyDescent="0.3">
      <c r="A443" s="737" t="s">
        <v>606</v>
      </c>
      <c r="B443" s="738" t="s">
        <v>7362</v>
      </c>
      <c r="C443" s="738" t="s">
        <v>6633</v>
      </c>
      <c r="D443" s="738" t="s">
        <v>7382</v>
      </c>
      <c r="E443" s="738" t="s">
        <v>7383</v>
      </c>
      <c r="F443" s="741"/>
      <c r="G443" s="741"/>
      <c r="H443" s="741"/>
      <c r="I443" s="741"/>
      <c r="J443" s="741">
        <v>1</v>
      </c>
      <c r="K443" s="741">
        <v>16893.48</v>
      </c>
      <c r="L443" s="741">
        <v>1</v>
      </c>
      <c r="M443" s="741">
        <v>16893.48</v>
      </c>
      <c r="N443" s="741"/>
      <c r="O443" s="741"/>
      <c r="P443" s="754"/>
      <c r="Q443" s="742"/>
    </row>
    <row r="444" spans="1:17" ht="14.4" customHeight="1" x14ac:dyDescent="0.3">
      <c r="A444" s="737" t="s">
        <v>606</v>
      </c>
      <c r="B444" s="738" t="s">
        <v>7362</v>
      </c>
      <c r="C444" s="738" t="s">
        <v>6633</v>
      </c>
      <c r="D444" s="738" t="s">
        <v>7384</v>
      </c>
      <c r="E444" s="738" t="s">
        <v>2665</v>
      </c>
      <c r="F444" s="741"/>
      <c r="G444" s="741"/>
      <c r="H444" s="741"/>
      <c r="I444" s="741"/>
      <c r="J444" s="741">
        <v>7</v>
      </c>
      <c r="K444" s="741">
        <v>460.25</v>
      </c>
      <c r="L444" s="741">
        <v>1</v>
      </c>
      <c r="M444" s="741">
        <v>65.75</v>
      </c>
      <c r="N444" s="741"/>
      <c r="O444" s="741"/>
      <c r="P444" s="754"/>
      <c r="Q444" s="742"/>
    </row>
    <row r="445" spans="1:17" ht="14.4" customHeight="1" x14ac:dyDescent="0.3">
      <c r="A445" s="737" t="s">
        <v>606</v>
      </c>
      <c r="B445" s="738" t="s">
        <v>7362</v>
      </c>
      <c r="C445" s="738" t="s">
        <v>6633</v>
      </c>
      <c r="D445" s="738" t="s">
        <v>7385</v>
      </c>
      <c r="E445" s="738" t="s">
        <v>3012</v>
      </c>
      <c r="F445" s="741"/>
      <c r="G445" s="741"/>
      <c r="H445" s="741"/>
      <c r="I445" s="741"/>
      <c r="J445" s="741">
        <v>144</v>
      </c>
      <c r="K445" s="741">
        <v>9468</v>
      </c>
      <c r="L445" s="741">
        <v>1</v>
      </c>
      <c r="M445" s="741">
        <v>65.75</v>
      </c>
      <c r="N445" s="741"/>
      <c r="O445" s="741"/>
      <c r="P445" s="754"/>
      <c r="Q445" s="742"/>
    </row>
    <row r="446" spans="1:17" ht="14.4" customHeight="1" x14ac:dyDescent="0.3">
      <c r="A446" s="737" t="s">
        <v>606</v>
      </c>
      <c r="B446" s="738" t="s">
        <v>7362</v>
      </c>
      <c r="C446" s="738" t="s">
        <v>6633</v>
      </c>
      <c r="D446" s="738" t="s">
        <v>7177</v>
      </c>
      <c r="E446" s="738" t="s">
        <v>7178</v>
      </c>
      <c r="F446" s="741">
        <v>0.2</v>
      </c>
      <c r="G446" s="741">
        <v>157.96</v>
      </c>
      <c r="H446" s="741">
        <v>0.34484565340785051</v>
      </c>
      <c r="I446" s="741">
        <v>789.8</v>
      </c>
      <c r="J446" s="741">
        <v>0.57999999999999996</v>
      </c>
      <c r="K446" s="741">
        <v>458.06</v>
      </c>
      <c r="L446" s="741">
        <v>1</v>
      </c>
      <c r="M446" s="741">
        <v>789.75862068965523</v>
      </c>
      <c r="N446" s="741">
        <v>0.5</v>
      </c>
      <c r="O446" s="741">
        <v>394.9</v>
      </c>
      <c r="P446" s="754">
        <v>0.86211413351962618</v>
      </c>
      <c r="Q446" s="742">
        <v>789.8</v>
      </c>
    </row>
    <row r="447" spans="1:17" ht="14.4" customHeight="1" x14ac:dyDescent="0.3">
      <c r="A447" s="737" t="s">
        <v>606</v>
      </c>
      <c r="B447" s="738" t="s">
        <v>7362</v>
      </c>
      <c r="C447" s="738" t="s">
        <v>6633</v>
      </c>
      <c r="D447" s="738" t="s">
        <v>7386</v>
      </c>
      <c r="E447" s="738" t="s">
        <v>7370</v>
      </c>
      <c r="F447" s="741"/>
      <c r="G447" s="741"/>
      <c r="H447" s="741"/>
      <c r="I447" s="741"/>
      <c r="J447" s="741"/>
      <c r="K447" s="741"/>
      <c r="L447" s="741"/>
      <c r="M447" s="741"/>
      <c r="N447" s="741">
        <v>0.5</v>
      </c>
      <c r="O447" s="741">
        <v>167.63</v>
      </c>
      <c r="P447" s="754"/>
      <c r="Q447" s="742">
        <v>335.26</v>
      </c>
    </row>
    <row r="448" spans="1:17" ht="14.4" customHeight="1" x14ac:dyDescent="0.3">
      <c r="A448" s="737" t="s">
        <v>606</v>
      </c>
      <c r="B448" s="738" t="s">
        <v>7362</v>
      </c>
      <c r="C448" s="738" t="s">
        <v>6633</v>
      </c>
      <c r="D448" s="738" t="s">
        <v>7080</v>
      </c>
      <c r="E448" s="738" t="s">
        <v>7081</v>
      </c>
      <c r="F448" s="741"/>
      <c r="G448" s="741"/>
      <c r="H448" s="741"/>
      <c r="I448" s="741"/>
      <c r="J448" s="741"/>
      <c r="K448" s="741"/>
      <c r="L448" s="741"/>
      <c r="M448" s="741"/>
      <c r="N448" s="741">
        <v>1.62</v>
      </c>
      <c r="O448" s="741">
        <v>3443.47</v>
      </c>
      <c r="P448" s="754"/>
      <c r="Q448" s="742">
        <v>2125.5987654320984</v>
      </c>
    </row>
    <row r="449" spans="1:17" ht="14.4" customHeight="1" x14ac:dyDescent="0.3">
      <c r="A449" s="737" t="s">
        <v>606</v>
      </c>
      <c r="B449" s="738" t="s">
        <v>7362</v>
      </c>
      <c r="C449" s="738" t="s">
        <v>6633</v>
      </c>
      <c r="D449" s="738" t="s">
        <v>7082</v>
      </c>
      <c r="E449" s="738" t="s">
        <v>7070</v>
      </c>
      <c r="F449" s="741">
        <v>0.3</v>
      </c>
      <c r="G449" s="741">
        <v>58.77</v>
      </c>
      <c r="H449" s="741">
        <v>2.34375E-2</v>
      </c>
      <c r="I449" s="741">
        <v>195.9</v>
      </c>
      <c r="J449" s="741">
        <v>12.8</v>
      </c>
      <c r="K449" s="741">
        <v>2507.52</v>
      </c>
      <c r="L449" s="741">
        <v>1</v>
      </c>
      <c r="M449" s="741">
        <v>195.89999999999998</v>
      </c>
      <c r="N449" s="741">
        <v>12</v>
      </c>
      <c r="O449" s="741">
        <v>2350.8000000000002</v>
      </c>
      <c r="P449" s="754">
        <v>0.93750000000000011</v>
      </c>
      <c r="Q449" s="742">
        <v>195.9</v>
      </c>
    </row>
    <row r="450" spans="1:17" ht="14.4" customHeight="1" x14ac:dyDescent="0.3">
      <c r="A450" s="737" t="s">
        <v>606</v>
      </c>
      <c r="B450" s="738" t="s">
        <v>7362</v>
      </c>
      <c r="C450" s="738" t="s">
        <v>6633</v>
      </c>
      <c r="D450" s="738" t="s">
        <v>7179</v>
      </c>
      <c r="E450" s="738" t="s">
        <v>7180</v>
      </c>
      <c r="F450" s="741"/>
      <c r="G450" s="741"/>
      <c r="H450" s="741"/>
      <c r="I450" s="741"/>
      <c r="J450" s="741"/>
      <c r="K450" s="741"/>
      <c r="L450" s="741"/>
      <c r="M450" s="741"/>
      <c r="N450" s="741">
        <v>0.8</v>
      </c>
      <c r="O450" s="741">
        <v>320.32</v>
      </c>
      <c r="P450" s="754"/>
      <c r="Q450" s="742">
        <v>400.4</v>
      </c>
    </row>
    <row r="451" spans="1:17" ht="14.4" customHeight="1" x14ac:dyDescent="0.3">
      <c r="A451" s="737" t="s">
        <v>606</v>
      </c>
      <c r="B451" s="738" t="s">
        <v>7362</v>
      </c>
      <c r="C451" s="738" t="s">
        <v>6633</v>
      </c>
      <c r="D451" s="738" t="s">
        <v>7181</v>
      </c>
      <c r="E451" s="738" t="s">
        <v>7182</v>
      </c>
      <c r="F451" s="741"/>
      <c r="G451" s="741"/>
      <c r="H451" s="741"/>
      <c r="I451" s="741"/>
      <c r="J451" s="741">
        <v>0.4</v>
      </c>
      <c r="K451" s="741">
        <v>353.58</v>
      </c>
      <c r="L451" s="741">
        <v>1</v>
      </c>
      <c r="M451" s="741">
        <v>883.94999999999993</v>
      </c>
      <c r="N451" s="741"/>
      <c r="O451" s="741"/>
      <c r="P451" s="754"/>
      <c r="Q451" s="742"/>
    </row>
    <row r="452" spans="1:17" ht="14.4" customHeight="1" x14ac:dyDescent="0.3">
      <c r="A452" s="737" t="s">
        <v>606</v>
      </c>
      <c r="B452" s="738" t="s">
        <v>7362</v>
      </c>
      <c r="C452" s="738" t="s">
        <v>6633</v>
      </c>
      <c r="D452" s="738" t="s">
        <v>7183</v>
      </c>
      <c r="E452" s="738" t="s">
        <v>2935</v>
      </c>
      <c r="F452" s="741"/>
      <c r="G452" s="741"/>
      <c r="H452" s="741"/>
      <c r="I452" s="741"/>
      <c r="J452" s="741">
        <v>118.5</v>
      </c>
      <c r="K452" s="741">
        <v>12987.5</v>
      </c>
      <c r="L452" s="741">
        <v>1</v>
      </c>
      <c r="M452" s="741">
        <v>109.59915611814345</v>
      </c>
      <c r="N452" s="741">
        <v>3</v>
      </c>
      <c r="O452" s="741">
        <v>328.8</v>
      </c>
      <c r="P452" s="754">
        <v>2.5316650625601542E-2</v>
      </c>
      <c r="Q452" s="742">
        <v>109.60000000000001</v>
      </c>
    </row>
    <row r="453" spans="1:17" ht="14.4" customHeight="1" x14ac:dyDescent="0.3">
      <c r="A453" s="737" t="s">
        <v>606</v>
      </c>
      <c r="B453" s="738" t="s">
        <v>7362</v>
      </c>
      <c r="C453" s="738" t="s">
        <v>6633</v>
      </c>
      <c r="D453" s="738" t="s">
        <v>7184</v>
      </c>
      <c r="E453" s="738" t="s">
        <v>7185</v>
      </c>
      <c r="F453" s="741"/>
      <c r="G453" s="741"/>
      <c r="H453" s="741"/>
      <c r="I453" s="741"/>
      <c r="J453" s="741">
        <v>0.25</v>
      </c>
      <c r="K453" s="741">
        <v>82.85</v>
      </c>
      <c r="L453" s="741">
        <v>1</v>
      </c>
      <c r="M453" s="741">
        <v>331.4</v>
      </c>
      <c r="N453" s="741">
        <v>0.96000000000000008</v>
      </c>
      <c r="O453" s="741">
        <v>318.04999999999995</v>
      </c>
      <c r="P453" s="754">
        <v>3.8388654194327096</v>
      </c>
      <c r="Q453" s="742">
        <v>331.30208333333326</v>
      </c>
    </row>
    <row r="454" spans="1:17" ht="14.4" customHeight="1" x14ac:dyDescent="0.3">
      <c r="A454" s="737" t="s">
        <v>606</v>
      </c>
      <c r="B454" s="738" t="s">
        <v>7362</v>
      </c>
      <c r="C454" s="738" t="s">
        <v>6633</v>
      </c>
      <c r="D454" s="738" t="s">
        <v>7083</v>
      </c>
      <c r="E454" s="738" t="s">
        <v>7084</v>
      </c>
      <c r="F454" s="741"/>
      <c r="G454" s="741"/>
      <c r="H454" s="741"/>
      <c r="I454" s="741"/>
      <c r="J454" s="741"/>
      <c r="K454" s="741"/>
      <c r="L454" s="741"/>
      <c r="M454" s="741"/>
      <c r="N454" s="741">
        <v>4.2</v>
      </c>
      <c r="O454" s="741">
        <v>8927.52</v>
      </c>
      <c r="P454" s="754"/>
      <c r="Q454" s="742">
        <v>2125.6</v>
      </c>
    </row>
    <row r="455" spans="1:17" ht="14.4" customHeight="1" x14ac:dyDescent="0.3">
      <c r="A455" s="737" t="s">
        <v>606</v>
      </c>
      <c r="B455" s="738" t="s">
        <v>7362</v>
      </c>
      <c r="C455" s="738" t="s">
        <v>6633</v>
      </c>
      <c r="D455" s="738" t="s">
        <v>7088</v>
      </c>
      <c r="E455" s="738" t="s">
        <v>2898</v>
      </c>
      <c r="F455" s="741"/>
      <c r="G455" s="741"/>
      <c r="H455" s="741"/>
      <c r="I455" s="741"/>
      <c r="J455" s="741">
        <v>12</v>
      </c>
      <c r="K455" s="741">
        <v>39165.120000000003</v>
      </c>
      <c r="L455" s="741">
        <v>1</v>
      </c>
      <c r="M455" s="741">
        <v>3263.76</v>
      </c>
      <c r="N455" s="741">
        <v>1.4</v>
      </c>
      <c r="O455" s="741">
        <v>4569.2299999999996</v>
      </c>
      <c r="P455" s="754">
        <v>0.11666579854727878</v>
      </c>
      <c r="Q455" s="742">
        <v>3263.735714285714</v>
      </c>
    </row>
    <row r="456" spans="1:17" ht="14.4" customHeight="1" x14ac:dyDescent="0.3">
      <c r="A456" s="737" t="s">
        <v>606</v>
      </c>
      <c r="B456" s="738" t="s">
        <v>7362</v>
      </c>
      <c r="C456" s="738" t="s">
        <v>6831</v>
      </c>
      <c r="D456" s="738" t="s">
        <v>7387</v>
      </c>
      <c r="E456" s="738" t="s">
        <v>7388</v>
      </c>
      <c r="F456" s="741"/>
      <c r="G456" s="741"/>
      <c r="H456" s="741"/>
      <c r="I456" s="741"/>
      <c r="J456" s="741"/>
      <c r="K456" s="741"/>
      <c r="L456" s="741"/>
      <c r="M456" s="741"/>
      <c r="N456" s="741">
        <v>1</v>
      </c>
      <c r="O456" s="741">
        <v>2159.5700000000002</v>
      </c>
      <c r="P456" s="754"/>
      <c r="Q456" s="742">
        <v>2159.5700000000002</v>
      </c>
    </row>
    <row r="457" spans="1:17" ht="14.4" customHeight="1" x14ac:dyDescent="0.3">
      <c r="A457" s="737" t="s">
        <v>606</v>
      </c>
      <c r="B457" s="738" t="s">
        <v>7362</v>
      </c>
      <c r="C457" s="738" t="s">
        <v>6831</v>
      </c>
      <c r="D457" s="738" t="s">
        <v>6832</v>
      </c>
      <c r="E457" s="738" t="s">
        <v>6833</v>
      </c>
      <c r="F457" s="741">
        <v>7</v>
      </c>
      <c r="G457" s="741">
        <v>19100.97</v>
      </c>
      <c r="H457" s="741">
        <v>1.1070067651485602</v>
      </c>
      <c r="I457" s="741">
        <v>2728.71</v>
      </c>
      <c r="J457" s="741">
        <v>7</v>
      </c>
      <c r="K457" s="741">
        <v>17254.61</v>
      </c>
      <c r="L457" s="741">
        <v>1</v>
      </c>
      <c r="M457" s="741">
        <v>2464.9442857142858</v>
      </c>
      <c r="N457" s="741">
        <v>9</v>
      </c>
      <c r="O457" s="741">
        <v>23770.35</v>
      </c>
      <c r="P457" s="754">
        <v>1.3776231395551681</v>
      </c>
      <c r="Q457" s="742">
        <v>2641.1499999999996</v>
      </c>
    </row>
    <row r="458" spans="1:17" ht="14.4" customHeight="1" x14ac:dyDescent="0.3">
      <c r="A458" s="737" t="s">
        <v>606</v>
      </c>
      <c r="B458" s="738" t="s">
        <v>7362</v>
      </c>
      <c r="C458" s="738" t="s">
        <v>6831</v>
      </c>
      <c r="D458" s="738" t="s">
        <v>6834</v>
      </c>
      <c r="E458" s="738" t="s">
        <v>6833</v>
      </c>
      <c r="F458" s="741">
        <v>5</v>
      </c>
      <c r="G458" s="741">
        <v>8070.25</v>
      </c>
      <c r="H458" s="741">
        <v>0.68646931781353959</v>
      </c>
      <c r="I458" s="741">
        <v>1614.05</v>
      </c>
      <c r="J458" s="741">
        <v>8</v>
      </c>
      <c r="K458" s="741">
        <v>11756.17</v>
      </c>
      <c r="L458" s="741">
        <v>1</v>
      </c>
      <c r="M458" s="741">
        <v>1469.52125</v>
      </c>
      <c r="N458" s="741">
        <v>4</v>
      </c>
      <c r="O458" s="741">
        <v>6641.04</v>
      </c>
      <c r="P458" s="754">
        <v>0.56489826193394621</v>
      </c>
      <c r="Q458" s="742">
        <v>1660.26</v>
      </c>
    </row>
    <row r="459" spans="1:17" ht="14.4" customHeight="1" x14ac:dyDescent="0.3">
      <c r="A459" s="737" t="s">
        <v>606</v>
      </c>
      <c r="B459" s="738" t="s">
        <v>7362</v>
      </c>
      <c r="C459" s="738" t="s">
        <v>6831</v>
      </c>
      <c r="D459" s="738" t="s">
        <v>6835</v>
      </c>
      <c r="E459" s="738" t="s">
        <v>6836</v>
      </c>
      <c r="F459" s="741">
        <v>1</v>
      </c>
      <c r="G459" s="741">
        <v>9686.1</v>
      </c>
      <c r="H459" s="741">
        <v>0.16289711016177538</v>
      </c>
      <c r="I459" s="741">
        <v>9686.1</v>
      </c>
      <c r="J459" s="741">
        <v>6</v>
      </c>
      <c r="K459" s="741">
        <v>59461.46</v>
      </c>
      <c r="L459" s="741">
        <v>1</v>
      </c>
      <c r="M459" s="741">
        <v>9910.2433333333338</v>
      </c>
      <c r="N459" s="741">
        <v>3</v>
      </c>
      <c r="O459" s="741">
        <v>30927.449999999997</v>
      </c>
      <c r="P459" s="754">
        <v>0.52012597739779676</v>
      </c>
      <c r="Q459" s="742">
        <v>10309.15</v>
      </c>
    </row>
    <row r="460" spans="1:17" ht="14.4" customHeight="1" x14ac:dyDescent="0.3">
      <c r="A460" s="737" t="s">
        <v>606</v>
      </c>
      <c r="B460" s="738" t="s">
        <v>7362</v>
      </c>
      <c r="C460" s="738" t="s">
        <v>6831</v>
      </c>
      <c r="D460" s="738" t="s">
        <v>7096</v>
      </c>
      <c r="E460" s="738" t="s">
        <v>7097</v>
      </c>
      <c r="F460" s="741">
        <v>10</v>
      </c>
      <c r="G460" s="741">
        <v>9255.7000000000007</v>
      </c>
      <c r="H460" s="741">
        <v>1.7419903675500492</v>
      </c>
      <c r="I460" s="741">
        <v>925.57</v>
      </c>
      <c r="J460" s="741">
        <v>5</v>
      </c>
      <c r="K460" s="741">
        <v>5313.29</v>
      </c>
      <c r="L460" s="741">
        <v>1</v>
      </c>
      <c r="M460" s="741">
        <v>1062.6579999999999</v>
      </c>
      <c r="N460" s="741">
        <v>4</v>
      </c>
      <c r="O460" s="741">
        <v>4846.4399999999996</v>
      </c>
      <c r="P460" s="754">
        <v>0.91213541892123329</v>
      </c>
      <c r="Q460" s="742">
        <v>1211.6099999999999</v>
      </c>
    </row>
    <row r="461" spans="1:17" ht="14.4" customHeight="1" x14ac:dyDescent="0.3">
      <c r="A461" s="737" t="s">
        <v>606</v>
      </c>
      <c r="B461" s="738" t="s">
        <v>7362</v>
      </c>
      <c r="C461" s="738" t="s">
        <v>6831</v>
      </c>
      <c r="D461" s="738" t="s">
        <v>6837</v>
      </c>
      <c r="E461" s="738" t="s">
        <v>6838</v>
      </c>
      <c r="F461" s="741">
        <v>13</v>
      </c>
      <c r="G461" s="741">
        <v>3102.84</v>
      </c>
      <c r="H461" s="741">
        <v>0.61246750478175649</v>
      </c>
      <c r="I461" s="741">
        <v>238.68</v>
      </c>
      <c r="J461" s="741">
        <v>21</v>
      </c>
      <c r="K461" s="741">
        <v>5066.13</v>
      </c>
      <c r="L461" s="741">
        <v>1</v>
      </c>
      <c r="M461" s="741">
        <v>241.24428571428572</v>
      </c>
      <c r="N461" s="741">
        <v>17</v>
      </c>
      <c r="O461" s="741">
        <v>4175.3700000000008</v>
      </c>
      <c r="P461" s="754">
        <v>0.82417348153324144</v>
      </c>
      <c r="Q461" s="742">
        <v>245.61000000000004</v>
      </c>
    </row>
    <row r="462" spans="1:17" ht="14.4" customHeight="1" x14ac:dyDescent="0.3">
      <c r="A462" s="737" t="s">
        <v>606</v>
      </c>
      <c r="B462" s="738" t="s">
        <v>7362</v>
      </c>
      <c r="C462" s="738" t="s">
        <v>6841</v>
      </c>
      <c r="D462" s="738" t="s">
        <v>7389</v>
      </c>
      <c r="E462" s="738" t="s">
        <v>7390</v>
      </c>
      <c r="F462" s="741"/>
      <c r="G462" s="741"/>
      <c r="H462" s="741"/>
      <c r="I462" s="741"/>
      <c r="J462" s="741"/>
      <c r="K462" s="741"/>
      <c r="L462" s="741"/>
      <c r="M462" s="741"/>
      <c r="N462" s="741">
        <v>0.6</v>
      </c>
      <c r="O462" s="741">
        <v>377.74</v>
      </c>
      <c r="P462" s="754"/>
      <c r="Q462" s="742">
        <v>629.56666666666672</v>
      </c>
    </row>
    <row r="463" spans="1:17" ht="14.4" customHeight="1" x14ac:dyDescent="0.3">
      <c r="A463" s="737" t="s">
        <v>606</v>
      </c>
      <c r="B463" s="738" t="s">
        <v>7362</v>
      </c>
      <c r="C463" s="738" t="s">
        <v>6841</v>
      </c>
      <c r="D463" s="738" t="s">
        <v>7198</v>
      </c>
      <c r="E463" s="738" t="s">
        <v>7199</v>
      </c>
      <c r="F463" s="741"/>
      <c r="G463" s="741"/>
      <c r="H463" s="741"/>
      <c r="I463" s="741"/>
      <c r="J463" s="741">
        <v>1</v>
      </c>
      <c r="K463" s="741">
        <v>687</v>
      </c>
      <c r="L463" s="741">
        <v>1</v>
      </c>
      <c r="M463" s="741">
        <v>687</v>
      </c>
      <c r="N463" s="741"/>
      <c r="O463" s="741"/>
      <c r="P463" s="754"/>
      <c r="Q463" s="742"/>
    </row>
    <row r="464" spans="1:17" ht="14.4" customHeight="1" x14ac:dyDescent="0.3">
      <c r="A464" s="737" t="s">
        <v>606</v>
      </c>
      <c r="B464" s="738" t="s">
        <v>7362</v>
      </c>
      <c r="C464" s="738" t="s">
        <v>6841</v>
      </c>
      <c r="D464" s="738" t="s">
        <v>7205</v>
      </c>
      <c r="E464" s="738" t="s">
        <v>7196</v>
      </c>
      <c r="F464" s="741"/>
      <c r="G464" s="741"/>
      <c r="H464" s="741"/>
      <c r="I464" s="741"/>
      <c r="J464" s="741"/>
      <c r="K464" s="741"/>
      <c r="L464" s="741"/>
      <c r="M464" s="741"/>
      <c r="N464" s="741">
        <v>1</v>
      </c>
      <c r="O464" s="741">
        <v>84.98</v>
      </c>
      <c r="P464" s="754"/>
      <c r="Q464" s="742">
        <v>84.98</v>
      </c>
    </row>
    <row r="465" spans="1:17" ht="14.4" customHeight="1" x14ac:dyDescent="0.3">
      <c r="A465" s="737" t="s">
        <v>606</v>
      </c>
      <c r="B465" s="738" t="s">
        <v>7362</v>
      </c>
      <c r="C465" s="738" t="s">
        <v>6841</v>
      </c>
      <c r="D465" s="738" t="s">
        <v>7208</v>
      </c>
      <c r="E465" s="738" t="s">
        <v>7207</v>
      </c>
      <c r="F465" s="741"/>
      <c r="G465" s="741"/>
      <c r="H465" s="741"/>
      <c r="I465" s="741"/>
      <c r="J465" s="741">
        <v>0.34</v>
      </c>
      <c r="K465" s="741">
        <v>413.44</v>
      </c>
      <c r="L465" s="741">
        <v>1</v>
      </c>
      <c r="M465" s="741">
        <v>1216</v>
      </c>
      <c r="N465" s="741"/>
      <c r="O465" s="741"/>
      <c r="P465" s="754"/>
      <c r="Q465" s="742"/>
    </row>
    <row r="466" spans="1:17" ht="14.4" customHeight="1" x14ac:dyDescent="0.3">
      <c r="A466" s="737" t="s">
        <v>606</v>
      </c>
      <c r="B466" s="738" t="s">
        <v>7362</v>
      </c>
      <c r="C466" s="738" t="s">
        <v>6841</v>
      </c>
      <c r="D466" s="738" t="s">
        <v>7215</v>
      </c>
      <c r="E466" s="738" t="s">
        <v>7216</v>
      </c>
      <c r="F466" s="741"/>
      <c r="G466" s="741"/>
      <c r="H466" s="741"/>
      <c r="I466" s="741"/>
      <c r="J466" s="741">
        <v>1</v>
      </c>
      <c r="K466" s="741">
        <v>5083.3599999999997</v>
      </c>
      <c r="L466" s="741">
        <v>1</v>
      </c>
      <c r="M466" s="741">
        <v>5083.3599999999997</v>
      </c>
      <c r="N466" s="741">
        <v>1</v>
      </c>
      <c r="O466" s="741">
        <v>4880</v>
      </c>
      <c r="P466" s="754">
        <v>0.95999496396084483</v>
      </c>
      <c r="Q466" s="742">
        <v>4880</v>
      </c>
    </row>
    <row r="467" spans="1:17" ht="14.4" customHeight="1" x14ac:dyDescent="0.3">
      <c r="A467" s="737" t="s">
        <v>606</v>
      </c>
      <c r="B467" s="738" t="s">
        <v>7362</v>
      </c>
      <c r="C467" s="738" t="s">
        <v>6841</v>
      </c>
      <c r="D467" s="738" t="s">
        <v>7217</v>
      </c>
      <c r="E467" s="738" t="s">
        <v>7218</v>
      </c>
      <c r="F467" s="741"/>
      <c r="G467" s="741"/>
      <c r="H467" s="741"/>
      <c r="I467" s="741"/>
      <c r="J467" s="741">
        <v>1</v>
      </c>
      <c r="K467" s="741">
        <v>6570.55</v>
      </c>
      <c r="L467" s="741">
        <v>1</v>
      </c>
      <c r="M467" s="741">
        <v>6570.55</v>
      </c>
      <c r="N467" s="741">
        <v>1</v>
      </c>
      <c r="O467" s="741">
        <v>6307.7</v>
      </c>
      <c r="P467" s="754">
        <v>0.95999573856069886</v>
      </c>
      <c r="Q467" s="742">
        <v>6307.7</v>
      </c>
    </row>
    <row r="468" spans="1:17" ht="14.4" customHeight="1" x14ac:dyDescent="0.3">
      <c r="A468" s="737" t="s">
        <v>606</v>
      </c>
      <c r="B468" s="738" t="s">
        <v>7362</v>
      </c>
      <c r="C468" s="738" t="s">
        <v>6841</v>
      </c>
      <c r="D468" s="738" t="s">
        <v>7391</v>
      </c>
      <c r="E468" s="738" t="s">
        <v>7392</v>
      </c>
      <c r="F468" s="741"/>
      <c r="G468" s="741"/>
      <c r="H468" s="741"/>
      <c r="I468" s="741"/>
      <c r="J468" s="741"/>
      <c r="K468" s="741"/>
      <c r="L468" s="741"/>
      <c r="M468" s="741"/>
      <c r="N468" s="741">
        <v>2</v>
      </c>
      <c r="O468" s="741">
        <v>2058.84</v>
      </c>
      <c r="P468" s="754"/>
      <c r="Q468" s="742">
        <v>1029.42</v>
      </c>
    </row>
    <row r="469" spans="1:17" ht="14.4" customHeight="1" x14ac:dyDescent="0.3">
      <c r="A469" s="737" t="s">
        <v>606</v>
      </c>
      <c r="B469" s="738" t="s">
        <v>7362</v>
      </c>
      <c r="C469" s="738" t="s">
        <v>6841</v>
      </c>
      <c r="D469" s="738" t="s">
        <v>7098</v>
      </c>
      <c r="E469" s="738" t="s">
        <v>7099</v>
      </c>
      <c r="F469" s="741"/>
      <c r="G469" s="741"/>
      <c r="H469" s="741"/>
      <c r="I469" s="741"/>
      <c r="J469" s="741">
        <v>1</v>
      </c>
      <c r="K469" s="741">
        <v>1707.31</v>
      </c>
      <c r="L469" s="741">
        <v>1</v>
      </c>
      <c r="M469" s="741">
        <v>1707.31</v>
      </c>
      <c r="N469" s="741"/>
      <c r="O469" s="741"/>
      <c r="P469" s="754"/>
      <c r="Q469" s="742"/>
    </row>
    <row r="470" spans="1:17" ht="14.4" customHeight="1" x14ac:dyDescent="0.3">
      <c r="A470" s="737" t="s">
        <v>606</v>
      </c>
      <c r="B470" s="738" t="s">
        <v>7362</v>
      </c>
      <c r="C470" s="738" t="s">
        <v>6841</v>
      </c>
      <c r="D470" s="738" t="s">
        <v>7235</v>
      </c>
      <c r="E470" s="738" t="s">
        <v>7236</v>
      </c>
      <c r="F470" s="741"/>
      <c r="G470" s="741"/>
      <c r="H470" s="741"/>
      <c r="I470" s="741"/>
      <c r="J470" s="741">
        <v>1</v>
      </c>
      <c r="K470" s="741">
        <v>223.85</v>
      </c>
      <c r="L470" s="741">
        <v>1</v>
      </c>
      <c r="M470" s="741">
        <v>223.85</v>
      </c>
      <c r="N470" s="741">
        <v>1</v>
      </c>
      <c r="O470" s="741">
        <v>223.85</v>
      </c>
      <c r="P470" s="754">
        <v>1</v>
      </c>
      <c r="Q470" s="742">
        <v>223.85</v>
      </c>
    </row>
    <row r="471" spans="1:17" ht="14.4" customHeight="1" x14ac:dyDescent="0.3">
      <c r="A471" s="737" t="s">
        <v>606</v>
      </c>
      <c r="B471" s="738" t="s">
        <v>7362</v>
      </c>
      <c r="C471" s="738" t="s">
        <v>6841</v>
      </c>
      <c r="D471" s="738" t="s">
        <v>7243</v>
      </c>
      <c r="E471" s="738" t="s">
        <v>7244</v>
      </c>
      <c r="F471" s="741"/>
      <c r="G471" s="741"/>
      <c r="H471" s="741"/>
      <c r="I471" s="741"/>
      <c r="J471" s="741"/>
      <c r="K471" s="741"/>
      <c r="L471" s="741"/>
      <c r="M471" s="741"/>
      <c r="N471" s="741">
        <v>1</v>
      </c>
      <c r="O471" s="741">
        <v>9719.2999999999993</v>
      </c>
      <c r="P471" s="754"/>
      <c r="Q471" s="742">
        <v>9719.2999999999993</v>
      </c>
    </row>
    <row r="472" spans="1:17" ht="14.4" customHeight="1" x14ac:dyDescent="0.3">
      <c r="A472" s="737" t="s">
        <v>606</v>
      </c>
      <c r="B472" s="738" t="s">
        <v>7362</v>
      </c>
      <c r="C472" s="738" t="s">
        <v>6841</v>
      </c>
      <c r="D472" s="738" t="s">
        <v>7393</v>
      </c>
      <c r="E472" s="738" t="s">
        <v>7394</v>
      </c>
      <c r="F472" s="741">
        <v>1</v>
      </c>
      <c r="G472" s="741">
        <v>9261.7000000000007</v>
      </c>
      <c r="H472" s="741"/>
      <c r="I472" s="741">
        <v>9261.7000000000007</v>
      </c>
      <c r="J472" s="741"/>
      <c r="K472" s="741"/>
      <c r="L472" s="741"/>
      <c r="M472" s="741"/>
      <c r="N472" s="741"/>
      <c r="O472" s="741"/>
      <c r="P472" s="754"/>
      <c r="Q472" s="742"/>
    </row>
    <row r="473" spans="1:17" ht="14.4" customHeight="1" x14ac:dyDescent="0.3">
      <c r="A473" s="737" t="s">
        <v>606</v>
      </c>
      <c r="B473" s="738" t="s">
        <v>7362</v>
      </c>
      <c r="C473" s="738" t="s">
        <v>6841</v>
      </c>
      <c r="D473" s="738" t="s">
        <v>7395</v>
      </c>
      <c r="E473" s="738" t="s">
        <v>7396</v>
      </c>
      <c r="F473" s="741"/>
      <c r="G473" s="741"/>
      <c r="H473" s="741"/>
      <c r="I473" s="741"/>
      <c r="J473" s="741"/>
      <c r="K473" s="741"/>
      <c r="L473" s="741"/>
      <c r="M473" s="741"/>
      <c r="N473" s="741">
        <v>0.4</v>
      </c>
      <c r="O473" s="741">
        <v>100.81</v>
      </c>
      <c r="P473" s="754"/>
      <c r="Q473" s="742">
        <v>252.02500000000001</v>
      </c>
    </row>
    <row r="474" spans="1:17" ht="14.4" customHeight="1" x14ac:dyDescent="0.3">
      <c r="A474" s="737" t="s">
        <v>606</v>
      </c>
      <c r="B474" s="738" t="s">
        <v>7362</v>
      </c>
      <c r="C474" s="738" t="s">
        <v>6841</v>
      </c>
      <c r="D474" s="738" t="s">
        <v>7397</v>
      </c>
      <c r="E474" s="738" t="s">
        <v>7396</v>
      </c>
      <c r="F474" s="741"/>
      <c r="G474" s="741"/>
      <c r="H474" s="741"/>
      <c r="I474" s="741"/>
      <c r="J474" s="741"/>
      <c r="K474" s="741"/>
      <c r="L474" s="741"/>
      <c r="M474" s="741"/>
      <c r="N474" s="741">
        <v>4</v>
      </c>
      <c r="O474" s="741">
        <v>7395.48</v>
      </c>
      <c r="P474" s="754"/>
      <c r="Q474" s="742">
        <v>1848.87</v>
      </c>
    </row>
    <row r="475" spans="1:17" ht="14.4" customHeight="1" x14ac:dyDescent="0.3">
      <c r="A475" s="737" t="s">
        <v>606</v>
      </c>
      <c r="B475" s="738" t="s">
        <v>7362</v>
      </c>
      <c r="C475" s="738" t="s">
        <v>6841</v>
      </c>
      <c r="D475" s="738" t="s">
        <v>7104</v>
      </c>
      <c r="E475" s="738" t="s">
        <v>7105</v>
      </c>
      <c r="F475" s="741"/>
      <c r="G475" s="741"/>
      <c r="H475" s="741"/>
      <c r="I475" s="741"/>
      <c r="J475" s="741"/>
      <c r="K475" s="741"/>
      <c r="L475" s="741"/>
      <c r="M475" s="741"/>
      <c r="N475" s="741">
        <v>2</v>
      </c>
      <c r="O475" s="741">
        <v>4147.5200000000004</v>
      </c>
      <c r="P475" s="754"/>
      <c r="Q475" s="742">
        <v>2073.7600000000002</v>
      </c>
    </row>
    <row r="476" spans="1:17" ht="14.4" customHeight="1" x14ac:dyDescent="0.3">
      <c r="A476" s="737" t="s">
        <v>606</v>
      </c>
      <c r="B476" s="738" t="s">
        <v>7362</v>
      </c>
      <c r="C476" s="738" t="s">
        <v>6841</v>
      </c>
      <c r="D476" s="738" t="s">
        <v>7398</v>
      </c>
      <c r="E476" s="738" t="s">
        <v>7399</v>
      </c>
      <c r="F476" s="741"/>
      <c r="G476" s="741"/>
      <c r="H476" s="741"/>
      <c r="I476" s="741"/>
      <c r="J476" s="741"/>
      <c r="K476" s="741"/>
      <c r="L476" s="741"/>
      <c r="M476" s="741"/>
      <c r="N476" s="741">
        <v>1</v>
      </c>
      <c r="O476" s="741">
        <v>1386.65</v>
      </c>
      <c r="P476" s="754"/>
      <c r="Q476" s="742">
        <v>1386.65</v>
      </c>
    </row>
    <row r="477" spans="1:17" ht="14.4" customHeight="1" x14ac:dyDescent="0.3">
      <c r="A477" s="737" t="s">
        <v>606</v>
      </c>
      <c r="B477" s="738" t="s">
        <v>7362</v>
      </c>
      <c r="C477" s="738" t="s">
        <v>6841</v>
      </c>
      <c r="D477" s="738" t="s">
        <v>7400</v>
      </c>
      <c r="E477" s="738" t="s">
        <v>7401</v>
      </c>
      <c r="F477" s="741"/>
      <c r="G477" s="741"/>
      <c r="H477" s="741"/>
      <c r="I477" s="741"/>
      <c r="J477" s="741"/>
      <c r="K477" s="741"/>
      <c r="L477" s="741"/>
      <c r="M477" s="741"/>
      <c r="N477" s="741">
        <v>1</v>
      </c>
      <c r="O477" s="741">
        <v>9139.69</v>
      </c>
      <c r="P477" s="754"/>
      <c r="Q477" s="742">
        <v>9139.69</v>
      </c>
    </row>
    <row r="478" spans="1:17" ht="14.4" customHeight="1" x14ac:dyDescent="0.3">
      <c r="A478" s="737" t="s">
        <v>606</v>
      </c>
      <c r="B478" s="738" t="s">
        <v>7362</v>
      </c>
      <c r="C478" s="738" t="s">
        <v>6841</v>
      </c>
      <c r="D478" s="738" t="s">
        <v>7402</v>
      </c>
      <c r="E478" s="738" t="s">
        <v>7403</v>
      </c>
      <c r="F478" s="741"/>
      <c r="G478" s="741"/>
      <c r="H478" s="741"/>
      <c r="I478" s="741"/>
      <c r="J478" s="741"/>
      <c r="K478" s="741"/>
      <c r="L478" s="741"/>
      <c r="M478" s="741"/>
      <c r="N478" s="741">
        <v>1</v>
      </c>
      <c r="O478" s="741">
        <v>3480</v>
      </c>
      <c r="P478" s="754"/>
      <c r="Q478" s="742">
        <v>3480</v>
      </c>
    </row>
    <row r="479" spans="1:17" ht="14.4" customHeight="1" x14ac:dyDescent="0.3">
      <c r="A479" s="737" t="s">
        <v>606</v>
      </c>
      <c r="B479" s="738" t="s">
        <v>7362</v>
      </c>
      <c r="C479" s="738" t="s">
        <v>6841</v>
      </c>
      <c r="D479" s="738" t="s">
        <v>7323</v>
      </c>
      <c r="E479" s="738" t="s">
        <v>7324</v>
      </c>
      <c r="F479" s="741"/>
      <c r="G479" s="741"/>
      <c r="H479" s="741"/>
      <c r="I479" s="741"/>
      <c r="J479" s="741"/>
      <c r="K479" s="741"/>
      <c r="L479" s="741"/>
      <c r="M479" s="741"/>
      <c r="N479" s="741">
        <v>4</v>
      </c>
      <c r="O479" s="741">
        <v>9725.24</v>
      </c>
      <c r="P479" s="754"/>
      <c r="Q479" s="742">
        <v>2431.31</v>
      </c>
    </row>
    <row r="480" spans="1:17" ht="14.4" customHeight="1" x14ac:dyDescent="0.3">
      <c r="A480" s="737" t="s">
        <v>606</v>
      </c>
      <c r="B480" s="738" t="s">
        <v>7362</v>
      </c>
      <c r="C480" s="738" t="s">
        <v>6841</v>
      </c>
      <c r="D480" s="738" t="s">
        <v>7325</v>
      </c>
      <c r="E480" s="738" t="s">
        <v>7324</v>
      </c>
      <c r="F480" s="741"/>
      <c r="G480" s="741"/>
      <c r="H480" s="741"/>
      <c r="I480" s="741"/>
      <c r="J480" s="741"/>
      <c r="K480" s="741"/>
      <c r="L480" s="741"/>
      <c r="M480" s="741"/>
      <c r="N480" s="741">
        <v>3</v>
      </c>
      <c r="O480" s="741">
        <v>6504.21</v>
      </c>
      <c r="P480" s="754"/>
      <c r="Q480" s="742">
        <v>2168.0700000000002</v>
      </c>
    </row>
    <row r="481" spans="1:17" ht="14.4" customHeight="1" x14ac:dyDescent="0.3">
      <c r="A481" s="737" t="s">
        <v>606</v>
      </c>
      <c r="B481" s="738" t="s">
        <v>7362</v>
      </c>
      <c r="C481" s="738" t="s">
        <v>6841</v>
      </c>
      <c r="D481" s="738" t="s">
        <v>7404</v>
      </c>
      <c r="E481" s="738" t="s">
        <v>7287</v>
      </c>
      <c r="F481" s="741"/>
      <c r="G481" s="741"/>
      <c r="H481" s="741"/>
      <c r="I481" s="741"/>
      <c r="J481" s="741"/>
      <c r="K481" s="741"/>
      <c r="L481" s="741"/>
      <c r="M481" s="741"/>
      <c r="N481" s="741">
        <v>1</v>
      </c>
      <c r="O481" s="741">
        <v>57042</v>
      </c>
      <c r="P481" s="754"/>
      <c r="Q481" s="742">
        <v>57042</v>
      </c>
    </row>
    <row r="482" spans="1:17" ht="14.4" customHeight="1" x14ac:dyDescent="0.3">
      <c r="A482" s="737" t="s">
        <v>606</v>
      </c>
      <c r="B482" s="738" t="s">
        <v>7362</v>
      </c>
      <c r="C482" s="738" t="s">
        <v>6841</v>
      </c>
      <c r="D482" s="738" t="s">
        <v>7405</v>
      </c>
      <c r="E482" s="738" t="s">
        <v>7406</v>
      </c>
      <c r="F482" s="741"/>
      <c r="G482" s="741"/>
      <c r="H482" s="741"/>
      <c r="I482" s="741"/>
      <c r="J482" s="741"/>
      <c r="K482" s="741"/>
      <c r="L482" s="741"/>
      <c r="M482" s="741"/>
      <c r="N482" s="741">
        <v>2</v>
      </c>
      <c r="O482" s="741">
        <v>2151.5</v>
      </c>
      <c r="P482" s="754"/>
      <c r="Q482" s="742">
        <v>1075.75</v>
      </c>
    </row>
    <row r="483" spans="1:17" ht="14.4" customHeight="1" x14ac:dyDescent="0.3">
      <c r="A483" s="737" t="s">
        <v>606</v>
      </c>
      <c r="B483" s="738" t="s">
        <v>7362</v>
      </c>
      <c r="C483" s="738" t="s">
        <v>6841</v>
      </c>
      <c r="D483" s="738" t="s">
        <v>7407</v>
      </c>
      <c r="E483" s="738" t="s">
        <v>7408</v>
      </c>
      <c r="F483" s="741"/>
      <c r="G483" s="741"/>
      <c r="H483" s="741"/>
      <c r="I483" s="741"/>
      <c r="J483" s="741"/>
      <c r="K483" s="741"/>
      <c r="L483" s="741"/>
      <c r="M483" s="741"/>
      <c r="N483" s="741">
        <v>0.2</v>
      </c>
      <c r="O483" s="741">
        <v>13.4</v>
      </c>
      <c r="P483" s="754"/>
      <c r="Q483" s="742">
        <v>67</v>
      </c>
    </row>
    <row r="484" spans="1:17" ht="14.4" customHeight="1" x14ac:dyDescent="0.3">
      <c r="A484" s="737" t="s">
        <v>606</v>
      </c>
      <c r="B484" s="738" t="s">
        <v>7362</v>
      </c>
      <c r="C484" s="738" t="s">
        <v>6841</v>
      </c>
      <c r="D484" s="738" t="s">
        <v>7409</v>
      </c>
      <c r="E484" s="738" t="s">
        <v>7410</v>
      </c>
      <c r="F484" s="741"/>
      <c r="G484" s="741"/>
      <c r="H484" s="741"/>
      <c r="I484" s="741"/>
      <c r="J484" s="741">
        <v>1</v>
      </c>
      <c r="K484" s="741">
        <v>9848.0499999999993</v>
      </c>
      <c r="L484" s="741">
        <v>1</v>
      </c>
      <c r="M484" s="741">
        <v>9848.0499999999993</v>
      </c>
      <c r="N484" s="741">
        <v>1</v>
      </c>
      <c r="O484" s="741">
        <v>9848.0499999999993</v>
      </c>
      <c r="P484" s="754">
        <v>1</v>
      </c>
      <c r="Q484" s="742">
        <v>9848.0499999999993</v>
      </c>
    </row>
    <row r="485" spans="1:17" ht="14.4" customHeight="1" x14ac:dyDescent="0.3">
      <c r="A485" s="737" t="s">
        <v>606</v>
      </c>
      <c r="B485" s="738" t="s">
        <v>7362</v>
      </c>
      <c r="C485" s="738" t="s">
        <v>6841</v>
      </c>
      <c r="D485" s="738" t="s">
        <v>7411</v>
      </c>
      <c r="E485" s="738" t="s">
        <v>7207</v>
      </c>
      <c r="F485" s="741"/>
      <c r="G485" s="741"/>
      <c r="H485" s="741"/>
      <c r="I485" s="741"/>
      <c r="J485" s="741">
        <v>6</v>
      </c>
      <c r="K485" s="741">
        <v>1602</v>
      </c>
      <c r="L485" s="741">
        <v>1</v>
      </c>
      <c r="M485" s="741">
        <v>267</v>
      </c>
      <c r="N485" s="741"/>
      <c r="O485" s="741"/>
      <c r="P485" s="754"/>
      <c r="Q485" s="742"/>
    </row>
    <row r="486" spans="1:17" ht="14.4" customHeight="1" x14ac:dyDescent="0.3">
      <c r="A486" s="737" t="s">
        <v>606</v>
      </c>
      <c r="B486" s="738" t="s">
        <v>7362</v>
      </c>
      <c r="C486" s="738" t="s">
        <v>6841</v>
      </c>
      <c r="D486" s="738" t="s">
        <v>7412</v>
      </c>
      <c r="E486" s="738" t="s">
        <v>7413</v>
      </c>
      <c r="F486" s="741"/>
      <c r="G486" s="741"/>
      <c r="H486" s="741"/>
      <c r="I486" s="741"/>
      <c r="J486" s="741"/>
      <c r="K486" s="741"/>
      <c r="L486" s="741"/>
      <c r="M486" s="741"/>
      <c r="N486" s="741">
        <v>2</v>
      </c>
      <c r="O486" s="741">
        <v>7797</v>
      </c>
      <c r="P486" s="754"/>
      <c r="Q486" s="742">
        <v>3898.5</v>
      </c>
    </row>
    <row r="487" spans="1:17" ht="14.4" customHeight="1" x14ac:dyDescent="0.3">
      <c r="A487" s="737" t="s">
        <v>606</v>
      </c>
      <c r="B487" s="738" t="s">
        <v>7362</v>
      </c>
      <c r="C487" s="738" t="s">
        <v>6841</v>
      </c>
      <c r="D487" s="738" t="s">
        <v>7414</v>
      </c>
      <c r="E487" s="738" t="s">
        <v>7415</v>
      </c>
      <c r="F487" s="741"/>
      <c r="G487" s="741"/>
      <c r="H487" s="741"/>
      <c r="I487" s="741"/>
      <c r="J487" s="741"/>
      <c r="K487" s="741"/>
      <c r="L487" s="741"/>
      <c r="M487" s="741"/>
      <c r="N487" s="741">
        <v>5</v>
      </c>
      <c r="O487" s="741">
        <v>11645</v>
      </c>
      <c r="P487" s="754"/>
      <c r="Q487" s="742">
        <v>2329</v>
      </c>
    </row>
    <row r="488" spans="1:17" ht="14.4" customHeight="1" x14ac:dyDescent="0.3">
      <c r="A488" s="737" t="s">
        <v>606</v>
      </c>
      <c r="B488" s="738" t="s">
        <v>7362</v>
      </c>
      <c r="C488" s="738" t="s">
        <v>6841</v>
      </c>
      <c r="D488" s="738" t="s">
        <v>7416</v>
      </c>
      <c r="E488" s="738" t="s">
        <v>7415</v>
      </c>
      <c r="F488" s="741"/>
      <c r="G488" s="741"/>
      <c r="H488" s="741"/>
      <c r="I488" s="741"/>
      <c r="J488" s="741"/>
      <c r="K488" s="741"/>
      <c r="L488" s="741"/>
      <c r="M488" s="741"/>
      <c r="N488" s="741">
        <v>4</v>
      </c>
      <c r="O488" s="741">
        <v>37404</v>
      </c>
      <c r="P488" s="754"/>
      <c r="Q488" s="742">
        <v>9351</v>
      </c>
    </row>
    <row r="489" spans="1:17" ht="14.4" customHeight="1" x14ac:dyDescent="0.3">
      <c r="A489" s="737" t="s">
        <v>606</v>
      </c>
      <c r="B489" s="738" t="s">
        <v>7362</v>
      </c>
      <c r="C489" s="738" t="s">
        <v>6841</v>
      </c>
      <c r="D489" s="738" t="s">
        <v>7417</v>
      </c>
      <c r="E489" s="738" t="s">
        <v>7415</v>
      </c>
      <c r="F489" s="741"/>
      <c r="G489" s="741"/>
      <c r="H489" s="741"/>
      <c r="I489" s="741"/>
      <c r="J489" s="741"/>
      <c r="K489" s="741"/>
      <c r="L489" s="741"/>
      <c r="M489" s="741"/>
      <c r="N489" s="741">
        <v>1</v>
      </c>
      <c r="O489" s="741">
        <v>9483</v>
      </c>
      <c r="P489" s="754"/>
      <c r="Q489" s="742">
        <v>9483</v>
      </c>
    </row>
    <row r="490" spans="1:17" ht="14.4" customHeight="1" x14ac:dyDescent="0.3">
      <c r="A490" s="737" t="s">
        <v>606</v>
      </c>
      <c r="B490" s="738" t="s">
        <v>7362</v>
      </c>
      <c r="C490" s="738" t="s">
        <v>6651</v>
      </c>
      <c r="D490" s="738" t="s">
        <v>7111</v>
      </c>
      <c r="E490" s="738" t="s">
        <v>7112</v>
      </c>
      <c r="F490" s="741">
        <v>163</v>
      </c>
      <c r="G490" s="741">
        <v>28851</v>
      </c>
      <c r="H490" s="741">
        <v>1.065359477124183</v>
      </c>
      <c r="I490" s="741">
        <v>177</v>
      </c>
      <c r="J490" s="741">
        <v>153</v>
      </c>
      <c r="K490" s="741">
        <v>27081</v>
      </c>
      <c r="L490" s="741">
        <v>1</v>
      </c>
      <c r="M490" s="741">
        <v>177</v>
      </c>
      <c r="N490" s="741">
        <v>179</v>
      </c>
      <c r="O490" s="741">
        <v>31862</v>
      </c>
      <c r="P490" s="754">
        <v>1.1765444407518186</v>
      </c>
      <c r="Q490" s="742">
        <v>178</v>
      </c>
    </row>
    <row r="491" spans="1:17" ht="14.4" customHeight="1" x14ac:dyDescent="0.3">
      <c r="A491" s="737" t="s">
        <v>606</v>
      </c>
      <c r="B491" s="738" t="s">
        <v>7362</v>
      </c>
      <c r="C491" s="738" t="s">
        <v>6651</v>
      </c>
      <c r="D491" s="738" t="s">
        <v>7418</v>
      </c>
      <c r="E491" s="738" t="s">
        <v>7419</v>
      </c>
      <c r="F491" s="741">
        <v>84</v>
      </c>
      <c r="G491" s="741">
        <v>2181144</v>
      </c>
      <c r="H491" s="741">
        <v>0.4329896907216495</v>
      </c>
      <c r="I491" s="741">
        <v>25966</v>
      </c>
      <c r="J491" s="741">
        <v>194</v>
      </c>
      <c r="K491" s="741">
        <v>5037404</v>
      </c>
      <c r="L491" s="741">
        <v>1</v>
      </c>
      <c r="M491" s="741">
        <v>25966</v>
      </c>
      <c r="N491" s="741">
        <v>171</v>
      </c>
      <c r="O491" s="741">
        <v>4440186</v>
      </c>
      <c r="P491" s="754">
        <v>0.88144329896907214</v>
      </c>
      <c r="Q491" s="742">
        <v>25966</v>
      </c>
    </row>
    <row r="492" spans="1:17" ht="14.4" customHeight="1" x14ac:dyDescent="0.3">
      <c r="A492" s="737" t="s">
        <v>606</v>
      </c>
      <c r="B492" s="738" t="s">
        <v>7362</v>
      </c>
      <c r="C492" s="738" t="s">
        <v>6651</v>
      </c>
      <c r="D492" s="738" t="s">
        <v>7420</v>
      </c>
      <c r="E492" s="738" t="s">
        <v>7421</v>
      </c>
      <c r="F492" s="741">
        <v>87</v>
      </c>
      <c r="G492" s="741">
        <v>1289079</v>
      </c>
      <c r="H492" s="741">
        <v>0.6796875</v>
      </c>
      <c r="I492" s="741">
        <v>14817</v>
      </c>
      <c r="J492" s="741">
        <v>128</v>
      </c>
      <c r="K492" s="741">
        <v>1896576</v>
      </c>
      <c r="L492" s="741">
        <v>1</v>
      </c>
      <c r="M492" s="741">
        <v>14817</v>
      </c>
      <c r="N492" s="741">
        <v>112</v>
      </c>
      <c r="O492" s="741">
        <v>1659504</v>
      </c>
      <c r="P492" s="754">
        <v>0.875</v>
      </c>
      <c r="Q492" s="742">
        <v>14817</v>
      </c>
    </row>
    <row r="493" spans="1:17" ht="14.4" customHeight="1" x14ac:dyDescent="0.3">
      <c r="A493" s="737" t="s">
        <v>606</v>
      </c>
      <c r="B493" s="738" t="s">
        <v>7362</v>
      </c>
      <c r="C493" s="738" t="s">
        <v>6651</v>
      </c>
      <c r="D493" s="738" t="s">
        <v>7344</v>
      </c>
      <c r="E493" s="738" t="s">
        <v>7345</v>
      </c>
      <c r="F493" s="741"/>
      <c r="G493" s="741"/>
      <c r="H493" s="741"/>
      <c r="I493" s="741"/>
      <c r="J493" s="741"/>
      <c r="K493" s="741"/>
      <c r="L493" s="741"/>
      <c r="M493" s="741"/>
      <c r="N493" s="741">
        <v>29</v>
      </c>
      <c r="O493" s="741">
        <v>11310</v>
      </c>
      <c r="P493" s="754"/>
      <c r="Q493" s="742">
        <v>390</v>
      </c>
    </row>
    <row r="494" spans="1:17" ht="14.4" customHeight="1" x14ac:dyDescent="0.3">
      <c r="A494" s="737" t="s">
        <v>606</v>
      </c>
      <c r="B494" s="738" t="s">
        <v>7362</v>
      </c>
      <c r="C494" s="738" t="s">
        <v>6651</v>
      </c>
      <c r="D494" s="738" t="s">
        <v>7113</v>
      </c>
      <c r="E494" s="738" t="s">
        <v>7114</v>
      </c>
      <c r="F494" s="741">
        <v>0</v>
      </c>
      <c r="G494" s="741">
        <v>0</v>
      </c>
      <c r="H494" s="741"/>
      <c r="I494" s="741"/>
      <c r="J494" s="741">
        <v>0</v>
      </c>
      <c r="K494" s="741">
        <v>0</v>
      </c>
      <c r="L494" s="741"/>
      <c r="M494" s="741"/>
      <c r="N494" s="741">
        <v>0</v>
      </c>
      <c r="O494" s="741">
        <v>0</v>
      </c>
      <c r="P494" s="754"/>
      <c r="Q494" s="742"/>
    </row>
    <row r="495" spans="1:17" ht="14.4" customHeight="1" x14ac:dyDescent="0.3">
      <c r="A495" s="737" t="s">
        <v>606</v>
      </c>
      <c r="B495" s="738" t="s">
        <v>7362</v>
      </c>
      <c r="C495" s="738" t="s">
        <v>6651</v>
      </c>
      <c r="D495" s="738" t="s">
        <v>7115</v>
      </c>
      <c r="E495" s="738" t="s">
        <v>7116</v>
      </c>
      <c r="F495" s="741">
        <v>227</v>
      </c>
      <c r="G495" s="741">
        <v>0</v>
      </c>
      <c r="H495" s="741"/>
      <c r="I495" s="741">
        <v>0</v>
      </c>
      <c r="J495" s="741">
        <v>123</v>
      </c>
      <c r="K495" s="741">
        <v>0</v>
      </c>
      <c r="L495" s="741"/>
      <c r="M495" s="741">
        <v>0</v>
      </c>
      <c r="N495" s="741">
        <v>213</v>
      </c>
      <c r="O495" s="741">
        <v>0</v>
      </c>
      <c r="P495" s="754"/>
      <c r="Q495" s="742">
        <v>0</v>
      </c>
    </row>
    <row r="496" spans="1:17" ht="14.4" customHeight="1" x14ac:dyDescent="0.3">
      <c r="A496" s="737" t="s">
        <v>606</v>
      </c>
      <c r="B496" s="738" t="s">
        <v>7362</v>
      </c>
      <c r="C496" s="738" t="s">
        <v>6651</v>
      </c>
      <c r="D496" s="738" t="s">
        <v>7422</v>
      </c>
      <c r="E496" s="738" t="s">
        <v>7423</v>
      </c>
      <c r="F496" s="741"/>
      <c r="G496" s="741"/>
      <c r="H496" s="741"/>
      <c r="I496" s="741"/>
      <c r="J496" s="741">
        <v>1</v>
      </c>
      <c r="K496" s="741">
        <v>0</v>
      </c>
      <c r="L496" s="741"/>
      <c r="M496" s="741">
        <v>0</v>
      </c>
      <c r="N496" s="741">
        <v>4</v>
      </c>
      <c r="O496" s="741">
        <v>0</v>
      </c>
      <c r="P496" s="754"/>
      <c r="Q496" s="742">
        <v>0</v>
      </c>
    </row>
    <row r="497" spans="1:17" ht="14.4" customHeight="1" x14ac:dyDescent="0.3">
      <c r="A497" s="737" t="s">
        <v>606</v>
      </c>
      <c r="B497" s="738" t="s">
        <v>7362</v>
      </c>
      <c r="C497" s="738" t="s">
        <v>6651</v>
      </c>
      <c r="D497" s="738" t="s">
        <v>7424</v>
      </c>
      <c r="E497" s="738" t="s">
        <v>7425</v>
      </c>
      <c r="F497" s="741">
        <v>2</v>
      </c>
      <c r="G497" s="741">
        <v>0</v>
      </c>
      <c r="H497" s="741"/>
      <c r="I497" s="741">
        <v>0</v>
      </c>
      <c r="J497" s="741">
        <v>5</v>
      </c>
      <c r="K497" s="741">
        <v>0</v>
      </c>
      <c r="L497" s="741"/>
      <c r="M497" s="741">
        <v>0</v>
      </c>
      <c r="N497" s="741">
        <v>5</v>
      </c>
      <c r="O497" s="741">
        <v>0</v>
      </c>
      <c r="P497" s="754"/>
      <c r="Q497" s="742">
        <v>0</v>
      </c>
    </row>
    <row r="498" spans="1:17" ht="14.4" customHeight="1" x14ac:dyDescent="0.3">
      <c r="A498" s="737" t="s">
        <v>606</v>
      </c>
      <c r="B498" s="738" t="s">
        <v>7362</v>
      </c>
      <c r="C498" s="738" t="s">
        <v>6651</v>
      </c>
      <c r="D498" s="738" t="s">
        <v>7117</v>
      </c>
      <c r="E498" s="738" t="s">
        <v>7118</v>
      </c>
      <c r="F498" s="741">
        <v>1</v>
      </c>
      <c r="G498" s="741">
        <v>0</v>
      </c>
      <c r="H498" s="741"/>
      <c r="I498" s="741">
        <v>0</v>
      </c>
      <c r="J498" s="741"/>
      <c r="K498" s="741"/>
      <c r="L498" s="741"/>
      <c r="M498" s="741"/>
      <c r="N498" s="741">
        <v>1</v>
      </c>
      <c r="O498" s="741">
        <v>0</v>
      </c>
      <c r="P498" s="754"/>
      <c r="Q498" s="742">
        <v>0</v>
      </c>
    </row>
    <row r="499" spans="1:17" ht="14.4" customHeight="1" x14ac:dyDescent="0.3">
      <c r="A499" s="737" t="s">
        <v>606</v>
      </c>
      <c r="B499" s="738" t="s">
        <v>7362</v>
      </c>
      <c r="C499" s="738" t="s">
        <v>6651</v>
      </c>
      <c r="D499" s="738" t="s">
        <v>7119</v>
      </c>
      <c r="E499" s="738" t="s">
        <v>7120</v>
      </c>
      <c r="F499" s="741">
        <v>1</v>
      </c>
      <c r="G499" s="741">
        <v>0</v>
      </c>
      <c r="H499" s="741"/>
      <c r="I499" s="741">
        <v>0</v>
      </c>
      <c r="J499" s="741">
        <v>3</v>
      </c>
      <c r="K499" s="741">
        <v>0</v>
      </c>
      <c r="L499" s="741"/>
      <c r="M499" s="741">
        <v>0</v>
      </c>
      <c r="N499" s="741">
        <v>11</v>
      </c>
      <c r="O499" s="741">
        <v>0</v>
      </c>
      <c r="P499" s="754"/>
      <c r="Q499" s="742">
        <v>0</v>
      </c>
    </row>
    <row r="500" spans="1:17" ht="14.4" customHeight="1" x14ac:dyDescent="0.3">
      <c r="A500" s="737" t="s">
        <v>606</v>
      </c>
      <c r="B500" s="738" t="s">
        <v>7362</v>
      </c>
      <c r="C500" s="738" t="s">
        <v>6651</v>
      </c>
      <c r="D500" s="738" t="s">
        <v>7426</v>
      </c>
      <c r="E500" s="738" t="s">
        <v>7425</v>
      </c>
      <c r="F500" s="741"/>
      <c r="G500" s="741"/>
      <c r="H500" s="741"/>
      <c r="I500" s="741"/>
      <c r="J500" s="741">
        <v>1</v>
      </c>
      <c r="K500" s="741">
        <v>0</v>
      </c>
      <c r="L500" s="741"/>
      <c r="M500" s="741">
        <v>0</v>
      </c>
      <c r="N500" s="741">
        <v>1</v>
      </c>
      <c r="O500" s="741">
        <v>0</v>
      </c>
      <c r="P500" s="754"/>
      <c r="Q500" s="742">
        <v>0</v>
      </c>
    </row>
    <row r="501" spans="1:17" ht="14.4" customHeight="1" x14ac:dyDescent="0.3">
      <c r="A501" s="737" t="s">
        <v>606</v>
      </c>
      <c r="B501" s="738" t="s">
        <v>7362</v>
      </c>
      <c r="C501" s="738" t="s">
        <v>6651</v>
      </c>
      <c r="D501" s="738" t="s">
        <v>6758</v>
      </c>
      <c r="E501" s="738" t="s">
        <v>6759</v>
      </c>
      <c r="F501" s="741">
        <v>27</v>
      </c>
      <c r="G501" s="741">
        <v>8937</v>
      </c>
      <c r="H501" s="741">
        <v>1.1475346687211094</v>
      </c>
      <c r="I501" s="741">
        <v>331</v>
      </c>
      <c r="J501" s="741">
        <v>22</v>
      </c>
      <c r="K501" s="741">
        <v>7788</v>
      </c>
      <c r="L501" s="741">
        <v>1</v>
      </c>
      <c r="M501" s="741">
        <v>354</v>
      </c>
      <c r="N501" s="741">
        <v>34</v>
      </c>
      <c r="O501" s="741">
        <v>12070</v>
      </c>
      <c r="P501" s="754">
        <v>1.5498202362609141</v>
      </c>
      <c r="Q501" s="742">
        <v>355</v>
      </c>
    </row>
    <row r="502" spans="1:17" ht="14.4" customHeight="1" x14ac:dyDescent="0.3">
      <c r="A502" s="737" t="s">
        <v>606</v>
      </c>
      <c r="B502" s="738" t="s">
        <v>7362</v>
      </c>
      <c r="C502" s="738" t="s">
        <v>6651</v>
      </c>
      <c r="D502" s="738" t="s">
        <v>7427</v>
      </c>
      <c r="E502" s="738" t="s">
        <v>7425</v>
      </c>
      <c r="F502" s="741">
        <v>3</v>
      </c>
      <c r="G502" s="741">
        <v>0</v>
      </c>
      <c r="H502" s="741"/>
      <c r="I502" s="741">
        <v>0</v>
      </c>
      <c r="J502" s="741">
        <v>6</v>
      </c>
      <c r="K502" s="741">
        <v>0</v>
      </c>
      <c r="L502" s="741"/>
      <c r="M502" s="741">
        <v>0</v>
      </c>
      <c r="N502" s="741"/>
      <c r="O502" s="741"/>
      <c r="P502" s="754"/>
      <c r="Q502" s="742"/>
    </row>
    <row r="503" spans="1:17" ht="14.4" customHeight="1" x14ac:dyDescent="0.3">
      <c r="A503" s="737" t="s">
        <v>606</v>
      </c>
      <c r="B503" s="738" t="s">
        <v>7362</v>
      </c>
      <c r="C503" s="738" t="s">
        <v>6651</v>
      </c>
      <c r="D503" s="738" t="s">
        <v>1911</v>
      </c>
      <c r="E503" s="738" t="s">
        <v>6877</v>
      </c>
      <c r="F503" s="741">
        <v>1</v>
      </c>
      <c r="G503" s="741">
        <v>0</v>
      </c>
      <c r="H503" s="741"/>
      <c r="I503" s="741">
        <v>0</v>
      </c>
      <c r="J503" s="741"/>
      <c r="K503" s="741"/>
      <c r="L503" s="741"/>
      <c r="M503" s="741"/>
      <c r="N503" s="741"/>
      <c r="O503" s="741"/>
      <c r="P503" s="754"/>
      <c r="Q503" s="742"/>
    </row>
    <row r="504" spans="1:17" ht="14.4" customHeight="1" x14ac:dyDescent="0.3">
      <c r="A504" s="737" t="s">
        <v>606</v>
      </c>
      <c r="B504" s="738" t="s">
        <v>7362</v>
      </c>
      <c r="C504" s="738" t="s">
        <v>6651</v>
      </c>
      <c r="D504" s="738" t="s">
        <v>7428</v>
      </c>
      <c r="E504" s="738" t="s">
        <v>7425</v>
      </c>
      <c r="F504" s="741"/>
      <c r="G504" s="741"/>
      <c r="H504" s="741"/>
      <c r="I504" s="741"/>
      <c r="J504" s="741">
        <v>3</v>
      </c>
      <c r="K504" s="741">
        <v>0</v>
      </c>
      <c r="L504" s="741"/>
      <c r="M504" s="741">
        <v>0</v>
      </c>
      <c r="N504" s="741">
        <v>1</v>
      </c>
      <c r="O504" s="741">
        <v>0</v>
      </c>
      <c r="P504" s="754"/>
      <c r="Q504" s="742">
        <v>0</v>
      </c>
    </row>
    <row r="505" spans="1:17" ht="14.4" customHeight="1" x14ac:dyDescent="0.3">
      <c r="A505" s="737" t="s">
        <v>606</v>
      </c>
      <c r="B505" s="738" t="s">
        <v>7362</v>
      </c>
      <c r="C505" s="738" t="s">
        <v>6651</v>
      </c>
      <c r="D505" s="738" t="s">
        <v>7123</v>
      </c>
      <c r="E505" s="738" t="s">
        <v>7124</v>
      </c>
      <c r="F505" s="741">
        <v>11</v>
      </c>
      <c r="G505" s="741">
        <v>1947</v>
      </c>
      <c r="H505" s="741">
        <v>0.21568627450980393</v>
      </c>
      <c r="I505" s="741">
        <v>177</v>
      </c>
      <c r="J505" s="741">
        <v>51</v>
      </c>
      <c r="K505" s="741">
        <v>9027</v>
      </c>
      <c r="L505" s="741">
        <v>1</v>
      </c>
      <c r="M505" s="741">
        <v>177</v>
      </c>
      <c r="N505" s="741">
        <v>13</v>
      </c>
      <c r="O505" s="741">
        <v>2314</v>
      </c>
      <c r="P505" s="754">
        <v>0.25634208485654147</v>
      </c>
      <c r="Q505" s="742">
        <v>178</v>
      </c>
    </row>
    <row r="506" spans="1:17" ht="14.4" customHeight="1" x14ac:dyDescent="0.3">
      <c r="A506" s="737" t="s">
        <v>606</v>
      </c>
      <c r="B506" s="738" t="s">
        <v>7362</v>
      </c>
      <c r="C506" s="738" t="s">
        <v>6651</v>
      </c>
      <c r="D506" s="738" t="s">
        <v>7125</v>
      </c>
      <c r="E506" s="738" t="s">
        <v>7126</v>
      </c>
      <c r="F506" s="741">
        <v>33</v>
      </c>
      <c r="G506" s="741">
        <v>4884</v>
      </c>
      <c r="H506" s="741">
        <v>1.0795755968169762</v>
      </c>
      <c r="I506" s="741">
        <v>148</v>
      </c>
      <c r="J506" s="741">
        <v>29</v>
      </c>
      <c r="K506" s="741">
        <v>4524</v>
      </c>
      <c r="L506" s="741">
        <v>1</v>
      </c>
      <c r="M506" s="741">
        <v>156</v>
      </c>
      <c r="N506" s="741">
        <v>41</v>
      </c>
      <c r="O506" s="741">
        <v>6396</v>
      </c>
      <c r="P506" s="754">
        <v>1.4137931034482758</v>
      </c>
      <c r="Q506" s="742">
        <v>156</v>
      </c>
    </row>
    <row r="507" spans="1:17" ht="14.4" customHeight="1" x14ac:dyDescent="0.3">
      <c r="A507" s="737" t="s">
        <v>606</v>
      </c>
      <c r="B507" s="738" t="s">
        <v>7362</v>
      </c>
      <c r="C507" s="738" t="s">
        <v>6651</v>
      </c>
      <c r="D507" s="738" t="s">
        <v>7127</v>
      </c>
      <c r="E507" s="738" t="s">
        <v>7128</v>
      </c>
      <c r="F507" s="741">
        <v>366</v>
      </c>
      <c r="G507" s="741">
        <v>2506368</v>
      </c>
      <c r="H507" s="741">
        <v>1.0578034682080926</v>
      </c>
      <c r="I507" s="741">
        <v>6848</v>
      </c>
      <c r="J507" s="741">
        <v>346</v>
      </c>
      <c r="K507" s="741">
        <v>2369408</v>
      </c>
      <c r="L507" s="741">
        <v>1</v>
      </c>
      <c r="M507" s="741">
        <v>6848</v>
      </c>
      <c r="N507" s="741">
        <v>526</v>
      </c>
      <c r="O507" s="741">
        <v>3602048</v>
      </c>
      <c r="P507" s="754">
        <v>1.5202312138728324</v>
      </c>
      <c r="Q507" s="742">
        <v>6848</v>
      </c>
    </row>
    <row r="508" spans="1:17" ht="14.4" customHeight="1" x14ac:dyDescent="0.3">
      <c r="A508" s="737" t="s">
        <v>606</v>
      </c>
      <c r="B508" s="738" t="s">
        <v>7362</v>
      </c>
      <c r="C508" s="738" t="s">
        <v>6651</v>
      </c>
      <c r="D508" s="738" t="s">
        <v>7429</v>
      </c>
      <c r="E508" s="738" t="s">
        <v>7430</v>
      </c>
      <c r="F508" s="741"/>
      <c r="G508" s="741"/>
      <c r="H508" s="741"/>
      <c r="I508" s="741"/>
      <c r="J508" s="741"/>
      <c r="K508" s="741"/>
      <c r="L508" s="741"/>
      <c r="M508" s="741"/>
      <c r="N508" s="741">
        <v>1</v>
      </c>
      <c r="O508" s="741">
        <v>0</v>
      </c>
      <c r="P508" s="754"/>
      <c r="Q508" s="742">
        <v>0</v>
      </c>
    </row>
    <row r="509" spans="1:17" ht="14.4" customHeight="1" x14ac:dyDescent="0.3">
      <c r="A509" s="737" t="s">
        <v>606</v>
      </c>
      <c r="B509" s="738" t="s">
        <v>7362</v>
      </c>
      <c r="C509" s="738" t="s">
        <v>6651</v>
      </c>
      <c r="D509" s="738" t="s">
        <v>7431</v>
      </c>
      <c r="E509" s="738" t="s">
        <v>7425</v>
      </c>
      <c r="F509" s="741"/>
      <c r="G509" s="741"/>
      <c r="H509" s="741"/>
      <c r="I509" s="741"/>
      <c r="J509" s="741">
        <v>2</v>
      </c>
      <c r="K509" s="741">
        <v>0</v>
      </c>
      <c r="L509" s="741"/>
      <c r="M509" s="741">
        <v>0</v>
      </c>
      <c r="N509" s="741">
        <v>2</v>
      </c>
      <c r="O509" s="741">
        <v>0</v>
      </c>
      <c r="P509" s="754"/>
      <c r="Q509" s="742">
        <v>0</v>
      </c>
    </row>
    <row r="510" spans="1:17" ht="14.4" customHeight="1" x14ac:dyDescent="0.3">
      <c r="A510" s="737" t="s">
        <v>606</v>
      </c>
      <c r="B510" s="738" t="s">
        <v>6953</v>
      </c>
      <c r="C510" s="738" t="s">
        <v>6651</v>
      </c>
      <c r="D510" s="738" t="s">
        <v>6695</v>
      </c>
      <c r="E510" s="738" t="s">
        <v>6696</v>
      </c>
      <c r="F510" s="741"/>
      <c r="G510" s="741"/>
      <c r="H510" s="741"/>
      <c r="I510" s="741"/>
      <c r="J510" s="741">
        <v>1</v>
      </c>
      <c r="K510" s="741">
        <v>37</v>
      </c>
      <c r="L510" s="741">
        <v>1</v>
      </c>
      <c r="M510" s="741">
        <v>37</v>
      </c>
      <c r="N510" s="741"/>
      <c r="O510" s="741"/>
      <c r="P510" s="754"/>
      <c r="Q510" s="742"/>
    </row>
    <row r="511" spans="1:17" ht="14.4" customHeight="1" x14ac:dyDescent="0.3">
      <c r="A511" s="737" t="s">
        <v>606</v>
      </c>
      <c r="B511" s="738" t="s">
        <v>6953</v>
      </c>
      <c r="C511" s="738" t="s">
        <v>6651</v>
      </c>
      <c r="D511" s="738" t="s">
        <v>6958</v>
      </c>
      <c r="E511" s="738" t="s">
        <v>6959</v>
      </c>
      <c r="F511" s="741">
        <v>4</v>
      </c>
      <c r="G511" s="741">
        <v>2612</v>
      </c>
      <c r="H511" s="741"/>
      <c r="I511" s="741">
        <v>653</v>
      </c>
      <c r="J511" s="741"/>
      <c r="K511" s="741"/>
      <c r="L511" s="741"/>
      <c r="M511" s="741"/>
      <c r="N511" s="741">
        <v>5</v>
      </c>
      <c r="O511" s="741">
        <v>3505</v>
      </c>
      <c r="P511" s="754"/>
      <c r="Q511" s="742">
        <v>701</v>
      </c>
    </row>
    <row r="512" spans="1:17" ht="14.4" customHeight="1" x14ac:dyDescent="0.3">
      <c r="A512" s="737" t="s">
        <v>606</v>
      </c>
      <c r="B512" s="738" t="s">
        <v>6953</v>
      </c>
      <c r="C512" s="738" t="s">
        <v>6651</v>
      </c>
      <c r="D512" s="738" t="s">
        <v>6962</v>
      </c>
      <c r="E512" s="738" t="s">
        <v>6963</v>
      </c>
      <c r="F512" s="741">
        <v>14</v>
      </c>
      <c r="G512" s="741">
        <v>6776</v>
      </c>
      <c r="H512" s="741">
        <v>1.0042982066103454</v>
      </c>
      <c r="I512" s="741">
        <v>484</v>
      </c>
      <c r="J512" s="741">
        <v>13</v>
      </c>
      <c r="K512" s="741">
        <v>6747</v>
      </c>
      <c r="L512" s="741">
        <v>1</v>
      </c>
      <c r="M512" s="741">
        <v>519</v>
      </c>
      <c r="N512" s="741">
        <v>17</v>
      </c>
      <c r="O512" s="741">
        <v>8840</v>
      </c>
      <c r="P512" s="754">
        <v>1.3102119460500963</v>
      </c>
      <c r="Q512" s="742">
        <v>520</v>
      </c>
    </row>
    <row r="513" spans="1:17" ht="14.4" customHeight="1" x14ac:dyDescent="0.3">
      <c r="A513" s="737" t="s">
        <v>606</v>
      </c>
      <c r="B513" s="738" t="s">
        <v>6953</v>
      </c>
      <c r="C513" s="738" t="s">
        <v>6651</v>
      </c>
      <c r="D513" s="738" t="s">
        <v>6966</v>
      </c>
      <c r="E513" s="738" t="s">
        <v>6967</v>
      </c>
      <c r="F513" s="741">
        <v>14</v>
      </c>
      <c r="G513" s="741">
        <v>5264</v>
      </c>
      <c r="H513" s="741">
        <v>0.81637717121588094</v>
      </c>
      <c r="I513" s="741">
        <v>376</v>
      </c>
      <c r="J513" s="741">
        <v>16</v>
      </c>
      <c r="K513" s="741">
        <v>6448</v>
      </c>
      <c r="L513" s="741">
        <v>1</v>
      </c>
      <c r="M513" s="741">
        <v>403</v>
      </c>
      <c r="N513" s="741">
        <v>12</v>
      </c>
      <c r="O513" s="741">
        <v>4848</v>
      </c>
      <c r="P513" s="754">
        <v>0.75186104218362282</v>
      </c>
      <c r="Q513" s="742">
        <v>404</v>
      </c>
    </row>
    <row r="514" spans="1:17" ht="14.4" customHeight="1" x14ac:dyDescent="0.3">
      <c r="A514" s="737" t="s">
        <v>606</v>
      </c>
      <c r="B514" s="738" t="s">
        <v>6953</v>
      </c>
      <c r="C514" s="738" t="s">
        <v>6651</v>
      </c>
      <c r="D514" s="738" t="s">
        <v>6968</v>
      </c>
      <c r="E514" s="738" t="s">
        <v>6969</v>
      </c>
      <c r="F514" s="741">
        <v>15</v>
      </c>
      <c r="G514" s="741">
        <v>10545</v>
      </c>
      <c r="H514" s="741">
        <v>0.9256495786516854</v>
      </c>
      <c r="I514" s="741">
        <v>703</v>
      </c>
      <c r="J514" s="741">
        <v>16</v>
      </c>
      <c r="K514" s="741">
        <v>11392</v>
      </c>
      <c r="L514" s="741">
        <v>1</v>
      </c>
      <c r="M514" s="741">
        <v>712</v>
      </c>
      <c r="N514" s="741">
        <v>13</v>
      </c>
      <c r="O514" s="741">
        <v>9256</v>
      </c>
      <c r="P514" s="754">
        <v>0.8125</v>
      </c>
      <c r="Q514" s="742">
        <v>712</v>
      </c>
    </row>
    <row r="515" spans="1:17" ht="14.4" customHeight="1" x14ac:dyDescent="0.3">
      <c r="A515" s="737" t="s">
        <v>606</v>
      </c>
      <c r="B515" s="738" t="s">
        <v>6953</v>
      </c>
      <c r="C515" s="738" t="s">
        <v>6651</v>
      </c>
      <c r="D515" s="738" t="s">
        <v>6970</v>
      </c>
      <c r="E515" s="738" t="s">
        <v>6971</v>
      </c>
      <c r="F515" s="741">
        <v>31</v>
      </c>
      <c r="G515" s="741">
        <v>10261</v>
      </c>
      <c r="H515" s="741">
        <v>1.2077448210922788</v>
      </c>
      <c r="I515" s="741">
        <v>331</v>
      </c>
      <c r="J515" s="741">
        <v>24</v>
      </c>
      <c r="K515" s="741">
        <v>8496</v>
      </c>
      <c r="L515" s="741">
        <v>1</v>
      </c>
      <c r="M515" s="741">
        <v>354</v>
      </c>
      <c r="N515" s="741">
        <v>6</v>
      </c>
      <c r="O515" s="741">
        <v>2130</v>
      </c>
      <c r="P515" s="754">
        <v>0.25070621468926552</v>
      </c>
      <c r="Q515" s="742">
        <v>355</v>
      </c>
    </row>
    <row r="516" spans="1:17" ht="14.4" customHeight="1" x14ac:dyDescent="0.3">
      <c r="A516" s="737" t="s">
        <v>606</v>
      </c>
      <c r="B516" s="738" t="s">
        <v>6953</v>
      </c>
      <c r="C516" s="738" t="s">
        <v>6651</v>
      </c>
      <c r="D516" s="738" t="s">
        <v>6972</v>
      </c>
      <c r="E516" s="738" t="s">
        <v>6973</v>
      </c>
      <c r="F516" s="741">
        <v>74</v>
      </c>
      <c r="G516" s="741">
        <v>12210</v>
      </c>
      <c r="H516" s="741">
        <v>1.4078173642338292</v>
      </c>
      <c r="I516" s="741">
        <v>165</v>
      </c>
      <c r="J516" s="741">
        <v>49</v>
      </c>
      <c r="K516" s="741">
        <v>8673</v>
      </c>
      <c r="L516" s="741">
        <v>1</v>
      </c>
      <c r="M516" s="741">
        <v>177</v>
      </c>
      <c r="N516" s="741">
        <v>43</v>
      </c>
      <c r="O516" s="741">
        <v>7611</v>
      </c>
      <c r="P516" s="754">
        <v>0.87755102040816324</v>
      </c>
      <c r="Q516" s="742">
        <v>177</v>
      </c>
    </row>
    <row r="517" spans="1:17" ht="14.4" customHeight="1" x14ac:dyDescent="0.3">
      <c r="A517" s="737" t="s">
        <v>606</v>
      </c>
      <c r="B517" s="738" t="s">
        <v>6953</v>
      </c>
      <c r="C517" s="738" t="s">
        <v>6651</v>
      </c>
      <c r="D517" s="738" t="s">
        <v>6978</v>
      </c>
      <c r="E517" s="738" t="s">
        <v>6979</v>
      </c>
      <c r="F517" s="741">
        <v>14</v>
      </c>
      <c r="G517" s="741">
        <v>10626</v>
      </c>
      <c r="H517" s="741">
        <v>0.98828125</v>
      </c>
      <c r="I517" s="741">
        <v>759</v>
      </c>
      <c r="J517" s="741">
        <v>14</v>
      </c>
      <c r="K517" s="741">
        <v>10752</v>
      </c>
      <c r="L517" s="741">
        <v>1</v>
      </c>
      <c r="M517" s="741">
        <v>768</v>
      </c>
      <c r="N517" s="741">
        <v>18</v>
      </c>
      <c r="O517" s="741">
        <v>13842</v>
      </c>
      <c r="P517" s="754">
        <v>1.2873883928571428</v>
      </c>
      <c r="Q517" s="742">
        <v>769</v>
      </c>
    </row>
    <row r="518" spans="1:17" ht="14.4" customHeight="1" x14ac:dyDescent="0.3">
      <c r="A518" s="737" t="s">
        <v>606</v>
      </c>
      <c r="B518" s="738" t="s">
        <v>7432</v>
      </c>
      <c r="C518" s="738" t="s">
        <v>6651</v>
      </c>
      <c r="D518" s="738" t="s">
        <v>7433</v>
      </c>
      <c r="E518" s="738" t="s">
        <v>7434</v>
      </c>
      <c r="F518" s="741"/>
      <c r="G518" s="741"/>
      <c r="H518" s="741"/>
      <c r="I518" s="741"/>
      <c r="J518" s="741">
        <v>1</v>
      </c>
      <c r="K518" s="741">
        <v>500</v>
      </c>
      <c r="L518" s="741">
        <v>1</v>
      </c>
      <c r="M518" s="741">
        <v>500</v>
      </c>
      <c r="N518" s="741"/>
      <c r="O518" s="741"/>
      <c r="P518" s="754"/>
      <c r="Q518" s="742"/>
    </row>
    <row r="519" spans="1:17" ht="14.4" customHeight="1" x14ac:dyDescent="0.3">
      <c r="A519" s="737" t="s">
        <v>606</v>
      </c>
      <c r="B519" s="738" t="s">
        <v>7432</v>
      </c>
      <c r="C519" s="738" t="s">
        <v>6651</v>
      </c>
      <c r="D519" s="738" t="s">
        <v>7435</v>
      </c>
      <c r="E519" s="738" t="s">
        <v>7436</v>
      </c>
      <c r="F519" s="741">
        <v>1</v>
      </c>
      <c r="G519" s="741">
        <v>666</v>
      </c>
      <c r="H519" s="741"/>
      <c r="I519" s="741">
        <v>666</v>
      </c>
      <c r="J519" s="741"/>
      <c r="K519" s="741"/>
      <c r="L519" s="741"/>
      <c r="M519" s="741"/>
      <c r="N519" s="741"/>
      <c r="O519" s="741"/>
      <c r="P519" s="754"/>
      <c r="Q519" s="742"/>
    </row>
    <row r="520" spans="1:17" ht="14.4" customHeight="1" x14ac:dyDescent="0.3">
      <c r="A520" s="737" t="s">
        <v>606</v>
      </c>
      <c r="B520" s="738" t="s">
        <v>7432</v>
      </c>
      <c r="C520" s="738" t="s">
        <v>6651</v>
      </c>
      <c r="D520" s="738" t="s">
        <v>7437</v>
      </c>
      <c r="E520" s="738" t="s">
        <v>7438</v>
      </c>
      <c r="F520" s="741">
        <v>1</v>
      </c>
      <c r="G520" s="741">
        <v>117</v>
      </c>
      <c r="H520" s="741">
        <v>0.23780487804878048</v>
      </c>
      <c r="I520" s="741">
        <v>117</v>
      </c>
      <c r="J520" s="741">
        <v>4</v>
      </c>
      <c r="K520" s="741">
        <v>492</v>
      </c>
      <c r="L520" s="741">
        <v>1</v>
      </c>
      <c r="M520" s="741">
        <v>123</v>
      </c>
      <c r="N520" s="741"/>
      <c r="O520" s="741"/>
      <c r="P520" s="754"/>
      <c r="Q520" s="742"/>
    </row>
    <row r="521" spans="1:17" ht="14.4" customHeight="1" x14ac:dyDescent="0.3">
      <c r="A521" s="737" t="s">
        <v>606</v>
      </c>
      <c r="B521" s="738" t="s">
        <v>7432</v>
      </c>
      <c r="C521" s="738" t="s">
        <v>6651</v>
      </c>
      <c r="D521" s="738" t="s">
        <v>7439</v>
      </c>
      <c r="E521" s="738" t="s">
        <v>7440</v>
      </c>
      <c r="F521" s="741">
        <v>1</v>
      </c>
      <c r="G521" s="741">
        <v>188</v>
      </c>
      <c r="H521" s="741"/>
      <c r="I521" s="741">
        <v>188</v>
      </c>
      <c r="J521" s="741"/>
      <c r="K521" s="741"/>
      <c r="L521" s="741"/>
      <c r="M521" s="741"/>
      <c r="N521" s="741"/>
      <c r="O521" s="741"/>
      <c r="P521" s="754"/>
      <c r="Q521" s="742"/>
    </row>
    <row r="522" spans="1:17" ht="14.4" customHeight="1" x14ac:dyDescent="0.3">
      <c r="A522" s="737" t="s">
        <v>606</v>
      </c>
      <c r="B522" s="738" t="s">
        <v>7441</v>
      </c>
      <c r="C522" s="738" t="s">
        <v>6651</v>
      </c>
      <c r="D522" s="738" t="s">
        <v>7442</v>
      </c>
      <c r="E522" s="738" t="s">
        <v>7443</v>
      </c>
      <c r="F522" s="741">
        <v>2</v>
      </c>
      <c r="G522" s="741">
        <v>3808</v>
      </c>
      <c r="H522" s="741">
        <v>0.64630006788866257</v>
      </c>
      <c r="I522" s="741">
        <v>1904</v>
      </c>
      <c r="J522" s="741">
        <v>3</v>
      </c>
      <c r="K522" s="741">
        <v>5892</v>
      </c>
      <c r="L522" s="741">
        <v>1</v>
      </c>
      <c r="M522" s="741">
        <v>1964</v>
      </c>
      <c r="N522" s="741">
        <v>7</v>
      </c>
      <c r="O522" s="741">
        <v>13755</v>
      </c>
      <c r="P522" s="754">
        <v>2.334521384928717</v>
      </c>
      <c r="Q522" s="742">
        <v>1965</v>
      </c>
    </row>
    <row r="523" spans="1:17" ht="14.4" customHeight="1" x14ac:dyDescent="0.3">
      <c r="A523" s="737" t="s">
        <v>606</v>
      </c>
      <c r="B523" s="738" t="s">
        <v>7441</v>
      </c>
      <c r="C523" s="738" t="s">
        <v>6651</v>
      </c>
      <c r="D523" s="738" t="s">
        <v>7444</v>
      </c>
      <c r="E523" s="738" t="s">
        <v>7445</v>
      </c>
      <c r="F523" s="741">
        <v>1</v>
      </c>
      <c r="G523" s="741">
        <v>597</v>
      </c>
      <c r="H523" s="741"/>
      <c r="I523" s="741">
        <v>597</v>
      </c>
      <c r="J523" s="741"/>
      <c r="K523" s="741"/>
      <c r="L523" s="741"/>
      <c r="M523" s="741"/>
      <c r="N523" s="741">
        <v>1</v>
      </c>
      <c r="O523" s="741">
        <v>615</v>
      </c>
      <c r="P523" s="754"/>
      <c r="Q523" s="742">
        <v>615</v>
      </c>
    </row>
    <row r="524" spans="1:17" ht="14.4" customHeight="1" x14ac:dyDescent="0.3">
      <c r="A524" s="737" t="s">
        <v>606</v>
      </c>
      <c r="B524" s="738" t="s">
        <v>7441</v>
      </c>
      <c r="C524" s="738" t="s">
        <v>6651</v>
      </c>
      <c r="D524" s="738" t="s">
        <v>7446</v>
      </c>
      <c r="E524" s="738" t="s">
        <v>7447</v>
      </c>
      <c r="F524" s="741"/>
      <c r="G524" s="741"/>
      <c r="H524" s="741"/>
      <c r="I524" s="741"/>
      <c r="J524" s="741"/>
      <c r="K524" s="741"/>
      <c r="L524" s="741"/>
      <c r="M524" s="741"/>
      <c r="N524" s="741">
        <v>1</v>
      </c>
      <c r="O524" s="741">
        <v>3101</v>
      </c>
      <c r="P524" s="754"/>
      <c r="Q524" s="742">
        <v>3101</v>
      </c>
    </row>
    <row r="525" spans="1:17" ht="14.4" customHeight="1" x14ac:dyDescent="0.3">
      <c r="A525" s="737" t="s">
        <v>606</v>
      </c>
      <c r="B525" s="738" t="s">
        <v>7441</v>
      </c>
      <c r="C525" s="738" t="s">
        <v>6651</v>
      </c>
      <c r="D525" s="738" t="s">
        <v>7448</v>
      </c>
      <c r="E525" s="738" t="s">
        <v>7449</v>
      </c>
      <c r="F525" s="741">
        <v>3</v>
      </c>
      <c r="G525" s="741">
        <v>8094</v>
      </c>
      <c r="H525" s="741">
        <v>0.48700361010830323</v>
      </c>
      <c r="I525" s="741">
        <v>2698</v>
      </c>
      <c r="J525" s="741">
        <v>6</v>
      </c>
      <c r="K525" s="741">
        <v>16620</v>
      </c>
      <c r="L525" s="741">
        <v>1</v>
      </c>
      <c r="M525" s="741">
        <v>2770</v>
      </c>
      <c r="N525" s="741">
        <v>8</v>
      </c>
      <c r="O525" s="741">
        <v>22168</v>
      </c>
      <c r="P525" s="754">
        <v>1.3338146811070999</v>
      </c>
      <c r="Q525" s="742">
        <v>2771</v>
      </c>
    </row>
    <row r="526" spans="1:17" ht="14.4" customHeight="1" x14ac:dyDescent="0.3">
      <c r="A526" s="737" t="s">
        <v>606</v>
      </c>
      <c r="B526" s="738" t="s">
        <v>7441</v>
      </c>
      <c r="C526" s="738" t="s">
        <v>6651</v>
      </c>
      <c r="D526" s="738" t="s">
        <v>7450</v>
      </c>
      <c r="E526" s="738" t="s">
        <v>7451</v>
      </c>
      <c r="F526" s="741">
        <v>1</v>
      </c>
      <c r="G526" s="741">
        <v>5989</v>
      </c>
      <c r="H526" s="741">
        <v>0.24266612641815236</v>
      </c>
      <c r="I526" s="741">
        <v>5989</v>
      </c>
      <c r="J526" s="741">
        <v>4</v>
      </c>
      <c r="K526" s="741">
        <v>24680</v>
      </c>
      <c r="L526" s="741">
        <v>1</v>
      </c>
      <c r="M526" s="741">
        <v>6170</v>
      </c>
      <c r="N526" s="741">
        <v>3</v>
      </c>
      <c r="O526" s="741">
        <v>18519</v>
      </c>
      <c r="P526" s="754">
        <v>0.7503646677471637</v>
      </c>
      <c r="Q526" s="742">
        <v>6173</v>
      </c>
    </row>
    <row r="527" spans="1:17" ht="14.4" customHeight="1" x14ac:dyDescent="0.3">
      <c r="A527" s="737" t="s">
        <v>606</v>
      </c>
      <c r="B527" s="738" t="s">
        <v>7441</v>
      </c>
      <c r="C527" s="738" t="s">
        <v>6651</v>
      </c>
      <c r="D527" s="738" t="s">
        <v>7452</v>
      </c>
      <c r="E527" s="738" t="s">
        <v>7453</v>
      </c>
      <c r="F527" s="741"/>
      <c r="G527" s="741"/>
      <c r="H527" s="741"/>
      <c r="I527" s="741"/>
      <c r="J527" s="741"/>
      <c r="K527" s="741"/>
      <c r="L527" s="741"/>
      <c r="M527" s="741"/>
      <c r="N527" s="741">
        <v>1</v>
      </c>
      <c r="O527" s="741">
        <v>2460</v>
      </c>
      <c r="P527" s="754"/>
      <c r="Q527" s="742">
        <v>2460</v>
      </c>
    </row>
    <row r="528" spans="1:17" ht="14.4" customHeight="1" x14ac:dyDescent="0.3">
      <c r="A528" s="737" t="s">
        <v>606</v>
      </c>
      <c r="B528" s="738" t="s">
        <v>7441</v>
      </c>
      <c r="C528" s="738" t="s">
        <v>6651</v>
      </c>
      <c r="D528" s="738" t="s">
        <v>1789</v>
      </c>
      <c r="E528" s="738" t="s">
        <v>7454</v>
      </c>
      <c r="F528" s="741"/>
      <c r="G528" s="741"/>
      <c r="H528" s="741"/>
      <c r="I528" s="741"/>
      <c r="J528" s="741">
        <v>2</v>
      </c>
      <c r="K528" s="741">
        <v>4924</v>
      </c>
      <c r="L528" s="741">
        <v>1</v>
      </c>
      <c r="M528" s="741">
        <v>2462</v>
      </c>
      <c r="N528" s="741"/>
      <c r="O528" s="741"/>
      <c r="P528" s="754"/>
      <c r="Q528" s="742"/>
    </row>
    <row r="529" spans="1:17" ht="14.4" customHeight="1" x14ac:dyDescent="0.3">
      <c r="A529" s="737" t="s">
        <v>606</v>
      </c>
      <c r="B529" s="738" t="s">
        <v>7441</v>
      </c>
      <c r="C529" s="738" t="s">
        <v>6651</v>
      </c>
      <c r="D529" s="738" t="s">
        <v>7455</v>
      </c>
      <c r="E529" s="738" t="s">
        <v>7456</v>
      </c>
      <c r="F529" s="741"/>
      <c r="G529" s="741"/>
      <c r="H529" s="741"/>
      <c r="I529" s="741"/>
      <c r="J529" s="741">
        <v>2</v>
      </c>
      <c r="K529" s="741">
        <v>8804</v>
      </c>
      <c r="L529" s="741">
        <v>1</v>
      </c>
      <c r="M529" s="741">
        <v>4402</v>
      </c>
      <c r="N529" s="741"/>
      <c r="O529" s="741"/>
      <c r="P529" s="754"/>
      <c r="Q529" s="742"/>
    </row>
    <row r="530" spans="1:17" ht="14.4" customHeight="1" x14ac:dyDescent="0.3">
      <c r="A530" s="737" t="s">
        <v>606</v>
      </c>
      <c r="B530" s="738" t="s">
        <v>7441</v>
      </c>
      <c r="C530" s="738" t="s">
        <v>6651</v>
      </c>
      <c r="D530" s="738" t="s">
        <v>7457</v>
      </c>
      <c r="E530" s="738" t="s">
        <v>7458</v>
      </c>
      <c r="F530" s="741"/>
      <c r="G530" s="741"/>
      <c r="H530" s="741"/>
      <c r="I530" s="741"/>
      <c r="J530" s="741"/>
      <c r="K530" s="741"/>
      <c r="L530" s="741"/>
      <c r="M530" s="741"/>
      <c r="N530" s="741">
        <v>1</v>
      </c>
      <c r="O530" s="741">
        <v>2146</v>
      </c>
      <c r="P530" s="754"/>
      <c r="Q530" s="742">
        <v>2146</v>
      </c>
    </row>
    <row r="531" spans="1:17" ht="14.4" customHeight="1" x14ac:dyDescent="0.3">
      <c r="A531" s="737" t="s">
        <v>606</v>
      </c>
      <c r="B531" s="738" t="s">
        <v>7441</v>
      </c>
      <c r="C531" s="738" t="s">
        <v>6651</v>
      </c>
      <c r="D531" s="738" t="s">
        <v>7459</v>
      </c>
      <c r="E531" s="738" t="s">
        <v>7460</v>
      </c>
      <c r="F531" s="741"/>
      <c r="G531" s="741"/>
      <c r="H531" s="741"/>
      <c r="I531" s="741"/>
      <c r="J531" s="741">
        <v>1</v>
      </c>
      <c r="K531" s="741">
        <v>3320</v>
      </c>
      <c r="L531" s="741">
        <v>1</v>
      </c>
      <c r="M531" s="741">
        <v>3320</v>
      </c>
      <c r="N531" s="741">
        <v>2</v>
      </c>
      <c r="O531" s="741">
        <v>6642</v>
      </c>
      <c r="P531" s="754">
        <v>2.0006024096385544</v>
      </c>
      <c r="Q531" s="742">
        <v>3321</v>
      </c>
    </row>
    <row r="532" spans="1:17" ht="14.4" customHeight="1" x14ac:dyDescent="0.3">
      <c r="A532" s="737" t="s">
        <v>606</v>
      </c>
      <c r="B532" s="738" t="s">
        <v>7441</v>
      </c>
      <c r="C532" s="738" t="s">
        <v>6651</v>
      </c>
      <c r="D532" s="738" t="s">
        <v>7461</v>
      </c>
      <c r="E532" s="738" t="s">
        <v>7462</v>
      </c>
      <c r="F532" s="741">
        <v>3</v>
      </c>
      <c r="G532" s="741">
        <v>276</v>
      </c>
      <c r="H532" s="741">
        <v>0.95833333333333337</v>
      </c>
      <c r="I532" s="741">
        <v>92</v>
      </c>
      <c r="J532" s="741">
        <v>3</v>
      </c>
      <c r="K532" s="741">
        <v>288</v>
      </c>
      <c r="L532" s="741">
        <v>1</v>
      </c>
      <c r="M532" s="741">
        <v>96</v>
      </c>
      <c r="N532" s="741"/>
      <c r="O532" s="741"/>
      <c r="P532" s="754"/>
      <c r="Q532" s="742"/>
    </row>
    <row r="533" spans="1:17" ht="14.4" customHeight="1" x14ac:dyDescent="0.3">
      <c r="A533" s="737" t="s">
        <v>606</v>
      </c>
      <c r="B533" s="738" t="s">
        <v>7441</v>
      </c>
      <c r="C533" s="738" t="s">
        <v>6651</v>
      </c>
      <c r="D533" s="738" t="s">
        <v>7463</v>
      </c>
      <c r="E533" s="738" t="s">
        <v>7464</v>
      </c>
      <c r="F533" s="741">
        <v>1</v>
      </c>
      <c r="G533" s="741">
        <v>5148</v>
      </c>
      <c r="H533" s="741">
        <v>0.33333333333333331</v>
      </c>
      <c r="I533" s="741">
        <v>5148</v>
      </c>
      <c r="J533" s="741">
        <v>3</v>
      </c>
      <c r="K533" s="741">
        <v>15444</v>
      </c>
      <c r="L533" s="741">
        <v>1</v>
      </c>
      <c r="M533" s="741">
        <v>5148</v>
      </c>
      <c r="N533" s="741"/>
      <c r="O533" s="741"/>
      <c r="P533" s="754"/>
      <c r="Q533" s="742"/>
    </row>
    <row r="534" spans="1:17" ht="14.4" customHeight="1" x14ac:dyDescent="0.3">
      <c r="A534" s="737" t="s">
        <v>606</v>
      </c>
      <c r="B534" s="738" t="s">
        <v>7441</v>
      </c>
      <c r="C534" s="738" t="s">
        <v>6651</v>
      </c>
      <c r="D534" s="738" t="s">
        <v>7465</v>
      </c>
      <c r="E534" s="738" t="s">
        <v>7466</v>
      </c>
      <c r="F534" s="741"/>
      <c r="G534" s="741"/>
      <c r="H534" s="741"/>
      <c r="I534" s="741"/>
      <c r="J534" s="741"/>
      <c r="K534" s="741"/>
      <c r="L534" s="741"/>
      <c r="M534" s="741"/>
      <c r="N534" s="741">
        <v>4</v>
      </c>
      <c r="O534" s="741">
        <v>19748</v>
      </c>
      <c r="P534" s="754"/>
      <c r="Q534" s="742">
        <v>4937</v>
      </c>
    </row>
    <row r="535" spans="1:17" ht="14.4" customHeight="1" x14ac:dyDescent="0.3">
      <c r="A535" s="737" t="s">
        <v>606</v>
      </c>
      <c r="B535" s="738" t="s">
        <v>7441</v>
      </c>
      <c r="C535" s="738" t="s">
        <v>6651</v>
      </c>
      <c r="D535" s="738" t="s">
        <v>7467</v>
      </c>
      <c r="E535" s="738" t="s">
        <v>7468</v>
      </c>
      <c r="F535" s="741"/>
      <c r="G535" s="741"/>
      <c r="H535" s="741"/>
      <c r="I535" s="741"/>
      <c r="J535" s="741"/>
      <c r="K535" s="741"/>
      <c r="L535" s="741"/>
      <c r="M535" s="741"/>
      <c r="N535" s="741">
        <v>1</v>
      </c>
      <c r="O535" s="741">
        <v>2728</v>
      </c>
      <c r="P535" s="754"/>
      <c r="Q535" s="742">
        <v>2728</v>
      </c>
    </row>
    <row r="536" spans="1:17" ht="14.4" customHeight="1" x14ac:dyDescent="0.3">
      <c r="A536" s="737" t="s">
        <v>606</v>
      </c>
      <c r="B536" s="738" t="s">
        <v>7441</v>
      </c>
      <c r="C536" s="738" t="s">
        <v>6651</v>
      </c>
      <c r="D536" s="738" t="s">
        <v>7469</v>
      </c>
      <c r="E536" s="738" t="s">
        <v>7470</v>
      </c>
      <c r="F536" s="741">
        <v>1</v>
      </c>
      <c r="G536" s="741">
        <v>696</v>
      </c>
      <c r="H536" s="741"/>
      <c r="I536" s="741">
        <v>696</v>
      </c>
      <c r="J536" s="741"/>
      <c r="K536" s="741"/>
      <c r="L536" s="741"/>
      <c r="M536" s="741"/>
      <c r="N536" s="741"/>
      <c r="O536" s="741"/>
      <c r="P536" s="754"/>
      <c r="Q536" s="742"/>
    </row>
    <row r="537" spans="1:17" ht="14.4" customHeight="1" x14ac:dyDescent="0.3">
      <c r="A537" s="737" t="s">
        <v>606</v>
      </c>
      <c r="B537" s="738" t="s">
        <v>7441</v>
      </c>
      <c r="C537" s="738" t="s">
        <v>6651</v>
      </c>
      <c r="D537" s="738" t="s">
        <v>7471</v>
      </c>
      <c r="E537" s="738" t="s">
        <v>7472</v>
      </c>
      <c r="F537" s="741">
        <v>1</v>
      </c>
      <c r="G537" s="741">
        <v>2605</v>
      </c>
      <c r="H537" s="741">
        <v>0.48637042569081407</v>
      </c>
      <c r="I537" s="741">
        <v>2605</v>
      </c>
      <c r="J537" s="741">
        <v>2</v>
      </c>
      <c r="K537" s="741">
        <v>5356</v>
      </c>
      <c r="L537" s="741">
        <v>1</v>
      </c>
      <c r="M537" s="741">
        <v>2678</v>
      </c>
      <c r="N537" s="741">
        <v>3</v>
      </c>
      <c r="O537" s="741">
        <v>8037</v>
      </c>
      <c r="P537" s="754">
        <v>1.5005601194921583</v>
      </c>
      <c r="Q537" s="742">
        <v>2679</v>
      </c>
    </row>
    <row r="538" spans="1:17" ht="14.4" customHeight="1" x14ac:dyDescent="0.3">
      <c r="A538" s="737" t="s">
        <v>606</v>
      </c>
      <c r="B538" s="738" t="s">
        <v>7441</v>
      </c>
      <c r="C538" s="738" t="s">
        <v>6651</v>
      </c>
      <c r="D538" s="738" t="s">
        <v>7473</v>
      </c>
      <c r="E538" s="738" t="s">
        <v>7474</v>
      </c>
      <c r="F538" s="741"/>
      <c r="G538" s="741"/>
      <c r="H538" s="741"/>
      <c r="I538" s="741"/>
      <c r="J538" s="741">
        <v>1</v>
      </c>
      <c r="K538" s="741">
        <v>5956</v>
      </c>
      <c r="L538" s="741">
        <v>1</v>
      </c>
      <c r="M538" s="741">
        <v>5956</v>
      </c>
      <c r="N538" s="741"/>
      <c r="O538" s="741"/>
      <c r="P538" s="754"/>
      <c r="Q538" s="742"/>
    </row>
    <row r="539" spans="1:17" ht="14.4" customHeight="1" x14ac:dyDescent="0.3">
      <c r="A539" s="737" t="s">
        <v>606</v>
      </c>
      <c r="B539" s="738" t="s">
        <v>7441</v>
      </c>
      <c r="C539" s="738" t="s">
        <v>6651</v>
      </c>
      <c r="D539" s="738" t="s">
        <v>7475</v>
      </c>
      <c r="E539" s="738" t="s">
        <v>7476</v>
      </c>
      <c r="F539" s="741">
        <v>40</v>
      </c>
      <c r="G539" s="741">
        <v>31720</v>
      </c>
      <c r="H539" s="741">
        <v>1.2237654320987654</v>
      </c>
      <c r="I539" s="741">
        <v>793</v>
      </c>
      <c r="J539" s="741">
        <v>32</v>
      </c>
      <c r="K539" s="741">
        <v>25920</v>
      </c>
      <c r="L539" s="741">
        <v>1</v>
      </c>
      <c r="M539" s="741">
        <v>810</v>
      </c>
      <c r="N539" s="741">
        <v>23</v>
      </c>
      <c r="O539" s="741">
        <v>18653</v>
      </c>
      <c r="P539" s="754">
        <v>0.71963734567901239</v>
      </c>
      <c r="Q539" s="742">
        <v>811</v>
      </c>
    </row>
    <row r="540" spans="1:17" ht="14.4" customHeight="1" x14ac:dyDescent="0.3">
      <c r="A540" s="737" t="s">
        <v>606</v>
      </c>
      <c r="B540" s="738" t="s">
        <v>7441</v>
      </c>
      <c r="C540" s="738" t="s">
        <v>6651</v>
      </c>
      <c r="D540" s="738" t="s">
        <v>7477</v>
      </c>
      <c r="E540" s="738" t="s">
        <v>7478</v>
      </c>
      <c r="F540" s="741"/>
      <c r="G540" s="741"/>
      <c r="H540" s="741"/>
      <c r="I540" s="741"/>
      <c r="J540" s="741"/>
      <c r="K540" s="741"/>
      <c r="L540" s="741"/>
      <c r="M540" s="741"/>
      <c r="N540" s="741">
        <v>2</v>
      </c>
      <c r="O540" s="741">
        <v>5108</v>
      </c>
      <c r="P540" s="754"/>
      <c r="Q540" s="742">
        <v>2554</v>
      </c>
    </row>
    <row r="541" spans="1:17" ht="14.4" customHeight="1" x14ac:dyDescent="0.3">
      <c r="A541" s="737" t="s">
        <v>606</v>
      </c>
      <c r="B541" s="738" t="s">
        <v>7441</v>
      </c>
      <c r="C541" s="738" t="s">
        <v>6651</v>
      </c>
      <c r="D541" s="738" t="s">
        <v>7479</v>
      </c>
      <c r="E541" s="738" t="s">
        <v>7480</v>
      </c>
      <c r="F541" s="741"/>
      <c r="G541" s="741"/>
      <c r="H541" s="741"/>
      <c r="I541" s="741"/>
      <c r="J541" s="741"/>
      <c r="K541" s="741"/>
      <c r="L541" s="741"/>
      <c r="M541" s="741"/>
      <c r="N541" s="741">
        <v>1</v>
      </c>
      <c r="O541" s="741">
        <v>7486</v>
      </c>
      <c r="P541" s="754"/>
      <c r="Q541" s="742">
        <v>7486</v>
      </c>
    </row>
    <row r="542" spans="1:17" ht="14.4" customHeight="1" x14ac:dyDescent="0.3">
      <c r="A542" s="737" t="s">
        <v>606</v>
      </c>
      <c r="B542" s="738" t="s">
        <v>7441</v>
      </c>
      <c r="C542" s="738" t="s">
        <v>6651</v>
      </c>
      <c r="D542" s="738" t="s">
        <v>7481</v>
      </c>
      <c r="E542" s="738" t="s">
        <v>7482</v>
      </c>
      <c r="F542" s="741"/>
      <c r="G542" s="741"/>
      <c r="H542" s="741"/>
      <c r="I542" s="741"/>
      <c r="J542" s="741">
        <v>1</v>
      </c>
      <c r="K542" s="741">
        <v>540</v>
      </c>
      <c r="L542" s="741">
        <v>1</v>
      </c>
      <c r="M542" s="741">
        <v>540</v>
      </c>
      <c r="N542" s="741"/>
      <c r="O542" s="741"/>
      <c r="P542" s="754"/>
      <c r="Q542" s="742"/>
    </row>
    <row r="543" spans="1:17" ht="14.4" customHeight="1" x14ac:dyDescent="0.3">
      <c r="A543" s="737" t="s">
        <v>606</v>
      </c>
      <c r="B543" s="738" t="s">
        <v>7441</v>
      </c>
      <c r="C543" s="738" t="s">
        <v>6651</v>
      </c>
      <c r="D543" s="738" t="s">
        <v>7433</v>
      </c>
      <c r="E543" s="738" t="s">
        <v>7434</v>
      </c>
      <c r="F543" s="741"/>
      <c r="G543" s="741"/>
      <c r="H543" s="741"/>
      <c r="I543" s="741"/>
      <c r="J543" s="741">
        <v>4</v>
      </c>
      <c r="K543" s="741">
        <v>2000</v>
      </c>
      <c r="L543" s="741">
        <v>1</v>
      </c>
      <c r="M543" s="741">
        <v>500</v>
      </c>
      <c r="N543" s="741">
        <v>2</v>
      </c>
      <c r="O543" s="741">
        <v>1002</v>
      </c>
      <c r="P543" s="754">
        <v>0.501</v>
      </c>
      <c r="Q543" s="742">
        <v>501</v>
      </c>
    </row>
    <row r="544" spans="1:17" ht="14.4" customHeight="1" x14ac:dyDescent="0.3">
      <c r="A544" s="737" t="s">
        <v>606</v>
      </c>
      <c r="B544" s="738" t="s">
        <v>7441</v>
      </c>
      <c r="C544" s="738" t="s">
        <v>6651</v>
      </c>
      <c r="D544" s="738" t="s">
        <v>7435</v>
      </c>
      <c r="E544" s="738" t="s">
        <v>7436</v>
      </c>
      <c r="F544" s="741">
        <v>1</v>
      </c>
      <c r="G544" s="741">
        <v>666</v>
      </c>
      <c r="H544" s="741">
        <v>8.9168563395367523E-2</v>
      </c>
      <c r="I544" s="741">
        <v>666</v>
      </c>
      <c r="J544" s="741">
        <v>11</v>
      </c>
      <c r="K544" s="741">
        <v>7469</v>
      </c>
      <c r="L544" s="741">
        <v>1</v>
      </c>
      <c r="M544" s="741">
        <v>679</v>
      </c>
      <c r="N544" s="741">
        <v>9</v>
      </c>
      <c r="O544" s="741">
        <v>6111</v>
      </c>
      <c r="P544" s="754">
        <v>0.81818181818181823</v>
      </c>
      <c r="Q544" s="742">
        <v>679</v>
      </c>
    </row>
    <row r="545" spans="1:17" ht="14.4" customHeight="1" x14ac:dyDescent="0.3">
      <c r="A545" s="737" t="s">
        <v>606</v>
      </c>
      <c r="B545" s="738" t="s">
        <v>7441</v>
      </c>
      <c r="C545" s="738" t="s">
        <v>6651</v>
      </c>
      <c r="D545" s="738" t="s">
        <v>7483</v>
      </c>
      <c r="E545" s="738" t="s">
        <v>7484</v>
      </c>
      <c r="F545" s="741"/>
      <c r="G545" s="741"/>
      <c r="H545" s="741"/>
      <c r="I545" s="741"/>
      <c r="J545" s="741"/>
      <c r="K545" s="741"/>
      <c r="L545" s="741"/>
      <c r="M545" s="741"/>
      <c r="N545" s="741">
        <v>1</v>
      </c>
      <c r="O545" s="741">
        <v>1028</v>
      </c>
      <c r="P545" s="754"/>
      <c r="Q545" s="742">
        <v>1028</v>
      </c>
    </row>
    <row r="546" spans="1:17" ht="14.4" customHeight="1" x14ac:dyDescent="0.3">
      <c r="A546" s="737" t="s">
        <v>606</v>
      </c>
      <c r="B546" s="738" t="s">
        <v>7441</v>
      </c>
      <c r="C546" s="738" t="s">
        <v>6651</v>
      </c>
      <c r="D546" s="738" t="s">
        <v>7485</v>
      </c>
      <c r="E546" s="738" t="s">
        <v>7486</v>
      </c>
      <c r="F546" s="741">
        <v>1</v>
      </c>
      <c r="G546" s="741">
        <v>0</v>
      </c>
      <c r="H546" s="741"/>
      <c r="I546" s="741">
        <v>0</v>
      </c>
      <c r="J546" s="741"/>
      <c r="K546" s="741"/>
      <c r="L546" s="741"/>
      <c r="M546" s="741"/>
      <c r="N546" s="741"/>
      <c r="O546" s="741"/>
      <c r="P546" s="754"/>
      <c r="Q546" s="742"/>
    </row>
    <row r="547" spans="1:17" ht="14.4" customHeight="1" x14ac:dyDescent="0.3">
      <c r="A547" s="737" t="s">
        <v>606</v>
      </c>
      <c r="B547" s="738" t="s">
        <v>7441</v>
      </c>
      <c r="C547" s="738" t="s">
        <v>6651</v>
      </c>
      <c r="D547" s="738" t="s">
        <v>7487</v>
      </c>
      <c r="E547" s="738" t="s">
        <v>7488</v>
      </c>
      <c r="F547" s="741">
        <v>1</v>
      </c>
      <c r="G547" s="741">
        <v>0</v>
      </c>
      <c r="H547" s="741"/>
      <c r="I547" s="741">
        <v>0</v>
      </c>
      <c r="J547" s="741"/>
      <c r="K547" s="741"/>
      <c r="L547" s="741"/>
      <c r="M547" s="741"/>
      <c r="N547" s="741"/>
      <c r="O547" s="741"/>
      <c r="P547" s="754"/>
      <c r="Q547" s="742"/>
    </row>
    <row r="548" spans="1:17" ht="14.4" customHeight="1" x14ac:dyDescent="0.3">
      <c r="A548" s="737" t="s">
        <v>606</v>
      </c>
      <c r="B548" s="738" t="s">
        <v>7441</v>
      </c>
      <c r="C548" s="738" t="s">
        <v>6651</v>
      </c>
      <c r="D548" s="738" t="s">
        <v>7489</v>
      </c>
      <c r="E548" s="738" t="s">
        <v>7490</v>
      </c>
      <c r="F548" s="741">
        <v>1</v>
      </c>
      <c r="G548" s="741">
        <v>0</v>
      </c>
      <c r="H548" s="741"/>
      <c r="I548" s="741">
        <v>0</v>
      </c>
      <c r="J548" s="741">
        <v>1</v>
      </c>
      <c r="K548" s="741">
        <v>0</v>
      </c>
      <c r="L548" s="741"/>
      <c r="M548" s="741">
        <v>0</v>
      </c>
      <c r="N548" s="741">
        <v>1</v>
      </c>
      <c r="O548" s="741">
        <v>0</v>
      </c>
      <c r="P548" s="754"/>
      <c r="Q548" s="742">
        <v>0</v>
      </c>
    </row>
    <row r="549" spans="1:17" ht="14.4" customHeight="1" x14ac:dyDescent="0.3">
      <c r="A549" s="737" t="s">
        <v>606</v>
      </c>
      <c r="B549" s="738" t="s">
        <v>7441</v>
      </c>
      <c r="C549" s="738" t="s">
        <v>6651</v>
      </c>
      <c r="D549" s="738" t="s">
        <v>7491</v>
      </c>
      <c r="E549" s="738" t="s">
        <v>7492</v>
      </c>
      <c r="F549" s="741"/>
      <c r="G549" s="741"/>
      <c r="H549" s="741"/>
      <c r="I549" s="741"/>
      <c r="J549" s="741">
        <v>2</v>
      </c>
      <c r="K549" s="741">
        <v>0</v>
      </c>
      <c r="L549" s="741"/>
      <c r="M549" s="741">
        <v>0</v>
      </c>
      <c r="N549" s="741">
        <v>2</v>
      </c>
      <c r="O549" s="741">
        <v>0</v>
      </c>
      <c r="P549" s="754"/>
      <c r="Q549" s="742">
        <v>0</v>
      </c>
    </row>
    <row r="550" spans="1:17" ht="14.4" customHeight="1" x14ac:dyDescent="0.3">
      <c r="A550" s="737" t="s">
        <v>606</v>
      </c>
      <c r="B550" s="738" t="s">
        <v>7441</v>
      </c>
      <c r="C550" s="738" t="s">
        <v>6651</v>
      </c>
      <c r="D550" s="738" t="s">
        <v>7493</v>
      </c>
      <c r="E550" s="738" t="s">
        <v>7494</v>
      </c>
      <c r="F550" s="741"/>
      <c r="G550" s="741"/>
      <c r="H550" s="741"/>
      <c r="I550" s="741"/>
      <c r="J550" s="741"/>
      <c r="K550" s="741"/>
      <c r="L550" s="741"/>
      <c r="M550" s="741"/>
      <c r="N550" s="741">
        <v>1</v>
      </c>
      <c r="O550" s="741">
        <v>0</v>
      </c>
      <c r="P550" s="754"/>
      <c r="Q550" s="742">
        <v>0</v>
      </c>
    </row>
    <row r="551" spans="1:17" ht="14.4" customHeight="1" x14ac:dyDescent="0.3">
      <c r="A551" s="737" t="s">
        <v>606</v>
      </c>
      <c r="B551" s="738" t="s">
        <v>7441</v>
      </c>
      <c r="C551" s="738" t="s">
        <v>6651</v>
      </c>
      <c r="D551" s="738" t="s">
        <v>7495</v>
      </c>
      <c r="E551" s="738" t="s">
        <v>7496</v>
      </c>
      <c r="F551" s="741"/>
      <c r="G551" s="741"/>
      <c r="H551" s="741"/>
      <c r="I551" s="741"/>
      <c r="J551" s="741">
        <v>1</v>
      </c>
      <c r="K551" s="741">
        <v>0</v>
      </c>
      <c r="L551" s="741"/>
      <c r="M551" s="741">
        <v>0</v>
      </c>
      <c r="N551" s="741"/>
      <c r="O551" s="741"/>
      <c r="P551" s="754"/>
      <c r="Q551" s="742"/>
    </row>
    <row r="552" spans="1:17" ht="14.4" customHeight="1" x14ac:dyDescent="0.3">
      <c r="A552" s="737" t="s">
        <v>606</v>
      </c>
      <c r="B552" s="738" t="s">
        <v>7441</v>
      </c>
      <c r="C552" s="738" t="s">
        <v>6651</v>
      </c>
      <c r="D552" s="738" t="s">
        <v>7497</v>
      </c>
      <c r="E552" s="738" t="s">
        <v>7498</v>
      </c>
      <c r="F552" s="741"/>
      <c r="G552" s="741"/>
      <c r="H552" s="741"/>
      <c r="I552" s="741"/>
      <c r="J552" s="741">
        <v>1</v>
      </c>
      <c r="K552" s="741">
        <v>0</v>
      </c>
      <c r="L552" s="741"/>
      <c r="M552" s="741">
        <v>0</v>
      </c>
      <c r="N552" s="741"/>
      <c r="O552" s="741"/>
      <c r="P552" s="754"/>
      <c r="Q552" s="742"/>
    </row>
    <row r="553" spans="1:17" ht="14.4" customHeight="1" x14ac:dyDescent="0.3">
      <c r="A553" s="737" t="s">
        <v>606</v>
      </c>
      <c r="B553" s="738" t="s">
        <v>7441</v>
      </c>
      <c r="C553" s="738" t="s">
        <v>6651</v>
      </c>
      <c r="D553" s="738" t="s">
        <v>6774</v>
      </c>
      <c r="E553" s="738" t="s">
        <v>6775</v>
      </c>
      <c r="F553" s="741">
        <v>1</v>
      </c>
      <c r="G553" s="741">
        <v>169</v>
      </c>
      <c r="H553" s="741"/>
      <c r="I553" s="741">
        <v>169</v>
      </c>
      <c r="J553" s="741"/>
      <c r="K553" s="741"/>
      <c r="L553" s="741"/>
      <c r="M553" s="741"/>
      <c r="N553" s="741"/>
      <c r="O553" s="741"/>
      <c r="P553" s="754"/>
      <c r="Q553" s="742"/>
    </row>
    <row r="554" spans="1:17" ht="14.4" customHeight="1" x14ac:dyDescent="0.3">
      <c r="A554" s="737" t="s">
        <v>606</v>
      </c>
      <c r="B554" s="738" t="s">
        <v>7441</v>
      </c>
      <c r="C554" s="738" t="s">
        <v>6651</v>
      </c>
      <c r="D554" s="738" t="s">
        <v>7499</v>
      </c>
      <c r="E554" s="738" t="s">
        <v>7500</v>
      </c>
      <c r="F554" s="741"/>
      <c r="G554" s="741"/>
      <c r="H554" s="741"/>
      <c r="I554" s="741"/>
      <c r="J554" s="741"/>
      <c r="K554" s="741"/>
      <c r="L554" s="741"/>
      <c r="M554" s="741"/>
      <c r="N554" s="741">
        <v>1</v>
      </c>
      <c r="O554" s="741">
        <v>532</v>
      </c>
      <c r="P554" s="754"/>
      <c r="Q554" s="742">
        <v>532</v>
      </c>
    </row>
    <row r="555" spans="1:17" ht="14.4" customHeight="1" x14ac:dyDescent="0.3">
      <c r="A555" s="737" t="s">
        <v>606</v>
      </c>
      <c r="B555" s="738" t="s">
        <v>7441</v>
      </c>
      <c r="C555" s="738" t="s">
        <v>6651</v>
      </c>
      <c r="D555" s="738" t="s">
        <v>7501</v>
      </c>
      <c r="E555" s="738" t="s">
        <v>7502</v>
      </c>
      <c r="F555" s="741"/>
      <c r="G555" s="741"/>
      <c r="H555" s="741"/>
      <c r="I555" s="741"/>
      <c r="J555" s="741">
        <v>1</v>
      </c>
      <c r="K555" s="741">
        <v>1840</v>
      </c>
      <c r="L555" s="741">
        <v>1</v>
      </c>
      <c r="M555" s="741">
        <v>1840</v>
      </c>
      <c r="N555" s="741"/>
      <c r="O555" s="741"/>
      <c r="P555" s="754"/>
      <c r="Q555" s="742"/>
    </row>
    <row r="556" spans="1:17" ht="14.4" customHeight="1" x14ac:dyDescent="0.3">
      <c r="A556" s="737" t="s">
        <v>606</v>
      </c>
      <c r="B556" s="738" t="s">
        <v>7441</v>
      </c>
      <c r="C556" s="738" t="s">
        <v>6651</v>
      </c>
      <c r="D556" s="738" t="s">
        <v>7503</v>
      </c>
      <c r="E556" s="738" t="s">
        <v>7504</v>
      </c>
      <c r="F556" s="741"/>
      <c r="G556" s="741"/>
      <c r="H556" s="741"/>
      <c r="I556" s="741"/>
      <c r="J556" s="741"/>
      <c r="K556" s="741"/>
      <c r="L556" s="741"/>
      <c r="M556" s="741"/>
      <c r="N556" s="741">
        <v>1</v>
      </c>
      <c r="O556" s="741">
        <v>700</v>
      </c>
      <c r="P556" s="754"/>
      <c r="Q556" s="742">
        <v>700</v>
      </c>
    </row>
    <row r="557" spans="1:17" ht="14.4" customHeight="1" x14ac:dyDescent="0.3">
      <c r="A557" s="737" t="s">
        <v>606</v>
      </c>
      <c r="B557" s="738" t="s">
        <v>7441</v>
      </c>
      <c r="C557" s="738" t="s">
        <v>6651</v>
      </c>
      <c r="D557" s="738" t="s">
        <v>7505</v>
      </c>
      <c r="E557" s="738" t="s">
        <v>7506</v>
      </c>
      <c r="F557" s="741"/>
      <c r="G557" s="741"/>
      <c r="H557" s="741"/>
      <c r="I557" s="741"/>
      <c r="J557" s="741">
        <v>1</v>
      </c>
      <c r="K557" s="741">
        <v>444</v>
      </c>
      <c r="L557" s="741">
        <v>1</v>
      </c>
      <c r="M557" s="741">
        <v>444</v>
      </c>
      <c r="N557" s="741"/>
      <c r="O557" s="741"/>
      <c r="P557" s="754"/>
      <c r="Q557" s="742"/>
    </row>
    <row r="558" spans="1:17" ht="14.4" customHeight="1" x14ac:dyDescent="0.3">
      <c r="A558" s="737" t="s">
        <v>606</v>
      </c>
      <c r="B558" s="738" t="s">
        <v>7441</v>
      </c>
      <c r="C558" s="738" t="s">
        <v>6651</v>
      </c>
      <c r="D558" s="738" t="s">
        <v>7507</v>
      </c>
      <c r="E558" s="738" t="s">
        <v>7508</v>
      </c>
      <c r="F558" s="741">
        <v>7</v>
      </c>
      <c r="G558" s="741">
        <v>7350</v>
      </c>
      <c r="H558" s="741">
        <v>0.76826591407964884</v>
      </c>
      <c r="I558" s="741">
        <v>1050</v>
      </c>
      <c r="J558" s="741">
        <v>9</v>
      </c>
      <c r="K558" s="741">
        <v>9567</v>
      </c>
      <c r="L558" s="741">
        <v>1</v>
      </c>
      <c r="M558" s="741">
        <v>1063</v>
      </c>
      <c r="N558" s="741">
        <v>5</v>
      </c>
      <c r="O558" s="741">
        <v>5315</v>
      </c>
      <c r="P558" s="754">
        <v>0.55555555555555558</v>
      </c>
      <c r="Q558" s="742">
        <v>1063</v>
      </c>
    </row>
    <row r="559" spans="1:17" ht="14.4" customHeight="1" x14ac:dyDescent="0.3">
      <c r="A559" s="737" t="s">
        <v>606</v>
      </c>
      <c r="B559" s="738" t="s">
        <v>7441</v>
      </c>
      <c r="C559" s="738" t="s">
        <v>6651</v>
      </c>
      <c r="D559" s="738" t="s">
        <v>7509</v>
      </c>
      <c r="E559" s="738" t="s">
        <v>7510</v>
      </c>
      <c r="F559" s="741">
        <v>4</v>
      </c>
      <c r="G559" s="741">
        <v>13968</v>
      </c>
      <c r="H559" s="741">
        <v>0.77342192691029898</v>
      </c>
      <c r="I559" s="741">
        <v>3492</v>
      </c>
      <c r="J559" s="741">
        <v>5</v>
      </c>
      <c r="K559" s="741">
        <v>18060</v>
      </c>
      <c r="L559" s="741">
        <v>1</v>
      </c>
      <c r="M559" s="741">
        <v>3612</v>
      </c>
      <c r="N559" s="741">
        <v>4</v>
      </c>
      <c r="O559" s="741">
        <v>14456</v>
      </c>
      <c r="P559" s="754">
        <v>0.80044296788482838</v>
      </c>
      <c r="Q559" s="742">
        <v>3614</v>
      </c>
    </row>
    <row r="560" spans="1:17" ht="14.4" customHeight="1" x14ac:dyDescent="0.3">
      <c r="A560" s="737" t="s">
        <v>606</v>
      </c>
      <c r="B560" s="738" t="s">
        <v>7441</v>
      </c>
      <c r="C560" s="738" t="s">
        <v>6651</v>
      </c>
      <c r="D560" s="738" t="s">
        <v>7511</v>
      </c>
      <c r="E560" s="738" t="s">
        <v>7512</v>
      </c>
      <c r="F560" s="741">
        <v>3</v>
      </c>
      <c r="G560" s="741">
        <v>0</v>
      </c>
      <c r="H560" s="741"/>
      <c r="I560" s="741">
        <v>0</v>
      </c>
      <c r="J560" s="741">
        <v>1</v>
      </c>
      <c r="K560" s="741">
        <v>0</v>
      </c>
      <c r="L560" s="741"/>
      <c r="M560" s="741">
        <v>0</v>
      </c>
      <c r="N560" s="741">
        <v>4</v>
      </c>
      <c r="O560" s="741">
        <v>0</v>
      </c>
      <c r="P560" s="754"/>
      <c r="Q560" s="742">
        <v>0</v>
      </c>
    </row>
    <row r="561" spans="1:17" ht="14.4" customHeight="1" x14ac:dyDescent="0.3">
      <c r="A561" s="737" t="s">
        <v>606</v>
      </c>
      <c r="B561" s="738" t="s">
        <v>7441</v>
      </c>
      <c r="C561" s="738" t="s">
        <v>6651</v>
      </c>
      <c r="D561" s="738" t="s">
        <v>7513</v>
      </c>
      <c r="E561" s="738" t="s">
        <v>7514</v>
      </c>
      <c r="F561" s="741">
        <v>13</v>
      </c>
      <c r="G561" s="741">
        <v>13377</v>
      </c>
      <c r="H561" s="741">
        <v>1.1418693982074264</v>
      </c>
      <c r="I561" s="741">
        <v>1029</v>
      </c>
      <c r="J561" s="741">
        <v>11</v>
      </c>
      <c r="K561" s="741">
        <v>11715</v>
      </c>
      <c r="L561" s="741">
        <v>1</v>
      </c>
      <c r="M561" s="741">
        <v>1065</v>
      </c>
      <c r="N561" s="741">
        <v>13</v>
      </c>
      <c r="O561" s="741">
        <v>13845</v>
      </c>
      <c r="P561" s="754">
        <v>1.1818181818181819</v>
      </c>
      <c r="Q561" s="742">
        <v>1065</v>
      </c>
    </row>
    <row r="562" spans="1:17" ht="14.4" customHeight="1" x14ac:dyDescent="0.3">
      <c r="A562" s="737" t="s">
        <v>606</v>
      </c>
      <c r="B562" s="738" t="s">
        <v>7441</v>
      </c>
      <c r="C562" s="738" t="s">
        <v>6651</v>
      </c>
      <c r="D562" s="738" t="s">
        <v>7515</v>
      </c>
      <c r="E562" s="738" t="s">
        <v>7516</v>
      </c>
      <c r="F562" s="741"/>
      <c r="G562" s="741"/>
      <c r="H562" s="741"/>
      <c r="I562" s="741"/>
      <c r="J562" s="741"/>
      <c r="K562" s="741"/>
      <c r="L562" s="741"/>
      <c r="M562" s="741"/>
      <c r="N562" s="741">
        <v>1</v>
      </c>
      <c r="O562" s="741">
        <v>3744</v>
      </c>
      <c r="P562" s="754"/>
      <c r="Q562" s="742">
        <v>3744</v>
      </c>
    </row>
    <row r="563" spans="1:17" ht="14.4" customHeight="1" x14ac:dyDescent="0.3">
      <c r="A563" s="737" t="s">
        <v>606</v>
      </c>
      <c r="B563" s="738" t="s">
        <v>7441</v>
      </c>
      <c r="C563" s="738" t="s">
        <v>6651</v>
      </c>
      <c r="D563" s="738" t="s">
        <v>7517</v>
      </c>
      <c r="E563" s="738" t="s">
        <v>7518</v>
      </c>
      <c r="F563" s="741">
        <v>4</v>
      </c>
      <c r="G563" s="741">
        <v>716</v>
      </c>
      <c r="H563" s="741"/>
      <c r="I563" s="741">
        <v>179</v>
      </c>
      <c r="J563" s="741"/>
      <c r="K563" s="741"/>
      <c r="L563" s="741"/>
      <c r="M563" s="741"/>
      <c r="N563" s="741">
        <v>4</v>
      </c>
      <c r="O563" s="741">
        <v>732</v>
      </c>
      <c r="P563" s="754"/>
      <c r="Q563" s="742">
        <v>183</v>
      </c>
    </row>
    <row r="564" spans="1:17" ht="14.4" customHeight="1" x14ac:dyDescent="0.3">
      <c r="A564" s="737" t="s">
        <v>606</v>
      </c>
      <c r="B564" s="738" t="s">
        <v>7441</v>
      </c>
      <c r="C564" s="738" t="s">
        <v>6651</v>
      </c>
      <c r="D564" s="738" t="s">
        <v>664</v>
      </c>
      <c r="E564" s="738" t="s">
        <v>7519</v>
      </c>
      <c r="F564" s="741">
        <v>20</v>
      </c>
      <c r="G564" s="741">
        <v>38240</v>
      </c>
      <c r="H564" s="741">
        <v>0.74235129678521505</v>
      </c>
      <c r="I564" s="741">
        <v>1912</v>
      </c>
      <c r="J564" s="741">
        <v>26</v>
      </c>
      <c r="K564" s="741">
        <v>51512</v>
      </c>
      <c r="L564" s="741">
        <v>1</v>
      </c>
      <c r="M564" s="741">
        <v>1981.2307692307693</v>
      </c>
      <c r="N564" s="741">
        <v>27</v>
      </c>
      <c r="O564" s="741">
        <v>53595</v>
      </c>
      <c r="P564" s="754">
        <v>1.0404371796862868</v>
      </c>
      <c r="Q564" s="742">
        <v>1985</v>
      </c>
    </row>
    <row r="565" spans="1:17" ht="14.4" customHeight="1" x14ac:dyDescent="0.3">
      <c r="A565" s="737" t="s">
        <v>606</v>
      </c>
      <c r="B565" s="738" t="s">
        <v>7441</v>
      </c>
      <c r="C565" s="738" t="s">
        <v>6651</v>
      </c>
      <c r="D565" s="738" t="s">
        <v>7520</v>
      </c>
      <c r="E565" s="738" t="s">
        <v>7521</v>
      </c>
      <c r="F565" s="741">
        <v>1</v>
      </c>
      <c r="G565" s="741">
        <v>635</v>
      </c>
      <c r="H565" s="741">
        <v>0.97993827160493829</v>
      </c>
      <c r="I565" s="741">
        <v>635</v>
      </c>
      <c r="J565" s="741">
        <v>1</v>
      </c>
      <c r="K565" s="741">
        <v>648</v>
      </c>
      <c r="L565" s="741">
        <v>1</v>
      </c>
      <c r="M565" s="741">
        <v>648</v>
      </c>
      <c r="N565" s="741">
        <v>6</v>
      </c>
      <c r="O565" s="741">
        <v>3888</v>
      </c>
      <c r="P565" s="754">
        <v>6</v>
      </c>
      <c r="Q565" s="742">
        <v>648</v>
      </c>
    </row>
    <row r="566" spans="1:17" ht="14.4" customHeight="1" x14ac:dyDescent="0.3">
      <c r="A566" s="737" t="s">
        <v>606</v>
      </c>
      <c r="B566" s="738" t="s">
        <v>7441</v>
      </c>
      <c r="C566" s="738" t="s">
        <v>6651</v>
      </c>
      <c r="D566" s="738" t="s">
        <v>7522</v>
      </c>
      <c r="E566" s="738" t="s">
        <v>7523</v>
      </c>
      <c r="F566" s="741"/>
      <c r="G566" s="741"/>
      <c r="H566" s="741"/>
      <c r="I566" s="741"/>
      <c r="J566" s="741">
        <v>1</v>
      </c>
      <c r="K566" s="741">
        <v>0</v>
      </c>
      <c r="L566" s="741"/>
      <c r="M566" s="741">
        <v>0</v>
      </c>
      <c r="N566" s="741"/>
      <c r="O566" s="741"/>
      <c r="P566" s="754"/>
      <c r="Q566" s="742"/>
    </row>
    <row r="567" spans="1:17" ht="14.4" customHeight="1" x14ac:dyDescent="0.3">
      <c r="A567" s="737" t="s">
        <v>606</v>
      </c>
      <c r="B567" s="738" t="s">
        <v>7441</v>
      </c>
      <c r="C567" s="738" t="s">
        <v>6651</v>
      </c>
      <c r="D567" s="738" t="s">
        <v>7524</v>
      </c>
      <c r="E567" s="738" t="s">
        <v>7525</v>
      </c>
      <c r="F567" s="741"/>
      <c r="G567" s="741"/>
      <c r="H567" s="741"/>
      <c r="I567" s="741"/>
      <c r="J567" s="741"/>
      <c r="K567" s="741"/>
      <c r="L567" s="741"/>
      <c r="M567" s="741"/>
      <c r="N567" s="741">
        <v>2</v>
      </c>
      <c r="O567" s="741">
        <v>4454</v>
      </c>
      <c r="P567" s="754"/>
      <c r="Q567" s="742">
        <v>2227</v>
      </c>
    </row>
    <row r="568" spans="1:17" ht="14.4" customHeight="1" x14ac:dyDescent="0.3">
      <c r="A568" s="737" t="s">
        <v>606</v>
      </c>
      <c r="B568" s="738" t="s">
        <v>7441</v>
      </c>
      <c r="C568" s="738" t="s">
        <v>6651</v>
      </c>
      <c r="D568" s="738" t="s">
        <v>7526</v>
      </c>
      <c r="E568" s="738" t="s">
        <v>7527</v>
      </c>
      <c r="F568" s="741"/>
      <c r="G568" s="741"/>
      <c r="H568" s="741"/>
      <c r="I568" s="741"/>
      <c r="J568" s="741">
        <v>1</v>
      </c>
      <c r="K568" s="741">
        <v>316</v>
      </c>
      <c r="L568" s="741">
        <v>1</v>
      </c>
      <c r="M568" s="741">
        <v>316</v>
      </c>
      <c r="N568" s="741"/>
      <c r="O568" s="741"/>
      <c r="P568" s="754"/>
      <c r="Q568" s="742"/>
    </row>
    <row r="569" spans="1:17" ht="14.4" customHeight="1" x14ac:dyDescent="0.3">
      <c r="A569" s="737" t="s">
        <v>606</v>
      </c>
      <c r="B569" s="738" t="s">
        <v>7441</v>
      </c>
      <c r="C569" s="738" t="s">
        <v>6651</v>
      </c>
      <c r="D569" s="738" t="s">
        <v>7528</v>
      </c>
      <c r="E569" s="738" t="s">
        <v>7529</v>
      </c>
      <c r="F569" s="741"/>
      <c r="G569" s="741"/>
      <c r="H569" s="741"/>
      <c r="I569" s="741"/>
      <c r="J569" s="741"/>
      <c r="K569" s="741"/>
      <c r="L569" s="741"/>
      <c r="M569" s="741"/>
      <c r="N569" s="741">
        <v>2</v>
      </c>
      <c r="O569" s="741">
        <v>7632</v>
      </c>
      <c r="P569" s="754"/>
      <c r="Q569" s="742">
        <v>3816</v>
      </c>
    </row>
    <row r="570" spans="1:17" ht="14.4" customHeight="1" x14ac:dyDescent="0.3">
      <c r="A570" s="737" t="s">
        <v>606</v>
      </c>
      <c r="B570" s="738" t="s">
        <v>7441</v>
      </c>
      <c r="C570" s="738" t="s">
        <v>6651</v>
      </c>
      <c r="D570" s="738" t="s">
        <v>7530</v>
      </c>
      <c r="E570" s="738" t="s">
        <v>7531</v>
      </c>
      <c r="F570" s="741"/>
      <c r="G570" s="741"/>
      <c r="H570" s="741"/>
      <c r="I570" s="741"/>
      <c r="J570" s="741">
        <v>1</v>
      </c>
      <c r="K570" s="741">
        <v>0</v>
      </c>
      <c r="L570" s="741"/>
      <c r="M570" s="741">
        <v>0</v>
      </c>
      <c r="N570" s="741"/>
      <c r="O570" s="741"/>
      <c r="P570" s="754"/>
      <c r="Q570" s="742"/>
    </row>
    <row r="571" spans="1:17" ht="14.4" customHeight="1" x14ac:dyDescent="0.3">
      <c r="A571" s="737" t="s">
        <v>606</v>
      </c>
      <c r="B571" s="738" t="s">
        <v>7441</v>
      </c>
      <c r="C571" s="738" t="s">
        <v>6651</v>
      </c>
      <c r="D571" s="738" t="s">
        <v>7532</v>
      </c>
      <c r="E571" s="738" t="s">
        <v>7533</v>
      </c>
      <c r="F571" s="741"/>
      <c r="G571" s="741"/>
      <c r="H571" s="741"/>
      <c r="I571" s="741"/>
      <c r="J571" s="741">
        <v>1</v>
      </c>
      <c r="K571" s="741">
        <v>3297</v>
      </c>
      <c r="L571" s="741">
        <v>1</v>
      </c>
      <c r="M571" s="741">
        <v>3297</v>
      </c>
      <c r="N571" s="741">
        <v>1</v>
      </c>
      <c r="O571" s="741">
        <v>3298</v>
      </c>
      <c r="P571" s="754">
        <v>1.0003033060357902</v>
      </c>
      <c r="Q571" s="742">
        <v>3298</v>
      </c>
    </row>
    <row r="572" spans="1:17" ht="14.4" customHeight="1" x14ac:dyDescent="0.3">
      <c r="A572" s="737" t="s">
        <v>606</v>
      </c>
      <c r="B572" s="738" t="s">
        <v>7441</v>
      </c>
      <c r="C572" s="738" t="s">
        <v>6651</v>
      </c>
      <c r="D572" s="738" t="s">
        <v>7534</v>
      </c>
      <c r="E572" s="738" t="s">
        <v>7535</v>
      </c>
      <c r="F572" s="741">
        <v>1</v>
      </c>
      <c r="G572" s="741">
        <v>0</v>
      </c>
      <c r="H572" s="741"/>
      <c r="I572" s="741">
        <v>0</v>
      </c>
      <c r="J572" s="741">
        <v>1</v>
      </c>
      <c r="K572" s="741">
        <v>0</v>
      </c>
      <c r="L572" s="741"/>
      <c r="M572" s="741">
        <v>0</v>
      </c>
      <c r="N572" s="741"/>
      <c r="O572" s="741"/>
      <c r="P572" s="754"/>
      <c r="Q572" s="742"/>
    </row>
    <row r="573" spans="1:17" ht="14.4" customHeight="1" x14ac:dyDescent="0.3">
      <c r="A573" s="737" t="s">
        <v>606</v>
      </c>
      <c r="B573" s="738" t="s">
        <v>7441</v>
      </c>
      <c r="C573" s="738" t="s">
        <v>6651</v>
      </c>
      <c r="D573" s="738" t="s">
        <v>7536</v>
      </c>
      <c r="E573" s="738" t="s">
        <v>7537</v>
      </c>
      <c r="F573" s="741"/>
      <c r="G573" s="741"/>
      <c r="H573" s="741"/>
      <c r="I573" s="741"/>
      <c r="J573" s="741">
        <v>1</v>
      </c>
      <c r="K573" s="741">
        <v>0</v>
      </c>
      <c r="L573" s="741"/>
      <c r="M573" s="741">
        <v>0</v>
      </c>
      <c r="N573" s="741"/>
      <c r="O573" s="741"/>
      <c r="P573" s="754"/>
      <c r="Q573" s="742"/>
    </row>
    <row r="574" spans="1:17" ht="14.4" customHeight="1" x14ac:dyDescent="0.3">
      <c r="A574" s="737" t="s">
        <v>606</v>
      </c>
      <c r="B574" s="738" t="s">
        <v>7441</v>
      </c>
      <c r="C574" s="738" t="s">
        <v>6651</v>
      </c>
      <c r="D574" s="738" t="s">
        <v>7538</v>
      </c>
      <c r="E574" s="738" t="s">
        <v>7476</v>
      </c>
      <c r="F574" s="741">
        <v>31</v>
      </c>
      <c r="G574" s="741">
        <v>38285</v>
      </c>
      <c r="H574" s="741">
        <v>0.94428275453827937</v>
      </c>
      <c r="I574" s="741">
        <v>1235</v>
      </c>
      <c r="J574" s="741">
        <v>32</v>
      </c>
      <c r="K574" s="741">
        <v>40544</v>
      </c>
      <c r="L574" s="741">
        <v>1</v>
      </c>
      <c r="M574" s="741">
        <v>1267</v>
      </c>
      <c r="N574" s="741">
        <v>26</v>
      </c>
      <c r="O574" s="741">
        <v>32994</v>
      </c>
      <c r="P574" s="754">
        <v>0.81378255722178372</v>
      </c>
      <c r="Q574" s="742">
        <v>1269</v>
      </c>
    </row>
    <row r="575" spans="1:17" ht="14.4" customHeight="1" x14ac:dyDescent="0.3">
      <c r="A575" s="737" t="s">
        <v>606</v>
      </c>
      <c r="B575" s="738" t="s">
        <v>7441</v>
      </c>
      <c r="C575" s="738" t="s">
        <v>6651</v>
      </c>
      <c r="D575" s="738" t="s">
        <v>7539</v>
      </c>
      <c r="E575" s="738" t="s">
        <v>7540</v>
      </c>
      <c r="F575" s="741"/>
      <c r="G575" s="741"/>
      <c r="H575" s="741"/>
      <c r="I575" s="741"/>
      <c r="J575" s="741">
        <v>1</v>
      </c>
      <c r="K575" s="741">
        <v>5282</v>
      </c>
      <c r="L575" s="741">
        <v>1</v>
      </c>
      <c r="M575" s="741">
        <v>5282</v>
      </c>
      <c r="N575" s="741"/>
      <c r="O575" s="741"/>
      <c r="P575" s="754"/>
      <c r="Q575" s="742"/>
    </row>
    <row r="576" spans="1:17" ht="14.4" customHeight="1" x14ac:dyDescent="0.3">
      <c r="A576" s="737" t="s">
        <v>606</v>
      </c>
      <c r="B576" s="738" t="s">
        <v>7441</v>
      </c>
      <c r="C576" s="738" t="s">
        <v>6651</v>
      </c>
      <c r="D576" s="738" t="s">
        <v>7541</v>
      </c>
      <c r="E576" s="738" t="s">
        <v>7542</v>
      </c>
      <c r="F576" s="741"/>
      <c r="G576" s="741"/>
      <c r="H576" s="741"/>
      <c r="I576" s="741"/>
      <c r="J576" s="741">
        <v>1</v>
      </c>
      <c r="K576" s="741">
        <v>0</v>
      </c>
      <c r="L576" s="741"/>
      <c r="M576" s="741">
        <v>0</v>
      </c>
      <c r="N576" s="741"/>
      <c r="O576" s="741"/>
      <c r="P576" s="754"/>
      <c r="Q576" s="742"/>
    </row>
    <row r="577" spans="1:17" ht="14.4" customHeight="1" x14ac:dyDescent="0.3">
      <c r="A577" s="737" t="s">
        <v>606</v>
      </c>
      <c r="B577" s="738" t="s">
        <v>7441</v>
      </c>
      <c r="C577" s="738" t="s">
        <v>6651</v>
      </c>
      <c r="D577" s="738" t="s">
        <v>7543</v>
      </c>
      <c r="E577" s="738" t="s">
        <v>7544</v>
      </c>
      <c r="F577" s="741"/>
      <c r="G577" s="741"/>
      <c r="H577" s="741"/>
      <c r="I577" s="741"/>
      <c r="J577" s="741">
        <v>1</v>
      </c>
      <c r="K577" s="741">
        <v>0</v>
      </c>
      <c r="L577" s="741"/>
      <c r="M577" s="741">
        <v>0</v>
      </c>
      <c r="N577" s="741"/>
      <c r="O577" s="741"/>
      <c r="P577" s="754"/>
      <c r="Q577" s="742"/>
    </row>
    <row r="578" spans="1:17" ht="14.4" customHeight="1" x14ac:dyDescent="0.3">
      <c r="A578" s="737" t="s">
        <v>606</v>
      </c>
      <c r="B578" s="738" t="s">
        <v>7441</v>
      </c>
      <c r="C578" s="738" t="s">
        <v>6651</v>
      </c>
      <c r="D578" s="738" t="s">
        <v>7545</v>
      </c>
      <c r="E578" s="738" t="s">
        <v>7546</v>
      </c>
      <c r="F578" s="741"/>
      <c r="G578" s="741"/>
      <c r="H578" s="741"/>
      <c r="I578" s="741"/>
      <c r="J578" s="741">
        <v>1</v>
      </c>
      <c r="K578" s="741">
        <v>8444</v>
      </c>
      <c r="L578" s="741">
        <v>1</v>
      </c>
      <c r="M578" s="741">
        <v>8444</v>
      </c>
      <c r="N578" s="741"/>
      <c r="O578" s="741"/>
      <c r="P578" s="754"/>
      <c r="Q578" s="742"/>
    </row>
    <row r="579" spans="1:17" ht="14.4" customHeight="1" x14ac:dyDescent="0.3">
      <c r="A579" s="737" t="s">
        <v>606</v>
      </c>
      <c r="B579" s="738" t="s">
        <v>7441</v>
      </c>
      <c r="C579" s="738" t="s">
        <v>6651</v>
      </c>
      <c r="D579" s="738" t="s">
        <v>7547</v>
      </c>
      <c r="E579" s="738" t="s">
        <v>7548</v>
      </c>
      <c r="F579" s="741"/>
      <c r="G579" s="741"/>
      <c r="H579" s="741"/>
      <c r="I579" s="741"/>
      <c r="J579" s="741"/>
      <c r="K579" s="741"/>
      <c r="L579" s="741"/>
      <c r="M579" s="741"/>
      <c r="N579" s="741">
        <v>1</v>
      </c>
      <c r="O579" s="741">
        <v>2328</v>
      </c>
      <c r="P579" s="754"/>
      <c r="Q579" s="742">
        <v>2328</v>
      </c>
    </row>
    <row r="580" spans="1:17" ht="14.4" customHeight="1" x14ac:dyDescent="0.3">
      <c r="A580" s="737" t="s">
        <v>606</v>
      </c>
      <c r="B580" s="738" t="s">
        <v>7441</v>
      </c>
      <c r="C580" s="738" t="s">
        <v>6651</v>
      </c>
      <c r="D580" s="738" t="s">
        <v>7549</v>
      </c>
      <c r="E580" s="738" t="s">
        <v>7550</v>
      </c>
      <c r="F580" s="741"/>
      <c r="G580" s="741"/>
      <c r="H580" s="741"/>
      <c r="I580" s="741"/>
      <c r="J580" s="741">
        <v>1</v>
      </c>
      <c r="K580" s="741">
        <v>0</v>
      </c>
      <c r="L580" s="741"/>
      <c r="M580" s="741">
        <v>0</v>
      </c>
      <c r="N580" s="741"/>
      <c r="O580" s="741"/>
      <c r="P580" s="754"/>
      <c r="Q580" s="742"/>
    </row>
    <row r="581" spans="1:17" ht="14.4" customHeight="1" x14ac:dyDescent="0.3">
      <c r="A581" s="737" t="s">
        <v>606</v>
      </c>
      <c r="B581" s="738" t="s">
        <v>7441</v>
      </c>
      <c r="C581" s="738" t="s">
        <v>6651</v>
      </c>
      <c r="D581" s="738" t="s">
        <v>7551</v>
      </c>
      <c r="E581" s="738" t="s">
        <v>7552</v>
      </c>
      <c r="F581" s="741"/>
      <c r="G581" s="741"/>
      <c r="H581" s="741"/>
      <c r="I581" s="741"/>
      <c r="J581" s="741"/>
      <c r="K581" s="741"/>
      <c r="L581" s="741"/>
      <c r="M581" s="741"/>
      <c r="N581" s="741">
        <v>1</v>
      </c>
      <c r="O581" s="741">
        <v>16817</v>
      </c>
      <c r="P581" s="754"/>
      <c r="Q581" s="742">
        <v>16817</v>
      </c>
    </row>
    <row r="582" spans="1:17" ht="14.4" customHeight="1" x14ac:dyDescent="0.3">
      <c r="A582" s="737" t="s">
        <v>606</v>
      </c>
      <c r="B582" s="738" t="s">
        <v>7553</v>
      </c>
      <c r="C582" s="738" t="s">
        <v>6651</v>
      </c>
      <c r="D582" s="738" t="s">
        <v>7554</v>
      </c>
      <c r="E582" s="738" t="s">
        <v>7555</v>
      </c>
      <c r="F582" s="741"/>
      <c r="G582" s="741"/>
      <c r="H582" s="741"/>
      <c r="I582" s="741"/>
      <c r="J582" s="741"/>
      <c r="K582" s="741"/>
      <c r="L582" s="741"/>
      <c r="M582" s="741"/>
      <c r="N582" s="741">
        <v>1</v>
      </c>
      <c r="O582" s="741">
        <v>207</v>
      </c>
      <c r="P582" s="754"/>
      <c r="Q582" s="742">
        <v>207</v>
      </c>
    </row>
    <row r="583" spans="1:17" ht="14.4" customHeight="1" x14ac:dyDescent="0.3">
      <c r="A583" s="737" t="s">
        <v>606</v>
      </c>
      <c r="B583" s="738" t="s">
        <v>7553</v>
      </c>
      <c r="C583" s="738" t="s">
        <v>6651</v>
      </c>
      <c r="D583" s="738" t="s">
        <v>7556</v>
      </c>
      <c r="E583" s="738" t="s">
        <v>7557</v>
      </c>
      <c r="F583" s="741"/>
      <c r="G583" s="741"/>
      <c r="H583" s="741"/>
      <c r="I583" s="741"/>
      <c r="J583" s="741">
        <v>2</v>
      </c>
      <c r="K583" s="741">
        <v>618</v>
      </c>
      <c r="L583" s="741">
        <v>1</v>
      </c>
      <c r="M583" s="741">
        <v>309</v>
      </c>
      <c r="N583" s="741">
        <v>1</v>
      </c>
      <c r="O583" s="741">
        <v>309</v>
      </c>
      <c r="P583" s="754">
        <v>0.5</v>
      </c>
      <c r="Q583" s="742">
        <v>309</v>
      </c>
    </row>
    <row r="584" spans="1:17" ht="14.4" customHeight="1" x14ac:dyDescent="0.3">
      <c r="A584" s="737" t="s">
        <v>606</v>
      </c>
      <c r="B584" s="738" t="s">
        <v>7553</v>
      </c>
      <c r="C584" s="738" t="s">
        <v>6651</v>
      </c>
      <c r="D584" s="738" t="s">
        <v>7558</v>
      </c>
      <c r="E584" s="738" t="s">
        <v>7559</v>
      </c>
      <c r="F584" s="741">
        <v>1</v>
      </c>
      <c r="G584" s="741">
        <v>476</v>
      </c>
      <c r="H584" s="741"/>
      <c r="I584" s="741">
        <v>476</v>
      </c>
      <c r="J584" s="741"/>
      <c r="K584" s="741"/>
      <c r="L584" s="741"/>
      <c r="M584" s="741"/>
      <c r="N584" s="741">
        <v>4</v>
      </c>
      <c r="O584" s="741">
        <v>1956</v>
      </c>
      <c r="P584" s="754"/>
      <c r="Q584" s="742">
        <v>489</v>
      </c>
    </row>
    <row r="585" spans="1:17" ht="14.4" customHeight="1" x14ac:dyDescent="0.3">
      <c r="A585" s="737" t="s">
        <v>606</v>
      </c>
      <c r="B585" s="738" t="s">
        <v>7553</v>
      </c>
      <c r="C585" s="738" t="s">
        <v>6651</v>
      </c>
      <c r="D585" s="738" t="s">
        <v>7560</v>
      </c>
      <c r="E585" s="738" t="s">
        <v>7561</v>
      </c>
      <c r="F585" s="741">
        <v>2</v>
      </c>
      <c r="G585" s="741">
        <v>186</v>
      </c>
      <c r="H585" s="741"/>
      <c r="I585" s="741">
        <v>93</v>
      </c>
      <c r="J585" s="741"/>
      <c r="K585" s="741"/>
      <c r="L585" s="741"/>
      <c r="M585" s="741"/>
      <c r="N585" s="741">
        <v>2</v>
      </c>
      <c r="O585" s="741">
        <v>194</v>
      </c>
      <c r="P585" s="754"/>
      <c r="Q585" s="742">
        <v>97</v>
      </c>
    </row>
    <row r="586" spans="1:17" ht="14.4" customHeight="1" x14ac:dyDescent="0.3">
      <c r="A586" s="737" t="s">
        <v>606</v>
      </c>
      <c r="B586" s="738" t="s">
        <v>7553</v>
      </c>
      <c r="C586" s="738" t="s">
        <v>6651</v>
      </c>
      <c r="D586" s="738" t="s">
        <v>7562</v>
      </c>
      <c r="E586" s="738" t="s">
        <v>7563</v>
      </c>
      <c r="F586" s="741">
        <v>3</v>
      </c>
      <c r="G586" s="741">
        <v>683</v>
      </c>
      <c r="H586" s="741">
        <v>2.8458333333333332</v>
      </c>
      <c r="I586" s="741">
        <v>227.66666666666666</v>
      </c>
      <c r="J586" s="741">
        <v>1</v>
      </c>
      <c r="K586" s="741">
        <v>240</v>
      </c>
      <c r="L586" s="741">
        <v>1</v>
      </c>
      <c r="M586" s="741">
        <v>240</v>
      </c>
      <c r="N586" s="741">
        <v>1</v>
      </c>
      <c r="O586" s="741">
        <v>241</v>
      </c>
      <c r="P586" s="754">
        <v>1.0041666666666667</v>
      </c>
      <c r="Q586" s="742">
        <v>241</v>
      </c>
    </row>
    <row r="587" spans="1:17" ht="14.4" customHeight="1" x14ac:dyDescent="0.3">
      <c r="A587" s="737" t="s">
        <v>606</v>
      </c>
      <c r="B587" s="738" t="s">
        <v>7553</v>
      </c>
      <c r="C587" s="738" t="s">
        <v>6651</v>
      </c>
      <c r="D587" s="738" t="s">
        <v>7564</v>
      </c>
      <c r="E587" s="738" t="s">
        <v>7565</v>
      </c>
      <c r="F587" s="741">
        <v>3</v>
      </c>
      <c r="G587" s="741">
        <v>10515</v>
      </c>
      <c r="H587" s="741">
        <v>0.96027397260273972</v>
      </c>
      <c r="I587" s="741">
        <v>3505</v>
      </c>
      <c r="J587" s="741">
        <v>3</v>
      </c>
      <c r="K587" s="741">
        <v>10950</v>
      </c>
      <c r="L587" s="741">
        <v>1</v>
      </c>
      <c r="M587" s="741">
        <v>3650</v>
      </c>
      <c r="N587" s="741">
        <v>6</v>
      </c>
      <c r="O587" s="741">
        <v>21912</v>
      </c>
      <c r="P587" s="754">
        <v>2.001095890410959</v>
      </c>
      <c r="Q587" s="742">
        <v>3652</v>
      </c>
    </row>
    <row r="588" spans="1:17" ht="14.4" customHeight="1" x14ac:dyDescent="0.3">
      <c r="A588" s="737" t="s">
        <v>606</v>
      </c>
      <c r="B588" s="738" t="s">
        <v>7553</v>
      </c>
      <c r="C588" s="738" t="s">
        <v>6651</v>
      </c>
      <c r="D588" s="738" t="s">
        <v>7566</v>
      </c>
      <c r="E588" s="738" t="s">
        <v>7567</v>
      </c>
      <c r="F588" s="741">
        <v>1</v>
      </c>
      <c r="G588" s="741">
        <v>4688</v>
      </c>
      <c r="H588" s="741">
        <v>0.47797716150081565</v>
      </c>
      <c r="I588" s="741">
        <v>4688</v>
      </c>
      <c r="J588" s="741">
        <v>2</v>
      </c>
      <c r="K588" s="741">
        <v>9808</v>
      </c>
      <c r="L588" s="741">
        <v>1</v>
      </c>
      <c r="M588" s="741">
        <v>4904</v>
      </c>
      <c r="N588" s="741">
        <v>2</v>
      </c>
      <c r="O588" s="741">
        <v>9816</v>
      </c>
      <c r="P588" s="754">
        <v>1.000815660685155</v>
      </c>
      <c r="Q588" s="742">
        <v>4908</v>
      </c>
    </row>
    <row r="589" spans="1:17" ht="14.4" customHeight="1" x14ac:dyDescent="0.3">
      <c r="A589" s="737" t="s">
        <v>606</v>
      </c>
      <c r="B589" s="738" t="s">
        <v>7553</v>
      </c>
      <c r="C589" s="738" t="s">
        <v>6651</v>
      </c>
      <c r="D589" s="738" t="s">
        <v>7568</v>
      </c>
      <c r="E589" s="738" t="s">
        <v>7569</v>
      </c>
      <c r="F589" s="741">
        <v>1</v>
      </c>
      <c r="G589" s="741">
        <v>3166</v>
      </c>
      <c r="H589" s="741"/>
      <c r="I589" s="741">
        <v>3166</v>
      </c>
      <c r="J589" s="741"/>
      <c r="K589" s="741"/>
      <c r="L589" s="741"/>
      <c r="M589" s="741"/>
      <c r="N589" s="741"/>
      <c r="O589" s="741"/>
      <c r="P589" s="754"/>
      <c r="Q589" s="742"/>
    </row>
    <row r="590" spans="1:17" ht="14.4" customHeight="1" x14ac:dyDescent="0.3">
      <c r="A590" s="737" t="s">
        <v>606</v>
      </c>
      <c r="B590" s="738" t="s">
        <v>7553</v>
      </c>
      <c r="C590" s="738" t="s">
        <v>6651</v>
      </c>
      <c r="D590" s="738" t="s">
        <v>7570</v>
      </c>
      <c r="E590" s="738" t="s">
        <v>7571</v>
      </c>
      <c r="F590" s="741">
        <v>1</v>
      </c>
      <c r="G590" s="741">
        <v>4159</v>
      </c>
      <c r="H590" s="741"/>
      <c r="I590" s="741">
        <v>4159</v>
      </c>
      <c r="J590" s="741"/>
      <c r="K590" s="741"/>
      <c r="L590" s="741"/>
      <c r="M590" s="741"/>
      <c r="N590" s="741">
        <v>2</v>
      </c>
      <c r="O590" s="741">
        <v>8686</v>
      </c>
      <c r="P590" s="754"/>
      <c r="Q590" s="742">
        <v>4343</v>
      </c>
    </row>
    <row r="591" spans="1:17" ht="14.4" customHeight="1" x14ac:dyDescent="0.3">
      <c r="A591" s="737" t="s">
        <v>606</v>
      </c>
      <c r="B591" s="738" t="s">
        <v>7553</v>
      </c>
      <c r="C591" s="738" t="s">
        <v>6651</v>
      </c>
      <c r="D591" s="738" t="s">
        <v>7572</v>
      </c>
      <c r="E591" s="738" t="s">
        <v>7573</v>
      </c>
      <c r="F591" s="741"/>
      <c r="G591" s="741"/>
      <c r="H591" s="741"/>
      <c r="I591" s="741"/>
      <c r="J591" s="741"/>
      <c r="K591" s="741"/>
      <c r="L591" s="741"/>
      <c r="M591" s="741"/>
      <c r="N591" s="741">
        <v>1</v>
      </c>
      <c r="O591" s="741">
        <v>120</v>
      </c>
      <c r="P591" s="754"/>
      <c r="Q591" s="742">
        <v>120</v>
      </c>
    </row>
    <row r="592" spans="1:17" ht="14.4" customHeight="1" x14ac:dyDescent="0.3">
      <c r="A592" s="737" t="s">
        <v>606</v>
      </c>
      <c r="B592" s="738" t="s">
        <v>7553</v>
      </c>
      <c r="C592" s="738" t="s">
        <v>6651</v>
      </c>
      <c r="D592" s="738" t="s">
        <v>7574</v>
      </c>
      <c r="E592" s="738" t="s">
        <v>7575</v>
      </c>
      <c r="F592" s="741"/>
      <c r="G592" s="741"/>
      <c r="H592" s="741"/>
      <c r="I592" s="741"/>
      <c r="J592" s="741">
        <v>1</v>
      </c>
      <c r="K592" s="741">
        <v>4468</v>
      </c>
      <c r="L592" s="741">
        <v>1</v>
      </c>
      <c r="M592" s="741">
        <v>4468</v>
      </c>
      <c r="N592" s="741">
        <v>2</v>
      </c>
      <c r="O592" s="741">
        <v>8940</v>
      </c>
      <c r="P592" s="754">
        <v>2.000895255147717</v>
      </c>
      <c r="Q592" s="742">
        <v>4470</v>
      </c>
    </row>
    <row r="593" spans="1:17" ht="14.4" customHeight="1" x14ac:dyDescent="0.3">
      <c r="A593" s="737" t="s">
        <v>606</v>
      </c>
      <c r="B593" s="738" t="s">
        <v>7553</v>
      </c>
      <c r="C593" s="738" t="s">
        <v>6651</v>
      </c>
      <c r="D593" s="738" t="s">
        <v>7576</v>
      </c>
      <c r="E593" s="738" t="s">
        <v>7577</v>
      </c>
      <c r="F593" s="741">
        <v>1</v>
      </c>
      <c r="G593" s="741">
        <v>5362</v>
      </c>
      <c r="H593" s="741"/>
      <c r="I593" s="741">
        <v>5362</v>
      </c>
      <c r="J593" s="741"/>
      <c r="K593" s="741"/>
      <c r="L593" s="741"/>
      <c r="M593" s="741"/>
      <c r="N593" s="741">
        <v>1</v>
      </c>
      <c r="O593" s="741">
        <v>5509</v>
      </c>
      <c r="P593" s="754"/>
      <c r="Q593" s="742">
        <v>5509</v>
      </c>
    </row>
    <row r="594" spans="1:17" ht="14.4" customHeight="1" x14ac:dyDescent="0.3">
      <c r="A594" s="737" t="s">
        <v>606</v>
      </c>
      <c r="B594" s="738" t="s">
        <v>7553</v>
      </c>
      <c r="C594" s="738" t="s">
        <v>6651</v>
      </c>
      <c r="D594" s="738" t="s">
        <v>7578</v>
      </c>
      <c r="E594" s="738" t="s">
        <v>7579</v>
      </c>
      <c r="F594" s="741"/>
      <c r="G594" s="741"/>
      <c r="H594" s="741"/>
      <c r="I594" s="741"/>
      <c r="J594" s="741">
        <v>1</v>
      </c>
      <c r="K594" s="741">
        <v>3167</v>
      </c>
      <c r="L594" s="741">
        <v>1</v>
      </c>
      <c r="M594" s="741">
        <v>3167</v>
      </c>
      <c r="N594" s="741"/>
      <c r="O594" s="741"/>
      <c r="P594" s="754"/>
      <c r="Q594" s="742"/>
    </row>
    <row r="595" spans="1:17" ht="14.4" customHeight="1" x14ac:dyDescent="0.3">
      <c r="A595" s="737" t="s">
        <v>606</v>
      </c>
      <c r="B595" s="738" t="s">
        <v>7553</v>
      </c>
      <c r="C595" s="738" t="s">
        <v>6651</v>
      </c>
      <c r="D595" s="738" t="s">
        <v>7580</v>
      </c>
      <c r="E595" s="738" t="s">
        <v>7581</v>
      </c>
      <c r="F595" s="741">
        <v>1</v>
      </c>
      <c r="G595" s="741">
        <v>1235</v>
      </c>
      <c r="H595" s="741"/>
      <c r="I595" s="741">
        <v>1235</v>
      </c>
      <c r="J595" s="741"/>
      <c r="K595" s="741"/>
      <c r="L595" s="741"/>
      <c r="M595" s="741"/>
      <c r="N595" s="741"/>
      <c r="O595" s="741"/>
      <c r="P595" s="754"/>
      <c r="Q595" s="742"/>
    </row>
    <row r="596" spans="1:17" ht="14.4" customHeight="1" x14ac:dyDescent="0.3">
      <c r="A596" s="737" t="s">
        <v>606</v>
      </c>
      <c r="B596" s="738" t="s">
        <v>7553</v>
      </c>
      <c r="C596" s="738" t="s">
        <v>6651</v>
      </c>
      <c r="D596" s="738" t="s">
        <v>7582</v>
      </c>
      <c r="E596" s="738" t="s">
        <v>7583</v>
      </c>
      <c r="F596" s="741">
        <v>12</v>
      </c>
      <c r="G596" s="741">
        <v>15408</v>
      </c>
      <c r="H596" s="741">
        <v>1.070074310716022</v>
      </c>
      <c r="I596" s="741">
        <v>1284</v>
      </c>
      <c r="J596" s="741">
        <v>11</v>
      </c>
      <c r="K596" s="741">
        <v>14399</v>
      </c>
      <c r="L596" s="741">
        <v>1</v>
      </c>
      <c r="M596" s="741">
        <v>1309</v>
      </c>
      <c r="N596" s="741">
        <v>6</v>
      </c>
      <c r="O596" s="741">
        <v>7860</v>
      </c>
      <c r="P596" s="754">
        <v>0.54587124105840679</v>
      </c>
      <c r="Q596" s="742">
        <v>1310</v>
      </c>
    </row>
    <row r="597" spans="1:17" ht="14.4" customHeight="1" x14ac:dyDescent="0.3">
      <c r="A597" s="737" t="s">
        <v>606</v>
      </c>
      <c r="B597" s="738" t="s">
        <v>7553</v>
      </c>
      <c r="C597" s="738" t="s">
        <v>6651</v>
      </c>
      <c r="D597" s="738" t="s">
        <v>1187</v>
      </c>
      <c r="E597" s="738" t="s">
        <v>7584</v>
      </c>
      <c r="F597" s="741"/>
      <c r="G597" s="741"/>
      <c r="H597" s="741"/>
      <c r="I597" s="741"/>
      <c r="J597" s="741"/>
      <c r="K597" s="741"/>
      <c r="L597" s="741"/>
      <c r="M597" s="741"/>
      <c r="N597" s="741">
        <v>1</v>
      </c>
      <c r="O597" s="741">
        <v>4266</v>
      </c>
      <c r="P597" s="754"/>
      <c r="Q597" s="742">
        <v>4266</v>
      </c>
    </row>
    <row r="598" spans="1:17" ht="14.4" customHeight="1" x14ac:dyDescent="0.3">
      <c r="A598" s="737" t="s">
        <v>606</v>
      </c>
      <c r="B598" s="738" t="s">
        <v>7553</v>
      </c>
      <c r="C598" s="738" t="s">
        <v>6651</v>
      </c>
      <c r="D598" s="738" t="s">
        <v>7585</v>
      </c>
      <c r="E598" s="738" t="s">
        <v>7586</v>
      </c>
      <c r="F598" s="741"/>
      <c r="G598" s="741"/>
      <c r="H598" s="741"/>
      <c r="I598" s="741"/>
      <c r="J598" s="741"/>
      <c r="K598" s="741"/>
      <c r="L598" s="741"/>
      <c r="M598" s="741"/>
      <c r="N598" s="741">
        <v>1</v>
      </c>
      <c r="O598" s="741">
        <v>972</v>
      </c>
      <c r="P598" s="754"/>
      <c r="Q598" s="742">
        <v>972</v>
      </c>
    </row>
    <row r="599" spans="1:17" ht="14.4" customHeight="1" x14ac:dyDescent="0.3">
      <c r="A599" s="737" t="s">
        <v>606</v>
      </c>
      <c r="B599" s="738" t="s">
        <v>7553</v>
      </c>
      <c r="C599" s="738" t="s">
        <v>6651</v>
      </c>
      <c r="D599" s="738" t="s">
        <v>7587</v>
      </c>
      <c r="E599" s="738" t="s">
        <v>7588</v>
      </c>
      <c r="F599" s="741">
        <v>1</v>
      </c>
      <c r="G599" s="741">
        <v>157</v>
      </c>
      <c r="H599" s="741"/>
      <c r="I599" s="741">
        <v>157</v>
      </c>
      <c r="J599" s="741"/>
      <c r="K599" s="741"/>
      <c r="L599" s="741"/>
      <c r="M599" s="741"/>
      <c r="N599" s="741"/>
      <c r="O599" s="741"/>
      <c r="P599" s="754"/>
      <c r="Q599" s="742"/>
    </row>
    <row r="600" spans="1:17" ht="14.4" customHeight="1" x14ac:dyDescent="0.3">
      <c r="A600" s="737" t="s">
        <v>606</v>
      </c>
      <c r="B600" s="738" t="s">
        <v>7553</v>
      </c>
      <c r="C600" s="738" t="s">
        <v>6651</v>
      </c>
      <c r="D600" s="738" t="s">
        <v>7589</v>
      </c>
      <c r="E600" s="738" t="s">
        <v>7590</v>
      </c>
      <c r="F600" s="741">
        <v>1</v>
      </c>
      <c r="G600" s="741">
        <v>3958</v>
      </c>
      <c r="H600" s="741"/>
      <c r="I600" s="741">
        <v>3958</v>
      </c>
      <c r="J600" s="741"/>
      <c r="K600" s="741"/>
      <c r="L600" s="741"/>
      <c r="M600" s="741"/>
      <c r="N600" s="741">
        <v>4</v>
      </c>
      <c r="O600" s="741">
        <v>16568</v>
      </c>
      <c r="P600" s="754"/>
      <c r="Q600" s="742">
        <v>4142</v>
      </c>
    </row>
    <row r="601" spans="1:17" ht="14.4" customHeight="1" x14ac:dyDescent="0.3">
      <c r="A601" s="737" t="s">
        <v>606</v>
      </c>
      <c r="B601" s="738" t="s">
        <v>7553</v>
      </c>
      <c r="C601" s="738" t="s">
        <v>6651</v>
      </c>
      <c r="D601" s="738" t="s">
        <v>7591</v>
      </c>
      <c r="E601" s="738" t="s">
        <v>7592</v>
      </c>
      <c r="F601" s="741"/>
      <c r="G601" s="741"/>
      <c r="H601" s="741"/>
      <c r="I601" s="741"/>
      <c r="J601" s="741"/>
      <c r="K601" s="741"/>
      <c r="L601" s="741"/>
      <c r="M601" s="741"/>
      <c r="N601" s="741">
        <v>1</v>
      </c>
      <c r="O601" s="741">
        <v>2952</v>
      </c>
      <c r="P601" s="754"/>
      <c r="Q601" s="742">
        <v>2952</v>
      </c>
    </row>
    <row r="602" spans="1:17" ht="14.4" customHeight="1" x14ac:dyDescent="0.3">
      <c r="A602" s="737" t="s">
        <v>606</v>
      </c>
      <c r="B602" s="738" t="s">
        <v>7553</v>
      </c>
      <c r="C602" s="738" t="s">
        <v>6651</v>
      </c>
      <c r="D602" s="738" t="s">
        <v>7593</v>
      </c>
      <c r="E602" s="738" t="s">
        <v>7594</v>
      </c>
      <c r="F602" s="741">
        <v>1</v>
      </c>
      <c r="G602" s="741">
        <v>114</v>
      </c>
      <c r="H602" s="741"/>
      <c r="I602" s="741">
        <v>114</v>
      </c>
      <c r="J602" s="741"/>
      <c r="K602" s="741"/>
      <c r="L602" s="741"/>
      <c r="M602" s="741"/>
      <c r="N602" s="741">
        <v>3</v>
      </c>
      <c r="O602" s="741">
        <v>360</v>
      </c>
      <c r="P602" s="754"/>
      <c r="Q602" s="742">
        <v>120</v>
      </c>
    </row>
    <row r="603" spans="1:17" ht="14.4" customHeight="1" x14ac:dyDescent="0.3">
      <c r="A603" s="737" t="s">
        <v>606</v>
      </c>
      <c r="B603" s="738" t="s">
        <v>7553</v>
      </c>
      <c r="C603" s="738" t="s">
        <v>6651</v>
      </c>
      <c r="D603" s="738" t="s">
        <v>7595</v>
      </c>
      <c r="E603" s="738" t="s">
        <v>7596</v>
      </c>
      <c r="F603" s="741"/>
      <c r="G603" s="741"/>
      <c r="H603" s="741"/>
      <c r="I603" s="741"/>
      <c r="J603" s="741"/>
      <c r="K603" s="741"/>
      <c r="L603" s="741"/>
      <c r="M603" s="741"/>
      <c r="N603" s="741">
        <v>1</v>
      </c>
      <c r="O603" s="741">
        <v>865</v>
      </c>
      <c r="P603" s="754"/>
      <c r="Q603" s="742">
        <v>865</v>
      </c>
    </row>
    <row r="604" spans="1:17" ht="14.4" customHeight="1" x14ac:dyDescent="0.3">
      <c r="A604" s="737" t="s">
        <v>606</v>
      </c>
      <c r="B604" s="738" t="s">
        <v>7553</v>
      </c>
      <c r="C604" s="738" t="s">
        <v>6651</v>
      </c>
      <c r="D604" s="738" t="s">
        <v>7597</v>
      </c>
      <c r="E604" s="738" t="s">
        <v>7598</v>
      </c>
      <c r="F604" s="741">
        <v>22</v>
      </c>
      <c r="G604" s="741">
        <v>2507</v>
      </c>
      <c r="H604" s="741">
        <v>1.0445833333333334</v>
      </c>
      <c r="I604" s="741">
        <v>113.95454545454545</v>
      </c>
      <c r="J604" s="741">
        <v>20</v>
      </c>
      <c r="K604" s="741">
        <v>2400</v>
      </c>
      <c r="L604" s="741">
        <v>1</v>
      </c>
      <c r="M604" s="741">
        <v>120</v>
      </c>
      <c r="N604" s="741">
        <v>21</v>
      </c>
      <c r="O604" s="741">
        <v>2520</v>
      </c>
      <c r="P604" s="754">
        <v>1.05</v>
      </c>
      <c r="Q604" s="742">
        <v>120</v>
      </c>
    </row>
    <row r="605" spans="1:17" ht="14.4" customHeight="1" x14ac:dyDescent="0.3">
      <c r="A605" s="737" t="s">
        <v>606</v>
      </c>
      <c r="B605" s="738" t="s">
        <v>7553</v>
      </c>
      <c r="C605" s="738" t="s">
        <v>6651</v>
      </c>
      <c r="D605" s="738" t="s">
        <v>7599</v>
      </c>
      <c r="E605" s="738" t="s">
        <v>7600</v>
      </c>
      <c r="F605" s="741">
        <v>1</v>
      </c>
      <c r="G605" s="741">
        <v>4308</v>
      </c>
      <c r="H605" s="741"/>
      <c r="I605" s="741">
        <v>4308</v>
      </c>
      <c r="J605" s="741"/>
      <c r="K605" s="741"/>
      <c r="L605" s="741"/>
      <c r="M605" s="741"/>
      <c r="N605" s="741"/>
      <c r="O605" s="741"/>
      <c r="P605" s="754"/>
      <c r="Q605" s="742"/>
    </row>
    <row r="606" spans="1:17" ht="14.4" customHeight="1" x14ac:dyDescent="0.3">
      <c r="A606" s="737" t="s">
        <v>606</v>
      </c>
      <c r="B606" s="738" t="s">
        <v>7553</v>
      </c>
      <c r="C606" s="738" t="s">
        <v>6651</v>
      </c>
      <c r="D606" s="738" t="s">
        <v>7601</v>
      </c>
      <c r="E606" s="738" t="s">
        <v>7602</v>
      </c>
      <c r="F606" s="741">
        <v>8</v>
      </c>
      <c r="G606" s="741">
        <v>2487</v>
      </c>
      <c r="H606" s="741">
        <v>1.5592476489028213</v>
      </c>
      <c r="I606" s="741">
        <v>310.875</v>
      </c>
      <c r="J606" s="741">
        <v>5</v>
      </c>
      <c r="K606" s="741">
        <v>1595</v>
      </c>
      <c r="L606" s="741">
        <v>1</v>
      </c>
      <c r="M606" s="741">
        <v>319</v>
      </c>
      <c r="N606" s="741">
        <v>11</v>
      </c>
      <c r="O606" s="741">
        <v>3509</v>
      </c>
      <c r="P606" s="754">
        <v>2.2000000000000002</v>
      </c>
      <c r="Q606" s="742">
        <v>319</v>
      </c>
    </row>
    <row r="607" spans="1:17" ht="14.4" customHeight="1" x14ac:dyDescent="0.3">
      <c r="A607" s="737" t="s">
        <v>606</v>
      </c>
      <c r="B607" s="738" t="s">
        <v>7553</v>
      </c>
      <c r="C607" s="738" t="s">
        <v>6651</v>
      </c>
      <c r="D607" s="738" t="s">
        <v>7603</v>
      </c>
      <c r="E607" s="738" t="s">
        <v>7604</v>
      </c>
      <c r="F607" s="741"/>
      <c r="G607" s="741"/>
      <c r="H607" s="741"/>
      <c r="I607" s="741"/>
      <c r="J607" s="741">
        <v>1</v>
      </c>
      <c r="K607" s="741">
        <v>2649</v>
      </c>
      <c r="L607" s="741">
        <v>1</v>
      </c>
      <c r="M607" s="741">
        <v>2649</v>
      </c>
      <c r="N607" s="741">
        <v>1</v>
      </c>
      <c r="O607" s="741">
        <v>2650</v>
      </c>
      <c r="P607" s="754">
        <v>1.0003775009437523</v>
      </c>
      <c r="Q607" s="742">
        <v>2650</v>
      </c>
    </row>
    <row r="608" spans="1:17" ht="14.4" customHeight="1" x14ac:dyDescent="0.3">
      <c r="A608" s="737" t="s">
        <v>606</v>
      </c>
      <c r="B608" s="738" t="s">
        <v>7553</v>
      </c>
      <c r="C608" s="738" t="s">
        <v>6651</v>
      </c>
      <c r="D608" s="738" t="s">
        <v>7605</v>
      </c>
      <c r="E608" s="738" t="s">
        <v>7606</v>
      </c>
      <c r="F608" s="741"/>
      <c r="G608" s="741"/>
      <c r="H608" s="741"/>
      <c r="I608" s="741"/>
      <c r="J608" s="741"/>
      <c r="K608" s="741"/>
      <c r="L608" s="741"/>
      <c r="M608" s="741"/>
      <c r="N608" s="741">
        <v>1</v>
      </c>
      <c r="O608" s="741">
        <v>5706</v>
      </c>
      <c r="P608" s="754"/>
      <c r="Q608" s="742">
        <v>5706</v>
      </c>
    </row>
    <row r="609" spans="1:17" ht="14.4" customHeight="1" x14ac:dyDescent="0.3">
      <c r="A609" s="737" t="s">
        <v>606</v>
      </c>
      <c r="B609" s="738" t="s">
        <v>7553</v>
      </c>
      <c r="C609" s="738" t="s">
        <v>6651</v>
      </c>
      <c r="D609" s="738" t="s">
        <v>7607</v>
      </c>
      <c r="E609" s="738" t="s">
        <v>7608</v>
      </c>
      <c r="F609" s="741">
        <v>2</v>
      </c>
      <c r="G609" s="741">
        <v>4946</v>
      </c>
      <c r="H609" s="741"/>
      <c r="I609" s="741">
        <v>2473</v>
      </c>
      <c r="J609" s="741"/>
      <c r="K609" s="741"/>
      <c r="L609" s="741"/>
      <c r="M609" s="741"/>
      <c r="N609" s="741">
        <v>1</v>
      </c>
      <c r="O609" s="741">
        <v>2549</v>
      </c>
      <c r="P609" s="754"/>
      <c r="Q609" s="742">
        <v>2549</v>
      </c>
    </row>
    <row r="610" spans="1:17" ht="14.4" customHeight="1" x14ac:dyDescent="0.3">
      <c r="A610" s="737" t="s">
        <v>606</v>
      </c>
      <c r="B610" s="738" t="s">
        <v>7553</v>
      </c>
      <c r="C610" s="738" t="s">
        <v>6651</v>
      </c>
      <c r="D610" s="738" t="s">
        <v>7609</v>
      </c>
      <c r="E610" s="738" t="s">
        <v>7610</v>
      </c>
      <c r="F610" s="741"/>
      <c r="G610" s="741"/>
      <c r="H610" s="741"/>
      <c r="I610" s="741"/>
      <c r="J610" s="741">
        <v>1</v>
      </c>
      <c r="K610" s="741">
        <v>3111</v>
      </c>
      <c r="L610" s="741">
        <v>1</v>
      </c>
      <c r="M610" s="741">
        <v>3111</v>
      </c>
      <c r="N610" s="741"/>
      <c r="O610" s="741"/>
      <c r="P610" s="754"/>
      <c r="Q610" s="742"/>
    </row>
    <row r="611" spans="1:17" ht="14.4" customHeight="1" x14ac:dyDescent="0.3">
      <c r="A611" s="737" t="s">
        <v>606</v>
      </c>
      <c r="B611" s="738" t="s">
        <v>7553</v>
      </c>
      <c r="C611" s="738" t="s">
        <v>6651</v>
      </c>
      <c r="D611" s="738" t="s">
        <v>7611</v>
      </c>
      <c r="E611" s="738" t="s">
        <v>7612</v>
      </c>
      <c r="F611" s="741"/>
      <c r="G611" s="741"/>
      <c r="H611" s="741"/>
      <c r="I611" s="741"/>
      <c r="J611" s="741"/>
      <c r="K611" s="741"/>
      <c r="L611" s="741"/>
      <c r="M611" s="741"/>
      <c r="N611" s="741">
        <v>1</v>
      </c>
      <c r="O611" s="741">
        <v>6073</v>
      </c>
      <c r="P611" s="754"/>
      <c r="Q611" s="742">
        <v>6073</v>
      </c>
    </row>
    <row r="612" spans="1:17" ht="14.4" customHeight="1" x14ac:dyDescent="0.3">
      <c r="A612" s="737" t="s">
        <v>606</v>
      </c>
      <c r="B612" s="738" t="s">
        <v>7553</v>
      </c>
      <c r="C612" s="738" t="s">
        <v>6651</v>
      </c>
      <c r="D612" s="738" t="s">
        <v>7613</v>
      </c>
      <c r="E612" s="738" t="s">
        <v>7614</v>
      </c>
      <c r="F612" s="741">
        <v>5</v>
      </c>
      <c r="G612" s="741">
        <v>1590</v>
      </c>
      <c r="H612" s="741">
        <v>1.6012084592145015</v>
      </c>
      <c r="I612" s="741">
        <v>318</v>
      </c>
      <c r="J612" s="741">
        <v>3</v>
      </c>
      <c r="K612" s="741">
        <v>993</v>
      </c>
      <c r="L612" s="741">
        <v>1</v>
      </c>
      <c r="M612" s="741">
        <v>331</v>
      </c>
      <c r="N612" s="741">
        <v>1</v>
      </c>
      <c r="O612" s="741">
        <v>331</v>
      </c>
      <c r="P612" s="754">
        <v>0.33333333333333331</v>
      </c>
      <c r="Q612" s="742">
        <v>331</v>
      </c>
    </row>
    <row r="613" spans="1:17" ht="14.4" customHeight="1" x14ac:dyDescent="0.3">
      <c r="A613" s="737" t="s">
        <v>606</v>
      </c>
      <c r="B613" s="738" t="s">
        <v>7553</v>
      </c>
      <c r="C613" s="738" t="s">
        <v>6651</v>
      </c>
      <c r="D613" s="738" t="s">
        <v>7615</v>
      </c>
      <c r="E613" s="738" t="s">
        <v>7616</v>
      </c>
      <c r="F613" s="741">
        <v>1</v>
      </c>
      <c r="G613" s="741">
        <v>1969</v>
      </c>
      <c r="H613" s="741"/>
      <c r="I613" s="741">
        <v>1969</v>
      </c>
      <c r="J613" s="741"/>
      <c r="K613" s="741"/>
      <c r="L613" s="741"/>
      <c r="M613" s="741"/>
      <c r="N613" s="741"/>
      <c r="O613" s="741"/>
      <c r="P613" s="754"/>
      <c r="Q613" s="742"/>
    </row>
    <row r="614" spans="1:17" ht="14.4" customHeight="1" x14ac:dyDescent="0.3">
      <c r="A614" s="737" t="s">
        <v>606</v>
      </c>
      <c r="B614" s="738" t="s">
        <v>7553</v>
      </c>
      <c r="C614" s="738" t="s">
        <v>6651</v>
      </c>
      <c r="D614" s="738" t="s">
        <v>7617</v>
      </c>
      <c r="E614" s="738" t="s">
        <v>7618</v>
      </c>
      <c r="F614" s="741"/>
      <c r="G614" s="741"/>
      <c r="H614" s="741"/>
      <c r="I614" s="741"/>
      <c r="J614" s="741">
        <v>2</v>
      </c>
      <c r="K614" s="741">
        <v>2760</v>
      </c>
      <c r="L614" s="741">
        <v>1</v>
      </c>
      <c r="M614" s="741">
        <v>1380</v>
      </c>
      <c r="N614" s="741"/>
      <c r="O614" s="741"/>
      <c r="P614" s="754"/>
      <c r="Q614" s="742"/>
    </row>
    <row r="615" spans="1:17" ht="14.4" customHeight="1" x14ac:dyDescent="0.3">
      <c r="A615" s="737" t="s">
        <v>606</v>
      </c>
      <c r="B615" s="738" t="s">
        <v>7553</v>
      </c>
      <c r="C615" s="738" t="s">
        <v>6651</v>
      </c>
      <c r="D615" s="738" t="s">
        <v>7619</v>
      </c>
      <c r="E615" s="738" t="s">
        <v>7620</v>
      </c>
      <c r="F615" s="741"/>
      <c r="G615" s="741"/>
      <c r="H615" s="741"/>
      <c r="I615" s="741"/>
      <c r="J615" s="741">
        <v>1</v>
      </c>
      <c r="K615" s="741">
        <v>1238</v>
      </c>
      <c r="L615" s="741">
        <v>1</v>
      </c>
      <c r="M615" s="741">
        <v>1238</v>
      </c>
      <c r="N615" s="741"/>
      <c r="O615" s="741"/>
      <c r="P615" s="754"/>
      <c r="Q615" s="742"/>
    </row>
    <row r="616" spans="1:17" ht="14.4" customHeight="1" x14ac:dyDescent="0.3">
      <c r="A616" s="737" t="s">
        <v>606</v>
      </c>
      <c r="B616" s="738" t="s">
        <v>7553</v>
      </c>
      <c r="C616" s="738" t="s">
        <v>6651</v>
      </c>
      <c r="D616" s="738" t="s">
        <v>7621</v>
      </c>
      <c r="E616" s="738" t="s">
        <v>7622</v>
      </c>
      <c r="F616" s="741">
        <v>1</v>
      </c>
      <c r="G616" s="741">
        <v>4992</v>
      </c>
      <c r="H616" s="741"/>
      <c r="I616" s="741">
        <v>4992</v>
      </c>
      <c r="J616" s="741"/>
      <c r="K616" s="741"/>
      <c r="L616" s="741"/>
      <c r="M616" s="741"/>
      <c r="N616" s="741">
        <v>1</v>
      </c>
      <c r="O616" s="741">
        <v>5212</v>
      </c>
      <c r="P616" s="754"/>
      <c r="Q616" s="742">
        <v>5212</v>
      </c>
    </row>
    <row r="617" spans="1:17" ht="14.4" customHeight="1" x14ac:dyDescent="0.3">
      <c r="A617" s="737" t="s">
        <v>606</v>
      </c>
      <c r="B617" s="738" t="s">
        <v>7553</v>
      </c>
      <c r="C617" s="738" t="s">
        <v>6651</v>
      </c>
      <c r="D617" s="738" t="s">
        <v>7623</v>
      </c>
      <c r="E617" s="738" t="s">
        <v>7624</v>
      </c>
      <c r="F617" s="741">
        <v>1</v>
      </c>
      <c r="G617" s="741">
        <v>543</v>
      </c>
      <c r="H617" s="741"/>
      <c r="I617" s="741">
        <v>543</v>
      </c>
      <c r="J617" s="741"/>
      <c r="K617" s="741"/>
      <c r="L617" s="741"/>
      <c r="M617" s="741"/>
      <c r="N617" s="741"/>
      <c r="O617" s="741"/>
      <c r="P617" s="754"/>
      <c r="Q617" s="742"/>
    </row>
    <row r="618" spans="1:17" ht="14.4" customHeight="1" x14ac:dyDescent="0.3">
      <c r="A618" s="737" t="s">
        <v>606</v>
      </c>
      <c r="B618" s="738" t="s">
        <v>7553</v>
      </c>
      <c r="C618" s="738" t="s">
        <v>6651</v>
      </c>
      <c r="D618" s="738" t="s">
        <v>7625</v>
      </c>
      <c r="E618" s="738" t="s">
        <v>7577</v>
      </c>
      <c r="F618" s="741"/>
      <c r="G618" s="741"/>
      <c r="H618" s="741"/>
      <c r="I618" s="741"/>
      <c r="J618" s="741"/>
      <c r="K618" s="741"/>
      <c r="L618" s="741"/>
      <c r="M618" s="741"/>
      <c r="N618" s="741">
        <v>1</v>
      </c>
      <c r="O618" s="741">
        <v>593</v>
      </c>
      <c r="P618" s="754"/>
      <c r="Q618" s="742">
        <v>593</v>
      </c>
    </row>
    <row r="619" spans="1:17" ht="14.4" customHeight="1" x14ac:dyDescent="0.3">
      <c r="A619" s="737" t="s">
        <v>606</v>
      </c>
      <c r="B619" s="738" t="s">
        <v>7626</v>
      </c>
      <c r="C619" s="738" t="s">
        <v>6651</v>
      </c>
      <c r="D619" s="738" t="s">
        <v>7627</v>
      </c>
      <c r="E619" s="738" t="s">
        <v>7628</v>
      </c>
      <c r="F619" s="741">
        <v>1</v>
      </c>
      <c r="G619" s="741">
        <v>5023</v>
      </c>
      <c r="H619" s="741"/>
      <c r="I619" s="741">
        <v>5023</v>
      </c>
      <c r="J619" s="741"/>
      <c r="K619" s="741"/>
      <c r="L619" s="741"/>
      <c r="M619" s="741"/>
      <c r="N619" s="741"/>
      <c r="O619" s="741"/>
      <c r="P619" s="754"/>
      <c r="Q619" s="742"/>
    </row>
    <row r="620" spans="1:17" ht="14.4" customHeight="1" x14ac:dyDescent="0.3">
      <c r="A620" s="737" t="s">
        <v>606</v>
      </c>
      <c r="B620" s="738" t="s">
        <v>7626</v>
      </c>
      <c r="C620" s="738" t="s">
        <v>6651</v>
      </c>
      <c r="D620" s="738" t="s">
        <v>7629</v>
      </c>
      <c r="E620" s="738" t="s">
        <v>7630</v>
      </c>
      <c r="F620" s="741">
        <v>12</v>
      </c>
      <c r="G620" s="741">
        <v>2088</v>
      </c>
      <c r="H620" s="741">
        <v>0.46153846153846156</v>
      </c>
      <c r="I620" s="741">
        <v>174</v>
      </c>
      <c r="J620" s="741">
        <v>26</v>
      </c>
      <c r="K620" s="741">
        <v>4524</v>
      </c>
      <c r="L620" s="741">
        <v>1</v>
      </c>
      <c r="M620" s="741">
        <v>174</v>
      </c>
      <c r="N620" s="741">
        <v>16</v>
      </c>
      <c r="O620" s="741">
        <v>2784</v>
      </c>
      <c r="P620" s="754">
        <v>0.61538461538461542</v>
      </c>
      <c r="Q620" s="742">
        <v>174</v>
      </c>
    </row>
    <row r="621" spans="1:17" ht="14.4" customHeight="1" x14ac:dyDescent="0.3">
      <c r="A621" s="737" t="s">
        <v>606</v>
      </c>
      <c r="B621" s="738" t="s">
        <v>7626</v>
      </c>
      <c r="C621" s="738" t="s">
        <v>6651</v>
      </c>
      <c r="D621" s="738" t="s">
        <v>7631</v>
      </c>
      <c r="E621" s="738" t="s">
        <v>7632</v>
      </c>
      <c r="F621" s="741"/>
      <c r="G621" s="741"/>
      <c r="H621" s="741"/>
      <c r="I621" s="741"/>
      <c r="J621" s="741"/>
      <c r="K621" s="741"/>
      <c r="L621" s="741"/>
      <c r="M621" s="741"/>
      <c r="N621" s="741">
        <v>1</v>
      </c>
      <c r="O621" s="741">
        <v>5606</v>
      </c>
      <c r="P621" s="754"/>
      <c r="Q621" s="742">
        <v>5606</v>
      </c>
    </row>
    <row r="622" spans="1:17" ht="14.4" customHeight="1" x14ac:dyDescent="0.3">
      <c r="A622" s="737" t="s">
        <v>606</v>
      </c>
      <c r="B622" s="738" t="s">
        <v>7626</v>
      </c>
      <c r="C622" s="738" t="s">
        <v>6651</v>
      </c>
      <c r="D622" s="738" t="s">
        <v>7633</v>
      </c>
      <c r="E622" s="738" t="s">
        <v>7634</v>
      </c>
      <c r="F622" s="741"/>
      <c r="G622" s="741"/>
      <c r="H622" s="741"/>
      <c r="I622" s="741"/>
      <c r="J622" s="741">
        <v>1</v>
      </c>
      <c r="K622" s="741">
        <v>3820</v>
      </c>
      <c r="L622" s="741">
        <v>1</v>
      </c>
      <c r="M622" s="741">
        <v>3820</v>
      </c>
      <c r="N622" s="741">
        <v>2</v>
      </c>
      <c r="O622" s="741">
        <v>7648</v>
      </c>
      <c r="P622" s="754">
        <v>2.0020942408376965</v>
      </c>
      <c r="Q622" s="742">
        <v>3824</v>
      </c>
    </row>
    <row r="623" spans="1:17" ht="14.4" customHeight="1" x14ac:dyDescent="0.3">
      <c r="A623" s="737" t="s">
        <v>606</v>
      </c>
      <c r="B623" s="738" t="s">
        <v>7626</v>
      </c>
      <c r="C623" s="738" t="s">
        <v>6651</v>
      </c>
      <c r="D623" s="738" t="s">
        <v>7635</v>
      </c>
      <c r="E623" s="738" t="s">
        <v>7636</v>
      </c>
      <c r="F623" s="741"/>
      <c r="G623" s="741"/>
      <c r="H623" s="741"/>
      <c r="I623" s="741"/>
      <c r="J623" s="741"/>
      <c r="K623" s="741"/>
      <c r="L623" s="741"/>
      <c r="M623" s="741"/>
      <c r="N623" s="741">
        <v>1</v>
      </c>
      <c r="O623" s="741">
        <v>1594</v>
      </c>
      <c r="P623" s="754"/>
      <c r="Q623" s="742">
        <v>1594</v>
      </c>
    </row>
    <row r="624" spans="1:17" ht="14.4" customHeight="1" x14ac:dyDescent="0.3">
      <c r="A624" s="737" t="s">
        <v>606</v>
      </c>
      <c r="B624" s="738" t="s">
        <v>7626</v>
      </c>
      <c r="C624" s="738" t="s">
        <v>6651</v>
      </c>
      <c r="D624" s="738" t="s">
        <v>7637</v>
      </c>
      <c r="E624" s="738" t="s">
        <v>7638</v>
      </c>
      <c r="F624" s="741">
        <v>1</v>
      </c>
      <c r="G624" s="741">
        <v>3858</v>
      </c>
      <c r="H624" s="741">
        <v>0.96959034933400357</v>
      </c>
      <c r="I624" s="741">
        <v>3858</v>
      </c>
      <c r="J624" s="741">
        <v>1</v>
      </c>
      <c r="K624" s="741">
        <v>3979</v>
      </c>
      <c r="L624" s="741">
        <v>1</v>
      </c>
      <c r="M624" s="741">
        <v>3979</v>
      </c>
      <c r="N624" s="741">
        <v>2</v>
      </c>
      <c r="O624" s="741">
        <v>7964</v>
      </c>
      <c r="P624" s="754">
        <v>2.00150791656195</v>
      </c>
      <c r="Q624" s="742">
        <v>3982</v>
      </c>
    </row>
    <row r="625" spans="1:17" ht="14.4" customHeight="1" x14ac:dyDescent="0.3">
      <c r="A625" s="737" t="s">
        <v>606</v>
      </c>
      <c r="B625" s="738" t="s">
        <v>7626</v>
      </c>
      <c r="C625" s="738" t="s">
        <v>6651</v>
      </c>
      <c r="D625" s="738" t="s">
        <v>7639</v>
      </c>
      <c r="E625" s="738" t="s">
        <v>7640</v>
      </c>
      <c r="F625" s="741">
        <v>1</v>
      </c>
      <c r="G625" s="741">
        <v>4249</v>
      </c>
      <c r="H625" s="741"/>
      <c r="I625" s="741">
        <v>4249</v>
      </c>
      <c r="J625" s="741"/>
      <c r="K625" s="741"/>
      <c r="L625" s="741"/>
      <c r="M625" s="741"/>
      <c r="N625" s="741"/>
      <c r="O625" s="741"/>
      <c r="P625" s="754"/>
      <c r="Q625" s="742"/>
    </row>
    <row r="626" spans="1:17" ht="14.4" customHeight="1" x14ac:dyDescent="0.3">
      <c r="A626" s="737" t="s">
        <v>606</v>
      </c>
      <c r="B626" s="738" t="s">
        <v>7626</v>
      </c>
      <c r="C626" s="738" t="s">
        <v>6651</v>
      </c>
      <c r="D626" s="738" t="s">
        <v>7641</v>
      </c>
      <c r="E626" s="738" t="s">
        <v>7642</v>
      </c>
      <c r="F626" s="741">
        <v>1</v>
      </c>
      <c r="G626" s="741">
        <v>5356</v>
      </c>
      <c r="H626" s="741"/>
      <c r="I626" s="741">
        <v>5356</v>
      </c>
      <c r="J626" s="741"/>
      <c r="K626" s="741"/>
      <c r="L626" s="741"/>
      <c r="M626" s="741"/>
      <c r="N626" s="741"/>
      <c r="O626" s="741"/>
      <c r="P626" s="754"/>
      <c r="Q626" s="742"/>
    </row>
    <row r="627" spans="1:17" ht="14.4" customHeight="1" x14ac:dyDescent="0.3">
      <c r="A627" s="737" t="s">
        <v>606</v>
      </c>
      <c r="B627" s="738" t="s">
        <v>7626</v>
      </c>
      <c r="C627" s="738" t="s">
        <v>6651</v>
      </c>
      <c r="D627" s="738" t="s">
        <v>7643</v>
      </c>
      <c r="E627" s="738" t="s">
        <v>7644</v>
      </c>
      <c r="F627" s="741"/>
      <c r="G627" s="741"/>
      <c r="H627" s="741"/>
      <c r="I627" s="741"/>
      <c r="J627" s="741">
        <v>2</v>
      </c>
      <c r="K627" s="741">
        <v>2644</v>
      </c>
      <c r="L627" s="741">
        <v>1</v>
      </c>
      <c r="M627" s="741">
        <v>1322</v>
      </c>
      <c r="N627" s="741">
        <v>2</v>
      </c>
      <c r="O627" s="741">
        <v>2648</v>
      </c>
      <c r="P627" s="754">
        <v>1.0015128593040847</v>
      </c>
      <c r="Q627" s="742">
        <v>1324</v>
      </c>
    </row>
    <row r="628" spans="1:17" ht="14.4" customHeight="1" x14ac:dyDescent="0.3">
      <c r="A628" s="737" t="s">
        <v>606</v>
      </c>
      <c r="B628" s="738" t="s">
        <v>7626</v>
      </c>
      <c r="C628" s="738" t="s">
        <v>6651</v>
      </c>
      <c r="D628" s="738" t="s">
        <v>7645</v>
      </c>
      <c r="E628" s="738" t="s">
        <v>7646</v>
      </c>
      <c r="F628" s="741"/>
      <c r="G628" s="741"/>
      <c r="H628" s="741"/>
      <c r="I628" s="741"/>
      <c r="J628" s="741">
        <v>1</v>
      </c>
      <c r="K628" s="741">
        <v>4594</v>
      </c>
      <c r="L628" s="741">
        <v>1</v>
      </c>
      <c r="M628" s="741">
        <v>4594</v>
      </c>
      <c r="N628" s="741"/>
      <c r="O628" s="741"/>
      <c r="P628" s="754"/>
      <c r="Q628" s="742"/>
    </row>
    <row r="629" spans="1:17" ht="14.4" customHeight="1" x14ac:dyDescent="0.3">
      <c r="A629" s="737" t="s">
        <v>606</v>
      </c>
      <c r="B629" s="738" t="s">
        <v>7626</v>
      </c>
      <c r="C629" s="738" t="s">
        <v>6651</v>
      </c>
      <c r="D629" s="738" t="s">
        <v>7647</v>
      </c>
      <c r="E629" s="738" t="s">
        <v>7648</v>
      </c>
      <c r="F629" s="741">
        <v>1</v>
      </c>
      <c r="G629" s="741">
        <v>3967</v>
      </c>
      <c r="H629" s="741"/>
      <c r="I629" s="741">
        <v>3967</v>
      </c>
      <c r="J629" s="741"/>
      <c r="K629" s="741"/>
      <c r="L629" s="741"/>
      <c r="M629" s="741"/>
      <c r="N629" s="741">
        <v>2</v>
      </c>
      <c r="O629" s="741">
        <v>8228</v>
      </c>
      <c r="P629" s="754"/>
      <c r="Q629" s="742">
        <v>4114</v>
      </c>
    </row>
    <row r="630" spans="1:17" ht="14.4" customHeight="1" x14ac:dyDescent="0.3">
      <c r="A630" s="737" t="s">
        <v>606</v>
      </c>
      <c r="B630" s="738" t="s">
        <v>7626</v>
      </c>
      <c r="C630" s="738" t="s">
        <v>6651</v>
      </c>
      <c r="D630" s="738" t="s">
        <v>7649</v>
      </c>
      <c r="E630" s="738" t="s">
        <v>7650</v>
      </c>
      <c r="F630" s="741">
        <v>2</v>
      </c>
      <c r="G630" s="741">
        <v>676</v>
      </c>
      <c r="H630" s="741">
        <v>0.63118580765639587</v>
      </c>
      <c r="I630" s="741">
        <v>338</v>
      </c>
      <c r="J630" s="741">
        <v>3</v>
      </c>
      <c r="K630" s="741">
        <v>1071</v>
      </c>
      <c r="L630" s="741">
        <v>1</v>
      </c>
      <c r="M630" s="741">
        <v>357</v>
      </c>
      <c r="N630" s="741">
        <v>2</v>
      </c>
      <c r="O630" s="741">
        <v>714</v>
      </c>
      <c r="P630" s="754">
        <v>0.66666666666666663</v>
      </c>
      <c r="Q630" s="742">
        <v>357</v>
      </c>
    </row>
    <row r="631" spans="1:17" ht="14.4" customHeight="1" x14ac:dyDescent="0.3">
      <c r="A631" s="737" t="s">
        <v>606</v>
      </c>
      <c r="B631" s="738" t="s">
        <v>7626</v>
      </c>
      <c r="C631" s="738" t="s">
        <v>6651</v>
      </c>
      <c r="D631" s="738" t="s">
        <v>7651</v>
      </c>
      <c r="E631" s="738" t="s">
        <v>7652</v>
      </c>
      <c r="F631" s="741"/>
      <c r="G631" s="741"/>
      <c r="H631" s="741"/>
      <c r="I631" s="741"/>
      <c r="J631" s="741">
        <v>6</v>
      </c>
      <c r="K631" s="741">
        <v>918</v>
      </c>
      <c r="L631" s="741">
        <v>1</v>
      </c>
      <c r="M631" s="741">
        <v>153</v>
      </c>
      <c r="N631" s="741"/>
      <c r="O631" s="741"/>
      <c r="P631" s="754"/>
      <c r="Q631" s="742"/>
    </row>
    <row r="632" spans="1:17" ht="14.4" customHeight="1" x14ac:dyDescent="0.3">
      <c r="A632" s="737" t="s">
        <v>606</v>
      </c>
      <c r="B632" s="738" t="s">
        <v>7626</v>
      </c>
      <c r="C632" s="738" t="s">
        <v>6651</v>
      </c>
      <c r="D632" s="738" t="s">
        <v>7653</v>
      </c>
      <c r="E632" s="738" t="s">
        <v>7654</v>
      </c>
      <c r="F632" s="741"/>
      <c r="G632" s="741"/>
      <c r="H632" s="741"/>
      <c r="I632" s="741"/>
      <c r="J632" s="741">
        <v>3</v>
      </c>
      <c r="K632" s="741">
        <v>38676</v>
      </c>
      <c r="L632" s="741">
        <v>1</v>
      </c>
      <c r="M632" s="741">
        <v>12892</v>
      </c>
      <c r="N632" s="741">
        <v>1</v>
      </c>
      <c r="O632" s="741">
        <v>12901</v>
      </c>
      <c r="P632" s="754">
        <v>0.33356603578446581</v>
      </c>
      <c r="Q632" s="742">
        <v>12901</v>
      </c>
    </row>
    <row r="633" spans="1:17" ht="14.4" customHeight="1" x14ac:dyDescent="0.3">
      <c r="A633" s="737" t="s">
        <v>606</v>
      </c>
      <c r="B633" s="738" t="s">
        <v>7626</v>
      </c>
      <c r="C633" s="738" t="s">
        <v>6651</v>
      </c>
      <c r="D633" s="738" t="s">
        <v>7655</v>
      </c>
      <c r="E633" s="738" t="s">
        <v>7656</v>
      </c>
      <c r="F633" s="741"/>
      <c r="G633" s="741"/>
      <c r="H633" s="741"/>
      <c r="I633" s="741"/>
      <c r="J633" s="741"/>
      <c r="K633" s="741"/>
      <c r="L633" s="741"/>
      <c r="M633" s="741"/>
      <c r="N633" s="741">
        <v>1</v>
      </c>
      <c r="O633" s="741">
        <v>2495</v>
      </c>
      <c r="P633" s="754"/>
      <c r="Q633" s="742">
        <v>2495</v>
      </c>
    </row>
    <row r="634" spans="1:17" ht="14.4" customHeight="1" x14ac:dyDescent="0.3">
      <c r="A634" s="737" t="s">
        <v>606</v>
      </c>
      <c r="B634" s="738" t="s">
        <v>7626</v>
      </c>
      <c r="C634" s="738" t="s">
        <v>6651</v>
      </c>
      <c r="D634" s="738" t="s">
        <v>7657</v>
      </c>
      <c r="E634" s="738" t="s">
        <v>7658</v>
      </c>
      <c r="F634" s="741"/>
      <c r="G634" s="741"/>
      <c r="H634" s="741"/>
      <c r="I634" s="741"/>
      <c r="J634" s="741">
        <v>1</v>
      </c>
      <c r="K634" s="741">
        <v>713</v>
      </c>
      <c r="L634" s="741">
        <v>1</v>
      </c>
      <c r="M634" s="741">
        <v>713</v>
      </c>
      <c r="N634" s="741">
        <v>1</v>
      </c>
      <c r="O634" s="741">
        <v>714</v>
      </c>
      <c r="P634" s="754">
        <v>1.0014025245441796</v>
      </c>
      <c r="Q634" s="742">
        <v>714</v>
      </c>
    </row>
    <row r="635" spans="1:17" ht="14.4" customHeight="1" x14ac:dyDescent="0.3">
      <c r="A635" s="737" t="s">
        <v>606</v>
      </c>
      <c r="B635" s="738" t="s">
        <v>7626</v>
      </c>
      <c r="C635" s="738" t="s">
        <v>6651</v>
      </c>
      <c r="D635" s="738" t="s">
        <v>7659</v>
      </c>
      <c r="E635" s="738" t="s">
        <v>7660</v>
      </c>
      <c r="F635" s="741">
        <v>1</v>
      </c>
      <c r="G635" s="741">
        <v>1373</v>
      </c>
      <c r="H635" s="741">
        <v>0.95017301038062285</v>
      </c>
      <c r="I635" s="741">
        <v>1373</v>
      </c>
      <c r="J635" s="741">
        <v>1</v>
      </c>
      <c r="K635" s="741">
        <v>1445</v>
      </c>
      <c r="L635" s="741">
        <v>1</v>
      </c>
      <c r="M635" s="741">
        <v>1445</v>
      </c>
      <c r="N635" s="741"/>
      <c r="O635" s="741"/>
      <c r="P635" s="754"/>
      <c r="Q635" s="742"/>
    </row>
    <row r="636" spans="1:17" ht="14.4" customHeight="1" x14ac:dyDescent="0.3">
      <c r="A636" s="737" t="s">
        <v>606</v>
      </c>
      <c r="B636" s="738" t="s">
        <v>7626</v>
      </c>
      <c r="C636" s="738" t="s">
        <v>6651</v>
      </c>
      <c r="D636" s="738" t="s">
        <v>7661</v>
      </c>
      <c r="E636" s="738" t="s">
        <v>7662</v>
      </c>
      <c r="F636" s="741"/>
      <c r="G636" s="741"/>
      <c r="H636" s="741"/>
      <c r="I636" s="741"/>
      <c r="J636" s="741">
        <v>2</v>
      </c>
      <c r="K636" s="741">
        <v>9208</v>
      </c>
      <c r="L636" s="741">
        <v>1</v>
      </c>
      <c r="M636" s="741">
        <v>4604</v>
      </c>
      <c r="N636" s="741"/>
      <c r="O636" s="741"/>
      <c r="P636" s="754"/>
      <c r="Q636" s="742"/>
    </row>
    <row r="637" spans="1:17" ht="14.4" customHeight="1" x14ac:dyDescent="0.3">
      <c r="A637" s="737" t="s">
        <v>606</v>
      </c>
      <c r="B637" s="738" t="s">
        <v>7626</v>
      </c>
      <c r="C637" s="738" t="s">
        <v>6651</v>
      </c>
      <c r="D637" s="738" t="s">
        <v>7663</v>
      </c>
      <c r="E637" s="738" t="s">
        <v>7664</v>
      </c>
      <c r="F637" s="741">
        <v>1</v>
      </c>
      <c r="G637" s="741">
        <v>4479</v>
      </c>
      <c r="H637" s="741"/>
      <c r="I637" s="741">
        <v>4479</v>
      </c>
      <c r="J637" s="741"/>
      <c r="K637" s="741"/>
      <c r="L637" s="741"/>
      <c r="M637" s="741"/>
      <c r="N637" s="741">
        <v>1</v>
      </c>
      <c r="O637" s="741">
        <v>4617</v>
      </c>
      <c r="P637" s="754"/>
      <c r="Q637" s="742">
        <v>4617</v>
      </c>
    </row>
    <row r="638" spans="1:17" ht="14.4" customHeight="1" x14ac:dyDescent="0.3">
      <c r="A638" s="737" t="s">
        <v>606</v>
      </c>
      <c r="B638" s="738" t="s">
        <v>7626</v>
      </c>
      <c r="C638" s="738" t="s">
        <v>6651</v>
      </c>
      <c r="D638" s="738" t="s">
        <v>7665</v>
      </c>
      <c r="E638" s="738" t="s">
        <v>7666</v>
      </c>
      <c r="F638" s="741">
        <v>1</v>
      </c>
      <c r="G638" s="741">
        <v>14150</v>
      </c>
      <c r="H638" s="741"/>
      <c r="I638" s="741">
        <v>14150</v>
      </c>
      <c r="J638" s="741"/>
      <c r="K638" s="741"/>
      <c r="L638" s="741"/>
      <c r="M638" s="741"/>
      <c r="N638" s="741"/>
      <c r="O638" s="741"/>
      <c r="P638" s="754"/>
      <c r="Q638" s="742"/>
    </row>
    <row r="639" spans="1:17" ht="14.4" customHeight="1" x14ac:dyDescent="0.3">
      <c r="A639" s="737" t="s">
        <v>606</v>
      </c>
      <c r="B639" s="738" t="s">
        <v>7667</v>
      </c>
      <c r="C639" s="738" t="s">
        <v>6651</v>
      </c>
      <c r="D639" s="738" t="s">
        <v>7629</v>
      </c>
      <c r="E639" s="738" t="s">
        <v>7630</v>
      </c>
      <c r="F639" s="741"/>
      <c r="G639" s="741"/>
      <c r="H639" s="741"/>
      <c r="I639" s="741"/>
      <c r="J639" s="741">
        <v>2</v>
      </c>
      <c r="K639" s="741">
        <v>348</v>
      </c>
      <c r="L639" s="741">
        <v>1</v>
      </c>
      <c r="M639" s="741">
        <v>174</v>
      </c>
      <c r="N639" s="741"/>
      <c r="O639" s="741"/>
      <c r="P639" s="754"/>
      <c r="Q639" s="742"/>
    </row>
    <row r="640" spans="1:17" ht="14.4" customHeight="1" x14ac:dyDescent="0.3">
      <c r="A640" s="737" t="s">
        <v>606</v>
      </c>
      <c r="B640" s="738" t="s">
        <v>7667</v>
      </c>
      <c r="C640" s="738" t="s">
        <v>6651</v>
      </c>
      <c r="D640" s="738" t="s">
        <v>7481</v>
      </c>
      <c r="E640" s="738" t="s">
        <v>7482</v>
      </c>
      <c r="F640" s="741"/>
      <c r="G640" s="741"/>
      <c r="H640" s="741"/>
      <c r="I640" s="741"/>
      <c r="J640" s="741">
        <v>2</v>
      </c>
      <c r="K640" s="741">
        <v>1080</v>
      </c>
      <c r="L640" s="741">
        <v>1</v>
      </c>
      <c r="M640" s="741">
        <v>540</v>
      </c>
      <c r="N640" s="741"/>
      <c r="O640" s="741"/>
      <c r="P640" s="754"/>
      <c r="Q640" s="742"/>
    </row>
    <row r="641" spans="1:17" ht="14.4" customHeight="1" x14ac:dyDescent="0.3">
      <c r="A641" s="737" t="s">
        <v>606</v>
      </c>
      <c r="B641" s="738" t="s">
        <v>7667</v>
      </c>
      <c r="C641" s="738" t="s">
        <v>6651</v>
      </c>
      <c r="D641" s="738" t="s">
        <v>7668</v>
      </c>
      <c r="E641" s="738" t="s">
        <v>7669</v>
      </c>
      <c r="F641" s="741"/>
      <c r="G641" s="741"/>
      <c r="H641" s="741"/>
      <c r="I641" s="741"/>
      <c r="J641" s="741">
        <v>1</v>
      </c>
      <c r="K641" s="741">
        <v>1543</v>
      </c>
      <c r="L641" s="741">
        <v>1</v>
      </c>
      <c r="M641" s="741">
        <v>1543</v>
      </c>
      <c r="N641" s="741"/>
      <c r="O641" s="741"/>
      <c r="P641" s="754"/>
      <c r="Q641" s="742"/>
    </row>
    <row r="642" spans="1:17" ht="14.4" customHeight="1" x14ac:dyDescent="0.3">
      <c r="A642" s="737" t="s">
        <v>606</v>
      </c>
      <c r="B642" s="738" t="s">
        <v>7667</v>
      </c>
      <c r="C642" s="738" t="s">
        <v>6651</v>
      </c>
      <c r="D642" s="738" t="s">
        <v>7670</v>
      </c>
      <c r="E642" s="738" t="s">
        <v>7671</v>
      </c>
      <c r="F642" s="741">
        <v>2</v>
      </c>
      <c r="G642" s="741">
        <v>8588</v>
      </c>
      <c r="H642" s="741"/>
      <c r="I642" s="741">
        <v>4294</v>
      </c>
      <c r="J642" s="741"/>
      <c r="K642" s="741"/>
      <c r="L642" s="741"/>
      <c r="M642" s="741"/>
      <c r="N642" s="741"/>
      <c r="O642" s="741"/>
      <c r="P642" s="754"/>
      <c r="Q642" s="742"/>
    </row>
    <row r="643" spans="1:17" ht="14.4" customHeight="1" x14ac:dyDescent="0.3">
      <c r="A643" s="737" t="s">
        <v>606</v>
      </c>
      <c r="B643" s="738" t="s">
        <v>7667</v>
      </c>
      <c r="C643" s="738" t="s">
        <v>6651</v>
      </c>
      <c r="D643" s="738" t="s">
        <v>7433</v>
      </c>
      <c r="E643" s="738" t="s">
        <v>7434</v>
      </c>
      <c r="F643" s="741">
        <v>10</v>
      </c>
      <c r="G643" s="741">
        <v>4860</v>
      </c>
      <c r="H643" s="741">
        <v>1.944</v>
      </c>
      <c r="I643" s="741">
        <v>486</v>
      </c>
      <c r="J643" s="741">
        <v>5</v>
      </c>
      <c r="K643" s="741">
        <v>2500</v>
      </c>
      <c r="L643" s="741">
        <v>1</v>
      </c>
      <c r="M643" s="741">
        <v>500</v>
      </c>
      <c r="N643" s="741">
        <v>10</v>
      </c>
      <c r="O643" s="741">
        <v>5010</v>
      </c>
      <c r="P643" s="754">
        <v>2.004</v>
      </c>
      <c r="Q643" s="742">
        <v>501</v>
      </c>
    </row>
    <row r="644" spans="1:17" ht="14.4" customHeight="1" x14ac:dyDescent="0.3">
      <c r="A644" s="737" t="s">
        <v>606</v>
      </c>
      <c r="B644" s="738" t="s">
        <v>7667</v>
      </c>
      <c r="C644" s="738" t="s">
        <v>6651</v>
      </c>
      <c r="D644" s="738" t="s">
        <v>7672</v>
      </c>
      <c r="E644" s="738" t="s">
        <v>7673</v>
      </c>
      <c r="F644" s="741"/>
      <c r="G644" s="741"/>
      <c r="H644" s="741"/>
      <c r="I644" s="741"/>
      <c r="J644" s="741">
        <v>1</v>
      </c>
      <c r="K644" s="741">
        <v>2549</v>
      </c>
      <c r="L644" s="741">
        <v>1</v>
      </c>
      <c r="M644" s="741">
        <v>2549</v>
      </c>
      <c r="N644" s="741"/>
      <c r="O644" s="741"/>
      <c r="P644" s="754"/>
      <c r="Q644" s="742"/>
    </row>
    <row r="645" spans="1:17" ht="14.4" customHeight="1" x14ac:dyDescent="0.3">
      <c r="A645" s="737" t="s">
        <v>606</v>
      </c>
      <c r="B645" s="738" t="s">
        <v>7667</v>
      </c>
      <c r="C645" s="738" t="s">
        <v>6651</v>
      </c>
      <c r="D645" s="738" t="s">
        <v>7435</v>
      </c>
      <c r="E645" s="738" t="s">
        <v>7436</v>
      </c>
      <c r="F645" s="741"/>
      <c r="G645" s="741"/>
      <c r="H645" s="741"/>
      <c r="I645" s="741"/>
      <c r="J645" s="741">
        <v>2</v>
      </c>
      <c r="K645" s="741">
        <v>1358</v>
      </c>
      <c r="L645" s="741">
        <v>1</v>
      </c>
      <c r="M645" s="741">
        <v>679</v>
      </c>
      <c r="N645" s="741">
        <v>8</v>
      </c>
      <c r="O645" s="741">
        <v>5432</v>
      </c>
      <c r="P645" s="754">
        <v>4</v>
      </c>
      <c r="Q645" s="742">
        <v>679</v>
      </c>
    </row>
    <row r="646" spans="1:17" ht="14.4" customHeight="1" x14ac:dyDescent="0.3">
      <c r="A646" s="737" t="s">
        <v>606</v>
      </c>
      <c r="B646" s="738" t="s">
        <v>7667</v>
      </c>
      <c r="C646" s="738" t="s">
        <v>6651</v>
      </c>
      <c r="D646" s="738" t="s">
        <v>7674</v>
      </c>
      <c r="E646" s="738" t="s">
        <v>7675</v>
      </c>
      <c r="F646" s="741">
        <v>1</v>
      </c>
      <c r="G646" s="741">
        <v>925</v>
      </c>
      <c r="H646" s="741"/>
      <c r="I646" s="741">
        <v>925</v>
      </c>
      <c r="J646" s="741"/>
      <c r="K646" s="741"/>
      <c r="L646" s="741"/>
      <c r="M646" s="741"/>
      <c r="N646" s="741"/>
      <c r="O646" s="741"/>
      <c r="P646" s="754"/>
      <c r="Q646" s="742"/>
    </row>
    <row r="647" spans="1:17" ht="14.4" customHeight="1" x14ac:dyDescent="0.3">
      <c r="A647" s="737" t="s">
        <v>606</v>
      </c>
      <c r="B647" s="738" t="s">
        <v>7667</v>
      </c>
      <c r="C647" s="738" t="s">
        <v>6651</v>
      </c>
      <c r="D647" s="738" t="s">
        <v>7676</v>
      </c>
      <c r="E647" s="738" t="s">
        <v>7677</v>
      </c>
      <c r="F647" s="741">
        <v>2</v>
      </c>
      <c r="G647" s="741">
        <v>2734</v>
      </c>
      <c r="H647" s="741"/>
      <c r="I647" s="741">
        <v>1367</v>
      </c>
      <c r="J647" s="741"/>
      <c r="K647" s="741"/>
      <c r="L647" s="741"/>
      <c r="M647" s="741"/>
      <c r="N647" s="741">
        <v>2</v>
      </c>
      <c r="O647" s="741">
        <v>2800</v>
      </c>
      <c r="P647" s="754"/>
      <c r="Q647" s="742">
        <v>1400</v>
      </c>
    </row>
    <row r="648" spans="1:17" ht="14.4" customHeight="1" x14ac:dyDescent="0.3">
      <c r="A648" s="737" t="s">
        <v>606</v>
      </c>
      <c r="B648" s="738" t="s">
        <v>7667</v>
      </c>
      <c r="C648" s="738" t="s">
        <v>6651</v>
      </c>
      <c r="D648" s="738" t="s">
        <v>7678</v>
      </c>
      <c r="E648" s="738" t="s">
        <v>7679</v>
      </c>
      <c r="F648" s="741">
        <v>13</v>
      </c>
      <c r="G648" s="741">
        <v>13156</v>
      </c>
      <c r="H648" s="741">
        <v>4.2534755900420302</v>
      </c>
      <c r="I648" s="741">
        <v>1012</v>
      </c>
      <c r="J648" s="741">
        <v>3</v>
      </c>
      <c r="K648" s="741">
        <v>3093</v>
      </c>
      <c r="L648" s="741">
        <v>1</v>
      </c>
      <c r="M648" s="741">
        <v>1031</v>
      </c>
      <c r="N648" s="741">
        <v>14</v>
      </c>
      <c r="O648" s="741">
        <v>14448</v>
      </c>
      <c r="P648" s="754">
        <v>4.6711930164888456</v>
      </c>
      <c r="Q648" s="742">
        <v>1032</v>
      </c>
    </row>
    <row r="649" spans="1:17" ht="14.4" customHeight="1" x14ac:dyDescent="0.3">
      <c r="A649" s="737" t="s">
        <v>606</v>
      </c>
      <c r="B649" s="738" t="s">
        <v>7667</v>
      </c>
      <c r="C649" s="738" t="s">
        <v>6651</v>
      </c>
      <c r="D649" s="738" t="s">
        <v>7680</v>
      </c>
      <c r="E649" s="738" t="s">
        <v>7681</v>
      </c>
      <c r="F649" s="741">
        <v>2</v>
      </c>
      <c r="G649" s="741">
        <v>4034</v>
      </c>
      <c r="H649" s="741">
        <v>0.64092786781061328</v>
      </c>
      <c r="I649" s="741">
        <v>2017</v>
      </c>
      <c r="J649" s="741">
        <v>3</v>
      </c>
      <c r="K649" s="741">
        <v>6294</v>
      </c>
      <c r="L649" s="741">
        <v>1</v>
      </c>
      <c r="M649" s="741">
        <v>2098</v>
      </c>
      <c r="N649" s="741"/>
      <c r="O649" s="741"/>
      <c r="P649" s="754"/>
      <c r="Q649" s="742"/>
    </row>
    <row r="650" spans="1:17" ht="14.4" customHeight="1" x14ac:dyDescent="0.3">
      <c r="A650" s="737" t="s">
        <v>606</v>
      </c>
      <c r="B650" s="738" t="s">
        <v>7667</v>
      </c>
      <c r="C650" s="738" t="s">
        <v>6651</v>
      </c>
      <c r="D650" s="738" t="s">
        <v>7682</v>
      </c>
      <c r="E650" s="738" t="s">
        <v>7683</v>
      </c>
      <c r="F650" s="741">
        <v>3</v>
      </c>
      <c r="G650" s="741">
        <v>10551</v>
      </c>
      <c r="H650" s="741">
        <v>0.96807046518029172</v>
      </c>
      <c r="I650" s="741">
        <v>3517</v>
      </c>
      <c r="J650" s="741">
        <v>3</v>
      </c>
      <c r="K650" s="741">
        <v>10899</v>
      </c>
      <c r="L650" s="741">
        <v>1</v>
      </c>
      <c r="M650" s="741">
        <v>3633</v>
      </c>
      <c r="N650" s="741"/>
      <c r="O650" s="741"/>
      <c r="P650" s="754"/>
      <c r="Q650" s="742"/>
    </row>
    <row r="651" spans="1:17" ht="14.4" customHeight="1" x14ac:dyDescent="0.3">
      <c r="A651" s="737" t="s">
        <v>606</v>
      </c>
      <c r="B651" s="738" t="s">
        <v>7667</v>
      </c>
      <c r="C651" s="738" t="s">
        <v>6651</v>
      </c>
      <c r="D651" s="738" t="s">
        <v>7580</v>
      </c>
      <c r="E651" s="738" t="s">
        <v>7581</v>
      </c>
      <c r="F651" s="741">
        <v>4</v>
      </c>
      <c r="G651" s="741">
        <v>4940</v>
      </c>
      <c r="H651" s="741"/>
      <c r="I651" s="741">
        <v>1235</v>
      </c>
      <c r="J651" s="741"/>
      <c r="K651" s="741"/>
      <c r="L651" s="741"/>
      <c r="M651" s="741"/>
      <c r="N651" s="741"/>
      <c r="O651" s="741"/>
      <c r="P651" s="754"/>
      <c r="Q651" s="742"/>
    </row>
    <row r="652" spans="1:17" ht="14.4" customHeight="1" x14ac:dyDescent="0.3">
      <c r="A652" s="737" t="s">
        <v>606</v>
      </c>
      <c r="B652" s="738" t="s">
        <v>7667</v>
      </c>
      <c r="C652" s="738" t="s">
        <v>6651</v>
      </c>
      <c r="D652" s="738" t="s">
        <v>7684</v>
      </c>
      <c r="E652" s="738" t="s">
        <v>7685</v>
      </c>
      <c r="F652" s="741">
        <v>2</v>
      </c>
      <c r="G652" s="741">
        <v>1892</v>
      </c>
      <c r="H652" s="741"/>
      <c r="I652" s="741">
        <v>946</v>
      </c>
      <c r="J652" s="741"/>
      <c r="K652" s="741"/>
      <c r="L652" s="741"/>
      <c r="M652" s="741"/>
      <c r="N652" s="741"/>
      <c r="O652" s="741"/>
      <c r="P652" s="754"/>
      <c r="Q652" s="742"/>
    </row>
    <row r="653" spans="1:17" ht="14.4" customHeight="1" x14ac:dyDescent="0.3">
      <c r="A653" s="737" t="s">
        <v>606</v>
      </c>
      <c r="B653" s="738" t="s">
        <v>7667</v>
      </c>
      <c r="C653" s="738" t="s">
        <v>6651</v>
      </c>
      <c r="D653" s="738" t="s">
        <v>7686</v>
      </c>
      <c r="E653" s="738" t="s">
        <v>7687</v>
      </c>
      <c r="F653" s="741">
        <v>1</v>
      </c>
      <c r="G653" s="741">
        <v>825</v>
      </c>
      <c r="H653" s="741">
        <v>0.97748815165876779</v>
      </c>
      <c r="I653" s="741">
        <v>825</v>
      </c>
      <c r="J653" s="741">
        <v>1</v>
      </c>
      <c r="K653" s="741">
        <v>844</v>
      </c>
      <c r="L653" s="741">
        <v>1</v>
      </c>
      <c r="M653" s="741">
        <v>844</v>
      </c>
      <c r="N653" s="741"/>
      <c r="O653" s="741"/>
      <c r="P653" s="754"/>
      <c r="Q653" s="742"/>
    </row>
    <row r="654" spans="1:17" ht="14.4" customHeight="1" x14ac:dyDescent="0.3">
      <c r="A654" s="737" t="s">
        <v>606</v>
      </c>
      <c r="B654" s="738" t="s">
        <v>7667</v>
      </c>
      <c r="C654" s="738" t="s">
        <v>6651</v>
      </c>
      <c r="D654" s="738" t="s">
        <v>7688</v>
      </c>
      <c r="E654" s="738" t="s">
        <v>7689</v>
      </c>
      <c r="F654" s="741">
        <v>1</v>
      </c>
      <c r="G654" s="741">
        <v>798</v>
      </c>
      <c r="H654" s="741"/>
      <c r="I654" s="741">
        <v>798</v>
      </c>
      <c r="J654" s="741"/>
      <c r="K654" s="741"/>
      <c r="L654" s="741"/>
      <c r="M654" s="741"/>
      <c r="N654" s="741"/>
      <c r="O654" s="741"/>
      <c r="P654" s="754"/>
      <c r="Q654" s="742"/>
    </row>
    <row r="655" spans="1:17" ht="14.4" customHeight="1" x14ac:dyDescent="0.3">
      <c r="A655" s="737" t="s">
        <v>606</v>
      </c>
      <c r="B655" s="738" t="s">
        <v>7667</v>
      </c>
      <c r="C655" s="738" t="s">
        <v>6651</v>
      </c>
      <c r="D655" s="738" t="s">
        <v>3655</v>
      </c>
      <c r="E655" s="738" t="s">
        <v>7690</v>
      </c>
      <c r="F655" s="741">
        <v>1</v>
      </c>
      <c r="G655" s="741">
        <v>2365</v>
      </c>
      <c r="H655" s="741">
        <v>0.95748987854251011</v>
      </c>
      <c r="I655" s="741">
        <v>2365</v>
      </c>
      <c r="J655" s="741">
        <v>1</v>
      </c>
      <c r="K655" s="741">
        <v>2470</v>
      </c>
      <c r="L655" s="741">
        <v>1</v>
      </c>
      <c r="M655" s="741">
        <v>2470</v>
      </c>
      <c r="N655" s="741"/>
      <c r="O655" s="741"/>
      <c r="P655" s="754"/>
      <c r="Q655" s="742"/>
    </row>
    <row r="656" spans="1:17" ht="14.4" customHeight="1" x14ac:dyDescent="0.3">
      <c r="A656" s="737" t="s">
        <v>606</v>
      </c>
      <c r="B656" s="738" t="s">
        <v>7667</v>
      </c>
      <c r="C656" s="738" t="s">
        <v>6651</v>
      </c>
      <c r="D656" s="738" t="s">
        <v>7691</v>
      </c>
      <c r="E656" s="738" t="s">
        <v>7692</v>
      </c>
      <c r="F656" s="741">
        <v>1</v>
      </c>
      <c r="G656" s="741">
        <v>901</v>
      </c>
      <c r="H656" s="741">
        <v>0.98148148148148151</v>
      </c>
      <c r="I656" s="741">
        <v>901</v>
      </c>
      <c r="J656" s="741">
        <v>1</v>
      </c>
      <c r="K656" s="741">
        <v>918</v>
      </c>
      <c r="L656" s="741">
        <v>1</v>
      </c>
      <c r="M656" s="741">
        <v>918</v>
      </c>
      <c r="N656" s="741">
        <v>2</v>
      </c>
      <c r="O656" s="741">
        <v>1838</v>
      </c>
      <c r="P656" s="754">
        <v>2.0021786492374729</v>
      </c>
      <c r="Q656" s="742">
        <v>919</v>
      </c>
    </row>
    <row r="657" spans="1:17" ht="14.4" customHeight="1" x14ac:dyDescent="0.3">
      <c r="A657" s="737" t="s">
        <v>606</v>
      </c>
      <c r="B657" s="738" t="s">
        <v>7667</v>
      </c>
      <c r="C657" s="738" t="s">
        <v>6651</v>
      </c>
      <c r="D657" s="738" t="s">
        <v>7693</v>
      </c>
      <c r="E657" s="738" t="s">
        <v>7694</v>
      </c>
      <c r="F657" s="741">
        <v>1</v>
      </c>
      <c r="G657" s="741">
        <v>3459</v>
      </c>
      <c r="H657" s="741"/>
      <c r="I657" s="741">
        <v>3459</v>
      </c>
      <c r="J657" s="741"/>
      <c r="K657" s="741"/>
      <c r="L657" s="741"/>
      <c r="M657" s="741"/>
      <c r="N657" s="741">
        <v>1</v>
      </c>
      <c r="O657" s="741">
        <v>3579</v>
      </c>
      <c r="P657" s="754"/>
      <c r="Q657" s="742">
        <v>3579</v>
      </c>
    </row>
    <row r="658" spans="1:17" ht="14.4" customHeight="1" x14ac:dyDescent="0.3">
      <c r="A658" s="737" t="s">
        <v>606</v>
      </c>
      <c r="B658" s="738" t="s">
        <v>7667</v>
      </c>
      <c r="C658" s="738" t="s">
        <v>6651</v>
      </c>
      <c r="D658" s="738" t="s">
        <v>7695</v>
      </c>
      <c r="E658" s="738" t="s">
        <v>7696</v>
      </c>
      <c r="F658" s="741">
        <v>27</v>
      </c>
      <c r="G658" s="741">
        <v>40797</v>
      </c>
      <c r="H658" s="741">
        <v>1.3017549457562221</v>
      </c>
      <c r="I658" s="741">
        <v>1511</v>
      </c>
      <c r="J658" s="741">
        <v>20</v>
      </c>
      <c r="K658" s="741">
        <v>31340</v>
      </c>
      <c r="L658" s="741">
        <v>1</v>
      </c>
      <c r="M658" s="741">
        <v>1567</v>
      </c>
      <c r="N658" s="741">
        <v>12</v>
      </c>
      <c r="O658" s="741">
        <v>18816</v>
      </c>
      <c r="P658" s="754">
        <v>0.60038289725590299</v>
      </c>
      <c r="Q658" s="742">
        <v>1568</v>
      </c>
    </row>
    <row r="659" spans="1:17" ht="14.4" customHeight="1" x14ac:dyDescent="0.3">
      <c r="A659" s="737" t="s">
        <v>606</v>
      </c>
      <c r="B659" s="738" t="s">
        <v>7667</v>
      </c>
      <c r="C659" s="738" t="s">
        <v>6651</v>
      </c>
      <c r="D659" s="738" t="s">
        <v>7697</v>
      </c>
      <c r="E659" s="738" t="s">
        <v>7698</v>
      </c>
      <c r="F659" s="741"/>
      <c r="G659" s="741"/>
      <c r="H659" s="741"/>
      <c r="I659" s="741"/>
      <c r="J659" s="741">
        <v>2</v>
      </c>
      <c r="K659" s="741">
        <v>3572</v>
      </c>
      <c r="L659" s="741">
        <v>1</v>
      </c>
      <c r="M659" s="741">
        <v>1786</v>
      </c>
      <c r="N659" s="741"/>
      <c r="O659" s="741"/>
      <c r="P659" s="754"/>
      <c r="Q659" s="742"/>
    </row>
    <row r="660" spans="1:17" ht="14.4" customHeight="1" x14ac:dyDescent="0.3">
      <c r="A660" s="737" t="s">
        <v>606</v>
      </c>
      <c r="B660" s="738" t="s">
        <v>7667</v>
      </c>
      <c r="C660" s="738" t="s">
        <v>6651</v>
      </c>
      <c r="D660" s="738" t="s">
        <v>7699</v>
      </c>
      <c r="E660" s="738" t="s">
        <v>7700</v>
      </c>
      <c r="F660" s="741">
        <v>3</v>
      </c>
      <c r="G660" s="741">
        <v>6534</v>
      </c>
      <c r="H660" s="741">
        <v>0.72696929238985308</v>
      </c>
      <c r="I660" s="741">
        <v>2178</v>
      </c>
      <c r="J660" s="741">
        <v>4</v>
      </c>
      <c r="K660" s="741">
        <v>8988</v>
      </c>
      <c r="L660" s="741">
        <v>1</v>
      </c>
      <c r="M660" s="741">
        <v>2247</v>
      </c>
      <c r="N660" s="741">
        <v>1</v>
      </c>
      <c r="O660" s="741">
        <v>2248</v>
      </c>
      <c r="P660" s="754">
        <v>0.25011125945705387</v>
      </c>
      <c r="Q660" s="742">
        <v>2248</v>
      </c>
    </row>
    <row r="661" spans="1:17" ht="14.4" customHeight="1" x14ac:dyDescent="0.3">
      <c r="A661" s="737" t="s">
        <v>606</v>
      </c>
      <c r="B661" s="738" t="s">
        <v>7667</v>
      </c>
      <c r="C661" s="738" t="s">
        <v>6651</v>
      </c>
      <c r="D661" s="738" t="s">
        <v>7701</v>
      </c>
      <c r="E661" s="738" t="s">
        <v>7702</v>
      </c>
      <c r="F661" s="741">
        <v>25</v>
      </c>
      <c r="G661" s="741">
        <v>2050</v>
      </c>
      <c r="H661" s="741">
        <v>1.0364004044489383</v>
      </c>
      <c r="I661" s="741">
        <v>82</v>
      </c>
      <c r="J661" s="741">
        <v>23</v>
      </c>
      <c r="K661" s="741">
        <v>1978</v>
      </c>
      <c r="L661" s="741">
        <v>1</v>
      </c>
      <c r="M661" s="741">
        <v>86</v>
      </c>
      <c r="N661" s="741">
        <v>18</v>
      </c>
      <c r="O661" s="741">
        <v>1548</v>
      </c>
      <c r="P661" s="754">
        <v>0.78260869565217395</v>
      </c>
      <c r="Q661" s="742">
        <v>86</v>
      </c>
    </row>
    <row r="662" spans="1:17" ht="14.4" customHeight="1" x14ac:dyDescent="0.3">
      <c r="A662" s="737" t="s">
        <v>606</v>
      </c>
      <c r="B662" s="738" t="s">
        <v>7667</v>
      </c>
      <c r="C662" s="738" t="s">
        <v>6651</v>
      </c>
      <c r="D662" s="738" t="s">
        <v>7505</v>
      </c>
      <c r="E662" s="738" t="s">
        <v>7506</v>
      </c>
      <c r="F662" s="741"/>
      <c r="G662" s="741"/>
      <c r="H662" s="741"/>
      <c r="I662" s="741"/>
      <c r="J662" s="741"/>
      <c r="K662" s="741"/>
      <c r="L662" s="741"/>
      <c r="M662" s="741"/>
      <c r="N662" s="741">
        <v>2</v>
      </c>
      <c r="O662" s="741">
        <v>890</v>
      </c>
      <c r="P662" s="754"/>
      <c r="Q662" s="742">
        <v>445</v>
      </c>
    </row>
    <row r="663" spans="1:17" ht="14.4" customHeight="1" x14ac:dyDescent="0.3">
      <c r="A663" s="737" t="s">
        <v>606</v>
      </c>
      <c r="B663" s="738" t="s">
        <v>7667</v>
      </c>
      <c r="C663" s="738" t="s">
        <v>6651</v>
      </c>
      <c r="D663" s="738" t="s">
        <v>7507</v>
      </c>
      <c r="E663" s="738" t="s">
        <v>7508</v>
      </c>
      <c r="F663" s="741">
        <v>2</v>
      </c>
      <c r="G663" s="741">
        <v>2100</v>
      </c>
      <c r="H663" s="741">
        <v>1.9755409219190969</v>
      </c>
      <c r="I663" s="741">
        <v>1050</v>
      </c>
      <c r="J663" s="741">
        <v>1</v>
      </c>
      <c r="K663" s="741">
        <v>1063</v>
      </c>
      <c r="L663" s="741">
        <v>1</v>
      </c>
      <c r="M663" s="741">
        <v>1063</v>
      </c>
      <c r="N663" s="741">
        <v>1</v>
      </c>
      <c r="O663" s="741">
        <v>1063</v>
      </c>
      <c r="P663" s="754">
        <v>1</v>
      </c>
      <c r="Q663" s="742">
        <v>1063</v>
      </c>
    </row>
    <row r="664" spans="1:17" ht="14.4" customHeight="1" x14ac:dyDescent="0.3">
      <c r="A664" s="737" t="s">
        <v>606</v>
      </c>
      <c r="B664" s="738" t="s">
        <v>7667</v>
      </c>
      <c r="C664" s="738" t="s">
        <v>6651</v>
      </c>
      <c r="D664" s="738" t="s">
        <v>7703</v>
      </c>
      <c r="E664" s="738" t="s">
        <v>7704</v>
      </c>
      <c r="F664" s="741">
        <v>4</v>
      </c>
      <c r="G664" s="741">
        <v>2764</v>
      </c>
      <c r="H664" s="741">
        <v>1.9301675977653632</v>
      </c>
      <c r="I664" s="741">
        <v>691</v>
      </c>
      <c r="J664" s="741">
        <v>2</v>
      </c>
      <c r="K664" s="741">
        <v>1432</v>
      </c>
      <c r="L664" s="741">
        <v>1</v>
      </c>
      <c r="M664" s="741">
        <v>716</v>
      </c>
      <c r="N664" s="741">
        <v>1</v>
      </c>
      <c r="O664" s="741">
        <v>716</v>
      </c>
      <c r="P664" s="754">
        <v>0.5</v>
      </c>
      <c r="Q664" s="742">
        <v>716</v>
      </c>
    </row>
    <row r="665" spans="1:17" ht="14.4" customHeight="1" x14ac:dyDescent="0.3">
      <c r="A665" s="737" t="s">
        <v>606</v>
      </c>
      <c r="B665" s="738" t="s">
        <v>7667</v>
      </c>
      <c r="C665" s="738" t="s">
        <v>6651</v>
      </c>
      <c r="D665" s="738" t="s">
        <v>7517</v>
      </c>
      <c r="E665" s="738" t="s">
        <v>7518</v>
      </c>
      <c r="F665" s="741"/>
      <c r="G665" s="741"/>
      <c r="H665" s="741"/>
      <c r="I665" s="741"/>
      <c r="J665" s="741"/>
      <c r="K665" s="741"/>
      <c r="L665" s="741"/>
      <c r="M665" s="741"/>
      <c r="N665" s="741">
        <v>1</v>
      </c>
      <c r="O665" s="741">
        <v>183</v>
      </c>
      <c r="P665" s="754"/>
      <c r="Q665" s="742">
        <v>183</v>
      </c>
    </row>
    <row r="666" spans="1:17" ht="14.4" customHeight="1" x14ac:dyDescent="0.3">
      <c r="A666" s="737" t="s">
        <v>606</v>
      </c>
      <c r="B666" s="738" t="s">
        <v>7667</v>
      </c>
      <c r="C666" s="738" t="s">
        <v>6651</v>
      </c>
      <c r="D666" s="738" t="s">
        <v>7705</v>
      </c>
      <c r="E666" s="738" t="s">
        <v>7706</v>
      </c>
      <c r="F666" s="741">
        <v>1</v>
      </c>
      <c r="G666" s="741">
        <v>1538</v>
      </c>
      <c r="H666" s="741"/>
      <c r="I666" s="741">
        <v>1538</v>
      </c>
      <c r="J666" s="741"/>
      <c r="K666" s="741"/>
      <c r="L666" s="741"/>
      <c r="M666" s="741"/>
      <c r="N666" s="741"/>
      <c r="O666" s="741"/>
      <c r="P666" s="754"/>
      <c r="Q666" s="742"/>
    </row>
    <row r="667" spans="1:17" ht="14.4" customHeight="1" x14ac:dyDescent="0.3">
      <c r="A667" s="737" t="s">
        <v>606</v>
      </c>
      <c r="B667" s="738" t="s">
        <v>7667</v>
      </c>
      <c r="C667" s="738" t="s">
        <v>6651</v>
      </c>
      <c r="D667" s="738" t="s">
        <v>7707</v>
      </c>
      <c r="E667" s="738" t="s">
        <v>7708</v>
      </c>
      <c r="F667" s="741"/>
      <c r="G667" s="741"/>
      <c r="H667" s="741"/>
      <c r="I667" s="741"/>
      <c r="J667" s="741">
        <v>1</v>
      </c>
      <c r="K667" s="741">
        <v>123</v>
      </c>
      <c r="L667" s="741">
        <v>1</v>
      </c>
      <c r="M667" s="741">
        <v>123</v>
      </c>
      <c r="N667" s="741"/>
      <c r="O667" s="741"/>
      <c r="P667" s="754"/>
      <c r="Q667" s="742"/>
    </row>
    <row r="668" spans="1:17" ht="14.4" customHeight="1" x14ac:dyDescent="0.3">
      <c r="A668" s="737" t="s">
        <v>606</v>
      </c>
      <c r="B668" s="738" t="s">
        <v>7667</v>
      </c>
      <c r="C668" s="738" t="s">
        <v>6651</v>
      </c>
      <c r="D668" s="738" t="s">
        <v>7601</v>
      </c>
      <c r="E668" s="738" t="s">
        <v>7602</v>
      </c>
      <c r="F668" s="741">
        <v>1</v>
      </c>
      <c r="G668" s="741">
        <v>311</v>
      </c>
      <c r="H668" s="741"/>
      <c r="I668" s="741">
        <v>311</v>
      </c>
      <c r="J668" s="741"/>
      <c r="K668" s="741"/>
      <c r="L668" s="741"/>
      <c r="M668" s="741"/>
      <c r="N668" s="741"/>
      <c r="O668" s="741"/>
      <c r="P668" s="754"/>
      <c r="Q668" s="742"/>
    </row>
    <row r="669" spans="1:17" ht="14.4" customHeight="1" x14ac:dyDescent="0.3">
      <c r="A669" s="737" t="s">
        <v>606</v>
      </c>
      <c r="B669" s="738" t="s">
        <v>7667</v>
      </c>
      <c r="C669" s="738" t="s">
        <v>6651</v>
      </c>
      <c r="D669" s="738" t="s">
        <v>7709</v>
      </c>
      <c r="E669" s="738" t="s">
        <v>7710</v>
      </c>
      <c r="F669" s="741">
        <v>1</v>
      </c>
      <c r="G669" s="741">
        <v>628</v>
      </c>
      <c r="H669" s="741"/>
      <c r="I669" s="741">
        <v>628</v>
      </c>
      <c r="J669" s="741"/>
      <c r="K669" s="741"/>
      <c r="L669" s="741"/>
      <c r="M669" s="741"/>
      <c r="N669" s="741"/>
      <c r="O669" s="741"/>
      <c r="P669" s="754"/>
      <c r="Q669" s="742"/>
    </row>
    <row r="670" spans="1:17" ht="14.4" customHeight="1" x14ac:dyDescent="0.3">
      <c r="A670" s="737" t="s">
        <v>606</v>
      </c>
      <c r="B670" s="738" t="s">
        <v>7667</v>
      </c>
      <c r="C670" s="738" t="s">
        <v>6651</v>
      </c>
      <c r="D670" s="738" t="s">
        <v>7711</v>
      </c>
      <c r="E670" s="738" t="s">
        <v>7712</v>
      </c>
      <c r="F670" s="741">
        <v>3</v>
      </c>
      <c r="G670" s="741">
        <v>7962</v>
      </c>
      <c r="H670" s="741"/>
      <c r="I670" s="741">
        <v>2654</v>
      </c>
      <c r="J670" s="741"/>
      <c r="K670" s="741"/>
      <c r="L670" s="741"/>
      <c r="M670" s="741"/>
      <c r="N670" s="741">
        <v>1</v>
      </c>
      <c r="O670" s="741">
        <v>2762</v>
      </c>
      <c r="P670" s="754"/>
      <c r="Q670" s="742">
        <v>2762</v>
      </c>
    </row>
    <row r="671" spans="1:17" ht="14.4" customHeight="1" x14ac:dyDescent="0.3">
      <c r="A671" s="737" t="s">
        <v>606</v>
      </c>
      <c r="B671" s="738" t="s">
        <v>7667</v>
      </c>
      <c r="C671" s="738" t="s">
        <v>6651</v>
      </c>
      <c r="D671" s="738" t="s">
        <v>7713</v>
      </c>
      <c r="E671" s="738" t="s">
        <v>7714</v>
      </c>
      <c r="F671" s="741">
        <v>3</v>
      </c>
      <c r="G671" s="741">
        <v>4794</v>
      </c>
      <c r="H671" s="741"/>
      <c r="I671" s="741">
        <v>1598</v>
      </c>
      <c r="J671" s="741"/>
      <c r="K671" s="741"/>
      <c r="L671" s="741"/>
      <c r="M671" s="741"/>
      <c r="N671" s="741"/>
      <c r="O671" s="741"/>
      <c r="P671" s="754"/>
      <c r="Q671" s="742"/>
    </row>
    <row r="672" spans="1:17" ht="14.4" customHeight="1" x14ac:dyDescent="0.3">
      <c r="A672" s="737" t="s">
        <v>606</v>
      </c>
      <c r="B672" s="738" t="s">
        <v>7667</v>
      </c>
      <c r="C672" s="738" t="s">
        <v>6651</v>
      </c>
      <c r="D672" s="738" t="s">
        <v>7715</v>
      </c>
      <c r="E672" s="738" t="s">
        <v>7716</v>
      </c>
      <c r="F672" s="741">
        <v>4</v>
      </c>
      <c r="G672" s="741">
        <v>464</v>
      </c>
      <c r="H672" s="741"/>
      <c r="I672" s="741">
        <v>116</v>
      </c>
      <c r="J672" s="741"/>
      <c r="K672" s="741"/>
      <c r="L672" s="741"/>
      <c r="M672" s="741"/>
      <c r="N672" s="741"/>
      <c r="O672" s="741"/>
      <c r="P672" s="754"/>
      <c r="Q672" s="742"/>
    </row>
    <row r="673" spans="1:17" ht="14.4" customHeight="1" x14ac:dyDescent="0.3">
      <c r="A673" s="737" t="s">
        <v>606</v>
      </c>
      <c r="B673" s="738" t="s">
        <v>7667</v>
      </c>
      <c r="C673" s="738" t="s">
        <v>6651</v>
      </c>
      <c r="D673" s="738" t="s">
        <v>7717</v>
      </c>
      <c r="E673" s="738" t="s">
        <v>7718</v>
      </c>
      <c r="F673" s="741">
        <v>1</v>
      </c>
      <c r="G673" s="741">
        <v>243</v>
      </c>
      <c r="H673" s="741"/>
      <c r="I673" s="741">
        <v>243</v>
      </c>
      <c r="J673" s="741"/>
      <c r="K673" s="741"/>
      <c r="L673" s="741"/>
      <c r="M673" s="741"/>
      <c r="N673" s="741"/>
      <c r="O673" s="741"/>
      <c r="P673" s="754"/>
      <c r="Q673" s="742"/>
    </row>
    <row r="674" spans="1:17" ht="14.4" customHeight="1" x14ac:dyDescent="0.3">
      <c r="A674" s="737" t="s">
        <v>606</v>
      </c>
      <c r="B674" s="738" t="s">
        <v>7667</v>
      </c>
      <c r="C674" s="738" t="s">
        <v>6651</v>
      </c>
      <c r="D674" s="738" t="s">
        <v>7719</v>
      </c>
      <c r="E674" s="738" t="s">
        <v>7720</v>
      </c>
      <c r="F674" s="741">
        <v>1</v>
      </c>
      <c r="G674" s="741">
        <v>1667</v>
      </c>
      <c r="H674" s="741"/>
      <c r="I674" s="741">
        <v>1667</v>
      </c>
      <c r="J674" s="741"/>
      <c r="K674" s="741"/>
      <c r="L674" s="741"/>
      <c r="M674" s="741"/>
      <c r="N674" s="741"/>
      <c r="O674" s="741"/>
      <c r="P674" s="754"/>
      <c r="Q674" s="742"/>
    </row>
    <row r="675" spans="1:17" ht="14.4" customHeight="1" x14ac:dyDescent="0.3">
      <c r="A675" s="737" t="s">
        <v>606</v>
      </c>
      <c r="B675" s="738" t="s">
        <v>7667</v>
      </c>
      <c r="C675" s="738" t="s">
        <v>6651</v>
      </c>
      <c r="D675" s="738" t="s">
        <v>7721</v>
      </c>
      <c r="E675" s="738" t="s">
        <v>7722</v>
      </c>
      <c r="F675" s="741"/>
      <c r="G675" s="741"/>
      <c r="H675" s="741"/>
      <c r="I675" s="741"/>
      <c r="J675" s="741">
        <v>1</v>
      </c>
      <c r="K675" s="741">
        <v>1001</v>
      </c>
      <c r="L675" s="741">
        <v>1</v>
      </c>
      <c r="M675" s="741">
        <v>1001</v>
      </c>
      <c r="N675" s="741"/>
      <c r="O675" s="741"/>
      <c r="P675" s="754"/>
      <c r="Q675" s="742"/>
    </row>
    <row r="676" spans="1:17" ht="14.4" customHeight="1" x14ac:dyDescent="0.3">
      <c r="A676" s="737" t="s">
        <v>606</v>
      </c>
      <c r="B676" s="738" t="s">
        <v>7667</v>
      </c>
      <c r="C676" s="738" t="s">
        <v>6651</v>
      </c>
      <c r="D676" s="738" t="s">
        <v>5677</v>
      </c>
      <c r="E676" s="738" t="s">
        <v>7723</v>
      </c>
      <c r="F676" s="741"/>
      <c r="G676" s="741"/>
      <c r="H676" s="741"/>
      <c r="I676" s="741"/>
      <c r="J676" s="741">
        <v>1</v>
      </c>
      <c r="K676" s="741">
        <v>1229</v>
      </c>
      <c r="L676" s="741">
        <v>1</v>
      </c>
      <c r="M676" s="741">
        <v>1229</v>
      </c>
      <c r="N676" s="741"/>
      <c r="O676" s="741"/>
      <c r="P676" s="754"/>
      <c r="Q676" s="742"/>
    </row>
    <row r="677" spans="1:17" ht="14.4" customHeight="1" x14ac:dyDescent="0.3">
      <c r="A677" s="737" t="s">
        <v>606</v>
      </c>
      <c r="B677" s="738" t="s">
        <v>7667</v>
      </c>
      <c r="C677" s="738" t="s">
        <v>6651</v>
      </c>
      <c r="D677" s="738" t="s">
        <v>7724</v>
      </c>
      <c r="E677" s="738" t="s">
        <v>7725</v>
      </c>
      <c r="F677" s="741"/>
      <c r="G677" s="741"/>
      <c r="H677" s="741"/>
      <c r="I677" s="741"/>
      <c r="J677" s="741">
        <v>1</v>
      </c>
      <c r="K677" s="741">
        <v>710</v>
      </c>
      <c r="L677" s="741">
        <v>1</v>
      </c>
      <c r="M677" s="741">
        <v>710</v>
      </c>
      <c r="N677" s="741"/>
      <c r="O677" s="741"/>
      <c r="P677" s="754"/>
      <c r="Q677" s="742"/>
    </row>
    <row r="678" spans="1:17" ht="14.4" customHeight="1" x14ac:dyDescent="0.3">
      <c r="A678" s="737" t="s">
        <v>606</v>
      </c>
      <c r="B678" s="738" t="s">
        <v>7667</v>
      </c>
      <c r="C678" s="738" t="s">
        <v>6651</v>
      </c>
      <c r="D678" s="738" t="s">
        <v>7613</v>
      </c>
      <c r="E678" s="738" t="s">
        <v>7614</v>
      </c>
      <c r="F678" s="741">
        <v>1</v>
      </c>
      <c r="G678" s="741">
        <v>318</v>
      </c>
      <c r="H678" s="741"/>
      <c r="I678" s="741">
        <v>318</v>
      </c>
      <c r="J678" s="741"/>
      <c r="K678" s="741"/>
      <c r="L678" s="741"/>
      <c r="M678" s="741"/>
      <c r="N678" s="741">
        <v>1</v>
      </c>
      <c r="O678" s="741">
        <v>331</v>
      </c>
      <c r="P678" s="754"/>
      <c r="Q678" s="742">
        <v>331</v>
      </c>
    </row>
    <row r="679" spans="1:17" ht="14.4" customHeight="1" x14ac:dyDescent="0.3">
      <c r="A679" s="737" t="s">
        <v>606</v>
      </c>
      <c r="B679" s="738" t="s">
        <v>7667</v>
      </c>
      <c r="C679" s="738" t="s">
        <v>6651</v>
      </c>
      <c r="D679" s="738" t="s">
        <v>7726</v>
      </c>
      <c r="E679" s="738" t="s">
        <v>7727</v>
      </c>
      <c r="F679" s="741">
        <v>1</v>
      </c>
      <c r="G679" s="741">
        <v>1008</v>
      </c>
      <c r="H679" s="741"/>
      <c r="I679" s="741">
        <v>1008</v>
      </c>
      <c r="J679" s="741"/>
      <c r="K679" s="741"/>
      <c r="L679" s="741"/>
      <c r="M679" s="741"/>
      <c r="N679" s="741"/>
      <c r="O679" s="741"/>
      <c r="P679" s="754"/>
      <c r="Q679" s="742"/>
    </row>
    <row r="680" spans="1:17" ht="14.4" customHeight="1" x14ac:dyDescent="0.3">
      <c r="A680" s="737" t="s">
        <v>606</v>
      </c>
      <c r="B680" s="738" t="s">
        <v>7667</v>
      </c>
      <c r="C680" s="738" t="s">
        <v>6651</v>
      </c>
      <c r="D680" s="738" t="s">
        <v>7728</v>
      </c>
      <c r="E680" s="738" t="s">
        <v>7729</v>
      </c>
      <c r="F680" s="741">
        <v>1</v>
      </c>
      <c r="G680" s="741">
        <v>815</v>
      </c>
      <c r="H680" s="741">
        <v>0.97023809523809523</v>
      </c>
      <c r="I680" s="741">
        <v>815</v>
      </c>
      <c r="J680" s="741">
        <v>1</v>
      </c>
      <c r="K680" s="741">
        <v>840</v>
      </c>
      <c r="L680" s="741">
        <v>1</v>
      </c>
      <c r="M680" s="741">
        <v>840</v>
      </c>
      <c r="N680" s="741"/>
      <c r="O680" s="741"/>
      <c r="P680" s="754"/>
      <c r="Q680" s="742"/>
    </row>
    <row r="681" spans="1:17" ht="14.4" customHeight="1" x14ac:dyDescent="0.3">
      <c r="A681" s="737" t="s">
        <v>606</v>
      </c>
      <c r="B681" s="738" t="s">
        <v>7667</v>
      </c>
      <c r="C681" s="738" t="s">
        <v>6651</v>
      </c>
      <c r="D681" s="738" t="s">
        <v>7730</v>
      </c>
      <c r="E681" s="738" t="s">
        <v>7731</v>
      </c>
      <c r="F681" s="741"/>
      <c r="G681" s="741"/>
      <c r="H681" s="741"/>
      <c r="I681" s="741"/>
      <c r="J681" s="741">
        <v>1</v>
      </c>
      <c r="K681" s="741">
        <v>877</v>
      </c>
      <c r="L681" s="741">
        <v>1</v>
      </c>
      <c r="M681" s="741">
        <v>877</v>
      </c>
      <c r="N681" s="741"/>
      <c r="O681" s="741"/>
      <c r="P681" s="754"/>
      <c r="Q681" s="742"/>
    </row>
    <row r="682" spans="1:17" ht="14.4" customHeight="1" x14ac:dyDescent="0.3">
      <c r="A682" s="737" t="s">
        <v>606</v>
      </c>
      <c r="B682" s="738" t="s">
        <v>7667</v>
      </c>
      <c r="C682" s="738" t="s">
        <v>6651</v>
      </c>
      <c r="D682" s="738" t="s">
        <v>7732</v>
      </c>
      <c r="E682" s="738" t="s">
        <v>7733</v>
      </c>
      <c r="F682" s="741"/>
      <c r="G682" s="741"/>
      <c r="H682" s="741"/>
      <c r="I682" s="741"/>
      <c r="J682" s="741">
        <v>1</v>
      </c>
      <c r="K682" s="741">
        <v>1200</v>
      </c>
      <c r="L682" s="741">
        <v>1</v>
      </c>
      <c r="M682" s="741">
        <v>1200</v>
      </c>
      <c r="N682" s="741">
        <v>1</v>
      </c>
      <c r="O682" s="741">
        <v>1201</v>
      </c>
      <c r="P682" s="754">
        <v>1.0008333333333332</v>
      </c>
      <c r="Q682" s="742">
        <v>1201</v>
      </c>
    </row>
    <row r="683" spans="1:17" ht="14.4" customHeight="1" x14ac:dyDescent="0.3">
      <c r="A683" s="737" t="s">
        <v>606</v>
      </c>
      <c r="B683" s="738" t="s">
        <v>7667</v>
      </c>
      <c r="C683" s="738" t="s">
        <v>6651</v>
      </c>
      <c r="D683" s="738" t="s">
        <v>7734</v>
      </c>
      <c r="E683" s="738" t="s">
        <v>7735</v>
      </c>
      <c r="F683" s="741"/>
      <c r="G683" s="741"/>
      <c r="H683" s="741"/>
      <c r="I683" s="741"/>
      <c r="J683" s="741">
        <v>2</v>
      </c>
      <c r="K683" s="741">
        <v>2738</v>
      </c>
      <c r="L683" s="741">
        <v>1</v>
      </c>
      <c r="M683" s="741">
        <v>1369</v>
      </c>
      <c r="N683" s="741"/>
      <c r="O683" s="741"/>
      <c r="P683" s="754"/>
      <c r="Q683" s="742"/>
    </row>
    <row r="684" spans="1:17" ht="14.4" customHeight="1" x14ac:dyDescent="0.3">
      <c r="A684" s="737" t="s">
        <v>606</v>
      </c>
      <c r="B684" s="738" t="s">
        <v>7667</v>
      </c>
      <c r="C684" s="738" t="s">
        <v>6651</v>
      </c>
      <c r="D684" s="738" t="s">
        <v>7736</v>
      </c>
      <c r="E684" s="738" t="s">
        <v>7737</v>
      </c>
      <c r="F684" s="741"/>
      <c r="G684" s="741"/>
      <c r="H684" s="741"/>
      <c r="I684" s="741"/>
      <c r="J684" s="741">
        <v>1</v>
      </c>
      <c r="K684" s="741">
        <v>1839</v>
      </c>
      <c r="L684" s="741">
        <v>1</v>
      </c>
      <c r="M684" s="741">
        <v>1839</v>
      </c>
      <c r="N684" s="741"/>
      <c r="O684" s="741"/>
      <c r="P684" s="754"/>
      <c r="Q684" s="742"/>
    </row>
    <row r="685" spans="1:17" ht="14.4" customHeight="1" x14ac:dyDescent="0.3">
      <c r="A685" s="737" t="s">
        <v>606</v>
      </c>
      <c r="B685" s="738" t="s">
        <v>7667</v>
      </c>
      <c r="C685" s="738" t="s">
        <v>6651</v>
      </c>
      <c r="D685" s="738" t="s">
        <v>7738</v>
      </c>
      <c r="E685" s="738" t="s">
        <v>7739</v>
      </c>
      <c r="F685" s="741">
        <v>1</v>
      </c>
      <c r="G685" s="741">
        <v>2735</v>
      </c>
      <c r="H685" s="741"/>
      <c r="I685" s="741">
        <v>2735</v>
      </c>
      <c r="J685" s="741"/>
      <c r="K685" s="741"/>
      <c r="L685" s="741"/>
      <c r="M685" s="741"/>
      <c r="N685" s="741"/>
      <c r="O685" s="741"/>
      <c r="P685" s="754"/>
      <c r="Q685" s="742"/>
    </row>
    <row r="686" spans="1:17" ht="14.4" customHeight="1" x14ac:dyDescent="0.3">
      <c r="A686" s="737" t="s">
        <v>606</v>
      </c>
      <c r="B686" s="738" t="s">
        <v>7667</v>
      </c>
      <c r="C686" s="738" t="s">
        <v>6651</v>
      </c>
      <c r="D686" s="738" t="s">
        <v>7740</v>
      </c>
      <c r="E686" s="738" t="s">
        <v>7741</v>
      </c>
      <c r="F686" s="741">
        <v>1</v>
      </c>
      <c r="G686" s="741">
        <v>885</v>
      </c>
      <c r="H686" s="741"/>
      <c r="I686" s="741">
        <v>885</v>
      </c>
      <c r="J686" s="741"/>
      <c r="K686" s="741"/>
      <c r="L686" s="741"/>
      <c r="M686" s="741"/>
      <c r="N686" s="741"/>
      <c r="O686" s="741"/>
      <c r="P686" s="754"/>
      <c r="Q686" s="742"/>
    </row>
    <row r="687" spans="1:17" ht="14.4" customHeight="1" x14ac:dyDescent="0.3">
      <c r="A687" s="737" t="s">
        <v>606</v>
      </c>
      <c r="B687" s="738" t="s">
        <v>7667</v>
      </c>
      <c r="C687" s="738" t="s">
        <v>6651</v>
      </c>
      <c r="D687" s="738" t="s">
        <v>7742</v>
      </c>
      <c r="E687" s="738" t="s">
        <v>7743</v>
      </c>
      <c r="F687" s="741">
        <v>2</v>
      </c>
      <c r="G687" s="741">
        <v>3480</v>
      </c>
      <c r="H687" s="741">
        <v>1.9452207937395194</v>
      </c>
      <c r="I687" s="741">
        <v>1740</v>
      </c>
      <c r="J687" s="741">
        <v>1</v>
      </c>
      <c r="K687" s="741">
        <v>1789</v>
      </c>
      <c r="L687" s="741">
        <v>1</v>
      </c>
      <c r="M687" s="741">
        <v>1789</v>
      </c>
      <c r="N687" s="741"/>
      <c r="O687" s="741"/>
      <c r="P687" s="754"/>
      <c r="Q687" s="742"/>
    </row>
    <row r="688" spans="1:17" ht="14.4" customHeight="1" x14ac:dyDescent="0.3">
      <c r="A688" s="737" t="s">
        <v>606</v>
      </c>
      <c r="B688" s="738" t="s">
        <v>7667</v>
      </c>
      <c r="C688" s="738" t="s">
        <v>6651</v>
      </c>
      <c r="D688" s="738" t="s">
        <v>7744</v>
      </c>
      <c r="E688" s="738" t="s">
        <v>7745</v>
      </c>
      <c r="F688" s="741">
        <v>32</v>
      </c>
      <c r="G688" s="741">
        <v>40000</v>
      </c>
      <c r="H688" s="741">
        <v>30.674846625766872</v>
      </c>
      <c r="I688" s="741">
        <v>1250</v>
      </c>
      <c r="J688" s="741">
        <v>1</v>
      </c>
      <c r="K688" s="741">
        <v>1304</v>
      </c>
      <c r="L688" s="741">
        <v>1</v>
      </c>
      <c r="M688" s="741">
        <v>1304</v>
      </c>
      <c r="N688" s="741"/>
      <c r="O688" s="741"/>
      <c r="P688" s="754"/>
      <c r="Q688" s="742"/>
    </row>
    <row r="689" spans="1:17" ht="14.4" customHeight="1" x14ac:dyDescent="0.3">
      <c r="A689" s="737" t="s">
        <v>606</v>
      </c>
      <c r="B689" s="738" t="s">
        <v>7667</v>
      </c>
      <c r="C689" s="738" t="s">
        <v>6651</v>
      </c>
      <c r="D689" s="738" t="s">
        <v>7746</v>
      </c>
      <c r="E689" s="738" t="s">
        <v>7747</v>
      </c>
      <c r="F689" s="741"/>
      <c r="G689" s="741"/>
      <c r="H689" s="741"/>
      <c r="I689" s="741"/>
      <c r="J689" s="741">
        <v>0</v>
      </c>
      <c r="K689" s="741">
        <v>0</v>
      </c>
      <c r="L689" s="741"/>
      <c r="M689" s="741"/>
      <c r="N689" s="741"/>
      <c r="O689" s="741"/>
      <c r="P689" s="754"/>
      <c r="Q689" s="742"/>
    </row>
    <row r="690" spans="1:17" ht="14.4" customHeight="1" x14ac:dyDescent="0.3">
      <c r="A690" s="737" t="s">
        <v>606</v>
      </c>
      <c r="B690" s="738" t="s">
        <v>7667</v>
      </c>
      <c r="C690" s="738" t="s">
        <v>6651</v>
      </c>
      <c r="D690" s="738" t="s">
        <v>7748</v>
      </c>
      <c r="E690" s="738" t="s">
        <v>7749</v>
      </c>
      <c r="F690" s="741">
        <v>2</v>
      </c>
      <c r="G690" s="741">
        <v>6786</v>
      </c>
      <c r="H690" s="741">
        <v>1.9399656946826758</v>
      </c>
      <c r="I690" s="741">
        <v>3393</v>
      </c>
      <c r="J690" s="741">
        <v>1</v>
      </c>
      <c r="K690" s="741">
        <v>3498</v>
      </c>
      <c r="L690" s="741">
        <v>1</v>
      </c>
      <c r="M690" s="741">
        <v>3498</v>
      </c>
      <c r="N690" s="741"/>
      <c r="O690" s="741"/>
      <c r="P690" s="754"/>
      <c r="Q690" s="742"/>
    </row>
    <row r="691" spans="1:17" ht="14.4" customHeight="1" x14ac:dyDescent="0.3">
      <c r="A691" s="737" t="s">
        <v>606</v>
      </c>
      <c r="B691" s="738" t="s">
        <v>7667</v>
      </c>
      <c r="C691" s="738" t="s">
        <v>6651</v>
      </c>
      <c r="D691" s="738" t="s">
        <v>7750</v>
      </c>
      <c r="E691" s="738" t="s">
        <v>7751</v>
      </c>
      <c r="F691" s="741"/>
      <c r="G691" s="741"/>
      <c r="H691" s="741"/>
      <c r="I691" s="741"/>
      <c r="J691" s="741">
        <v>1</v>
      </c>
      <c r="K691" s="741">
        <v>1640</v>
      </c>
      <c r="L691" s="741">
        <v>1</v>
      </c>
      <c r="M691" s="741">
        <v>1640</v>
      </c>
      <c r="N691" s="741">
        <v>1</v>
      </c>
      <c r="O691" s="741">
        <v>1641</v>
      </c>
      <c r="P691" s="754">
        <v>1.0006097560975609</v>
      </c>
      <c r="Q691" s="742">
        <v>1641</v>
      </c>
    </row>
    <row r="692" spans="1:17" ht="14.4" customHeight="1" x14ac:dyDescent="0.3">
      <c r="A692" s="737" t="s">
        <v>606</v>
      </c>
      <c r="B692" s="738" t="s">
        <v>7752</v>
      </c>
      <c r="C692" s="738" t="s">
        <v>6651</v>
      </c>
      <c r="D692" s="738" t="s">
        <v>7753</v>
      </c>
      <c r="E692" s="738" t="s">
        <v>7754</v>
      </c>
      <c r="F692" s="741"/>
      <c r="G692" s="741"/>
      <c r="H692" s="741"/>
      <c r="I692" s="741"/>
      <c r="J692" s="741"/>
      <c r="K692" s="741"/>
      <c r="L692" s="741"/>
      <c r="M692" s="741"/>
      <c r="N692" s="741">
        <v>1</v>
      </c>
      <c r="O692" s="741">
        <v>0</v>
      </c>
      <c r="P692" s="754"/>
      <c r="Q692" s="742">
        <v>0</v>
      </c>
    </row>
    <row r="693" spans="1:17" ht="14.4" customHeight="1" x14ac:dyDescent="0.3">
      <c r="A693" s="737" t="s">
        <v>606</v>
      </c>
      <c r="B693" s="738" t="s">
        <v>7752</v>
      </c>
      <c r="C693" s="738" t="s">
        <v>6651</v>
      </c>
      <c r="D693" s="738" t="s">
        <v>7513</v>
      </c>
      <c r="E693" s="738" t="s">
        <v>7514</v>
      </c>
      <c r="F693" s="741">
        <v>2</v>
      </c>
      <c r="G693" s="741">
        <v>2058</v>
      </c>
      <c r="H693" s="741">
        <v>0.96619718309859159</v>
      </c>
      <c r="I693" s="741">
        <v>1029</v>
      </c>
      <c r="J693" s="741">
        <v>2</v>
      </c>
      <c r="K693" s="741">
        <v>2130</v>
      </c>
      <c r="L693" s="741">
        <v>1</v>
      </c>
      <c r="M693" s="741">
        <v>1065</v>
      </c>
      <c r="N693" s="741">
        <v>3</v>
      </c>
      <c r="O693" s="741">
        <v>3195</v>
      </c>
      <c r="P693" s="754">
        <v>1.5</v>
      </c>
      <c r="Q693" s="742">
        <v>1065</v>
      </c>
    </row>
    <row r="694" spans="1:17" ht="14.4" customHeight="1" x14ac:dyDescent="0.3">
      <c r="A694" s="737" t="s">
        <v>606</v>
      </c>
      <c r="B694" s="738" t="s">
        <v>7752</v>
      </c>
      <c r="C694" s="738" t="s">
        <v>6651</v>
      </c>
      <c r="D694" s="738" t="s">
        <v>7755</v>
      </c>
      <c r="E694" s="738" t="s">
        <v>7756</v>
      </c>
      <c r="F694" s="741">
        <v>1</v>
      </c>
      <c r="G694" s="741">
        <v>0</v>
      </c>
      <c r="H694" s="741"/>
      <c r="I694" s="741">
        <v>0</v>
      </c>
      <c r="J694" s="741"/>
      <c r="K694" s="741"/>
      <c r="L694" s="741"/>
      <c r="M694" s="741"/>
      <c r="N694" s="741"/>
      <c r="O694" s="741"/>
      <c r="P694" s="754"/>
      <c r="Q694" s="742"/>
    </row>
    <row r="695" spans="1:17" ht="14.4" customHeight="1" x14ac:dyDescent="0.3">
      <c r="A695" s="737" t="s">
        <v>606</v>
      </c>
      <c r="B695" s="738" t="s">
        <v>7752</v>
      </c>
      <c r="C695" s="738" t="s">
        <v>6651</v>
      </c>
      <c r="D695" s="738" t="s">
        <v>7534</v>
      </c>
      <c r="E695" s="738" t="s">
        <v>7535</v>
      </c>
      <c r="F695" s="741"/>
      <c r="G695" s="741"/>
      <c r="H695" s="741"/>
      <c r="I695" s="741"/>
      <c r="J695" s="741">
        <v>1</v>
      </c>
      <c r="K695" s="741">
        <v>0</v>
      </c>
      <c r="L695" s="741"/>
      <c r="M695" s="741">
        <v>0</v>
      </c>
      <c r="N695" s="741">
        <v>1</v>
      </c>
      <c r="O695" s="741">
        <v>0</v>
      </c>
      <c r="P695" s="754"/>
      <c r="Q695" s="742">
        <v>0</v>
      </c>
    </row>
    <row r="696" spans="1:17" ht="14.4" customHeight="1" x14ac:dyDescent="0.3">
      <c r="A696" s="737" t="s">
        <v>606</v>
      </c>
      <c r="B696" s="738" t="s">
        <v>7757</v>
      </c>
      <c r="C696" s="738" t="s">
        <v>6651</v>
      </c>
      <c r="D696" s="738" t="s">
        <v>7758</v>
      </c>
      <c r="E696" s="738" t="s">
        <v>7759</v>
      </c>
      <c r="F696" s="741">
        <v>5</v>
      </c>
      <c r="G696" s="741">
        <v>460</v>
      </c>
      <c r="H696" s="741"/>
      <c r="I696" s="741">
        <v>92</v>
      </c>
      <c r="J696" s="741"/>
      <c r="K696" s="741"/>
      <c r="L696" s="741"/>
      <c r="M696" s="741"/>
      <c r="N696" s="741"/>
      <c r="O696" s="741"/>
      <c r="P696" s="754"/>
      <c r="Q696" s="742"/>
    </row>
    <row r="697" spans="1:17" ht="14.4" customHeight="1" x14ac:dyDescent="0.3">
      <c r="A697" s="737" t="s">
        <v>606</v>
      </c>
      <c r="B697" s="738" t="s">
        <v>7757</v>
      </c>
      <c r="C697" s="738" t="s">
        <v>6651</v>
      </c>
      <c r="D697" s="738" t="s">
        <v>7760</v>
      </c>
      <c r="E697" s="738" t="s">
        <v>7761</v>
      </c>
      <c r="F697" s="741">
        <v>1</v>
      </c>
      <c r="G697" s="741">
        <v>1378</v>
      </c>
      <c r="H697" s="741"/>
      <c r="I697" s="741">
        <v>1378</v>
      </c>
      <c r="J697" s="741"/>
      <c r="K697" s="741"/>
      <c r="L697" s="741"/>
      <c r="M697" s="741"/>
      <c r="N697" s="741"/>
      <c r="O697" s="741"/>
      <c r="P697" s="754"/>
      <c r="Q697" s="742"/>
    </row>
    <row r="698" spans="1:17" ht="14.4" customHeight="1" x14ac:dyDescent="0.3">
      <c r="A698" s="737" t="s">
        <v>606</v>
      </c>
      <c r="B698" s="738" t="s">
        <v>7757</v>
      </c>
      <c r="C698" s="738" t="s">
        <v>6651</v>
      </c>
      <c r="D698" s="738" t="s">
        <v>7762</v>
      </c>
      <c r="E698" s="738" t="s">
        <v>7763</v>
      </c>
      <c r="F698" s="741"/>
      <c r="G698" s="741"/>
      <c r="H698" s="741"/>
      <c r="I698" s="741"/>
      <c r="J698" s="741"/>
      <c r="K698" s="741"/>
      <c r="L698" s="741"/>
      <c r="M698" s="741"/>
      <c r="N698" s="741">
        <v>1</v>
      </c>
      <c r="O698" s="741">
        <v>751</v>
      </c>
      <c r="P698" s="754"/>
      <c r="Q698" s="742">
        <v>751</v>
      </c>
    </row>
    <row r="699" spans="1:17" ht="14.4" customHeight="1" x14ac:dyDescent="0.3">
      <c r="A699" s="737" t="s">
        <v>606</v>
      </c>
      <c r="B699" s="738" t="s">
        <v>7757</v>
      </c>
      <c r="C699" s="738" t="s">
        <v>6651</v>
      </c>
      <c r="D699" s="738" t="s">
        <v>7764</v>
      </c>
      <c r="E699" s="738" t="s">
        <v>7765</v>
      </c>
      <c r="F699" s="741">
        <v>1</v>
      </c>
      <c r="G699" s="741">
        <v>1470</v>
      </c>
      <c r="H699" s="741"/>
      <c r="I699" s="741">
        <v>1470</v>
      </c>
      <c r="J699" s="741"/>
      <c r="K699" s="741"/>
      <c r="L699" s="741"/>
      <c r="M699" s="741"/>
      <c r="N699" s="741"/>
      <c r="O699" s="741"/>
      <c r="P699" s="754"/>
      <c r="Q699" s="742"/>
    </row>
    <row r="700" spans="1:17" ht="14.4" customHeight="1" x14ac:dyDescent="0.3">
      <c r="A700" s="737" t="s">
        <v>606</v>
      </c>
      <c r="B700" s="738" t="s">
        <v>7757</v>
      </c>
      <c r="C700" s="738" t="s">
        <v>6651</v>
      </c>
      <c r="D700" s="738" t="s">
        <v>7766</v>
      </c>
      <c r="E700" s="738" t="s">
        <v>7767</v>
      </c>
      <c r="F700" s="741">
        <v>1</v>
      </c>
      <c r="G700" s="741">
        <v>1436</v>
      </c>
      <c r="H700" s="741"/>
      <c r="I700" s="741">
        <v>1436</v>
      </c>
      <c r="J700" s="741"/>
      <c r="K700" s="741"/>
      <c r="L700" s="741"/>
      <c r="M700" s="741"/>
      <c r="N700" s="741"/>
      <c r="O700" s="741"/>
      <c r="P700" s="754"/>
      <c r="Q700" s="742"/>
    </row>
    <row r="701" spans="1:17" ht="14.4" customHeight="1" x14ac:dyDescent="0.3">
      <c r="A701" s="737" t="s">
        <v>606</v>
      </c>
      <c r="B701" s="738" t="s">
        <v>7757</v>
      </c>
      <c r="C701" s="738" t="s">
        <v>6651</v>
      </c>
      <c r="D701" s="738" t="s">
        <v>7678</v>
      </c>
      <c r="E701" s="738" t="s">
        <v>7679</v>
      </c>
      <c r="F701" s="741">
        <v>2</v>
      </c>
      <c r="G701" s="741">
        <v>2024</v>
      </c>
      <c r="H701" s="741">
        <v>0.98157129000969934</v>
      </c>
      <c r="I701" s="741">
        <v>1012</v>
      </c>
      <c r="J701" s="741">
        <v>2</v>
      </c>
      <c r="K701" s="741">
        <v>2062</v>
      </c>
      <c r="L701" s="741">
        <v>1</v>
      </c>
      <c r="M701" s="741">
        <v>1031</v>
      </c>
      <c r="N701" s="741"/>
      <c r="O701" s="741"/>
      <c r="P701" s="754"/>
      <c r="Q701" s="742"/>
    </row>
    <row r="702" spans="1:17" ht="14.4" customHeight="1" x14ac:dyDescent="0.3">
      <c r="A702" s="737" t="s">
        <v>606</v>
      </c>
      <c r="B702" s="738" t="s">
        <v>7757</v>
      </c>
      <c r="C702" s="738" t="s">
        <v>6651</v>
      </c>
      <c r="D702" s="738" t="s">
        <v>7631</v>
      </c>
      <c r="E702" s="738" t="s">
        <v>7632</v>
      </c>
      <c r="F702" s="741">
        <v>1</v>
      </c>
      <c r="G702" s="741">
        <v>5315</v>
      </c>
      <c r="H702" s="741"/>
      <c r="I702" s="741">
        <v>5315</v>
      </c>
      <c r="J702" s="741"/>
      <c r="K702" s="741"/>
      <c r="L702" s="741"/>
      <c r="M702" s="741"/>
      <c r="N702" s="741"/>
      <c r="O702" s="741"/>
      <c r="P702" s="754"/>
      <c r="Q702" s="742"/>
    </row>
    <row r="703" spans="1:17" ht="14.4" customHeight="1" x14ac:dyDescent="0.3">
      <c r="A703" s="737" t="s">
        <v>606</v>
      </c>
      <c r="B703" s="738" t="s">
        <v>7757</v>
      </c>
      <c r="C703" s="738" t="s">
        <v>6651</v>
      </c>
      <c r="D703" s="738" t="s">
        <v>7768</v>
      </c>
      <c r="E703" s="738" t="s">
        <v>7769</v>
      </c>
      <c r="F703" s="741"/>
      <c r="G703" s="741"/>
      <c r="H703" s="741"/>
      <c r="I703" s="741"/>
      <c r="J703" s="741"/>
      <c r="K703" s="741"/>
      <c r="L703" s="741"/>
      <c r="M703" s="741"/>
      <c r="N703" s="741">
        <v>1</v>
      </c>
      <c r="O703" s="741">
        <v>712</v>
      </c>
      <c r="P703" s="754"/>
      <c r="Q703" s="742">
        <v>712</v>
      </c>
    </row>
    <row r="704" spans="1:17" ht="14.4" customHeight="1" x14ac:dyDescent="0.3">
      <c r="A704" s="737" t="s">
        <v>606</v>
      </c>
      <c r="B704" s="738" t="s">
        <v>7757</v>
      </c>
      <c r="C704" s="738" t="s">
        <v>6651</v>
      </c>
      <c r="D704" s="738" t="s">
        <v>7701</v>
      </c>
      <c r="E704" s="738" t="s">
        <v>7702</v>
      </c>
      <c r="F704" s="741">
        <v>5</v>
      </c>
      <c r="G704" s="741">
        <v>410</v>
      </c>
      <c r="H704" s="741"/>
      <c r="I704" s="741">
        <v>82</v>
      </c>
      <c r="J704" s="741"/>
      <c r="K704" s="741"/>
      <c r="L704" s="741"/>
      <c r="M704" s="741"/>
      <c r="N704" s="741"/>
      <c r="O704" s="741"/>
      <c r="P704" s="754"/>
      <c r="Q704" s="742"/>
    </row>
    <row r="705" spans="1:17" ht="14.4" customHeight="1" x14ac:dyDescent="0.3">
      <c r="A705" s="737" t="s">
        <v>606</v>
      </c>
      <c r="B705" s="738" t="s">
        <v>7757</v>
      </c>
      <c r="C705" s="738" t="s">
        <v>6651</v>
      </c>
      <c r="D705" s="738" t="s">
        <v>7703</v>
      </c>
      <c r="E705" s="738" t="s">
        <v>7704</v>
      </c>
      <c r="F705" s="741">
        <v>2</v>
      </c>
      <c r="G705" s="741">
        <v>1382</v>
      </c>
      <c r="H705" s="741"/>
      <c r="I705" s="741">
        <v>691</v>
      </c>
      <c r="J705" s="741"/>
      <c r="K705" s="741"/>
      <c r="L705" s="741"/>
      <c r="M705" s="741"/>
      <c r="N705" s="741"/>
      <c r="O705" s="741"/>
      <c r="P705" s="754"/>
      <c r="Q705" s="742"/>
    </row>
    <row r="706" spans="1:17" ht="14.4" customHeight="1" x14ac:dyDescent="0.3">
      <c r="A706" s="737" t="s">
        <v>606</v>
      </c>
      <c r="B706" s="738" t="s">
        <v>7757</v>
      </c>
      <c r="C706" s="738" t="s">
        <v>6651</v>
      </c>
      <c r="D706" s="738" t="s">
        <v>7770</v>
      </c>
      <c r="E706" s="738" t="s">
        <v>7771</v>
      </c>
      <c r="F706" s="741"/>
      <c r="G706" s="741"/>
      <c r="H706" s="741"/>
      <c r="I706" s="741"/>
      <c r="J706" s="741">
        <v>1</v>
      </c>
      <c r="K706" s="741">
        <v>2459</v>
      </c>
      <c r="L706" s="741">
        <v>1</v>
      </c>
      <c r="M706" s="741">
        <v>2459</v>
      </c>
      <c r="N706" s="741"/>
      <c r="O706" s="741"/>
      <c r="P706" s="754"/>
      <c r="Q706" s="742"/>
    </row>
    <row r="707" spans="1:17" ht="14.4" customHeight="1" x14ac:dyDescent="0.3">
      <c r="A707" s="737" t="s">
        <v>606</v>
      </c>
      <c r="B707" s="738" t="s">
        <v>7757</v>
      </c>
      <c r="C707" s="738" t="s">
        <v>6651</v>
      </c>
      <c r="D707" s="738" t="s">
        <v>7772</v>
      </c>
      <c r="E707" s="738" t="s">
        <v>7773</v>
      </c>
      <c r="F707" s="741">
        <v>1</v>
      </c>
      <c r="G707" s="741">
        <v>3163</v>
      </c>
      <c r="H707" s="741"/>
      <c r="I707" s="741">
        <v>3163</v>
      </c>
      <c r="J707" s="741"/>
      <c r="K707" s="741"/>
      <c r="L707" s="741"/>
      <c r="M707" s="741"/>
      <c r="N707" s="741"/>
      <c r="O707" s="741"/>
      <c r="P707" s="754"/>
      <c r="Q707" s="742"/>
    </row>
    <row r="708" spans="1:17" ht="14.4" customHeight="1" x14ac:dyDescent="0.3">
      <c r="A708" s="737" t="s">
        <v>606</v>
      </c>
      <c r="B708" s="738" t="s">
        <v>7757</v>
      </c>
      <c r="C708" s="738" t="s">
        <v>6651</v>
      </c>
      <c r="D708" s="738" t="s">
        <v>7774</v>
      </c>
      <c r="E708" s="738" t="s">
        <v>7775</v>
      </c>
      <c r="F708" s="741">
        <v>1</v>
      </c>
      <c r="G708" s="741">
        <v>1782</v>
      </c>
      <c r="H708" s="741"/>
      <c r="I708" s="741">
        <v>1782</v>
      </c>
      <c r="J708" s="741"/>
      <c r="K708" s="741"/>
      <c r="L708" s="741"/>
      <c r="M708" s="741"/>
      <c r="N708" s="741"/>
      <c r="O708" s="741"/>
      <c r="P708" s="754"/>
      <c r="Q708" s="742"/>
    </row>
    <row r="709" spans="1:17" ht="14.4" customHeight="1" x14ac:dyDescent="0.3">
      <c r="A709" s="737" t="s">
        <v>606</v>
      </c>
      <c r="B709" s="738" t="s">
        <v>7757</v>
      </c>
      <c r="C709" s="738" t="s">
        <v>6651</v>
      </c>
      <c r="D709" s="738" t="s">
        <v>7776</v>
      </c>
      <c r="E709" s="738" t="s">
        <v>7777</v>
      </c>
      <c r="F709" s="741">
        <v>1</v>
      </c>
      <c r="G709" s="741">
        <v>476</v>
      </c>
      <c r="H709" s="741"/>
      <c r="I709" s="741">
        <v>476</v>
      </c>
      <c r="J709" s="741"/>
      <c r="K709" s="741"/>
      <c r="L709" s="741"/>
      <c r="M709" s="741"/>
      <c r="N709" s="741"/>
      <c r="O709" s="741"/>
      <c r="P709" s="754"/>
      <c r="Q709" s="742"/>
    </row>
    <row r="710" spans="1:17" ht="14.4" customHeight="1" x14ac:dyDescent="0.3">
      <c r="A710" s="737" t="s">
        <v>606</v>
      </c>
      <c r="B710" s="738" t="s">
        <v>7778</v>
      </c>
      <c r="C710" s="738" t="s">
        <v>6651</v>
      </c>
      <c r="D710" s="738" t="s">
        <v>7556</v>
      </c>
      <c r="E710" s="738" t="s">
        <v>7557</v>
      </c>
      <c r="F710" s="741"/>
      <c r="G710" s="741"/>
      <c r="H710" s="741"/>
      <c r="I710" s="741"/>
      <c r="J710" s="741"/>
      <c r="K710" s="741"/>
      <c r="L710" s="741"/>
      <c r="M710" s="741"/>
      <c r="N710" s="741">
        <v>1</v>
      </c>
      <c r="O710" s="741">
        <v>309</v>
      </c>
      <c r="P710" s="754"/>
      <c r="Q710" s="742">
        <v>309</v>
      </c>
    </row>
    <row r="711" spans="1:17" ht="14.4" customHeight="1" x14ac:dyDescent="0.3">
      <c r="A711" s="737" t="s">
        <v>606</v>
      </c>
      <c r="B711" s="738" t="s">
        <v>7778</v>
      </c>
      <c r="C711" s="738" t="s">
        <v>6651</v>
      </c>
      <c r="D711" s="738" t="s">
        <v>7558</v>
      </c>
      <c r="E711" s="738" t="s">
        <v>7559</v>
      </c>
      <c r="F711" s="741"/>
      <c r="G711" s="741"/>
      <c r="H711" s="741"/>
      <c r="I711" s="741"/>
      <c r="J711" s="741">
        <v>2</v>
      </c>
      <c r="K711" s="741">
        <v>976</v>
      </c>
      <c r="L711" s="741">
        <v>1</v>
      </c>
      <c r="M711" s="741">
        <v>488</v>
      </c>
      <c r="N711" s="741"/>
      <c r="O711" s="741"/>
      <c r="P711" s="754"/>
      <c r="Q711" s="742"/>
    </row>
    <row r="712" spans="1:17" ht="14.4" customHeight="1" x14ac:dyDescent="0.3">
      <c r="A712" s="737" t="s">
        <v>606</v>
      </c>
      <c r="B712" s="738" t="s">
        <v>7778</v>
      </c>
      <c r="C712" s="738" t="s">
        <v>6651</v>
      </c>
      <c r="D712" s="738" t="s">
        <v>7560</v>
      </c>
      <c r="E712" s="738" t="s">
        <v>7561</v>
      </c>
      <c r="F712" s="741">
        <v>3</v>
      </c>
      <c r="G712" s="741">
        <v>279</v>
      </c>
      <c r="H712" s="741"/>
      <c r="I712" s="741">
        <v>93</v>
      </c>
      <c r="J712" s="741"/>
      <c r="K712" s="741"/>
      <c r="L712" s="741"/>
      <c r="M712" s="741"/>
      <c r="N712" s="741">
        <v>1</v>
      </c>
      <c r="O712" s="741">
        <v>97</v>
      </c>
      <c r="P712" s="754"/>
      <c r="Q712" s="742">
        <v>97</v>
      </c>
    </row>
    <row r="713" spans="1:17" ht="14.4" customHeight="1" x14ac:dyDescent="0.3">
      <c r="A713" s="737" t="s">
        <v>606</v>
      </c>
      <c r="B713" s="738" t="s">
        <v>7778</v>
      </c>
      <c r="C713" s="738" t="s">
        <v>6651</v>
      </c>
      <c r="D713" s="738" t="s">
        <v>7674</v>
      </c>
      <c r="E713" s="738" t="s">
        <v>7675</v>
      </c>
      <c r="F713" s="741">
        <v>1</v>
      </c>
      <c r="G713" s="741">
        <v>925</v>
      </c>
      <c r="H713" s="741"/>
      <c r="I713" s="741">
        <v>925</v>
      </c>
      <c r="J713" s="741"/>
      <c r="K713" s="741"/>
      <c r="L713" s="741"/>
      <c r="M713" s="741"/>
      <c r="N713" s="741"/>
      <c r="O713" s="741"/>
      <c r="P713" s="754"/>
      <c r="Q713" s="742"/>
    </row>
    <row r="714" spans="1:17" ht="14.4" customHeight="1" x14ac:dyDescent="0.3">
      <c r="A714" s="737" t="s">
        <v>606</v>
      </c>
      <c r="B714" s="738" t="s">
        <v>7778</v>
      </c>
      <c r="C714" s="738" t="s">
        <v>6651</v>
      </c>
      <c r="D714" s="738" t="s">
        <v>7779</v>
      </c>
      <c r="E714" s="738" t="s">
        <v>7780</v>
      </c>
      <c r="F714" s="741">
        <v>1</v>
      </c>
      <c r="G714" s="741">
        <v>5010</v>
      </c>
      <c r="H714" s="741">
        <v>0.98583234946871312</v>
      </c>
      <c r="I714" s="741">
        <v>5010</v>
      </c>
      <c r="J714" s="741">
        <v>1</v>
      </c>
      <c r="K714" s="741">
        <v>5082</v>
      </c>
      <c r="L714" s="741">
        <v>1</v>
      </c>
      <c r="M714" s="741">
        <v>5082</v>
      </c>
      <c r="N714" s="741">
        <v>1</v>
      </c>
      <c r="O714" s="741">
        <v>5084</v>
      </c>
      <c r="P714" s="754">
        <v>1.0003935458480913</v>
      </c>
      <c r="Q714" s="742">
        <v>5084</v>
      </c>
    </row>
    <row r="715" spans="1:17" ht="14.4" customHeight="1" x14ac:dyDescent="0.3">
      <c r="A715" s="737" t="s">
        <v>606</v>
      </c>
      <c r="B715" s="738" t="s">
        <v>7778</v>
      </c>
      <c r="C715" s="738" t="s">
        <v>6651</v>
      </c>
      <c r="D715" s="738" t="s">
        <v>7781</v>
      </c>
      <c r="E715" s="738" t="s">
        <v>7782</v>
      </c>
      <c r="F715" s="741">
        <v>4</v>
      </c>
      <c r="G715" s="741">
        <v>2024</v>
      </c>
      <c r="H715" s="741"/>
      <c r="I715" s="741">
        <v>506</v>
      </c>
      <c r="J715" s="741"/>
      <c r="K715" s="741"/>
      <c r="L715" s="741"/>
      <c r="M715" s="741"/>
      <c r="N715" s="741"/>
      <c r="O715" s="741"/>
      <c r="P715" s="754"/>
      <c r="Q715" s="742"/>
    </row>
    <row r="716" spans="1:17" ht="14.4" customHeight="1" x14ac:dyDescent="0.3">
      <c r="A716" s="737" t="s">
        <v>606</v>
      </c>
      <c r="B716" s="738" t="s">
        <v>7778</v>
      </c>
      <c r="C716" s="738" t="s">
        <v>6651</v>
      </c>
      <c r="D716" s="738" t="s">
        <v>7783</v>
      </c>
      <c r="E716" s="738" t="s">
        <v>7784</v>
      </c>
      <c r="F716" s="741"/>
      <c r="G716" s="741"/>
      <c r="H716" s="741"/>
      <c r="I716" s="741"/>
      <c r="J716" s="741"/>
      <c r="K716" s="741"/>
      <c r="L716" s="741"/>
      <c r="M716" s="741"/>
      <c r="N716" s="741">
        <v>2</v>
      </c>
      <c r="O716" s="741">
        <v>5080</v>
      </c>
      <c r="P716" s="754"/>
      <c r="Q716" s="742">
        <v>2540</v>
      </c>
    </row>
    <row r="717" spans="1:17" ht="14.4" customHeight="1" x14ac:dyDescent="0.3">
      <c r="A717" s="737" t="s">
        <v>606</v>
      </c>
      <c r="B717" s="738" t="s">
        <v>7778</v>
      </c>
      <c r="C717" s="738" t="s">
        <v>6651</v>
      </c>
      <c r="D717" s="738" t="s">
        <v>7785</v>
      </c>
      <c r="E717" s="738" t="s">
        <v>7786</v>
      </c>
      <c r="F717" s="741">
        <v>1</v>
      </c>
      <c r="G717" s="741">
        <v>3711</v>
      </c>
      <c r="H717" s="741"/>
      <c r="I717" s="741">
        <v>3711</v>
      </c>
      <c r="J717" s="741"/>
      <c r="K717" s="741"/>
      <c r="L717" s="741"/>
      <c r="M717" s="741"/>
      <c r="N717" s="741"/>
      <c r="O717" s="741"/>
      <c r="P717" s="754"/>
      <c r="Q717" s="742"/>
    </row>
    <row r="718" spans="1:17" ht="14.4" customHeight="1" x14ac:dyDescent="0.3">
      <c r="A718" s="737" t="s">
        <v>606</v>
      </c>
      <c r="B718" s="738" t="s">
        <v>7778</v>
      </c>
      <c r="C718" s="738" t="s">
        <v>6651</v>
      </c>
      <c r="D718" s="738" t="s">
        <v>7582</v>
      </c>
      <c r="E718" s="738" t="s">
        <v>7583</v>
      </c>
      <c r="F718" s="741">
        <v>3</v>
      </c>
      <c r="G718" s="741">
        <v>3852</v>
      </c>
      <c r="H718" s="741"/>
      <c r="I718" s="741">
        <v>1284</v>
      </c>
      <c r="J718" s="741"/>
      <c r="K718" s="741"/>
      <c r="L718" s="741"/>
      <c r="M718" s="741"/>
      <c r="N718" s="741"/>
      <c r="O718" s="741"/>
      <c r="P718" s="754"/>
      <c r="Q718" s="742"/>
    </row>
    <row r="719" spans="1:17" ht="14.4" customHeight="1" x14ac:dyDescent="0.3">
      <c r="A719" s="737" t="s">
        <v>606</v>
      </c>
      <c r="B719" s="738" t="s">
        <v>7778</v>
      </c>
      <c r="C719" s="738" t="s">
        <v>6651</v>
      </c>
      <c r="D719" s="738" t="s">
        <v>7787</v>
      </c>
      <c r="E719" s="738" t="s">
        <v>7788</v>
      </c>
      <c r="F719" s="741">
        <v>1</v>
      </c>
      <c r="G719" s="741">
        <v>2637</v>
      </c>
      <c r="H719" s="741"/>
      <c r="I719" s="741">
        <v>2637</v>
      </c>
      <c r="J719" s="741"/>
      <c r="K719" s="741"/>
      <c r="L719" s="741"/>
      <c r="M719" s="741"/>
      <c r="N719" s="741">
        <v>1</v>
      </c>
      <c r="O719" s="741">
        <v>2710</v>
      </c>
      <c r="P719" s="754"/>
      <c r="Q719" s="742">
        <v>2710</v>
      </c>
    </row>
    <row r="720" spans="1:17" ht="14.4" customHeight="1" x14ac:dyDescent="0.3">
      <c r="A720" s="737" t="s">
        <v>606</v>
      </c>
      <c r="B720" s="738" t="s">
        <v>7778</v>
      </c>
      <c r="C720" s="738" t="s">
        <v>6651</v>
      </c>
      <c r="D720" s="738" t="s">
        <v>7789</v>
      </c>
      <c r="E720" s="738" t="s">
        <v>7790</v>
      </c>
      <c r="F720" s="741"/>
      <c r="G720" s="741"/>
      <c r="H720" s="741"/>
      <c r="I720" s="741"/>
      <c r="J720" s="741"/>
      <c r="K720" s="741"/>
      <c r="L720" s="741"/>
      <c r="M720" s="741"/>
      <c r="N720" s="741">
        <v>1</v>
      </c>
      <c r="O720" s="741">
        <v>462</v>
      </c>
      <c r="P720" s="754"/>
      <c r="Q720" s="742">
        <v>462</v>
      </c>
    </row>
    <row r="721" spans="1:17" ht="14.4" customHeight="1" x14ac:dyDescent="0.3">
      <c r="A721" s="737" t="s">
        <v>606</v>
      </c>
      <c r="B721" s="738" t="s">
        <v>7778</v>
      </c>
      <c r="C721" s="738" t="s">
        <v>6651</v>
      </c>
      <c r="D721" s="738" t="s">
        <v>7791</v>
      </c>
      <c r="E721" s="738" t="s">
        <v>7792</v>
      </c>
      <c r="F721" s="741">
        <v>2</v>
      </c>
      <c r="G721" s="741">
        <v>4200</v>
      </c>
      <c r="H721" s="741">
        <v>1.9444444444444444</v>
      </c>
      <c r="I721" s="741">
        <v>2100</v>
      </c>
      <c r="J721" s="741">
        <v>1</v>
      </c>
      <c r="K721" s="741">
        <v>2160</v>
      </c>
      <c r="L721" s="741">
        <v>1</v>
      </c>
      <c r="M721" s="741">
        <v>2160</v>
      </c>
      <c r="N721" s="741">
        <v>3</v>
      </c>
      <c r="O721" s="741">
        <v>6483</v>
      </c>
      <c r="P721" s="754">
        <v>3.0013888888888891</v>
      </c>
      <c r="Q721" s="742">
        <v>2161</v>
      </c>
    </row>
    <row r="722" spans="1:17" ht="14.4" customHeight="1" x14ac:dyDescent="0.3">
      <c r="A722" s="737" t="s">
        <v>606</v>
      </c>
      <c r="B722" s="738" t="s">
        <v>7778</v>
      </c>
      <c r="C722" s="738" t="s">
        <v>6651</v>
      </c>
      <c r="D722" s="738" t="s">
        <v>7587</v>
      </c>
      <c r="E722" s="738" t="s">
        <v>7588</v>
      </c>
      <c r="F722" s="741"/>
      <c r="G722" s="741"/>
      <c r="H722" s="741"/>
      <c r="I722" s="741"/>
      <c r="J722" s="741"/>
      <c r="K722" s="741"/>
      <c r="L722" s="741"/>
      <c r="M722" s="741"/>
      <c r="N722" s="741">
        <v>1</v>
      </c>
      <c r="O722" s="741">
        <v>163</v>
      </c>
      <c r="P722" s="754"/>
      <c r="Q722" s="742">
        <v>163</v>
      </c>
    </row>
    <row r="723" spans="1:17" ht="14.4" customHeight="1" x14ac:dyDescent="0.3">
      <c r="A723" s="737" t="s">
        <v>606</v>
      </c>
      <c r="B723" s="738" t="s">
        <v>7778</v>
      </c>
      <c r="C723" s="738" t="s">
        <v>6651</v>
      </c>
      <c r="D723" s="738" t="s">
        <v>7793</v>
      </c>
      <c r="E723" s="738" t="s">
        <v>7794</v>
      </c>
      <c r="F723" s="741"/>
      <c r="G723" s="741"/>
      <c r="H723" s="741"/>
      <c r="I723" s="741"/>
      <c r="J723" s="741"/>
      <c r="K723" s="741"/>
      <c r="L723" s="741"/>
      <c r="M723" s="741"/>
      <c r="N723" s="741">
        <v>2</v>
      </c>
      <c r="O723" s="741">
        <v>0</v>
      </c>
      <c r="P723" s="754"/>
      <c r="Q723" s="742">
        <v>0</v>
      </c>
    </row>
    <row r="724" spans="1:17" ht="14.4" customHeight="1" x14ac:dyDescent="0.3">
      <c r="A724" s="737" t="s">
        <v>606</v>
      </c>
      <c r="B724" s="738" t="s">
        <v>7778</v>
      </c>
      <c r="C724" s="738" t="s">
        <v>6651</v>
      </c>
      <c r="D724" s="738" t="s">
        <v>7795</v>
      </c>
      <c r="E724" s="738" t="s">
        <v>7796</v>
      </c>
      <c r="F724" s="741">
        <v>2</v>
      </c>
      <c r="G724" s="741">
        <v>11396</v>
      </c>
      <c r="H724" s="741"/>
      <c r="I724" s="741">
        <v>5698</v>
      </c>
      <c r="J724" s="741"/>
      <c r="K724" s="741"/>
      <c r="L724" s="741"/>
      <c r="M724" s="741"/>
      <c r="N724" s="741">
        <v>3</v>
      </c>
      <c r="O724" s="741">
        <v>17388</v>
      </c>
      <c r="P724" s="754"/>
      <c r="Q724" s="742">
        <v>5796</v>
      </c>
    </row>
    <row r="725" spans="1:17" ht="14.4" customHeight="1" x14ac:dyDescent="0.3">
      <c r="A725" s="737" t="s">
        <v>606</v>
      </c>
      <c r="B725" s="738" t="s">
        <v>7778</v>
      </c>
      <c r="C725" s="738" t="s">
        <v>6651</v>
      </c>
      <c r="D725" s="738" t="s">
        <v>7797</v>
      </c>
      <c r="E725" s="738" t="s">
        <v>7798</v>
      </c>
      <c r="F725" s="741"/>
      <c r="G725" s="741"/>
      <c r="H725" s="741"/>
      <c r="I725" s="741"/>
      <c r="J725" s="741">
        <v>1</v>
      </c>
      <c r="K725" s="741">
        <v>394</v>
      </c>
      <c r="L725" s="741">
        <v>1</v>
      </c>
      <c r="M725" s="741">
        <v>394</v>
      </c>
      <c r="N725" s="741"/>
      <c r="O725" s="741"/>
      <c r="P725" s="754"/>
      <c r="Q725" s="742"/>
    </row>
    <row r="726" spans="1:17" ht="14.4" customHeight="1" x14ac:dyDescent="0.3">
      <c r="A726" s="737" t="s">
        <v>606</v>
      </c>
      <c r="B726" s="738" t="s">
        <v>7778</v>
      </c>
      <c r="C726" s="738" t="s">
        <v>6651</v>
      </c>
      <c r="D726" s="738" t="s">
        <v>7799</v>
      </c>
      <c r="E726" s="738" t="s">
        <v>7800</v>
      </c>
      <c r="F726" s="741">
        <v>2</v>
      </c>
      <c r="G726" s="741">
        <v>1408</v>
      </c>
      <c r="H726" s="741"/>
      <c r="I726" s="741">
        <v>704</v>
      </c>
      <c r="J726" s="741"/>
      <c r="K726" s="741"/>
      <c r="L726" s="741"/>
      <c r="M726" s="741"/>
      <c r="N726" s="741"/>
      <c r="O726" s="741"/>
      <c r="P726" s="754"/>
      <c r="Q726" s="742"/>
    </row>
    <row r="727" spans="1:17" ht="14.4" customHeight="1" x14ac:dyDescent="0.3">
      <c r="A727" s="737" t="s">
        <v>606</v>
      </c>
      <c r="B727" s="738" t="s">
        <v>7778</v>
      </c>
      <c r="C727" s="738" t="s">
        <v>6651</v>
      </c>
      <c r="D727" s="738" t="s">
        <v>7601</v>
      </c>
      <c r="E727" s="738" t="s">
        <v>7602</v>
      </c>
      <c r="F727" s="741">
        <v>1</v>
      </c>
      <c r="G727" s="741">
        <v>311</v>
      </c>
      <c r="H727" s="741"/>
      <c r="I727" s="741">
        <v>311</v>
      </c>
      <c r="J727" s="741"/>
      <c r="K727" s="741"/>
      <c r="L727" s="741"/>
      <c r="M727" s="741"/>
      <c r="N727" s="741"/>
      <c r="O727" s="741"/>
      <c r="P727" s="754"/>
      <c r="Q727" s="742"/>
    </row>
    <row r="728" spans="1:17" ht="14.4" customHeight="1" x14ac:dyDescent="0.3">
      <c r="A728" s="737" t="s">
        <v>606</v>
      </c>
      <c r="B728" s="738" t="s">
        <v>7778</v>
      </c>
      <c r="C728" s="738" t="s">
        <v>6651</v>
      </c>
      <c r="D728" s="738" t="s">
        <v>7801</v>
      </c>
      <c r="E728" s="738" t="s">
        <v>7802</v>
      </c>
      <c r="F728" s="741">
        <v>2</v>
      </c>
      <c r="G728" s="741">
        <v>1188</v>
      </c>
      <c r="H728" s="741"/>
      <c r="I728" s="741">
        <v>594</v>
      </c>
      <c r="J728" s="741"/>
      <c r="K728" s="741"/>
      <c r="L728" s="741"/>
      <c r="M728" s="741"/>
      <c r="N728" s="741">
        <v>2</v>
      </c>
      <c r="O728" s="741">
        <v>1222</v>
      </c>
      <c r="P728" s="754"/>
      <c r="Q728" s="742">
        <v>611</v>
      </c>
    </row>
    <row r="729" spans="1:17" ht="14.4" customHeight="1" x14ac:dyDescent="0.3">
      <c r="A729" s="737" t="s">
        <v>606</v>
      </c>
      <c r="B729" s="738" t="s">
        <v>7778</v>
      </c>
      <c r="C729" s="738" t="s">
        <v>6651</v>
      </c>
      <c r="D729" s="738" t="s">
        <v>7803</v>
      </c>
      <c r="E729" s="738" t="s">
        <v>7804</v>
      </c>
      <c r="F729" s="741">
        <v>1</v>
      </c>
      <c r="G729" s="741">
        <v>1409</v>
      </c>
      <c r="H729" s="741">
        <v>0.48754325259515569</v>
      </c>
      <c r="I729" s="741">
        <v>1409</v>
      </c>
      <c r="J729" s="741">
        <v>2</v>
      </c>
      <c r="K729" s="741">
        <v>2890</v>
      </c>
      <c r="L729" s="741">
        <v>1</v>
      </c>
      <c r="M729" s="741">
        <v>1445</v>
      </c>
      <c r="N729" s="741">
        <v>1</v>
      </c>
      <c r="O729" s="741">
        <v>1445</v>
      </c>
      <c r="P729" s="754">
        <v>0.5</v>
      </c>
      <c r="Q729" s="742">
        <v>1445</v>
      </c>
    </row>
    <row r="730" spans="1:17" ht="14.4" customHeight="1" x14ac:dyDescent="0.3">
      <c r="A730" s="737" t="s">
        <v>606</v>
      </c>
      <c r="B730" s="738" t="s">
        <v>7778</v>
      </c>
      <c r="C730" s="738" t="s">
        <v>6651</v>
      </c>
      <c r="D730" s="738" t="s">
        <v>7613</v>
      </c>
      <c r="E730" s="738" t="s">
        <v>7614</v>
      </c>
      <c r="F730" s="741">
        <v>1</v>
      </c>
      <c r="G730" s="741">
        <v>318</v>
      </c>
      <c r="H730" s="741"/>
      <c r="I730" s="741">
        <v>318</v>
      </c>
      <c r="J730" s="741"/>
      <c r="K730" s="741"/>
      <c r="L730" s="741"/>
      <c r="M730" s="741"/>
      <c r="N730" s="741">
        <v>1</v>
      </c>
      <c r="O730" s="741">
        <v>331</v>
      </c>
      <c r="P730" s="754"/>
      <c r="Q730" s="742">
        <v>331</v>
      </c>
    </row>
    <row r="731" spans="1:17" ht="14.4" customHeight="1" x14ac:dyDescent="0.3">
      <c r="A731" s="737" t="s">
        <v>606</v>
      </c>
      <c r="B731" s="738" t="s">
        <v>7778</v>
      </c>
      <c r="C731" s="738" t="s">
        <v>6651</v>
      </c>
      <c r="D731" s="738" t="s">
        <v>7805</v>
      </c>
      <c r="E731" s="738" t="s">
        <v>7806</v>
      </c>
      <c r="F731" s="741">
        <v>4</v>
      </c>
      <c r="G731" s="741">
        <v>3268</v>
      </c>
      <c r="H731" s="741"/>
      <c r="I731" s="741">
        <v>817</v>
      </c>
      <c r="J731" s="741"/>
      <c r="K731" s="741"/>
      <c r="L731" s="741"/>
      <c r="M731" s="741"/>
      <c r="N731" s="741"/>
      <c r="O731" s="741"/>
      <c r="P731" s="754"/>
      <c r="Q731" s="742"/>
    </row>
    <row r="732" spans="1:17" ht="14.4" customHeight="1" x14ac:dyDescent="0.3">
      <c r="A732" s="737" t="s">
        <v>606</v>
      </c>
      <c r="B732" s="738" t="s">
        <v>7778</v>
      </c>
      <c r="C732" s="738" t="s">
        <v>6651</v>
      </c>
      <c r="D732" s="738" t="s">
        <v>7807</v>
      </c>
      <c r="E732" s="738" t="s">
        <v>7808</v>
      </c>
      <c r="F732" s="741">
        <v>1</v>
      </c>
      <c r="G732" s="741">
        <v>2511</v>
      </c>
      <c r="H732" s="741"/>
      <c r="I732" s="741">
        <v>2511</v>
      </c>
      <c r="J732" s="741"/>
      <c r="K732" s="741"/>
      <c r="L732" s="741"/>
      <c r="M732" s="741"/>
      <c r="N732" s="741"/>
      <c r="O732" s="741"/>
      <c r="P732" s="754"/>
      <c r="Q732" s="742"/>
    </row>
    <row r="733" spans="1:17" ht="14.4" customHeight="1" x14ac:dyDescent="0.3">
      <c r="A733" s="737" t="s">
        <v>606</v>
      </c>
      <c r="B733" s="738" t="s">
        <v>7778</v>
      </c>
      <c r="C733" s="738" t="s">
        <v>6651</v>
      </c>
      <c r="D733" s="738" t="s">
        <v>7809</v>
      </c>
      <c r="E733" s="738" t="s">
        <v>7810</v>
      </c>
      <c r="F733" s="741">
        <v>1</v>
      </c>
      <c r="G733" s="741">
        <v>76</v>
      </c>
      <c r="H733" s="741"/>
      <c r="I733" s="741">
        <v>76</v>
      </c>
      <c r="J733" s="741"/>
      <c r="K733" s="741"/>
      <c r="L733" s="741"/>
      <c r="M733" s="741"/>
      <c r="N733" s="741"/>
      <c r="O733" s="741"/>
      <c r="P733" s="754"/>
      <c r="Q733" s="742"/>
    </row>
    <row r="734" spans="1:17" ht="14.4" customHeight="1" x14ac:dyDescent="0.3">
      <c r="A734" s="737" t="s">
        <v>606</v>
      </c>
      <c r="B734" s="738" t="s">
        <v>7778</v>
      </c>
      <c r="C734" s="738" t="s">
        <v>6651</v>
      </c>
      <c r="D734" s="738" t="s">
        <v>7811</v>
      </c>
      <c r="E734" s="738" t="s">
        <v>7812</v>
      </c>
      <c r="F734" s="741"/>
      <c r="G734" s="741"/>
      <c r="H734" s="741"/>
      <c r="I734" s="741"/>
      <c r="J734" s="741"/>
      <c r="K734" s="741"/>
      <c r="L734" s="741"/>
      <c r="M734" s="741"/>
      <c r="N734" s="741">
        <v>1</v>
      </c>
      <c r="O734" s="741">
        <v>1088</v>
      </c>
      <c r="P734" s="754"/>
      <c r="Q734" s="742">
        <v>1088</v>
      </c>
    </row>
    <row r="735" spans="1:17" ht="14.4" customHeight="1" x14ac:dyDescent="0.3">
      <c r="A735" s="737" t="s">
        <v>606</v>
      </c>
      <c r="B735" s="738" t="s">
        <v>7778</v>
      </c>
      <c r="C735" s="738" t="s">
        <v>6651</v>
      </c>
      <c r="D735" s="738" t="s">
        <v>7813</v>
      </c>
      <c r="E735" s="738" t="s">
        <v>7814</v>
      </c>
      <c r="F735" s="741"/>
      <c r="G735" s="741"/>
      <c r="H735" s="741"/>
      <c r="I735" s="741"/>
      <c r="J735" s="741">
        <v>1</v>
      </c>
      <c r="K735" s="741">
        <v>631</v>
      </c>
      <c r="L735" s="741">
        <v>1</v>
      </c>
      <c r="M735" s="741">
        <v>631</v>
      </c>
      <c r="N735" s="741">
        <v>1</v>
      </c>
      <c r="O735" s="741">
        <v>632</v>
      </c>
      <c r="P735" s="754">
        <v>1.0015847860538827</v>
      </c>
      <c r="Q735" s="742">
        <v>632</v>
      </c>
    </row>
    <row r="736" spans="1:17" ht="14.4" customHeight="1" x14ac:dyDescent="0.3">
      <c r="A736" s="737" t="s">
        <v>606</v>
      </c>
      <c r="B736" s="738" t="s">
        <v>7778</v>
      </c>
      <c r="C736" s="738" t="s">
        <v>6651</v>
      </c>
      <c r="D736" s="738" t="s">
        <v>7815</v>
      </c>
      <c r="E736" s="738" t="s">
        <v>7816</v>
      </c>
      <c r="F736" s="741"/>
      <c r="G736" s="741"/>
      <c r="H736" s="741"/>
      <c r="I736" s="741"/>
      <c r="J736" s="741"/>
      <c r="K736" s="741"/>
      <c r="L736" s="741"/>
      <c r="M736" s="741"/>
      <c r="N736" s="741">
        <v>1</v>
      </c>
      <c r="O736" s="741">
        <v>3032</v>
      </c>
      <c r="P736" s="754"/>
      <c r="Q736" s="742">
        <v>3032</v>
      </c>
    </row>
    <row r="737" spans="1:17" ht="14.4" customHeight="1" x14ac:dyDescent="0.3">
      <c r="A737" s="737" t="s">
        <v>606</v>
      </c>
      <c r="B737" s="738" t="s">
        <v>6982</v>
      </c>
      <c r="C737" s="738" t="s">
        <v>6651</v>
      </c>
      <c r="D737" s="738" t="s">
        <v>7817</v>
      </c>
      <c r="E737" s="738" t="s">
        <v>7818</v>
      </c>
      <c r="F737" s="741">
        <v>14</v>
      </c>
      <c r="G737" s="741">
        <v>3290</v>
      </c>
      <c r="H737" s="741">
        <v>0.6898720905850283</v>
      </c>
      <c r="I737" s="741">
        <v>235</v>
      </c>
      <c r="J737" s="741">
        <v>19</v>
      </c>
      <c r="K737" s="741">
        <v>4769</v>
      </c>
      <c r="L737" s="741">
        <v>1</v>
      </c>
      <c r="M737" s="741">
        <v>251</v>
      </c>
      <c r="N737" s="741">
        <v>18</v>
      </c>
      <c r="O737" s="741">
        <v>4518</v>
      </c>
      <c r="P737" s="754">
        <v>0.94736842105263153</v>
      </c>
      <c r="Q737" s="742">
        <v>251</v>
      </c>
    </row>
    <row r="738" spans="1:17" ht="14.4" customHeight="1" x14ac:dyDescent="0.3">
      <c r="A738" s="737" t="s">
        <v>606</v>
      </c>
      <c r="B738" s="738" t="s">
        <v>6982</v>
      </c>
      <c r="C738" s="738" t="s">
        <v>6651</v>
      </c>
      <c r="D738" s="738" t="s">
        <v>7819</v>
      </c>
      <c r="E738" s="738" t="s">
        <v>7820</v>
      </c>
      <c r="F738" s="741"/>
      <c r="G738" s="741"/>
      <c r="H738" s="741"/>
      <c r="I738" s="741"/>
      <c r="J738" s="741">
        <v>22</v>
      </c>
      <c r="K738" s="741">
        <v>2772</v>
      </c>
      <c r="L738" s="741">
        <v>1</v>
      </c>
      <c r="M738" s="741">
        <v>126</v>
      </c>
      <c r="N738" s="741">
        <v>26</v>
      </c>
      <c r="O738" s="741">
        <v>3276</v>
      </c>
      <c r="P738" s="754">
        <v>1.1818181818181819</v>
      </c>
      <c r="Q738" s="742">
        <v>126</v>
      </c>
    </row>
    <row r="739" spans="1:17" ht="14.4" customHeight="1" x14ac:dyDescent="0.3">
      <c r="A739" s="737" t="s">
        <v>606</v>
      </c>
      <c r="B739" s="738" t="s">
        <v>6982</v>
      </c>
      <c r="C739" s="738" t="s">
        <v>6651</v>
      </c>
      <c r="D739" s="738" t="s">
        <v>7821</v>
      </c>
      <c r="E739" s="738" t="s">
        <v>7822</v>
      </c>
      <c r="F739" s="741">
        <v>7</v>
      </c>
      <c r="G739" s="741">
        <v>413</v>
      </c>
      <c r="H739" s="741">
        <v>0.58333333333333337</v>
      </c>
      <c r="I739" s="741">
        <v>59</v>
      </c>
      <c r="J739" s="741">
        <v>12</v>
      </c>
      <c r="K739" s="741">
        <v>708</v>
      </c>
      <c r="L739" s="741">
        <v>1</v>
      </c>
      <c r="M739" s="741">
        <v>59</v>
      </c>
      <c r="N739" s="741">
        <v>4</v>
      </c>
      <c r="O739" s="741">
        <v>236</v>
      </c>
      <c r="P739" s="754">
        <v>0.33333333333333331</v>
      </c>
      <c r="Q739" s="742">
        <v>59</v>
      </c>
    </row>
    <row r="740" spans="1:17" ht="14.4" customHeight="1" x14ac:dyDescent="0.3">
      <c r="A740" s="737" t="s">
        <v>606</v>
      </c>
      <c r="B740" s="738" t="s">
        <v>6982</v>
      </c>
      <c r="C740" s="738" t="s">
        <v>6651</v>
      </c>
      <c r="D740" s="738" t="s">
        <v>7823</v>
      </c>
      <c r="E740" s="738" t="s">
        <v>7824</v>
      </c>
      <c r="F740" s="741"/>
      <c r="G740" s="741"/>
      <c r="H740" s="741"/>
      <c r="I740" s="741"/>
      <c r="J740" s="741">
        <v>2</v>
      </c>
      <c r="K740" s="741">
        <v>768</v>
      </c>
      <c r="L740" s="741">
        <v>1</v>
      </c>
      <c r="M740" s="741">
        <v>384</v>
      </c>
      <c r="N740" s="741"/>
      <c r="O740" s="741"/>
      <c r="P740" s="754"/>
      <c r="Q740" s="742"/>
    </row>
    <row r="741" spans="1:17" ht="14.4" customHeight="1" x14ac:dyDescent="0.3">
      <c r="A741" s="737" t="s">
        <v>606</v>
      </c>
      <c r="B741" s="738" t="s">
        <v>6982</v>
      </c>
      <c r="C741" s="738" t="s">
        <v>6651</v>
      </c>
      <c r="D741" s="738" t="s">
        <v>7825</v>
      </c>
      <c r="E741" s="738" t="s">
        <v>7826</v>
      </c>
      <c r="F741" s="741"/>
      <c r="G741" s="741"/>
      <c r="H741" s="741"/>
      <c r="I741" s="741"/>
      <c r="J741" s="741">
        <v>4</v>
      </c>
      <c r="K741" s="741">
        <v>1556</v>
      </c>
      <c r="L741" s="741">
        <v>1</v>
      </c>
      <c r="M741" s="741">
        <v>389</v>
      </c>
      <c r="N741" s="741">
        <v>1</v>
      </c>
      <c r="O741" s="741">
        <v>390</v>
      </c>
      <c r="P741" s="754">
        <v>0.25064267352185088</v>
      </c>
      <c r="Q741" s="742">
        <v>390</v>
      </c>
    </row>
    <row r="742" spans="1:17" ht="14.4" customHeight="1" x14ac:dyDescent="0.3">
      <c r="A742" s="737" t="s">
        <v>606</v>
      </c>
      <c r="B742" s="738" t="s">
        <v>6982</v>
      </c>
      <c r="C742" s="738" t="s">
        <v>6651</v>
      </c>
      <c r="D742" s="738" t="s">
        <v>7827</v>
      </c>
      <c r="E742" s="738" t="s">
        <v>7828</v>
      </c>
      <c r="F742" s="741">
        <v>3</v>
      </c>
      <c r="G742" s="741">
        <v>354</v>
      </c>
      <c r="H742" s="741"/>
      <c r="I742" s="741">
        <v>118</v>
      </c>
      <c r="J742" s="741"/>
      <c r="K742" s="741"/>
      <c r="L742" s="741"/>
      <c r="M742" s="741"/>
      <c r="N742" s="741">
        <v>8</v>
      </c>
      <c r="O742" s="741">
        <v>1008</v>
      </c>
      <c r="P742" s="754"/>
      <c r="Q742" s="742">
        <v>126</v>
      </c>
    </row>
    <row r="743" spans="1:17" ht="14.4" customHeight="1" x14ac:dyDescent="0.3">
      <c r="A743" s="737" t="s">
        <v>606</v>
      </c>
      <c r="B743" s="738" t="s">
        <v>6982</v>
      </c>
      <c r="C743" s="738" t="s">
        <v>6651</v>
      </c>
      <c r="D743" s="738" t="s">
        <v>7829</v>
      </c>
      <c r="E743" s="738" t="s">
        <v>7830</v>
      </c>
      <c r="F743" s="741"/>
      <c r="G743" s="741"/>
      <c r="H743" s="741"/>
      <c r="I743" s="741"/>
      <c r="J743" s="741">
        <v>1</v>
      </c>
      <c r="K743" s="741">
        <v>99</v>
      </c>
      <c r="L743" s="741">
        <v>1</v>
      </c>
      <c r="M743" s="741">
        <v>99</v>
      </c>
      <c r="N743" s="741"/>
      <c r="O743" s="741"/>
      <c r="P743" s="754"/>
      <c r="Q743" s="742"/>
    </row>
    <row r="744" spans="1:17" ht="14.4" customHeight="1" x14ac:dyDescent="0.3">
      <c r="A744" s="737" t="s">
        <v>606</v>
      </c>
      <c r="B744" s="738" t="s">
        <v>6982</v>
      </c>
      <c r="C744" s="738" t="s">
        <v>6651</v>
      </c>
      <c r="D744" s="738" t="s">
        <v>7831</v>
      </c>
      <c r="E744" s="738" t="s">
        <v>7832</v>
      </c>
      <c r="F744" s="741"/>
      <c r="G744" s="741"/>
      <c r="H744" s="741"/>
      <c r="I744" s="741"/>
      <c r="J744" s="741">
        <v>1</v>
      </c>
      <c r="K744" s="741">
        <v>394</v>
      </c>
      <c r="L744" s="741">
        <v>1</v>
      </c>
      <c r="M744" s="741">
        <v>394</v>
      </c>
      <c r="N744" s="741"/>
      <c r="O744" s="741"/>
      <c r="P744" s="754"/>
      <c r="Q744" s="742"/>
    </row>
    <row r="745" spans="1:17" ht="14.4" customHeight="1" x14ac:dyDescent="0.3">
      <c r="A745" s="737" t="s">
        <v>606</v>
      </c>
      <c r="B745" s="738" t="s">
        <v>7833</v>
      </c>
      <c r="C745" s="738" t="s">
        <v>6651</v>
      </c>
      <c r="D745" s="738" t="s">
        <v>7834</v>
      </c>
      <c r="E745" s="738" t="s">
        <v>7835</v>
      </c>
      <c r="F745" s="741">
        <v>1</v>
      </c>
      <c r="G745" s="741">
        <v>4362</v>
      </c>
      <c r="H745" s="741"/>
      <c r="I745" s="741">
        <v>4362</v>
      </c>
      <c r="J745" s="741"/>
      <c r="K745" s="741"/>
      <c r="L745" s="741"/>
      <c r="M745" s="741"/>
      <c r="N745" s="741"/>
      <c r="O745" s="741"/>
      <c r="P745" s="754"/>
      <c r="Q745" s="742"/>
    </row>
    <row r="746" spans="1:17" ht="14.4" customHeight="1" x14ac:dyDescent="0.3">
      <c r="A746" s="737" t="s">
        <v>606</v>
      </c>
      <c r="B746" s="738" t="s">
        <v>7836</v>
      </c>
      <c r="C746" s="738" t="s">
        <v>6651</v>
      </c>
      <c r="D746" s="738" t="s">
        <v>7837</v>
      </c>
      <c r="E746" s="738" t="s">
        <v>7838</v>
      </c>
      <c r="F746" s="741">
        <v>11</v>
      </c>
      <c r="G746" s="741">
        <v>2112</v>
      </c>
      <c r="H746" s="741">
        <v>0.66666666666666663</v>
      </c>
      <c r="I746" s="741">
        <v>192</v>
      </c>
      <c r="J746" s="741">
        <v>16</v>
      </c>
      <c r="K746" s="741">
        <v>3168</v>
      </c>
      <c r="L746" s="741">
        <v>1</v>
      </c>
      <c r="M746" s="741">
        <v>198</v>
      </c>
      <c r="N746" s="741">
        <v>11</v>
      </c>
      <c r="O746" s="741">
        <v>2178</v>
      </c>
      <c r="P746" s="754">
        <v>0.6875</v>
      </c>
      <c r="Q746" s="742">
        <v>198</v>
      </c>
    </row>
    <row r="747" spans="1:17" ht="14.4" customHeight="1" x14ac:dyDescent="0.3">
      <c r="A747" s="737" t="s">
        <v>606</v>
      </c>
      <c r="B747" s="738" t="s">
        <v>7836</v>
      </c>
      <c r="C747" s="738" t="s">
        <v>6651</v>
      </c>
      <c r="D747" s="738" t="s">
        <v>7839</v>
      </c>
      <c r="E747" s="738" t="s">
        <v>7840</v>
      </c>
      <c r="F747" s="741"/>
      <c r="G747" s="741"/>
      <c r="H747" s="741"/>
      <c r="I747" s="741"/>
      <c r="J747" s="741"/>
      <c r="K747" s="741"/>
      <c r="L747" s="741"/>
      <c r="M747" s="741"/>
      <c r="N747" s="741">
        <v>1</v>
      </c>
      <c r="O747" s="741">
        <v>351</v>
      </c>
      <c r="P747" s="754"/>
      <c r="Q747" s="742">
        <v>351</v>
      </c>
    </row>
    <row r="748" spans="1:17" ht="14.4" customHeight="1" x14ac:dyDescent="0.3">
      <c r="A748" s="737" t="s">
        <v>606</v>
      </c>
      <c r="B748" s="738" t="s">
        <v>7836</v>
      </c>
      <c r="C748" s="738" t="s">
        <v>6651</v>
      </c>
      <c r="D748" s="738" t="s">
        <v>7841</v>
      </c>
      <c r="E748" s="738" t="s">
        <v>7842</v>
      </c>
      <c r="F748" s="741"/>
      <c r="G748" s="741"/>
      <c r="H748" s="741"/>
      <c r="I748" s="741"/>
      <c r="J748" s="741">
        <v>3</v>
      </c>
      <c r="K748" s="741">
        <v>11682</v>
      </c>
      <c r="L748" s="741">
        <v>1</v>
      </c>
      <c r="M748" s="741">
        <v>3894</v>
      </c>
      <c r="N748" s="741">
        <v>1</v>
      </c>
      <c r="O748" s="741">
        <v>3897</v>
      </c>
      <c r="P748" s="754">
        <v>0.33359013867488446</v>
      </c>
      <c r="Q748" s="742">
        <v>3897</v>
      </c>
    </row>
    <row r="749" spans="1:17" ht="14.4" customHeight="1" x14ac:dyDescent="0.3">
      <c r="A749" s="737" t="s">
        <v>606</v>
      </c>
      <c r="B749" s="738" t="s">
        <v>7836</v>
      </c>
      <c r="C749" s="738" t="s">
        <v>6651</v>
      </c>
      <c r="D749" s="738" t="s">
        <v>7843</v>
      </c>
      <c r="E749" s="738" t="s">
        <v>7844</v>
      </c>
      <c r="F749" s="741">
        <v>17</v>
      </c>
      <c r="G749" s="741">
        <v>29376</v>
      </c>
      <c r="H749" s="741">
        <v>0.882480173035328</v>
      </c>
      <c r="I749" s="741">
        <v>1728</v>
      </c>
      <c r="J749" s="741">
        <v>19</v>
      </c>
      <c r="K749" s="741">
        <v>33288</v>
      </c>
      <c r="L749" s="741">
        <v>1</v>
      </c>
      <c r="M749" s="741">
        <v>1752</v>
      </c>
      <c r="N749" s="741">
        <v>14</v>
      </c>
      <c r="O749" s="741">
        <v>24528</v>
      </c>
      <c r="P749" s="754">
        <v>0.73684210526315785</v>
      </c>
      <c r="Q749" s="742">
        <v>1752</v>
      </c>
    </row>
    <row r="750" spans="1:17" ht="14.4" customHeight="1" x14ac:dyDescent="0.3">
      <c r="A750" s="737" t="s">
        <v>606</v>
      </c>
      <c r="B750" s="738" t="s">
        <v>7836</v>
      </c>
      <c r="C750" s="738" t="s">
        <v>6651</v>
      </c>
      <c r="D750" s="738" t="s">
        <v>7845</v>
      </c>
      <c r="E750" s="738" t="s">
        <v>7846</v>
      </c>
      <c r="F750" s="741">
        <v>3</v>
      </c>
      <c r="G750" s="741">
        <v>2277</v>
      </c>
      <c r="H750" s="741"/>
      <c r="I750" s="741">
        <v>759</v>
      </c>
      <c r="J750" s="741"/>
      <c r="K750" s="741"/>
      <c r="L750" s="741"/>
      <c r="M750" s="741"/>
      <c r="N750" s="741">
        <v>1</v>
      </c>
      <c r="O750" s="741">
        <v>767</v>
      </c>
      <c r="P750" s="754"/>
      <c r="Q750" s="742">
        <v>767</v>
      </c>
    </row>
    <row r="751" spans="1:17" ht="14.4" customHeight="1" x14ac:dyDescent="0.3">
      <c r="A751" s="737" t="s">
        <v>606</v>
      </c>
      <c r="B751" s="738" t="s">
        <v>7836</v>
      </c>
      <c r="C751" s="738" t="s">
        <v>6651</v>
      </c>
      <c r="D751" s="738" t="s">
        <v>7526</v>
      </c>
      <c r="E751" s="738" t="s">
        <v>7527</v>
      </c>
      <c r="F751" s="741">
        <v>1</v>
      </c>
      <c r="G751" s="741">
        <v>308</v>
      </c>
      <c r="H751" s="741"/>
      <c r="I751" s="741">
        <v>308</v>
      </c>
      <c r="J751" s="741"/>
      <c r="K751" s="741"/>
      <c r="L751" s="741"/>
      <c r="M751" s="741"/>
      <c r="N751" s="741"/>
      <c r="O751" s="741"/>
      <c r="P751" s="754"/>
      <c r="Q751" s="742"/>
    </row>
    <row r="752" spans="1:17" ht="14.4" customHeight="1" x14ac:dyDescent="0.3">
      <c r="A752" s="737" t="s">
        <v>606</v>
      </c>
      <c r="B752" s="738" t="s">
        <v>7836</v>
      </c>
      <c r="C752" s="738" t="s">
        <v>6651</v>
      </c>
      <c r="D752" s="738" t="s">
        <v>7847</v>
      </c>
      <c r="E752" s="738" t="s">
        <v>7848</v>
      </c>
      <c r="F752" s="741"/>
      <c r="G752" s="741"/>
      <c r="H752" s="741"/>
      <c r="I752" s="741"/>
      <c r="J752" s="741">
        <v>2</v>
      </c>
      <c r="K752" s="741">
        <v>724</v>
      </c>
      <c r="L752" s="741">
        <v>1</v>
      </c>
      <c r="M752" s="741">
        <v>362</v>
      </c>
      <c r="N752" s="741"/>
      <c r="O752" s="741"/>
      <c r="P752" s="754"/>
      <c r="Q752" s="742"/>
    </row>
    <row r="753" spans="1:17" ht="14.4" customHeight="1" x14ac:dyDescent="0.3">
      <c r="A753" s="737" t="s">
        <v>606</v>
      </c>
      <c r="B753" s="738" t="s">
        <v>7836</v>
      </c>
      <c r="C753" s="738" t="s">
        <v>6651</v>
      </c>
      <c r="D753" s="738" t="s">
        <v>7849</v>
      </c>
      <c r="E753" s="738" t="s">
        <v>7850</v>
      </c>
      <c r="F753" s="741">
        <v>10</v>
      </c>
      <c r="G753" s="741">
        <v>2050</v>
      </c>
      <c r="H753" s="741">
        <v>0.97156398104265407</v>
      </c>
      <c r="I753" s="741">
        <v>205</v>
      </c>
      <c r="J753" s="741">
        <v>10</v>
      </c>
      <c r="K753" s="741">
        <v>2110</v>
      </c>
      <c r="L753" s="741">
        <v>1</v>
      </c>
      <c r="M753" s="741">
        <v>211</v>
      </c>
      <c r="N753" s="741">
        <v>6</v>
      </c>
      <c r="O753" s="741">
        <v>1272</v>
      </c>
      <c r="P753" s="754">
        <v>0.6028436018957346</v>
      </c>
      <c r="Q753" s="742">
        <v>212</v>
      </c>
    </row>
    <row r="754" spans="1:17" ht="14.4" customHeight="1" x14ac:dyDescent="0.3">
      <c r="A754" s="737" t="s">
        <v>606</v>
      </c>
      <c r="B754" s="738" t="s">
        <v>7851</v>
      </c>
      <c r="C754" s="738" t="s">
        <v>6651</v>
      </c>
      <c r="D754" s="738" t="s">
        <v>7852</v>
      </c>
      <c r="E754" s="738" t="s">
        <v>7853</v>
      </c>
      <c r="F754" s="741">
        <v>2</v>
      </c>
      <c r="G754" s="741">
        <v>658</v>
      </c>
      <c r="H754" s="741">
        <v>1.9017341040462428</v>
      </c>
      <c r="I754" s="741">
        <v>329</v>
      </c>
      <c r="J754" s="741">
        <v>1</v>
      </c>
      <c r="K754" s="741">
        <v>346</v>
      </c>
      <c r="L754" s="741">
        <v>1</v>
      </c>
      <c r="M754" s="741">
        <v>346</v>
      </c>
      <c r="N754" s="741">
        <v>2</v>
      </c>
      <c r="O754" s="741">
        <v>694</v>
      </c>
      <c r="P754" s="754">
        <v>2.0057803468208091</v>
      </c>
      <c r="Q754" s="742">
        <v>347</v>
      </c>
    </row>
    <row r="755" spans="1:17" ht="14.4" customHeight="1" x14ac:dyDescent="0.3">
      <c r="A755" s="737" t="s">
        <v>606</v>
      </c>
      <c r="B755" s="738" t="s">
        <v>7851</v>
      </c>
      <c r="C755" s="738" t="s">
        <v>6651</v>
      </c>
      <c r="D755" s="738" t="s">
        <v>7435</v>
      </c>
      <c r="E755" s="738" t="s">
        <v>7436</v>
      </c>
      <c r="F755" s="741">
        <v>1</v>
      </c>
      <c r="G755" s="741">
        <v>666</v>
      </c>
      <c r="H755" s="741"/>
      <c r="I755" s="741">
        <v>666</v>
      </c>
      <c r="J755" s="741"/>
      <c r="K755" s="741"/>
      <c r="L755" s="741"/>
      <c r="M755" s="741"/>
      <c r="N755" s="741"/>
      <c r="O755" s="741"/>
      <c r="P755" s="754"/>
      <c r="Q755" s="742"/>
    </row>
    <row r="756" spans="1:17" ht="14.4" customHeight="1" x14ac:dyDescent="0.3">
      <c r="A756" s="737" t="s">
        <v>606</v>
      </c>
      <c r="B756" s="738" t="s">
        <v>7851</v>
      </c>
      <c r="C756" s="738" t="s">
        <v>6651</v>
      </c>
      <c r="D756" s="738" t="s">
        <v>7695</v>
      </c>
      <c r="E756" s="738" t="s">
        <v>7696</v>
      </c>
      <c r="F756" s="741"/>
      <c r="G756" s="741"/>
      <c r="H756" s="741"/>
      <c r="I756" s="741"/>
      <c r="J756" s="741">
        <v>7</v>
      </c>
      <c r="K756" s="741">
        <v>10969</v>
      </c>
      <c r="L756" s="741">
        <v>1</v>
      </c>
      <c r="M756" s="741">
        <v>1567</v>
      </c>
      <c r="N756" s="741">
        <v>6</v>
      </c>
      <c r="O756" s="741">
        <v>9408</v>
      </c>
      <c r="P756" s="754">
        <v>0.85768985322271862</v>
      </c>
      <c r="Q756" s="742">
        <v>1568</v>
      </c>
    </row>
    <row r="757" spans="1:17" ht="14.4" customHeight="1" x14ac:dyDescent="0.3">
      <c r="A757" s="737" t="s">
        <v>606</v>
      </c>
      <c r="B757" s="738" t="s">
        <v>7851</v>
      </c>
      <c r="C757" s="738" t="s">
        <v>6651</v>
      </c>
      <c r="D757" s="738" t="s">
        <v>7817</v>
      </c>
      <c r="E757" s="738" t="s">
        <v>7818</v>
      </c>
      <c r="F757" s="741">
        <v>4</v>
      </c>
      <c r="G757" s="741">
        <v>940</v>
      </c>
      <c r="H757" s="741">
        <v>0.74900398406374502</v>
      </c>
      <c r="I757" s="741">
        <v>235</v>
      </c>
      <c r="J757" s="741">
        <v>5</v>
      </c>
      <c r="K757" s="741">
        <v>1255</v>
      </c>
      <c r="L757" s="741">
        <v>1</v>
      </c>
      <c r="M757" s="741">
        <v>251</v>
      </c>
      <c r="N757" s="741">
        <v>10</v>
      </c>
      <c r="O757" s="741">
        <v>2510</v>
      </c>
      <c r="P757" s="754">
        <v>2</v>
      </c>
      <c r="Q757" s="742">
        <v>251</v>
      </c>
    </row>
    <row r="758" spans="1:17" ht="14.4" customHeight="1" x14ac:dyDescent="0.3">
      <c r="A758" s="737" t="s">
        <v>606</v>
      </c>
      <c r="B758" s="738" t="s">
        <v>7851</v>
      </c>
      <c r="C758" s="738" t="s">
        <v>6651</v>
      </c>
      <c r="D758" s="738" t="s">
        <v>7854</v>
      </c>
      <c r="E758" s="738" t="s">
        <v>7855</v>
      </c>
      <c r="F758" s="741"/>
      <c r="G758" s="741"/>
      <c r="H758" s="741"/>
      <c r="I758" s="741"/>
      <c r="J758" s="741">
        <v>1</v>
      </c>
      <c r="K758" s="741">
        <v>200</v>
      </c>
      <c r="L758" s="741">
        <v>1</v>
      </c>
      <c r="M758" s="741">
        <v>200</v>
      </c>
      <c r="N758" s="741"/>
      <c r="O758" s="741"/>
      <c r="P758" s="754"/>
      <c r="Q758" s="742"/>
    </row>
    <row r="759" spans="1:17" ht="14.4" customHeight="1" x14ac:dyDescent="0.3">
      <c r="A759" s="737" t="s">
        <v>606</v>
      </c>
      <c r="B759" s="738" t="s">
        <v>7851</v>
      </c>
      <c r="C759" s="738" t="s">
        <v>6651</v>
      </c>
      <c r="D759" s="738" t="s">
        <v>7856</v>
      </c>
      <c r="E759" s="738" t="s">
        <v>7857</v>
      </c>
      <c r="F759" s="741">
        <v>1</v>
      </c>
      <c r="G759" s="741">
        <v>419</v>
      </c>
      <c r="H759" s="741">
        <v>0.13855820105820105</v>
      </c>
      <c r="I759" s="741">
        <v>419</v>
      </c>
      <c r="J759" s="741">
        <v>7</v>
      </c>
      <c r="K759" s="741">
        <v>3024</v>
      </c>
      <c r="L759" s="741">
        <v>1</v>
      </c>
      <c r="M759" s="741">
        <v>432</v>
      </c>
      <c r="N759" s="741">
        <v>3</v>
      </c>
      <c r="O759" s="741">
        <v>1296</v>
      </c>
      <c r="P759" s="754">
        <v>0.42857142857142855</v>
      </c>
      <c r="Q759" s="742">
        <v>432</v>
      </c>
    </row>
    <row r="760" spans="1:17" ht="14.4" customHeight="1" x14ac:dyDescent="0.3">
      <c r="A760" s="737" t="s">
        <v>606</v>
      </c>
      <c r="B760" s="738" t="s">
        <v>7851</v>
      </c>
      <c r="C760" s="738" t="s">
        <v>6651</v>
      </c>
      <c r="D760" s="738" t="s">
        <v>7858</v>
      </c>
      <c r="E760" s="738" t="s">
        <v>7859</v>
      </c>
      <c r="F760" s="741">
        <v>1</v>
      </c>
      <c r="G760" s="741">
        <v>254</v>
      </c>
      <c r="H760" s="741"/>
      <c r="I760" s="741">
        <v>254</v>
      </c>
      <c r="J760" s="741"/>
      <c r="K760" s="741"/>
      <c r="L760" s="741"/>
      <c r="M760" s="741"/>
      <c r="N760" s="741"/>
      <c r="O760" s="741"/>
      <c r="P760" s="754"/>
      <c r="Q760" s="742"/>
    </row>
    <row r="761" spans="1:17" ht="14.4" customHeight="1" x14ac:dyDescent="0.3">
      <c r="A761" s="737" t="s">
        <v>606</v>
      </c>
      <c r="B761" s="738" t="s">
        <v>7851</v>
      </c>
      <c r="C761" s="738" t="s">
        <v>6651</v>
      </c>
      <c r="D761" s="738" t="s">
        <v>7823</v>
      </c>
      <c r="E761" s="738" t="s">
        <v>7824</v>
      </c>
      <c r="F761" s="741"/>
      <c r="G761" s="741"/>
      <c r="H761" s="741"/>
      <c r="I761" s="741"/>
      <c r="J761" s="741">
        <v>1</v>
      </c>
      <c r="K761" s="741">
        <v>384</v>
      </c>
      <c r="L761" s="741">
        <v>1</v>
      </c>
      <c r="M761" s="741">
        <v>384</v>
      </c>
      <c r="N761" s="741"/>
      <c r="O761" s="741"/>
      <c r="P761" s="754"/>
      <c r="Q761" s="742"/>
    </row>
    <row r="762" spans="1:17" ht="14.4" customHeight="1" x14ac:dyDescent="0.3">
      <c r="A762" s="737" t="s">
        <v>606</v>
      </c>
      <c r="B762" s="738" t="s">
        <v>7851</v>
      </c>
      <c r="C762" s="738" t="s">
        <v>6651</v>
      </c>
      <c r="D762" s="738" t="s">
        <v>7825</v>
      </c>
      <c r="E762" s="738" t="s">
        <v>7826</v>
      </c>
      <c r="F762" s="741">
        <v>1</v>
      </c>
      <c r="G762" s="741">
        <v>251</v>
      </c>
      <c r="H762" s="741"/>
      <c r="I762" s="741">
        <v>251</v>
      </c>
      <c r="J762" s="741"/>
      <c r="K762" s="741"/>
      <c r="L762" s="741"/>
      <c r="M762" s="741"/>
      <c r="N762" s="741"/>
      <c r="O762" s="741"/>
      <c r="P762" s="754"/>
      <c r="Q762" s="742"/>
    </row>
    <row r="763" spans="1:17" ht="14.4" customHeight="1" x14ac:dyDescent="0.3">
      <c r="A763" s="737" t="s">
        <v>606</v>
      </c>
      <c r="B763" s="738" t="s">
        <v>7851</v>
      </c>
      <c r="C763" s="738" t="s">
        <v>6651</v>
      </c>
      <c r="D763" s="738" t="s">
        <v>7860</v>
      </c>
      <c r="E763" s="738" t="s">
        <v>7861</v>
      </c>
      <c r="F763" s="741">
        <v>6</v>
      </c>
      <c r="G763" s="741">
        <v>246</v>
      </c>
      <c r="H763" s="741">
        <v>1.9523809523809523</v>
      </c>
      <c r="I763" s="741">
        <v>41</v>
      </c>
      <c r="J763" s="741">
        <v>2</v>
      </c>
      <c r="K763" s="741">
        <v>126</v>
      </c>
      <c r="L763" s="741">
        <v>1</v>
      </c>
      <c r="M763" s="741">
        <v>63</v>
      </c>
      <c r="N763" s="741">
        <v>1</v>
      </c>
      <c r="O763" s="741">
        <v>63</v>
      </c>
      <c r="P763" s="754">
        <v>0.5</v>
      </c>
      <c r="Q763" s="742">
        <v>63</v>
      </c>
    </row>
    <row r="764" spans="1:17" ht="14.4" customHeight="1" x14ac:dyDescent="0.3">
      <c r="A764" s="737" t="s">
        <v>606</v>
      </c>
      <c r="B764" s="738" t="s">
        <v>7851</v>
      </c>
      <c r="C764" s="738" t="s">
        <v>6651</v>
      </c>
      <c r="D764" s="738" t="s">
        <v>7862</v>
      </c>
      <c r="E764" s="738" t="s">
        <v>7863</v>
      </c>
      <c r="F764" s="741">
        <v>3</v>
      </c>
      <c r="G764" s="741">
        <v>3435</v>
      </c>
      <c r="H764" s="741">
        <v>0.31965382467895032</v>
      </c>
      <c r="I764" s="741">
        <v>1145</v>
      </c>
      <c r="J764" s="741">
        <v>9</v>
      </c>
      <c r="K764" s="741">
        <v>10746</v>
      </c>
      <c r="L764" s="741">
        <v>1</v>
      </c>
      <c r="M764" s="741">
        <v>1194</v>
      </c>
      <c r="N764" s="741">
        <v>1</v>
      </c>
      <c r="O764" s="741">
        <v>1195</v>
      </c>
      <c r="P764" s="754">
        <v>0.11120416899311372</v>
      </c>
      <c r="Q764" s="742">
        <v>1195</v>
      </c>
    </row>
    <row r="765" spans="1:17" ht="14.4" customHeight="1" x14ac:dyDescent="0.3">
      <c r="A765" s="737" t="s">
        <v>606</v>
      </c>
      <c r="B765" s="738" t="s">
        <v>7851</v>
      </c>
      <c r="C765" s="738" t="s">
        <v>6651</v>
      </c>
      <c r="D765" s="738" t="s">
        <v>7864</v>
      </c>
      <c r="E765" s="738" t="s">
        <v>7865</v>
      </c>
      <c r="F765" s="741">
        <v>11</v>
      </c>
      <c r="G765" s="741">
        <v>550</v>
      </c>
      <c r="H765" s="741">
        <v>0.51353874883286643</v>
      </c>
      <c r="I765" s="741">
        <v>50</v>
      </c>
      <c r="J765" s="741">
        <v>7</v>
      </c>
      <c r="K765" s="741">
        <v>1071</v>
      </c>
      <c r="L765" s="741">
        <v>1</v>
      </c>
      <c r="M765" s="741">
        <v>153</v>
      </c>
      <c r="N765" s="741">
        <v>17</v>
      </c>
      <c r="O765" s="741">
        <v>2601</v>
      </c>
      <c r="P765" s="754">
        <v>2.4285714285714284</v>
      </c>
      <c r="Q765" s="742">
        <v>153</v>
      </c>
    </row>
    <row r="766" spans="1:17" ht="14.4" customHeight="1" x14ac:dyDescent="0.3">
      <c r="A766" s="737" t="s">
        <v>606</v>
      </c>
      <c r="B766" s="738" t="s">
        <v>7851</v>
      </c>
      <c r="C766" s="738" t="s">
        <v>6651</v>
      </c>
      <c r="D766" s="738" t="s">
        <v>7866</v>
      </c>
      <c r="E766" s="738" t="s">
        <v>7867</v>
      </c>
      <c r="F766" s="741"/>
      <c r="G766" s="741"/>
      <c r="H766" s="741"/>
      <c r="I766" s="741"/>
      <c r="J766" s="741">
        <v>2</v>
      </c>
      <c r="K766" s="741">
        <v>4562</v>
      </c>
      <c r="L766" s="741">
        <v>1</v>
      </c>
      <c r="M766" s="741">
        <v>2281</v>
      </c>
      <c r="N766" s="741">
        <v>1</v>
      </c>
      <c r="O766" s="741">
        <v>2282</v>
      </c>
      <c r="P766" s="754">
        <v>0.50021920210434023</v>
      </c>
      <c r="Q766" s="742">
        <v>2282</v>
      </c>
    </row>
    <row r="767" spans="1:17" ht="14.4" customHeight="1" x14ac:dyDescent="0.3">
      <c r="A767" s="737" t="s">
        <v>606</v>
      </c>
      <c r="B767" s="738" t="s">
        <v>7851</v>
      </c>
      <c r="C767" s="738" t="s">
        <v>6651</v>
      </c>
      <c r="D767" s="738" t="s">
        <v>7868</v>
      </c>
      <c r="E767" s="738" t="s">
        <v>7869</v>
      </c>
      <c r="F767" s="741"/>
      <c r="G767" s="741"/>
      <c r="H767" s="741"/>
      <c r="I767" s="741"/>
      <c r="J767" s="741"/>
      <c r="K767" s="741"/>
      <c r="L767" s="741"/>
      <c r="M767" s="741"/>
      <c r="N767" s="741">
        <v>1</v>
      </c>
      <c r="O767" s="741">
        <v>2825</v>
      </c>
      <c r="P767" s="754"/>
      <c r="Q767" s="742">
        <v>2825</v>
      </c>
    </row>
    <row r="768" spans="1:17" ht="14.4" customHeight="1" x14ac:dyDescent="0.3">
      <c r="A768" s="737" t="s">
        <v>606</v>
      </c>
      <c r="B768" s="738" t="s">
        <v>7851</v>
      </c>
      <c r="C768" s="738" t="s">
        <v>6651</v>
      </c>
      <c r="D768" s="738" t="s">
        <v>7870</v>
      </c>
      <c r="E768" s="738" t="s">
        <v>7871</v>
      </c>
      <c r="F768" s="741">
        <v>3</v>
      </c>
      <c r="G768" s="741">
        <v>8757</v>
      </c>
      <c r="H768" s="741">
        <v>0.96368438428524261</v>
      </c>
      <c r="I768" s="741">
        <v>2919</v>
      </c>
      <c r="J768" s="741">
        <v>3</v>
      </c>
      <c r="K768" s="741">
        <v>9087</v>
      </c>
      <c r="L768" s="741">
        <v>1</v>
      </c>
      <c r="M768" s="741">
        <v>3029</v>
      </c>
      <c r="N768" s="741"/>
      <c r="O768" s="741"/>
      <c r="P768" s="754"/>
      <c r="Q768" s="742"/>
    </row>
    <row r="769" spans="1:17" ht="14.4" customHeight="1" x14ac:dyDescent="0.3">
      <c r="A769" s="737" t="s">
        <v>606</v>
      </c>
      <c r="B769" s="738" t="s">
        <v>7851</v>
      </c>
      <c r="C769" s="738" t="s">
        <v>6651</v>
      </c>
      <c r="D769" s="738" t="s">
        <v>7872</v>
      </c>
      <c r="E769" s="738" t="s">
        <v>7873</v>
      </c>
      <c r="F769" s="741">
        <v>4</v>
      </c>
      <c r="G769" s="741">
        <v>4888</v>
      </c>
      <c r="H769" s="741">
        <v>3.8457907159716758</v>
      </c>
      <c r="I769" s="741">
        <v>1222</v>
      </c>
      <c r="J769" s="741">
        <v>1</v>
      </c>
      <c r="K769" s="741">
        <v>1271</v>
      </c>
      <c r="L769" s="741">
        <v>1</v>
      </c>
      <c r="M769" s="741">
        <v>1271</v>
      </c>
      <c r="N769" s="741">
        <v>3</v>
      </c>
      <c r="O769" s="741">
        <v>3816</v>
      </c>
      <c r="P769" s="754">
        <v>3.0023603461841071</v>
      </c>
      <c r="Q769" s="742">
        <v>1272</v>
      </c>
    </row>
    <row r="770" spans="1:17" ht="14.4" customHeight="1" x14ac:dyDescent="0.3">
      <c r="A770" s="737" t="s">
        <v>606</v>
      </c>
      <c r="B770" s="738" t="s">
        <v>7851</v>
      </c>
      <c r="C770" s="738" t="s">
        <v>6651</v>
      </c>
      <c r="D770" s="738" t="s">
        <v>7874</v>
      </c>
      <c r="E770" s="738" t="s">
        <v>7875</v>
      </c>
      <c r="F770" s="741"/>
      <c r="G770" s="741"/>
      <c r="H770" s="741"/>
      <c r="I770" s="741"/>
      <c r="J770" s="741"/>
      <c r="K770" s="741"/>
      <c r="L770" s="741"/>
      <c r="M770" s="741"/>
      <c r="N770" s="741">
        <v>1</v>
      </c>
      <c r="O770" s="741">
        <v>658</v>
      </c>
      <c r="P770" s="754"/>
      <c r="Q770" s="742">
        <v>658</v>
      </c>
    </row>
    <row r="771" spans="1:17" ht="14.4" customHeight="1" x14ac:dyDescent="0.3">
      <c r="A771" s="737" t="s">
        <v>606</v>
      </c>
      <c r="B771" s="738" t="s">
        <v>7851</v>
      </c>
      <c r="C771" s="738" t="s">
        <v>6651</v>
      </c>
      <c r="D771" s="738" t="s">
        <v>7876</v>
      </c>
      <c r="E771" s="738" t="s">
        <v>7877</v>
      </c>
      <c r="F771" s="741">
        <v>2</v>
      </c>
      <c r="G771" s="741">
        <v>168</v>
      </c>
      <c r="H771" s="741">
        <v>0.30434782608695654</v>
      </c>
      <c r="I771" s="741">
        <v>84</v>
      </c>
      <c r="J771" s="741">
        <v>4</v>
      </c>
      <c r="K771" s="741">
        <v>552</v>
      </c>
      <c r="L771" s="741">
        <v>1</v>
      </c>
      <c r="M771" s="741">
        <v>138</v>
      </c>
      <c r="N771" s="741"/>
      <c r="O771" s="741"/>
      <c r="P771" s="754"/>
      <c r="Q771" s="742"/>
    </row>
    <row r="772" spans="1:17" ht="14.4" customHeight="1" x14ac:dyDescent="0.3">
      <c r="A772" s="737" t="s">
        <v>606</v>
      </c>
      <c r="B772" s="738" t="s">
        <v>7851</v>
      </c>
      <c r="C772" s="738" t="s">
        <v>6651</v>
      </c>
      <c r="D772" s="738" t="s">
        <v>7878</v>
      </c>
      <c r="E772" s="738" t="s">
        <v>7879</v>
      </c>
      <c r="F772" s="741">
        <v>1</v>
      </c>
      <c r="G772" s="741">
        <v>1101</v>
      </c>
      <c r="H772" s="741">
        <v>0.97261484098939932</v>
      </c>
      <c r="I772" s="741">
        <v>1101</v>
      </c>
      <c r="J772" s="741">
        <v>1</v>
      </c>
      <c r="K772" s="741">
        <v>1132</v>
      </c>
      <c r="L772" s="741">
        <v>1</v>
      </c>
      <c r="M772" s="741">
        <v>1132</v>
      </c>
      <c r="N772" s="741"/>
      <c r="O772" s="741"/>
      <c r="P772" s="754"/>
      <c r="Q772" s="742"/>
    </row>
    <row r="773" spans="1:17" ht="14.4" customHeight="1" x14ac:dyDescent="0.3">
      <c r="A773" s="737" t="s">
        <v>606</v>
      </c>
      <c r="B773" s="738" t="s">
        <v>7851</v>
      </c>
      <c r="C773" s="738" t="s">
        <v>6651</v>
      </c>
      <c r="D773" s="738" t="s">
        <v>7880</v>
      </c>
      <c r="E773" s="738" t="s">
        <v>7881</v>
      </c>
      <c r="F773" s="741">
        <v>1</v>
      </c>
      <c r="G773" s="741">
        <v>1529</v>
      </c>
      <c r="H773" s="741">
        <v>0.19088639200998753</v>
      </c>
      <c r="I773" s="741">
        <v>1529</v>
      </c>
      <c r="J773" s="741">
        <v>5</v>
      </c>
      <c r="K773" s="741">
        <v>8010</v>
      </c>
      <c r="L773" s="741">
        <v>1</v>
      </c>
      <c r="M773" s="741">
        <v>1602</v>
      </c>
      <c r="N773" s="741">
        <v>4</v>
      </c>
      <c r="O773" s="741">
        <v>6412</v>
      </c>
      <c r="P773" s="754">
        <v>0.80049937578027464</v>
      </c>
      <c r="Q773" s="742">
        <v>1603</v>
      </c>
    </row>
    <row r="774" spans="1:17" ht="14.4" customHeight="1" x14ac:dyDescent="0.3">
      <c r="A774" s="737" t="s">
        <v>606</v>
      </c>
      <c r="B774" s="738" t="s">
        <v>7851</v>
      </c>
      <c r="C774" s="738" t="s">
        <v>6651</v>
      </c>
      <c r="D774" s="738" t="s">
        <v>7882</v>
      </c>
      <c r="E774" s="738" t="s">
        <v>7883</v>
      </c>
      <c r="F774" s="741">
        <v>1</v>
      </c>
      <c r="G774" s="741">
        <v>1868</v>
      </c>
      <c r="H774" s="741">
        <v>0.47823860727086531</v>
      </c>
      <c r="I774" s="741">
        <v>1868</v>
      </c>
      <c r="J774" s="741">
        <v>2</v>
      </c>
      <c r="K774" s="741">
        <v>3906</v>
      </c>
      <c r="L774" s="741">
        <v>1</v>
      </c>
      <c r="M774" s="741">
        <v>1953</v>
      </c>
      <c r="N774" s="741">
        <v>4</v>
      </c>
      <c r="O774" s="741">
        <v>7820</v>
      </c>
      <c r="P774" s="754">
        <v>2.002048131080389</v>
      </c>
      <c r="Q774" s="742">
        <v>1955</v>
      </c>
    </row>
    <row r="775" spans="1:17" ht="14.4" customHeight="1" x14ac:dyDescent="0.3">
      <c r="A775" s="737" t="s">
        <v>606</v>
      </c>
      <c r="B775" s="738" t="s">
        <v>7851</v>
      </c>
      <c r="C775" s="738" t="s">
        <v>6651</v>
      </c>
      <c r="D775" s="738" t="s">
        <v>7884</v>
      </c>
      <c r="E775" s="738" t="s">
        <v>7885</v>
      </c>
      <c r="F775" s="741"/>
      <c r="G775" s="741"/>
      <c r="H775" s="741"/>
      <c r="I775" s="741"/>
      <c r="J775" s="741"/>
      <c r="K775" s="741"/>
      <c r="L775" s="741"/>
      <c r="M775" s="741"/>
      <c r="N775" s="741">
        <v>1</v>
      </c>
      <c r="O775" s="741">
        <v>3243</v>
      </c>
      <c r="P775" s="754"/>
      <c r="Q775" s="742">
        <v>3243</v>
      </c>
    </row>
    <row r="776" spans="1:17" ht="14.4" customHeight="1" x14ac:dyDescent="0.3">
      <c r="A776" s="737" t="s">
        <v>606</v>
      </c>
      <c r="B776" s="738" t="s">
        <v>7851</v>
      </c>
      <c r="C776" s="738" t="s">
        <v>6651</v>
      </c>
      <c r="D776" s="738" t="s">
        <v>7886</v>
      </c>
      <c r="E776" s="738" t="s">
        <v>7887</v>
      </c>
      <c r="F776" s="741"/>
      <c r="G776" s="741"/>
      <c r="H776" s="741"/>
      <c r="I776" s="741"/>
      <c r="J776" s="741"/>
      <c r="K776" s="741"/>
      <c r="L776" s="741"/>
      <c r="M776" s="741"/>
      <c r="N776" s="741">
        <v>2</v>
      </c>
      <c r="O776" s="741">
        <v>1674</v>
      </c>
      <c r="P776" s="754"/>
      <c r="Q776" s="742">
        <v>837</v>
      </c>
    </row>
    <row r="777" spans="1:17" ht="14.4" customHeight="1" x14ac:dyDescent="0.3">
      <c r="A777" s="737" t="s">
        <v>606</v>
      </c>
      <c r="B777" s="738" t="s">
        <v>7851</v>
      </c>
      <c r="C777" s="738" t="s">
        <v>6651</v>
      </c>
      <c r="D777" s="738" t="s">
        <v>7888</v>
      </c>
      <c r="E777" s="738" t="s">
        <v>7889</v>
      </c>
      <c r="F777" s="741">
        <v>3</v>
      </c>
      <c r="G777" s="741">
        <v>7173</v>
      </c>
      <c r="H777" s="741">
        <v>0.95640000000000003</v>
      </c>
      <c r="I777" s="741">
        <v>2391</v>
      </c>
      <c r="J777" s="741">
        <v>3</v>
      </c>
      <c r="K777" s="741">
        <v>7500</v>
      </c>
      <c r="L777" s="741">
        <v>1</v>
      </c>
      <c r="M777" s="741">
        <v>2500</v>
      </c>
      <c r="N777" s="741"/>
      <c r="O777" s="741"/>
      <c r="P777" s="754"/>
      <c r="Q777" s="742"/>
    </row>
    <row r="778" spans="1:17" ht="14.4" customHeight="1" x14ac:dyDescent="0.3">
      <c r="A778" s="737" t="s">
        <v>606</v>
      </c>
      <c r="B778" s="738" t="s">
        <v>7851</v>
      </c>
      <c r="C778" s="738" t="s">
        <v>6651</v>
      </c>
      <c r="D778" s="738" t="s">
        <v>7890</v>
      </c>
      <c r="E778" s="738" t="s">
        <v>7891</v>
      </c>
      <c r="F778" s="741">
        <v>29</v>
      </c>
      <c r="G778" s="741">
        <v>11452</v>
      </c>
      <c r="H778" s="741">
        <v>0.72503956948401393</v>
      </c>
      <c r="I778" s="741">
        <v>394.89655172413791</v>
      </c>
      <c r="J778" s="741">
        <v>39</v>
      </c>
      <c r="K778" s="741">
        <v>15795</v>
      </c>
      <c r="L778" s="741">
        <v>1</v>
      </c>
      <c r="M778" s="741">
        <v>405</v>
      </c>
      <c r="N778" s="741">
        <v>27</v>
      </c>
      <c r="O778" s="741">
        <v>10962</v>
      </c>
      <c r="P778" s="754">
        <v>0.69401709401709399</v>
      </c>
      <c r="Q778" s="742">
        <v>406</v>
      </c>
    </row>
    <row r="779" spans="1:17" ht="14.4" customHeight="1" x14ac:dyDescent="0.3">
      <c r="A779" s="737" t="s">
        <v>606</v>
      </c>
      <c r="B779" s="738" t="s">
        <v>7851</v>
      </c>
      <c r="C779" s="738" t="s">
        <v>6651</v>
      </c>
      <c r="D779" s="738" t="s">
        <v>7892</v>
      </c>
      <c r="E779" s="738" t="s">
        <v>7893</v>
      </c>
      <c r="F779" s="741"/>
      <c r="G779" s="741"/>
      <c r="H779" s="741"/>
      <c r="I779" s="741"/>
      <c r="J779" s="741">
        <v>1</v>
      </c>
      <c r="K779" s="741">
        <v>305</v>
      </c>
      <c r="L779" s="741">
        <v>1</v>
      </c>
      <c r="M779" s="741">
        <v>305</v>
      </c>
      <c r="N779" s="741">
        <v>1</v>
      </c>
      <c r="O779" s="741">
        <v>306</v>
      </c>
      <c r="P779" s="754">
        <v>1.0032786885245901</v>
      </c>
      <c r="Q779" s="742">
        <v>306</v>
      </c>
    </row>
    <row r="780" spans="1:17" ht="14.4" customHeight="1" x14ac:dyDescent="0.3">
      <c r="A780" s="737" t="s">
        <v>606</v>
      </c>
      <c r="B780" s="738" t="s">
        <v>7851</v>
      </c>
      <c r="C780" s="738" t="s">
        <v>6651</v>
      </c>
      <c r="D780" s="738" t="s">
        <v>7894</v>
      </c>
      <c r="E780" s="738" t="s">
        <v>7895</v>
      </c>
      <c r="F780" s="741">
        <v>61</v>
      </c>
      <c r="G780" s="741">
        <v>4026</v>
      </c>
      <c r="H780" s="741">
        <v>1.1730769230769231</v>
      </c>
      <c r="I780" s="741">
        <v>66</v>
      </c>
      <c r="J780" s="741">
        <v>52</v>
      </c>
      <c r="K780" s="741">
        <v>3432</v>
      </c>
      <c r="L780" s="741">
        <v>1</v>
      </c>
      <c r="M780" s="741">
        <v>66</v>
      </c>
      <c r="N780" s="741">
        <v>50</v>
      </c>
      <c r="O780" s="741">
        <v>3300</v>
      </c>
      <c r="P780" s="754">
        <v>0.96153846153846156</v>
      </c>
      <c r="Q780" s="742">
        <v>66</v>
      </c>
    </row>
    <row r="781" spans="1:17" ht="14.4" customHeight="1" x14ac:dyDescent="0.3">
      <c r="A781" s="737" t="s">
        <v>606</v>
      </c>
      <c r="B781" s="738" t="s">
        <v>7851</v>
      </c>
      <c r="C781" s="738" t="s">
        <v>6651</v>
      </c>
      <c r="D781" s="738" t="s">
        <v>7896</v>
      </c>
      <c r="E781" s="738" t="s">
        <v>7897</v>
      </c>
      <c r="F781" s="741"/>
      <c r="G781" s="741"/>
      <c r="H781" s="741"/>
      <c r="I781" s="741"/>
      <c r="J781" s="741">
        <v>1</v>
      </c>
      <c r="K781" s="741">
        <v>92</v>
      </c>
      <c r="L781" s="741">
        <v>1</v>
      </c>
      <c r="M781" s="741">
        <v>92</v>
      </c>
      <c r="N781" s="741"/>
      <c r="O781" s="741"/>
      <c r="P781" s="754"/>
      <c r="Q781" s="742"/>
    </row>
    <row r="782" spans="1:17" ht="14.4" customHeight="1" x14ac:dyDescent="0.3">
      <c r="A782" s="737" t="s">
        <v>606</v>
      </c>
      <c r="B782" s="738" t="s">
        <v>7851</v>
      </c>
      <c r="C782" s="738" t="s">
        <v>6651</v>
      </c>
      <c r="D782" s="738" t="s">
        <v>7701</v>
      </c>
      <c r="E782" s="738" t="s">
        <v>7702</v>
      </c>
      <c r="F782" s="741">
        <v>2</v>
      </c>
      <c r="G782" s="741">
        <v>164</v>
      </c>
      <c r="H782" s="741">
        <v>0.27242524916943522</v>
      </c>
      <c r="I782" s="741">
        <v>82</v>
      </c>
      <c r="J782" s="741">
        <v>7</v>
      </c>
      <c r="K782" s="741">
        <v>602</v>
      </c>
      <c r="L782" s="741">
        <v>1</v>
      </c>
      <c r="M782" s="741">
        <v>86</v>
      </c>
      <c r="N782" s="741">
        <v>4</v>
      </c>
      <c r="O782" s="741">
        <v>344</v>
      </c>
      <c r="P782" s="754">
        <v>0.5714285714285714</v>
      </c>
      <c r="Q782" s="742">
        <v>86</v>
      </c>
    </row>
    <row r="783" spans="1:17" ht="14.4" customHeight="1" x14ac:dyDescent="0.3">
      <c r="A783" s="737" t="s">
        <v>606</v>
      </c>
      <c r="B783" s="738" t="s">
        <v>7851</v>
      </c>
      <c r="C783" s="738" t="s">
        <v>6651</v>
      </c>
      <c r="D783" s="738" t="s">
        <v>7898</v>
      </c>
      <c r="E783" s="738" t="s">
        <v>7899</v>
      </c>
      <c r="F783" s="741">
        <v>1</v>
      </c>
      <c r="G783" s="741">
        <v>114</v>
      </c>
      <c r="H783" s="741"/>
      <c r="I783" s="741">
        <v>114</v>
      </c>
      <c r="J783" s="741"/>
      <c r="K783" s="741"/>
      <c r="L783" s="741"/>
      <c r="M783" s="741"/>
      <c r="N783" s="741"/>
      <c r="O783" s="741"/>
      <c r="P783" s="754"/>
      <c r="Q783" s="742"/>
    </row>
    <row r="784" spans="1:17" ht="14.4" customHeight="1" x14ac:dyDescent="0.3">
      <c r="A784" s="737" t="s">
        <v>606</v>
      </c>
      <c r="B784" s="738" t="s">
        <v>7851</v>
      </c>
      <c r="C784" s="738" t="s">
        <v>6651</v>
      </c>
      <c r="D784" s="738" t="s">
        <v>7900</v>
      </c>
      <c r="E784" s="738" t="s">
        <v>7901</v>
      </c>
      <c r="F784" s="741"/>
      <c r="G784" s="741"/>
      <c r="H784" s="741"/>
      <c r="I784" s="741"/>
      <c r="J784" s="741"/>
      <c r="K784" s="741"/>
      <c r="L784" s="741"/>
      <c r="M784" s="741"/>
      <c r="N784" s="741">
        <v>1</v>
      </c>
      <c r="O784" s="741">
        <v>3029</v>
      </c>
      <c r="P784" s="754"/>
      <c r="Q784" s="742">
        <v>3029</v>
      </c>
    </row>
    <row r="785" spans="1:17" ht="14.4" customHeight="1" x14ac:dyDescent="0.3">
      <c r="A785" s="737" t="s">
        <v>606</v>
      </c>
      <c r="B785" s="738" t="s">
        <v>7851</v>
      </c>
      <c r="C785" s="738" t="s">
        <v>6651</v>
      </c>
      <c r="D785" s="738" t="s">
        <v>7902</v>
      </c>
      <c r="E785" s="738" t="s">
        <v>7903</v>
      </c>
      <c r="F785" s="741">
        <v>128</v>
      </c>
      <c r="G785" s="741">
        <v>5504</v>
      </c>
      <c r="H785" s="741">
        <v>0.76646706586826352</v>
      </c>
      <c r="I785" s="741">
        <v>43</v>
      </c>
      <c r="J785" s="741">
        <v>167</v>
      </c>
      <c r="K785" s="741">
        <v>7181</v>
      </c>
      <c r="L785" s="741">
        <v>1</v>
      </c>
      <c r="M785" s="741">
        <v>43</v>
      </c>
      <c r="N785" s="741">
        <v>128</v>
      </c>
      <c r="O785" s="741">
        <v>5504</v>
      </c>
      <c r="P785" s="754">
        <v>0.76646706586826352</v>
      </c>
      <c r="Q785" s="742">
        <v>43</v>
      </c>
    </row>
    <row r="786" spans="1:17" ht="14.4" customHeight="1" x14ac:dyDescent="0.3">
      <c r="A786" s="737" t="s">
        <v>606</v>
      </c>
      <c r="B786" s="738" t="s">
        <v>7851</v>
      </c>
      <c r="C786" s="738" t="s">
        <v>6651</v>
      </c>
      <c r="D786" s="738" t="s">
        <v>7904</v>
      </c>
      <c r="E786" s="738" t="s">
        <v>7905</v>
      </c>
      <c r="F786" s="741">
        <v>107</v>
      </c>
      <c r="G786" s="741">
        <v>154829</v>
      </c>
      <c r="H786" s="741">
        <v>0.93176743878146684</v>
      </c>
      <c r="I786" s="741">
        <v>1447</v>
      </c>
      <c r="J786" s="741">
        <v>111</v>
      </c>
      <c r="K786" s="741">
        <v>166167</v>
      </c>
      <c r="L786" s="741">
        <v>1</v>
      </c>
      <c r="M786" s="741">
        <v>1497</v>
      </c>
      <c r="N786" s="741">
        <v>104</v>
      </c>
      <c r="O786" s="741">
        <v>155792</v>
      </c>
      <c r="P786" s="754">
        <v>0.93756281331431635</v>
      </c>
      <c r="Q786" s="742">
        <v>1498</v>
      </c>
    </row>
    <row r="787" spans="1:17" ht="14.4" customHeight="1" x14ac:dyDescent="0.3">
      <c r="A787" s="737" t="s">
        <v>606</v>
      </c>
      <c r="B787" s="738" t="s">
        <v>7851</v>
      </c>
      <c r="C787" s="738" t="s">
        <v>6651</v>
      </c>
      <c r="D787" s="738" t="s">
        <v>7906</v>
      </c>
      <c r="E787" s="738" t="s">
        <v>7907</v>
      </c>
      <c r="F787" s="741">
        <v>23</v>
      </c>
      <c r="G787" s="741">
        <v>4600</v>
      </c>
      <c r="H787" s="741">
        <v>0.87005863438623032</v>
      </c>
      <c r="I787" s="741">
        <v>200</v>
      </c>
      <c r="J787" s="741">
        <v>17</v>
      </c>
      <c r="K787" s="741">
        <v>5287</v>
      </c>
      <c r="L787" s="741">
        <v>1</v>
      </c>
      <c r="M787" s="741">
        <v>311</v>
      </c>
      <c r="N787" s="741">
        <v>15</v>
      </c>
      <c r="O787" s="741">
        <v>4680</v>
      </c>
      <c r="P787" s="754">
        <v>0.88519008889729522</v>
      </c>
      <c r="Q787" s="742">
        <v>312</v>
      </c>
    </row>
    <row r="788" spans="1:17" ht="14.4" customHeight="1" x14ac:dyDescent="0.3">
      <c r="A788" s="737" t="s">
        <v>606</v>
      </c>
      <c r="B788" s="738" t="s">
        <v>7851</v>
      </c>
      <c r="C788" s="738" t="s">
        <v>6651</v>
      </c>
      <c r="D788" s="738" t="s">
        <v>7908</v>
      </c>
      <c r="E788" s="738" t="s">
        <v>7909</v>
      </c>
      <c r="F788" s="741"/>
      <c r="G788" s="741"/>
      <c r="H788" s="741"/>
      <c r="I788" s="741"/>
      <c r="J788" s="741"/>
      <c r="K788" s="741"/>
      <c r="L788" s="741"/>
      <c r="M788" s="741"/>
      <c r="N788" s="741">
        <v>1</v>
      </c>
      <c r="O788" s="741">
        <v>4209</v>
      </c>
      <c r="P788" s="754"/>
      <c r="Q788" s="742">
        <v>4209</v>
      </c>
    </row>
    <row r="789" spans="1:17" ht="14.4" customHeight="1" x14ac:dyDescent="0.3">
      <c r="A789" s="737" t="s">
        <v>606</v>
      </c>
      <c r="B789" s="738" t="s">
        <v>7851</v>
      </c>
      <c r="C789" s="738" t="s">
        <v>6651</v>
      </c>
      <c r="D789" s="738" t="s">
        <v>7910</v>
      </c>
      <c r="E789" s="738" t="s">
        <v>7911</v>
      </c>
      <c r="F789" s="741"/>
      <c r="G789" s="741"/>
      <c r="H789" s="741"/>
      <c r="I789" s="741"/>
      <c r="J789" s="741"/>
      <c r="K789" s="741"/>
      <c r="L789" s="741"/>
      <c r="M789" s="741"/>
      <c r="N789" s="741">
        <v>1</v>
      </c>
      <c r="O789" s="741">
        <v>4725</v>
      </c>
      <c r="P789" s="754"/>
      <c r="Q789" s="742">
        <v>4725</v>
      </c>
    </row>
    <row r="790" spans="1:17" ht="14.4" customHeight="1" x14ac:dyDescent="0.3">
      <c r="A790" s="737" t="s">
        <v>606</v>
      </c>
      <c r="B790" s="738" t="s">
        <v>7851</v>
      </c>
      <c r="C790" s="738" t="s">
        <v>6651</v>
      </c>
      <c r="D790" s="738" t="s">
        <v>7912</v>
      </c>
      <c r="E790" s="738" t="s">
        <v>7913</v>
      </c>
      <c r="F790" s="741"/>
      <c r="G790" s="741"/>
      <c r="H790" s="741"/>
      <c r="I790" s="741"/>
      <c r="J790" s="741"/>
      <c r="K790" s="741"/>
      <c r="L790" s="741"/>
      <c r="M790" s="741"/>
      <c r="N790" s="741">
        <v>1</v>
      </c>
      <c r="O790" s="741">
        <v>4145</v>
      </c>
      <c r="P790" s="754"/>
      <c r="Q790" s="742">
        <v>4145</v>
      </c>
    </row>
    <row r="791" spans="1:17" ht="14.4" customHeight="1" x14ac:dyDescent="0.3">
      <c r="A791" s="737" t="s">
        <v>606</v>
      </c>
      <c r="B791" s="738" t="s">
        <v>7851</v>
      </c>
      <c r="C791" s="738" t="s">
        <v>6651</v>
      </c>
      <c r="D791" s="738" t="s">
        <v>7914</v>
      </c>
      <c r="E791" s="738" t="s">
        <v>7915</v>
      </c>
      <c r="F791" s="741">
        <v>3</v>
      </c>
      <c r="G791" s="741">
        <v>903</v>
      </c>
      <c r="H791" s="741">
        <v>1.4564516129032259</v>
      </c>
      <c r="I791" s="741">
        <v>301</v>
      </c>
      <c r="J791" s="741">
        <v>2</v>
      </c>
      <c r="K791" s="741">
        <v>620</v>
      </c>
      <c r="L791" s="741">
        <v>1</v>
      </c>
      <c r="M791" s="741">
        <v>310</v>
      </c>
      <c r="N791" s="741"/>
      <c r="O791" s="741"/>
      <c r="P791" s="754"/>
      <c r="Q791" s="742"/>
    </row>
    <row r="792" spans="1:17" ht="14.4" customHeight="1" x14ac:dyDescent="0.3">
      <c r="A792" s="737" t="s">
        <v>606</v>
      </c>
      <c r="B792" s="738" t="s">
        <v>7851</v>
      </c>
      <c r="C792" s="738" t="s">
        <v>6651</v>
      </c>
      <c r="D792" s="738" t="s">
        <v>7916</v>
      </c>
      <c r="E792" s="738" t="s">
        <v>7917</v>
      </c>
      <c r="F792" s="741"/>
      <c r="G792" s="741"/>
      <c r="H792" s="741"/>
      <c r="I792" s="741"/>
      <c r="J792" s="741">
        <v>1</v>
      </c>
      <c r="K792" s="741">
        <v>614</v>
      </c>
      <c r="L792" s="741">
        <v>1</v>
      </c>
      <c r="M792" s="741">
        <v>614</v>
      </c>
      <c r="N792" s="741"/>
      <c r="O792" s="741"/>
      <c r="P792" s="754"/>
      <c r="Q792" s="742"/>
    </row>
    <row r="793" spans="1:17" ht="14.4" customHeight="1" x14ac:dyDescent="0.3">
      <c r="A793" s="737" t="s">
        <v>606</v>
      </c>
      <c r="B793" s="738" t="s">
        <v>7851</v>
      </c>
      <c r="C793" s="738" t="s">
        <v>6651</v>
      </c>
      <c r="D793" s="738" t="s">
        <v>7918</v>
      </c>
      <c r="E793" s="738" t="s">
        <v>7919</v>
      </c>
      <c r="F793" s="741">
        <v>1</v>
      </c>
      <c r="G793" s="741">
        <v>791</v>
      </c>
      <c r="H793" s="741"/>
      <c r="I793" s="741">
        <v>791</v>
      </c>
      <c r="J793" s="741"/>
      <c r="K793" s="741"/>
      <c r="L793" s="741"/>
      <c r="M793" s="741"/>
      <c r="N793" s="741"/>
      <c r="O793" s="741"/>
      <c r="P793" s="754"/>
      <c r="Q793" s="742"/>
    </row>
    <row r="794" spans="1:17" ht="14.4" customHeight="1" x14ac:dyDescent="0.3">
      <c r="A794" s="737" t="s">
        <v>606</v>
      </c>
      <c r="B794" s="738" t="s">
        <v>7851</v>
      </c>
      <c r="C794" s="738" t="s">
        <v>6651</v>
      </c>
      <c r="D794" s="738" t="s">
        <v>7920</v>
      </c>
      <c r="E794" s="738" t="s">
        <v>7921</v>
      </c>
      <c r="F794" s="741">
        <v>2</v>
      </c>
      <c r="G794" s="741">
        <v>4998</v>
      </c>
      <c r="H794" s="741">
        <v>0.64150943396226412</v>
      </c>
      <c r="I794" s="741">
        <v>2499</v>
      </c>
      <c r="J794" s="741">
        <v>3</v>
      </c>
      <c r="K794" s="741">
        <v>7791</v>
      </c>
      <c r="L794" s="741">
        <v>1</v>
      </c>
      <c r="M794" s="741">
        <v>2597</v>
      </c>
      <c r="N794" s="741">
        <v>2</v>
      </c>
      <c r="O794" s="741">
        <v>5202</v>
      </c>
      <c r="P794" s="754">
        <v>0.66769349249133614</v>
      </c>
      <c r="Q794" s="742">
        <v>2601</v>
      </c>
    </row>
    <row r="795" spans="1:17" ht="14.4" customHeight="1" x14ac:dyDescent="0.3">
      <c r="A795" s="737" t="s">
        <v>606</v>
      </c>
      <c r="B795" s="738" t="s">
        <v>7851</v>
      </c>
      <c r="C795" s="738" t="s">
        <v>6651</v>
      </c>
      <c r="D795" s="738" t="s">
        <v>7922</v>
      </c>
      <c r="E795" s="738" t="s">
        <v>7923</v>
      </c>
      <c r="F795" s="741"/>
      <c r="G795" s="741"/>
      <c r="H795" s="741"/>
      <c r="I795" s="741"/>
      <c r="J795" s="741">
        <v>1</v>
      </c>
      <c r="K795" s="741">
        <v>3020</v>
      </c>
      <c r="L795" s="741">
        <v>1</v>
      </c>
      <c r="M795" s="741">
        <v>3020</v>
      </c>
      <c r="N795" s="741">
        <v>3</v>
      </c>
      <c r="O795" s="741">
        <v>9072</v>
      </c>
      <c r="P795" s="754">
        <v>3.003973509933775</v>
      </c>
      <c r="Q795" s="742">
        <v>3024</v>
      </c>
    </row>
    <row r="796" spans="1:17" ht="14.4" customHeight="1" x14ac:dyDescent="0.3">
      <c r="A796" s="737" t="s">
        <v>606</v>
      </c>
      <c r="B796" s="738" t="s">
        <v>7851</v>
      </c>
      <c r="C796" s="738" t="s">
        <v>6651</v>
      </c>
      <c r="D796" s="738" t="s">
        <v>7924</v>
      </c>
      <c r="E796" s="738" t="s">
        <v>7925</v>
      </c>
      <c r="F796" s="741"/>
      <c r="G796" s="741"/>
      <c r="H796" s="741"/>
      <c r="I796" s="741"/>
      <c r="J796" s="741"/>
      <c r="K796" s="741"/>
      <c r="L796" s="741"/>
      <c r="M796" s="741"/>
      <c r="N796" s="741">
        <v>1</v>
      </c>
      <c r="O796" s="741">
        <v>3707</v>
      </c>
      <c r="P796" s="754"/>
      <c r="Q796" s="742">
        <v>3707</v>
      </c>
    </row>
    <row r="797" spans="1:17" ht="14.4" customHeight="1" x14ac:dyDescent="0.3">
      <c r="A797" s="737" t="s">
        <v>606</v>
      </c>
      <c r="B797" s="738" t="s">
        <v>7851</v>
      </c>
      <c r="C797" s="738" t="s">
        <v>6651</v>
      </c>
      <c r="D797" s="738" t="s">
        <v>7926</v>
      </c>
      <c r="E797" s="738" t="s">
        <v>7927</v>
      </c>
      <c r="F797" s="741">
        <v>1</v>
      </c>
      <c r="G797" s="741">
        <v>3097</v>
      </c>
      <c r="H797" s="741"/>
      <c r="I797" s="741">
        <v>3097</v>
      </c>
      <c r="J797" s="741"/>
      <c r="K797" s="741"/>
      <c r="L797" s="741"/>
      <c r="M797" s="741"/>
      <c r="N797" s="741"/>
      <c r="O797" s="741"/>
      <c r="P797" s="754"/>
      <c r="Q797" s="742"/>
    </row>
    <row r="798" spans="1:17" ht="14.4" customHeight="1" x14ac:dyDescent="0.3">
      <c r="A798" s="737" t="s">
        <v>606</v>
      </c>
      <c r="B798" s="738" t="s">
        <v>7851</v>
      </c>
      <c r="C798" s="738" t="s">
        <v>6651</v>
      </c>
      <c r="D798" s="738" t="s">
        <v>7746</v>
      </c>
      <c r="E798" s="738" t="s">
        <v>7747</v>
      </c>
      <c r="F798" s="741"/>
      <c r="G798" s="741"/>
      <c r="H798" s="741"/>
      <c r="I798" s="741"/>
      <c r="J798" s="741">
        <v>1</v>
      </c>
      <c r="K798" s="741">
        <v>589</v>
      </c>
      <c r="L798" s="741">
        <v>1</v>
      </c>
      <c r="M798" s="741">
        <v>589</v>
      </c>
      <c r="N798" s="741"/>
      <c r="O798" s="741"/>
      <c r="P798" s="754"/>
      <c r="Q798" s="742"/>
    </row>
    <row r="799" spans="1:17" ht="14.4" customHeight="1" x14ac:dyDescent="0.3">
      <c r="A799" s="737" t="s">
        <v>606</v>
      </c>
      <c r="B799" s="738" t="s">
        <v>7851</v>
      </c>
      <c r="C799" s="738" t="s">
        <v>6651</v>
      </c>
      <c r="D799" s="738" t="s">
        <v>7928</v>
      </c>
      <c r="E799" s="738" t="s">
        <v>7929</v>
      </c>
      <c r="F799" s="741">
        <v>1</v>
      </c>
      <c r="G799" s="741">
        <v>119</v>
      </c>
      <c r="H799" s="741"/>
      <c r="I799" s="741">
        <v>119</v>
      </c>
      <c r="J799" s="741"/>
      <c r="K799" s="741"/>
      <c r="L799" s="741"/>
      <c r="M799" s="741"/>
      <c r="N799" s="741"/>
      <c r="O799" s="741"/>
      <c r="P799" s="754"/>
      <c r="Q799" s="742"/>
    </row>
    <row r="800" spans="1:17" ht="14.4" customHeight="1" x14ac:dyDescent="0.3">
      <c r="A800" s="737" t="s">
        <v>606</v>
      </c>
      <c r="B800" s="738" t="s">
        <v>7851</v>
      </c>
      <c r="C800" s="738" t="s">
        <v>6651</v>
      </c>
      <c r="D800" s="738" t="s">
        <v>7930</v>
      </c>
      <c r="E800" s="738" t="s">
        <v>7931</v>
      </c>
      <c r="F800" s="741"/>
      <c r="G800" s="741"/>
      <c r="H800" s="741"/>
      <c r="I800" s="741"/>
      <c r="J800" s="741"/>
      <c r="K800" s="741"/>
      <c r="L800" s="741"/>
      <c r="M800" s="741"/>
      <c r="N800" s="741">
        <v>1</v>
      </c>
      <c r="O800" s="741">
        <v>2259</v>
      </c>
      <c r="P800" s="754"/>
      <c r="Q800" s="742">
        <v>2259</v>
      </c>
    </row>
    <row r="801" spans="1:17" ht="14.4" customHeight="1" x14ac:dyDescent="0.3">
      <c r="A801" s="737" t="s">
        <v>606</v>
      </c>
      <c r="B801" s="738" t="s">
        <v>7851</v>
      </c>
      <c r="C801" s="738" t="s">
        <v>6651</v>
      </c>
      <c r="D801" s="738" t="s">
        <v>7932</v>
      </c>
      <c r="E801" s="738" t="s">
        <v>7933</v>
      </c>
      <c r="F801" s="741"/>
      <c r="G801" s="741"/>
      <c r="H801" s="741"/>
      <c r="I801" s="741"/>
      <c r="J801" s="741">
        <v>1</v>
      </c>
      <c r="K801" s="741">
        <v>2670</v>
      </c>
      <c r="L801" s="741">
        <v>1</v>
      </c>
      <c r="M801" s="741">
        <v>2670</v>
      </c>
      <c r="N801" s="741"/>
      <c r="O801" s="741"/>
      <c r="P801" s="754"/>
      <c r="Q801" s="742"/>
    </row>
    <row r="802" spans="1:17" ht="14.4" customHeight="1" x14ac:dyDescent="0.3">
      <c r="A802" s="737" t="s">
        <v>606</v>
      </c>
      <c r="B802" s="738" t="s">
        <v>7851</v>
      </c>
      <c r="C802" s="738" t="s">
        <v>6651</v>
      </c>
      <c r="D802" s="738" t="s">
        <v>7934</v>
      </c>
      <c r="E802" s="738" t="s">
        <v>7935</v>
      </c>
      <c r="F802" s="741">
        <v>2</v>
      </c>
      <c r="G802" s="741">
        <v>1762</v>
      </c>
      <c r="H802" s="741"/>
      <c r="I802" s="741">
        <v>881</v>
      </c>
      <c r="J802" s="741"/>
      <c r="K802" s="741"/>
      <c r="L802" s="741"/>
      <c r="M802" s="741"/>
      <c r="N802" s="741"/>
      <c r="O802" s="741"/>
      <c r="P802" s="754"/>
      <c r="Q802" s="742"/>
    </row>
    <row r="803" spans="1:17" ht="14.4" customHeight="1" x14ac:dyDescent="0.3">
      <c r="A803" s="737" t="s">
        <v>606</v>
      </c>
      <c r="B803" s="738" t="s">
        <v>7936</v>
      </c>
      <c r="C803" s="738" t="s">
        <v>6651</v>
      </c>
      <c r="D803" s="738" t="s">
        <v>7629</v>
      </c>
      <c r="E803" s="738" t="s">
        <v>7630</v>
      </c>
      <c r="F803" s="741"/>
      <c r="G803" s="741"/>
      <c r="H803" s="741"/>
      <c r="I803" s="741"/>
      <c r="J803" s="741"/>
      <c r="K803" s="741"/>
      <c r="L803" s="741"/>
      <c r="M803" s="741"/>
      <c r="N803" s="741">
        <v>2</v>
      </c>
      <c r="O803" s="741">
        <v>348</v>
      </c>
      <c r="P803" s="754"/>
      <c r="Q803" s="742">
        <v>174</v>
      </c>
    </row>
    <row r="804" spans="1:17" ht="14.4" customHeight="1" x14ac:dyDescent="0.3">
      <c r="A804" s="737" t="s">
        <v>606</v>
      </c>
      <c r="B804" s="738" t="s">
        <v>7936</v>
      </c>
      <c r="C804" s="738" t="s">
        <v>6651</v>
      </c>
      <c r="D804" s="738" t="s">
        <v>7937</v>
      </c>
      <c r="E804" s="738" t="s">
        <v>7938</v>
      </c>
      <c r="F804" s="741"/>
      <c r="G804" s="741"/>
      <c r="H804" s="741"/>
      <c r="I804" s="741"/>
      <c r="J804" s="741"/>
      <c r="K804" s="741"/>
      <c r="L804" s="741"/>
      <c r="M804" s="741"/>
      <c r="N804" s="741">
        <v>1</v>
      </c>
      <c r="O804" s="741">
        <v>202</v>
      </c>
      <c r="P804" s="754"/>
      <c r="Q804" s="742">
        <v>202</v>
      </c>
    </row>
    <row r="805" spans="1:17" ht="14.4" customHeight="1" x14ac:dyDescent="0.3">
      <c r="A805" s="737" t="s">
        <v>606</v>
      </c>
      <c r="B805" s="738" t="s">
        <v>7936</v>
      </c>
      <c r="C805" s="738" t="s">
        <v>6651</v>
      </c>
      <c r="D805" s="738" t="s">
        <v>7939</v>
      </c>
      <c r="E805" s="738" t="s">
        <v>7940</v>
      </c>
      <c r="F805" s="741">
        <v>19</v>
      </c>
      <c r="G805" s="741">
        <v>15789</v>
      </c>
      <c r="H805" s="741">
        <v>0.80196058512799673</v>
      </c>
      <c r="I805" s="741">
        <v>831</v>
      </c>
      <c r="J805" s="741">
        <v>23</v>
      </c>
      <c r="K805" s="741">
        <v>19688</v>
      </c>
      <c r="L805" s="741">
        <v>1</v>
      </c>
      <c r="M805" s="741">
        <v>856</v>
      </c>
      <c r="N805" s="741">
        <v>5</v>
      </c>
      <c r="O805" s="741">
        <v>4280</v>
      </c>
      <c r="P805" s="754">
        <v>0.21739130434782608</v>
      </c>
      <c r="Q805" s="742">
        <v>856</v>
      </c>
    </row>
    <row r="806" spans="1:17" ht="14.4" customHeight="1" x14ac:dyDescent="0.3">
      <c r="A806" s="737" t="s">
        <v>606</v>
      </c>
      <c r="B806" s="738" t="s">
        <v>7936</v>
      </c>
      <c r="C806" s="738" t="s">
        <v>6651</v>
      </c>
      <c r="D806" s="738" t="s">
        <v>7941</v>
      </c>
      <c r="E806" s="738" t="s">
        <v>7942</v>
      </c>
      <c r="F806" s="741">
        <v>1</v>
      </c>
      <c r="G806" s="741">
        <v>3008</v>
      </c>
      <c r="H806" s="741"/>
      <c r="I806" s="741">
        <v>3008</v>
      </c>
      <c r="J806" s="741"/>
      <c r="K806" s="741"/>
      <c r="L806" s="741"/>
      <c r="M806" s="741"/>
      <c r="N806" s="741"/>
      <c r="O806" s="741"/>
      <c r="P806" s="754"/>
      <c r="Q806" s="742"/>
    </row>
    <row r="807" spans="1:17" ht="14.4" customHeight="1" x14ac:dyDescent="0.3">
      <c r="A807" s="737" t="s">
        <v>606</v>
      </c>
      <c r="B807" s="738" t="s">
        <v>7936</v>
      </c>
      <c r="C807" s="738" t="s">
        <v>6651</v>
      </c>
      <c r="D807" s="738" t="s">
        <v>7943</v>
      </c>
      <c r="E807" s="738" t="s">
        <v>7944</v>
      </c>
      <c r="F807" s="741">
        <v>1</v>
      </c>
      <c r="G807" s="741">
        <v>607</v>
      </c>
      <c r="H807" s="741">
        <v>0.49110032362459549</v>
      </c>
      <c r="I807" s="741">
        <v>607</v>
      </c>
      <c r="J807" s="741">
        <v>2</v>
      </c>
      <c r="K807" s="741">
        <v>1236</v>
      </c>
      <c r="L807" s="741">
        <v>1</v>
      </c>
      <c r="M807" s="741">
        <v>618</v>
      </c>
      <c r="N807" s="741">
        <v>2</v>
      </c>
      <c r="O807" s="741">
        <v>1236</v>
      </c>
      <c r="P807" s="754">
        <v>1</v>
      </c>
      <c r="Q807" s="742">
        <v>618</v>
      </c>
    </row>
    <row r="808" spans="1:17" ht="14.4" customHeight="1" x14ac:dyDescent="0.3">
      <c r="A808" s="737" t="s">
        <v>606</v>
      </c>
      <c r="B808" s="738" t="s">
        <v>7936</v>
      </c>
      <c r="C808" s="738" t="s">
        <v>6651</v>
      </c>
      <c r="D808" s="738" t="s">
        <v>7945</v>
      </c>
      <c r="E808" s="738" t="s">
        <v>7946</v>
      </c>
      <c r="F808" s="741">
        <v>2</v>
      </c>
      <c r="G808" s="741">
        <v>426</v>
      </c>
      <c r="H808" s="741">
        <v>0.9726027397260274</v>
      </c>
      <c r="I808" s="741">
        <v>213</v>
      </c>
      <c r="J808" s="741">
        <v>2</v>
      </c>
      <c r="K808" s="741">
        <v>438</v>
      </c>
      <c r="L808" s="741">
        <v>1</v>
      </c>
      <c r="M808" s="741">
        <v>219</v>
      </c>
      <c r="N808" s="741"/>
      <c r="O808" s="741"/>
      <c r="P808" s="754"/>
      <c r="Q808" s="742"/>
    </row>
    <row r="809" spans="1:17" ht="14.4" customHeight="1" x14ac:dyDescent="0.3">
      <c r="A809" s="737" t="s">
        <v>606</v>
      </c>
      <c r="B809" s="738" t="s">
        <v>7936</v>
      </c>
      <c r="C809" s="738" t="s">
        <v>6651</v>
      </c>
      <c r="D809" s="738" t="s">
        <v>7947</v>
      </c>
      <c r="E809" s="738" t="s">
        <v>7948</v>
      </c>
      <c r="F809" s="741"/>
      <c r="G809" s="741"/>
      <c r="H809" s="741"/>
      <c r="I809" s="741"/>
      <c r="J809" s="741"/>
      <c r="K809" s="741"/>
      <c r="L809" s="741"/>
      <c r="M809" s="741"/>
      <c r="N809" s="741">
        <v>2</v>
      </c>
      <c r="O809" s="741">
        <v>4386</v>
      </c>
      <c r="P809" s="754"/>
      <c r="Q809" s="742">
        <v>2193</v>
      </c>
    </row>
    <row r="810" spans="1:17" ht="14.4" customHeight="1" x14ac:dyDescent="0.3">
      <c r="A810" s="737" t="s">
        <v>606</v>
      </c>
      <c r="B810" s="738" t="s">
        <v>7936</v>
      </c>
      <c r="C810" s="738" t="s">
        <v>6651</v>
      </c>
      <c r="D810" s="738" t="s">
        <v>7932</v>
      </c>
      <c r="E810" s="738" t="s">
        <v>7933</v>
      </c>
      <c r="F810" s="741">
        <v>2</v>
      </c>
      <c r="G810" s="741">
        <v>5054</v>
      </c>
      <c r="H810" s="741"/>
      <c r="I810" s="741">
        <v>2527</v>
      </c>
      <c r="J810" s="741"/>
      <c r="K810" s="741"/>
      <c r="L810" s="741"/>
      <c r="M810" s="741"/>
      <c r="N810" s="741"/>
      <c r="O810" s="741"/>
      <c r="P810" s="754"/>
      <c r="Q810" s="742"/>
    </row>
    <row r="811" spans="1:17" ht="14.4" customHeight="1" x14ac:dyDescent="0.3">
      <c r="A811" s="737" t="s">
        <v>606</v>
      </c>
      <c r="B811" s="738" t="s">
        <v>7949</v>
      </c>
      <c r="C811" s="738" t="s">
        <v>6651</v>
      </c>
      <c r="D811" s="738" t="s">
        <v>7463</v>
      </c>
      <c r="E811" s="738" t="s">
        <v>7464</v>
      </c>
      <c r="F811" s="741">
        <v>1</v>
      </c>
      <c r="G811" s="741">
        <v>5148</v>
      </c>
      <c r="H811" s="741">
        <v>1</v>
      </c>
      <c r="I811" s="741">
        <v>5148</v>
      </c>
      <c r="J811" s="741">
        <v>1</v>
      </c>
      <c r="K811" s="741">
        <v>5148</v>
      </c>
      <c r="L811" s="741">
        <v>1</v>
      </c>
      <c r="M811" s="741">
        <v>5148</v>
      </c>
      <c r="N811" s="741"/>
      <c r="O811" s="741"/>
      <c r="P811" s="754"/>
      <c r="Q811" s="742"/>
    </row>
    <row r="812" spans="1:17" ht="14.4" customHeight="1" x14ac:dyDescent="0.3">
      <c r="A812" s="737" t="s">
        <v>606</v>
      </c>
      <c r="B812" s="738" t="s">
        <v>7949</v>
      </c>
      <c r="C812" s="738" t="s">
        <v>6651</v>
      </c>
      <c r="D812" s="738" t="s">
        <v>7837</v>
      </c>
      <c r="E812" s="738" t="s">
        <v>7838</v>
      </c>
      <c r="F812" s="741">
        <v>4</v>
      </c>
      <c r="G812" s="741">
        <v>768</v>
      </c>
      <c r="H812" s="741">
        <v>1.9393939393939394</v>
      </c>
      <c r="I812" s="741">
        <v>192</v>
      </c>
      <c r="J812" s="741">
        <v>2</v>
      </c>
      <c r="K812" s="741">
        <v>396</v>
      </c>
      <c r="L812" s="741">
        <v>1</v>
      </c>
      <c r="M812" s="741">
        <v>198</v>
      </c>
      <c r="N812" s="741"/>
      <c r="O812" s="741"/>
      <c r="P812" s="754"/>
      <c r="Q812" s="742"/>
    </row>
    <row r="813" spans="1:17" ht="14.4" customHeight="1" x14ac:dyDescent="0.3">
      <c r="A813" s="737" t="s">
        <v>606</v>
      </c>
      <c r="B813" s="738" t="s">
        <v>7949</v>
      </c>
      <c r="C813" s="738" t="s">
        <v>6651</v>
      </c>
      <c r="D813" s="738" t="s">
        <v>7839</v>
      </c>
      <c r="E813" s="738" t="s">
        <v>7840</v>
      </c>
      <c r="F813" s="741"/>
      <c r="G813" s="741"/>
      <c r="H813" s="741"/>
      <c r="I813" s="741"/>
      <c r="J813" s="741"/>
      <c r="K813" s="741"/>
      <c r="L813" s="741"/>
      <c r="M813" s="741"/>
      <c r="N813" s="741">
        <v>1</v>
      </c>
      <c r="O813" s="741">
        <v>351</v>
      </c>
      <c r="P813" s="754"/>
      <c r="Q813" s="742">
        <v>351</v>
      </c>
    </row>
    <row r="814" spans="1:17" ht="14.4" customHeight="1" x14ac:dyDescent="0.3">
      <c r="A814" s="737" t="s">
        <v>606</v>
      </c>
      <c r="B814" s="738" t="s">
        <v>7949</v>
      </c>
      <c r="C814" s="738" t="s">
        <v>6651</v>
      </c>
      <c r="D814" s="738" t="s">
        <v>7950</v>
      </c>
      <c r="E814" s="738" t="s">
        <v>7951</v>
      </c>
      <c r="F814" s="741">
        <v>1</v>
      </c>
      <c r="G814" s="741">
        <v>289</v>
      </c>
      <c r="H814" s="741">
        <v>0.97966101694915253</v>
      </c>
      <c r="I814" s="741">
        <v>289</v>
      </c>
      <c r="J814" s="741">
        <v>1</v>
      </c>
      <c r="K814" s="741">
        <v>295</v>
      </c>
      <c r="L814" s="741">
        <v>1</v>
      </c>
      <c r="M814" s="741">
        <v>295</v>
      </c>
      <c r="N814" s="741">
        <v>1</v>
      </c>
      <c r="O814" s="741">
        <v>296</v>
      </c>
      <c r="P814" s="754">
        <v>1.0033898305084745</v>
      </c>
      <c r="Q814" s="742">
        <v>296</v>
      </c>
    </row>
    <row r="815" spans="1:17" ht="14.4" customHeight="1" x14ac:dyDescent="0.3">
      <c r="A815" s="737" t="s">
        <v>606</v>
      </c>
      <c r="B815" s="738" t="s">
        <v>7949</v>
      </c>
      <c r="C815" s="738" t="s">
        <v>6651</v>
      </c>
      <c r="D815" s="738" t="s">
        <v>7952</v>
      </c>
      <c r="E815" s="738" t="s">
        <v>7953</v>
      </c>
      <c r="F815" s="741"/>
      <c r="G815" s="741"/>
      <c r="H815" s="741"/>
      <c r="I815" s="741"/>
      <c r="J815" s="741">
        <v>2</v>
      </c>
      <c r="K815" s="741">
        <v>350</v>
      </c>
      <c r="L815" s="741">
        <v>1</v>
      </c>
      <c r="M815" s="741">
        <v>175</v>
      </c>
      <c r="N815" s="741"/>
      <c r="O815" s="741"/>
      <c r="P815" s="754"/>
      <c r="Q815" s="742"/>
    </row>
    <row r="816" spans="1:17" ht="14.4" customHeight="1" x14ac:dyDescent="0.3">
      <c r="A816" s="737" t="s">
        <v>606</v>
      </c>
      <c r="B816" s="738" t="s">
        <v>7949</v>
      </c>
      <c r="C816" s="738" t="s">
        <v>6651</v>
      </c>
      <c r="D816" s="738" t="s">
        <v>7954</v>
      </c>
      <c r="E816" s="738" t="s">
        <v>7955</v>
      </c>
      <c r="F816" s="741"/>
      <c r="G816" s="741"/>
      <c r="H816" s="741"/>
      <c r="I816" s="741"/>
      <c r="J816" s="741"/>
      <c r="K816" s="741"/>
      <c r="L816" s="741"/>
      <c r="M816" s="741"/>
      <c r="N816" s="741">
        <v>2</v>
      </c>
      <c r="O816" s="741">
        <v>8598</v>
      </c>
      <c r="P816" s="754"/>
      <c r="Q816" s="742">
        <v>4299</v>
      </c>
    </row>
    <row r="817" spans="1:17" ht="14.4" customHeight="1" x14ac:dyDescent="0.3">
      <c r="A817" s="737" t="s">
        <v>606</v>
      </c>
      <c r="B817" s="738" t="s">
        <v>7949</v>
      </c>
      <c r="C817" s="738" t="s">
        <v>6651</v>
      </c>
      <c r="D817" s="738" t="s">
        <v>7956</v>
      </c>
      <c r="E817" s="738" t="s">
        <v>7957</v>
      </c>
      <c r="F817" s="741">
        <v>2</v>
      </c>
      <c r="G817" s="741">
        <v>10544</v>
      </c>
      <c r="H817" s="741">
        <v>0.64042759961127305</v>
      </c>
      <c r="I817" s="741">
        <v>5272</v>
      </c>
      <c r="J817" s="741">
        <v>3</v>
      </c>
      <c r="K817" s="741">
        <v>16464</v>
      </c>
      <c r="L817" s="741">
        <v>1</v>
      </c>
      <c r="M817" s="741">
        <v>5488</v>
      </c>
      <c r="N817" s="741">
        <v>1</v>
      </c>
      <c r="O817" s="741">
        <v>5492</v>
      </c>
      <c r="P817" s="754">
        <v>0.3335762876579203</v>
      </c>
      <c r="Q817" s="742">
        <v>5492</v>
      </c>
    </row>
    <row r="818" spans="1:17" ht="14.4" customHeight="1" x14ac:dyDescent="0.3">
      <c r="A818" s="737" t="s">
        <v>606</v>
      </c>
      <c r="B818" s="738" t="s">
        <v>7949</v>
      </c>
      <c r="C818" s="738" t="s">
        <v>6651</v>
      </c>
      <c r="D818" s="738" t="s">
        <v>7958</v>
      </c>
      <c r="E818" s="738" t="s">
        <v>7959</v>
      </c>
      <c r="F818" s="741"/>
      <c r="G818" s="741"/>
      <c r="H818" s="741"/>
      <c r="I818" s="741"/>
      <c r="J818" s="741"/>
      <c r="K818" s="741"/>
      <c r="L818" s="741"/>
      <c r="M818" s="741"/>
      <c r="N818" s="741">
        <v>1</v>
      </c>
      <c r="O818" s="741">
        <v>3052</v>
      </c>
      <c r="P818" s="754"/>
      <c r="Q818" s="742">
        <v>3052</v>
      </c>
    </row>
    <row r="819" spans="1:17" ht="14.4" customHeight="1" x14ac:dyDescent="0.3">
      <c r="A819" s="737" t="s">
        <v>606</v>
      </c>
      <c r="B819" s="738" t="s">
        <v>7949</v>
      </c>
      <c r="C819" s="738" t="s">
        <v>6651</v>
      </c>
      <c r="D819" s="738" t="s">
        <v>7960</v>
      </c>
      <c r="E819" s="738" t="s">
        <v>7961</v>
      </c>
      <c r="F819" s="741">
        <v>14</v>
      </c>
      <c r="G819" s="741">
        <v>9548</v>
      </c>
      <c r="H819" s="741">
        <v>0.60163831127914302</v>
      </c>
      <c r="I819" s="741">
        <v>682</v>
      </c>
      <c r="J819" s="741">
        <v>23</v>
      </c>
      <c r="K819" s="741">
        <v>15870</v>
      </c>
      <c r="L819" s="741">
        <v>1</v>
      </c>
      <c r="M819" s="741">
        <v>690</v>
      </c>
      <c r="N819" s="741">
        <v>16</v>
      </c>
      <c r="O819" s="741">
        <v>11056</v>
      </c>
      <c r="P819" s="754">
        <v>0.69666036546943921</v>
      </c>
      <c r="Q819" s="742">
        <v>691</v>
      </c>
    </row>
    <row r="820" spans="1:17" ht="14.4" customHeight="1" x14ac:dyDescent="0.3">
      <c r="A820" s="737" t="s">
        <v>606</v>
      </c>
      <c r="B820" s="738" t="s">
        <v>7949</v>
      </c>
      <c r="C820" s="738" t="s">
        <v>6651</v>
      </c>
      <c r="D820" s="738" t="s">
        <v>7962</v>
      </c>
      <c r="E820" s="738" t="s">
        <v>7963</v>
      </c>
      <c r="F820" s="741"/>
      <c r="G820" s="741"/>
      <c r="H820" s="741"/>
      <c r="I820" s="741"/>
      <c r="J820" s="741">
        <v>1</v>
      </c>
      <c r="K820" s="741">
        <v>1838</v>
      </c>
      <c r="L820" s="741">
        <v>1</v>
      </c>
      <c r="M820" s="741">
        <v>1838</v>
      </c>
      <c r="N820" s="741"/>
      <c r="O820" s="741"/>
      <c r="P820" s="754"/>
      <c r="Q820" s="742"/>
    </row>
    <row r="821" spans="1:17" ht="14.4" customHeight="1" x14ac:dyDescent="0.3">
      <c r="A821" s="737" t="s">
        <v>606</v>
      </c>
      <c r="B821" s="738" t="s">
        <v>7949</v>
      </c>
      <c r="C821" s="738" t="s">
        <v>6651</v>
      </c>
      <c r="D821" s="738" t="s">
        <v>7964</v>
      </c>
      <c r="E821" s="738" t="s">
        <v>7965</v>
      </c>
      <c r="F821" s="741"/>
      <c r="G821" s="741"/>
      <c r="H821" s="741"/>
      <c r="I821" s="741"/>
      <c r="J821" s="741">
        <v>1</v>
      </c>
      <c r="K821" s="741">
        <v>538</v>
      </c>
      <c r="L821" s="741">
        <v>1</v>
      </c>
      <c r="M821" s="741">
        <v>538</v>
      </c>
      <c r="N821" s="741">
        <v>1</v>
      </c>
      <c r="O821" s="741">
        <v>538</v>
      </c>
      <c r="P821" s="754">
        <v>1</v>
      </c>
      <c r="Q821" s="742">
        <v>538</v>
      </c>
    </row>
    <row r="822" spans="1:17" ht="14.4" customHeight="1" x14ac:dyDescent="0.3">
      <c r="A822" s="737" t="s">
        <v>606</v>
      </c>
      <c r="B822" s="738" t="s">
        <v>7949</v>
      </c>
      <c r="C822" s="738" t="s">
        <v>6651</v>
      </c>
      <c r="D822" s="738" t="s">
        <v>7966</v>
      </c>
      <c r="E822" s="738" t="s">
        <v>7967</v>
      </c>
      <c r="F822" s="741">
        <v>4</v>
      </c>
      <c r="G822" s="741">
        <v>2656</v>
      </c>
      <c r="H822" s="741">
        <v>0.43850090804028397</v>
      </c>
      <c r="I822" s="741">
        <v>664</v>
      </c>
      <c r="J822" s="741">
        <v>9</v>
      </c>
      <c r="K822" s="741">
        <v>6057</v>
      </c>
      <c r="L822" s="741">
        <v>1</v>
      </c>
      <c r="M822" s="741">
        <v>673</v>
      </c>
      <c r="N822" s="741">
        <v>19</v>
      </c>
      <c r="O822" s="741">
        <v>12787</v>
      </c>
      <c r="P822" s="754">
        <v>2.1111111111111112</v>
      </c>
      <c r="Q822" s="742">
        <v>673</v>
      </c>
    </row>
    <row r="823" spans="1:17" ht="14.4" customHeight="1" x14ac:dyDescent="0.3">
      <c r="A823" s="737" t="s">
        <v>606</v>
      </c>
      <c r="B823" s="738" t="s">
        <v>7949</v>
      </c>
      <c r="C823" s="738" t="s">
        <v>6651</v>
      </c>
      <c r="D823" s="738" t="s">
        <v>7968</v>
      </c>
      <c r="E823" s="738" t="s">
        <v>7969</v>
      </c>
      <c r="F823" s="741"/>
      <c r="G823" s="741"/>
      <c r="H823" s="741"/>
      <c r="I823" s="741"/>
      <c r="J823" s="741"/>
      <c r="K823" s="741"/>
      <c r="L823" s="741"/>
      <c r="M823" s="741"/>
      <c r="N823" s="741">
        <v>1</v>
      </c>
      <c r="O823" s="741">
        <v>495</v>
      </c>
      <c r="P823" s="754"/>
      <c r="Q823" s="742">
        <v>495</v>
      </c>
    </row>
    <row r="824" spans="1:17" ht="14.4" customHeight="1" x14ac:dyDescent="0.3">
      <c r="A824" s="737" t="s">
        <v>606</v>
      </c>
      <c r="B824" s="738" t="s">
        <v>7949</v>
      </c>
      <c r="C824" s="738" t="s">
        <v>6651</v>
      </c>
      <c r="D824" s="738" t="s">
        <v>7970</v>
      </c>
      <c r="E824" s="738" t="s">
        <v>7971</v>
      </c>
      <c r="F824" s="741"/>
      <c r="G824" s="741"/>
      <c r="H824" s="741"/>
      <c r="I824" s="741"/>
      <c r="J824" s="741">
        <v>1</v>
      </c>
      <c r="K824" s="741">
        <v>3129</v>
      </c>
      <c r="L824" s="741">
        <v>1</v>
      </c>
      <c r="M824" s="741">
        <v>3129</v>
      </c>
      <c r="N824" s="741"/>
      <c r="O824" s="741"/>
      <c r="P824" s="754"/>
      <c r="Q824" s="742"/>
    </row>
    <row r="825" spans="1:17" ht="14.4" customHeight="1" x14ac:dyDescent="0.3">
      <c r="A825" s="737" t="s">
        <v>606</v>
      </c>
      <c r="B825" s="738" t="s">
        <v>7949</v>
      </c>
      <c r="C825" s="738" t="s">
        <v>6651</v>
      </c>
      <c r="D825" s="738" t="s">
        <v>7972</v>
      </c>
      <c r="E825" s="738" t="s">
        <v>7973</v>
      </c>
      <c r="F825" s="741"/>
      <c r="G825" s="741"/>
      <c r="H825" s="741"/>
      <c r="I825" s="741"/>
      <c r="J825" s="741"/>
      <c r="K825" s="741"/>
      <c r="L825" s="741"/>
      <c r="M825" s="741"/>
      <c r="N825" s="741">
        <v>2</v>
      </c>
      <c r="O825" s="741">
        <v>12672</v>
      </c>
      <c r="P825" s="754"/>
      <c r="Q825" s="742">
        <v>6336</v>
      </c>
    </row>
    <row r="826" spans="1:17" ht="14.4" customHeight="1" x14ac:dyDescent="0.3">
      <c r="A826" s="737" t="s">
        <v>606</v>
      </c>
      <c r="B826" s="738" t="s">
        <v>7949</v>
      </c>
      <c r="C826" s="738" t="s">
        <v>6651</v>
      </c>
      <c r="D826" s="738" t="s">
        <v>7974</v>
      </c>
      <c r="E826" s="738" t="s">
        <v>7975</v>
      </c>
      <c r="F826" s="741"/>
      <c r="G826" s="741"/>
      <c r="H826" s="741"/>
      <c r="I826" s="741"/>
      <c r="J826" s="741"/>
      <c r="K826" s="741"/>
      <c r="L826" s="741"/>
      <c r="M826" s="741"/>
      <c r="N826" s="741">
        <v>1</v>
      </c>
      <c r="O826" s="741">
        <v>2491</v>
      </c>
      <c r="P826" s="754"/>
      <c r="Q826" s="742">
        <v>2491</v>
      </c>
    </row>
    <row r="827" spans="1:17" ht="14.4" customHeight="1" x14ac:dyDescent="0.3">
      <c r="A827" s="737" t="s">
        <v>606</v>
      </c>
      <c r="B827" s="738" t="s">
        <v>7949</v>
      </c>
      <c r="C827" s="738" t="s">
        <v>6651</v>
      </c>
      <c r="D827" s="738" t="s">
        <v>7976</v>
      </c>
      <c r="E827" s="738" t="s">
        <v>7977</v>
      </c>
      <c r="F827" s="741"/>
      <c r="G827" s="741"/>
      <c r="H827" s="741"/>
      <c r="I827" s="741"/>
      <c r="J827" s="741"/>
      <c r="K827" s="741"/>
      <c r="L827" s="741"/>
      <c r="M827" s="741"/>
      <c r="N827" s="741">
        <v>1</v>
      </c>
      <c r="O827" s="741">
        <v>2539</v>
      </c>
      <c r="P827" s="754"/>
      <c r="Q827" s="742">
        <v>2539</v>
      </c>
    </row>
    <row r="828" spans="1:17" ht="14.4" customHeight="1" x14ac:dyDescent="0.3">
      <c r="A828" s="737" t="s">
        <v>606</v>
      </c>
      <c r="B828" s="738" t="s">
        <v>7949</v>
      </c>
      <c r="C828" s="738" t="s">
        <v>6651</v>
      </c>
      <c r="D828" s="738" t="s">
        <v>7978</v>
      </c>
      <c r="E828" s="738" t="s">
        <v>7979</v>
      </c>
      <c r="F828" s="741">
        <v>1</v>
      </c>
      <c r="G828" s="741">
        <v>4010</v>
      </c>
      <c r="H828" s="741">
        <v>0.99085742525327403</v>
      </c>
      <c r="I828" s="741">
        <v>4010</v>
      </c>
      <c r="J828" s="741">
        <v>1</v>
      </c>
      <c r="K828" s="741">
        <v>4047</v>
      </c>
      <c r="L828" s="741">
        <v>1</v>
      </c>
      <c r="M828" s="741">
        <v>4047</v>
      </c>
      <c r="N828" s="741"/>
      <c r="O828" s="741"/>
      <c r="P828" s="754"/>
      <c r="Q828" s="742"/>
    </row>
    <row r="829" spans="1:17" ht="14.4" customHeight="1" x14ac:dyDescent="0.3">
      <c r="A829" s="737" t="s">
        <v>606</v>
      </c>
      <c r="B829" s="738" t="s">
        <v>7949</v>
      </c>
      <c r="C829" s="738" t="s">
        <v>6651</v>
      </c>
      <c r="D829" s="738" t="s">
        <v>7980</v>
      </c>
      <c r="E829" s="738" t="s">
        <v>7981</v>
      </c>
      <c r="F829" s="741">
        <v>1</v>
      </c>
      <c r="G829" s="741">
        <v>2792</v>
      </c>
      <c r="H829" s="741">
        <v>0.98240675580577064</v>
      </c>
      <c r="I829" s="741">
        <v>2792</v>
      </c>
      <c r="J829" s="741">
        <v>1</v>
      </c>
      <c r="K829" s="741">
        <v>2842</v>
      </c>
      <c r="L829" s="741">
        <v>1</v>
      </c>
      <c r="M829" s="741">
        <v>2842</v>
      </c>
      <c r="N829" s="741"/>
      <c r="O829" s="741"/>
      <c r="P829" s="754"/>
      <c r="Q829" s="742"/>
    </row>
    <row r="830" spans="1:17" ht="14.4" customHeight="1" x14ac:dyDescent="0.3">
      <c r="A830" s="737" t="s">
        <v>606</v>
      </c>
      <c r="B830" s="738" t="s">
        <v>7949</v>
      </c>
      <c r="C830" s="738" t="s">
        <v>6651</v>
      </c>
      <c r="D830" s="738" t="s">
        <v>7841</v>
      </c>
      <c r="E830" s="738" t="s">
        <v>7842</v>
      </c>
      <c r="F830" s="741"/>
      <c r="G830" s="741"/>
      <c r="H830" s="741"/>
      <c r="I830" s="741"/>
      <c r="J830" s="741">
        <v>1</v>
      </c>
      <c r="K830" s="741">
        <v>3894</v>
      </c>
      <c r="L830" s="741">
        <v>1</v>
      </c>
      <c r="M830" s="741">
        <v>3894</v>
      </c>
      <c r="N830" s="741"/>
      <c r="O830" s="741"/>
      <c r="P830" s="754"/>
      <c r="Q830" s="742"/>
    </row>
    <row r="831" spans="1:17" ht="14.4" customHeight="1" x14ac:dyDescent="0.3">
      <c r="A831" s="737" t="s">
        <v>606</v>
      </c>
      <c r="B831" s="738" t="s">
        <v>7949</v>
      </c>
      <c r="C831" s="738" t="s">
        <v>6651</v>
      </c>
      <c r="D831" s="738" t="s">
        <v>7982</v>
      </c>
      <c r="E831" s="738" t="s">
        <v>7983</v>
      </c>
      <c r="F831" s="741">
        <v>2</v>
      </c>
      <c r="G831" s="741">
        <v>8020</v>
      </c>
      <c r="H831" s="741"/>
      <c r="I831" s="741">
        <v>4010</v>
      </c>
      <c r="J831" s="741"/>
      <c r="K831" s="741"/>
      <c r="L831" s="741"/>
      <c r="M831" s="741"/>
      <c r="N831" s="741">
        <v>2</v>
      </c>
      <c r="O831" s="741">
        <v>8218</v>
      </c>
      <c r="P831" s="754"/>
      <c r="Q831" s="742">
        <v>4109</v>
      </c>
    </row>
    <row r="832" spans="1:17" ht="14.4" customHeight="1" x14ac:dyDescent="0.3">
      <c r="A832" s="737" t="s">
        <v>606</v>
      </c>
      <c r="B832" s="738" t="s">
        <v>7949</v>
      </c>
      <c r="C832" s="738" t="s">
        <v>6651</v>
      </c>
      <c r="D832" s="738" t="s">
        <v>7984</v>
      </c>
      <c r="E832" s="738" t="s">
        <v>7985</v>
      </c>
      <c r="F832" s="741">
        <v>7</v>
      </c>
      <c r="G832" s="741">
        <v>57008</v>
      </c>
      <c r="H832" s="741">
        <v>0.76398772430614181</v>
      </c>
      <c r="I832" s="741">
        <v>8144</v>
      </c>
      <c r="J832" s="741">
        <v>9</v>
      </c>
      <c r="K832" s="741">
        <v>74619</v>
      </c>
      <c r="L832" s="741">
        <v>1</v>
      </c>
      <c r="M832" s="741">
        <v>8291</v>
      </c>
      <c r="N832" s="741">
        <v>3</v>
      </c>
      <c r="O832" s="741">
        <v>24888</v>
      </c>
      <c r="P832" s="754">
        <v>0.33353435452096653</v>
      </c>
      <c r="Q832" s="742">
        <v>8296</v>
      </c>
    </row>
    <row r="833" spans="1:17" ht="14.4" customHeight="1" x14ac:dyDescent="0.3">
      <c r="A833" s="737" t="s">
        <v>606</v>
      </c>
      <c r="B833" s="738" t="s">
        <v>7949</v>
      </c>
      <c r="C833" s="738" t="s">
        <v>6651</v>
      </c>
      <c r="D833" s="738" t="s">
        <v>7986</v>
      </c>
      <c r="E833" s="738" t="s">
        <v>7987</v>
      </c>
      <c r="F833" s="741">
        <v>1</v>
      </c>
      <c r="G833" s="741">
        <v>6452</v>
      </c>
      <c r="H833" s="741">
        <v>0.32590796585341214</v>
      </c>
      <c r="I833" s="741">
        <v>6452</v>
      </c>
      <c r="J833" s="741">
        <v>3</v>
      </c>
      <c r="K833" s="741">
        <v>19797</v>
      </c>
      <c r="L833" s="741">
        <v>1</v>
      </c>
      <c r="M833" s="741">
        <v>6599</v>
      </c>
      <c r="N833" s="741">
        <v>7</v>
      </c>
      <c r="O833" s="741">
        <v>46228</v>
      </c>
      <c r="P833" s="754">
        <v>2.3351012779714098</v>
      </c>
      <c r="Q833" s="742">
        <v>6604</v>
      </c>
    </row>
    <row r="834" spans="1:17" ht="14.4" customHeight="1" x14ac:dyDescent="0.3">
      <c r="A834" s="737" t="s">
        <v>606</v>
      </c>
      <c r="B834" s="738" t="s">
        <v>7949</v>
      </c>
      <c r="C834" s="738" t="s">
        <v>6651</v>
      </c>
      <c r="D834" s="738" t="s">
        <v>7988</v>
      </c>
      <c r="E834" s="738" t="s">
        <v>7989</v>
      </c>
      <c r="F834" s="741">
        <v>1</v>
      </c>
      <c r="G834" s="741">
        <v>0</v>
      </c>
      <c r="H834" s="741"/>
      <c r="I834" s="741">
        <v>0</v>
      </c>
      <c r="J834" s="741">
        <v>1</v>
      </c>
      <c r="K834" s="741">
        <v>0</v>
      </c>
      <c r="L834" s="741"/>
      <c r="M834" s="741">
        <v>0</v>
      </c>
      <c r="N834" s="741"/>
      <c r="O834" s="741"/>
      <c r="P834" s="754"/>
      <c r="Q834" s="742"/>
    </row>
    <row r="835" spans="1:17" ht="14.4" customHeight="1" x14ac:dyDescent="0.3">
      <c r="A835" s="737" t="s">
        <v>606</v>
      </c>
      <c r="B835" s="738" t="s">
        <v>7949</v>
      </c>
      <c r="C835" s="738" t="s">
        <v>6651</v>
      </c>
      <c r="D835" s="738" t="s">
        <v>7990</v>
      </c>
      <c r="E835" s="738" t="s">
        <v>7991</v>
      </c>
      <c r="F835" s="741">
        <v>1</v>
      </c>
      <c r="G835" s="741">
        <v>0</v>
      </c>
      <c r="H835" s="741"/>
      <c r="I835" s="741">
        <v>0</v>
      </c>
      <c r="J835" s="741">
        <v>5</v>
      </c>
      <c r="K835" s="741">
        <v>0</v>
      </c>
      <c r="L835" s="741"/>
      <c r="M835" s="741">
        <v>0</v>
      </c>
      <c r="N835" s="741">
        <v>3</v>
      </c>
      <c r="O835" s="741">
        <v>0</v>
      </c>
      <c r="P835" s="754"/>
      <c r="Q835" s="742">
        <v>0</v>
      </c>
    </row>
    <row r="836" spans="1:17" ht="14.4" customHeight="1" x14ac:dyDescent="0.3">
      <c r="A836" s="737" t="s">
        <v>606</v>
      </c>
      <c r="B836" s="738" t="s">
        <v>7949</v>
      </c>
      <c r="C836" s="738" t="s">
        <v>6651</v>
      </c>
      <c r="D836" s="738" t="s">
        <v>7992</v>
      </c>
      <c r="E836" s="738" t="s">
        <v>7993</v>
      </c>
      <c r="F836" s="741">
        <v>1</v>
      </c>
      <c r="G836" s="741">
        <v>0</v>
      </c>
      <c r="H836" s="741"/>
      <c r="I836" s="741">
        <v>0</v>
      </c>
      <c r="J836" s="741">
        <v>1</v>
      </c>
      <c r="K836" s="741">
        <v>0</v>
      </c>
      <c r="L836" s="741"/>
      <c r="M836" s="741">
        <v>0</v>
      </c>
      <c r="N836" s="741">
        <v>1</v>
      </c>
      <c r="O836" s="741">
        <v>0</v>
      </c>
      <c r="P836" s="754"/>
      <c r="Q836" s="742">
        <v>0</v>
      </c>
    </row>
    <row r="837" spans="1:17" ht="14.4" customHeight="1" x14ac:dyDescent="0.3">
      <c r="A837" s="737" t="s">
        <v>606</v>
      </c>
      <c r="B837" s="738" t="s">
        <v>7949</v>
      </c>
      <c r="C837" s="738" t="s">
        <v>6651</v>
      </c>
      <c r="D837" s="738" t="s">
        <v>7994</v>
      </c>
      <c r="E837" s="738" t="s">
        <v>7995</v>
      </c>
      <c r="F837" s="741">
        <v>1</v>
      </c>
      <c r="G837" s="741">
        <v>247</v>
      </c>
      <c r="H837" s="741">
        <v>0.47683397683397682</v>
      </c>
      <c r="I837" s="741">
        <v>247</v>
      </c>
      <c r="J837" s="741">
        <v>2</v>
      </c>
      <c r="K837" s="741">
        <v>518</v>
      </c>
      <c r="L837" s="741">
        <v>1</v>
      </c>
      <c r="M837" s="741">
        <v>259</v>
      </c>
      <c r="N837" s="741"/>
      <c r="O837" s="741"/>
      <c r="P837" s="754"/>
      <c r="Q837" s="742"/>
    </row>
    <row r="838" spans="1:17" ht="14.4" customHeight="1" x14ac:dyDescent="0.3">
      <c r="A838" s="737" t="s">
        <v>606</v>
      </c>
      <c r="B838" s="738" t="s">
        <v>7949</v>
      </c>
      <c r="C838" s="738" t="s">
        <v>6651</v>
      </c>
      <c r="D838" s="738" t="s">
        <v>7843</v>
      </c>
      <c r="E838" s="738" t="s">
        <v>7844</v>
      </c>
      <c r="F838" s="741">
        <v>4</v>
      </c>
      <c r="G838" s="741">
        <v>6912</v>
      </c>
      <c r="H838" s="741">
        <v>1.9726027397260273</v>
      </c>
      <c r="I838" s="741">
        <v>1728</v>
      </c>
      <c r="J838" s="741">
        <v>2</v>
      </c>
      <c r="K838" s="741">
        <v>3504</v>
      </c>
      <c r="L838" s="741">
        <v>1</v>
      </c>
      <c r="M838" s="741">
        <v>1752</v>
      </c>
      <c r="N838" s="741">
        <v>1</v>
      </c>
      <c r="O838" s="741">
        <v>1752</v>
      </c>
      <c r="P838" s="754">
        <v>0.5</v>
      </c>
      <c r="Q838" s="742">
        <v>1752</v>
      </c>
    </row>
    <row r="839" spans="1:17" ht="14.4" customHeight="1" x14ac:dyDescent="0.3">
      <c r="A839" s="737" t="s">
        <v>606</v>
      </c>
      <c r="B839" s="738" t="s">
        <v>7949</v>
      </c>
      <c r="C839" s="738" t="s">
        <v>6651</v>
      </c>
      <c r="D839" s="738" t="s">
        <v>7996</v>
      </c>
      <c r="E839" s="738" t="s">
        <v>7997</v>
      </c>
      <c r="F839" s="741">
        <v>1</v>
      </c>
      <c r="G839" s="741">
        <v>583</v>
      </c>
      <c r="H839" s="741">
        <v>0.98646362098138751</v>
      </c>
      <c r="I839" s="741">
        <v>583</v>
      </c>
      <c r="J839" s="741">
        <v>1</v>
      </c>
      <c r="K839" s="741">
        <v>591</v>
      </c>
      <c r="L839" s="741">
        <v>1</v>
      </c>
      <c r="M839" s="741">
        <v>591</v>
      </c>
      <c r="N839" s="741">
        <v>1</v>
      </c>
      <c r="O839" s="741">
        <v>592</v>
      </c>
      <c r="P839" s="754">
        <v>1.0016920473773265</v>
      </c>
      <c r="Q839" s="742">
        <v>592</v>
      </c>
    </row>
    <row r="840" spans="1:17" ht="14.4" customHeight="1" x14ac:dyDescent="0.3">
      <c r="A840" s="737" t="s">
        <v>606</v>
      </c>
      <c r="B840" s="738" t="s">
        <v>7949</v>
      </c>
      <c r="C840" s="738" t="s">
        <v>6651</v>
      </c>
      <c r="D840" s="738" t="s">
        <v>7845</v>
      </c>
      <c r="E840" s="738" t="s">
        <v>7846</v>
      </c>
      <c r="F840" s="741">
        <v>1</v>
      </c>
      <c r="G840" s="741">
        <v>759</v>
      </c>
      <c r="H840" s="741">
        <v>0.9895697522816167</v>
      </c>
      <c r="I840" s="741">
        <v>759</v>
      </c>
      <c r="J840" s="741">
        <v>1</v>
      </c>
      <c r="K840" s="741">
        <v>767</v>
      </c>
      <c r="L840" s="741">
        <v>1</v>
      </c>
      <c r="M840" s="741">
        <v>767</v>
      </c>
      <c r="N840" s="741">
        <v>1</v>
      </c>
      <c r="O840" s="741">
        <v>767</v>
      </c>
      <c r="P840" s="754">
        <v>1</v>
      </c>
      <c r="Q840" s="742">
        <v>767</v>
      </c>
    </row>
    <row r="841" spans="1:17" ht="14.4" customHeight="1" x14ac:dyDescent="0.3">
      <c r="A841" s="737" t="s">
        <v>606</v>
      </c>
      <c r="B841" s="738" t="s">
        <v>7949</v>
      </c>
      <c r="C841" s="738" t="s">
        <v>6651</v>
      </c>
      <c r="D841" s="738" t="s">
        <v>7834</v>
      </c>
      <c r="E841" s="738" t="s">
        <v>7835</v>
      </c>
      <c r="F841" s="741">
        <v>1</v>
      </c>
      <c r="G841" s="741">
        <v>4362</v>
      </c>
      <c r="H841" s="741"/>
      <c r="I841" s="741">
        <v>4362</v>
      </c>
      <c r="J841" s="741"/>
      <c r="K841" s="741"/>
      <c r="L841" s="741"/>
      <c r="M841" s="741"/>
      <c r="N841" s="741">
        <v>1</v>
      </c>
      <c r="O841" s="741">
        <v>4402</v>
      </c>
      <c r="P841" s="754"/>
      <c r="Q841" s="742">
        <v>4402</v>
      </c>
    </row>
    <row r="842" spans="1:17" ht="14.4" customHeight="1" x14ac:dyDescent="0.3">
      <c r="A842" s="737" t="s">
        <v>606</v>
      </c>
      <c r="B842" s="738" t="s">
        <v>7949</v>
      </c>
      <c r="C842" s="738" t="s">
        <v>6651</v>
      </c>
      <c r="D842" s="738" t="s">
        <v>7513</v>
      </c>
      <c r="E842" s="738" t="s">
        <v>7514</v>
      </c>
      <c r="F842" s="741">
        <v>11</v>
      </c>
      <c r="G842" s="741">
        <v>11319</v>
      </c>
      <c r="H842" s="741">
        <v>0.66426056338028172</v>
      </c>
      <c r="I842" s="741">
        <v>1029</v>
      </c>
      <c r="J842" s="741">
        <v>16</v>
      </c>
      <c r="K842" s="741">
        <v>17040</v>
      </c>
      <c r="L842" s="741">
        <v>1</v>
      </c>
      <c r="M842" s="741">
        <v>1065</v>
      </c>
      <c r="N842" s="741">
        <v>11</v>
      </c>
      <c r="O842" s="741">
        <v>11715</v>
      </c>
      <c r="P842" s="754">
        <v>0.6875</v>
      </c>
      <c r="Q842" s="742">
        <v>1065</v>
      </c>
    </row>
    <row r="843" spans="1:17" ht="14.4" customHeight="1" x14ac:dyDescent="0.3">
      <c r="A843" s="737" t="s">
        <v>606</v>
      </c>
      <c r="B843" s="738" t="s">
        <v>7949</v>
      </c>
      <c r="C843" s="738" t="s">
        <v>6651</v>
      </c>
      <c r="D843" s="738" t="s">
        <v>7998</v>
      </c>
      <c r="E843" s="738" t="s">
        <v>7999</v>
      </c>
      <c r="F843" s="741"/>
      <c r="G843" s="741"/>
      <c r="H843" s="741"/>
      <c r="I843" s="741"/>
      <c r="J843" s="741"/>
      <c r="K843" s="741"/>
      <c r="L843" s="741"/>
      <c r="M843" s="741"/>
      <c r="N843" s="741">
        <v>1</v>
      </c>
      <c r="O843" s="741">
        <v>160</v>
      </c>
      <c r="P843" s="754"/>
      <c r="Q843" s="742">
        <v>160</v>
      </c>
    </row>
    <row r="844" spans="1:17" ht="14.4" customHeight="1" x14ac:dyDescent="0.3">
      <c r="A844" s="737" t="s">
        <v>606</v>
      </c>
      <c r="B844" s="738" t="s">
        <v>7949</v>
      </c>
      <c r="C844" s="738" t="s">
        <v>6651</v>
      </c>
      <c r="D844" s="738" t="s">
        <v>7526</v>
      </c>
      <c r="E844" s="738" t="s">
        <v>7527</v>
      </c>
      <c r="F844" s="741">
        <v>3</v>
      </c>
      <c r="G844" s="741">
        <v>924</v>
      </c>
      <c r="H844" s="741">
        <v>0.97468354430379744</v>
      </c>
      <c r="I844" s="741">
        <v>308</v>
      </c>
      <c r="J844" s="741">
        <v>3</v>
      </c>
      <c r="K844" s="741">
        <v>948</v>
      </c>
      <c r="L844" s="741">
        <v>1</v>
      </c>
      <c r="M844" s="741">
        <v>316</v>
      </c>
      <c r="N844" s="741">
        <v>7</v>
      </c>
      <c r="O844" s="741">
        <v>2219</v>
      </c>
      <c r="P844" s="754">
        <v>2.340717299578059</v>
      </c>
      <c r="Q844" s="742">
        <v>317</v>
      </c>
    </row>
    <row r="845" spans="1:17" ht="14.4" customHeight="1" x14ac:dyDescent="0.3">
      <c r="A845" s="737" t="s">
        <v>606</v>
      </c>
      <c r="B845" s="738" t="s">
        <v>7949</v>
      </c>
      <c r="C845" s="738" t="s">
        <v>6651</v>
      </c>
      <c r="D845" s="738" t="s">
        <v>8000</v>
      </c>
      <c r="E845" s="738" t="s">
        <v>8001</v>
      </c>
      <c r="F845" s="741">
        <v>6</v>
      </c>
      <c r="G845" s="741">
        <v>11232</v>
      </c>
      <c r="H845" s="741">
        <v>0.5252525252525253</v>
      </c>
      <c r="I845" s="741">
        <v>1872</v>
      </c>
      <c r="J845" s="741">
        <v>11</v>
      </c>
      <c r="K845" s="741">
        <v>21384</v>
      </c>
      <c r="L845" s="741">
        <v>1</v>
      </c>
      <c r="M845" s="741">
        <v>1944</v>
      </c>
      <c r="N845" s="741">
        <v>11</v>
      </c>
      <c r="O845" s="741">
        <v>21395</v>
      </c>
      <c r="P845" s="754">
        <v>1.0005144032921811</v>
      </c>
      <c r="Q845" s="742">
        <v>1945</v>
      </c>
    </row>
    <row r="846" spans="1:17" ht="14.4" customHeight="1" x14ac:dyDescent="0.3">
      <c r="A846" s="737" t="s">
        <v>606</v>
      </c>
      <c r="B846" s="738" t="s">
        <v>7949</v>
      </c>
      <c r="C846" s="738" t="s">
        <v>6651</v>
      </c>
      <c r="D846" s="738" t="s">
        <v>8002</v>
      </c>
      <c r="E846" s="738" t="s">
        <v>8003</v>
      </c>
      <c r="F846" s="741">
        <v>2</v>
      </c>
      <c r="G846" s="741">
        <v>4124</v>
      </c>
      <c r="H846" s="741">
        <v>1.9817395482940894</v>
      </c>
      <c r="I846" s="741">
        <v>2062</v>
      </c>
      <c r="J846" s="741">
        <v>1</v>
      </c>
      <c r="K846" s="741">
        <v>2081</v>
      </c>
      <c r="L846" s="741">
        <v>1</v>
      </c>
      <c r="M846" s="741">
        <v>2081</v>
      </c>
      <c r="N846" s="741"/>
      <c r="O846" s="741"/>
      <c r="P846" s="754"/>
      <c r="Q846" s="742"/>
    </row>
    <row r="847" spans="1:17" ht="14.4" customHeight="1" x14ac:dyDescent="0.3">
      <c r="A847" s="737" t="s">
        <v>606</v>
      </c>
      <c r="B847" s="738" t="s">
        <v>7949</v>
      </c>
      <c r="C847" s="738" t="s">
        <v>6651</v>
      </c>
      <c r="D847" s="738" t="s">
        <v>8004</v>
      </c>
      <c r="E847" s="738" t="s">
        <v>8005</v>
      </c>
      <c r="F847" s="741">
        <v>8</v>
      </c>
      <c r="G847" s="741">
        <v>5576</v>
      </c>
      <c r="H847" s="741">
        <v>1.9633802816901409</v>
      </c>
      <c r="I847" s="741">
        <v>697</v>
      </c>
      <c r="J847" s="741">
        <v>4</v>
      </c>
      <c r="K847" s="741">
        <v>2840</v>
      </c>
      <c r="L847" s="741">
        <v>1</v>
      </c>
      <c r="M847" s="741">
        <v>710</v>
      </c>
      <c r="N847" s="741">
        <v>4</v>
      </c>
      <c r="O847" s="741">
        <v>2840</v>
      </c>
      <c r="P847" s="754">
        <v>1</v>
      </c>
      <c r="Q847" s="742">
        <v>710</v>
      </c>
    </row>
    <row r="848" spans="1:17" ht="14.4" customHeight="1" x14ac:dyDescent="0.3">
      <c r="A848" s="737" t="s">
        <v>606</v>
      </c>
      <c r="B848" s="738" t="s">
        <v>7949</v>
      </c>
      <c r="C848" s="738" t="s">
        <v>6651</v>
      </c>
      <c r="D848" s="738" t="s">
        <v>8006</v>
      </c>
      <c r="E848" s="738" t="s">
        <v>8007</v>
      </c>
      <c r="F848" s="741">
        <v>6</v>
      </c>
      <c r="G848" s="741">
        <v>25656</v>
      </c>
      <c r="H848" s="741">
        <v>0.8223340491682426</v>
      </c>
      <c r="I848" s="741">
        <v>4276</v>
      </c>
      <c r="J848" s="741">
        <v>7</v>
      </c>
      <c r="K848" s="741">
        <v>31199</v>
      </c>
      <c r="L848" s="741">
        <v>1</v>
      </c>
      <c r="M848" s="741">
        <v>4457</v>
      </c>
      <c r="N848" s="741">
        <v>2</v>
      </c>
      <c r="O848" s="741">
        <v>8920</v>
      </c>
      <c r="P848" s="754">
        <v>0.28590659957049908</v>
      </c>
      <c r="Q848" s="742">
        <v>4460</v>
      </c>
    </row>
    <row r="849" spans="1:17" ht="14.4" customHeight="1" x14ac:dyDescent="0.3">
      <c r="A849" s="737" t="s">
        <v>606</v>
      </c>
      <c r="B849" s="738" t="s">
        <v>7949</v>
      </c>
      <c r="C849" s="738" t="s">
        <v>6651</v>
      </c>
      <c r="D849" s="738" t="s">
        <v>7849</v>
      </c>
      <c r="E849" s="738" t="s">
        <v>7850</v>
      </c>
      <c r="F849" s="741">
        <v>4</v>
      </c>
      <c r="G849" s="741">
        <v>820</v>
      </c>
      <c r="H849" s="741">
        <v>3.8862559241706163</v>
      </c>
      <c r="I849" s="741">
        <v>205</v>
      </c>
      <c r="J849" s="741">
        <v>1</v>
      </c>
      <c r="K849" s="741">
        <v>211</v>
      </c>
      <c r="L849" s="741">
        <v>1</v>
      </c>
      <c r="M849" s="741">
        <v>211</v>
      </c>
      <c r="N849" s="741"/>
      <c r="O849" s="741"/>
      <c r="P849" s="754"/>
      <c r="Q849" s="742"/>
    </row>
    <row r="850" spans="1:17" ht="14.4" customHeight="1" x14ac:dyDescent="0.3">
      <c r="A850" s="737" t="s">
        <v>606</v>
      </c>
      <c r="B850" s="738" t="s">
        <v>7949</v>
      </c>
      <c r="C850" s="738" t="s">
        <v>6651</v>
      </c>
      <c r="D850" s="738" t="s">
        <v>8008</v>
      </c>
      <c r="E850" s="738" t="s">
        <v>8009</v>
      </c>
      <c r="F850" s="741">
        <v>4</v>
      </c>
      <c r="G850" s="741">
        <v>1776</v>
      </c>
      <c r="H850" s="741">
        <v>0.78584070796460181</v>
      </c>
      <c r="I850" s="741">
        <v>444</v>
      </c>
      <c r="J850" s="741">
        <v>5</v>
      </c>
      <c r="K850" s="741">
        <v>2260</v>
      </c>
      <c r="L850" s="741">
        <v>1</v>
      </c>
      <c r="M850" s="741">
        <v>452</v>
      </c>
      <c r="N850" s="741">
        <v>3</v>
      </c>
      <c r="O850" s="741">
        <v>1359</v>
      </c>
      <c r="P850" s="754">
        <v>0.60132743362831853</v>
      </c>
      <c r="Q850" s="742">
        <v>453</v>
      </c>
    </row>
    <row r="851" spans="1:17" ht="14.4" customHeight="1" x14ac:dyDescent="0.3">
      <c r="A851" s="737" t="s">
        <v>606</v>
      </c>
      <c r="B851" s="738" t="s">
        <v>7949</v>
      </c>
      <c r="C851" s="738" t="s">
        <v>6651</v>
      </c>
      <c r="D851" s="738" t="s">
        <v>8010</v>
      </c>
      <c r="E851" s="738" t="s">
        <v>8011</v>
      </c>
      <c r="F851" s="741">
        <v>1</v>
      </c>
      <c r="G851" s="741">
        <v>1337</v>
      </c>
      <c r="H851" s="741">
        <v>0.96534296028880862</v>
      </c>
      <c r="I851" s="741">
        <v>1337</v>
      </c>
      <c r="J851" s="741">
        <v>1</v>
      </c>
      <c r="K851" s="741">
        <v>1385</v>
      </c>
      <c r="L851" s="741">
        <v>1</v>
      </c>
      <c r="M851" s="741">
        <v>1385</v>
      </c>
      <c r="N851" s="741"/>
      <c r="O851" s="741"/>
      <c r="P851" s="754"/>
      <c r="Q851" s="742"/>
    </row>
    <row r="852" spans="1:17" ht="14.4" customHeight="1" x14ac:dyDescent="0.3">
      <c r="A852" s="737" t="s">
        <v>606</v>
      </c>
      <c r="B852" s="738" t="s">
        <v>7949</v>
      </c>
      <c r="C852" s="738" t="s">
        <v>6651</v>
      </c>
      <c r="D852" s="738" t="s">
        <v>8012</v>
      </c>
      <c r="E852" s="738" t="s">
        <v>8013</v>
      </c>
      <c r="F852" s="741"/>
      <c r="G852" s="741"/>
      <c r="H852" s="741"/>
      <c r="I852" s="741"/>
      <c r="J852" s="741">
        <v>2</v>
      </c>
      <c r="K852" s="741">
        <v>1720</v>
      </c>
      <c r="L852" s="741">
        <v>1</v>
      </c>
      <c r="M852" s="741">
        <v>860</v>
      </c>
      <c r="N852" s="741">
        <v>1</v>
      </c>
      <c r="O852" s="741">
        <v>860</v>
      </c>
      <c r="P852" s="754">
        <v>0.5</v>
      </c>
      <c r="Q852" s="742">
        <v>860</v>
      </c>
    </row>
    <row r="853" spans="1:17" ht="14.4" customHeight="1" x14ac:dyDescent="0.3">
      <c r="A853" s="737" t="s">
        <v>606</v>
      </c>
      <c r="B853" s="738" t="s">
        <v>7949</v>
      </c>
      <c r="C853" s="738" t="s">
        <v>6651</v>
      </c>
      <c r="D853" s="738" t="s">
        <v>8014</v>
      </c>
      <c r="E853" s="738" t="s">
        <v>8015</v>
      </c>
      <c r="F853" s="741"/>
      <c r="G853" s="741"/>
      <c r="H853" s="741"/>
      <c r="I853" s="741"/>
      <c r="J853" s="741"/>
      <c r="K853" s="741"/>
      <c r="L853" s="741"/>
      <c r="M853" s="741"/>
      <c r="N853" s="741">
        <v>1</v>
      </c>
      <c r="O853" s="741">
        <v>156</v>
      </c>
      <c r="P853" s="754"/>
      <c r="Q853" s="742">
        <v>156</v>
      </c>
    </row>
    <row r="854" spans="1:17" ht="14.4" customHeight="1" x14ac:dyDescent="0.3">
      <c r="A854" s="737" t="s">
        <v>606</v>
      </c>
      <c r="B854" s="738" t="s">
        <v>7949</v>
      </c>
      <c r="C854" s="738" t="s">
        <v>6651</v>
      </c>
      <c r="D854" s="738" t="s">
        <v>8016</v>
      </c>
      <c r="E854" s="738" t="s">
        <v>8017</v>
      </c>
      <c r="F854" s="741"/>
      <c r="G854" s="741"/>
      <c r="H854" s="741"/>
      <c r="I854" s="741"/>
      <c r="J854" s="741"/>
      <c r="K854" s="741"/>
      <c r="L854" s="741"/>
      <c r="M854" s="741"/>
      <c r="N854" s="741">
        <v>1</v>
      </c>
      <c r="O854" s="741">
        <v>5233</v>
      </c>
      <c r="P854" s="754"/>
      <c r="Q854" s="742">
        <v>5233</v>
      </c>
    </row>
    <row r="855" spans="1:17" ht="14.4" customHeight="1" x14ac:dyDescent="0.3">
      <c r="A855" s="737" t="s">
        <v>606</v>
      </c>
      <c r="B855" s="738" t="s">
        <v>7949</v>
      </c>
      <c r="C855" s="738" t="s">
        <v>6651</v>
      </c>
      <c r="D855" s="738" t="s">
        <v>8018</v>
      </c>
      <c r="E855" s="738" t="s">
        <v>8019</v>
      </c>
      <c r="F855" s="741"/>
      <c r="G855" s="741"/>
      <c r="H855" s="741"/>
      <c r="I855" s="741"/>
      <c r="J855" s="741">
        <v>2</v>
      </c>
      <c r="K855" s="741">
        <v>0</v>
      </c>
      <c r="L855" s="741"/>
      <c r="M855" s="741">
        <v>0</v>
      </c>
      <c r="N855" s="741"/>
      <c r="O855" s="741"/>
      <c r="P855" s="754"/>
      <c r="Q855" s="742"/>
    </row>
    <row r="856" spans="1:17" ht="14.4" customHeight="1" x14ac:dyDescent="0.3">
      <c r="A856" s="737" t="s">
        <v>606</v>
      </c>
      <c r="B856" s="738" t="s">
        <v>8020</v>
      </c>
      <c r="C856" s="738" t="s">
        <v>6651</v>
      </c>
      <c r="D856" s="738" t="s">
        <v>8021</v>
      </c>
      <c r="E856" s="738" t="s">
        <v>8022</v>
      </c>
      <c r="F856" s="741">
        <v>1</v>
      </c>
      <c r="G856" s="741">
        <v>1121</v>
      </c>
      <c r="H856" s="741">
        <v>0.98679577464788737</v>
      </c>
      <c r="I856" s="741">
        <v>1121</v>
      </c>
      <c r="J856" s="741">
        <v>1</v>
      </c>
      <c r="K856" s="741">
        <v>1136</v>
      </c>
      <c r="L856" s="741">
        <v>1</v>
      </c>
      <c r="M856" s="741">
        <v>1136</v>
      </c>
      <c r="N856" s="741"/>
      <c r="O856" s="741"/>
      <c r="P856" s="754"/>
      <c r="Q856" s="742"/>
    </row>
    <row r="857" spans="1:17" ht="14.4" customHeight="1" x14ac:dyDescent="0.3">
      <c r="A857" s="737" t="s">
        <v>606</v>
      </c>
      <c r="B857" s="738" t="s">
        <v>8020</v>
      </c>
      <c r="C857" s="738" t="s">
        <v>6651</v>
      </c>
      <c r="D857" s="738" t="s">
        <v>8023</v>
      </c>
      <c r="E857" s="738" t="s">
        <v>8024</v>
      </c>
      <c r="F857" s="741"/>
      <c r="G857" s="741"/>
      <c r="H857" s="741"/>
      <c r="I857" s="741"/>
      <c r="J857" s="741">
        <v>1</v>
      </c>
      <c r="K857" s="741">
        <v>283</v>
      </c>
      <c r="L857" s="741">
        <v>1</v>
      </c>
      <c r="M857" s="741">
        <v>283</v>
      </c>
      <c r="N857" s="741"/>
      <c r="O857" s="741"/>
      <c r="P857" s="754"/>
      <c r="Q857" s="742"/>
    </row>
    <row r="858" spans="1:17" ht="14.4" customHeight="1" x14ac:dyDescent="0.3">
      <c r="A858" s="737" t="s">
        <v>606</v>
      </c>
      <c r="B858" s="738" t="s">
        <v>8020</v>
      </c>
      <c r="C858" s="738" t="s">
        <v>6651</v>
      </c>
      <c r="D858" s="738" t="s">
        <v>8025</v>
      </c>
      <c r="E858" s="738" t="s">
        <v>8026</v>
      </c>
      <c r="F858" s="741"/>
      <c r="G858" s="741"/>
      <c r="H858" s="741"/>
      <c r="I858" s="741"/>
      <c r="J858" s="741">
        <v>1</v>
      </c>
      <c r="K858" s="741">
        <v>800</v>
      </c>
      <c r="L858" s="741">
        <v>1</v>
      </c>
      <c r="M858" s="741">
        <v>800</v>
      </c>
      <c r="N858" s="741"/>
      <c r="O858" s="741"/>
      <c r="P858" s="754"/>
      <c r="Q858" s="742"/>
    </row>
    <row r="859" spans="1:17" ht="14.4" customHeight="1" x14ac:dyDescent="0.3">
      <c r="A859" s="737" t="s">
        <v>606</v>
      </c>
      <c r="B859" s="738" t="s">
        <v>8020</v>
      </c>
      <c r="C859" s="738" t="s">
        <v>6651</v>
      </c>
      <c r="D859" s="738" t="s">
        <v>8027</v>
      </c>
      <c r="E859" s="738" t="s">
        <v>8028</v>
      </c>
      <c r="F859" s="741">
        <v>1</v>
      </c>
      <c r="G859" s="741">
        <v>478</v>
      </c>
      <c r="H859" s="741"/>
      <c r="I859" s="741">
        <v>478</v>
      </c>
      <c r="J859" s="741"/>
      <c r="K859" s="741"/>
      <c r="L859" s="741"/>
      <c r="M859" s="741"/>
      <c r="N859" s="741"/>
      <c r="O859" s="741"/>
      <c r="P859" s="754"/>
      <c r="Q859" s="742"/>
    </row>
    <row r="860" spans="1:17" ht="14.4" customHeight="1" x14ac:dyDescent="0.3">
      <c r="A860" s="737" t="s">
        <v>8029</v>
      </c>
      <c r="B860" s="738" t="s">
        <v>6779</v>
      </c>
      <c r="C860" s="738" t="s">
        <v>6651</v>
      </c>
      <c r="D860" s="738" t="s">
        <v>6790</v>
      </c>
      <c r="E860" s="738" t="s">
        <v>6791</v>
      </c>
      <c r="F860" s="741"/>
      <c r="G860" s="741"/>
      <c r="H860" s="741"/>
      <c r="I860" s="741"/>
      <c r="J860" s="741"/>
      <c r="K860" s="741"/>
      <c r="L860" s="741"/>
      <c r="M860" s="741"/>
      <c r="N860" s="741">
        <v>1</v>
      </c>
      <c r="O860" s="741">
        <v>177</v>
      </c>
      <c r="P860" s="754"/>
      <c r="Q860" s="742">
        <v>177</v>
      </c>
    </row>
    <row r="861" spans="1:17" ht="14.4" customHeight="1" x14ac:dyDescent="0.3">
      <c r="A861" s="737" t="s">
        <v>8030</v>
      </c>
      <c r="B861" s="738" t="s">
        <v>6898</v>
      </c>
      <c r="C861" s="738" t="s">
        <v>6651</v>
      </c>
      <c r="D861" s="738" t="s">
        <v>6695</v>
      </c>
      <c r="E861" s="738" t="s">
        <v>6696</v>
      </c>
      <c r="F861" s="741"/>
      <c r="G861" s="741"/>
      <c r="H861" s="741"/>
      <c r="I861" s="741"/>
      <c r="J861" s="741"/>
      <c r="K861" s="741"/>
      <c r="L861" s="741"/>
      <c r="M861" s="741"/>
      <c r="N861" s="741">
        <v>1</v>
      </c>
      <c r="O861" s="741">
        <v>37</v>
      </c>
      <c r="P861" s="754"/>
      <c r="Q861" s="742">
        <v>37</v>
      </c>
    </row>
    <row r="862" spans="1:17" ht="14.4" customHeight="1" x14ac:dyDescent="0.3">
      <c r="A862" s="737" t="s">
        <v>8031</v>
      </c>
      <c r="B862" s="738" t="s">
        <v>6898</v>
      </c>
      <c r="C862" s="738" t="s">
        <v>6651</v>
      </c>
      <c r="D862" s="738" t="s">
        <v>6782</v>
      </c>
      <c r="E862" s="738" t="s">
        <v>6783</v>
      </c>
      <c r="F862" s="741"/>
      <c r="G862" s="741"/>
      <c r="H862" s="741"/>
      <c r="I862" s="741"/>
      <c r="J862" s="741"/>
      <c r="K862" s="741"/>
      <c r="L862" s="741"/>
      <c r="M862" s="741"/>
      <c r="N862" s="741">
        <v>1</v>
      </c>
      <c r="O862" s="741">
        <v>177</v>
      </c>
      <c r="P862" s="754"/>
      <c r="Q862" s="742">
        <v>177</v>
      </c>
    </row>
    <row r="863" spans="1:17" ht="14.4" customHeight="1" x14ac:dyDescent="0.3">
      <c r="A863" s="737" t="s">
        <v>8031</v>
      </c>
      <c r="B863" s="738" t="s">
        <v>6898</v>
      </c>
      <c r="C863" s="738" t="s">
        <v>6651</v>
      </c>
      <c r="D863" s="738" t="s">
        <v>6758</v>
      </c>
      <c r="E863" s="738" t="s">
        <v>6759</v>
      </c>
      <c r="F863" s="741">
        <v>1</v>
      </c>
      <c r="G863" s="741">
        <v>331</v>
      </c>
      <c r="H863" s="741"/>
      <c r="I863" s="741">
        <v>331</v>
      </c>
      <c r="J863" s="741"/>
      <c r="K863" s="741"/>
      <c r="L863" s="741"/>
      <c r="M863" s="741"/>
      <c r="N863" s="741">
        <v>2</v>
      </c>
      <c r="O863" s="741">
        <v>710</v>
      </c>
      <c r="P863" s="754"/>
      <c r="Q863" s="742">
        <v>355</v>
      </c>
    </row>
    <row r="864" spans="1:17" ht="14.4" customHeight="1" x14ac:dyDescent="0.3">
      <c r="A864" s="737" t="s">
        <v>8031</v>
      </c>
      <c r="B864" s="738" t="s">
        <v>6953</v>
      </c>
      <c r="C864" s="738" t="s">
        <v>6651</v>
      </c>
      <c r="D864" s="738" t="s">
        <v>6966</v>
      </c>
      <c r="E864" s="738" t="s">
        <v>6967</v>
      </c>
      <c r="F864" s="741">
        <v>1</v>
      </c>
      <c r="G864" s="741">
        <v>376</v>
      </c>
      <c r="H864" s="741"/>
      <c r="I864" s="741">
        <v>376</v>
      </c>
      <c r="J864" s="741"/>
      <c r="K864" s="741"/>
      <c r="L864" s="741"/>
      <c r="M864" s="741"/>
      <c r="N864" s="741"/>
      <c r="O864" s="741"/>
      <c r="P864" s="754"/>
      <c r="Q864" s="742"/>
    </row>
    <row r="865" spans="1:17" ht="14.4" customHeight="1" x14ac:dyDescent="0.3">
      <c r="A865" s="737" t="s">
        <v>8031</v>
      </c>
      <c r="B865" s="738" t="s">
        <v>6953</v>
      </c>
      <c r="C865" s="738" t="s">
        <v>6651</v>
      </c>
      <c r="D865" s="738" t="s">
        <v>6968</v>
      </c>
      <c r="E865" s="738" t="s">
        <v>6969</v>
      </c>
      <c r="F865" s="741">
        <v>1</v>
      </c>
      <c r="G865" s="741">
        <v>703</v>
      </c>
      <c r="H865" s="741"/>
      <c r="I865" s="741">
        <v>703</v>
      </c>
      <c r="J865" s="741"/>
      <c r="K865" s="741"/>
      <c r="L865" s="741"/>
      <c r="M865" s="741"/>
      <c r="N865" s="741"/>
      <c r="O865" s="741"/>
      <c r="P865" s="754"/>
      <c r="Q865" s="742"/>
    </row>
    <row r="866" spans="1:17" ht="14.4" customHeight="1" x14ac:dyDescent="0.3">
      <c r="A866" s="737" t="s">
        <v>8031</v>
      </c>
      <c r="B866" s="738" t="s">
        <v>6953</v>
      </c>
      <c r="C866" s="738" t="s">
        <v>6651</v>
      </c>
      <c r="D866" s="738" t="s">
        <v>6970</v>
      </c>
      <c r="E866" s="738" t="s">
        <v>6971</v>
      </c>
      <c r="F866" s="741">
        <v>1</v>
      </c>
      <c r="G866" s="741">
        <v>331</v>
      </c>
      <c r="H866" s="741">
        <v>0.93502824858757061</v>
      </c>
      <c r="I866" s="741">
        <v>331</v>
      </c>
      <c r="J866" s="741">
        <v>1</v>
      </c>
      <c r="K866" s="741">
        <v>354</v>
      </c>
      <c r="L866" s="741">
        <v>1</v>
      </c>
      <c r="M866" s="741">
        <v>354</v>
      </c>
      <c r="N866" s="741"/>
      <c r="O866" s="741"/>
      <c r="P866" s="754"/>
      <c r="Q866" s="742"/>
    </row>
    <row r="867" spans="1:17" ht="14.4" customHeight="1" x14ac:dyDescent="0.3">
      <c r="A867" s="737" t="s">
        <v>8032</v>
      </c>
      <c r="B867" s="738" t="s">
        <v>6936</v>
      </c>
      <c r="C867" s="738" t="s">
        <v>6651</v>
      </c>
      <c r="D867" s="738" t="s">
        <v>6939</v>
      </c>
      <c r="E867" s="738" t="s">
        <v>6940</v>
      </c>
      <c r="F867" s="741"/>
      <c r="G867" s="741"/>
      <c r="H867" s="741"/>
      <c r="I867" s="741"/>
      <c r="J867" s="741">
        <v>1</v>
      </c>
      <c r="K867" s="741">
        <v>957</v>
      </c>
      <c r="L867" s="741">
        <v>1</v>
      </c>
      <c r="M867" s="741">
        <v>957</v>
      </c>
      <c r="N867" s="741"/>
      <c r="O867" s="741"/>
      <c r="P867" s="754"/>
      <c r="Q867" s="742"/>
    </row>
    <row r="868" spans="1:17" ht="14.4" customHeight="1" x14ac:dyDescent="0.3">
      <c r="A868" s="737" t="s">
        <v>8033</v>
      </c>
      <c r="B868" s="738" t="s">
        <v>6898</v>
      </c>
      <c r="C868" s="738" t="s">
        <v>6651</v>
      </c>
      <c r="D868" s="738" t="s">
        <v>6758</v>
      </c>
      <c r="E868" s="738" t="s">
        <v>6759</v>
      </c>
      <c r="F868" s="741">
        <v>1</v>
      </c>
      <c r="G868" s="741">
        <v>331</v>
      </c>
      <c r="H868" s="741"/>
      <c r="I868" s="741">
        <v>331</v>
      </c>
      <c r="J868" s="741"/>
      <c r="K868" s="741"/>
      <c r="L868" s="741"/>
      <c r="M868" s="741"/>
      <c r="N868" s="741">
        <v>8</v>
      </c>
      <c r="O868" s="741">
        <v>2840</v>
      </c>
      <c r="P868" s="754"/>
      <c r="Q868" s="742">
        <v>355</v>
      </c>
    </row>
    <row r="869" spans="1:17" ht="14.4" customHeight="1" thickBot="1" x14ac:dyDescent="0.35">
      <c r="A869" s="743" t="s">
        <v>8033</v>
      </c>
      <c r="B869" s="744" t="s">
        <v>6898</v>
      </c>
      <c r="C869" s="744" t="s">
        <v>6651</v>
      </c>
      <c r="D869" s="744" t="s">
        <v>6926</v>
      </c>
      <c r="E869" s="744" t="s">
        <v>6927</v>
      </c>
      <c r="F869" s="747"/>
      <c r="G869" s="747"/>
      <c r="H869" s="747"/>
      <c r="I869" s="747"/>
      <c r="J869" s="747"/>
      <c r="K869" s="747"/>
      <c r="L869" s="747"/>
      <c r="M869" s="747"/>
      <c r="N869" s="747">
        <v>2</v>
      </c>
      <c r="O869" s="747">
        <v>1402</v>
      </c>
      <c r="P869" s="755"/>
      <c r="Q869" s="748">
        <v>701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8" t="s">
        <v>135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</row>
    <row r="2" spans="1:17" ht="14.4" customHeight="1" thickBot="1" x14ac:dyDescent="0.35">
      <c r="A2" s="374" t="s">
        <v>322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</row>
    <row r="3" spans="1:17" ht="14.4" customHeight="1" thickBot="1" x14ac:dyDescent="0.35">
      <c r="A3" s="638" t="s">
        <v>70</v>
      </c>
      <c r="B3" s="615" t="s">
        <v>71</v>
      </c>
      <c r="C3" s="616"/>
      <c r="D3" s="616"/>
      <c r="E3" s="617"/>
      <c r="F3" s="618"/>
      <c r="G3" s="615" t="s">
        <v>254</v>
      </c>
      <c r="H3" s="616"/>
      <c r="I3" s="616"/>
      <c r="J3" s="617"/>
      <c r="K3" s="618"/>
      <c r="L3" s="121"/>
      <c r="M3" s="122"/>
      <c r="N3" s="121"/>
      <c r="O3" s="123"/>
    </row>
    <row r="4" spans="1:17" ht="14.4" customHeight="1" thickBot="1" x14ac:dyDescent="0.35">
      <c r="A4" s="639"/>
      <c r="B4" s="124">
        <v>2015</v>
      </c>
      <c r="C4" s="125">
        <v>2016</v>
      </c>
      <c r="D4" s="125">
        <v>2017</v>
      </c>
      <c r="E4" s="472" t="s">
        <v>300</v>
      </c>
      <c r="F4" s="473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95" t="s">
        <v>168</v>
      </c>
      <c r="B5" s="119">
        <v>204.82</v>
      </c>
      <c r="C5" s="114">
        <v>235.964</v>
      </c>
      <c r="D5" s="114">
        <v>252.499</v>
      </c>
      <c r="E5" s="478">
        <f>IF(OR(D5=0,B5=0),"",D5/B5)</f>
        <v>1.2327848842886437</v>
      </c>
      <c r="F5" s="129">
        <f>IF(OR(D5=0,C5=0),"",D5/C5)</f>
        <v>1.0700742486141954</v>
      </c>
      <c r="G5" s="130">
        <v>264</v>
      </c>
      <c r="H5" s="114">
        <v>279</v>
      </c>
      <c r="I5" s="114">
        <v>279</v>
      </c>
      <c r="J5" s="478">
        <f>IF(OR(I5=0,G5=0),"",I5/G5)</f>
        <v>1.0568181818181819</v>
      </c>
      <c r="K5" s="131">
        <f>IF(OR(I5=0,H5=0),"",I5/H5)</f>
        <v>1</v>
      </c>
      <c r="L5" s="121"/>
      <c r="M5" s="121"/>
      <c r="N5" s="7">
        <f>D5-C5</f>
        <v>16.534999999999997</v>
      </c>
      <c r="O5" s="8">
        <f>I5-H5</f>
        <v>0</v>
      </c>
      <c r="P5" s="7">
        <f>D5-B5</f>
        <v>47.679000000000002</v>
      </c>
      <c r="Q5" s="8">
        <f>I5-G5</f>
        <v>15</v>
      </c>
    </row>
    <row r="6" spans="1:17" ht="14.4" hidden="1" customHeight="1" outlineLevel="1" x14ac:dyDescent="0.3">
      <c r="A6" s="496" t="s">
        <v>169</v>
      </c>
      <c r="B6" s="120">
        <v>71.067999999999998</v>
      </c>
      <c r="C6" s="113">
        <v>119.837</v>
      </c>
      <c r="D6" s="113">
        <v>114.122</v>
      </c>
      <c r="E6" s="478">
        <f t="shared" ref="E6:E12" si="0">IF(OR(D6=0,B6=0),"",D6/B6)</f>
        <v>1.6058141498283334</v>
      </c>
      <c r="F6" s="129">
        <f t="shared" ref="F6:F12" si="1">IF(OR(D6=0,C6=0),"",D6/C6)</f>
        <v>0.95231022138404664</v>
      </c>
      <c r="G6" s="133">
        <v>118</v>
      </c>
      <c r="H6" s="113">
        <v>117</v>
      </c>
      <c r="I6" s="113">
        <v>130</v>
      </c>
      <c r="J6" s="479">
        <f t="shared" ref="J6:J12" si="2">IF(OR(I6=0,G6=0),"",I6/G6)</f>
        <v>1.1016949152542372</v>
      </c>
      <c r="K6" s="134">
        <f t="shared" ref="K6:K12" si="3">IF(OR(I6=0,H6=0),"",I6/H6)</f>
        <v>1.1111111111111112</v>
      </c>
      <c r="L6" s="121"/>
      <c r="M6" s="121"/>
      <c r="N6" s="5">
        <f t="shared" ref="N6:N13" si="4">D6-C6</f>
        <v>-5.7150000000000034</v>
      </c>
      <c r="O6" s="6">
        <f t="shared" ref="O6:O13" si="5">I6-H6</f>
        <v>13</v>
      </c>
      <c r="P6" s="5">
        <f t="shared" ref="P6:P13" si="6">D6-B6</f>
        <v>43.054000000000002</v>
      </c>
      <c r="Q6" s="6">
        <f t="shared" ref="Q6:Q13" si="7">I6-G6</f>
        <v>12</v>
      </c>
    </row>
    <row r="7" spans="1:17" ht="14.4" hidden="1" customHeight="1" outlineLevel="1" x14ac:dyDescent="0.3">
      <c r="A7" s="496" t="s">
        <v>170</v>
      </c>
      <c r="B7" s="120">
        <v>382.04399999999998</v>
      </c>
      <c r="C7" s="113">
        <v>487.76799999999997</v>
      </c>
      <c r="D7" s="113">
        <v>335.92899999999997</v>
      </c>
      <c r="E7" s="478">
        <f t="shared" si="0"/>
        <v>0.87929400802001856</v>
      </c>
      <c r="F7" s="129">
        <f t="shared" si="1"/>
        <v>0.68870651621262569</v>
      </c>
      <c r="G7" s="133">
        <v>550</v>
      </c>
      <c r="H7" s="113">
        <v>538</v>
      </c>
      <c r="I7" s="113">
        <v>460</v>
      </c>
      <c r="J7" s="479">
        <f t="shared" si="2"/>
        <v>0.83636363636363631</v>
      </c>
      <c r="K7" s="134">
        <f t="shared" si="3"/>
        <v>0.85501858736059477</v>
      </c>
      <c r="L7" s="121"/>
      <c r="M7" s="121"/>
      <c r="N7" s="5">
        <f t="shared" si="4"/>
        <v>-151.839</v>
      </c>
      <c r="O7" s="6">
        <f t="shared" si="5"/>
        <v>-78</v>
      </c>
      <c r="P7" s="5">
        <f t="shared" si="6"/>
        <v>-46.115000000000009</v>
      </c>
      <c r="Q7" s="6">
        <f t="shared" si="7"/>
        <v>-90</v>
      </c>
    </row>
    <row r="8" spans="1:17" ht="14.4" hidden="1" customHeight="1" outlineLevel="1" x14ac:dyDescent="0.3">
      <c r="A8" s="496" t="s">
        <v>171</v>
      </c>
      <c r="B8" s="120">
        <v>36.058999999999997</v>
      </c>
      <c r="C8" s="113">
        <v>42.015000000000001</v>
      </c>
      <c r="D8" s="113">
        <v>14.417999999999999</v>
      </c>
      <c r="E8" s="478">
        <f t="shared" si="0"/>
        <v>0.39984469896558417</v>
      </c>
      <c r="F8" s="129">
        <f t="shared" si="1"/>
        <v>0.34316315601570863</v>
      </c>
      <c r="G8" s="133">
        <v>53</v>
      </c>
      <c r="H8" s="113">
        <v>41</v>
      </c>
      <c r="I8" s="113">
        <v>25</v>
      </c>
      <c r="J8" s="479">
        <f t="shared" si="2"/>
        <v>0.47169811320754718</v>
      </c>
      <c r="K8" s="134">
        <f t="shared" si="3"/>
        <v>0.6097560975609756</v>
      </c>
      <c r="L8" s="121"/>
      <c r="M8" s="121"/>
      <c r="N8" s="5">
        <f t="shared" si="4"/>
        <v>-27.597000000000001</v>
      </c>
      <c r="O8" s="6">
        <f t="shared" si="5"/>
        <v>-16</v>
      </c>
      <c r="P8" s="5">
        <f t="shared" si="6"/>
        <v>-21.640999999999998</v>
      </c>
      <c r="Q8" s="6">
        <f t="shared" si="7"/>
        <v>-28</v>
      </c>
    </row>
    <row r="9" spans="1:17" ht="14.4" hidden="1" customHeight="1" outlineLevel="1" x14ac:dyDescent="0.3">
      <c r="A9" s="496" t="s">
        <v>172</v>
      </c>
      <c r="B9" s="120">
        <v>0</v>
      </c>
      <c r="C9" s="113">
        <v>0</v>
      </c>
      <c r="D9" s="113">
        <v>0</v>
      </c>
      <c r="E9" s="478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79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96" t="s">
        <v>173</v>
      </c>
      <c r="B10" s="120">
        <v>84.650999999999996</v>
      </c>
      <c r="C10" s="113">
        <v>112.732</v>
      </c>
      <c r="D10" s="113">
        <v>95.063999999999993</v>
      </c>
      <c r="E10" s="478">
        <f t="shared" si="0"/>
        <v>1.1230109508452351</v>
      </c>
      <c r="F10" s="129">
        <f t="shared" si="1"/>
        <v>0.84327431430294852</v>
      </c>
      <c r="G10" s="133">
        <v>134</v>
      </c>
      <c r="H10" s="113">
        <v>129</v>
      </c>
      <c r="I10" s="113">
        <v>141</v>
      </c>
      <c r="J10" s="479">
        <f t="shared" si="2"/>
        <v>1.0522388059701493</v>
      </c>
      <c r="K10" s="134">
        <f t="shared" si="3"/>
        <v>1.0930232558139534</v>
      </c>
      <c r="L10" s="121"/>
      <c r="M10" s="121"/>
      <c r="N10" s="5">
        <f t="shared" si="4"/>
        <v>-17.668000000000006</v>
      </c>
      <c r="O10" s="6">
        <f t="shared" si="5"/>
        <v>12</v>
      </c>
      <c r="P10" s="5">
        <f t="shared" si="6"/>
        <v>10.412999999999997</v>
      </c>
      <c r="Q10" s="6">
        <f t="shared" si="7"/>
        <v>7</v>
      </c>
    </row>
    <row r="11" spans="1:17" ht="14.4" hidden="1" customHeight="1" outlineLevel="1" x14ac:dyDescent="0.3">
      <c r="A11" s="496" t="s">
        <v>174</v>
      </c>
      <c r="B11" s="120">
        <v>52.534999999999997</v>
      </c>
      <c r="C11" s="113">
        <v>35.701000000000001</v>
      </c>
      <c r="D11" s="113">
        <v>34.411000000000001</v>
      </c>
      <c r="E11" s="478">
        <f t="shared" si="0"/>
        <v>0.65501094508422963</v>
      </c>
      <c r="F11" s="129">
        <f t="shared" si="1"/>
        <v>0.9638665583597098</v>
      </c>
      <c r="G11" s="133">
        <v>61</v>
      </c>
      <c r="H11" s="113">
        <v>37</v>
      </c>
      <c r="I11" s="113">
        <v>43</v>
      </c>
      <c r="J11" s="479">
        <f t="shared" si="2"/>
        <v>0.70491803278688525</v>
      </c>
      <c r="K11" s="134">
        <f t="shared" si="3"/>
        <v>1.1621621621621621</v>
      </c>
      <c r="L11" s="121"/>
      <c r="M11" s="121"/>
      <c r="N11" s="5">
        <f t="shared" si="4"/>
        <v>-1.2899999999999991</v>
      </c>
      <c r="O11" s="6">
        <f t="shared" si="5"/>
        <v>6</v>
      </c>
      <c r="P11" s="5">
        <f t="shared" si="6"/>
        <v>-18.123999999999995</v>
      </c>
      <c r="Q11" s="6">
        <f t="shared" si="7"/>
        <v>-18</v>
      </c>
    </row>
    <row r="12" spans="1:17" ht="14.4" hidden="1" customHeight="1" outlineLevel="1" thickBot="1" x14ac:dyDescent="0.35">
      <c r="A12" s="497" t="s">
        <v>209</v>
      </c>
      <c r="B12" s="238">
        <v>3.8260000000000001</v>
      </c>
      <c r="C12" s="239">
        <v>0.745</v>
      </c>
      <c r="D12" s="239">
        <v>3.3540000000000001</v>
      </c>
      <c r="E12" s="478">
        <f t="shared" si="0"/>
        <v>0.876633559853633</v>
      </c>
      <c r="F12" s="129">
        <f t="shared" si="1"/>
        <v>4.5020134228187922</v>
      </c>
      <c r="G12" s="241">
        <v>7</v>
      </c>
      <c r="H12" s="239">
        <v>2</v>
      </c>
      <c r="I12" s="239">
        <v>5</v>
      </c>
      <c r="J12" s="480">
        <f t="shared" si="2"/>
        <v>0.7142857142857143</v>
      </c>
      <c r="K12" s="242">
        <f t="shared" si="3"/>
        <v>2.5</v>
      </c>
      <c r="L12" s="121"/>
      <c r="M12" s="121"/>
      <c r="N12" s="243">
        <f t="shared" si="4"/>
        <v>2.609</v>
      </c>
      <c r="O12" s="244">
        <f t="shared" si="5"/>
        <v>3</v>
      </c>
      <c r="P12" s="243">
        <f t="shared" si="6"/>
        <v>-0.47199999999999998</v>
      </c>
      <c r="Q12" s="244">
        <f t="shared" si="7"/>
        <v>-2</v>
      </c>
    </row>
    <row r="13" spans="1:17" ht="14.4" customHeight="1" collapsed="1" thickBot="1" x14ac:dyDescent="0.35">
      <c r="A13" s="117" t="s">
        <v>3</v>
      </c>
      <c r="B13" s="115">
        <f>SUM(B5:B12)</f>
        <v>835.00299999999993</v>
      </c>
      <c r="C13" s="116">
        <f>SUM(C5:C12)</f>
        <v>1034.7619999999997</v>
      </c>
      <c r="D13" s="116">
        <f>SUM(D5:D12)</f>
        <v>849.79700000000003</v>
      </c>
      <c r="E13" s="474">
        <f>IF(OR(D13=0,B13=0),0,D13/B13)</f>
        <v>1.0177173016144854</v>
      </c>
      <c r="F13" s="135">
        <f>IF(OR(D13=0,C13=0),0,D13/C13)</f>
        <v>0.82124875092050176</v>
      </c>
      <c r="G13" s="136">
        <f>SUM(G5:G12)</f>
        <v>1187</v>
      </c>
      <c r="H13" s="116">
        <f>SUM(H5:H12)</f>
        <v>1143</v>
      </c>
      <c r="I13" s="116">
        <f>SUM(I5:I12)</f>
        <v>1083</v>
      </c>
      <c r="J13" s="474">
        <f>IF(OR(I13=0,G13=0),0,I13/G13)</f>
        <v>0.91238416175231674</v>
      </c>
      <c r="K13" s="137">
        <f>IF(OR(I13=0,H13=0),0,I13/H13)</f>
        <v>0.94750656167978997</v>
      </c>
      <c r="L13" s="121"/>
      <c r="M13" s="121"/>
      <c r="N13" s="127">
        <f t="shared" si="4"/>
        <v>-184.96499999999969</v>
      </c>
      <c r="O13" s="138">
        <f t="shared" si="5"/>
        <v>-60</v>
      </c>
      <c r="P13" s="127">
        <f t="shared" si="6"/>
        <v>14.794000000000096</v>
      </c>
      <c r="Q13" s="138">
        <f t="shared" si="7"/>
        <v>-104</v>
      </c>
    </row>
    <row r="14" spans="1:17" ht="14.4" customHeight="1" x14ac:dyDescent="0.3">
      <c r="A14" s="139"/>
      <c r="B14" s="640"/>
      <c r="C14" s="640"/>
      <c r="D14" s="640"/>
      <c r="E14" s="641"/>
      <c r="F14" s="640"/>
      <c r="G14" s="640"/>
      <c r="H14" s="640"/>
      <c r="I14" s="640"/>
      <c r="J14" s="641"/>
      <c r="K14" s="640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2" t="s">
        <v>301</v>
      </c>
      <c r="B16" s="644" t="s">
        <v>71</v>
      </c>
      <c r="C16" s="645"/>
      <c r="D16" s="645"/>
      <c r="E16" s="646"/>
      <c r="F16" s="647"/>
      <c r="G16" s="644" t="s">
        <v>254</v>
      </c>
      <c r="H16" s="645"/>
      <c r="I16" s="645"/>
      <c r="J16" s="646"/>
      <c r="K16" s="647"/>
      <c r="L16" s="663" t="s">
        <v>179</v>
      </c>
      <c r="M16" s="664"/>
      <c r="N16" s="155"/>
      <c r="O16" s="155"/>
      <c r="P16" s="155"/>
      <c r="Q16" s="155"/>
    </row>
    <row r="17" spans="1:17" ht="14.4" customHeight="1" thickBot="1" x14ac:dyDescent="0.35">
      <c r="A17" s="643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34" t="s">
        <v>180</v>
      </c>
      <c r="M17" s="635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95" t="s">
        <v>168</v>
      </c>
      <c r="B18" s="119">
        <v>203.08</v>
      </c>
      <c r="C18" s="114">
        <v>223.51300000000001</v>
      </c>
      <c r="D18" s="114">
        <v>250.06899999999999</v>
      </c>
      <c r="E18" s="478">
        <f>IF(OR(D18=0,B18=0),"",D18/B18)</f>
        <v>1.2313817214890681</v>
      </c>
      <c r="F18" s="129">
        <f>IF(OR(D18=0,C18=0),"",D18/C18)</f>
        <v>1.1188118811881187</v>
      </c>
      <c r="G18" s="119">
        <v>260</v>
      </c>
      <c r="H18" s="114">
        <v>271</v>
      </c>
      <c r="I18" s="114">
        <v>275</v>
      </c>
      <c r="J18" s="478">
        <f>IF(OR(I18=0,G18=0),"",I18/G18)</f>
        <v>1.0576923076923077</v>
      </c>
      <c r="K18" s="131">
        <f>IF(OR(I18=0,H18=0),"",I18/H18)</f>
        <v>1.014760147601476</v>
      </c>
      <c r="L18" s="636">
        <v>0.91871999999999998</v>
      </c>
      <c r="M18" s="637"/>
      <c r="N18" s="145">
        <f t="shared" ref="N18:N26" si="8">D18-C18</f>
        <v>26.555999999999983</v>
      </c>
      <c r="O18" s="146">
        <f t="shared" ref="O18:O26" si="9">I18-H18</f>
        <v>4</v>
      </c>
      <c r="P18" s="145">
        <f t="shared" ref="P18:P26" si="10">D18-B18</f>
        <v>46.988999999999976</v>
      </c>
      <c r="Q18" s="146">
        <f t="shared" ref="Q18:Q26" si="11">I18-G18</f>
        <v>15</v>
      </c>
    </row>
    <row r="19" spans="1:17" ht="14.4" hidden="1" customHeight="1" outlineLevel="1" x14ac:dyDescent="0.3">
      <c r="A19" s="496" t="s">
        <v>169</v>
      </c>
      <c r="B19" s="120">
        <v>70.777000000000001</v>
      </c>
      <c r="C19" s="113">
        <v>87.233999999999995</v>
      </c>
      <c r="D19" s="113">
        <v>113.54</v>
      </c>
      <c r="E19" s="479">
        <f t="shared" ref="E19:E25" si="12">IF(OR(D19=0,B19=0),"",D19/B19)</f>
        <v>1.6041934526753041</v>
      </c>
      <c r="F19" s="132">
        <f t="shared" ref="F19:F25" si="13">IF(OR(D19=0,C19=0),"",D19/C19)</f>
        <v>1.301556732466699</v>
      </c>
      <c r="G19" s="120">
        <v>117</v>
      </c>
      <c r="H19" s="113">
        <v>115</v>
      </c>
      <c r="I19" s="113">
        <v>128</v>
      </c>
      <c r="J19" s="479">
        <f t="shared" ref="J19:J25" si="14">IF(OR(I19=0,G19=0),"",I19/G19)</f>
        <v>1.0940170940170941</v>
      </c>
      <c r="K19" s="134">
        <f t="shared" ref="K19:K25" si="15">IF(OR(I19=0,H19=0),"",I19/H19)</f>
        <v>1.1130434782608696</v>
      </c>
      <c r="L19" s="636">
        <v>0.99456</v>
      </c>
      <c r="M19" s="637"/>
      <c r="N19" s="147">
        <f t="shared" si="8"/>
        <v>26.306000000000012</v>
      </c>
      <c r="O19" s="148">
        <f t="shared" si="9"/>
        <v>13</v>
      </c>
      <c r="P19" s="147">
        <f t="shared" si="10"/>
        <v>42.763000000000005</v>
      </c>
      <c r="Q19" s="148">
        <f t="shared" si="11"/>
        <v>11</v>
      </c>
    </row>
    <row r="20" spans="1:17" ht="14.4" hidden="1" customHeight="1" outlineLevel="1" x14ac:dyDescent="0.3">
      <c r="A20" s="496" t="s">
        <v>170</v>
      </c>
      <c r="B20" s="120">
        <v>375.55700000000002</v>
      </c>
      <c r="C20" s="113">
        <v>486.13400000000001</v>
      </c>
      <c r="D20" s="113">
        <v>324.53500000000003</v>
      </c>
      <c r="E20" s="479">
        <f t="shared" si="12"/>
        <v>0.86414312607673405</v>
      </c>
      <c r="F20" s="132">
        <f t="shared" si="13"/>
        <v>0.66758342350051636</v>
      </c>
      <c r="G20" s="120">
        <v>541</v>
      </c>
      <c r="H20" s="113">
        <v>533</v>
      </c>
      <c r="I20" s="113">
        <v>454</v>
      </c>
      <c r="J20" s="479">
        <f t="shared" si="14"/>
        <v>0.83918669131238444</v>
      </c>
      <c r="K20" s="134">
        <f t="shared" si="15"/>
        <v>0.85178236397748597</v>
      </c>
      <c r="L20" s="636">
        <v>0.96671999999999991</v>
      </c>
      <c r="M20" s="637"/>
      <c r="N20" s="147">
        <f t="shared" si="8"/>
        <v>-161.59899999999999</v>
      </c>
      <c r="O20" s="148">
        <f t="shared" si="9"/>
        <v>-79</v>
      </c>
      <c r="P20" s="147">
        <f t="shared" si="10"/>
        <v>-51.021999999999991</v>
      </c>
      <c r="Q20" s="148">
        <f t="shared" si="11"/>
        <v>-87</v>
      </c>
    </row>
    <row r="21" spans="1:17" ht="14.4" hidden="1" customHeight="1" outlineLevel="1" x14ac:dyDescent="0.3">
      <c r="A21" s="496" t="s">
        <v>171</v>
      </c>
      <c r="B21" s="120">
        <v>35.768000000000001</v>
      </c>
      <c r="C21" s="113">
        <v>41.433</v>
      </c>
      <c r="D21" s="113">
        <v>14.417999999999999</v>
      </c>
      <c r="E21" s="479">
        <f t="shared" si="12"/>
        <v>0.4030977409975397</v>
      </c>
      <c r="F21" s="132">
        <f t="shared" si="13"/>
        <v>0.34798349141988266</v>
      </c>
      <c r="G21" s="120">
        <v>52</v>
      </c>
      <c r="H21" s="113">
        <v>39</v>
      </c>
      <c r="I21" s="113">
        <v>25</v>
      </c>
      <c r="J21" s="479">
        <f t="shared" si="14"/>
        <v>0.48076923076923078</v>
      </c>
      <c r="K21" s="134">
        <f t="shared" si="15"/>
        <v>0.64102564102564108</v>
      </c>
      <c r="L21" s="636">
        <v>1.11744</v>
      </c>
      <c r="M21" s="637"/>
      <c r="N21" s="147">
        <f t="shared" si="8"/>
        <v>-27.015000000000001</v>
      </c>
      <c r="O21" s="148">
        <f t="shared" si="9"/>
        <v>-14</v>
      </c>
      <c r="P21" s="147">
        <f t="shared" si="10"/>
        <v>-21.35</v>
      </c>
      <c r="Q21" s="148">
        <f t="shared" si="11"/>
        <v>-27</v>
      </c>
    </row>
    <row r="22" spans="1:17" ht="14.4" hidden="1" customHeight="1" outlineLevel="1" x14ac:dyDescent="0.3">
      <c r="A22" s="496" t="s">
        <v>172</v>
      </c>
      <c r="B22" s="120">
        <v>0</v>
      </c>
      <c r="C22" s="113">
        <v>0</v>
      </c>
      <c r="D22" s="113">
        <v>0</v>
      </c>
      <c r="E22" s="479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79" t="str">
        <f t="shared" si="14"/>
        <v/>
      </c>
      <c r="K22" s="134" t="str">
        <f t="shared" si="15"/>
        <v/>
      </c>
      <c r="L22" s="636">
        <v>0.96</v>
      </c>
      <c r="M22" s="637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96" t="s">
        <v>173</v>
      </c>
      <c r="B23" s="120">
        <v>79.334000000000003</v>
      </c>
      <c r="C23" s="113">
        <v>111.855</v>
      </c>
      <c r="D23" s="113">
        <v>93.524000000000001</v>
      </c>
      <c r="E23" s="479">
        <f t="shared" si="12"/>
        <v>1.1788640431593012</v>
      </c>
      <c r="F23" s="132">
        <f t="shared" si="13"/>
        <v>0.83611818872647625</v>
      </c>
      <c r="G23" s="120">
        <v>130</v>
      </c>
      <c r="H23" s="113">
        <v>126</v>
      </c>
      <c r="I23" s="113">
        <v>136</v>
      </c>
      <c r="J23" s="479">
        <f t="shared" si="14"/>
        <v>1.0461538461538462</v>
      </c>
      <c r="K23" s="134">
        <f t="shared" si="15"/>
        <v>1.0793650793650793</v>
      </c>
      <c r="L23" s="636">
        <v>0.98495999999999995</v>
      </c>
      <c r="M23" s="637"/>
      <c r="N23" s="147">
        <f t="shared" si="8"/>
        <v>-18.331000000000003</v>
      </c>
      <c r="O23" s="148">
        <f t="shared" si="9"/>
        <v>10</v>
      </c>
      <c r="P23" s="147">
        <f t="shared" si="10"/>
        <v>14.189999999999998</v>
      </c>
      <c r="Q23" s="148">
        <f t="shared" si="11"/>
        <v>6</v>
      </c>
    </row>
    <row r="24" spans="1:17" ht="14.4" hidden="1" customHeight="1" outlineLevel="1" x14ac:dyDescent="0.3">
      <c r="A24" s="496" t="s">
        <v>174</v>
      </c>
      <c r="B24" s="120">
        <v>51.097000000000001</v>
      </c>
      <c r="C24" s="113">
        <v>35.701000000000001</v>
      </c>
      <c r="D24" s="113">
        <v>33.829000000000001</v>
      </c>
      <c r="E24" s="479">
        <f t="shared" si="12"/>
        <v>0.66205452374894802</v>
      </c>
      <c r="F24" s="132">
        <f t="shared" si="13"/>
        <v>0.9475644939917649</v>
      </c>
      <c r="G24" s="120">
        <v>59</v>
      </c>
      <c r="H24" s="113">
        <v>37</v>
      </c>
      <c r="I24" s="113">
        <v>41</v>
      </c>
      <c r="J24" s="479">
        <f t="shared" si="14"/>
        <v>0.69491525423728817</v>
      </c>
      <c r="K24" s="134">
        <f t="shared" si="15"/>
        <v>1.1081081081081081</v>
      </c>
      <c r="L24" s="636">
        <v>1.0147199999999998</v>
      </c>
      <c r="M24" s="637"/>
      <c r="N24" s="147">
        <f t="shared" si="8"/>
        <v>-1.8719999999999999</v>
      </c>
      <c r="O24" s="148">
        <f t="shared" si="9"/>
        <v>4</v>
      </c>
      <c r="P24" s="147">
        <f t="shared" si="10"/>
        <v>-17.268000000000001</v>
      </c>
      <c r="Q24" s="148">
        <f t="shared" si="11"/>
        <v>-18</v>
      </c>
    </row>
    <row r="25" spans="1:17" ht="14.4" hidden="1" customHeight="1" outlineLevel="1" thickBot="1" x14ac:dyDescent="0.35">
      <c r="A25" s="497" t="s">
        <v>209</v>
      </c>
      <c r="B25" s="238">
        <v>3.8260000000000001</v>
      </c>
      <c r="C25" s="239">
        <v>0.745</v>
      </c>
      <c r="D25" s="239">
        <v>3.3540000000000001</v>
      </c>
      <c r="E25" s="480">
        <f t="shared" si="12"/>
        <v>0.876633559853633</v>
      </c>
      <c r="F25" s="240">
        <f t="shared" si="13"/>
        <v>4.5020134228187922</v>
      </c>
      <c r="G25" s="238">
        <v>7</v>
      </c>
      <c r="H25" s="239">
        <v>2</v>
      </c>
      <c r="I25" s="239">
        <v>5</v>
      </c>
      <c r="J25" s="480">
        <f t="shared" si="14"/>
        <v>0.7142857142857143</v>
      </c>
      <c r="K25" s="242">
        <f t="shared" si="15"/>
        <v>2.5</v>
      </c>
      <c r="L25" s="356"/>
      <c r="M25" s="357"/>
      <c r="N25" s="245">
        <f t="shared" si="8"/>
        <v>2.609</v>
      </c>
      <c r="O25" s="246">
        <f t="shared" si="9"/>
        <v>3</v>
      </c>
      <c r="P25" s="245">
        <f t="shared" si="10"/>
        <v>-0.47199999999999998</v>
      </c>
      <c r="Q25" s="246">
        <f t="shared" si="11"/>
        <v>-2</v>
      </c>
    </row>
    <row r="26" spans="1:17" ht="14.4" customHeight="1" collapsed="1" thickBot="1" x14ac:dyDescent="0.35">
      <c r="A26" s="500" t="s">
        <v>3</v>
      </c>
      <c r="B26" s="149">
        <f>SUM(B18:B25)</f>
        <v>819.43900000000008</v>
      </c>
      <c r="C26" s="150">
        <f>SUM(C18:C25)</f>
        <v>986.61500000000012</v>
      </c>
      <c r="D26" s="150">
        <f>SUM(D18:D25)</f>
        <v>833.26900000000001</v>
      </c>
      <c r="E26" s="475">
        <f>IF(OR(D26=0,B26=0),0,D26/B26)</f>
        <v>1.0168774002701848</v>
      </c>
      <c r="F26" s="151">
        <f>IF(OR(D26=0,C26=0),0,D26/C26)</f>
        <v>0.84457361787526031</v>
      </c>
      <c r="G26" s="149">
        <f>SUM(G18:G25)</f>
        <v>1166</v>
      </c>
      <c r="H26" s="150">
        <f>SUM(H18:H25)</f>
        <v>1123</v>
      </c>
      <c r="I26" s="150">
        <f>SUM(I18:I25)</f>
        <v>1064</v>
      </c>
      <c r="J26" s="475">
        <f>IF(OR(I26=0,G26=0),0,I26/G26)</f>
        <v>0.91252144082332765</v>
      </c>
      <c r="K26" s="152">
        <f>IF(OR(I26=0,H26=0),0,I26/H26)</f>
        <v>0.94746215494211927</v>
      </c>
      <c r="L26" s="121"/>
      <c r="M26" s="121"/>
      <c r="N26" s="143">
        <f t="shared" si="8"/>
        <v>-153.34600000000012</v>
      </c>
      <c r="O26" s="153">
        <f t="shared" si="9"/>
        <v>-59</v>
      </c>
      <c r="P26" s="143">
        <f t="shared" si="10"/>
        <v>13.829999999999927</v>
      </c>
      <c r="Q26" s="153">
        <f t="shared" si="11"/>
        <v>-102</v>
      </c>
    </row>
    <row r="27" spans="1:17" ht="14.4" customHeight="1" x14ac:dyDescent="0.3">
      <c r="A27" s="154"/>
      <c r="B27" s="640" t="s">
        <v>207</v>
      </c>
      <c r="C27" s="649"/>
      <c r="D27" s="649"/>
      <c r="E27" s="650"/>
      <c r="F27" s="649"/>
      <c r="G27" s="640" t="s">
        <v>208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7" t="s">
        <v>302</v>
      </c>
      <c r="B29" s="659" t="s">
        <v>71</v>
      </c>
      <c r="C29" s="660"/>
      <c r="D29" s="660"/>
      <c r="E29" s="661"/>
      <c r="F29" s="662"/>
      <c r="G29" s="660" t="s">
        <v>254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8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95" t="s">
        <v>168</v>
      </c>
      <c r="B31" s="119">
        <v>0</v>
      </c>
      <c r="C31" s="114">
        <v>0</v>
      </c>
      <c r="D31" s="114">
        <v>0</v>
      </c>
      <c r="E31" s="478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78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96" t="s">
        <v>169</v>
      </c>
      <c r="B32" s="120">
        <v>0</v>
      </c>
      <c r="C32" s="113">
        <v>0</v>
      </c>
      <c r="D32" s="113">
        <v>0</v>
      </c>
      <c r="E32" s="479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79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96" t="s">
        <v>170</v>
      </c>
      <c r="B33" s="120">
        <v>0</v>
      </c>
      <c r="C33" s="113">
        <v>0</v>
      </c>
      <c r="D33" s="113">
        <v>0</v>
      </c>
      <c r="E33" s="479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79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96" t="s">
        <v>171</v>
      </c>
      <c r="B34" s="120">
        <v>0</v>
      </c>
      <c r="C34" s="113">
        <v>0</v>
      </c>
      <c r="D34" s="113">
        <v>0</v>
      </c>
      <c r="E34" s="479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79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96" t="s">
        <v>172</v>
      </c>
      <c r="B35" s="120">
        <v>0</v>
      </c>
      <c r="C35" s="113">
        <v>0</v>
      </c>
      <c r="D35" s="113">
        <v>0</v>
      </c>
      <c r="E35" s="479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79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96" t="s">
        <v>173</v>
      </c>
      <c r="B36" s="120">
        <v>0</v>
      </c>
      <c r="C36" s="113">
        <v>0</v>
      </c>
      <c r="D36" s="113">
        <v>0</v>
      </c>
      <c r="E36" s="479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79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96" t="s">
        <v>174</v>
      </c>
      <c r="B37" s="120">
        <v>0</v>
      </c>
      <c r="C37" s="113">
        <v>0</v>
      </c>
      <c r="D37" s="113">
        <v>0</v>
      </c>
      <c r="E37" s="479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79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97" t="s">
        <v>209</v>
      </c>
      <c r="B38" s="238">
        <v>0</v>
      </c>
      <c r="C38" s="239">
        <v>0</v>
      </c>
      <c r="D38" s="239">
        <v>0</v>
      </c>
      <c r="E38" s="480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80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99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76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76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1" t="s">
        <v>303</v>
      </c>
      <c r="B42" s="653" t="s">
        <v>71</v>
      </c>
      <c r="C42" s="654"/>
      <c r="D42" s="654"/>
      <c r="E42" s="655"/>
      <c r="F42" s="656"/>
      <c r="G42" s="654" t="s">
        <v>254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2"/>
      <c r="B43" s="461">
        <v>2015</v>
      </c>
      <c r="C43" s="462">
        <v>2016</v>
      </c>
      <c r="D43" s="462">
        <v>2017</v>
      </c>
      <c r="E43" s="462" t="s">
        <v>300</v>
      </c>
      <c r="F43" s="463" t="s">
        <v>2</v>
      </c>
      <c r="G43" s="462">
        <v>2015</v>
      </c>
      <c r="H43" s="462">
        <v>2016</v>
      </c>
      <c r="I43" s="462">
        <v>2017</v>
      </c>
      <c r="J43" s="462" t="s">
        <v>300</v>
      </c>
      <c r="K43" s="463" t="s">
        <v>2</v>
      </c>
      <c r="L43" s="155"/>
      <c r="M43" s="155"/>
      <c r="N43" s="469" t="s">
        <v>72</v>
      </c>
      <c r="O43" s="471" t="s">
        <v>73</v>
      </c>
      <c r="P43" s="469" t="s">
        <v>311</v>
      </c>
      <c r="Q43" s="471" t="s">
        <v>312</v>
      </c>
    </row>
    <row r="44" spans="1:17" ht="14.4" hidden="1" customHeight="1" outlineLevel="1" x14ac:dyDescent="0.3">
      <c r="A44" s="495" t="s">
        <v>168</v>
      </c>
      <c r="B44" s="119">
        <v>1.74</v>
      </c>
      <c r="C44" s="114">
        <v>12.451000000000001</v>
      </c>
      <c r="D44" s="114">
        <v>2.4300000000000002</v>
      </c>
      <c r="E44" s="478">
        <f>IF(OR(D44=0,B44=0),"",D44/B44)</f>
        <v>1.396551724137931</v>
      </c>
      <c r="F44" s="129">
        <f>IF(OR(D44=0,C44=0),"",D44/C44)</f>
        <v>0.19516504698417797</v>
      </c>
      <c r="G44" s="130">
        <v>4</v>
      </c>
      <c r="H44" s="114">
        <v>8</v>
      </c>
      <c r="I44" s="114">
        <v>4</v>
      </c>
      <c r="J44" s="478">
        <f>IF(OR(I44=0,G44=0),"",I44/G44)</f>
        <v>1</v>
      </c>
      <c r="K44" s="131">
        <f>IF(OR(I44=0,H44=0),"",I44/H44)</f>
        <v>0.5</v>
      </c>
      <c r="L44" s="155"/>
      <c r="M44" s="155"/>
      <c r="N44" s="145">
        <f t="shared" ref="N44:N52" si="24">D44-C44</f>
        <v>-10.021000000000001</v>
      </c>
      <c r="O44" s="146">
        <f t="shared" ref="O44:O52" si="25">I44-H44</f>
        <v>-4</v>
      </c>
      <c r="P44" s="145">
        <f t="shared" ref="P44:P52" si="26">D44-B44</f>
        <v>0.69000000000000017</v>
      </c>
      <c r="Q44" s="146">
        <f t="shared" ref="Q44:Q52" si="27">I44-G44</f>
        <v>0</v>
      </c>
    </row>
    <row r="45" spans="1:17" ht="14.4" hidden="1" customHeight="1" outlineLevel="1" x14ac:dyDescent="0.3">
      <c r="A45" s="496" t="s">
        <v>169</v>
      </c>
      <c r="B45" s="120">
        <v>0.29099999999999998</v>
      </c>
      <c r="C45" s="113">
        <v>32.603000000000002</v>
      </c>
      <c r="D45" s="113">
        <v>0.58199999999999996</v>
      </c>
      <c r="E45" s="479">
        <f t="shared" ref="E45:E51" si="28">IF(OR(D45=0,B45=0),"",D45/B45)</f>
        <v>2</v>
      </c>
      <c r="F45" s="132">
        <f t="shared" ref="F45:F51" si="29">IF(OR(D45=0,C45=0),"",D45/C45)</f>
        <v>1.7851117995276507E-2</v>
      </c>
      <c r="G45" s="133">
        <v>1</v>
      </c>
      <c r="H45" s="113">
        <v>2</v>
      </c>
      <c r="I45" s="113">
        <v>2</v>
      </c>
      <c r="J45" s="479">
        <f t="shared" ref="J45:J51" si="30">IF(OR(I45=0,G45=0),"",I45/G45)</f>
        <v>2</v>
      </c>
      <c r="K45" s="134">
        <f t="shared" ref="K45:K51" si="31">IF(OR(I45=0,H45=0),"",I45/H45)</f>
        <v>1</v>
      </c>
      <c r="L45" s="155"/>
      <c r="M45" s="155"/>
      <c r="N45" s="147">
        <f t="shared" si="24"/>
        <v>-32.021000000000001</v>
      </c>
      <c r="O45" s="148">
        <f t="shared" si="25"/>
        <v>0</v>
      </c>
      <c r="P45" s="147">
        <f t="shared" si="26"/>
        <v>0.29099999999999998</v>
      </c>
      <c r="Q45" s="148">
        <f t="shared" si="27"/>
        <v>1</v>
      </c>
    </row>
    <row r="46" spans="1:17" ht="14.4" hidden="1" customHeight="1" outlineLevel="1" x14ac:dyDescent="0.3">
      <c r="A46" s="496" t="s">
        <v>170</v>
      </c>
      <c r="B46" s="120">
        <v>6.4870000000000001</v>
      </c>
      <c r="C46" s="113">
        <v>1.6339999999999999</v>
      </c>
      <c r="D46" s="113">
        <v>11.394</v>
      </c>
      <c r="E46" s="479">
        <f t="shared" si="28"/>
        <v>1.7564359488207184</v>
      </c>
      <c r="F46" s="132">
        <f t="shared" si="29"/>
        <v>6.9730722154222775</v>
      </c>
      <c r="G46" s="133">
        <v>9</v>
      </c>
      <c r="H46" s="113">
        <v>5</v>
      </c>
      <c r="I46" s="113">
        <v>6</v>
      </c>
      <c r="J46" s="479">
        <f t="shared" si="30"/>
        <v>0.66666666666666663</v>
      </c>
      <c r="K46" s="134">
        <f t="shared" si="31"/>
        <v>1.2</v>
      </c>
      <c r="L46" s="155"/>
      <c r="M46" s="155"/>
      <c r="N46" s="147">
        <f t="shared" si="24"/>
        <v>9.76</v>
      </c>
      <c r="O46" s="148">
        <f t="shared" si="25"/>
        <v>1</v>
      </c>
      <c r="P46" s="147">
        <f t="shared" si="26"/>
        <v>4.907</v>
      </c>
      <c r="Q46" s="148">
        <f t="shared" si="27"/>
        <v>-3</v>
      </c>
    </row>
    <row r="47" spans="1:17" ht="14.4" hidden="1" customHeight="1" outlineLevel="1" x14ac:dyDescent="0.3">
      <c r="A47" s="496" t="s">
        <v>171</v>
      </c>
      <c r="B47" s="120">
        <v>0.29099999999999998</v>
      </c>
      <c r="C47" s="113">
        <v>0.58199999999999996</v>
      </c>
      <c r="D47" s="113">
        <v>0</v>
      </c>
      <c r="E47" s="479" t="str">
        <f t="shared" si="28"/>
        <v/>
      </c>
      <c r="F47" s="132" t="str">
        <f t="shared" si="29"/>
        <v/>
      </c>
      <c r="G47" s="133">
        <v>1</v>
      </c>
      <c r="H47" s="113">
        <v>2</v>
      </c>
      <c r="I47" s="113">
        <v>0</v>
      </c>
      <c r="J47" s="479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-0.58199999999999996</v>
      </c>
      <c r="O47" s="148">
        <f t="shared" si="25"/>
        <v>-2</v>
      </c>
      <c r="P47" s="147">
        <f t="shared" si="26"/>
        <v>-0.29099999999999998</v>
      </c>
      <c r="Q47" s="148">
        <f t="shared" si="27"/>
        <v>-1</v>
      </c>
    </row>
    <row r="48" spans="1:17" ht="14.4" hidden="1" customHeight="1" outlineLevel="1" x14ac:dyDescent="0.3">
      <c r="A48" s="496" t="s">
        <v>172</v>
      </c>
      <c r="B48" s="120">
        <v>0</v>
      </c>
      <c r="C48" s="113">
        <v>0</v>
      </c>
      <c r="D48" s="113">
        <v>0</v>
      </c>
      <c r="E48" s="479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79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96" t="s">
        <v>173</v>
      </c>
      <c r="B49" s="120">
        <v>5.3170000000000002</v>
      </c>
      <c r="C49" s="113">
        <v>0.877</v>
      </c>
      <c r="D49" s="113">
        <v>1.54</v>
      </c>
      <c r="E49" s="479">
        <f t="shared" si="28"/>
        <v>0.28963701335339476</v>
      </c>
      <c r="F49" s="132">
        <f t="shared" si="29"/>
        <v>1.7559863169897378</v>
      </c>
      <c r="G49" s="133">
        <v>4</v>
      </c>
      <c r="H49" s="113">
        <v>3</v>
      </c>
      <c r="I49" s="113">
        <v>5</v>
      </c>
      <c r="J49" s="479">
        <f t="shared" si="30"/>
        <v>1.25</v>
      </c>
      <c r="K49" s="134">
        <f t="shared" si="31"/>
        <v>1.6666666666666667</v>
      </c>
      <c r="L49" s="155"/>
      <c r="M49" s="155"/>
      <c r="N49" s="147">
        <f t="shared" si="24"/>
        <v>0.66300000000000003</v>
      </c>
      <c r="O49" s="148">
        <f t="shared" si="25"/>
        <v>2</v>
      </c>
      <c r="P49" s="147">
        <f t="shared" si="26"/>
        <v>-3.7770000000000001</v>
      </c>
      <c r="Q49" s="148">
        <f t="shared" si="27"/>
        <v>1</v>
      </c>
    </row>
    <row r="50" spans="1:17" ht="14.4" hidden="1" customHeight="1" outlineLevel="1" x14ac:dyDescent="0.3">
      <c r="A50" s="496" t="s">
        <v>174</v>
      </c>
      <c r="B50" s="120">
        <v>1.4379999999999999</v>
      </c>
      <c r="C50" s="113">
        <v>0</v>
      </c>
      <c r="D50" s="113">
        <v>0.58199999999999996</v>
      </c>
      <c r="E50" s="479">
        <f t="shared" si="28"/>
        <v>0.4047287899860918</v>
      </c>
      <c r="F50" s="132" t="str">
        <f t="shared" si="29"/>
        <v/>
      </c>
      <c r="G50" s="133">
        <v>2</v>
      </c>
      <c r="H50" s="113">
        <v>0</v>
      </c>
      <c r="I50" s="113">
        <v>2</v>
      </c>
      <c r="J50" s="479">
        <f t="shared" si="30"/>
        <v>1</v>
      </c>
      <c r="K50" s="134" t="str">
        <f t="shared" si="31"/>
        <v/>
      </c>
      <c r="L50" s="155"/>
      <c r="M50" s="155"/>
      <c r="N50" s="147">
        <f t="shared" si="24"/>
        <v>0.58199999999999996</v>
      </c>
      <c r="O50" s="148">
        <f t="shared" si="25"/>
        <v>2</v>
      </c>
      <c r="P50" s="147">
        <f t="shared" si="26"/>
        <v>-0.85599999999999998</v>
      </c>
      <c r="Q50" s="148">
        <f t="shared" si="27"/>
        <v>0</v>
      </c>
    </row>
    <row r="51" spans="1:17" ht="14.4" hidden="1" customHeight="1" outlineLevel="1" thickBot="1" x14ac:dyDescent="0.35">
      <c r="A51" s="497" t="s">
        <v>209</v>
      </c>
      <c r="B51" s="238">
        <v>0</v>
      </c>
      <c r="C51" s="239">
        <v>0</v>
      </c>
      <c r="D51" s="239">
        <v>0</v>
      </c>
      <c r="E51" s="480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80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98" t="s">
        <v>3</v>
      </c>
      <c r="B52" s="464">
        <f>SUM(B44:B51)</f>
        <v>15.564000000000002</v>
      </c>
      <c r="C52" s="465">
        <f>SUM(C44:C51)</f>
        <v>48.147000000000006</v>
      </c>
      <c r="D52" s="465">
        <f>SUM(D44:D51)</f>
        <v>16.528000000000002</v>
      </c>
      <c r="E52" s="477">
        <f>IF(OR(D52=0,B52=0),0,D52/B52)</f>
        <v>1.0619378051914674</v>
      </c>
      <c r="F52" s="466">
        <f>IF(OR(D52=0,C52=0),0,D52/C52)</f>
        <v>0.34328203210999647</v>
      </c>
      <c r="G52" s="467">
        <f>SUM(G44:G51)</f>
        <v>21</v>
      </c>
      <c r="H52" s="465">
        <f>SUM(H44:H51)</f>
        <v>20</v>
      </c>
      <c r="I52" s="465">
        <f>SUM(I44:I51)</f>
        <v>19</v>
      </c>
      <c r="J52" s="477">
        <f>IF(OR(I52=0,G52=0),0,I52/G52)</f>
        <v>0.90476190476190477</v>
      </c>
      <c r="K52" s="468">
        <f>IF(OR(I52=0,H52=0),0,I52/H52)</f>
        <v>0.95</v>
      </c>
      <c r="L52" s="155"/>
      <c r="M52" s="155"/>
      <c r="N52" s="469">
        <f t="shared" si="24"/>
        <v>-31.619000000000003</v>
      </c>
      <c r="O52" s="470">
        <f t="shared" si="25"/>
        <v>-1</v>
      </c>
      <c r="P52" s="469">
        <f t="shared" si="26"/>
        <v>0.96400000000000041</v>
      </c>
      <c r="Q52" s="470">
        <f t="shared" si="27"/>
        <v>-2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37" t="s">
        <v>295</v>
      </c>
    </row>
    <row r="56" spans="1:17" ht="14.4" customHeight="1" x14ac:dyDescent="0.25">
      <c r="A56" s="438" t="s">
        <v>296</v>
      </c>
    </row>
    <row r="57" spans="1:17" ht="14.4" customHeight="1" x14ac:dyDescent="0.25">
      <c r="A57" s="437" t="s">
        <v>297</v>
      </c>
    </row>
    <row r="58" spans="1:17" ht="14.4" customHeight="1" x14ac:dyDescent="0.25">
      <c r="A58" s="438" t="s">
        <v>306</v>
      </c>
    </row>
    <row r="59" spans="1:17" ht="14.4" customHeight="1" x14ac:dyDescent="0.25">
      <c r="A59" s="438" t="s">
        <v>307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69" t="s">
        <v>115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65" t="s">
        <v>83</v>
      </c>
      <c r="C31" s="666"/>
      <c r="D31" s="666"/>
      <c r="E31" s="667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4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11" t="s">
        <v>8680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76" t="s">
        <v>75</v>
      </c>
      <c r="B3" s="678">
        <v>2015</v>
      </c>
      <c r="C3" s="679"/>
      <c r="D3" s="680"/>
      <c r="E3" s="678">
        <v>2016</v>
      </c>
      <c r="F3" s="679"/>
      <c r="G3" s="680"/>
      <c r="H3" s="678">
        <v>2017</v>
      </c>
      <c r="I3" s="679"/>
      <c r="J3" s="680"/>
      <c r="K3" s="681" t="s">
        <v>76</v>
      </c>
      <c r="L3" s="670" t="s">
        <v>77</v>
      </c>
      <c r="M3" s="670" t="s">
        <v>78</v>
      </c>
      <c r="N3" s="670" t="s">
        <v>79</v>
      </c>
      <c r="O3" s="263" t="s">
        <v>80</v>
      </c>
      <c r="P3" s="672" t="s">
        <v>81</v>
      </c>
      <c r="Q3" s="674" t="s">
        <v>320</v>
      </c>
      <c r="R3" s="675"/>
      <c r="S3" s="674" t="s">
        <v>82</v>
      </c>
      <c r="T3" s="675"/>
      <c r="U3" s="668" t="s">
        <v>83</v>
      </c>
      <c r="V3" s="669"/>
      <c r="W3" s="669"/>
      <c r="X3" s="669"/>
      <c r="Y3" s="214" t="s">
        <v>83</v>
      </c>
    </row>
    <row r="4" spans="1:25" s="95" customFormat="1" ht="14.4" customHeight="1" thickBot="1" x14ac:dyDescent="0.35">
      <c r="A4" s="677"/>
      <c r="B4" s="503" t="s">
        <v>84</v>
      </c>
      <c r="C4" s="501" t="s">
        <v>72</v>
      </c>
      <c r="D4" s="504" t="s">
        <v>85</v>
      </c>
      <c r="E4" s="503" t="s">
        <v>84</v>
      </c>
      <c r="F4" s="501" t="s">
        <v>72</v>
      </c>
      <c r="G4" s="504" t="s">
        <v>85</v>
      </c>
      <c r="H4" s="503" t="s">
        <v>84</v>
      </c>
      <c r="I4" s="501" t="s">
        <v>72</v>
      </c>
      <c r="J4" s="504" t="s">
        <v>85</v>
      </c>
      <c r="K4" s="682"/>
      <c r="L4" s="671"/>
      <c r="M4" s="671"/>
      <c r="N4" s="671"/>
      <c r="O4" s="505"/>
      <c r="P4" s="673"/>
      <c r="Q4" s="506" t="s">
        <v>73</v>
      </c>
      <c r="R4" s="507" t="s">
        <v>72</v>
      </c>
      <c r="S4" s="506" t="s">
        <v>73</v>
      </c>
      <c r="T4" s="507" t="s">
        <v>72</v>
      </c>
      <c r="U4" s="508" t="s">
        <v>86</v>
      </c>
      <c r="V4" s="502" t="s">
        <v>87</v>
      </c>
      <c r="W4" s="502" t="s">
        <v>88</v>
      </c>
      <c r="X4" s="509" t="s">
        <v>2</v>
      </c>
      <c r="Y4" s="510" t="s">
        <v>89</v>
      </c>
    </row>
    <row r="5" spans="1:25" s="511" customFormat="1" ht="14.4" customHeight="1" x14ac:dyDescent="0.3">
      <c r="A5" s="915" t="s">
        <v>8035</v>
      </c>
      <c r="B5" s="916"/>
      <c r="C5" s="917"/>
      <c r="D5" s="918"/>
      <c r="E5" s="919">
        <v>1</v>
      </c>
      <c r="F5" s="920">
        <v>13.49</v>
      </c>
      <c r="G5" s="921">
        <v>14</v>
      </c>
      <c r="H5" s="922"/>
      <c r="I5" s="923"/>
      <c r="J5" s="924"/>
      <c r="K5" s="925">
        <v>13.49</v>
      </c>
      <c r="L5" s="922">
        <v>11</v>
      </c>
      <c r="M5" s="922">
        <v>72</v>
      </c>
      <c r="N5" s="926">
        <v>24</v>
      </c>
      <c r="O5" s="922" t="s">
        <v>8036</v>
      </c>
      <c r="P5" s="927" t="s">
        <v>8037</v>
      </c>
      <c r="Q5" s="928">
        <f>H5-B5</f>
        <v>0</v>
      </c>
      <c r="R5" s="943">
        <f>I5-C5</f>
        <v>0</v>
      </c>
      <c r="S5" s="928">
        <f>H5-E5</f>
        <v>-1</v>
      </c>
      <c r="T5" s="943">
        <f>I5-F5</f>
        <v>-13.49</v>
      </c>
      <c r="U5" s="955" t="s">
        <v>608</v>
      </c>
      <c r="V5" s="916" t="s">
        <v>608</v>
      </c>
      <c r="W5" s="916" t="s">
        <v>608</v>
      </c>
      <c r="X5" s="956" t="s">
        <v>608</v>
      </c>
      <c r="Y5" s="957"/>
    </row>
    <row r="6" spans="1:25" ht="14.4" customHeight="1" x14ac:dyDescent="0.3">
      <c r="A6" s="914" t="s">
        <v>8038</v>
      </c>
      <c r="B6" s="515">
        <v>1</v>
      </c>
      <c r="C6" s="901">
        <v>13.49</v>
      </c>
      <c r="D6" s="899">
        <v>17</v>
      </c>
      <c r="E6" s="902"/>
      <c r="F6" s="903"/>
      <c r="G6" s="887"/>
      <c r="H6" s="904"/>
      <c r="I6" s="905"/>
      <c r="J6" s="888"/>
      <c r="K6" s="906">
        <v>13.49</v>
      </c>
      <c r="L6" s="904">
        <v>11</v>
      </c>
      <c r="M6" s="904">
        <v>72</v>
      </c>
      <c r="N6" s="907">
        <v>24</v>
      </c>
      <c r="O6" s="904" t="s">
        <v>8036</v>
      </c>
      <c r="P6" s="908" t="s">
        <v>8039</v>
      </c>
      <c r="Q6" s="909">
        <f t="shared" ref="Q6:R69" si="0">H6-B6</f>
        <v>-1</v>
      </c>
      <c r="R6" s="944">
        <f t="shared" si="0"/>
        <v>-13.49</v>
      </c>
      <c r="S6" s="909">
        <f t="shared" ref="S6:S69" si="1">H6-E6</f>
        <v>0</v>
      </c>
      <c r="T6" s="944">
        <f t="shared" ref="T6:T69" si="2">I6-F6</f>
        <v>0</v>
      </c>
      <c r="U6" s="954" t="s">
        <v>608</v>
      </c>
      <c r="V6" s="515" t="s">
        <v>608</v>
      </c>
      <c r="W6" s="515" t="s">
        <v>608</v>
      </c>
      <c r="X6" s="952" t="s">
        <v>608</v>
      </c>
      <c r="Y6" s="950"/>
    </row>
    <row r="7" spans="1:25" ht="14.4" customHeight="1" x14ac:dyDescent="0.3">
      <c r="A7" s="914" t="s">
        <v>8040</v>
      </c>
      <c r="B7" s="515"/>
      <c r="C7" s="901"/>
      <c r="D7" s="899"/>
      <c r="E7" s="902">
        <v>2</v>
      </c>
      <c r="F7" s="903">
        <v>30.15</v>
      </c>
      <c r="G7" s="887">
        <v>21</v>
      </c>
      <c r="H7" s="904"/>
      <c r="I7" s="905"/>
      <c r="J7" s="888"/>
      <c r="K7" s="906">
        <v>13.87</v>
      </c>
      <c r="L7" s="904">
        <v>11</v>
      </c>
      <c r="M7" s="904">
        <v>72</v>
      </c>
      <c r="N7" s="907">
        <v>24</v>
      </c>
      <c r="O7" s="904" t="s">
        <v>8036</v>
      </c>
      <c r="P7" s="908" t="s">
        <v>8041</v>
      </c>
      <c r="Q7" s="909">
        <f t="shared" si="0"/>
        <v>0</v>
      </c>
      <c r="R7" s="944">
        <f t="shared" si="0"/>
        <v>0</v>
      </c>
      <c r="S7" s="909">
        <f t="shared" si="1"/>
        <v>-2</v>
      </c>
      <c r="T7" s="944">
        <f t="shared" si="2"/>
        <v>-30.15</v>
      </c>
      <c r="U7" s="954" t="s">
        <v>608</v>
      </c>
      <c r="V7" s="515" t="s">
        <v>608</v>
      </c>
      <c r="W7" s="515" t="s">
        <v>608</v>
      </c>
      <c r="X7" s="952" t="s">
        <v>608</v>
      </c>
      <c r="Y7" s="950"/>
    </row>
    <row r="8" spans="1:25" ht="14.4" customHeight="1" x14ac:dyDescent="0.3">
      <c r="A8" s="913" t="s">
        <v>8042</v>
      </c>
      <c r="B8" s="895"/>
      <c r="C8" s="896"/>
      <c r="D8" s="897"/>
      <c r="E8" s="878">
        <v>2</v>
      </c>
      <c r="F8" s="879">
        <v>14.19</v>
      </c>
      <c r="G8" s="880">
        <v>9.5</v>
      </c>
      <c r="H8" s="881"/>
      <c r="I8" s="882"/>
      <c r="J8" s="883"/>
      <c r="K8" s="884">
        <v>7.09</v>
      </c>
      <c r="L8" s="881">
        <v>5</v>
      </c>
      <c r="M8" s="881">
        <v>45</v>
      </c>
      <c r="N8" s="885">
        <v>15</v>
      </c>
      <c r="O8" s="881" t="s">
        <v>8036</v>
      </c>
      <c r="P8" s="898" t="s">
        <v>8043</v>
      </c>
      <c r="Q8" s="886">
        <f t="shared" si="0"/>
        <v>0</v>
      </c>
      <c r="R8" s="945">
        <f t="shared" si="0"/>
        <v>0</v>
      </c>
      <c r="S8" s="886">
        <f t="shared" si="1"/>
        <v>-2</v>
      </c>
      <c r="T8" s="945">
        <f t="shared" si="2"/>
        <v>-14.19</v>
      </c>
      <c r="U8" s="953" t="s">
        <v>608</v>
      </c>
      <c r="V8" s="895" t="s">
        <v>608</v>
      </c>
      <c r="W8" s="895" t="s">
        <v>608</v>
      </c>
      <c r="X8" s="951" t="s">
        <v>608</v>
      </c>
      <c r="Y8" s="949"/>
    </row>
    <row r="9" spans="1:25" ht="14.4" customHeight="1" x14ac:dyDescent="0.3">
      <c r="A9" s="914" t="s">
        <v>8044</v>
      </c>
      <c r="B9" s="515">
        <v>1</v>
      </c>
      <c r="C9" s="901">
        <v>7.09</v>
      </c>
      <c r="D9" s="899">
        <v>13</v>
      </c>
      <c r="E9" s="902">
        <v>1</v>
      </c>
      <c r="F9" s="903">
        <v>7.09</v>
      </c>
      <c r="G9" s="887">
        <v>7</v>
      </c>
      <c r="H9" s="904"/>
      <c r="I9" s="905"/>
      <c r="J9" s="888"/>
      <c r="K9" s="906">
        <v>7.09</v>
      </c>
      <c r="L9" s="904">
        <v>5</v>
      </c>
      <c r="M9" s="904">
        <v>45</v>
      </c>
      <c r="N9" s="907">
        <v>15</v>
      </c>
      <c r="O9" s="904" t="s">
        <v>8036</v>
      </c>
      <c r="P9" s="908" t="s">
        <v>8045</v>
      </c>
      <c r="Q9" s="909">
        <f t="shared" si="0"/>
        <v>-1</v>
      </c>
      <c r="R9" s="944">
        <f t="shared" si="0"/>
        <v>-7.09</v>
      </c>
      <c r="S9" s="909">
        <f t="shared" si="1"/>
        <v>-1</v>
      </c>
      <c r="T9" s="944">
        <f t="shared" si="2"/>
        <v>-7.09</v>
      </c>
      <c r="U9" s="954" t="s">
        <v>608</v>
      </c>
      <c r="V9" s="515" t="s">
        <v>608</v>
      </c>
      <c r="W9" s="515" t="s">
        <v>608</v>
      </c>
      <c r="X9" s="952" t="s">
        <v>608</v>
      </c>
      <c r="Y9" s="950"/>
    </row>
    <row r="10" spans="1:25" ht="14.4" customHeight="1" x14ac:dyDescent="0.3">
      <c r="A10" s="914" t="s">
        <v>8046</v>
      </c>
      <c r="B10" s="515">
        <v>3</v>
      </c>
      <c r="C10" s="901">
        <v>23.31</v>
      </c>
      <c r="D10" s="899">
        <v>10.3</v>
      </c>
      <c r="E10" s="902">
        <v>2</v>
      </c>
      <c r="F10" s="903">
        <v>15.54</v>
      </c>
      <c r="G10" s="887">
        <v>15</v>
      </c>
      <c r="H10" s="904"/>
      <c r="I10" s="905"/>
      <c r="J10" s="888"/>
      <c r="K10" s="906">
        <v>7.77</v>
      </c>
      <c r="L10" s="904">
        <v>5</v>
      </c>
      <c r="M10" s="904">
        <v>45</v>
      </c>
      <c r="N10" s="907">
        <v>15</v>
      </c>
      <c r="O10" s="904" t="s">
        <v>8036</v>
      </c>
      <c r="P10" s="908" t="s">
        <v>8047</v>
      </c>
      <c r="Q10" s="909">
        <f t="shared" si="0"/>
        <v>-3</v>
      </c>
      <c r="R10" s="944">
        <f t="shared" si="0"/>
        <v>-23.31</v>
      </c>
      <c r="S10" s="909">
        <f t="shared" si="1"/>
        <v>-2</v>
      </c>
      <c r="T10" s="944">
        <f t="shared" si="2"/>
        <v>-15.54</v>
      </c>
      <c r="U10" s="954" t="s">
        <v>608</v>
      </c>
      <c r="V10" s="515" t="s">
        <v>608</v>
      </c>
      <c r="W10" s="515" t="s">
        <v>608</v>
      </c>
      <c r="X10" s="952" t="s">
        <v>608</v>
      </c>
      <c r="Y10" s="950"/>
    </row>
    <row r="11" spans="1:25" ht="14.4" customHeight="1" x14ac:dyDescent="0.3">
      <c r="A11" s="913" t="s">
        <v>8048</v>
      </c>
      <c r="B11" s="895"/>
      <c r="C11" s="896"/>
      <c r="D11" s="897"/>
      <c r="E11" s="900"/>
      <c r="F11" s="882"/>
      <c r="G11" s="883"/>
      <c r="H11" s="878">
        <v>1</v>
      </c>
      <c r="I11" s="879">
        <v>49.72</v>
      </c>
      <c r="J11" s="889">
        <v>102</v>
      </c>
      <c r="K11" s="884">
        <v>52.63</v>
      </c>
      <c r="L11" s="881">
        <v>43</v>
      </c>
      <c r="M11" s="881">
        <v>225</v>
      </c>
      <c r="N11" s="885">
        <v>75</v>
      </c>
      <c r="O11" s="881" t="s">
        <v>8036</v>
      </c>
      <c r="P11" s="898" t="s">
        <v>8049</v>
      </c>
      <c r="Q11" s="886">
        <f t="shared" si="0"/>
        <v>1</v>
      </c>
      <c r="R11" s="945">
        <f t="shared" si="0"/>
        <v>49.72</v>
      </c>
      <c r="S11" s="886">
        <f t="shared" si="1"/>
        <v>1</v>
      </c>
      <c r="T11" s="945">
        <f t="shared" si="2"/>
        <v>49.72</v>
      </c>
      <c r="U11" s="953">
        <v>75</v>
      </c>
      <c r="V11" s="895">
        <v>102</v>
      </c>
      <c r="W11" s="895">
        <v>27</v>
      </c>
      <c r="X11" s="951">
        <v>1.36</v>
      </c>
      <c r="Y11" s="949">
        <v>27</v>
      </c>
    </row>
    <row r="12" spans="1:25" ht="14.4" customHeight="1" x14ac:dyDescent="0.3">
      <c r="A12" s="913" t="s">
        <v>8050</v>
      </c>
      <c r="B12" s="895"/>
      <c r="C12" s="896"/>
      <c r="D12" s="897"/>
      <c r="E12" s="878">
        <v>1</v>
      </c>
      <c r="F12" s="879">
        <v>37.869999999999997</v>
      </c>
      <c r="G12" s="880">
        <v>50</v>
      </c>
      <c r="H12" s="881"/>
      <c r="I12" s="882"/>
      <c r="J12" s="883"/>
      <c r="K12" s="884">
        <v>37.869999999999997</v>
      </c>
      <c r="L12" s="881">
        <v>43</v>
      </c>
      <c r="M12" s="881">
        <v>207</v>
      </c>
      <c r="N12" s="885">
        <v>69</v>
      </c>
      <c r="O12" s="881" t="s">
        <v>8036</v>
      </c>
      <c r="P12" s="898" t="s">
        <v>8051</v>
      </c>
      <c r="Q12" s="886">
        <f t="shared" si="0"/>
        <v>0</v>
      </c>
      <c r="R12" s="945">
        <f t="shared" si="0"/>
        <v>0</v>
      </c>
      <c r="S12" s="886">
        <f t="shared" si="1"/>
        <v>-1</v>
      </c>
      <c r="T12" s="945">
        <f t="shared" si="2"/>
        <v>-37.869999999999997</v>
      </c>
      <c r="U12" s="953" t="s">
        <v>608</v>
      </c>
      <c r="V12" s="895" t="s">
        <v>608</v>
      </c>
      <c r="W12" s="895" t="s">
        <v>608</v>
      </c>
      <c r="X12" s="951" t="s">
        <v>608</v>
      </c>
      <c r="Y12" s="949"/>
    </row>
    <row r="13" spans="1:25" ht="14.4" customHeight="1" x14ac:dyDescent="0.3">
      <c r="A13" s="913" t="s">
        <v>8052</v>
      </c>
      <c r="B13" s="895"/>
      <c r="C13" s="896"/>
      <c r="D13" s="897"/>
      <c r="E13" s="878">
        <v>1</v>
      </c>
      <c r="F13" s="879">
        <v>33.15</v>
      </c>
      <c r="G13" s="880">
        <v>25</v>
      </c>
      <c r="H13" s="881"/>
      <c r="I13" s="882"/>
      <c r="J13" s="883"/>
      <c r="K13" s="884">
        <v>33.15</v>
      </c>
      <c r="L13" s="881">
        <v>22</v>
      </c>
      <c r="M13" s="881">
        <v>135</v>
      </c>
      <c r="N13" s="885">
        <v>45</v>
      </c>
      <c r="O13" s="881" t="s">
        <v>8036</v>
      </c>
      <c r="P13" s="898" t="s">
        <v>8053</v>
      </c>
      <c r="Q13" s="886">
        <f t="shared" si="0"/>
        <v>0</v>
      </c>
      <c r="R13" s="945">
        <f t="shared" si="0"/>
        <v>0</v>
      </c>
      <c r="S13" s="886">
        <f t="shared" si="1"/>
        <v>-1</v>
      </c>
      <c r="T13" s="945">
        <f t="shared" si="2"/>
        <v>-33.15</v>
      </c>
      <c r="U13" s="953" t="s">
        <v>608</v>
      </c>
      <c r="V13" s="895" t="s">
        <v>608</v>
      </c>
      <c r="W13" s="895" t="s">
        <v>608</v>
      </c>
      <c r="X13" s="951" t="s">
        <v>608</v>
      </c>
      <c r="Y13" s="949"/>
    </row>
    <row r="14" spans="1:25" ht="14.4" customHeight="1" x14ac:dyDescent="0.3">
      <c r="A14" s="913" t="s">
        <v>8054</v>
      </c>
      <c r="B14" s="895"/>
      <c r="C14" s="896"/>
      <c r="D14" s="897"/>
      <c r="E14" s="900">
        <v>1</v>
      </c>
      <c r="F14" s="882">
        <v>22.92</v>
      </c>
      <c r="G14" s="883">
        <v>30</v>
      </c>
      <c r="H14" s="878">
        <v>1</v>
      </c>
      <c r="I14" s="879">
        <v>22.92</v>
      </c>
      <c r="J14" s="880">
        <v>28</v>
      </c>
      <c r="K14" s="884">
        <v>22.92</v>
      </c>
      <c r="L14" s="881">
        <v>22</v>
      </c>
      <c r="M14" s="881">
        <v>117</v>
      </c>
      <c r="N14" s="885">
        <v>39</v>
      </c>
      <c r="O14" s="881" t="s">
        <v>8036</v>
      </c>
      <c r="P14" s="898" t="s">
        <v>8055</v>
      </c>
      <c r="Q14" s="886">
        <f t="shared" si="0"/>
        <v>1</v>
      </c>
      <c r="R14" s="945">
        <f t="shared" si="0"/>
        <v>22.92</v>
      </c>
      <c r="S14" s="886">
        <f t="shared" si="1"/>
        <v>0</v>
      </c>
      <c r="T14" s="945">
        <f t="shared" si="2"/>
        <v>0</v>
      </c>
      <c r="U14" s="953">
        <v>39</v>
      </c>
      <c r="V14" s="895">
        <v>28</v>
      </c>
      <c r="W14" s="895">
        <v>-11</v>
      </c>
      <c r="X14" s="951">
        <v>0.71794871794871795</v>
      </c>
      <c r="Y14" s="949"/>
    </row>
    <row r="15" spans="1:25" ht="14.4" customHeight="1" x14ac:dyDescent="0.3">
      <c r="A15" s="913" t="s">
        <v>8056</v>
      </c>
      <c r="B15" s="895"/>
      <c r="C15" s="896"/>
      <c r="D15" s="897"/>
      <c r="E15" s="900"/>
      <c r="F15" s="882"/>
      <c r="G15" s="883"/>
      <c r="H15" s="878">
        <v>1</v>
      </c>
      <c r="I15" s="879">
        <v>18.809999999999999</v>
      </c>
      <c r="J15" s="880">
        <v>25</v>
      </c>
      <c r="K15" s="884">
        <v>20.05</v>
      </c>
      <c r="L15" s="881">
        <v>11</v>
      </c>
      <c r="M15" s="881">
        <v>90</v>
      </c>
      <c r="N15" s="885">
        <v>30</v>
      </c>
      <c r="O15" s="881" t="s">
        <v>8036</v>
      </c>
      <c r="P15" s="898" t="s">
        <v>8057</v>
      </c>
      <c r="Q15" s="886">
        <f t="shared" si="0"/>
        <v>1</v>
      </c>
      <c r="R15" s="945">
        <f t="shared" si="0"/>
        <v>18.809999999999999</v>
      </c>
      <c r="S15" s="886">
        <f t="shared" si="1"/>
        <v>1</v>
      </c>
      <c r="T15" s="945">
        <f t="shared" si="2"/>
        <v>18.809999999999999</v>
      </c>
      <c r="U15" s="953">
        <v>30</v>
      </c>
      <c r="V15" s="895">
        <v>25</v>
      </c>
      <c r="W15" s="895">
        <v>-5</v>
      </c>
      <c r="X15" s="951">
        <v>0.83333333333333337</v>
      </c>
      <c r="Y15" s="949"/>
    </row>
    <row r="16" spans="1:25" ht="14.4" customHeight="1" x14ac:dyDescent="0.3">
      <c r="A16" s="913" t="s">
        <v>8058</v>
      </c>
      <c r="B16" s="895"/>
      <c r="C16" s="896"/>
      <c r="D16" s="897"/>
      <c r="E16" s="878">
        <v>1</v>
      </c>
      <c r="F16" s="879">
        <v>12.38</v>
      </c>
      <c r="G16" s="880">
        <v>10</v>
      </c>
      <c r="H16" s="881"/>
      <c r="I16" s="882"/>
      <c r="J16" s="883"/>
      <c r="K16" s="884">
        <v>12.38</v>
      </c>
      <c r="L16" s="881">
        <v>5</v>
      </c>
      <c r="M16" s="881">
        <v>60</v>
      </c>
      <c r="N16" s="885">
        <v>20</v>
      </c>
      <c r="O16" s="881" t="s">
        <v>8036</v>
      </c>
      <c r="P16" s="898" t="s">
        <v>8059</v>
      </c>
      <c r="Q16" s="886">
        <f t="shared" si="0"/>
        <v>0</v>
      </c>
      <c r="R16" s="945">
        <f t="shared" si="0"/>
        <v>0</v>
      </c>
      <c r="S16" s="886">
        <f t="shared" si="1"/>
        <v>-1</v>
      </c>
      <c r="T16" s="945">
        <f t="shared" si="2"/>
        <v>-12.38</v>
      </c>
      <c r="U16" s="953" t="s">
        <v>608</v>
      </c>
      <c r="V16" s="895" t="s">
        <v>608</v>
      </c>
      <c r="W16" s="895" t="s">
        <v>608</v>
      </c>
      <c r="X16" s="951" t="s">
        <v>608</v>
      </c>
      <c r="Y16" s="949"/>
    </row>
    <row r="17" spans="1:25" ht="14.4" customHeight="1" x14ac:dyDescent="0.3">
      <c r="A17" s="914" t="s">
        <v>8060</v>
      </c>
      <c r="B17" s="515"/>
      <c r="C17" s="901"/>
      <c r="D17" s="899"/>
      <c r="E17" s="902">
        <v>2</v>
      </c>
      <c r="F17" s="903">
        <v>25.3</v>
      </c>
      <c r="G17" s="887">
        <v>18.5</v>
      </c>
      <c r="H17" s="904"/>
      <c r="I17" s="905"/>
      <c r="J17" s="888"/>
      <c r="K17" s="906">
        <v>12.65</v>
      </c>
      <c r="L17" s="904">
        <v>5</v>
      </c>
      <c r="M17" s="904">
        <v>60</v>
      </c>
      <c r="N17" s="907">
        <v>20</v>
      </c>
      <c r="O17" s="904" t="s">
        <v>8036</v>
      </c>
      <c r="P17" s="908" t="s">
        <v>8059</v>
      </c>
      <c r="Q17" s="909">
        <f t="shared" si="0"/>
        <v>0</v>
      </c>
      <c r="R17" s="944">
        <f t="shared" si="0"/>
        <v>0</v>
      </c>
      <c r="S17" s="909">
        <f t="shared" si="1"/>
        <v>-2</v>
      </c>
      <c r="T17" s="944">
        <f t="shared" si="2"/>
        <v>-25.3</v>
      </c>
      <c r="U17" s="954" t="s">
        <v>608</v>
      </c>
      <c r="V17" s="515" t="s">
        <v>608</v>
      </c>
      <c r="W17" s="515" t="s">
        <v>608</v>
      </c>
      <c r="X17" s="952" t="s">
        <v>608</v>
      </c>
      <c r="Y17" s="950"/>
    </row>
    <row r="18" spans="1:25" ht="14.4" customHeight="1" x14ac:dyDescent="0.3">
      <c r="A18" s="913" t="s">
        <v>8061</v>
      </c>
      <c r="B18" s="895"/>
      <c r="C18" s="896"/>
      <c r="D18" s="897"/>
      <c r="E18" s="900">
        <v>1</v>
      </c>
      <c r="F18" s="882">
        <v>3.29</v>
      </c>
      <c r="G18" s="883">
        <v>18</v>
      </c>
      <c r="H18" s="878">
        <v>2</v>
      </c>
      <c r="I18" s="879">
        <v>6.58</v>
      </c>
      <c r="J18" s="889">
        <v>13.5</v>
      </c>
      <c r="K18" s="884">
        <v>3.29</v>
      </c>
      <c r="L18" s="881">
        <v>3</v>
      </c>
      <c r="M18" s="881">
        <v>30</v>
      </c>
      <c r="N18" s="885">
        <v>10</v>
      </c>
      <c r="O18" s="881" t="s">
        <v>8036</v>
      </c>
      <c r="P18" s="898" t="s">
        <v>8062</v>
      </c>
      <c r="Q18" s="886">
        <f t="shared" si="0"/>
        <v>2</v>
      </c>
      <c r="R18" s="945">
        <f t="shared" si="0"/>
        <v>6.58</v>
      </c>
      <c r="S18" s="886">
        <f t="shared" si="1"/>
        <v>1</v>
      </c>
      <c r="T18" s="945">
        <f t="shared" si="2"/>
        <v>3.29</v>
      </c>
      <c r="U18" s="953">
        <v>20</v>
      </c>
      <c r="V18" s="895">
        <v>27</v>
      </c>
      <c r="W18" s="895">
        <v>7</v>
      </c>
      <c r="X18" s="951">
        <v>1.35</v>
      </c>
      <c r="Y18" s="949">
        <v>11</v>
      </c>
    </row>
    <row r="19" spans="1:25" ht="14.4" customHeight="1" x14ac:dyDescent="0.3">
      <c r="A19" s="914" t="s">
        <v>8063</v>
      </c>
      <c r="B19" s="515">
        <v>1</v>
      </c>
      <c r="C19" s="901">
        <v>4.97</v>
      </c>
      <c r="D19" s="899">
        <v>16</v>
      </c>
      <c r="E19" s="910">
        <v>2</v>
      </c>
      <c r="F19" s="905">
        <v>12.3</v>
      </c>
      <c r="G19" s="888">
        <v>16.5</v>
      </c>
      <c r="H19" s="902">
        <v>1</v>
      </c>
      <c r="I19" s="903">
        <v>4.92</v>
      </c>
      <c r="J19" s="887">
        <v>6</v>
      </c>
      <c r="K19" s="906">
        <v>4.5999999999999996</v>
      </c>
      <c r="L19" s="904">
        <v>4</v>
      </c>
      <c r="M19" s="904">
        <v>39</v>
      </c>
      <c r="N19" s="907">
        <v>13</v>
      </c>
      <c r="O19" s="904" t="s">
        <v>8036</v>
      </c>
      <c r="P19" s="908" t="s">
        <v>8064</v>
      </c>
      <c r="Q19" s="909">
        <f t="shared" si="0"/>
        <v>0</v>
      </c>
      <c r="R19" s="944">
        <f t="shared" si="0"/>
        <v>-4.9999999999999822E-2</v>
      </c>
      <c r="S19" s="909">
        <f t="shared" si="1"/>
        <v>-1</v>
      </c>
      <c r="T19" s="944">
        <f t="shared" si="2"/>
        <v>-7.3800000000000008</v>
      </c>
      <c r="U19" s="954">
        <v>13</v>
      </c>
      <c r="V19" s="515">
        <v>6</v>
      </c>
      <c r="W19" s="515">
        <v>-7</v>
      </c>
      <c r="X19" s="952">
        <v>0.46153846153846156</v>
      </c>
      <c r="Y19" s="950"/>
    </row>
    <row r="20" spans="1:25" ht="14.4" customHeight="1" x14ac:dyDescent="0.3">
      <c r="A20" s="914" t="s">
        <v>8065</v>
      </c>
      <c r="B20" s="515"/>
      <c r="C20" s="901"/>
      <c r="D20" s="899"/>
      <c r="E20" s="910"/>
      <c r="F20" s="905"/>
      <c r="G20" s="888"/>
      <c r="H20" s="902">
        <v>1</v>
      </c>
      <c r="I20" s="903">
        <v>6.5</v>
      </c>
      <c r="J20" s="890">
        <v>31</v>
      </c>
      <c r="K20" s="906">
        <v>6.5</v>
      </c>
      <c r="L20" s="904">
        <v>4</v>
      </c>
      <c r="M20" s="904">
        <v>39</v>
      </c>
      <c r="N20" s="907">
        <v>13</v>
      </c>
      <c r="O20" s="904" t="s">
        <v>8036</v>
      </c>
      <c r="P20" s="908" t="s">
        <v>8066</v>
      </c>
      <c r="Q20" s="909">
        <f t="shared" si="0"/>
        <v>1</v>
      </c>
      <c r="R20" s="944">
        <f t="shared" si="0"/>
        <v>6.5</v>
      </c>
      <c r="S20" s="909">
        <f t="shared" si="1"/>
        <v>1</v>
      </c>
      <c r="T20" s="944">
        <f t="shared" si="2"/>
        <v>6.5</v>
      </c>
      <c r="U20" s="954">
        <v>13</v>
      </c>
      <c r="V20" s="515">
        <v>31</v>
      </c>
      <c r="W20" s="515">
        <v>18</v>
      </c>
      <c r="X20" s="952">
        <v>2.3846153846153846</v>
      </c>
      <c r="Y20" s="950">
        <v>18</v>
      </c>
    </row>
    <row r="21" spans="1:25" ht="14.4" customHeight="1" x14ac:dyDescent="0.3">
      <c r="A21" s="913" t="s">
        <v>8067</v>
      </c>
      <c r="B21" s="891">
        <v>1</v>
      </c>
      <c r="C21" s="892">
        <v>2.46</v>
      </c>
      <c r="D21" s="893">
        <v>7</v>
      </c>
      <c r="E21" s="900"/>
      <c r="F21" s="882"/>
      <c r="G21" s="883"/>
      <c r="H21" s="881"/>
      <c r="I21" s="882"/>
      <c r="J21" s="883"/>
      <c r="K21" s="884">
        <v>2.46</v>
      </c>
      <c r="L21" s="881">
        <v>3</v>
      </c>
      <c r="M21" s="881">
        <v>27</v>
      </c>
      <c r="N21" s="885">
        <v>9</v>
      </c>
      <c r="O21" s="881" t="s">
        <v>8036</v>
      </c>
      <c r="P21" s="898" t="s">
        <v>8068</v>
      </c>
      <c r="Q21" s="886">
        <f t="shared" si="0"/>
        <v>-1</v>
      </c>
      <c r="R21" s="945">
        <f t="shared" si="0"/>
        <v>-2.46</v>
      </c>
      <c r="S21" s="886">
        <f t="shared" si="1"/>
        <v>0</v>
      </c>
      <c r="T21" s="945">
        <f t="shared" si="2"/>
        <v>0</v>
      </c>
      <c r="U21" s="953" t="s">
        <v>608</v>
      </c>
      <c r="V21" s="895" t="s">
        <v>608</v>
      </c>
      <c r="W21" s="895" t="s">
        <v>608</v>
      </c>
      <c r="X21" s="951" t="s">
        <v>608</v>
      </c>
      <c r="Y21" s="949"/>
    </row>
    <row r="22" spans="1:25" ht="14.4" customHeight="1" x14ac:dyDescent="0.3">
      <c r="A22" s="914" t="s">
        <v>8069</v>
      </c>
      <c r="B22" s="911">
        <v>1</v>
      </c>
      <c r="C22" s="912">
        <v>3.22</v>
      </c>
      <c r="D22" s="894">
        <v>16</v>
      </c>
      <c r="E22" s="910"/>
      <c r="F22" s="905"/>
      <c r="G22" s="888"/>
      <c r="H22" s="904"/>
      <c r="I22" s="905"/>
      <c r="J22" s="888"/>
      <c r="K22" s="906">
        <v>3.22</v>
      </c>
      <c r="L22" s="904">
        <v>4</v>
      </c>
      <c r="M22" s="904">
        <v>33</v>
      </c>
      <c r="N22" s="907">
        <v>11</v>
      </c>
      <c r="O22" s="904" t="s">
        <v>8036</v>
      </c>
      <c r="P22" s="908" t="s">
        <v>8070</v>
      </c>
      <c r="Q22" s="909">
        <f t="shared" si="0"/>
        <v>-1</v>
      </c>
      <c r="R22" s="944">
        <f t="shared" si="0"/>
        <v>-3.22</v>
      </c>
      <c r="S22" s="909">
        <f t="shared" si="1"/>
        <v>0</v>
      </c>
      <c r="T22" s="944">
        <f t="shared" si="2"/>
        <v>0</v>
      </c>
      <c r="U22" s="954" t="s">
        <v>608</v>
      </c>
      <c r="V22" s="515" t="s">
        <v>608</v>
      </c>
      <c r="W22" s="515" t="s">
        <v>608</v>
      </c>
      <c r="X22" s="952" t="s">
        <v>608</v>
      </c>
      <c r="Y22" s="950"/>
    </row>
    <row r="23" spans="1:25" ht="14.4" customHeight="1" x14ac:dyDescent="0.3">
      <c r="A23" s="913" t="s">
        <v>8071</v>
      </c>
      <c r="B23" s="891">
        <v>1</v>
      </c>
      <c r="C23" s="892">
        <v>0.45</v>
      </c>
      <c r="D23" s="893">
        <v>4</v>
      </c>
      <c r="E23" s="900"/>
      <c r="F23" s="882"/>
      <c r="G23" s="883"/>
      <c r="H23" s="881"/>
      <c r="I23" s="882"/>
      <c r="J23" s="883"/>
      <c r="K23" s="884">
        <v>0.45</v>
      </c>
      <c r="L23" s="881">
        <v>1</v>
      </c>
      <c r="M23" s="881">
        <v>9</v>
      </c>
      <c r="N23" s="885">
        <v>3</v>
      </c>
      <c r="O23" s="881" t="s">
        <v>8036</v>
      </c>
      <c r="P23" s="898" t="s">
        <v>8072</v>
      </c>
      <c r="Q23" s="886">
        <f t="shared" si="0"/>
        <v>-1</v>
      </c>
      <c r="R23" s="945">
        <f t="shared" si="0"/>
        <v>-0.45</v>
      </c>
      <c r="S23" s="886">
        <f t="shared" si="1"/>
        <v>0</v>
      </c>
      <c r="T23" s="945">
        <f t="shared" si="2"/>
        <v>0</v>
      </c>
      <c r="U23" s="953" t="s">
        <v>608</v>
      </c>
      <c r="V23" s="895" t="s">
        <v>608</v>
      </c>
      <c r="W23" s="895" t="s">
        <v>608</v>
      </c>
      <c r="X23" s="951" t="s">
        <v>608</v>
      </c>
      <c r="Y23" s="949"/>
    </row>
    <row r="24" spans="1:25" ht="14.4" customHeight="1" x14ac:dyDescent="0.3">
      <c r="A24" s="913" t="s">
        <v>8073</v>
      </c>
      <c r="B24" s="891">
        <v>5</v>
      </c>
      <c r="C24" s="892">
        <v>6.22</v>
      </c>
      <c r="D24" s="893">
        <v>3.8</v>
      </c>
      <c r="E24" s="900">
        <v>2</v>
      </c>
      <c r="F24" s="882">
        <v>2.4900000000000002</v>
      </c>
      <c r="G24" s="883">
        <v>6.5</v>
      </c>
      <c r="H24" s="881">
        <v>1</v>
      </c>
      <c r="I24" s="882">
        <v>1.24</v>
      </c>
      <c r="J24" s="883">
        <v>4</v>
      </c>
      <c r="K24" s="884">
        <v>1.24</v>
      </c>
      <c r="L24" s="881">
        <v>2</v>
      </c>
      <c r="M24" s="881">
        <v>18</v>
      </c>
      <c r="N24" s="885">
        <v>6</v>
      </c>
      <c r="O24" s="881" t="s">
        <v>8036</v>
      </c>
      <c r="P24" s="898" t="s">
        <v>8074</v>
      </c>
      <c r="Q24" s="886">
        <f t="shared" si="0"/>
        <v>-4</v>
      </c>
      <c r="R24" s="945">
        <f t="shared" si="0"/>
        <v>-4.9799999999999995</v>
      </c>
      <c r="S24" s="886">
        <f t="shared" si="1"/>
        <v>-1</v>
      </c>
      <c r="T24" s="945">
        <f t="shared" si="2"/>
        <v>-1.2500000000000002</v>
      </c>
      <c r="U24" s="953">
        <v>6</v>
      </c>
      <c r="V24" s="895">
        <v>4</v>
      </c>
      <c r="W24" s="895">
        <v>-2</v>
      </c>
      <c r="X24" s="951">
        <v>0.66666666666666663</v>
      </c>
      <c r="Y24" s="949"/>
    </row>
    <row r="25" spans="1:25" ht="14.4" customHeight="1" x14ac:dyDescent="0.3">
      <c r="A25" s="913" t="s">
        <v>8075</v>
      </c>
      <c r="B25" s="895"/>
      <c r="C25" s="896"/>
      <c r="D25" s="897"/>
      <c r="E25" s="900">
        <v>1</v>
      </c>
      <c r="F25" s="882">
        <v>3.99</v>
      </c>
      <c r="G25" s="883">
        <v>16</v>
      </c>
      <c r="H25" s="878">
        <v>1</v>
      </c>
      <c r="I25" s="879">
        <v>3.99</v>
      </c>
      <c r="J25" s="880">
        <v>5</v>
      </c>
      <c r="K25" s="884">
        <v>3.99</v>
      </c>
      <c r="L25" s="881">
        <v>2</v>
      </c>
      <c r="M25" s="881">
        <v>18</v>
      </c>
      <c r="N25" s="885">
        <v>6</v>
      </c>
      <c r="O25" s="881" t="s">
        <v>8036</v>
      </c>
      <c r="P25" s="898" t="s">
        <v>8076</v>
      </c>
      <c r="Q25" s="886">
        <f t="shared" si="0"/>
        <v>1</v>
      </c>
      <c r="R25" s="945">
        <f t="shared" si="0"/>
        <v>3.99</v>
      </c>
      <c r="S25" s="886">
        <f t="shared" si="1"/>
        <v>0</v>
      </c>
      <c r="T25" s="945">
        <f t="shared" si="2"/>
        <v>0</v>
      </c>
      <c r="U25" s="953">
        <v>6</v>
      </c>
      <c r="V25" s="895">
        <v>5</v>
      </c>
      <c r="W25" s="895">
        <v>-1</v>
      </c>
      <c r="X25" s="951">
        <v>0.83333333333333337</v>
      </c>
      <c r="Y25" s="949"/>
    </row>
    <row r="26" spans="1:25" ht="14.4" customHeight="1" x14ac:dyDescent="0.3">
      <c r="A26" s="913" t="s">
        <v>8077</v>
      </c>
      <c r="B26" s="891">
        <v>1</v>
      </c>
      <c r="C26" s="892">
        <v>0.62</v>
      </c>
      <c r="D26" s="893">
        <v>4</v>
      </c>
      <c r="E26" s="900"/>
      <c r="F26" s="882"/>
      <c r="G26" s="883"/>
      <c r="H26" s="881"/>
      <c r="I26" s="882"/>
      <c r="J26" s="883"/>
      <c r="K26" s="884">
        <v>0.62</v>
      </c>
      <c r="L26" s="881">
        <v>2</v>
      </c>
      <c r="M26" s="881">
        <v>18</v>
      </c>
      <c r="N26" s="885">
        <v>6</v>
      </c>
      <c r="O26" s="881" t="s">
        <v>8036</v>
      </c>
      <c r="P26" s="898" t="s">
        <v>8078</v>
      </c>
      <c r="Q26" s="886">
        <f t="shared" si="0"/>
        <v>-1</v>
      </c>
      <c r="R26" s="945">
        <f t="shared" si="0"/>
        <v>-0.62</v>
      </c>
      <c r="S26" s="886">
        <f t="shared" si="1"/>
        <v>0</v>
      </c>
      <c r="T26" s="945">
        <f t="shared" si="2"/>
        <v>0</v>
      </c>
      <c r="U26" s="953" t="s">
        <v>608</v>
      </c>
      <c r="V26" s="895" t="s">
        <v>608</v>
      </c>
      <c r="W26" s="895" t="s">
        <v>608</v>
      </c>
      <c r="X26" s="951" t="s">
        <v>608</v>
      </c>
      <c r="Y26" s="949"/>
    </row>
    <row r="27" spans="1:25" ht="14.4" customHeight="1" x14ac:dyDescent="0.3">
      <c r="A27" s="914" t="s">
        <v>8079</v>
      </c>
      <c r="B27" s="911">
        <v>1</v>
      </c>
      <c r="C27" s="912">
        <v>1.1000000000000001</v>
      </c>
      <c r="D27" s="894">
        <v>3</v>
      </c>
      <c r="E27" s="910"/>
      <c r="F27" s="905"/>
      <c r="G27" s="888"/>
      <c r="H27" s="904">
        <v>1</v>
      </c>
      <c r="I27" s="905">
        <v>1.57</v>
      </c>
      <c r="J27" s="888">
        <v>7</v>
      </c>
      <c r="K27" s="906">
        <v>1.0900000000000001</v>
      </c>
      <c r="L27" s="904">
        <v>3</v>
      </c>
      <c r="M27" s="904">
        <v>27</v>
      </c>
      <c r="N27" s="907">
        <v>9</v>
      </c>
      <c r="O27" s="904" t="s">
        <v>8036</v>
      </c>
      <c r="P27" s="908" t="s">
        <v>8080</v>
      </c>
      <c r="Q27" s="909">
        <f t="shared" si="0"/>
        <v>0</v>
      </c>
      <c r="R27" s="944">
        <f t="shared" si="0"/>
        <v>0.47</v>
      </c>
      <c r="S27" s="909">
        <f t="shared" si="1"/>
        <v>1</v>
      </c>
      <c r="T27" s="944">
        <f t="shared" si="2"/>
        <v>1.57</v>
      </c>
      <c r="U27" s="954">
        <v>9</v>
      </c>
      <c r="V27" s="515">
        <v>7</v>
      </c>
      <c r="W27" s="515">
        <v>-2</v>
      </c>
      <c r="X27" s="952">
        <v>0.77777777777777779</v>
      </c>
      <c r="Y27" s="950"/>
    </row>
    <row r="28" spans="1:25" ht="14.4" customHeight="1" x14ac:dyDescent="0.3">
      <c r="A28" s="914" t="s">
        <v>8081</v>
      </c>
      <c r="B28" s="911">
        <v>1</v>
      </c>
      <c r="C28" s="912">
        <v>2.5499999999999998</v>
      </c>
      <c r="D28" s="894">
        <v>32</v>
      </c>
      <c r="E28" s="910"/>
      <c r="F28" s="905"/>
      <c r="G28" s="888"/>
      <c r="H28" s="904"/>
      <c r="I28" s="905"/>
      <c r="J28" s="888"/>
      <c r="K28" s="906">
        <v>2.39</v>
      </c>
      <c r="L28" s="904">
        <v>4</v>
      </c>
      <c r="M28" s="904">
        <v>39</v>
      </c>
      <c r="N28" s="907">
        <v>13</v>
      </c>
      <c r="O28" s="904" t="s">
        <v>8036</v>
      </c>
      <c r="P28" s="908" t="s">
        <v>8082</v>
      </c>
      <c r="Q28" s="909">
        <f t="shared" si="0"/>
        <v>-1</v>
      </c>
      <c r="R28" s="944">
        <f t="shared" si="0"/>
        <v>-2.5499999999999998</v>
      </c>
      <c r="S28" s="909">
        <f t="shared" si="1"/>
        <v>0</v>
      </c>
      <c r="T28" s="944">
        <f t="shared" si="2"/>
        <v>0</v>
      </c>
      <c r="U28" s="954" t="s">
        <v>608</v>
      </c>
      <c r="V28" s="515" t="s">
        <v>608</v>
      </c>
      <c r="W28" s="515" t="s">
        <v>608</v>
      </c>
      <c r="X28" s="952" t="s">
        <v>608</v>
      </c>
      <c r="Y28" s="950"/>
    </row>
    <row r="29" spans="1:25" ht="14.4" customHeight="1" x14ac:dyDescent="0.3">
      <c r="A29" s="913" t="s">
        <v>8083</v>
      </c>
      <c r="B29" s="895">
        <v>1</v>
      </c>
      <c r="C29" s="896">
        <v>0.61</v>
      </c>
      <c r="D29" s="897">
        <v>3</v>
      </c>
      <c r="E29" s="900">
        <v>1</v>
      </c>
      <c r="F29" s="882">
        <v>0.61</v>
      </c>
      <c r="G29" s="883">
        <v>2</v>
      </c>
      <c r="H29" s="878">
        <v>1</v>
      </c>
      <c r="I29" s="879">
        <v>0.61</v>
      </c>
      <c r="J29" s="880">
        <v>4</v>
      </c>
      <c r="K29" s="884">
        <v>0.61</v>
      </c>
      <c r="L29" s="881">
        <v>2</v>
      </c>
      <c r="M29" s="881">
        <v>18</v>
      </c>
      <c r="N29" s="885">
        <v>6</v>
      </c>
      <c r="O29" s="881" t="s">
        <v>8036</v>
      </c>
      <c r="P29" s="898" t="s">
        <v>8084</v>
      </c>
      <c r="Q29" s="886">
        <f t="shared" si="0"/>
        <v>0</v>
      </c>
      <c r="R29" s="945">
        <f t="shared" si="0"/>
        <v>0</v>
      </c>
      <c r="S29" s="886">
        <f t="shared" si="1"/>
        <v>0</v>
      </c>
      <c r="T29" s="945">
        <f t="shared" si="2"/>
        <v>0</v>
      </c>
      <c r="U29" s="953">
        <v>6</v>
      </c>
      <c r="V29" s="895">
        <v>4</v>
      </c>
      <c r="W29" s="895">
        <v>-2</v>
      </c>
      <c r="X29" s="951">
        <v>0.66666666666666663</v>
      </c>
      <c r="Y29" s="949"/>
    </row>
    <row r="30" spans="1:25" ht="14.4" customHeight="1" x14ac:dyDescent="0.3">
      <c r="A30" s="913" t="s">
        <v>8085</v>
      </c>
      <c r="B30" s="895"/>
      <c r="C30" s="896"/>
      <c r="D30" s="897"/>
      <c r="E30" s="900"/>
      <c r="F30" s="882"/>
      <c r="G30" s="883"/>
      <c r="H30" s="878">
        <v>3</v>
      </c>
      <c r="I30" s="879">
        <v>1.29</v>
      </c>
      <c r="J30" s="880">
        <v>3</v>
      </c>
      <c r="K30" s="884">
        <v>0.43</v>
      </c>
      <c r="L30" s="881">
        <v>1</v>
      </c>
      <c r="M30" s="881">
        <v>12</v>
      </c>
      <c r="N30" s="885">
        <v>4</v>
      </c>
      <c r="O30" s="881" t="s">
        <v>8036</v>
      </c>
      <c r="P30" s="898" t="s">
        <v>8086</v>
      </c>
      <c r="Q30" s="886">
        <f t="shared" si="0"/>
        <v>3</v>
      </c>
      <c r="R30" s="945">
        <f t="shared" si="0"/>
        <v>1.29</v>
      </c>
      <c r="S30" s="886">
        <f t="shared" si="1"/>
        <v>3</v>
      </c>
      <c r="T30" s="945">
        <f t="shared" si="2"/>
        <v>1.29</v>
      </c>
      <c r="U30" s="953">
        <v>12</v>
      </c>
      <c r="V30" s="895">
        <v>9</v>
      </c>
      <c r="W30" s="895">
        <v>-3</v>
      </c>
      <c r="X30" s="951">
        <v>0.75</v>
      </c>
      <c r="Y30" s="949"/>
    </row>
    <row r="31" spans="1:25" ht="14.4" customHeight="1" x14ac:dyDescent="0.3">
      <c r="A31" s="913" t="s">
        <v>8087</v>
      </c>
      <c r="B31" s="895"/>
      <c r="C31" s="896"/>
      <c r="D31" s="897"/>
      <c r="E31" s="878">
        <v>1</v>
      </c>
      <c r="F31" s="879">
        <v>0.82</v>
      </c>
      <c r="G31" s="880">
        <v>8</v>
      </c>
      <c r="H31" s="881"/>
      <c r="I31" s="882"/>
      <c r="J31" s="883"/>
      <c r="K31" s="884">
        <v>0.82</v>
      </c>
      <c r="L31" s="881">
        <v>2</v>
      </c>
      <c r="M31" s="881">
        <v>21</v>
      </c>
      <c r="N31" s="885">
        <v>7</v>
      </c>
      <c r="O31" s="881" t="s">
        <v>8036</v>
      </c>
      <c r="P31" s="898" t="s">
        <v>8088</v>
      </c>
      <c r="Q31" s="886">
        <f t="shared" si="0"/>
        <v>0</v>
      </c>
      <c r="R31" s="945">
        <f t="shared" si="0"/>
        <v>0</v>
      </c>
      <c r="S31" s="886">
        <f t="shared" si="1"/>
        <v>-1</v>
      </c>
      <c r="T31" s="945">
        <f t="shared" si="2"/>
        <v>-0.82</v>
      </c>
      <c r="U31" s="953" t="s">
        <v>608</v>
      </c>
      <c r="V31" s="895" t="s">
        <v>608</v>
      </c>
      <c r="W31" s="895" t="s">
        <v>608</v>
      </c>
      <c r="X31" s="951" t="s">
        <v>608</v>
      </c>
      <c r="Y31" s="949"/>
    </row>
    <row r="32" spans="1:25" ht="14.4" customHeight="1" x14ac:dyDescent="0.3">
      <c r="A32" s="913" t="s">
        <v>8089</v>
      </c>
      <c r="B32" s="895">
        <v>4</v>
      </c>
      <c r="C32" s="896">
        <v>2.0099999999999998</v>
      </c>
      <c r="D32" s="897">
        <v>8</v>
      </c>
      <c r="E32" s="900">
        <v>6</v>
      </c>
      <c r="F32" s="882">
        <v>2.97</v>
      </c>
      <c r="G32" s="883">
        <v>4.7</v>
      </c>
      <c r="H32" s="878">
        <v>5</v>
      </c>
      <c r="I32" s="879">
        <v>2.48</v>
      </c>
      <c r="J32" s="880">
        <v>4.4000000000000004</v>
      </c>
      <c r="K32" s="884">
        <v>0.5</v>
      </c>
      <c r="L32" s="881">
        <v>2</v>
      </c>
      <c r="M32" s="881">
        <v>18</v>
      </c>
      <c r="N32" s="885">
        <v>6</v>
      </c>
      <c r="O32" s="881" t="s">
        <v>8036</v>
      </c>
      <c r="P32" s="898" t="s">
        <v>8090</v>
      </c>
      <c r="Q32" s="886">
        <f t="shared" si="0"/>
        <v>1</v>
      </c>
      <c r="R32" s="945">
        <f t="shared" si="0"/>
        <v>0.4700000000000002</v>
      </c>
      <c r="S32" s="886">
        <f t="shared" si="1"/>
        <v>-1</v>
      </c>
      <c r="T32" s="945">
        <f t="shared" si="2"/>
        <v>-0.49000000000000021</v>
      </c>
      <c r="U32" s="953">
        <v>30</v>
      </c>
      <c r="V32" s="895">
        <v>22</v>
      </c>
      <c r="W32" s="895">
        <v>-8</v>
      </c>
      <c r="X32" s="951">
        <v>0.73333333333333328</v>
      </c>
      <c r="Y32" s="949"/>
    </row>
    <row r="33" spans="1:25" ht="14.4" customHeight="1" x14ac:dyDescent="0.3">
      <c r="A33" s="914" t="s">
        <v>8091</v>
      </c>
      <c r="B33" s="515"/>
      <c r="C33" s="901"/>
      <c r="D33" s="899"/>
      <c r="E33" s="910"/>
      <c r="F33" s="905"/>
      <c r="G33" s="888"/>
      <c r="H33" s="902">
        <v>1</v>
      </c>
      <c r="I33" s="903">
        <v>0.57999999999999996</v>
      </c>
      <c r="J33" s="887">
        <v>6</v>
      </c>
      <c r="K33" s="906">
        <v>0.57999999999999996</v>
      </c>
      <c r="L33" s="904">
        <v>2</v>
      </c>
      <c r="M33" s="904">
        <v>21</v>
      </c>
      <c r="N33" s="907">
        <v>7</v>
      </c>
      <c r="O33" s="904" t="s">
        <v>8036</v>
      </c>
      <c r="P33" s="908" t="s">
        <v>8092</v>
      </c>
      <c r="Q33" s="909">
        <f t="shared" si="0"/>
        <v>1</v>
      </c>
      <c r="R33" s="944">
        <f t="shared" si="0"/>
        <v>0.57999999999999996</v>
      </c>
      <c r="S33" s="909">
        <f t="shared" si="1"/>
        <v>1</v>
      </c>
      <c r="T33" s="944">
        <f t="shared" si="2"/>
        <v>0.57999999999999996</v>
      </c>
      <c r="U33" s="954">
        <v>7</v>
      </c>
      <c r="V33" s="515">
        <v>6</v>
      </c>
      <c r="W33" s="515">
        <v>-1</v>
      </c>
      <c r="X33" s="952">
        <v>0.8571428571428571</v>
      </c>
      <c r="Y33" s="950"/>
    </row>
    <row r="34" spans="1:25" ht="14.4" customHeight="1" x14ac:dyDescent="0.3">
      <c r="A34" s="913" t="s">
        <v>8093</v>
      </c>
      <c r="B34" s="895">
        <v>1</v>
      </c>
      <c r="C34" s="896">
        <v>1.07</v>
      </c>
      <c r="D34" s="897">
        <v>11</v>
      </c>
      <c r="E34" s="900"/>
      <c r="F34" s="882"/>
      <c r="G34" s="883"/>
      <c r="H34" s="878">
        <v>1</v>
      </c>
      <c r="I34" s="879">
        <v>1.07</v>
      </c>
      <c r="J34" s="889">
        <v>21</v>
      </c>
      <c r="K34" s="884">
        <v>1.07</v>
      </c>
      <c r="L34" s="881">
        <v>3</v>
      </c>
      <c r="M34" s="881">
        <v>24</v>
      </c>
      <c r="N34" s="885">
        <v>8</v>
      </c>
      <c r="O34" s="881" t="s">
        <v>8036</v>
      </c>
      <c r="P34" s="898" t="s">
        <v>8094</v>
      </c>
      <c r="Q34" s="886">
        <f t="shared" si="0"/>
        <v>0</v>
      </c>
      <c r="R34" s="945">
        <f t="shared" si="0"/>
        <v>0</v>
      </c>
      <c r="S34" s="886">
        <f t="shared" si="1"/>
        <v>1</v>
      </c>
      <c r="T34" s="945">
        <f t="shared" si="2"/>
        <v>1.07</v>
      </c>
      <c r="U34" s="953">
        <v>8</v>
      </c>
      <c r="V34" s="895">
        <v>21</v>
      </c>
      <c r="W34" s="895">
        <v>13</v>
      </c>
      <c r="X34" s="951">
        <v>2.625</v>
      </c>
      <c r="Y34" s="949">
        <v>13</v>
      </c>
    </row>
    <row r="35" spans="1:25" ht="14.4" customHeight="1" x14ac:dyDescent="0.3">
      <c r="A35" s="913" t="s">
        <v>8095</v>
      </c>
      <c r="B35" s="891">
        <v>1</v>
      </c>
      <c r="C35" s="892">
        <v>0.98</v>
      </c>
      <c r="D35" s="893">
        <v>13</v>
      </c>
      <c r="E35" s="900"/>
      <c r="F35" s="882"/>
      <c r="G35" s="883"/>
      <c r="H35" s="881">
        <v>1</v>
      </c>
      <c r="I35" s="882">
        <v>0.98</v>
      </c>
      <c r="J35" s="889">
        <v>8</v>
      </c>
      <c r="K35" s="884">
        <v>0.98</v>
      </c>
      <c r="L35" s="881">
        <v>2</v>
      </c>
      <c r="M35" s="881">
        <v>21</v>
      </c>
      <c r="N35" s="885">
        <v>7</v>
      </c>
      <c r="O35" s="881" t="s">
        <v>8036</v>
      </c>
      <c r="P35" s="898" t="s">
        <v>8096</v>
      </c>
      <c r="Q35" s="886">
        <f t="shared" si="0"/>
        <v>0</v>
      </c>
      <c r="R35" s="945">
        <f t="shared" si="0"/>
        <v>0</v>
      </c>
      <c r="S35" s="886">
        <f t="shared" si="1"/>
        <v>1</v>
      </c>
      <c r="T35" s="945">
        <f t="shared" si="2"/>
        <v>0.98</v>
      </c>
      <c r="U35" s="953">
        <v>7</v>
      </c>
      <c r="V35" s="895">
        <v>8</v>
      </c>
      <c r="W35" s="895">
        <v>1</v>
      </c>
      <c r="X35" s="951">
        <v>1.1428571428571428</v>
      </c>
      <c r="Y35" s="949">
        <v>1</v>
      </c>
    </row>
    <row r="36" spans="1:25" ht="14.4" customHeight="1" x14ac:dyDescent="0.3">
      <c r="A36" s="914" t="s">
        <v>8097</v>
      </c>
      <c r="B36" s="911">
        <v>1</v>
      </c>
      <c r="C36" s="912">
        <v>1.39</v>
      </c>
      <c r="D36" s="894">
        <v>24</v>
      </c>
      <c r="E36" s="910"/>
      <c r="F36" s="905"/>
      <c r="G36" s="888"/>
      <c r="H36" s="904"/>
      <c r="I36" s="905"/>
      <c r="J36" s="888"/>
      <c r="K36" s="906">
        <v>1.39</v>
      </c>
      <c r="L36" s="904">
        <v>4</v>
      </c>
      <c r="M36" s="904">
        <v>33</v>
      </c>
      <c r="N36" s="907">
        <v>11</v>
      </c>
      <c r="O36" s="904" t="s">
        <v>8036</v>
      </c>
      <c r="P36" s="908" t="s">
        <v>8096</v>
      </c>
      <c r="Q36" s="909">
        <f t="shared" si="0"/>
        <v>-1</v>
      </c>
      <c r="R36" s="944">
        <f t="shared" si="0"/>
        <v>-1.39</v>
      </c>
      <c r="S36" s="909">
        <f t="shared" si="1"/>
        <v>0</v>
      </c>
      <c r="T36" s="944">
        <f t="shared" si="2"/>
        <v>0</v>
      </c>
      <c r="U36" s="954" t="s">
        <v>608</v>
      </c>
      <c r="V36" s="515" t="s">
        <v>608</v>
      </c>
      <c r="W36" s="515" t="s">
        <v>608</v>
      </c>
      <c r="X36" s="952" t="s">
        <v>608</v>
      </c>
      <c r="Y36" s="950"/>
    </row>
    <row r="37" spans="1:25" ht="14.4" customHeight="1" x14ac:dyDescent="0.3">
      <c r="A37" s="913" t="s">
        <v>8098</v>
      </c>
      <c r="B37" s="895"/>
      <c r="C37" s="896"/>
      <c r="D37" s="897"/>
      <c r="E37" s="878">
        <v>1</v>
      </c>
      <c r="F37" s="879">
        <v>1.1399999999999999</v>
      </c>
      <c r="G37" s="880">
        <v>11</v>
      </c>
      <c r="H37" s="881"/>
      <c r="I37" s="882"/>
      <c r="J37" s="883"/>
      <c r="K37" s="884">
        <v>1.1399999999999999</v>
      </c>
      <c r="L37" s="881">
        <v>3</v>
      </c>
      <c r="M37" s="881">
        <v>30</v>
      </c>
      <c r="N37" s="885">
        <v>10</v>
      </c>
      <c r="O37" s="881" t="s">
        <v>8036</v>
      </c>
      <c r="P37" s="898" t="s">
        <v>8099</v>
      </c>
      <c r="Q37" s="886">
        <f t="shared" si="0"/>
        <v>0</v>
      </c>
      <c r="R37" s="945">
        <f t="shared" si="0"/>
        <v>0</v>
      </c>
      <c r="S37" s="886">
        <f t="shared" si="1"/>
        <v>-1</v>
      </c>
      <c r="T37" s="945">
        <f t="shared" si="2"/>
        <v>-1.1399999999999999</v>
      </c>
      <c r="U37" s="953" t="s">
        <v>608</v>
      </c>
      <c r="V37" s="895" t="s">
        <v>608</v>
      </c>
      <c r="W37" s="895" t="s">
        <v>608</v>
      </c>
      <c r="X37" s="951" t="s">
        <v>608</v>
      </c>
      <c r="Y37" s="949"/>
    </row>
    <row r="38" spans="1:25" ht="14.4" customHeight="1" x14ac:dyDescent="0.3">
      <c r="A38" s="913" t="s">
        <v>8100</v>
      </c>
      <c r="B38" s="895"/>
      <c r="C38" s="896"/>
      <c r="D38" s="897"/>
      <c r="E38" s="900"/>
      <c r="F38" s="882"/>
      <c r="G38" s="883"/>
      <c r="H38" s="878">
        <v>2</v>
      </c>
      <c r="I38" s="879">
        <v>0.98</v>
      </c>
      <c r="J38" s="889">
        <v>6.5</v>
      </c>
      <c r="K38" s="884">
        <v>0.49</v>
      </c>
      <c r="L38" s="881">
        <v>1</v>
      </c>
      <c r="M38" s="881">
        <v>12</v>
      </c>
      <c r="N38" s="885">
        <v>4</v>
      </c>
      <c r="O38" s="881" t="s">
        <v>8036</v>
      </c>
      <c r="P38" s="898" t="s">
        <v>8101</v>
      </c>
      <c r="Q38" s="886">
        <f t="shared" si="0"/>
        <v>2</v>
      </c>
      <c r="R38" s="945">
        <f t="shared" si="0"/>
        <v>0.98</v>
      </c>
      <c r="S38" s="886">
        <f t="shared" si="1"/>
        <v>2</v>
      </c>
      <c r="T38" s="945">
        <f t="shared" si="2"/>
        <v>0.98</v>
      </c>
      <c r="U38" s="953">
        <v>8</v>
      </c>
      <c r="V38" s="895">
        <v>13</v>
      </c>
      <c r="W38" s="895">
        <v>5</v>
      </c>
      <c r="X38" s="951">
        <v>1.625</v>
      </c>
      <c r="Y38" s="949">
        <v>7</v>
      </c>
    </row>
    <row r="39" spans="1:25" ht="14.4" customHeight="1" x14ac:dyDescent="0.3">
      <c r="A39" s="914" t="s">
        <v>8102</v>
      </c>
      <c r="B39" s="515"/>
      <c r="C39" s="901"/>
      <c r="D39" s="899"/>
      <c r="E39" s="910"/>
      <c r="F39" s="905"/>
      <c r="G39" s="888"/>
      <c r="H39" s="902">
        <v>1</v>
      </c>
      <c r="I39" s="903">
        <v>0.65</v>
      </c>
      <c r="J39" s="890">
        <v>12</v>
      </c>
      <c r="K39" s="906">
        <v>0.65</v>
      </c>
      <c r="L39" s="904">
        <v>2</v>
      </c>
      <c r="M39" s="904">
        <v>18</v>
      </c>
      <c r="N39" s="907">
        <v>6</v>
      </c>
      <c r="O39" s="904" t="s">
        <v>8036</v>
      </c>
      <c r="P39" s="908" t="s">
        <v>8103</v>
      </c>
      <c r="Q39" s="909">
        <f t="shared" si="0"/>
        <v>1</v>
      </c>
      <c r="R39" s="944">
        <f t="shared" si="0"/>
        <v>0.65</v>
      </c>
      <c r="S39" s="909">
        <f t="shared" si="1"/>
        <v>1</v>
      </c>
      <c r="T39" s="944">
        <f t="shared" si="2"/>
        <v>0.65</v>
      </c>
      <c r="U39" s="954">
        <v>6</v>
      </c>
      <c r="V39" s="515">
        <v>12</v>
      </c>
      <c r="W39" s="515">
        <v>6</v>
      </c>
      <c r="X39" s="952">
        <v>2</v>
      </c>
      <c r="Y39" s="950">
        <v>6</v>
      </c>
    </row>
    <row r="40" spans="1:25" ht="14.4" customHeight="1" x14ac:dyDescent="0.3">
      <c r="A40" s="913" t="s">
        <v>8104</v>
      </c>
      <c r="B40" s="895">
        <v>25</v>
      </c>
      <c r="C40" s="896">
        <v>12.31</v>
      </c>
      <c r="D40" s="897">
        <v>3.8</v>
      </c>
      <c r="E40" s="878">
        <v>29</v>
      </c>
      <c r="F40" s="879">
        <v>14.36</v>
      </c>
      <c r="G40" s="880">
        <v>4.0999999999999996</v>
      </c>
      <c r="H40" s="881">
        <v>31</v>
      </c>
      <c r="I40" s="882">
        <v>17.39</v>
      </c>
      <c r="J40" s="889">
        <v>5.3</v>
      </c>
      <c r="K40" s="884">
        <v>0.49</v>
      </c>
      <c r="L40" s="881">
        <v>1</v>
      </c>
      <c r="M40" s="881">
        <v>12</v>
      </c>
      <c r="N40" s="885">
        <v>4</v>
      </c>
      <c r="O40" s="881" t="s">
        <v>8036</v>
      </c>
      <c r="P40" s="898" t="s">
        <v>8105</v>
      </c>
      <c r="Q40" s="886">
        <f t="shared" si="0"/>
        <v>6</v>
      </c>
      <c r="R40" s="945">
        <f t="shared" si="0"/>
        <v>5.08</v>
      </c>
      <c r="S40" s="886">
        <f t="shared" si="1"/>
        <v>2</v>
      </c>
      <c r="T40" s="945">
        <f t="shared" si="2"/>
        <v>3.0300000000000011</v>
      </c>
      <c r="U40" s="953">
        <v>124</v>
      </c>
      <c r="V40" s="895">
        <v>164.29999999999998</v>
      </c>
      <c r="W40" s="895">
        <v>40.299999999999983</v>
      </c>
      <c r="X40" s="951">
        <v>1.325</v>
      </c>
      <c r="Y40" s="949">
        <v>60</v>
      </c>
    </row>
    <row r="41" spans="1:25" ht="14.4" customHeight="1" x14ac:dyDescent="0.3">
      <c r="A41" s="914" t="s">
        <v>8106</v>
      </c>
      <c r="B41" s="515">
        <v>4</v>
      </c>
      <c r="C41" s="901">
        <v>2.58</v>
      </c>
      <c r="D41" s="899">
        <v>6.3</v>
      </c>
      <c r="E41" s="902">
        <v>6</v>
      </c>
      <c r="F41" s="903">
        <v>3.85</v>
      </c>
      <c r="G41" s="887">
        <v>5.5</v>
      </c>
      <c r="H41" s="904">
        <v>1</v>
      </c>
      <c r="I41" s="905">
        <v>0.64</v>
      </c>
      <c r="J41" s="888">
        <v>4</v>
      </c>
      <c r="K41" s="906">
        <v>0.64</v>
      </c>
      <c r="L41" s="904">
        <v>2</v>
      </c>
      <c r="M41" s="904">
        <v>15</v>
      </c>
      <c r="N41" s="907">
        <v>5</v>
      </c>
      <c r="O41" s="904" t="s">
        <v>8036</v>
      </c>
      <c r="P41" s="908" t="s">
        <v>8107</v>
      </c>
      <c r="Q41" s="909">
        <f t="shared" si="0"/>
        <v>-3</v>
      </c>
      <c r="R41" s="944">
        <f t="shared" si="0"/>
        <v>-1.94</v>
      </c>
      <c r="S41" s="909">
        <f t="shared" si="1"/>
        <v>-5</v>
      </c>
      <c r="T41" s="944">
        <f t="shared" si="2"/>
        <v>-3.21</v>
      </c>
      <c r="U41" s="954">
        <v>5</v>
      </c>
      <c r="V41" s="515">
        <v>4</v>
      </c>
      <c r="W41" s="515">
        <v>-1</v>
      </c>
      <c r="X41" s="952">
        <v>0.8</v>
      </c>
      <c r="Y41" s="950"/>
    </row>
    <row r="42" spans="1:25" ht="14.4" customHeight="1" x14ac:dyDescent="0.3">
      <c r="A42" s="914" t="s">
        <v>8108</v>
      </c>
      <c r="B42" s="515">
        <v>1</v>
      </c>
      <c r="C42" s="901">
        <v>1.1599999999999999</v>
      </c>
      <c r="D42" s="899">
        <v>3</v>
      </c>
      <c r="E42" s="902">
        <v>2</v>
      </c>
      <c r="F42" s="903">
        <v>2.71</v>
      </c>
      <c r="G42" s="887">
        <v>15.5</v>
      </c>
      <c r="H42" s="904">
        <v>4</v>
      </c>
      <c r="I42" s="905">
        <v>4.63</v>
      </c>
      <c r="J42" s="888">
        <v>5</v>
      </c>
      <c r="K42" s="906">
        <v>1.1599999999999999</v>
      </c>
      <c r="L42" s="904">
        <v>2</v>
      </c>
      <c r="M42" s="904">
        <v>21</v>
      </c>
      <c r="N42" s="907">
        <v>7</v>
      </c>
      <c r="O42" s="904" t="s">
        <v>8036</v>
      </c>
      <c r="P42" s="908" t="s">
        <v>8109</v>
      </c>
      <c r="Q42" s="909">
        <f t="shared" si="0"/>
        <v>3</v>
      </c>
      <c r="R42" s="944">
        <f t="shared" si="0"/>
        <v>3.4699999999999998</v>
      </c>
      <c r="S42" s="909">
        <f t="shared" si="1"/>
        <v>2</v>
      </c>
      <c r="T42" s="944">
        <f t="shared" si="2"/>
        <v>1.92</v>
      </c>
      <c r="U42" s="954">
        <v>28</v>
      </c>
      <c r="V42" s="515">
        <v>20</v>
      </c>
      <c r="W42" s="515">
        <v>-8</v>
      </c>
      <c r="X42" s="952">
        <v>0.7142857142857143</v>
      </c>
      <c r="Y42" s="950"/>
    </row>
    <row r="43" spans="1:25" ht="14.4" customHeight="1" x14ac:dyDescent="0.3">
      <c r="A43" s="913" t="s">
        <v>8110</v>
      </c>
      <c r="B43" s="891">
        <v>8</v>
      </c>
      <c r="C43" s="892">
        <v>3.3</v>
      </c>
      <c r="D43" s="893">
        <v>3.6</v>
      </c>
      <c r="E43" s="900">
        <v>4</v>
      </c>
      <c r="F43" s="882">
        <v>1.65</v>
      </c>
      <c r="G43" s="883">
        <v>3.3</v>
      </c>
      <c r="H43" s="881">
        <v>4</v>
      </c>
      <c r="I43" s="882">
        <v>1.65</v>
      </c>
      <c r="J43" s="889">
        <v>4.3</v>
      </c>
      <c r="K43" s="884">
        <v>0.41</v>
      </c>
      <c r="L43" s="881">
        <v>1</v>
      </c>
      <c r="M43" s="881">
        <v>12</v>
      </c>
      <c r="N43" s="885">
        <v>4</v>
      </c>
      <c r="O43" s="881" t="s">
        <v>8036</v>
      </c>
      <c r="P43" s="898" t="s">
        <v>8111</v>
      </c>
      <c r="Q43" s="886">
        <f t="shared" si="0"/>
        <v>-4</v>
      </c>
      <c r="R43" s="945">
        <f t="shared" si="0"/>
        <v>-1.65</v>
      </c>
      <c r="S43" s="886">
        <f t="shared" si="1"/>
        <v>0</v>
      </c>
      <c r="T43" s="945">
        <f t="shared" si="2"/>
        <v>0</v>
      </c>
      <c r="U43" s="953">
        <v>16</v>
      </c>
      <c r="V43" s="895">
        <v>17.2</v>
      </c>
      <c r="W43" s="895">
        <v>1.1999999999999993</v>
      </c>
      <c r="X43" s="951">
        <v>1.075</v>
      </c>
      <c r="Y43" s="949">
        <v>3</v>
      </c>
    </row>
    <row r="44" spans="1:25" ht="14.4" customHeight="1" x14ac:dyDescent="0.3">
      <c r="A44" s="914" t="s">
        <v>8112</v>
      </c>
      <c r="B44" s="911"/>
      <c r="C44" s="912"/>
      <c r="D44" s="894"/>
      <c r="E44" s="910"/>
      <c r="F44" s="905"/>
      <c r="G44" s="888"/>
      <c r="H44" s="904">
        <v>1</v>
      </c>
      <c r="I44" s="905">
        <v>0.53</v>
      </c>
      <c r="J44" s="888">
        <v>2</v>
      </c>
      <c r="K44" s="906">
        <v>0.53</v>
      </c>
      <c r="L44" s="904">
        <v>2</v>
      </c>
      <c r="M44" s="904">
        <v>15</v>
      </c>
      <c r="N44" s="907">
        <v>5</v>
      </c>
      <c r="O44" s="904" t="s">
        <v>8036</v>
      </c>
      <c r="P44" s="908" t="s">
        <v>8113</v>
      </c>
      <c r="Q44" s="909">
        <f t="shared" si="0"/>
        <v>1</v>
      </c>
      <c r="R44" s="944">
        <f t="shared" si="0"/>
        <v>0.53</v>
      </c>
      <c r="S44" s="909">
        <f t="shared" si="1"/>
        <v>1</v>
      </c>
      <c r="T44" s="944">
        <f t="shared" si="2"/>
        <v>0.53</v>
      </c>
      <c r="U44" s="954">
        <v>5</v>
      </c>
      <c r="V44" s="515">
        <v>2</v>
      </c>
      <c r="W44" s="515">
        <v>-3</v>
      </c>
      <c r="X44" s="952">
        <v>0.4</v>
      </c>
      <c r="Y44" s="950"/>
    </row>
    <row r="45" spans="1:25" ht="14.4" customHeight="1" x14ac:dyDescent="0.3">
      <c r="A45" s="913" t="s">
        <v>6691</v>
      </c>
      <c r="B45" s="895">
        <v>3</v>
      </c>
      <c r="C45" s="896">
        <v>2.02</v>
      </c>
      <c r="D45" s="897">
        <v>4</v>
      </c>
      <c r="E45" s="900">
        <v>2</v>
      </c>
      <c r="F45" s="882">
        <v>1.35</v>
      </c>
      <c r="G45" s="883">
        <v>3</v>
      </c>
      <c r="H45" s="878">
        <v>4</v>
      </c>
      <c r="I45" s="879">
        <v>2.69</v>
      </c>
      <c r="J45" s="880">
        <v>4.5</v>
      </c>
      <c r="K45" s="884">
        <v>0.67</v>
      </c>
      <c r="L45" s="881">
        <v>2</v>
      </c>
      <c r="M45" s="881">
        <v>18</v>
      </c>
      <c r="N45" s="885">
        <v>6</v>
      </c>
      <c r="O45" s="881" t="s">
        <v>8036</v>
      </c>
      <c r="P45" s="898" t="s">
        <v>8114</v>
      </c>
      <c r="Q45" s="886">
        <f t="shared" si="0"/>
        <v>1</v>
      </c>
      <c r="R45" s="945">
        <f t="shared" si="0"/>
        <v>0.66999999999999993</v>
      </c>
      <c r="S45" s="886">
        <f t="shared" si="1"/>
        <v>2</v>
      </c>
      <c r="T45" s="945">
        <f t="shared" si="2"/>
        <v>1.3399999999999999</v>
      </c>
      <c r="U45" s="953">
        <v>24</v>
      </c>
      <c r="V45" s="895">
        <v>18</v>
      </c>
      <c r="W45" s="895">
        <v>-6</v>
      </c>
      <c r="X45" s="951">
        <v>0.75</v>
      </c>
      <c r="Y45" s="949">
        <v>3</v>
      </c>
    </row>
    <row r="46" spans="1:25" ht="14.4" customHeight="1" x14ac:dyDescent="0.3">
      <c r="A46" s="914" t="s">
        <v>8115</v>
      </c>
      <c r="B46" s="515"/>
      <c r="C46" s="901"/>
      <c r="D46" s="899"/>
      <c r="E46" s="910">
        <v>1</v>
      </c>
      <c r="F46" s="905">
        <v>1.1200000000000001</v>
      </c>
      <c r="G46" s="888">
        <v>9</v>
      </c>
      <c r="H46" s="902"/>
      <c r="I46" s="903"/>
      <c r="J46" s="887"/>
      <c r="K46" s="906">
        <v>1.1200000000000001</v>
      </c>
      <c r="L46" s="904">
        <v>3</v>
      </c>
      <c r="M46" s="904">
        <v>27</v>
      </c>
      <c r="N46" s="907">
        <v>9</v>
      </c>
      <c r="O46" s="904" t="s">
        <v>8036</v>
      </c>
      <c r="P46" s="908" t="s">
        <v>8116</v>
      </c>
      <c r="Q46" s="909">
        <f t="shared" si="0"/>
        <v>0</v>
      </c>
      <c r="R46" s="944">
        <f t="shared" si="0"/>
        <v>0</v>
      </c>
      <c r="S46" s="909">
        <f t="shared" si="1"/>
        <v>-1</v>
      </c>
      <c r="T46" s="944">
        <f t="shared" si="2"/>
        <v>-1.1200000000000001</v>
      </c>
      <c r="U46" s="954" t="s">
        <v>608</v>
      </c>
      <c r="V46" s="515" t="s">
        <v>608</v>
      </c>
      <c r="W46" s="515" t="s">
        <v>608</v>
      </c>
      <c r="X46" s="952" t="s">
        <v>608</v>
      </c>
      <c r="Y46" s="950"/>
    </row>
    <row r="47" spans="1:25" ht="14.4" customHeight="1" x14ac:dyDescent="0.3">
      <c r="A47" s="913" t="s">
        <v>8117</v>
      </c>
      <c r="B47" s="891">
        <v>15</v>
      </c>
      <c r="C47" s="892">
        <v>3.36</v>
      </c>
      <c r="D47" s="893">
        <v>2.1</v>
      </c>
      <c r="E47" s="900">
        <v>10</v>
      </c>
      <c r="F47" s="882">
        <v>2.2400000000000002</v>
      </c>
      <c r="G47" s="883">
        <v>2.6</v>
      </c>
      <c r="H47" s="881">
        <v>11</v>
      </c>
      <c r="I47" s="882">
        <v>2.46</v>
      </c>
      <c r="J47" s="883">
        <v>2.7</v>
      </c>
      <c r="K47" s="884">
        <v>0.22</v>
      </c>
      <c r="L47" s="881">
        <v>1</v>
      </c>
      <c r="M47" s="881">
        <v>9</v>
      </c>
      <c r="N47" s="885">
        <v>3</v>
      </c>
      <c r="O47" s="881" t="s">
        <v>8036</v>
      </c>
      <c r="P47" s="898" t="s">
        <v>8118</v>
      </c>
      <c r="Q47" s="886">
        <f t="shared" si="0"/>
        <v>-4</v>
      </c>
      <c r="R47" s="945">
        <f t="shared" si="0"/>
        <v>-0.89999999999999991</v>
      </c>
      <c r="S47" s="886">
        <f t="shared" si="1"/>
        <v>1</v>
      </c>
      <c r="T47" s="945">
        <f t="shared" si="2"/>
        <v>0.21999999999999975</v>
      </c>
      <c r="U47" s="953">
        <v>33</v>
      </c>
      <c r="V47" s="895">
        <v>29.700000000000003</v>
      </c>
      <c r="W47" s="895">
        <v>-3.2999999999999972</v>
      </c>
      <c r="X47" s="951">
        <v>0.90000000000000013</v>
      </c>
      <c r="Y47" s="949">
        <v>5</v>
      </c>
    </row>
    <row r="48" spans="1:25" ht="14.4" customHeight="1" x14ac:dyDescent="0.3">
      <c r="A48" s="914" t="s">
        <v>8119</v>
      </c>
      <c r="B48" s="911"/>
      <c r="C48" s="912"/>
      <c r="D48" s="894"/>
      <c r="E48" s="910">
        <v>1</v>
      </c>
      <c r="F48" s="905">
        <v>0.25</v>
      </c>
      <c r="G48" s="888">
        <v>2</v>
      </c>
      <c r="H48" s="904"/>
      <c r="I48" s="905"/>
      <c r="J48" s="888"/>
      <c r="K48" s="906">
        <v>0.25</v>
      </c>
      <c r="L48" s="904">
        <v>1</v>
      </c>
      <c r="M48" s="904">
        <v>9</v>
      </c>
      <c r="N48" s="907">
        <v>3</v>
      </c>
      <c r="O48" s="904" t="s">
        <v>8036</v>
      </c>
      <c r="P48" s="908" t="s">
        <v>8120</v>
      </c>
      <c r="Q48" s="909">
        <f t="shared" si="0"/>
        <v>0</v>
      </c>
      <c r="R48" s="944">
        <f t="shared" si="0"/>
        <v>0</v>
      </c>
      <c r="S48" s="909">
        <f t="shared" si="1"/>
        <v>-1</v>
      </c>
      <c r="T48" s="944">
        <f t="shared" si="2"/>
        <v>-0.25</v>
      </c>
      <c r="U48" s="954" t="s">
        <v>608</v>
      </c>
      <c r="V48" s="515" t="s">
        <v>608</v>
      </c>
      <c r="W48" s="515" t="s">
        <v>608</v>
      </c>
      <c r="X48" s="952" t="s">
        <v>608</v>
      </c>
      <c r="Y48" s="950"/>
    </row>
    <row r="49" spans="1:25" ht="14.4" customHeight="1" x14ac:dyDescent="0.3">
      <c r="A49" s="913" t="s">
        <v>8121</v>
      </c>
      <c r="B49" s="895">
        <v>2</v>
      </c>
      <c r="C49" s="896">
        <v>1.07</v>
      </c>
      <c r="D49" s="897">
        <v>8</v>
      </c>
      <c r="E49" s="878">
        <v>4</v>
      </c>
      <c r="F49" s="879">
        <v>1.53</v>
      </c>
      <c r="G49" s="880">
        <v>4.8</v>
      </c>
      <c r="H49" s="881">
        <v>2</v>
      </c>
      <c r="I49" s="882">
        <v>0.77</v>
      </c>
      <c r="J49" s="889">
        <v>4</v>
      </c>
      <c r="K49" s="884">
        <v>0.38</v>
      </c>
      <c r="L49" s="881">
        <v>1</v>
      </c>
      <c r="M49" s="881">
        <v>9</v>
      </c>
      <c r="N49" s="885">
        <v>3</v>
      </c>
      <c r="O49" s="881" t="s">
        <v>8036</v>
      </c>
      <c r="P49" s="898" t="s">
        <v>8122</v>
      </c>
      <c r="Q49" s="886">
        <f t="shared" si="0"/>
        <v>0</v>
      </c>
      <c r="R49" s="945">
        <f t="shared" si="0"/>
        <v>-0.30000000000000004</v>
      </c>
      <c r="S49" s="886">
        <f t="shared" si="1"/>
        <v>-2</v>
      </c>
      <c r="T49" s="945">
        <f t="shared" si="2"/>
        <v>-0.76</v>
      </c>
      <c r="U49" s="953">
        <v>6</v>
      </c>
      <c r="V49" s="895">
        <v>8</v>
      </c>
      <c r="W49" s="895">
        <v>2</v>
      </c>
      <c r="X49" s="951">
        <v>1.3333333333333333</v>
      </c>
      <c r="Y49" s="949">
        <v>3</v>
      </c>
    </row>
    <row r="50" spans="1:25" ht="14.4" customHeight="1" x14ac:dyDescent="0.3">
      <c r="A50" s="914" t="s">
        <v>8123</v>
      </c>
      <c r="B50" s="515">
        <v>2</v>
      </c>
      <c r="C50" s="901">
        <v>1.02</v>
      </c>
      <c r="D50" s="899">
        <v>4.5</v>
      </c>
      <c r="E50" s="902">
        <v>1</v>
      </c>
      <c r="F50" s="903">
        <v>0.51</v>
      </c>
      <c r="G50" s="887">
        <v>4</v>
      </c>
      <c r="H50" s="904"/>
      <c r="I50" s="905"/>
      <c r="J50" s="888"/>
      <c r="K50" s="906">
        <v>0.51</v>
      </c>
      <c r="L50" s="904">
        <v>2</v>
      </c>
      <c r="M50" s="904">
        <v>18</v>
      </c>
      <c r="N50" s="907">
        <v>6</v>
      </c>
      <c r="O50" s="904" t="s">
        <v>8036</v>
      </c>
      <c r="P50" s="908" t="s">
        <v>8124</v>
      </c>
      <c r="Q50" s="909">
        <f t="shared" si="0"/>
        <v>-2</v>
      </c>
      <c r="R50" s="944">
        <f t="shared" si="0"/>
        <v>-1.02</v>
      </c>
      <c r="S50" s="909">
        <f t="shared" si="1"/>
        <v>-1</v>
      </c>
      <c r="T50" s="944">
        <f t="shared" si="2"/>
        <v>-0.51</v>
      </c>
      <c r="U50" s="954" t="s">
        <v>608</v>
      </c>
      <c r="V50" s="515" t="s">
        <v>608</v>
      </c>
      <c r="W50" s="515" t="s">
        <v>608</v>
      </c>
      <c r="X50" s="952" t="s">
        <v>608</v>
      </c>
      <c r="Y50" s="950"/>
    </row>
    <row r="51" spans="1:25" ht="14.4" customHeight="1" x14ac:dyDescent="0.3">
      <c r="A51" s="914" t="s">
        <v>8125</v>
      </c>
      <c r="B51" s="515">
        <v>1</v>
      </c>
      <c r="C51" s="901">
        <v>0.76</v>
      </c>
      <c r="D51" s="899">
        <v>9</v>
      </c>
      <c r="E51" s="902">
        <v>1</v>
      </c>
      <c r="F51" s="903">
        <v>0.76</v>
      </c>
      <c r="G51" s="887">
        <v>5</v>
      </c>
      <c r="H51" s="904"/>
      <c r="I51" s="905"/>
      <c r="J51" s="888"/>
      <c r="K51" s="906">
        <v>0.76</v>
      </c>
      <c r="L51" s="904">
        <v>3</v>
      </c>
      <c r="M51" s="904">
        <v>24</v>
      </c>
      <c r="N51" s="907">
        <v>8</v>
      </c>
      <c r="O51" s="904" t="s">
        <v>8036</v>
      </c>
      <c r="P51" s="908" t="s">
        <v>8126</v>
      </c>
      <c r="Q51" s="909">
        <f t="shared" si="0"/>
        <v>-1</v>
      </c>
      <c r="R51" s="944">
        <f t="shared" si="0"/>
        <v>-0.76</v>
      </c>
      <c r="S51" s="909">
        <f t="shared" si="1"/>
        <v>-1</v>
      </c>
      <c r="T51" s="944">
        <f t="shared" si="2"/>
        <v>-0.76</v>
      </c>
      <c r="U51" s="954" t="s">
        <v>608</v>
      </c>
      <c r="V51" s="515" t="s">
        <v>608</v>
      </c>
      <c r="W51" s="515" t="s">
        <v>608</v>
      </c>
      <c r="X51" s="952" t="s">
        <v>608</v>
      </c>
      <c r="Y51" s="950"/>
    </row>
    <row r="52" spans="1:25" ht="14.4" customHeight="1" x14ac:dyDescent="0.3">
      <c r="A52" s="913" t="s">
        <v>8127</v>
      </c>
      <c r="B52" s="891">
        <v>3</v>
      </c>
      <c r="C52" s="892">
        <v>3.41</v>
      </c>
      <c r="D52" s="893">
        <v>4.7</v>
      </c>
      <c r="E52" s="900"/>
      <c r="F52" s="882"/>
      <c r="G52" s="883"/>
      <c r="H52" s="881">
        <v>2</v>
      </c>
      <c r="I52" s="882">
        <v>2.27</v>
      </c>
      <c r="J52" s="883">
        <v>3</v>
      </c>
      <c r="K52" s="884">
        <v>1.1399999999999999</v>
      </c>
      <c r="L52" s="881">
        <v>2</v>
      </c>
      <c r="M52" s="881">
        <v>21</v>
      </c>
      <c r="N52" s="885">
        <v>7</v>
      </c>
      <c r="O52" s="881" t="s">
        <v>8036</v>
      </c>
      <c r="P52" s="898" t="s">
        <v>8128</v>
      </c>
      <c r="Q52" s="886">
        <f t="shared" si="0"/>
        <v>-1</v>
      </c>
      <c r="R52" s="945">
        <f t="shared" si="0"/>
        <v>-1.1400000000000001</v>
      </c>
      <c r="S52" s="886">
        <f t="shared" si="1"/>
        <v>2</v>
      </c>
      <c r="T52" s="945">
        <f t="shared" si="2"/>
        <v>2.27</v>
      </c>
      <c r="U52" s="953">
        <v>14</v>
      </c>
      <c r="V52" s="895">
        <v>6</v>
      </c>
      <c r="W52" s="895">
        <v>-8</v>
      </c>
      <c r="X52" s="951">
        <v>0.42857142857142855</v>
      </c>
      <c r="Y52" s="949"/>
    </row>
    <row r="53" spans="1:25" ht="14.4" customHeight="1" x14ac:dyDescent="0.3">
      <c r="A53" s="913" t="s">
        <v>6674</v>
      </c>
      <c r="B53" s="891">
        <v>17</v>
      </c>
      <c r="C53" s="892">
        <v>7.93</v>
      </c>
      <c r="D53" s="893">
        <v>3.1</v>
      </c>
      <c r="E53" s="900">
        <v>17</v>
      </c>
      <c r="F53" s="882">
        <v>7.88</v>
      </c>
      <c r="G53" s="883">
        <v>3.1</v>
      </c>
      <c r="H53" s="881">
        <v>6</v>
      </c>
      <c r="I53" s="882">
        <v>2.78</v>
      </c>
      <c r="J53" s="883">
        <v>3</v>
      </c>
      <c r="K53" s="884">
        <v>0.46</v>
      </c>
      <c r="L53" s="881">
        <v>1</v>
      </c>
      <c r="M53" s="881">
        <v>9</v>
      </c>
      <c r="N53" s="885">
        <v>3</v>
      </c>
      <c r="O53" s="881" t="s">
        <v>8036</v>
      </c>
      <c r="P53" s="898" t="s">
        <v>8129</v>
      </c>
      <c r="Q53" s="886">
        <f t="shared" si="0"/>
        <v>-11</v>
      </c>
      <c r="R53" s="945">
        <f t="shared" si="0"/>
        <v>-5.15</v>
      </c>
      <c r="S53" s="886">
        <f t="shared" si="1"/>
        <v>-11</v>
      </c>
      <c r="T53" s="945">
        <f t="shared" si="2"/>
        <v>-5.0999999999999996</v>
      </c>
      <c r="U53" s="953">
        <v>18</v>
      </c>
      <c r="V53" s="895">
        <v>18</v>
      </c>
      <c r="W53" s="895">
        <v>0</v>
      </c>
      <c r="X53" s="951">
        <v>1</v>
      </c>
      <c r="Y53" s="949"/>
    </row>
    <row r="54" spans="1:25" ht="14.4" customHeight="1" x14ac:dyDescent="0.3">
      <c r="A54" s="914" t="s">
        <v>6678</v>
      </c>
      <c r="B54" s="911">
        <v>1</v>
      </c>
      <c r="C54" s="912">
        <v>0.99</v>
      </c>
      <c r="D54" s="894">
        <v>3</v>
      </c>
      <c r="E54" s="910"/>
      <c r="F54" s="905"/>
      <c r="G54" s="888"/>
      <c r="H54" s="904"/>
      <c r="I54" s="905"/>
      <c r="J54" s="888"/>
      <c r="K54" s="906">
        <v>0.56000000000000005</v>
      </c>
      <c r="L54" s="904">
        <v>1</v>
      </c>
      <c r="M54" s="904">
        <v>12</v>
      </c>
      <c r="N54" s="907">
        <v>4</v>
      </c>
      <c r="O54" s="904" t="s">
        <v>8036</v>
      </c>
      <c r="P54" s="908" t="s">
        <v>8130</v>
      </c>
      <c r="Q54" s="909">
        <f t="shared" si="0"/>
        <v>-1</v>
      </c>
      <c r="R54" s="944">
        <f t="shared" si="0"/>
        <v>-0.99</v>
      </c>
      <c r="S54" s="909">
        <f t="shared" si="1"/>
        <v>0</v>
      </c>
      <c r="T54" s="944">
        <f t="shared" si="2"/>
        <v>0</v>
      </c>
      <c r="U54" s="954" t="s">
        <v>608</v>
      </c>
      <c r="V54" s="515" t="s">
        <v>608</v>
      </c>
      <c r="W54" s="515" t="s">
        <v>608</v>
      </c>
      <c r="X54" s="952" t="s">
        <v>608</v>
      </c>
      <c r="Y54" s="950"/>
    </row>
    <row r="55" spans="1:25" ht="14.4" customHeight="1" x14ac:dyDescent="0.3">
      <c r="A55" s="913" t="s">
        <v>6688</v>
      </c>
      <c r="B55" s="895"/>
      <c r="C55" s="896"/>
      <c r="D55" s="897"/>
      <c r="E55" s="878">
        <v>2</v>
      </c>
      <c r="F55" s="879">
        <v>1.96</v>
      </c>
      <c r="G55" s="880">
        <v>2.5</v>
      </c>
      <c r="H55" s="881"/>
      <c r="I55" s="882"/>
      <c r="J55" s="883"/>
      <c r="K55" s="884">
        <v>0.98</v>
      </c>
      <c r="L55" s="881">
        <v>2</v>
      </c>
      <c r="M55" s="881">
        <v>15</v>
      </c>
      <c r="N55" s="885">
        <v>5</v>
      </c>
      <c r="O55" s="881" t="s">
        <v>8036</v>
      </c>
      <c r="P55" s="898" t="s">
        <v>8131</v>
      </c>
      <c r="Q55" s="886">
        <f t="shared" si="0"/>
        <v>0</v>
      </c>
      <c r="R55" s="945">
        <f t="shared" si="0"/>
        <v>0</v>
      </c>
      <c r="S55" s="886">
        <f t="shared" si="1"/>
        <v>-2</v>
      </c>
      <c r="T55" s="945">
        <f t="shared" si="2"/>
        <v>-1.96</v>
      </c>
      <c r="U55" s="953" t="s">
        <v>608</v>
      </c>
      <c r="V55" s="895" t="s">
        <v>608</v>
      </c>
      <c r="W55" s="895" t="s">
        <v>608</v>
      </c>
      <c r="X55" s="951" t="s">
        <v>608</v>
      </c>
      <c r="Y55" s="949"/>
    </row>
    <row r="56" spans="1:25" ht="14.4" customHeight="1" x14ac:dyDescent="0.3">
      <c r="A56" s="913" t="s">
        <v>8132</v>
      </c>
      <c r="B56" s="895"/>
      <c r="C56" s="896"/>
      <c r="D56" s="897"/>
      <c r="E56" s="900">
        <v>1</v>
      </c>
      <c r="F56" s="882">
        <v>0.54</v>
      </c>
      <c r="G56" s="883">
        <v>4</v>
      </c>
      <c r="H56" s="878">
        <v>1</v>
      </c>
      <c r="I56" s="879">
        <v>0.54</v>
      </c>
      <c r="J56" s="880">
        <v>5</v>
      </c>
      <c r="K56" s="884">
        <v>0.54</v>
      </c>
      <c r="L56" s="881">
        <v>2</v>
      </c>
      <c r="M56" s="881">
        <v>15</v>
      </c>
      <c r="N56" s="885">
        <v>5</v>
      </c>
      <c r="O56" s="881" t="s">
        <v>8036</v>
      </c>
      <c r="P56" s="898" t="s">
        <v>8133</v>
      </c>
      <c r="Q56" s="886">
        <f t="shared" si="0"/>
        <v>1</v>
      </c>
      <c r="R56" s="945">
        <f t="shared" si="0"/>
        <v>0.54</v>
      </c>
      <c r="S56" s="886">
        <f t="shared" si="1"/>
        <v>0</v>
      </c>
      <c r="T56" s="945">
        <f t="shared" si="2"/>
        <v>0</v>
      </c>
      <c r="U56" s="953">
        <v>5</v>
      </c>
      <c r="V56" s="895">
        <v>5</v>
      </c>
      <c r="W56" s="895">
        <v>0</v>
      </c>
      <c r="X56" s="951">
        <v>1</v>
      </c>
      <c r="Y56" s="949"/>
    </row>
    <row r="57" spans="1:25" ht="14.4" customHeight="1" x14ac:dyDescent="0.3">
      <c r="A57" s="913" t="s">
        <v>8134</v>
      </c>
      <c r="B57" s="895">
        <v>5</v>
      </c>
      <c r="C57" s="896">
        <v>1.73</v>
      </c>
      <c r="D57" s="897">
        <v>3.4</v>
      </c>
      <c r="E57" s="900">
        <v>8</v>
      </c>
      <c r="F57" s="882">
        <v>2.76</v>
      </c>
      <c r="G57" s="883">
        <v>5.0999999999999996</v>
      </c>
      <c r="H57" s="878">
        <v>7</v>
      </c>
      <c r="I57" s="879">
        <v>2.41</v>
      </c>
      <c r="J57" s="880">
        <v>3.1</v>
      </c>
      <c r="K57" s="884">
        <v>0.34</v>
      </c>
      <c r="L57" s="881">
        <v>1</v>
      </c>
      <c r="M57" s="881">
        <v>12</v>
      </c>
      <c r="N57" s="885">
        <v>4</v>
      </c>
      <c r="O57" s="881" t="s">
        <v>8036</v>
      </c>
      <c r="P57" s="898" t="s">
        <v>8135</v>
      </c>
      <c r="Q57" s="886">
        <f t="shared" si="0"/>
        <v>2</v>
      </c>
      <c r="R57" s="945">
        <f t="shared" si="0"/>
        <v>0.68000000000000016</v>
      </c>
      <c r="S57" s="886">
        <f t="shared" si="1"/>
        <v>-1</v>
      </c>
      <c r="T57" s="945">
        <f t="shared" si="2"/>
        <v>-0.34999999999999964</v>
      </c>
      <c r="U57" s="953">
        <v>28</v>
      </c>
      <c r="V57" s="895">
        <v>21.7</v>
      </c>
      <c r="W57" s="895">
        <v>-6.3000000000000007</v>
      </c>
      <c r="X57" s="951">
        <v>0.77500000000000002</v>
      </c>
      <c r="Y57" s="949">
        <v>3</v>
      </c>
    </row>
    <row r="58" spans="1:25" ht="14.4" customHeight="1" x14ac:dyDescent="0.3">
      <c r="A58" s="914" t="s">
        <v>8136</v>
      </c>
      <c r="B58" s="515"/>
      <c r="C58" s="901"/>
      <c r="D58" s="899"/>
      <c r="E58" s="910">
        <v>1</v>
      </c>
      <c r="F58" s="905">
        <v>0.43</v>
      </c>
      <c r="G58" s="888">
        <v>10</v>
      </c>
      <c r="H58" s="902">
        <v>2</v>
      </c>
      <c r="I58" s="903">
        <v>0.82</v>
      </c>
      <c r="J58" s="890">
        <v>4.5</v>
      </c>
      <c r="K58" s="906">
        <v>0.41</v>
      </c>
      <c r="L58" s="904">
        <v>1</v>
      </c>
      <c r="M58" s="904">
        <v>12</v>
      </c>
      <c r="N58" s="907">
        <v>4</v>
      </c>
      <c r="O58" s="904" t="s">
        <v>8036</v>
      </c>
      <c r="P58" s="908" t="s">
        <v>8137</v>
      </c>
      <c r="Q58" s="909">
        <f t="shared" si="0"/>
        <v>2</v>
      </c>
      <c r="R58" s="944">
        <f t="shared" si="0"/>
        <v>0.82</v>
      </c>
      <c r="S58" s="909">
        <f t="shared" si="1"/>
        <v>1</v>
      </c>
      <c r="T58" s="944">
        <f t="shared" si="2"/>
        <v>0.38999999999999996</v>
      </c>
      <c r="U58" s="954">
        <v>8</v>
      </c>
      <c r="V58" s="515">
        <v>9</v>
      </c>
      <c r="W58" s="515">
        <v>1</v>
      </c>
      <c r="X58" s="952">
        <v>1.125</v>
      </c>
      <c r="Y58" s="950">
        <v>3</v>
      </c>
    </row>
    <row r="59" spans="1:25" ht="14.4" customHeight="1" x14ac:dyDescent="0.3">
      <c r="A59" s="914" t="s">
        <v>8138</v>
      </c>
      <c r="B59" s="515">
        <v>1</v>
      </c>
      <c r="C59" s="901">
        <v>0.64</v>
      </c>
      <c r="D59" s="899">
        <v>3</v>
      </c>
      <c r="E59" s="910"/>
      <c r="F59" s="905"/>
      <c r="G59" s="888"/>
      <c r="H59" s="902"/>
      <c r="I59" s="903"/>
      <c r="J59" s="887"/>
      <c r="K59" s="906">
        <v>0.64</v>
      </c>
      <c r="L59" s="904">
        <v>2</v>
      </c>
      <c r="M59" s="904">
        <v>18</v>
      </c>
      <c r="N59" s="907">
        <v>6</v>
      </c>
      <c r="O59" s="904" t="s">
        <v>8036</v>
      </c>
      <c r="P59" s="908" t="s">
        <v>8139</v>
      </c>
      <c r="Q59" s="909">
        <f t="shared" si="0"/>
        <v>-1</v>
      </c>
      <c r="R59" s="944">
        <f t="shared" si="0"/>
        <v>-0.64</v>
      </c>
      <c r="S59" s="909">
        <f t="shared" si="1"/>
        <v>0</v>
      </c>
      <c r="T59" s="944">
        <f t="shared" si="2"/>
        <v>0</v>
      </c>
      <c r="U59" s="954" t="s">
        <v>608</v>
      </c>
      <c r="V59" s="515" t="s">
        <v>608</v>
      </c>
      <c r="W59" s="515" t="s">
        <v>608</v>
      </c>
      <c r="X59" s="952" t="s">
        <v>608</v>
      </c>
      <c r="Y59" s="950"/>
    </row>
    <row r="60" spans="1:25" ht="14.4" customHeight="1" x14ac:dyDescent="0.3">
      <c r="A60" s="913" t="s">
        <v>8140</v>
      </c>
      <c r="B60" s="895">
        <v>1</v>
      </c>
      <c r="C60" s="896">
        <v>1.39</v>
      </c>
      <c r="D60" s="897">
        <v>13</v>
      </c>
      <c r="E60" s="900"/>
      <c r="F60" s="882"/>
      <c r="G60" s="883"/>
      <c r="H60" s="878">
        <v>2</v>
      </c>
      <c r="I60" s="879">
        <v>2.73</v>
      </c>
      <c r="J60" s="880">
        <v>4.5</v>
      </c>
      <c r="K60" s="884">
        <v>1.36</v>
      </c>
      <c r="L60" s="881">
        <v>2</v>
      </c>
      <c r="M60" s="881">
        <v>15</v>
      </c>
      <c r="N60" s="885">
        <v>5</v>
      </c>
      <c r="O60" s="881" t="s">
        <v>8036</v>
      </c>
      <c r="P60" s="898" t="s">
        <v>8141</v>
      </c>
      <c r="Q60" s="886">
        <f t="shared" si="0"/>
        <v>1</v>
      </c>
      <c r="R60" s="945">
        <f t="shared" si="0"/>
        <v>1.34</v>
      </c>
      <c r="S60" s="886">
        <f t="shared" si="1"/>
        <v>2</v>
      </c>
      <c r="T60" s="945">
        <f t="shared" si="2"/>
        <v>2.73</v>
      </c>
      <c r="U60" s="953">
        <v>10</v>
      </c>
      <c r="V60" s="895">
        <v>9</v>
      </c>
      <c r="W60" s="895">
        <v>-1</v>
      </c>
      <c r="X60" s="951">
        <v>0.9</v>
      </c>
      <c r="Y60" s="949"/>
    </row>
    <row r="61" spans="1:25" ht="14.4" customHeight="1" x14ac:dyDescent="0.3">
      <c r="A61" s="913" t="s">
        <v>8142</v>
      </c>
      <c r="B61" s="895">
        <v>3</v>
      </c>
      <c r="C61" s="896">
        <v>3.9</v>
      </c>
      <c r="D61" s="897">
        <v>5.3</v>
      </c>
      <c r="E61" s="900">
        <v>9</v>
      </c>
      <c r="F61" s="882">
        <v>11.84</v>
      </c>
      <c r="G61" s="883">
        <v>4.8</v>
      </c>
      <c r="H61" s="878">
        <v>9</v>
      </c>
      <c r="I61" s="879">
        <v>11.77</v>
      </c>
      <c r="J61" s="889">
        <v>6.1</v>
      </c>
      <c r="K61" s="884">
        <v>1.3</v>
      </c>
      <c r="L61" s="881">
        <v>2</v>
      </c>
      <c r="M61" s="881">
        <v>18</v>
      </c>
      <c r="N61" s="885">
        <v>6</v>
      </c>
      <c r="O61" s="881" t="s">
        <v>8036</v>
      </c>
      <c r="P61" s="898" t="s">
        <v>8143</v>
      </c>
      <c r="Q61" s="886">
        <f t="shared" si="0"/>
        <v>6</v>
      </c>
      <c r="R61" s="945">
        <f t="shared" si="0"/>
        <v>7.8699999999999992</v>
      </c>
      <c r="S61" s="886">
        <f t="shared" si="1"/>
        <v>0</v>
      </c>
      <c r="T61" s="945">
        <f t="shared" si="2"/>
        <v>-7.0000000000000284E-2</v>
      </c>
      <c r="U61" s="953">
        <v>54</v>
      </c>
      <c r="V61" s="895">
        <v>54.9</v>
      </c>
      <c r="W61" s="895">
        <v>0.89999999999999858</v>
      </c>
      <c r="X61" s="951">
        <v>1.0166666666666666</v>
      </c>
      <c r="Y61" s="949">
        <v>9</v>
      </c>
    </row>
    <row r="62" spans="1:25" ht="14.4" customHeight="1" x14ac:dyDescent="0.3">
      <c r="A62" s="914" t="s">
        <v>8144</v>
      </c>
      <c r="B62" s="515">
        <v>1</v>
      </c>
      <c r="C62" s="901">
        <v>1.6</v>
      </c>
      <c r="D62" s="899">
        <v>5</v>
      </c>
      <c r="E62" s="910">
        <v>1</v>
      </c>
      <c r="F62" s="905">
        <v>1.6</v>
      </c>
      <c r="G62" s="888">
        <v>8</v>
      </c>
      <c r="H62" s="902"/>
      <c r="I62" s="903"/>
      <c r="J62" s="887"/>
      <c r="K62" s="906">
        <v>1.6</v>
      </c>
      <c r="L62" s="904">
        <v>2</v>
      </c>
      <c r="M62" s="904">
        <v>18</v>
      </c>
      <c r="N62" s="907">
        <v>6</v>
      </c>
      <c r="O62" s="904" t="s">
        <v>8036</v>
      </c>
      <c r="P62" s="908" t="s">
        <v>8145</v>
      </c>
      <c r="Q62" s="909">
        <f t="shared" si="0"/>
        <v>-1</v>
      </c>
      <c r="R62" s="944">
        <f t="shared" si="0"/>
        <v>-1.6</v>
      </c>
      <c r="S62" s="909">
        <f t="shared" si="1"/>
        <v>-1</v>
      </c>
      <c r="T62" s="944">
        <f t="shared" si="2"/>
        <v>-1.6</v>
      </c>
      <c r="U62" s="954" t="s">
        <v>608</v>
      </c>
      <c r="V62" s="515" t="s">
        <v>608</v>
      </c>
      <c r="W62" s="515" t="s">
        <v>608</v>
      </c>
      <c r="X62" s="952" t="s">
        <v>608</v>
      </c>
      <c r="Y62" s="950"/>
    </row>
    <row r="63" spans="1:25" ht="14.4" customHeight="1" x14ac:dyDescent="0.3">
      <c r="A63" s="914" t="s">
        <v>8146</v>
      </c>
      <c r="B63" s="515"/>
      <c r="C63" s="901"/>
      <c r="D63" s="899"/>
      <c r="E63" s="910"/>
      <c r="F63" s="905"/>
      <c r="G63" s="888"/>
      <c r="H63" s="902">
        <v>1</v>
      </c>
      <c r="I63" s="903">
        <v>1.65</v>
      </c>
      <c r="J63" s="890">
        <v>10</v>
      </c>
      <c r="K63" s="906">
        <v>1.65</v>
      </c>
      <c r="L63" s="904">
        <v>2</v>
      </c>
      <c r="M63" s="904">
        <v>18</v>
      </c>
      <c r="N63" s="907">
        <v>6</v>
      </c>
      <c r="O63" s="904" t="s">
        <v>8036</v>
      </c>
      <c r="P63" s="908" t="s">
        <v>8147</v>
      </c>
      <c r="Q63" s="909">
        <f t="shared" si="0"/>
        <v>1</v>
      </c>
      <c r="R63" s="944">
        <f t="shared" si="0"/>
        <v>1.65</v>
      </c>
      <c r="S63" s="909">
        <f t="shared" si="1"/>
        <v>1</v>
      </c>
      <c r="T63" s="944">
        <f t="shared" si="2"/>
        <v>1.65</v>
      </c>
      <c r="U63" s="954">
        <v>6</v>
      </c>
      <c r="V63" s="515">
        <v>10</v>
      </c>
      <c r="W63" s="515">
        <v>4</v>
      </c>
      <c r="X63" s="952">
        <v>1.6666666666666667</v>
      </c>
      <c r="Y63" s="950">
        <v>4</v>
      </c>
    </row>
    <row r="64" spans="1:25" ht="14.4" customHeight="1" x14ac:dyDescent="0.3">
      <c r="A64" s="913" t="s">
        <v>8148</v>
      </c>
      <c r="B64" s="891">
        <v>1</v>
      </c>
      <c r="C64" s="892">
        <v>1.0900000000000001</v>
      </c>
      <c r="D64" s="893">
        <v>4</v>
      </c>
      <c r="E64" s="900"/>
      <c r="F64" s="882"/>
      <c r="G64" s="883"/>
      <c r="H64" s="881"/>
      <c r="I64" s="882"/>
      <c r="J64" s="883"/>
      <c r="K64" s="884">
        <v>1.0900000000000001</v>
      </c>
      <c r="L64" s="881">
        <v>2</v>
      </c>
      <c r="M64" s="881">
        <v>18</v>
      </c>
      <c r="N64" s="885">
        <v>6</v>
      </c>
      <c r="O64" s="881" t="s">
        <v>8036</v>
      </c>
      <c r="P64" s="898" t="s">
        <v>8149</v>
      </c>
      <c r="Q64" s="886">
        <f t="shared" si="0"/>
        <v>-1</v>
      </c>
      <c r="R64" s="945">
        <f t="shared" si="0"/>
        <v>-1.0900000000000001</v>
      </c>
      <c r="S64" s="886">
        <f t="shared" si="1"/>
        <v>0</v>
      </c>
      <c r="T64" s="945">
        <f t="shared" si="2"/>
        <v>0</v>
      </c>
      <c r="U64" s="953" t="s">
        <v>608</v>
      </c>
      <c r="V64" s="895" t="s">
        <v>608</v>
      </c>
      <c r="W64" s="895" t="s">
        <v>608</v>
      </c>
      <c r="X64" s="951" t="s">
        <v>608</v>
      </c>
      <c r="Y64" s="949"/>
    </row>
    <row r="65" spans="1:25" ht="14.4" customHeight="1" x14ac:dyDescent="0.3">
      <c r="A65" s="913" t="s">
        <v>8150</v>
      </c>
      <c r="B65" s="891">
        <v>116</v>
      </c>
      <c r="C65" s="892">
        <v>53.88</v>
      </c>
      <c r="D65" s="893">
        <v>3.3</v>
      </c>
      <c r="E65" s="900">
        <v>108</v>
      </c>
      <c r="F65" s="882">
        <v>50.13</v>
      </c>
      <c r="G65" s="883">
        <v>3.4</v>
      </c>
      <c r="H65" s="881">
        <v>98</v>
      </c>
      <c r="I65" s="882">
        <v>45.39</v>
      </c>
      <c r="J65" s="889">
        <v>3.3</v>
      </c>
      <c r="K65" s="884">
        <v>0.46</v>
      </c>
      <c r="L65" s="881">
        <v>1</v>
      </c>
      <c r="M65" s="881">
        <v>9</v>
      </c>
      <c r="N65" s="885">
        <v>3</v>
      </c>
      <c r="O65" s="881" t="s">
        <v>8036</v>
      </c>
      <c r="P65" s="898" t="s">
        <v>8151</v>
      </c>
      <c r="Q65" s="886">
        <f t="shared" si="0"/>
        <v>-18</v>
      </c>
      <c r="R65" s="945">
        <f t="shared" si="0"/>
        <v>-8.490000000000002</v>
      </c>
      <c r="S65" s="886">
        <f t="shared" si="1"/>
        <v>-10</v>
      </c>
      <c r="T65" s="945">
        <f t="shared" si="2"/>
        <v>-4.740000000000002</v>
      </c>
      <c r="U65" s="953">
        <v>294</v>
      </c>
      <c r="V65" s="895">
        <v>323.39999999999998</v>
      </c>
      <c r="W65" s="895">
        <v>29.399999999999977</v>
      </c>
      <c r="X65" s="951">
        <v>1.0999999999999999</v>
      </c>
      <c r="Y65" s="949">
        <v>26</v>
      </c>
    </row>
    <row r="66" spans="1:25" ht="14.4" customHeight="1" x14ac:dyDescent="0.3">
      <c r="A66" s="914" t="s">
        <v>8152</v>
      </c>
      <c r="B66" s="911">
        <v>4</v>
      </c>
      <c r="C66" s="912">
        <v>2.33</v>
      </c>
      <c r="D66" s="894">
        <v>5.3</v>
      </c>
      <c r="E66" s="910">
        <v>2</v>
      </c>
      <c r="F66" s="905">
        <v>1.62</v>
      </c>
      <c r="G66" s="888">
        <v>6.5</v>
      </c>
      <c r="H66" s="904">
        <v>1</v>
      </c>
      <c r="I66" s="905">
        <v>0.57999999999999996</v>
      </c>
      <c r="J66" s="890">
        <v>5</v>
      </c>
      <c r="K66" s="906">
        <v>0.57999999999999996</v>
      </c>
      <c r="L66" s="904">
        <v>1</v>
      </c>
      <c r="M66" s="904">
        <v>12</v>
      </c>
      <c r="N66" s="907">
        <v>4</v>
      </c>
      <c r="O66" s="904" t="s">
        <v>8036</v>
      </c>
      <c r="P66" s="908" t="s">
        <v>8153</v>
      </c>
      <c r="Q66" s="909">
        <f t="shared" si="0"/>
        <v>-3</v>
      </c>
      <c r="R66" s="944">
        <f t="shared" si="0"/>
        <v>-1.75</v>
      </c>
      <c r="S66" s="909">
        <f t="shared" si="1"/>
        <v>-1</v>
      </c>
      <c r="T66" s="944">
        <f t="shared" si="2"/>
        <v>-1.04</v>
      </c>
      <c r="U66" s="954">
        <v>4</v>
      </c>
      <c r="V66" s="515">
        <v>5</v>
      </c>
      <c r="W66" s="515">
        <v>1</v>
      </c>
      <c r="X66" s="952">
        <v>1.25</v>
      </c>
      <c r="Y66" s="950">
        <v>1</v>
      </c>
    </row>
    <row r="67" spans="1:25" ht="14.4" customHeight="1" x14ac:dyDescent="0.3">
      <c r="A67" s="914" t="s">
        <v>8154</v>
      </c>
      <c r="B67" s="911"/>
      <c r="C67" s="912"/>
      <c r="D67" s="894"/>
      <c r="E67" s="910">
        <v>2</v>
      </c>
      <c r="F67" s="905">
        <v>1.29</v>
      </c>
      <c r="G67" s="888">
        <v>5.5</v>
      </c>
      <c r="H67" s="904">
        <v>1</v>
      </c>
      <c r="I67" s="905">
        <v>1.18</v>
      </c>
      <c r="J67" s="890">
        <v>17</v>
      </c>
      <c r="K67" s="906">
        <v>0.64</v>
      </c>
      <c r="L67" s="904">
        <v>1</v>
      </c>
      <c r="M67" s="904">
        <v>12</v>
      </c>
      <c r="N67" s="907">
        <v>4</v>
      </c>
      <c r="O67" s="904" t="s">
        <v>8036</v>
      </c>
      <c r="P67" s="908" t="s">
        <v>8155</v>
      </c>
      <c r="Q67" s="909">
        <f t="shared" si="0"/>
        <v>1</v>
      </c>
      <c r="R67" s="944">
        <f t="shared" si="0"/>
        <v>1.18</v>
      </c>
      <c r="S67" s="909">
        <f t="shared" si="1"/>
        <v>-1</v>
      </c>
      <c r="T67" s="944">
        <f t="shared" si="2"/>
        <v>-0.1100000000000001</v>
      </c>
      <c r="U67" s="954">
        <v>4</v>
      </c>
      <c r="V67" s="515">
        <v>17</v>
      </c>
      <c r="W67" s="515">
        <v>13</v>
      </c>
      <c r="X67" s="952">
        <v>4.25</v>
      </c>
      <c r="Y67" s="950">
        <v>13</v>
      </c>
    </row>
    <row r="68" spans="1:25" ht="14.4" customHeight="1" x14ac:dyDescent="0.3">
      <c r="A68" s="913" t="s">
        <v>8156</v>
      </c>
      <c r="B68" s="895">
        <v>23</v>
      </c>
      <c r="C68" s="896">
        <v>13.09</v>
      </c>
      <c r="D68" s="897">
        <v>2.8</v>
      </c>
      <c r="E68" s="878">
        <v>26</v>
      </c>
      <c r="F68" s="879">
        <v>14.79</v>
      </c>
      <c r="G68" s="880">
        <v>2.7</v>
      </c>
      <c r="H68" s="881">
        <v>16</v>
      </c>
      <c r="I68" s="882">
        <v>9.1</v>
      </c>
      <c r="J68" s="883">
        <v>2.9</v>
      </c>
      <c r="K68" s="884">
        <v>0.56999999999999995</v>
      </c>
      <c r="L68" s="881">
        <v>1</v>
      </c>
      <c r="M68" s="881">
        <v>12</v>
      </c>
      <c r="N68" s="885">
        <v>4</v>
      </c>
      <c r="O68" s="881" t="s">
        <v>8036</v>
      </c>
      <c r="P68" s="898" t="s">
        <v>8157</v>
      </c>
      <c r="Q68" s="886">
        <f t="shared" si="0"/>
        <v>-7</v>
      </c>
      <c r="R68" s="945">
        <f t="shared" si="0"/>
        <v>-3.99</v>
      </c>
      <c r="S68" s="886">
        <f t="shared" si="1"/>
        <v>-10</v>
      </c>
      <c r="T68" s="945">
        <f t="shared" si="2"/>
        <v>-5.6899999999999995</v>
      </c>
      <c r="U68" s="953">
        <v>64</v>
      </c>
      <c r="V68" s="895">
        <v>46.4</v>
      </c>
      <c r="W68" s="895">
        <v>-17.600000000000001</v>
      </c>
      <c r="X68" s="951">
        <v>0.72499999999999998</v>
      </c>
      <c r="Y68" s="949"/>
    </row>
    <row r="69" spans="1:25" ht="14.4" customHeight="1" x14ac:dyDescent="0.3">
      <c r="A69" s="914" t="s">
        <v>8158</v>
      </c>
      <c r="B69" s="515"/>
      <c r="C69" s="901"/>
      <c r="D69" s="899"/>
      <c r="E69" s="902"/>
      <c r="F69" s="903"/>
      <c r="G69" s="887"/>
      <c r="H69" s="904">
        <v>1</v>
      </c>
      <c r="I69" s="905">
        <v>0.82</v>
      </c>
      <c r="J69" s="888">
        <v>5</v>
      </c>
      <c r="K69" s="906">
        <v>0.82</v>
      </c>
      <c r="L69" s="904">
        <v>2</v>
      </c>
      <c r="M69" s="904">
        <v>18</v>
      </c>
      <c r="N69" s="907">
        <v>6</v>
      </c>
      <c r="O69" s="904" t="s">
        <v>8036</v>
      </c>
      <c r="P69" s="908" t="s">
        <v>8157</v>
      </c>
      <c r="Q69" s="909">
        <f t="shared" si="0"/>
        <v>1</v>
      </c>
      <c r="R69" s="944">
        <f t="shared" si="0"/>
        <v>0.82</v>
      </c>
      <c r="S69" s="909">
        <f t="shared" si="1"/>
        <v>1</v>
      </c>
      <c r="T69" s="944">
        <f t="shared" si="2"/>
        <v>0.82</v>
      </c>
      <c r="U69" s="954">
        <v>6</v>
      </c>
      <c r="V69" s="515">
        <v>5</v>
      </c>
      <c r="W69" s="515">
        <v>-1</v>
      </c>
      <c r="X69" s="952">
        <v>0.83333333333333337</v>
      </c>
      <c r="Y69" s="950"/>
    </row>
    <row r="70" spans="1:25" ht="14.4" customHeight="1" x14ac:dyDescent="0.3">
      <c r="A70" s="913" t="s">
        <v>8159</v>
      </c>
      <c r="B70" s="895"/>
      <c r="C70" s="896"/>
      <c r="D70" s="897"/>
      <c r="E70" s="900"/>
      <c r="F70" s="882"/>
      <c r="G70" s="883"/>
      <c r="H70" s="878">
        <v>1</v>
      </c>
      <c r="I70" s="879">
        <v>0.43</v>
      </c>
      <c r="J70" s="880">
        <v>4</v>
      </c>
      <c r="K70" s="884">
        <v>0.43</v>
      </c>
      <c r="L70" s="881">
        <v>2</v>
      </c>
      <c r="M70" s="881">
        <v>15</v>
      </c>
      <c r="N70" s="885">
        <v>5</v>
      </c>
      <c r="O70" s="881" t="s">
        <v>8036</v>
      </c>
      <c r="P70" s="898" t="s">
        <v>8160</v>
      </c>
      <c r="Q70" s="886">
        <f t="shared" ref="Q70:R133" si="3">H70-B70</f>
        <v>1</v>
      </c>
      <c r="R70" s="945">
        <f t="shared" si="3"/>
        <v>0.43</v>
      </c>
      <c r="S70" s="886">
        <f t="shared" ref="S70:S133" si="4">H70-E70</f>
        <v>1</v>
      </c>
      <c r="T70" s="945">
        <f t="shared" ref="T70:T133" si="5">I70-F70</f>
        <v>0.43</v>
      </c>
      <c r="U70" s="953">
        <v>5</v>
      </c>
      <c r="V70" s="895">
        <v>4</v>
      </c>
      <c r="W70" s="895">
        <v>-1</v>
      </c>
      <c r="X70" s="951">
        <v>0.8</v>
      </c>
      <c r="Y70" s="949"/>
    </row>
    <row r="71" spans="1:25" ht="14.4" customHeight="1" x14ac:dyDescent="0.3">
      <c r="A71" s="913" t="s">
        <v>8161</v>
      </c>
      <c r="B71" s="891"/>
      <c r="C71" s="892"/>
      <c r="D71" s="893"/>
      <c r="E71" s="900">
        <v>1</v>
      </c>
      <c r="F71" s="882">
        <v>0.28999999999999998</v>
      </c>
      <c r="G71" s="883">
        <v>7</v>
      </c>
      <c r="H71" s="881"/>
      <c r="I71" s="882"/>
      <c r="J71" s="883"/>
      <c r="K71" s="884">
        <v>0.28999999999999998</v>
      </c>
      <c r="L71" s="881">
        <v>1</v>
      </c>
      <c r="M71" s="881">
        <v>12</v>
      </c>
      <c r="N71" s="885">
        <v>4</v>
      </c>
      <c r="O71" s="881" t="s">
        <v>8036</v>
      </c>
      <c r="P71" s="898" t="s">
        <v>8162</v>
      </c>
      <c r="Q71" s="886">
        <f t="shared" si="3"/>
        <v>0</v>
      </c>
      <c r="R71" s="945">
        <f t="shared" si="3"/>
        <v>0</v>
      </c>
      <c r="S71" s="886">
        <f t="shared" si="4"/>
        <v>-1</v>
      </c>
      <c r="T71" s="945">
        <f t="shared" si="5"/>
        <v>-0.28999999999999998</v>
      </c>
      <c r="U71" s="953" t="s">
        <v>608</v>
      </c>
      <c r="V71" s="895" t="s">
        <v>608</v>
      </c>
      <c r="W71" s="895" t="s">
        <v>608</v>
      </c>
      <c r="X71" s="951" t="s">
        <v>608</v>
      </c>
      <c r="Y71" s="949"/>
    </row>
    <row r="72" spans="1:25" ht="14.4" customHeight="1" x14ac:dyDescent="0.3">
      <c r="A72" s="914" t="s">
        <v>8163</v>
      </c>
      <c r="B72" s="911">
        <v>2</v>
      </c>
      <c r="C72" s="912">
        <v>1</v>
      </c>
      <c r="D72" s="894">
        <v>3</v>
      </c>
      <c r="E72" s="910"/>
      <c r="F72" s="905"/>
      <c r="G72" s="888"/>
      <c r="H72" s="904"/>
      <c r="I72" s="905"/>
      <c r="J72" s="888"/>
      <c r="K72" s="906">
        <v>0.5</v>
      </c>
      <c r="L72" s="904">
        <v>2</v>
      </c>
      <c r="M72" s="904">
        <v>18</v>
      </c>
      <c r="N72" s="907">
        <v>6</v>
      </c>
      <c r="O72" s="904" t="s">
        <v>8036</v>
      </c>
      <c r="P72" s="908" t="s">
        <v>8164</v>
      </c>
      <c r="Q72" s="909">
        <f t="shared" si="3"/>
        <v>-2</v>
      </c>
      <c r="R72" s="944">
        <f t="shared" si="3"/>
        <v>-1</v>
      </c>
      <c r="S72" s="909">
        <f t="shared" si="4"/>
        <v>0</v>
      </c>
      <c r="T72" s="944">
        <f t="shared" si="5"/>
        <v>0</v>
      </c>
      <c r="U72" s="954" t="s">
        <v>608</v>
      </c>
      <c r="V72" s="515" t="s">
        <v>608</v>
      </c>
      <c r="W72" s="515" t="s">
        <v>608</v>
      </c>
      <c r="X72" s="952" t="s">
        <v>608</v>
      </c>
      <c r="Y72" s="950"/>
    </row>
    <row r="73" spans="1:25" ht="14.4" customHeight="1" x14ac:dyDescent="0.3">
      <c r="A73" s="913" t="s">
        <v>8165</v>
      </c>
      <c r="B73" s="895">
        <v>28</v>
      </c>
      <c r="C73" s="896">
        <v>9.1</v>
      </c>
      <c r="D73" s="897">
        <v>3.4</v>
      </c>
      <c r="E73" s="878">
        <v>37</v>
      </c>
      <c r="F73" s="879">
        <v>12.01</v>
      </c>
      <c r="G73" s="880">
        <v>3.7</v>
      </c>
      <c r="H73" s="881">
        <v>28</v>
      </c>
      <c r="I73" s="882">
        <v>9.08</v>
      </c>
      <c r="J73" s="889">
        <v>4.2</v>
      </c>
      <c r="K73" s="884">
        <v>0.32</v>
      </c>
      <c r="L73" s="881">
        <v>1</v>
      </c>
      <c r="M73" s="881">
        <v>12</v>
      </c>
      <c r="N73" s="885">
        <v>4</v>
      </c>
      <c r="O73" s="881" t="s">
        <v>8036</v>
      </c>
      <c r="P73" s="898" t="s">
        <v>8166</v>
      </c>
      <c r="Q73" s="886">
        <f t="shared" si="3"/>
        <v>0</v>
      </c>
      <c r="R73" s="945">
        <f t="shared" si="3"/>
        <v>-1.9999999999999574E-2</v>
      </c>
      <c r="S73" s="886">
        <f t="shared" si="4"/>
        <v>-9</v>
      </c>
      <c r="T73" s="945">
        <f t="shared" si="5"/>
        <v>-2.9299999999999997</v>
      </c>
      <c r="U73" s="953">
        <v>112</v>
      </c>
      <c r="V73" s="895">
        <v>117.60000000000001</v>
      </c>
      <c r="W73" s="895">
        <v>5.6000000000000085</v>
      </c>
      <c r="X73" s="951">
        <v>1.05</v>
      </c>
      <c r="Y73" s="949">
        <v>16</v>
      </c>
    </row>
    <row r="74" spans="1:25" ht="14.4" customHeight="1" x14ac:dyDescent="0.3">
      <c r="A74" s="914" t="s">
        <v>8167</v>
      </c>
      <c r="B74" s="515">
        <v>11</v>
      </c>
      <c r="C74" s="901">
        <v>4.9000000000000004</v>
      </c>
      <c r="D74" s="899">
        <v>4.5999999999999996</v>
      </c>
      <c r="E74" s="902">
        <v>9</v>
      </c>
      <c r="F74" s="903">
        <v>4.01</v>
      </c>
      <c r="G74" s="887">
        <v>4.4000000000000004</v>
      </c>
      <c r="H74" s="904">
        <v>5</v>
      </c>
      <c r="I74" s="905">
        <v>2.23</v>
      </c>
      <c r="J74" s="890">
        <v>5.4</v>
      </c>
      <c r="K74" s="906">
        <v>0.45</v>
      </c>
      <c r="L74" s="904">
        <v>2</v>
      </c>
      <c r="M74" s="904">
        <v>15</v>
      </c>
      <c r="N74" s="907">
        <v>5</v>
      </c>
      <c r="O74" s="904" t="s">
        <v>8036</v>
      </c>
      <c r="P74" s="908" t="s">
        <v>8166</v>
      </c>
      <c r="Q74" s="909">
        <f t="shared" si="3"/>
        <v>-6</v>
      </c>
      <c r="R74" s="944">
        <f t="shared" si="3"/>
        <v>-2.6700000000000004</v>
      </c>
      <c r="S74" s="909">
        <f t="shared" si="4"/>
        <v>-4</v>
      </c>
      <c r="T74" s="944">
        <f t="shared" si="5"/>
        <v>-1.7799999999999998</v>
      </c>
      <c r="U74" s="954">
        <v>25</v>
      </c>
      <c r="V74" s="515">
        <v>27</v>
      </c>
      <c r="W74" s="515">
        <v>2</v>
      </c>
      <c r="X74" s="952">
        <v>1.08</v>
      </c>
      <c r="Y74" s="950">
        <v>7</v>
      </c>
    </row>
    <row r="75" spans="1:25" ht="14.4" customHeight="1" x14ac:dyDescent="0.3">
      <c r="A75" s="914" t="s">
        <v>8168</v>
      </c>
      <c r="B75" s="515">
        <v>5</v>
      </c>
      <c r="C75" s="901">
        <v>3.09</v>
      </c>
      <c r="D75" s="899">
        <v>7.8</v>
      </c>
      <c r="E75" s="902">
        <v>4</v>
      </c>
      <c r="F75" s="903">
        <v>2.33</v>
      </c>
      <c r="G75" s="887">
        <v>6.8</v>
      </c>
      <c r="H75" s="904">
        <v>3</v>
      </c>
      <c r="I75" s="905">
        <v>1.74</v>
      </c>
      <c r="J75" s="888">
        <v>4.7</v>
      </c>
      <c r="K75" s="906">
        <v>0.57999999999999996</v>
      </c>
      <c r="L75" s="904">
        <v>2</v>
      </c>
      <c r="M75" s="904">
        <v>18</v>
      </c>
      <c r="N75" s="907">
        <v>6</v>
      </c>
      <c r="O75" s="904" t="s">
        <v>8036</v>
      </c>
      <c r="P75" s="908" t="s">
        <v>8166</v>
      </c>
      <c r="Q75" s="909">
        <f t="shared" si="3"/>
        <v>-2</v>
      </c>
      <c r="R75" s="944">
        <f t="shared" si="3"/>
        <v>-1.3499999999999999</v>
      </c>
      <c r="S75" s="909">
        <f t="shared" si="4"/>
        <v>-1</v>
      </c>
      <c r="T75" s="944">
        <f t="shared" si="5"/>
        <v>-0.59000000000000008</v>
      </c>
      <c r="U75" s="954">
        <v>18</v>
      </c>
      <c r="V75" s="515">
        <v>14.100000000000001</v>
      </c>
      <c r="W75" s="515">
        <v>-3.8999999999999986</v>
      </c>
      <c r="X75" s="952">
        <v>0.78333333333333344</v>
      </c>
      <c r="Y75" s="950">
        <v>1</v>
      </c>
    </row>
    <row r="76" spans="1:25" ht="14.4" customHeight="1" x14ac:dyDescent="0.3">
      <c r="A76" s="913" t="s">
        <v>8169</v>
      </c>
      <c r="B76" s="891">
        <v>9</v>
      </c>
      <c r="C76" s="892">
        <v>8.9700000000000006</v>
      </c>
      <c r="D76" s="893">
        <v>2.8</v>
      </c>
      <c r="E76" s="900">
        <v>11</v>
      </c>
      <c r="F76" s="882">
        <v>10.96</v>
      </c>
      <c r="G76" s="883">
        <v>3</v>
      </c>
      <c r="H76" s="881">
        <v>9</v>
      </c>
      <c r="I76" s="882">
        <v>8.98</v>
      </c>
      <c r="J76" s="883">
        <v>2.7</v>
      </c>
      <c r="K76" s="884">
        <v>1</v>
      </c>
      <c r="L76" s="881">
        <v>1</v>
      </c>
      <c r="M76" s="881">
        <v>12</v>
      </c>
      <c r="N76" s="885">
        <v>4</v>
      </c>
      <c r="O76" s="881" t="s">
        <v>8036</v>
      </c>
      <c r="P76" s="898" t="s">
        <v>8170</v>
      </c>
      <c r="Q76" s="886">
        <f t="shared" si="3"/>
        <v>0</v>
      </c>
      <c r="R76" s="945">
        <f t="shared" si="3"/>
        <v>9.9999999999997868E-3</v>
      </c>
      <c r="S76" s="886">
        <f t="shared" si="4"/>
        <v>-2</v>
      </c>
      <c r="T76" s="945">
        <f t="shared" si="5"/>
        <v>-1.9800000000000004</v>
      </c>
      <c r="U76" s="953">
        <v>36</v>
      </c>
      <c r="V76" s="895">
        <v>24.3</v>
      </c>
      <c r="W76" s="895">
        <v>-11.7</v>
      </c>
      <c r="X76" s="951">
        <v>0.67500000000000004</v>
      </c>
      <c r="Y76" s="949"/>
    </row>
    <row r="77" spans="1:25" ht="14.4" customHeight="1" x14ac:dyDescent="0.3">
      <c r="A77" s="914" t="s">
        <v>8171</v>
      </c>
      <c r="B77" s="911">
        <v>2</v>
      </c>
      <c r="C77" s="912">
        <v>2.06</v>
      </c>
      <c r="D77" s="894">
        <v>3.5</v>
      </c>
      <c r="E77" s="910">
        <v>1</v>
      </c>
      <c r="F77" s="905">
        <v>1</v>
      </c>
      <c r="G77" s="888">
        <v>2</v>
      </c>
      <c r="H77" s="904">
        <v>1</v>
      </c>
      <c r="I77" s="905">
        <v>1</v>
      </c>
      <c r="J77" s="888">
        <v>3</v>
      </c>
      <c r="K77" s="906">
        <v>1</v>
      </c>
      <c r="L77" s="904">
        <v>1</v>
      </c>
      <c r="M77" s="904">
        <v>12</v>
      </c>
      <c r="N77" s="907">
        <v>4</v>
      </c>
      <c r="O77" s="904" t="s">
        <v>8036</v>
      </c>
      <c r="P77" s="908" t="s">
        <v>8172</v>
      </c>
      <c r="Q77" s="909">
        <f t="shared" si="3"/>
        <v>-1</v>
      </c>
      <c r="R77" s="944">
        <f t="shared" si="3"/>
        <v>-1.06</v>
      </c>
      <c r="S77" s="909">
        <f t="shared" si="4"/>
        <v>0</v>
      </c>
      <c r="T77" s="944">
        <f t="shared" si="5"/>
        <v>0</v>
      </c>
      <c r="U77" s="954">
        <v>4</v>
      </c>
      <c r="V77" s="515">
        <v>3</v>
      </c>
      <c r="W77" s="515">
        <v>-1</v>
      </c>
      <c r="X77" s="952">
        <v>0.75</v>
      </c>
      <c r="Y77" s="950"/>
    </row>
    <row r="78" spans="1:25" ht="14.4" customHeight="1" x14ac:dyDescent="0.3">
      <c r="A78" s="914" t="s">
        <v>8173</v>
      </c>
      <c r="B78" s="911">
        <v>2</v>
      </c>
      <c r="C78" s="912">
        <v>3.98</v>
      </c>
      <c r="D78" s="894">
        <v>5</v>
      </c>
      <c r="E78" s="910"/>
      <c r="F78" s="905"/>
      <c r="G78" s="888"/>
      <c r="H78" s="904">
        <v>1</v>
      </c>
      <c r="I78" s="905">
        <v>2.59</v>
      </c>
      <c r="J78" s="890">
        <v>10</v>
      </c>
      <c r="K78" s="906">
        <v>1.49</v>
      </c>
      <c r="L78" s="904">
        <v>2</v>
      </c>
      <c r="M78" s="904">
        <v>18</v>
      </c>
      <c r="N78" s="907">
        <v>6</v>
      </c>
      <c r="O78" s="904" t="s">
        <v>8036</v>
      </c>
      <c r="P78" s="908" t="s">
        <v>8174</v>
      </c>
      <c r="Q78" s="909">
        <f t="shared" si="3"/>
        <v>-1</v>
      </c>
      <c r="R78" s="944">
        <f t="shared" si="3"/>
        <v>-1.3900000000000001</v>
      </c>
      <c r="S78" s="909">
        <f t="shared" si="4"/>
        <v>1</v>
      </c>
      <c r="T78" s="944">
        <f t="shared" si="5"/>
        <v>2.59</v>
      </c>
      <c r="U78" s="954">
        <v>6</v>
      </c>
      <c r="V78" s="515">
        <v>10</v>
      </c>
      <c r="W78" s="515">
        <v>4</v>
      </c>
      <c r="X78" s="952">
        <v>1.6666666666666667</v>
      </c>
      <c r="Y78" s="950">
        <v>4</v>
      </c>
    </row>
    <row r="79" spans="1:25" ht="14.4" customHeight="1" x14ac:dyDescent="0.3">
      <c r="A79" s="913" t="s">
        <v>8175</v>
      </c>
      <c r="B79" s="891">
        <v>14</v>
      </c>
      <c r="C79" s="892">
        <v>5.03</v>
      </c>
      <c r="D79" s="893">
        <v>3.4</v>
      </c>
      <c r="E79" s="900">
        <v>3</v>
      </c>
      <c r="F79" s="882">
        <v>1.06</v>
      </c>
      <c r="G79" s="883">
        <v>2.2999999999999998</v>
      </c>
      <c r="H79" s="881">
        <v>6</v>
      </c>
      <c r="I79" s="882">
        <v>2.12</v>
      </c>
      <c r="J79" s="883">
        <v>2.7</v>
      </c>
      <c r="K79" s="884">
        <v>0.35</v>
      </c>
      <c r="L79" s="881">
        <v>1</v>
      </c>
      <c r="M79" s="881">
        <v>12</v>
      </c>
      <c r="N79" s="885">
        <v>4</v>
      </c>
      <c r="O79" s="881" t="s">
        <v>8036</v>
      </c>
      <c r="P79" s="898" t="s">
        <v>8176</v>
      </c>
      <c r="Q79" s="886">
        <f t="shared" si="3"/>
        <v>-8</v>
      </c>
      <c r="R79" s="945">
        <f t="shared" si="3"/>
        <v>-2.91</v>
      </c>
      <c r="S79" s="886">
        <f t="shared" si="4"/>
        <v>3</v>
      </c>
      <c r="T79" s="945">
        <f t="shared" si="5"/>
        <v>1.06</v>
      </c>
      <c r="U79" s="953">
        <v>24</v>
      </c>
      <c r="V79" s="895">
        <v>16.200000000000003</v>
      </c>
      <c r="W79" s="895">
        <v>-7.7999999999999972</v>
      </c>
      <c r="X79" s="951">
        <v>0.67500000000000016</v>
      </c>
      <c r="Y79" s="949"/>
    </row>
    <row r="80" spans="1:25" ht="14.4" customHeight="1" x14ac:dyDescent="0.3">
      <c r="A80" s="914" t="s">
        <v>8177</v>
      </c>
      <c r="B80" s="911">
        <v>2</v>
      </c>
      <c r="C80" s="912">
        <v>0.84</v>
      </c>
      <c r="D80" s="894">
        <v>3.5</v>
      </c>
      <c r="E80" s="910">
        <v>3</v>
      </c>
      <c r="F80" s="905">
        <v>1.25</v>
      </c>
      <c r="G80" s="888">
        <v>2.2999999999999998</v>
      </c>
      <c r="H80" s="904"/>
      <c r="I80" s="905"/>
      <c r="J80" s="888"/>
      <c r="K80" s="906">
        <v>0.42</v>
      </c>
      <c r="L80" s="904">
        <v>2</v>
      </c>
      <c r="M80" s="904">
        <v>18</v>
      </c>
      <c r="N80" s="907">
        <v>6</v>
      </c>
      <c r="O80" s="904" t="s">
        <v>8036</v>
      </c>
      <c r="P80" s="908" t="s">
        <v>8178</v>
      </c>
      <c r="Q80" s="909">
        <f t="shared" si="3"/>
        <v>-2</v>
      </c>
      <c r="R80" s="944">
        <f t="shared" si="3"/>
        <v>-0.84</v>
      </c>
      <c r="S80" s="909">
        <f t="shared" si="4"/>
        <v>-3</v>
      </c>
      <c r="T80" s="944">
        <f t="shared" si="5"/>
        <v>-1.25</v>
      </c>
      <c r="U80" s="954" t="s">
        <v>608</v>
      </c>
      <c r="V80" s="515" t="s">
        <v>608</v>
      </c>
      <c r="W80" s="515" t="s">
        <v>608</v>
      </c>
      <c r="X80" s="952" t="s">
        <v>608</v>
      </c>
      <c r="Y80" s="950"/>
    </row>
    <row r="81" spans="1:25" ht="14.4" customHeight="1" x14ac:dyDescent="0.3">
      <c r="A81" s="913" t="s">
        <v>8179</v>
      </c>
      <c r="B81" s="895"/>
      <c r="C81" s="896"/>
      <c r="D81" s="897"/>
      <c r="E81" s="900"/>
      <c r="F81" s="882"/>
      <c r="G81" s="883"/>
      <c r="H81" s="878">
        <v>1</v>
      </c>
      <c r="I81" s="879">
        <v>4.4000000000000004</v>
      </c>
      <c r="J81" s="889">
        <v>15</v>
      </c>
      <c r="K81" s="884">
        <v>4.4000000000000004</v>
      </c>
      <c r="L81" s="881">
        <v>5</v>
      </c>
      <c r="M81" s="881">
        <v>42</v>
      </c>
      <c r="N81" s="885">
        <v>14</v>
      </c>
      <c r="O81" s="881" t="s">
        <v>8036</v>
      </c>
      <c r="P81" s="898" t="s">
        <v>8180</v>
      </c>
      <c r="Q81" s="886">
        <f t="shared" si="3"/>
        <v>1</v>
      </c>
      <c r="R81" s="945">
        <f t="shared" si="3"/>
        <v>4.4000000000000004</v>
      </c>
      <c r="S81" s="886">
        <f t="shared" si="4"/>
        <v>1</v>
      </c>
      <c r="T81" s="945">
        <f t="shared" si="5"/>
        <v>4.4000000000000004</v>
      </c>
      <c r="U81" s="953">
        <v>14</v>
      </c>
      <c r="V81" s="895">
        <v>15</v>
      </c>
      <c r="W81" s="895">
        <v>1</v>
      </c>
      <c r="X81" s="951">
        <v>1.0714285714285714</v>
      </c>
      <c r="Y81" s="949">
        <v>1</v>
      </c>
    </row>
    <row r="82" spans="1:25" ht="14.4" customHeight="1" x14ac:dyDescent="0.3">
      <c r="A82" s="913" t="s">
        <v>8181</v>
      </c>
      <c r="B82" s="895"/>
      <c r="C82" s="896"/>
      <c r="D82" s="897"/>
      <c r="E82" s="878">
        <v>1</v>
      </c>
      <c r="F82" s="879">
        <v>0.9</v>
      </c>
      <c r="G82" s="880">
        <v>7</v>
      </c>
      <c r="H82" s="881"/>
      <c r="I82" s="882"/>
      <c r="J82" s="883"/>
      <c r="K82" s="884">
        <v>0.84</v>
      </c>
      <c r="L82" s="881">
        <v>2</v>
      </c>
      <c r="M82" s="881">
        <v>18</v>
      </c>
      <c r="N82" s="885">
        <v>6</v>
      </c>
      <c r="O82" s="881" t="s">
        <v>8036</v>
      </c>
      <c r="P82" s="898" t="s">
        <v>8182</v>
      </c>
      <c r="Q82" s="886">
        <f t="shared" si="3"/>
        <v>0</v>
      </c>
      <c r="R82" s="945">
        <f t="shared" si="3"/>
        <v>0</v>
      </c>
      <c r="S82" s="886">
        <f t="shared" si="4"/>
        <v>-1</v>
      </c>
      <c r="T82" s="945">
        <f t="shared" si="5"/>
        <v>-0.9</v>
      </c>
      <c r="U82" s="953" t="s">
        <v>608</v>
      </c>
      <c r="V82" s="895" t="s">
        <v>608</v>
      </c>
      <c r="W82" s="895" t="s">
        <v>608</v>
      </c>
      <c r="X82" s="951" t="s">
        <v>608</v>
      </c>
      <c r="Y82" s="949"/>
    </row>
    <row r="83" spans="1:25" ht="14.4" customHeight="1" x14ac:dyDescent="0.3">
      <c r="A83" s="913" t="s">
        <v>8183</v>
      </c>
      <c r="B83" s="891">
        <v>3</v>
      </c>
      <c r="C83" s="892">
        <v>3.69</v>
      </c>
      <c r="D83" s="893">
        <v>17</v>
      </c>
      <c r="E83" s="900">
        <v>1</v>
      </c>
      <c r="F83" s="882">
        <v>1.61</v>
      </c>
      <c r="G83" s="883">
        <v>14</v>
      </c>
      <c r="H83" s="881">
        <v>2</v>
      </c>
      <c r="I83" s="882">
        <v>2.46</v>
      </c>
      <c r="J83" s="889">
        <v>14</v>
      </c>
      <c r="K83" s="884">
        <v>1.23</v>
      </c>
      <c r="L83" s="881">
        <v>4</v>
      </c>
      <c r="M83" s="881">
        <v>33</v>
      </c>
      <c r="N83" s="885">
        <v>11</v>
      </c>
      <c r="O83" s="881" t="s">
        <v>8036</v>
      </c>
      <c r="P83" s="898" t="s">
        <v>8184</v>
      </c>
      <c r="Q83" s="886">
        <f t="shared" si="3"/>
        <v>-1</v>
      </c>
      <c r="R83" s="945">
        <f t="shared" si="3"/>
        <v>-1.23</v>
      </c>
      <c r="S83" s="886">
        <f t="shared" si="4"/>
        <v>1</v>
      </c>
      <c r="T83" s="945">
        <f t="shared" si="5"/>
        <v>0.84999999999999987</v>
      </c>
      <c r="U83" s="953">
        <v>22</v>
      </c>
      <c r="V83" s="895">
        <v>28</v>
      </c>
      <c r="W83" s="895">
        <v>6</v>
      </c>
      <c r="X83" s="951">
        <v>1.2727272727272727</v>
      </c>
      <c r="Y83" s="949">
        <v>6</v>
      </c>
    </row>
    <row r="84" spans="1:25" ht="14.4" customHeight="1" x14ac:dyDescent="0.3">
      <c r="A84" s="914" t="s">
        <v>8185</v>
      </c>
      <c r="B84" s="911">
        <v>1</v>
      </c>
      <c r="C84" s="912">
        <v>1.87</v>
      </c>
      <c r="D84" s="894">
        <v>15</v>
      </c>
      <c r="E84" s="910">
        <v>1</v>
      </c>
      <c r="F84" s="905">
        <v>1.87</v>
      </c>
      <c r="G84" s="888">
        <v>15</v>
      </c>
      <c r="H84" s="904"/>
      <c r="I84" s="905"/>
      <c r="J84" s="888"/>
      <c r="K84" s="906">
        <v>1.87</v>
      </c>
      <c r="L84" s="904">
        <v>4</v>
      </c>
      <c r="M84" s="904">
        <v>33</v>
      </c>
      <c r="N84" s="907">
        <v>11</v>
      </c>
      <c r="O84" s="904" t="s">
        <v>8036</v>
      </c>
      <c r="P84" s="908" t="s">
        <v>8186</v>
      </c>
      <c r="Q84" s="909">
        <f t="shared" si="3"/>
        <v>-1</v>
      </c>
      <c r="R84" s="944">
        <f t="shared" si="3"/>
        <v>-1.87</v>
      </c>
      <c r="S84" s="909">
        <f t="shared" si="4"/>
        <v>-1</v>
      </c>
      <c r="T84" s="944">
        <f t="shared" si="5"/>
        <v>-1.87</v>
      </c>
      <c r="U84" s="954" t="s">
        <v>608</v>
      </c>
      <c r="V84" s="515" t="s">
        <v>608</v>
      </c>
      <c r="W84" s="515" t="s">
        <v>608</v>
      </c>
      <c r="X84" s="952" t="s">
        <v>608</v>
      </c>
      <c r="Y84" s="950"/>
    </row>
    <row r="85" spans="1:25" ht="14.4" customHeight="1" x14ac:dyDescent="0.3">
      <c r="A85" s="914" t="s">
        <v>8187</v>
      </c>
      <c r="B85" s="911">
        <v>1</v>
      </c>
      <c r="C85" s="912">
        <v>2.16</v>
      </c>
      <c r="D85" s="894">
        <v>14</v>
      </c>
      <c r="E85" s="910">
        <v>1</v>
      </c>
      <c r="F85" s="905">
        <v>2.16</v>
      </c>
      <c r="G85" s="888">
        <v>22</v>
      </c>
      <c r="H85" s="904">
        <v>2</v>
      </c>
      <c r="I85" s="905">
        <v>4.32</v>
      </c>
      <c r="J85" s="890">
        <v>18.5</v>
      </c>
      <c r="K85" s="906">
        <v>2.16</v>
      </c>
      <c r="L85" s="904">
        <v>3</v>
      </c>
      <c r="M85" s="904">
        <v>30</v>
      </c>
      <c r="N85" s="907">
        <v>10</v>
      </c>
      <c r="O85" s="904" t="s">
        <v>8036</v>
      </c>
      <c r="P85" s="908" t="s">
        <v>8188</v>
      </c>
      <c r="Q85" s="909">
        <f t="shared" si="3"/>
        <v>1</v>
      </c>
      <c r="R85" s="944">
        <f t="shared" si="3"/>
        <v>2.16</v>
      </c>
      <c r="S85" s="909">
        <f t="shared" si="4"/>
        <v>1</v>
      </c>
      <c r="T85" s="944">
        <f t="shared" si="5"/>
        <v>2.16</v>
      </c>
      <c r="U85" s="954">
        <v>20</v>
      </c>
      <c r="V85" s="515">
        <v>37</v>
      </c>
      <c r="W85" s="515">
        <v>17</v>
      </c>
      <c r="X85" s="952">
        <v>1.85</v>
      </c>
      <c r="Y85" s="950">
        <v>17</v>
      </c>
    </row>
    <row r="86" spans="1:25" ht="14.4" customHeight="1" x14ac:dyDescent="0.3">
      <c r="A86" s="913" t="s">
        <v>8189</v>
      </c>
      <c r="B86" s="895">
        <v>3</v>
      </c>
      <c r="C86" s="896">
        <v>5</v>
      </c>
      <c r="D86" s="897">
        <v>9.6999999999999993</v>
      </c>
      <c r="E86" s="900">
        <v>1</v>
      </c>
      <c r="F86" s="882">
        <v>1.67</v>
      </c>
      <c r="G86" s="883">
        <v>19</v>
      </c>
      <c r="H86" s="878">
        <v>3</v>
      </c>
      <c r="I86" s="879">
        <v>5.13</v>
      </c>
      <c r="J86" s="889">
        <v>11</v>
      </c>
      <c r="K86" s="884">
        <v>1.67</v>
      </c>
      <c r="L86" s="881">
        <v>3</v>
      </c>
      <c r="M86" s="881">
        <v>27</v>
      </c>
      <c r="N86" s="885">
        <v>9</v>
      </c>
      <c r="O86" s="881" t="s">
        <v>8036</v>
      </c>
      <c r="P86" s="898" t="s">
        <v>8190</v>
      </c>
      <c r="Q86" s="886">
        <f t="shared" si="3"/>
        <v>0</v>
      </c>
      <c r="R86" s="945">
        <f t="shared" si="3"/>
        <v>0.12999999999999989</v>
      </c>
      <c r="S86" s="886">
        <f t="shared" si="4"/>
        <v>2</v>
      </c>
      <c r="T86" s="945">
        <f t="shared" si="5"/>
        <v>3.46</v>
      </c>
      <c r="U86" s="953">
        <v>27</v>
      </c>
      <c r="V86" s="895">
        <v>33</v>
      </c>
      <c r="W86" s="895">
        <v>6</v>
      </c>
      <c r="X86" s="951">
        <v>1.2222222222222223</v>
      </c>
      <c r="Y86" s="949">
        <v>11</v>
      </c>
    </row>
    <row r="87" spans="1:25" ht="14.4" customHeight="1" x14ac:dyDescent="0.3">
      <c r="A87" s="913" t="s">
        <v>8191</v>
      </c>
      <c r="B87" s="891">
        <v>2</v>
      </c>
      <c r="C87" s="892">
        <v>1.46</v>
      </c>
      <c r="D87" s="893">
        <v>3.5</v>
      </c>
      <c r="E87" s="900"/>
      <c r="F87" s="882"/>
      <c r="G87" s="883"/>
      <c r="H87" s="881"/>
      <c r="I87" s="882"/>
      <c r="J87" s="883"/>
      <c r="K87" s="884">
        <v>0.73</v>
      </c>
      <c r="L87" s="881">
        <v>3</v>
      </c>
      <c r="M87" s="881">
        <v>30</v>
      </c>
      <c r="N87" s="885">
        <v>10</v>
      </c>
      <c r="O87" s="881" t="s">
        <v>8036</v>
      </c>
      <c r="P87" s="898" t="s">
        <v>8192</v>
      </c>
      <c r="Q87" s="886">
        <f t="shared" si="3"/>
        <v>-2</v>
      </c>
      <c r="R87" s="945">
        <f t="shared" si="3"/>
        <v>-1.46</v>
      </c>
      <c r="S87" s="886">
        <f t="shared" si="4"/>
        <v>0</v>
      </c>
      <c r="T87" s="945">
        <f t="shared" si="5"/>
        <v>0</v>
      </c>
      <c r="U87" s="953" t="s">
        <v>608</v>
      </c>
      <c r="V87" s="895" t="s">
        <v>608</v>
      </c>
      <c r="W87" s="895" t="s">
        <v>608</v>
      </c>
      <c r="X87" s="951" t="s">
        <v>608</v>
      </c>
      <c r="Y87" s="949"/>
    </row>
    <row r="88" spans="1:25" ht="14.4" customHeight="1" x14ac:dyDescent="0.3">
      <c r="A88" s="914" t="s">
        <v>8193</v>
      </c>
      <c r="B88" s="911"/>
      <c r="C88" s="912"/>
      <c r="D88" s="894"/>
      <c r="E88" s="910"/>
      <c r="F88" s="905"/>
      <c r="G88" s="888"/>
      <c r="H88" s="904">
        <v>1</v>
      </c>
      <c r="I88" s="905">
        <v>0.96</v>
      </c>
      <c r="J88" s="888">
        <v>7</v>
      </c>
      <c r="K88" s="906">
        <v>0.96</v>
      </c>
      <c r="L88" s="904">
        <v>4</v>
      </c>
      <c r="M88" s="904">
        <v>36</v>
      </c>
      <c r="N88" s="907">
        <v>12</v>
      </c>
      <c r="O88" s="904" t="s">
        <v>8036</v>
      </c>
      <c r="P88" s="908" t="s">
        <v>8194</v>
      </c>
      <c r="Q88" s="909">
        <f t="shared" si="3"/>
        <v>1</v>
      </c>
      <c r="R88" s="944">
        <f t="shared" si="3"/>
        <v>0.96</v>
      </c>
      <c r="S88" s="909">
        <f t="shared" si="4"/>
        <v>1</v>
      </c>
      <c r="T88" s="944">
        <f t="shared" si="5"/>
        <v>0.96</v>
      </c>
      <c r="U88" s="954">
        <v>12</v>
      </c>
      <c r="V88" s="515">
        <v>7</v>
      </c>
      <c r="W88" s="515">
        <v>-5</v>
      </c>
      <c r="X88" s="952">
        <v>0.58333333333333337</v>
      </c>
      <c r="Y88" s="950"/>
    </row>
    <row r="89" spans="1:25" ht="14.4" customHeight="1" x14ac:dyDescent="0.3">
      <c r="A89" s="913" t="s">
        <v>8195</v>
      </c>
      <c r="B89" s="895">
        <v>35</v>
      </c>
      <c r="C89" s="896">
        <v>20.18</v>
      </c>
      <c r="D89" s="897">
        <v>5</v>
      </c>
      <c r="E89" s="900">
        <v>29</v>
      </c>
      <c r="F89" s="882">
        <v>16.72</v>
      </c>
      <c r="G89" s="883">
        <v>5.7</v>
      </c>
      <c r="H89" s="878">
        <v>39</v>
      </c>
      <c r="I89" s="879">
        <v>22.49</v>
      </c>
      <c r="J89" s="880">
        <v>5.6</v>
      </c>
      <c r="K89" s="884">
        <v>0.57999999999999996</v>
      </c>
      <c r="L89" s="881">
        <v>2</v>
      </c>
      <c r="M89" s="881">
        <v>21</v>
      </c>
      <c r="N89" s="885">
        <v>7</v>
      </c>
      <c r="O89" s="881" t="s">
        <v>8036</v>
      </c>
      <c r="P89" s="898" t="s">
        <v>8196</v>
      </c>
      <c r="Q89" s="886">
        <f t="shared" si="3"/>
        <v>4</v>
      </c>
      <c r="R89" s="945">
        <f t="shared" si="3"/>
        <v>2.3099999999999987</v>
      </c>
      <c r="S89" s="886">
        <f t="shared" si="4"/>
        <v>10</v>
      </c>
      <c r="T89" s="945">
        <f t="shared" si="5"/>
        <v>5.77</v>
      </c>
      <c r="U89" s="953">
        <v>273</v>
      </c>
      <c r="V89" s="895">
        <v>218.39999999999998</v>
      </c>
      <c r="W89" s="895">
        <v>-54.600000000000023</v>
      </c>
      <c r="X89" s="951">
        <v>0.79999999999999993</v>
      </c>
      <c r="Y89" s="949">
        <v>19</v>
      </c>
    </row>
    <row r="90" spans="1:25" ht="14.4" customHeight="1" x14ac:dyDescent="0.3">
      <c r="A90" s="914" t="s">
        <v>8197</v>
      </c>
      <c r="B90" s="515">
        <v>10</v>
      </c>
      <c r="C90" s="901">
        <v>7.31</v>
      </c>
      <c r="D90" s="899">
        <v>6.8</v>
      </c>
      <c r="E90" s="910">
        <v>4</v>
      </c>
      <c r="F90" s="905">
        <v>3.05</v>
      </c>
      <c r="G90" s="888">
        <v>8</v>
      </c>
      <c r="H90" s="902">
        <v>7</v>
      </c>
      <c r="I90" s="903">
        <v>5.12</v>
      </c>
      <c r="J90" s="887">
        <v>6</v>
      </c>
      <c r="K90" s="906">
        <v>0.73</v>
      </c>
      <c r="L90" s="904">
        <v>3</v>
      </c>
      <c r="M90" s="904">
        <v>30</v>
      </c>
      <c r="N90" s="907">
        <v>10</v>
      </c>
      <c r="O90" s="904" t="s">
        <v>8036</v>
      </c>
      <c r="P90" s="908" t="s">
        <v>8198</v>
      </c>
      <c r="Q90" s="909">
        <f t="shared" si="3"/>
        <v>-3</v>
      </c>
      <c r="R90" s="944">
        <f t="shared" si="3"/>
        <v>-2.1899999999999995</v>
      </c>
      <c r="S90" s="909">
        <f t="shared" si="4"/>
        <v>3</v>
      </c>
      <c r="T90" s="944">
        <f t="shared" si="5"/>
        <v>2.0700000000000003</v>
      </c>
      <c r="U90" s="954">
        <v>70</v>
      </c>
      <c r="V90" s="515">
        <v>42</v>
      </c>
      <c r="W90" s="515">
        <v>-28</v>
      </c>
      <c r="X90" s="952">
        <v>0.6</v>
      </c>
      <c r="Y90" s="950"/>
    </row>
    <row r="91" spans="1:25" ht="14.4" customHeight="1" x14ac:dyDescent="0.3">
      <c r="A91" s="914" t="s">
        <v>8199</v>
      </c>
      <c r="B91" s="515">
        <v>3</v>
      </c>
      <c r="C91" s="901">
        <v>3.25</v>
      </c>
      <c r="D91" s="899">
        <v>12.3</v>
      </c>
      <c r="E91" s="910">
        <v>4</v>
      </c>
      <c r="F91" s="905">
        <v>4.2300000000000004</v>
      </c>
      <c r="G91" s="888">
        <v>8</v>
      </c>
      <c r="H91" s="902">
        <v>4</v>
      </c>
      <c r="I91" s="903">
        <v>4.2300000000000004</v>
      </c>
      <c r="J91" s="887">
        <v>8.5</v>
      </c>
      <c r="K91" s="906">
        <v>1.06</v>
      </c>
      <c r="L91" s="904">
        <v>4</v>
      </c>
      <c r="M91" s="904">
        <v>33</v>
      </c>
      <c r="N91" s="907">
        <v>11</v>
      </c>
      <c r="O91" s="904" t="s">
        <v>8036</v>
      </c>
      <c r="P91" s="908" t="s">
        <v>8200</v>
      </c>
      <c r="Q91" s="909">
        <f t="shared" si="3"/>
        <v>1</v>
      </c>
      <c r="R91" s="944">
        <f t="shared" si="3"/>
        <v>0.98000000000000043</v>
      </c>
      <c r="S91" s="909">
        <f t="shared" si="4"/>
        <v>0</v>
      </c>
      <c r="T91" s="944">
        <f t="shared" si="5"/>
        <v>0</v>
      </c>
      <c r="U91" s="954">
        <v>44</v>
      </c>
      <c r="V91" s="515">
        <v>34</v>
      </c>
      <c r="W91" s="515">
        <v>-10</v>
      </c>
      <c r="X91" s="952">
        <v>0.77272727272727271</v>
      </c>
      <c r="Y91" s="950"/>
    </row>
    <row r="92" spans="1:25" ht="14.4" customHeight="1" x14ac:dyDescent="0.3">
      <c r="A92" s="913" t="s">
        <v>8201</v>
      </c>
      <c r="B92" s="895"/>
      <c r="C92" s="896"/>
      <c r="D92" s="897"/>
      <c r="E92" s="900">
        <v>4</v>
      </c>
      <c r="F92" s="882">
        <v>1.64</v>
      </c>
      <c r="G92" s="883">
        <v>5.5</v>
      </c>
      <c r="H92" s="878">
        <v>4</v>
      </c>
      <c r="I92" s="879">
        <v>1.59</v>
      </c>
      <c r="J92" s="889">
        <v>6</v>
      </c>
      <c r="K92" s="884">
        <v>0.4</v>
      </c>
      <c r="L92" s="881">
        <v>2</v>
      </c>
      <c r="M92" s="881">
        <v>15</v>
      </c>
      <c r="N92" s="885">
        <v>5</v>
      </c>
      <c r="O92" s="881" t="s">
        <v>8036</v>
      </c>
      <c r="P92" s="898" t="s">
        <v>8202</v>
      </c>
      <c r="Q92" s="886">
        <f t="shared" si="3"/>
        <v>4</v>
      </c>
      <c r="R92" s="945">
        <f t="shared" si="3"/>
        <v>1.59</v>
      </c>
      <c r="S92" s="886">
        <f t="shared" si="4"/>
        <v>0</v>
      </c>
      <c r="T92" s="945">
        <f t="shared" si="5"/>
        <v>-4.9999999999999822E-2</v>
      </c>
      <c r="U92" s="953">
        <v>20</v>
      </c>
      <c r="V92" s="895">
        <v>24</v>
      </c>
      <c r="W92" s="895">
        <v>4</v>
      </c>
      <c r="X92" s="951">
        <v>1.2</v>
      </c>
      <c r="Y92" s="949">
        <v>6</v>
      </c>
    </row>
    <row r="93" spans="1:25" ht="14.4" customHeight="1" x14ac:dyDescent="0.3">
      <c r="A93" s="914" t="s">
        <v>8203</v>
      </c>
      <c r="B93" s="515">
        <v>1</v>
      </c>
      <c r="C93" s="901">
        <v>0.6</v>
      </c>
      <c r="D93" s="899">
        <v>14</v>
      </c>
      <c r="E93" s="910"/>
      <c r="F93" s="905"/>
      <c r="G93" s="888"/>
      <c r="H93" s="902"/>
      <c r="I93" s="903"/>
      <c r="J93" s="887"/>
      <c r="K93" s="906">
        <v>0.55000000000000004</v>
      </c>
      <c r="L93" s="904">
        <v>2</v>
      </c>
      <c r="M93" s="904">
        <v>21</v>
      </c>
      <c r="N93" s="907">
        <v>7</v>
      </c>
      <c r="O93" s="904" t="s">
        <v>8036</v>
      </c>
      <c r="P93" s="908" t="s">
        <v>8204</v>
      </c>
      <c r="Q93" s="909">
        <f t="shared" si="3"/>
        <v>-1</v>
      </c>
      <c r="R93" s="944">
        <f t="shared" si="3"/>
        <v>-0.6</v>
      </c>
      <c r="S93" s="909">
        <f t="shared" si="4"/>
        <v>0</v>
      </c>
      <c r="T93" s="944">
        <f t="shared" si="5"/>
        <v>0</v>
      </c>
      <c r="U93" s="954" t="s">
        <v>608</v>
      </c>
      <c r="V93" s="515" t="s">
        <v>608</v>
      </c>
      <c r="W93" s="515" t="s">
        <v>608</v>
      </c>
      <c r="X93" s="952" t="s">
        <v>608</v>
      </c>
      <c r="Y93" s="950"/>
    </row>
    <row r="94" spans="1:25" ht="14.4" customHeight="1" x14ac:dyDescent="0.3">
      <c r="A94" s="914" t="s">
        <v>8205</v>
      </c>
      <c r="B94" s="515">
        <v>1</v>
      </c>
      <c r="C94" s="901">
        <v>0.81</v>
      </c>
      <c r="D94" s="899">
        <v>8</v>
      </c>
      <c r="E94" s="910"/>
      <c r="F94" s="905"/>
      <c r="G94" s="888"/>
      <c r="H94" s="902">
        <v>2</v>
      </c>
      <c r="I94" s="903">
        <v>1.63</v>
      </c>
      <c r="J94" s="887">
        <v>7.5</v>
      </c>
      <c r="K94" s="906">
        <v>0.81</v>
      </c>
      <c r="L94" s="904">
        <v>3</v>
      </c>
      <c r="M94" s="904">
        <v>24</v>
      </c>
      <c r="N94" s="907">
        <v>8</v>
      </c>
      <c r="O94" s="904" t="s">
        <v>8036</v>
      </c>
      <c r="P94" s="908" t="s">
        <v>8206</v>
      </c>
      <c r="Q94" s="909">
        <f t="shared" si="3"/>
        <v>1</v>
      </c>
      <c r="R94" s="944">
        <f t="shared" si="3"/>
        <v>0.81999999999999984</v>
      </c>
      <c r="S94" s="909">
        <f t="shared" si="4"/>
        <v>2</v>
      </c>
      <c r="T94" s="944">
        <f t="shared" si="5"/>
        <v>1.63</v>
      </c>
      <c r="U94" s="954">
        <v>16</v>
      </c>
      <c r="V94" s="515">
        <v>15</v>
      </c>
      <c r="W94" s="515">
        <v>-1</v>
      </c>
      <c r="X94" s="952">
        <v>0.9375</v>
      </c>
      <c r="Y94" s="950"/>
    </row>
    <row r="95" spans="1:25" ht="14.4" customHeight="1" x14ac:dyDescent="0.3">
      <c r="A95" s="913" t="s">
        <v>8207</v>
      </c>
      <c r="B95" s="895">
        <v>1</v>
      </c>
      <c r="C95" s="896">
        <v>0.73</v>
      </c>
      <c r="D95" s="897">
        <v>15</v>
      </c>
      <c r="E95" s="878">
        <v>3</v>
      </c>
      <c r="F95" s="879">
        <v>2.2000000000000002</v>
      </c>
      <c r="G95" s="880">
        <v>5</v>
      </c>
      <c r="H95" s="881"/>
      <c r="I95" s="882"/>
      <c r="J95" s="883"/>
      <c r="K95" s="884">
        <v>0.73</v>
      </c>
      <c r="L95" s="881">
        <v>2</v>
      </c>
      <c r="M95" s="881">
        <v>21</v>
      </c>
      <c r="N95" s="885">
        <v>7</v>
      </c>
      <c r="O95" s="881" t="s">
        <v>8036</v>
      </c>
      <c r="P95" s="898" t="s">
        <v>8208</v>
      </c>
      <c r="Q95" s="886">
        <f t="shared" si="3"/>
        <v>-1</v>
      </c>
      <c r="R95" s="945">
        <f t="shared" si="3"/>
        <v>-0.73</v>
      </c>
      <c r="S95" s="886">
        <f t="shared" si="4"/>
        <v>-3</v>
      </c>
      <c r="T95" s="945">
        <f t="shared" si="5"/>
        <v>-2.2000000000000002</v>
      </c>
      <c r="U95" s="953" t="s">
        <v>608</v>
      </c>
      <c r="V95" s="895" t="s">
        <v>608</v>
      </c>
      <c r="W95" s="895" t="s">
        <v>608</v>
      </c>
      <c r="X95" s="951" t="s">
        <v>608</v>
      </c>
      <c r="Y95" s="949"/>
    </row>
    <row r="96" spans="1:25" ht="14.4" customHeight="1" x14ac:dyDescent="0.3">
      <c r="A96" s="914" t="s">
        <v>8209</v>
      </c>
      <c r="B96" s="515">
        <v>1</v>
      </c>
      <c r="C96" s="901">
        <v>1.3</v>
      </c>
      <c r="D96" s="899">
        <v>12</v>
      </c>
      <c r="E96" s="902">
        <v>1</v>
      </c>
      <c r="F96" s="903">
        <v>1.3</v>
      </c>
      <c r="G96" s="887">
        <v>10</v>
      </c>
      <c r="H96" s="904"/>
      <c r="I96" s="905"/>
      <c r="J96" s="888"/>
      <c r="K96" s="906">
        <v>1.3</v>
      </c>
      <c r="L96" s="904">
        <v>4</v>
      </c>
      <c r="M96" s="904">
        <v>33</v>
      </c>
      <c r="N96" s="907">
        <v>11</v>
      </c>
      <c r="O96" s="904" t="s">
        <v>8036</v>
      </c>
      <c r="P96" s="908" t="s">
        <v>8210</v>
      </c>
      <c r="Q96" s="909">
        <f t="shared" si="3"/>
        <v>-1</v>
      </c>
      <c r="R96" s="944">
        <f t="shared" si="3"/>
        <v>-1.3</v>
      </c>
      <c r="S96" s="909">
        <f t="shared" si="4"/>
        <v>-1</v>
      </c>
      <c r="T96" s="944">
        <f t="shared" si="5"/>
        <v>-1.3</v>
      </c>
      <c r="U96" s="954" t="s">
        <v>608</v>
      </c>
      <c r="V96" s="515" t="s">
        <v>608</v>
      </c>
      <c r="W96" s="515" t="s">
        <v>608</v>
      </c>
      <c r="X96" s="952" t="s">
        <v>608</v>
      </c>
      <c r="Y96" s="950"/>
    </row>
    <row r="97" spans="1:25" ht="14.4" customHeight="1" x14ac:dyDescent="0.3">
      <c r="A97" s="913" t="s">
        <v>8211</v>
      </c>
      <c r="B97" s="895">
        <v>28</v>
      </c>
      <c r="C97" s="896">
        <v>11.68</v>
      </c>
      <c r="D97" s="897">
        <v>4.5</v>
      </c>
      <c r="E97" s="878">
        <v>38</v>
      </c>
      <c r="F97" s="879">
        <v>15.91</v>
      </c>
      <c r="G97" s="880">
        <v>4.5999999999999996</v>
      </c>
      <c r="H97" s="881">
        <v>35</v>
      </c>
      <c r="I97" s="882">
        <v>14.85</v>
      </c>
      <c r="J97" s="883">
        <v>4.7</v>
      </c>
      <c r="K97" s="884">
        <v>0.42</v>
      </c>
      <c r="L97" s="881">
        <v>2</v>
      </c>
      <c r="M97" s="881">
        <v>15</v>
      </c>
      <c r="N97" s="885">
        <v>5</v>
      </c>
      <c r="O97" s="881" t="s">
        <v>8036</v>
      </c>
      <c r="P97" s="898" t="s">
        <v>8212</v>
      </c>
      <c r="Q97" s="886">
        <f t="shared" si="3"/>
        <v>7</v>
      </c>
      <c r="R97" s="945">
        <f t="shared" si="3"/>
        <v>3.17</v>
      </c>
      <c r="S97" s="886">
        <f t="shared" si="4"/>
        <v>-3</v>
      </c>
      <c r="T97" s="945">
        <f t="shared" si="5"/>
        <v>-1.0600000000000005</v>
      </c>
      <c r="U97" s="953">
        <v>175</v>
      </c>
      <c r="V97" s="895">
        <v>164.5</v>
      </c>
      <c r="W97" s="895">
        <v>-10.5</v>
      </c>
      <c r="X97" s="951">
        <v>0.94</v>
      </c>
      <c r="Y97" s="949">
        <v>33</v>
      </c>
    </row>
    <row r="98" spans="1:25" ht="14.4" customHeight="1" x14ac:dyDescent="0.3">
      <c r="A98" s="914" t="s">
        <v>8213</v>
      </c>
      <c r="B98" s="515">
        <v>5</v>
      </c>
      <c r="C98" s="901">
        <v>2.8</v>
      </c>
      <c r="D98" s="899">
        <v>6</v>
      </c>
      <c r="E98" s="902">
        <v>5</v>
      </c>
      <c r="F98" s="903">
        <v>2.9</v>
      </c>
      <c r="G98" s="887">
        <v>6</v>
      </c>
      <c r="H98" s="904">
        <v>8</v>
      </c>
      <c r="I98" s="905">
        <v>4.47</v>
      </c>
      <c r="J98" s="888">
        <v>5.4</v>
      </c>
      <c r="K98" s="906">
        <v>0.56000000000000005</v>
      </c>
      <c r="L98" s="904">
        <v>2</v>
      </c>
      <c r="M98" s="904">
        <v>21</v>
      </c>
      <c r="N98" s="907">
        <v>7</v>
      </c>
      <c r="O98" s="904" t="s">
        <v>8036</v>
      </c>
      <c r="P98" s="908" t="s">
        <v>8214</v>
      </c>
      <c r="Q98" s="909">
        <f t="shared" si="3"/>
        <v>3</v>
      </c>
      <c r="R98" s="944">
        <f t="shared" si="3"/>
        <v>1.67</v>
      </c>
      <c r="S98" s="909">
        <f t="shared" si="4"/>
        <v>3</v>
      </c>
      <c r="T98" s="944">
        <f t="shared" si="5"/>
        <v>1.5699999999999998</v>
      </c>
      <c r="U98" s="954">
        <v>56</v>
      </c>
      <c r="V98" s="515">
        <v>43.2</v>
      </c>
      <c r="W98" s="515">
        <v>-12.799999999999997</v>
      </c>
      <c r="X98" s="952">
        <v>0.77142857142857146</v>
      </c>
      <c r="Y98" s="950">
        <v>1</v>
      </c>
    </row>
    <row r="99" spans="1:25" ht="14.4" customHeight="1" x14ac:dyDescent="0.3">
      <c r="A99" s="914" t="s">
        <v>8215</v>
      </c>
      <c r="B99" s="515">
        <v>3</v>
      </c>
      <c r="C99" s="901">
        <v>2.46</v>
      </c>
      <c r="D99" s="899">
        <v>6.3</v>
      </c>
      <c r="E99" s="902">
        <v>5</v>
      </c>
      <c r="F99" s="903">
        <v>4.58</v>
      </c>
      <c r="G99" s="887">
        <v>4.8</v>
      </c>
      <c r="H99" s="904">
        <v>4</v>
      </c>
      <c r="I99" s="905">
        <v>3.28</v>
      </c>
      <c r="J99" s="890">
        <v>8.8000000000000007</v>
      </c>
      <c r="K99" s="906">
        <v>0.82</v>
      </c>
      <c r="L99" s="904">
        <v>3</v>
      </c>
      <c r="M99" s="904">
        <v>24</v>
      </c>
      <c r="N99" s="907">
        <v>8</v>
      </c>
      <c r="O99" s="904" t="s">
        <v>8036</v>
      </c>
      <c r="P99" s="908" t="s">
        <v>8216</v>
      </c>
      <c r="Q99" s="909">
        <f t="shared" si="3"/>
        <v>1</v>
      </c>
      <c r="R99" s="944">
        <f t="shared" si="3"/>
        <v>0.81999999999999984</v>
      </c>
      <c r="S99" s="909">
        <f t="shared" si="4"/>
        <v>-1</v>
      </c>
      <c r="T99" s="944">
        <f t="shared" si="5"/>
        <v>-1.3000000000000003</v>
      </c>
      <c r="U99" s="954">
        <v>32</v>
      </c>
      <c r="V99" s="515">
        <v>35.200000000000003</v>
      </c>
      <c r="W99" s="515">
        <v>3.2000000000000028</v>
      </c>
      <c r="X99" s="952">
        <v>1.1000000000000001</v>
      </c>
      <c r="Y99" s="950">
        <v>7</v>
      </c>
    </row>
    <row r="100" spans="1:25" ht="14.4" customHeight="1" x14ac:dyDescent="0.3">
      <c r="A100" s="913" t="s">
        <v>8217</v>
      </c>
      <c r="B100" s="891">
        <v>1</v>
      </c>
      <c r="C100" s="892">
        <v>1.98</v>
      </c>
      <c r="D100" s="893">
        <v>3</v>
      </c>
      <c r="E100" s="900"/>
      <c r="F100" s="882"/>
      <c r="G100" s="883"/>
      <c r="H100" s="881"/>
      <c r="I100" s="882"/>
      <c r="J100" s="883"/>
      <c r="K100" s="884">
        <v>0.42</v>
      </c>
      <c r="L100" s="881">
        <v>1</v>
      </c>
      <c r="M100" s="881">
        <v>5</v>
      </c>
      <c r="N100" s="885">
        <v>2</v>
      </c>
      <c r="O100" s="881" t="s">
        <v>8036</v>
      </c>
      <c r="P100" s="898" t="s">
        <v>8218</v>
      </c>
      <c r="Q100" s="886">
        <f t="shared" si="3"/>
        <v>-1</v>
      </c>
      <c r="R100" s="945">
        <f t="shared" si="3"/>
        <v>-1.98</v>
      </c>
      <c r="S100" s="886">
        <f t="shared" si="4"/>
        <v>0</v>
      </c>
      <c r="T100" s="945">
        <f t="shared" si="5"/>
        <v>0</v>
      </c>
      <c r="U100" s="953" t="s">
        <v>608</v>
      </c>
      <c r="V100" s="895" t="s">
        <v>608</v>
      </c>
      <c r="W100" s="895" t="s">
        <v>608</v>
      </c>
      <c r="X100" s="951" t="s">
        <v>608</v>
      </c>
      <c r="Y100" s="949"/>
    </row>
    <row r="101" spans="1:25" ht="14.4" customHeight="1" x14ac:dyDescent="0.3">
      <c r="A101" s="913" t="s">
        <v>8219</v>
      </c>
      <c r="B101" s="891">
        <v>2</v>
      </c>
      <c r="C101" s="892">
        <v>2.98</v>
      </c>
      <c r="D101" s="893">
        <v>2</v>
      </c>
      <c r="E101" s="900">
        <v>1</v>
      </c>
      <c r="F101" s="882">
        <v>2.12</v>
      </c>
      <c r="G101" s="883">
        <v>5</v>
      </c>
      <c r="H101" s="881">
        <v>1</v>
      </c>
      <c r="I101" s="882">
        <v>2.12</v>
      </c>
      <c r="J101" s="883">
        <v>3</v>
      </c>
      <c r="K101" s="884">
        <v>2.12</v>
      </c>
      <c r="L101" s="881">
        <v>3</v>
      </c>
      <c r="M101" s="881">
        <v>24</v>
      </c>
      <c r="N101" s="885">
        <v>8</v>
      </c>
      <c r="O101" s="881" t="s">
        <v>8036</v>
      </c>
      <c r="P101" s="898" t="s">
        <v>8220</v>
      </c>
      <c r="Q101" s="886">
        <f t="shared" si="3"/>
        <v>-1</v>
      </c>
      <c r="R101" s="945">
        <f t="shared" si="3"/>
        <v>-0.85999999999999988</v>
      </c>
      <c r="S101" s="886">
        <f t="shared" si="4"/>
        <v>0</v>
      </c>
      <c r="T101" s="945">
        <f t="shared" si="5"/>
        <v>0</v>
      </c>
      <c r="U101" s="953">
        <v>8</v>
      </c>
      <c r="V101" s="895">
        <v>3</v>
      </c>
      <c r="W101" s="895">
        <v>-5</v>
      </c>
      <c r="X101" s="951">
        <v>0.375</v>
      </c>
      <c r="Y101" s="949"/>
    </row>
    <row r="102" spans="1:25" ht="14.4" customHeight="1" x14ac:dyDescent="0.3">
      <c r="A102" s="913" t="s">
        <v>8221</v>
      </c>
      <c r="B102" s="891">
        <v>3</v>
      </c>
      <c r="C102" s="892">
        <v>2.56</v>
      </c>
      <c r="D102" s="893">
        <v>4.3</v>
      </c>
      <c r="E102" s="900">
        <v>1</v>
      </c>
      <c r="F102" s="882">
        <v>0.57999999999999996</v>
      </c>
      <c r="G102" s="883">
        <v>2</v>
      </c>
      <c r="H102" s="881"/>
      <c r="I102" s="882"/>
      <c r="J102" s="883"/>
      <c r="K102" s="884">
        <v>0.85</v>
      </c>
      <c r="L102" s="881">
        <v>3</v>
      </c>
      <c r="M102" s="881">
        <v>27</v>
      </c>
      <c r="N102" s="885">
        <v>9</v>
      </c>
      <c r="O102" s="881" t="s">
        <v>8036</v>
      </c>
      <c r="P102" s="898" t="s">
        <v>8222</v>
      </c>
      <c r="Q102" s="886">
        <f t="shared" si="3"/>
        <v>-3</v>
      </c>
      <c r="R102" s="945">
        <f t="shared" si="3"/>
        <v>-2.56</v>
      </c>
      <c r="S102" s="886">
        <f t="shared" si="4"/>
        <v>-1</v>
      </c>
      <c r="T102" s="945">
        <f t="shared" si="5"/>
        <v>-0.57999999999999996</v>
      </c>
      <c r="U102" s="953" t="s">
        <v>608</v>
      </c>
      <c r="V102" s="895" t="s">
        <v>608</v>
      </c>
      <c r="W102" s="895" t="s">
        <v>608</v>
      </c>
      <c r="X102" s="951" t="s">
        <v>608</v>
      </c>
      <c r="Y102" s="949"/>
    </row>
    <row r="103" spans="1:25" ht="14.4" customHeight="1" x14ac:dyDescent="0.3">
      <c r="A103" s="914" t="s">
        <v>8223</v>
      </c>
      <c r="B103" s="911"/>
      <c r="C103" s="912"/>
      <c r="D103" s="894"/>
      <c r="E103" s="910">
        <v>1</v>
      </c>
      <c r="F103" s="905">
        <v>1.24</v>
      </c>
      <c r="G103" s="888">
        <v>15</v>
      </c>
      <c r="H103" s="904"/>
      <c r="I103" s="905"/>
      <c r="J103" s="888"/>
      <c r="K103" s="906">
        <v>1.24</v>
      </c>
      <c r="L103" s="904">
        <v>5</v>
      </c>
      <c r="M103" s="904">
        <v>42</v>
      </c>
      <c r="N103" s="907">
        <v>14</v>
      </c>
      <c r="O103" s="904" t="s">
        <v>8036</v>
      </c>
      <c r="P103" s="908" t="s">
        <v>8224</v>
      </c>
      <c r="Q103" s="909">
        <f t="shared" si="3"/>
        <v>0</v>
      </c>
      <c r="R103" s="944">
        <f t="shared" si="3"/>
        <v>0</v>
      </c>
      <c r="S103" s="909">
        <f t="shared" si="4"/>
        <v>-1</v>
      </c>
      <c r="T103" s="944">
        <f t="shared" si="5"/>
        <v>-1.24</v>
      </c>
      <c r="U103" s="954" t="s">
        <v>608</v>
      </c>
      <c r="V103" s="515" t="s">
        <v>608</v>
      </c>
      <c r="W103" s="515" t="s">
        <v>608</v>
      </c>
      <c r="X103" s="952" t="s">
        <v>608</v>
      </c>
      <c r="Y103" s="950"/>
    </row>
    <row r="104" spans="1:25" ht="14.4" customHeight="1" x14ac:dyDescent="0.3">
      <c r="A104" s="913" t="s">
        <v>8225</v>
      </c>
      <c r="B104" s="895"/>
      <c r="C104" s="896"/>
      <c r="D104" s="897"/>
      <c r="E104" s="900"/>
      <c r="F104" s="882"/>
      <c r="G104" s="883"/>
      <c r="H104" s="878">
        <v>1</v>
      </c>
      <c r="I104" s="879">
        <v>1.45</v>
      </c>
      <c r="J104" s="880">
        <v>6</v>
      </c>
      <c r="K104" s="884">
        <v>1.45</v>
      </c>
      <c r="L104" s="881">
        <v>4</v>
      </c>
      <c r="M104" s="881">
        <v>33</v>
      </c>
      <c r="N104" s="885">
        <v>11</v>
      </c>
      <c r="O104" s="881" t="s">
        <v>8036</v>
      </c>
      <c r="P104" s="898" t="s">
        <v>8226</v>
      </c>
      <c r="Q104" s="886">
        <f t="shared" si="3"/>
        <v>1</v>
      </c>
      <c r="R104" s="945">
        <f t="shared" si="3"/>
        <v>1.45</v>
      </c>
      <c r="S104" s="886">
        <f t="shared" si="4"/>
        <v>1</v>
      </c>
      <c r="T104" s="945">
        <f t="shared" si="5"/>
        <v>1.45</v>
      </c>
      <c r="U104" s="953">
        <v>11</v>
      </c>
      <c r="V104" s="895">
        <v>6</v>
      </c>
      <c r="W104" s="895">
        <v>-5</v>
      </c>
      <c r="X104" s="951">
        <v>0.54545454545454541</v>
      </c>
      <c r="Y104" s="949"/>
    </row>
    <row r="105" spans="1:25" ht="14.4" customHeight="1" x14ac:dyDescent="0.3">
      <c r="A105" s="913" t="s">
        <v>8227</v>
      </c>
      <c r="B105" s="891">
        <v>1</v>
      </c>
      <c r="C105" s="892">
        <v>0.39</v>
      </c>
      <c r="D105" s="893">
        <v>14</v>
      </c>
      <c r="E105" s="900">
        <v>1</v>
      </c>
      <c r="F105" s="882">
        <v>0.39</v>
      </c>
      <c r="G105" s="883">
        <v>10</v>
      </c>
      <c r="H105" s="881"/>
      <c r="I105" s="882"/>
      <c r="J105" s="883"/>
      <c r="K105" s="884">
        <v>0.39</v>
      </c>
      <c r="L105" s="881">
        <v>2</v>
      </c>
      <c r="M105" s="881">
        <v>15</v>
      </c>
      <c r="N105" s="885">
        <v>5</v>
      </c>
      <c r="O105" s="881" t="s">
        <v>8036</v>
      </c>
      <c r="P105" s="898" t="s">
        <v>8228</v>
      </c>
      <c r="Q105" s="886">
        <f t="shared" si="3"/>
        <v>-1</v>
      </c>
      <c r="R105" s="945">
        <f t="shared" si="3"/>
        <v>-0.39</v>
      </c>
      <c r="S105" s="886">
        <f t="shared" si="4"/>
        <v>-1</v>
      </c>
      <c r="T105" s="945">
        <f t="shared" si="5"/>
        <v>-0.39</v>
      </c>
      <c r="U105" s="953" t="s">
        <v>608</v>
      </c>
      <c r="V105" s="895" t="s">
        <v>608</v>
      </c>
      <c r="W105" s="895" t="s">
        <v>608</v>
      </c>
      <c r="X105" s="951" t="s">
        <v>608</v>
      </c>
      <c r="Y105" s="949"/>
    </row>
    <row r="106" spans="1:25" ht="14.4" customHeight="1" x14ac:dyDescent="0.3">
      <c r="A106" s="914" t="s">
        <v>8229</v>
      </c>
      <c r="B106" s="911">
        <v>1</v>
      </c>
      <c r="C106" s="912">
        <v>0.53</v>
      </c>
      <c r="D106" s="894">
        <v>3</v>
      </c>
      <c r="E106" s="910"/>
      <c r="F106" s="905"/>
      <c r="G106" s="888"/>
      <c r="H106" s="904"/>
      <c r="I106" s="905"/>
      <c r="J106" s="888"/>
      <c r="K106" s="906">
        <v>0.53</v>
      </c>
      <c r="L106" s="904">
        <v>2</v>
      </c>
      <c r="M106" s="904">
        <v>21</v>
      </c>
      <c r="N106" s="907">
        <v>7</v>
      </c>
      <c r="O106" s="904" t="s">
        <v>8036</v>
      </c>
      <c r="P106" s="908" t="s">
        <v>8230</v>
      </c>
      <c r="Q106" s="909">
        <f t="shared" si="3"/>
        <v>-1</v>
      </c>
      <c r="R106" s="944">
        <f t="shared" si="3"/>
        <v>-0.53</v>
      </c>
      <c r="S106" s="909">
        <f t="shared" si="4"/>
        <v>0</v>
      </c>
      <c r="T106" s="944">
        <f t="shared" si="5"/>
        <v>0</v>
      </c>
      <c r="U106" s="954" t="s">
        <v>608</v>
      </c>
      <c r="V106" s="515" t="s">
        <v>608</v>
      </c>
      <c r="W106" s="515" t="s">
        <v>608</v>
      </c>
      <c r="X106" s="952" t="s">
        <v>608</v>
      </c>
      <c r="Y106" s="950"/>
    </row>
    <row r="107" spans="1:25" ht="14.4" customHeight="1" x14ac:dyDescent="0.3">
      <c r="A107" s="913" t="s">
        <v>8231</v>
      </c>
      <c r="B107" s="895">
        <v>1</v>
      </c>
      <c r="C107" s="896">
        <v>0.37</v>
      </c>
      <c r="D107" s="897">
        <v>2</v>
      </c>
      <c r="E107" s="878">
        <v>2</v>
      </c>
      <c r="F107" s="879">
        <v>0.73</v>
      </c>
      <c r="G107" s="880">
        <v>4</v>
      </c>
      <c r="H107" s="881">
        <v>1</v>
      </c>
      <c r="I107" s="882">
        <v>0.37</v>
      </c>
      <c r="J107" s="883">
        <v>3</v>
      </c>
      <c r="K107" s="884">
        <v>0.37</v>
      </c>
      <c r="L107" s="881">
        <v>1</v>
      </c>
      <c r="M107" s="881">
        <v>12</v>
      </c>
      <c r="N107" s="885">
        <v>4</v>
      </c>
      <c r="O107" s="881" t="s">
        <v>8036</v>
      </c>
      <c r="P107" s="898" t="s">
        <v>8232</v>
      </c>
      <c r="Q107" s="886">
        <f t="shared" si="3"/>
        <v>0</v>
      </c>
      <c r="R107" s="945">
        <f t="shared" si="3"/>
        <v>0</v>
      </c>
      <c r="S107" s="886">
        <f t="shared" si="4"/>
        <v>-1</v>
      </c>
      <c r="T107" s="945">
        <f t="shared" si="5"/>
        <v>-0.36</v>
      </c>
      <c r="U107" s="953">
        <v>4</v>
      </c>
      <c r="V107" s="895">
        <v>3</v>
      </c>
      <c r="W107" s="895">
        <v>-1</v>
      </c>
      <c r="X107" s="951">
        <v>0.75</v>
      </c>
      <c r="Y107" s="949"/>
    </row>
    <row r="108" spans="1:25" ht="14.4" customHeight="1" x14ac:dyDescent="0.3">
      <c r="A108" s="913" t="s">
        <v>8233</v>
      </c>
      <c r="B108" s="895">
        <v>1</v>
      </c>
      <c r="C108" s="896">
        <v>0.32</v>
      </c>
      <c r="D108" s="897">
        <v>7</v>
      </c>
      <c r="E108" s="878">
        <v>2</v>
      </c>
      <c r="F108" s="879">
        <v>0.63</v>
      </c>
      <c r="G108" s="880">
        <v>4.5</v>
      </c>
      <c r="H108" s="881">
        <v>1</v>
      </c>
      <c r="I108" s="882">
        <v>0.32</v>
      </c>
      <c r="J108" s="889">
        <v>5</v>
      </c>
      <c r="K108" s="884">
        <v>0.32</v>
      </c>
      <c r="L108" s="881">
        <v>1</v>
      </c>
      <c r="M108" s="881">
        <v>12</v>
      </c>
      <c r="N108" s="885">
        <v>4</v>
      </c>
      <c r="O108" s="881" t="s">
        <v>8036</v>
      </c>
      <c r="P108" s="898" t="s">
        <v>8234</v>
      </c>
      <c r="Q108" s="886">
        <f t="shared" si="3"/>
        <v>0</v>
      </c>
      <c r="R108" s="945">
        <f t="shared" si="3"/>
        <v>0</v>
      </c>
      <c r="S108" s="886">
        <f t="shared" si="4"/>
        <v>-1</v>
      </c>
      <c r="T108" s="945">
        <f t="shared" si="5"/>
        <v>-0.31</v>
      </c>
      <c r="U108" s="953">
        <v>4</v>
      </c>
      <c r="V108" s="895">
        <v>5</v>
      </c>
      <c r="W108" s="895">
        <v>1</v>
      </c>
      <c r="X108" s="951">
        <v>1.25</v>
      </c>
      <c r="Y108" s="949">
        <v>1</v>
      </c>
    </row>
    <row r="109" spans="1:25" ht="14.4" customHeight="1" x14ac:dyDescent="0.3">
      <c r="A109" s="913" t="s">
        <v>8235</v>
      </c>
      <c r="B109" s="895">
        <v>5</v>
      </c>
      <c r="C109" s="896">
        <v>1.77</v>
      </c>
      <c r="D109" s="897">
        <v>4</v>
      </c>
      <c r="E109" s="878">
        <v>11</v>
      </c>
      <c r="F109" s="879">
        <v>3.89</v>
      </c>
      <c r="G109" s="880">
        <v>2.9</v>
      </c>
      <c r="H109" s="881">
        <v>3</v>
      </c>
      <c r="I109" s="882">
        <v>1.06</v>
      </c>
      <c r="J109" s="883">
        <v>2</v>
      </c>
      <c r="K109" s="884">
        <v>0.35</v>
      </c>
      <c r="L109" s="881">
        <v>1</v>
      </c>
      <c r="M109" s="881">
        <v>12</v>
      </c>
      <c r="N109" s="885">
        <v>4</v>
      </c>
      <c r="O109" s="881" t="s">
        <v>8036</v>
      </c>
      <c r="P109" s="898" t="s">
        <v>8236</v>
      </c>
      <c r="Q109" s="886">
        <f t="shared" si="3"/>
        <v>-2</v>
      </c>
      <c r="R109" s="945">
        <f t="shared" si="3"/>
        <v>-0.71</v>
      </c>
      <c r="S109" s="886">
        <f t="shared" si="4"/>
        <v>-8</v>
      </c>
      <c r="T109" s="945">
        <f t="shared" si="5"/>
        <v>-2.83</v>
      </c>
      <c r="U109" s="953">
        <v>12</v>
      </c>
      <c r="V109" s="895">
        <v>6</v>
      </c>
      <c r="W109" s="895">
        <v>-6</v>
      </c>
      <c r="X109" s="951">
        <v>0.5</v>
      </c>
      <c r="Y109" s="949"/>
    </row>
    <row r="110" spans="1:25" ht="14.4" customHeight="1" x14ac:dyDescent="0.3">
      <c r="A110" s="914" t="s">
        <v>8237</v>
      </c>
      <c r="B110" s="515">
        <v>2</v>
      </c>
      <c r="C110" s="901">
        <v>0.89</v>
      </c>
      <c r="D110" s="899">
        <v>2.5</v>
      </c>
      <c r="E110" s="902"/>
      <c r="F110" s="903"/>
      <c r="G110" s="887"/>
      <c r="H110" s="904">
        <v>1</v>
      </c>
      <c r="I110" s="905">
        <v>0.45</v>
      </c>
      <c r="J110" s="888">
        <v>4</v>
      </c>
      <c r="K110" s="906">
        <v>0.45</v>
      </c>
      <c r="L110" s="904">
        <v>2</v>
      </c>
      <c r="M110" s="904">
        <v>15</v>
      </c>
      <c r="N110" s="907">
        <v>5</v>
      </c>
      <c r="O110" s="904" t="s">
        <v>8036</v>
      </c>
      <c r="P110" s="908" t="s">
        <v>8238</v>
      </c>
      <c r="Q110" s="909">
        <f t="shared" si="3"/>
        <v>-1</v>
      </c>
      <c r="R110" s="944">
        <f t="shared" si="3"/>
        <v>-0.44</v>
      </c>
      <c r="S110" s="909">
        <f t="shared" si="4"/>
        <v>1</v>
      </c>
      <c r="T110" s="944">
        <f t="shared" si="5"/>
        <v>0.45</v>
      </c>
      <c r="U110" s="954">
        <v>5</v>
      </c>
      <c r="V110" s="515">
        <v>4</v>
      </c>
      <c r="W110" s="515">
        <v>-1</v>
      </c>
      <c r="X110" s="952">
        <v>0.8</v>
      </c>
      <c r="Y110" s="950"/>
    </row>
    <row r="111" spans="1:25" ht="14.4" customHeight="1" x14ac:dyDescent="0.3">
      <c r="A111" s="914" t="s">
        <v>8239</v>
      </c>
      <c r="B111" s="515"/>
      <c r="C111" s="901"/>
      <c r="D111" s="899"/>
      <c r="E111" s="902">
        <v>1</v>
      </c>
      <c r="F111" s="903">
        <v>0.64</v>
      </c>
      <c r="G111" s="887">
        <v>3</v>
      </c>
      <c r="H111" s="904"/>
      <c r="I111" s="905"/>
      <c r="J111" s="888"/>
      <c r="K111" s="906">
        <v>0.64</v>
      </c>
      <c r="L111" s="904">
        <v>2</v>
      </c>
      <c r="M111" s="904">
        <v>21</v>
      </c>
      <c r="N111" s="907">
        <v>7</v>
      </c>
      <c r="O111" s="904" t="s">
        <v>8036</v>
      </c>
      <c r="P111" s="908" t="s">
        <v>8240</v>
      </c>
      <c r="Q111" s="909">
        <f t="shared" si="3"/>
        <v>0</v>
      </c>
      <c r="R111" s="944">
        <f t="shared" si="3"/>
        <v>0</v>
      </c>
      <c r="S111" s="909">
        <f t="shared" si="4"/>
        <v>-1</v>
      </c>
      <c r="T111" s="944">
        <f t="shared" si="5"/>
        <v>-0.64</v>
      </c>
      <c r="U111" s="954" t="s">
        <v>608</v>
      </c>
      <c r="V111" s="515" t="s">
        <v>608</v>
      </c>
      <c r="W111" s="515" t="s">
        <v>608</v>
      </c>
      <c r="X111" s="952" t="s">
        <v>608</v>
      </c>
      <c r="Y111" s="950"/>
    </row>
    <row r="112" spans="1:25" ht="14.4" customHeight="1" x14ac:dyDescent="0.3">
      <c r="A112" s="913" t="s">
        <v>8241</v>
      </c>
      <c r="B112" s="895">
        <v>3</v>
      </c>
      <c r="C112" s="896">
        <v>0.96</v>
      </c>
      <c r="D112" s="897">
        <v>3</v>
      </c>
      <c r="E112" s="900">
        <v>1</v>
      </c>
      <c r="F112" s="882">
        <v>0.32</v>
      </c>
      <c r="G112" s="883">
        <v>4</v>
      </c>
      <c r="H112" s="878">
        <v>5</v>
      </c>
      <c r="I112" s="879">
        <v>1.61</v>
      </c>
      <c r="J112" s="880">
        <v>3.8</v>
      </c>
      <c r="K112" s="884">
        <v>0.32</v>
      </c>
      <c r="L112" s="881">
        <v>1</v>
      </c>
      <c r="M112" s="881">
        <v>12</v>
      </c>
      <c r="N112" s="885">
        <v>4</v>
      </c>
      <c r="O112" s="881" t="s">
        <v>8036</v>
      </c>
      <c r="P112" s="898" t="s">
        <v>8242</v>
      </c>
      <c r="Q112" s="886">
        <f t="shared" si="3"/>
        <v>2</v>
      </c>
      <c r="R112" s="945">
        <f t="shared" si="3"/>
        <v>0.65000000000000013</v>
      </c>
      <c r="S112" s="886">
        <f t="shared" si="4"/>
        <v>4</v>
      </c>
      <c r="T112" s="945">
        <f t="shared" si="5"/>
        <v>1.29</v>
      </c>
      <c r="U112" s="953">
        <v>20</v>
      </c>
      <c r="V112" s="895">
        <v>19</v>
      </c>
      <c r="W112" s="895">
        <v>-1</v>
      </c>
      <c r="X112" s="951">
        <v>0.95</v>
      </c>
      <c r="Y112" s="949">
        <v>3</v>
      </c>
    </row>
    <row r="113" spans="1:25" ht="14.4" customHeight="1" x14ac:dyDescent="0.3">
      <c r="A113" s="914" t="s">
        <v>8243</v>
      </c>
      <c r="B113" s="515"/>
      <c r="C113" s="901"/>
      <c r="D113" s="899"/>
      <c r="E113" s="910"/>
      <c r="F113" s="905"/>
      <c r="G113" s="888"/>
      <c r="H113" s="902">
        <v>1</v>
      </c>
      <c r="I113" s="903">
        <v>0.45</v>
      </c>
      <c r="J113" s="887">
        <v>3</v>
      </c>
      <c r="K113" s="906">
        <v>0.45</v>
      </c>
      <c r="L113" s="904">
        <v>2</v>
      </c>
      <c r="M113" s="904">
        <v>18</v>
      </c>
      <c r="N113" s="907">
        <v>6</v>
      </c>
      <c r="O113" s="904" t="s">
        <v>8036</v>
      </c>
      <c r="P113" s="908" t="s">
        <v>8244</v>
      </c>
      <c r="Q113" s="909">
        <f t="shared" si="3"/>
        <v>1</v>
      </c>
      <c r="R113" s="944">
        <f t="shared" si="3"/>
        <v>0.45</v>
      </c>
      <c r="S113" s="909">
        <f t="shared" si="4"/>
        <v>1</v>
      </c>
      <c r="T113" s="944">
        <f t="shared" si="5"/>
        <v>0.45</v>
      </c>
      <c r="U113" s="954">
        <v>6</v>
      </c>
      <c r="V113" s="515">
        <v>3</v>
      </c>
      <c r="W113" s="515">
        <v>-3</v>
      </c>
      <c r="X113" s="952">
        <v>0.5</v>
      </c>
      <c r="Y113" s="950"/>
    </row>
    <row r="114" spans="1:25" ht="14.4" customHeight="1" x14ac:dyDescent="0.3">
      <c r="A114" s="913" t="s">
        <v>8245</v>
      </c>
      <c r="B114" s="895">
        <v>2</v>
      </c>
      <c r="C114" s="896">
        <v>6.59</v>
      </c>
      <c r="D114" s="897">
        <v>28.5</v>
      </c>
      <c r="E114" s="878">
        <v>2</v>
      </c>
      <c r="F114" s="879">
        <v>6.59</v>
      </c>
      <c r="G114" s="880">
        <v>20</v>
      </c>
      <c r="H114" s="881">
        <v>3</v>
      </c>
      <c r="I114" s="882">
        <v>9.8800000000000008</v>
      </c>
      <c r="J114" s="883">
        <v>11.7</v>
      </c>
      <c r="K114" s="884">
        <v>3.29</v>
      </c>
      <c r="L114" s="881">
        <v>4</v>
      </c>
      <c r="M114" s="881">
        <v>36</v>
      </c>
      <c r="N114" s="885">
        <v>12</v>
      </c>
      <c r="O114" s="881" t="s">
        <v>8036</v>
      </c>
      <c r="P114" s="898" t="s">
        <v>8246</v>
      </c>
      <c r="Q114" s="886">
        <f t="shared" si="3"/>
        <v>1</v>
      </c>
      <c r="R114" s="945">
        <f t="shared" si="3"/>
        <v>3.2900000000000009</v>
      </c>
      <c r="S114" s="886">
        <f t="shared" si="4"/>
        <v>1</v>
      </c>
      <c r="T114" s="945">
        <f t="shared" si="5"/>
        <v>3.2900000000000009</v>
      </c>
      <c r="U114" s="953">
        <v>36</v>
      </c>
      <c r="V114" s="895">
        <v>35.099999999999994</v>
      </c>
      <c r="W114" s="895">
        <v>-0.90000000000000568</v>
      </c>
      <c r="X114" s="951">
        <v>0.97499999999999987</v>
      </c>
      <c r="Y114" s="949">
        <v>3</v>
      </c>
    </row>
    <row r="115" spans="1:25" ht="14.4" customHeight="1" x14ac:dyDescent="0.3">
      <c r="A115" s="914" t="s">
        <v>8247</v>
      </c>
      <c r="B115" s="515"/>
      <c r="C115" s="901"/>
      <c r="D115" s="899"/>
      <c r="E115" s="902">
        <v>2</v>
      </c>
      <c r="F115" s="903">
        <v>8.17</v>
      </c>
      <c r="G115" s="887">
        <v>20</v>
      </c>
      <c r="H115" s="904"/>
      <c r="I115" s="905"/>
      <c r="J115" s="888"/>
      <c r="K115" s="906">
        <v>4.09</v>
      </c>
      <c r="L115" s="904">
        <v>5</v>
      </c>
      <c r="M115" s="904">
        <v>45</v>
      </c>
      <c r="N115" s="907">
        <v>15</v>
      </c>
      <c r="O115" s="904" t="s">
        <v>8036</v>
      </c>
      <c r="P115" s="908" t="s">
        <v>8248</v>
      </c>
      <c r="Q115" s="909">
        <f t="shared" si="3"/>
        <v>0</v>
      </c>
      <c r="R115" s="944">
        <f t="shared" si="3"/>
        <v>0</v>
      </c>
      <c r="S115" s="909">
        <f t="shared" si="4"/>
        <v>-2</v>
      </c>
      <c r="T115" s="944">
        <f t="shared" si="5"/>
        <v>-8.17</v>
      </c>
      <c r="U115" s="954" t="s">
        <v>608</v>
      </c>
      <c r="V115" s="515" t="s">
        <v>608</v>
      </c>
      <c r="W115" s="515" t="s">
        <v>608</v>
      </c>
      <c r="X115" s="952" t="s">
        <v>608</v>
      </c>
      <c r="Y115" s="950"/>
    </row>
    <row r="116" spans="1:25" ht="14.4" customHeight="1" x14ac:dyDescent="0.3">
      <c r="A116" s="914" t="s">
        <v>8249</v>
      </c>
      <c r="B116" s="515"/>
      <c r="C116" s="901"/>
      <c r="D116" s="899"/>
      <c r="E116" s="902">
        <v>1</v>
      </c>
      <c r="F116" s="903">
        <v>6.37</v>
      </c>
      <c r="G116" s="887">
        <v>14</v>
      </c>
      <c r="H116" s="904"/>
      <c r="I116" s="905"/>
      <c r="J116" s="888"/>
      <c r="K116" s="906">
        <v>6.37</v>
      </c>
      <c r="L116" s="904">
        <v>7</v>
      </c>
      <c r="M116" s="904">
        <v>60</v>
      </c>
      <c r="N116" s="907">
        <v>20</v>
      </c>
      <c r="O116" s="904" t="s">
        <v>8036</v>
      </c>
      <c r="P116" s="908" t="s">
        <v>8250</v>
      </c>
      <c r="Q116" s="909">
        <f t="shared" si="3"/>
        <v>0</v>
      </c>
      <c r="R116" s="944">
        <f t="shared" si="3"/>
        <v>0</v>
      </c>
      <c r="S116" s="909">
        <f t="shared" si="4"/>
        <v>-1</v>
      </c>
      <c r="T116" s="944">
        <f t="shared" si="5"/>
        <v>-6.37</v>
      </c>
      <c r="U116" s="954" t="s">
        <v>608</v>
      </c>
      <c r="V116" s="515" t="s">
        <v>608</v>
      </c>
      <c r="W116" s="515" t="s">
        <v>608</v>
      </c>
      <c r="X116" s="952" t="s">
        <v>608</v>
      </c>
      <c r="Y116" s="950"/>
    </row>
    <row r="117" spans="1:25" ht="14.4" customHeight="1" x14ac:dyDescent="0.3">
      <c r="A117" s="913" t="s">
        <v>8251</v>
      </c>
      <c r="B117" s="895">
        <v>1</v>
      </c>
      <c r="C117" s="896">
        <v>3.01</v>
      </c>
      <c r="D117" s="897">
        <v>8</v>
      </c>
      <c r="E117" s="878">
        <v>2</v>
      </c>
      <c r="F117" s="879">
        <v>6.03</v>
      </c>
      <c r="G117" s="880">
        <v>11.5</v>
      </c>
      <c r="H117" s="881">
        <v>2</v>
      </c>
      <c r="I117" s="882">
        <v>6.03</v>
      </c>
      <c r="J117" s="889">
        <v>13.5</v>
      </c>
      <c r="K117" s="884">
        <v>3.01</v>
      </c>
      <c r="L117" s="881">
        <v>4</v>
      </c>
      <c r="M117" s="881">
        <v>33</v>
      </c>
      <c r="N117" s="885">
        <v>11</v>
      </c>
      <c r="O117" s="881" t="s">
        <v>8036</v>
      </c>
      <c r="P117" s="898" t="s">
        <v>8252</v>
      </c>
      <c r="Q117" s="886">
        <f t="shared" si="3"/>
        <v>1</v>
      </c>
      <c r="R117" s="945">
        <f t="shared" si="3"/>
        <v>3.0200000000000005</v>
      </c>
      <c r="S117" s="886">
        <f t="shared" si="4"/>
        <v>0</v>
      </c>
      <c r="T117" s="945">
        <f t="shared" si="5"/>
        <v>0</v>
      </c>
      <c r="U117" s="953">
        <v>22</v>
      </c>
      <c r="V117" s="895">
        <v>27</v>
      </c>
      <c r="W117" s="895">
        <v>5</v>
      </c>
      <c r="X117" s="951">
        <v>1.2272727272727273</v>
      </c>
      <c r="Y117" s="949">
        <v>9</v>
      </c>
    </row>
    <row r="118" spans="1:25" ht="14.4" customHeight="1" x14ac:dyDescent="0.3">
      <c r="A118" s="914" t="s">
        <v>8253</v>
      </c>
      <c r="B118" s="515">
        <v>2</v>
      </c>
      <c r="C118" s="901">
        <v>9.2899999999999991</v>
      </c>
      <c r="D118" s="899">
        <v>11</v>
      </c>
      <c r="E118" s="902">
        <v>2</v>
      </c>
      <c r="F118" s="903">
        <v>9.2899999999999991</v>
      </c>
      <c r="G118" s="887">
        <v>38</v>
      </c>
      <c r="H118" s="904">
        <v>1</v>
      </c>
      <c r="I118" s="905">
        <v>4.6500000000000004</v>
      </c>
      <c r="J118" s="888">
        <v>15</v>
      </c>
      <c r="K118" s="906">
        <v>4.6500000000000004</v>
      </c>
      <c r="L118" s="904">
        <v>5</v>
      </c>
      <c r="M118" s="904">
        <v>45</v>
      </c>
      <c r="N118" s="907">
        <v>15</v>
      </c>
      <c r="O118" s="904" t="s">
        <v>8036</v>
      </c>
      <c r="P118" s="908" t="s">
        <v>8254</v>
      </c>
      <c r="Q118" s="909">
        <f t="shared" si="3"/>
        <v>-1</v>
      </c>
      <c r="R118" s="944">
        <f t="shared" si="3"/>
        <v>-4.6399999999999988</v>
      </c>
      <c r="S118" s="909">
        <f t="shared" si="4"/>
        <v>-1</v>
      </c>
      <c r="T118" s="944">
        <f t="shared" si="5"/>
        <v>-4.6399999999999988</v>
      </c>
      <c r="U118" s="954">
        <v>15</v>
      </c>
      <c r="V118" s="515">
        <v>15</v>
      </c>
      <c r="W118" s="515">
        <v>0</v>
      </c>
      <c r="X118" s="952">
        <v>1</v>
      </c>
      <c r="Y118" s="950"/>
    </row>
    <row r="119" spans="1:25" ht="14.4" customHeight="1" x14ac:dyDescent="0.3">
      <c r="A119" s="913" t="s">
        <v>8255</v>
      </c>
      <c r="B119" s="891">
        <v>2</v>
      </c>
      <c r="C119" s="892">
        <v>4</v>
      </c>
      <c r="D119" s="893">
        <v>9</v>
      </c>
      <c r="E119" s="900"/>
      <c r="F119" s="882"/>
      <c r="G119" s="883"/>
      <c r="H119" s="881"/>
      <c r="I119" s="882"/>
      <c r="J119" s="883"/>
      <c r="K119" s="884">
        <v>1.64</v>
      </c>
      <c r="L119" s="881">
        <v>3</v>
      </c>
      <c r="M119" s="881">
        <v>27</v>
      </c>
      <c r="N119" s="885">
        <v>9</v>
      </c>
      <c r="O119" s="881" t="s">
        <v>8036</v>
      </c>
      <c r="P119" s="898" t="s">
        <v>8256</v>
      </c>
      <c r="Q119" s="886">
        <f t="shared" si="3"/>
        <v>-2</v>
      </c>
      <c r="R119" s="945">
        <f t="shared" si="3"/>
        <v>-4</v>
      </c>
      <c r="S119" s="886">
        <f t="shared" si="4"/>
        <v>0</v>
      </c>
      <c r="T119" s="945">
        <f t="shared" si="5"/>
        <v>0</v>
      </c>
      <c r="U119" s="953" t="s">
        <v>608</v>
      </c>
      <c r="V119" s="895" t="s">
        <v>608</v>
      </c>
      <c r="W119" s="895" t="s">
        <v>608</v>
      </c>
      <c r="X119" s="951" t="s">
        <v>608</v>
      </c>
      <c r="Y119" s="949"/>
    </row>
    <row r="120" spans="1:25" ht="14.4" customHeight="1" x14ac:dyDescent="0.3">
      <c r="A120" s="914" t="s">
        <v>8257</v>
      </c>
      <c r="B120" s="911">
        <v>1</v>
      </c>
      <c r="C120" s="912">
        <v>2.5499999999999998</v>
      </c>
      <c r="D120" s="894">
        <v>10</v>
      </c>
      <c r="E120" s="910"/>
      <c r="F120" s="905"/>
      <c r="G120" s="888"/>
      <c r="H120" s="904">
        <v>1</v>
      </c>
      <c r="I120" s="905">
        <v>2.5499999999999998</v>
      </c>
      <c r="J120" s="890">
        <v>13</v>
      </c>
      <c r="K120" s="906">
        <v>2.5499999999999998</v>
      </c>
      <c r="L120" s="904">
        <v>4</v>
      </c>
      <c r="M120" s="904">
        <v>36</v>
      </c>
      <c r="N120" s="907">
        <v>12</v>
      </c>
      <c r="O120" s="904" t="s">
        <v>8036</v>
      </c>
      <c r="P120" s="908" t="s">
        <v>8258</v>
      </c>
      <c r="Q120" s="909">
        <f t="shared" si="3"/>
        <v>0</v>
      </c>
      <c r="R120" s="944">
        <f t="shared" si="3"/>
        <v>0</v>
      </c>
      <c r="S120" s="909">
        <f t="shared" si="4"/>
        <v>1</v>
      </c>
      <c r="T120" s="944">
        <f t="shared" si="5"/>
        <v>2.5499999999999998</v>
      </c>
      <c r="U120" s="954">
        <v>12</v>
      </c>
      <c r="V120" s="515">
        <v>13</v>
      </c>
      <c r="W120" s="515">
        <v>1</v>
      </c>
      <c r="X120" s="952">
        <v>1.0833333333333333</v>
      </c>
      <c r="Y120" s="950">
        <v>1</v>
      </c>
    </row>
    <row r="121" spans="1:25" ht="14.4" customHeight="1" x14ac:dyDescent="0.3">
      <c r="A121" s="914" t="s">
        <v>8259</v>
      </c>
      <c r="B121" s="911"/>
      <c r="C121" s="912"/>
      <c r="D121" s="894"/>
      <c r="E121" s="910"/>
      <c r="F121" s="905"/>
      <c r="G121" s="888"/>
      <c r="H121" s="904">
        <v>1</v>
      </c>
      <c r="I121" s="905">
        <v>4.2</v>
      </c>
      <c r="J121" s="888">
        <v>8</v>
      </c>
      <c r="K121" s="906">
        <v>4.2</v>
      </c>
      <c r="L121" s="904">
        <v>5</v>
      </c>
      <c r="M121" s="904">
        <v>45</v>
      </c>
      <c r="N121" s="907">
        <v>15</v>
      </c>
      <c r="O121" s="904" t="s">
        <v>8036</v>
      </c>
      <c r="P121" s="908" t="s">
        <v>8260</v>
      </c>
      <c r="Q121" s="909">
        <f t="shared" si="3"/>
        <v>1</v>
      </c>
      <c r="R121" s="944">
        <f t="shared" si="3"/>
        <v>4.2</v>
      </c>
      <c r="S121" s="909">
        <f t="shared" si="4"/>
        <v>1</v>
      </c>
      <c r="T121" s="944">
        <f t="shared" si="5"/>
        <v>4.2</v>
      </c>
      <c r="U121" s="954">
        <v>15</v>
      </c>
      <c r="V121" s="515">
        <v>8</v>
      </c>
      <c r="W121" s="515">
        <v>-7</v>
      </c>
      <c r="X121" s="952">
        <v>0.53333333333333333</v>
      </c>
      <c r="Y121" s="950"/>
    </row>
    <row r="122" spans="1:25" ht="14.4" customHeight="1" x14ac:dyDescent="0.3">
      <c r="A122" s="913" t="s">
        <v>8261</v>
      </c>
      <c r="B122" s="891">
        <v>3</v>
      </c>
      <c r="C122" s="892">
        <v>3.11</v>
      </c>
      <c r="D122" s="893">
        <v>6</v>
      </c>
      <c r="E122" s="900">
        <v>1</v>
      </c>
      <c r="F122" s="882">
        <v>1.04</v>
      </c>
      <c r="G122" s="883">
        <v>6</v>
      </c>
      <c r="H122" s="881">
        <v>1</v>
      </c>
      <c r="I122" s="882">
        <v>1.04</v>
      </c>
      <c r="J122" s="883">
        <v>4</v>
      </c>
      <c r="K122" s="884">
        <v>1.04</v>
      </c>
      <c r="L122" s="881">
        <v>2</v>
      </c>
      <c r="M122" s="881">
        <v>15</v>
      </c>
      <c r="N122" s="885">
        <v>5</v>
      </c>
      <c r="O122" s="881" t="s">
        <v>8036</v>
      </c>
      <c r="P122" s="898" t="s">
        <v>8262</v>
      </c>
      <c r="Q122" s="886">
        <f t="shared" si="3"/>
        <v>-2</v>
      </c>
      <c r="R122" s="945">
        <f t="shared" si="3"/>
        <v>-2.0699999999999998</v>
      </c>
      <c r="S122" s="886">
        <f t="shared" si="4"/>
        <v>0</v>
      </c>
      <c r="T122" s="945">
        <f t="shared" si="5"/>
        <v>0</v>
      </c>
      <c r="U122" s="953">
        <v>5</v>
      </c>
      <c r="V122" s="895">
        <v>4</v>
      </c>
      <c r="W122" s="895">
        <v>-1</v>
      </c>
      <c r="X122" s="951">
        <v>0.8</v>
      </c>
      <c r="Y122" s="949"/>
    </row>
    <row r="123" spans="1:25" ht="14.4" customHeight="1" x14ac:dyDescent="0.3">
      <c r="A123" s="913" t="s">
        <v>8263</v>
      </c>
      <c r="B123" s="895">
        <v>13</v>
      </c>
      <c r="C123" s="896">
        <v>12.72</v>
      </c>
      <c r="D123" s="897">
        <v>5.5</v>
      </c>
      <c r="E123" s="878">
        <v>24</v>
      </c>
      <c r="F123" s="879">
        <v>23.49</v>
      </c>
      <c r="G123" s="880">
        <v>5.3</v>
      </c>
      <c r="H123" s="881">
        <v>22</v>
      </c>
      <c r="I123" s="882">
        <v>21.53</v>
      </c>
      <c r="J123" s="889">
        <v>5.0999999999999996</v>
      </c>
      <c r="K123" s="884">
        <v>0.98</v>
      </c>
      <c r="L123" s="881">
        <v>2</v>
      </c>
      <c r="M123" s="881">
        <v>15</v>
      </c>
      <c r="N123" s="885">
        <v>5</v>
      </c>
      <c r="O123" s="881" t="s">
        <v>8036</v>
      </c>
      <c r="P123" s="898" t="s">
        <v>8264</v>
      </c>
      <c r="Q123" s="886">
        <f t="shared" si="3"/>
        <v>9</v>
      </c>
      <c r="R123" s="945">
        <f t="shared" si="3"/>
        <v>8.81</v>
      </c>
      <c r="S123" s="886">
        <f t="shared" si="4"/>
        <v>-2</v>
      </c>
      <c r="T123" s="945">
        <f t="shared" si="5"/>
        <v>-1.9599999999999973</v>
      </c>
      <c r="U123" s="953">
        <v>110</v>
      </c>
      <c r="V123" s="895">
        <v>112.19999999999999</v>
      </c>
      <c r="W123" s="895">
        <v>2.1999999999999886</v>
      </c>
      <c r="X123" s="951">
        <v>1.0199999999999998</v>
      </c>
      <c r="Y123" s="949">
        <v>15</v>
      </c>
    </row>
    <row r="124" spans="1:25" ht="14.4" customHeight="1" x14ac:dyDescent="0.3">
      <c r="A124" s="914" t="s">
        <v>8265</v>
      </c>
      <c r="B124" s="515">
        <v>6</v>
      </c>
      <c r="C124" s="901">
        <v>7.63</v>
      </c>
      <c r="D124" s="899">
        <v>5.8</v>
      </c>
      <c r="E124" s="902">
        <v>1</v>
      </c>
      <c r="F124" s="903">
        <v>1.27</v>
      </c>
      <c r="G124" s="887">
        <v>5</v>
      </c>
      <c r="H124" s="904">
        <v>2</v>
      </c>
      <c r="I124" s="905">
        <v>2.54</v>
      </c>
      <c r="J124" s="888">
        <v>6</v>
      </c>
      <c r="K124" s="906">
        <v>1.27</v>
      </c>
      <c r="L124" s="904">
        <v>2</v>
      </c>
      <c r="M124" s="904">
        <v>21</v>
      </c>
      <c r="N124" s="907">
        <v>7</v>
      </c>
      <c r="O124" s="904" t="s">
        <v>8036</v>
      </c>
      <c r="P124" s="908" t="s">
        <v>8266</v>
      </c>
      <c r="Q124" s="909">
        <f t="shared" si="3"/>
        <v>-4</v>
      </c>
      <c r="R124" s="944">
        <f t="shared" si="3"/>
        <v>-5.09</v>
      </c>
      <c r="S124" s="909">
        <f t="shared" si="4"/>
        <v>1</v>
      </c>
      <c r="T124" s="944">
        <f t="shared" si="5"/>
        <v>1.27</v>
      </c>
      <c r="U124" s="954">
        <v>14</v>
      </c>
      <c r="V124" s="515">
        <v>12</v>
      </c>
      <c r="W124" s="515">
        <v>-2</v>
      </c>
      <c r="X124" s="952">
        <v>0.8571428571428571</v>
      </c>
      <c r="Y124" s="950">
        <v>1</v>
      </c>
    </row>
    <row r="125" spans="1:25" ht="14.4" customHeight="1" x14ac:dyDescent="0.3">
      <c r="A125" s="914" t="s">
        <v>8267</v>
      </c>
      <c r="B125" s="515"/>
      <c r="C125" s="901"/>
      <c r="D125" s="899"/>
      <c r="E125" s="902">
        <v>1</v>
      </c>
      <c r="F125" s="903">
        <v>1.63</v>
      </c>
      <c r="G125" s="887">
        <v>4</v>
      </c>
      <c r="H125" s="904"/>
      <c r="I125" s="905"/>
      <c r="J125" s="888"/>
      <c r="K125" s="906">
        <v>1.63</v>
      </c>
      <c r="L125" s="904">
        <v>3</v>
      </c>
      <c r="M125" s="904">
        <v>24</v>
      </c>
      <c r="N125" s="907">
        <v>8</v>
      </c>
      <c r="O125" s="904" t="s">
        <v>8036</v>
      </c>
      <c r="P125" s="908" t="s">
        <v>8268</v>
      </c>
      <c r="Q125" s="909">
        <f t="shared" si="3"/>
        <v>0</v>
      </c>
      <c r="R125" s="944">
        <f t="shared" si="3"/>
        <v>0</v>
      </c>
      <c r="S125" s="909">
        <f t="shared" si="4"/>
        <v>-1</v>
      </c>
      <c r="T125" s="944">
        <f t="shared" si="5"/>
        <v>-1.63</v>
      </c>
      <c r="U125" s="954" t="s">
        <v>608</v>
      </c>
      <c r="V125" s="515" t="s">
        <v>608</v>
      </c>
      <c r="W125" s="515" t="s">
        <v>608</v>
      </c>
      <c r="X125" s="952" t="s">
        <v>608</v>
      </c>
      <c r="Y125" s="950"/>
    </row>
    <row r="126" spans="1:25" ht="14.4" customHeight="1" x14ac:dyDescent="0.3">
      <c r="A126" s="913" t="s">
        <v>8269</v>
      </c>
      <c r="B126" s="895"/>
      <c r="C126" s="896"/>
      <c r="D126" s="897"/>
      <c r="E126" s="900">
        <v>2</v>
      </c>
      <c r="F126" s="882">
        <v>4.05</v>
      </c>
      <c r="G126" s="883">
        <v>11</v>
      </c>
      <c r="H126" s="878">
        <v>3</v>
      </c>
      <c r="I126" s="879">
        <v>6.07</v>
      </c>
      <c r="J126" s="880">
        <v>6</v>
      </c>
      <c r="K126" s="884">
        <v>2.02</v>
      </c>
      <c r="L126" s="881">
        <v>2</v>
      </c>
      <c r="M126" s="881">
        <v>18</v>
      </c>
      <c r="N126" s="885">
        <v>6</v>
      </c>
      <c r="O126" s="881" t="s">
        <v>8036</v>
      </c>
      <c r="P126" s="898" t="s">
        <v>8270</v>
      </c>
      <c r="Q126" s="886">
        <f t="shared" si="3"/>
        <v>3</v>
      </c>
      <c r="R126" s="945">
        <f t="shared" si="3"/>
        <v>6.07</v>
      </c>
      <c r="S126" s="886">
        <f t="shared" si="4"/>
        <v>1</v>
      </c>
      <c r="T126" s="945">
        <f t="shared" si="5"/>
        <v>2.0200000000000005</v>
      </c>
      <c r="U126" s="953">
        <v>18</v>
      </c>
      <c r="V126" s="895">
        <v>18</v>
      </c>
      <c r="W126" s="895">
        <v>0</v>
      </c>
      <c r="X126" s="951">
        <v>1</v>
      </c>
      <c r="Y126" s="949">
        <v>1</v>
      </c>
    </row>
    <row r="127" spans="1:25" ht="14.4" customHeight="1" x14ac:dyDescent="0.3">
      <c r="A127" s="913" t="s">
        <v>8271</v>
      </c>
      <c r="B127" s="891">
        <v>57</v>
      </c>
      <c r="C127" s="892">
        <v>37.43</v>
      </c>
      <c r="D127" s="893">
        <v>3.2</v>
      </c>
      <c r="E127" s="900">
        <v>42</v>
      </c>
      <c r="F127" s="882">
        <v>27.58</v>
      </c>
      <c r="G127" s="883">
        <v>3.3</v>
      </c>
      <c r="H127" s="881">
        <v>34</v>
      </c>
      <c r="I127" s="882">
        <v>22.32</v>
      </c>
      <c r="J127" s="883">
        <v>3.2</v>
      </c>
      <c r="K127" s="884">
        <v>0.66</v>
      </c>
      <c r="L127" s="881">
        <v>1</v>
      </c>
      <c r="M127" s="881">
        <v>12</v>
      </c>
      <c r="N127" s="885">
        <v>4</v>
      </c>
      <c r="O127" s="881" t="s">
        <v>8036</v>
      </c>
      <c r="P127" s="898" t="s">
        <v>8272</v>
      </c>
      <c r="Q127" s="886">
        <f t="shared" si="3"/>
        <v>-23</v>
      </c>
      <c r="R127" s="945">
        <f t="shared" si="3"/>
        <v>-15.11</v>
      </c>
      <c r="S127" s="886">
        <f t="shared" si="4"/>
        <v>-8</v>
      </c>
      <c r="T127" s="945">
        <f t="shared" si="5"/>
        <v>-5.259999999999998</v>
      </c>
      <c r="U127" s="953">
        <v>136</v>
      </c>
      <c r="V127" s="895">
        <v>108.80000000000001</v>
      </c>
      <c r="W127" s="895">
        <v>-27.199999999999989</v>
      </c>
      <c r="X127" s="951">
        <v>0.8</v>
      </c>
      <c r="Y127" s="949">
        <v>4</v>
      </c>
    </row>
    <row r="128" spans="1:25" ht="14.4" customHeight="1" x14ac:dyDescent="0.3">
      <c r="A128" s="914" t="s">
        <v>8273</v>
      </c>
      <c r="B128" s="911"/>
      <c r="C128" s="912"/>
      <c r="D128" s="894"/>
      <c r="E128" s="910">
        <v>1</v>
      </c>
      <c r="F128" s="905">
        <v>0.96</v>
      </c>
      <c r="G128" s="888">
        <v>6</v>
      </c>
      <c r="H128" s="904"/>
      <c r="I128" s="905"/>
      <c r="J128" s="888"/>
      <c r="K128" s="906">
        <v>0.96</v>
      </c>
      <c r="L128" s="904">
        <v>2</v>
      </c>
      <c r="M128" s="904">
        <v>18</v>
      </c>
      <c r="N128" s="907">
        <v>6</v>
      </c>
      <c r="O128" s="904" t="s">
        <v>8036</v>
      </c>
      <c r="P128" s="908" t="s">
        <v>8272</v>
      </c>
      <c r="Q128" s="909">
        <f t="shared" si="3"/>
        <v>0</v>
      </c>
      <c r="R128" s="944">
        <f t="shared" si="3"/>
        <v>0</v>
      </c>
      <c r="S128" s="909">
        <f t="shared" si="4"/>
        <v>-1</v>
      </c>
      <c r="T128" s="944">
        <f t="shared" si="5"/>
        <v>-0.96</v>
      </c>
      <c r="U128" s="954" t="s">
        <v>608</v>
      </c>
      <c r="V128" s="515" t="s">
        <v>608</v>
      </c>
      <c r="W128" s="515" t="s">
        <v>608</v>
      </c>
      <c r="X128" s="952" t="s">
        <v>608</v>
      </c>
      <c r="Y128" s="950"/>
    </row>
    <row r="129" spans="1:25" ht="14.4" customHeight="1" x14ac:dyDescent="0.3">
      <c r="A129" s="914" t="s">
        <v>8274</v>
      </c>
      <c r="B129" s="911">
        <v>1</v>
      </c>
      <c r="C129" s="912">
        <v>1.5</v>
      </c>
      <c r="D129" s="894">
        <v>3</v>
      </c>
      <c r="E129" s="910"/>
      <c r="F129" s="905"/>
      <c r="G129" s="888"/>
      <c r="H129" s="904">
        <v>1</v>
      </c>
      <c r="I129" s="905">
        <v>1.5</v>
      </c>
      <c r="J129" s="888">
        <v>5</v>
      </c>
      <c r="K129" s="906">
        <v>1.5</v>
      </c>
      <c r="L129" s="904">
        <v>3</v>
      </c>
      <c r="M129" s="904">
        <v>27</v>
      </c>
      <c r="N129" s="907">
        <v>9</v>
      </c>
      <c r="O129" s="904" t="s">
        <v>8036</v>
      </c>
      <c r="P129" s="908" t="s">
        <v>8272</v>
      </c>
      <c r="Q129" s="909">
        <f t="shared" si="3"/>
        <v>0</v>
      </c>
      <c r="R129" s="944">
        <f t="shared" si="3"/>
        <v>0</v>
      </c>
      <c r="S129" s="909">
        <f t="shared" si="4"/>
        <v>1</v>
      </c>
      <c r="T129" s="944">
        <f t="shared" si="5"/>
        <v>1.5</v>
      </c>
      <c r="U129" s="954">
        <v>9</v>
      </c>
      <c r="V129" s="515">
        <v>5</v>
      </c>
      <c r="W129" s="515">
        <v>-4</v>
      </c>
      <c r="X129" s="952">
        <v>0.55555555555555558</v>
      </c>
      <c r="Y129" s="950"/>
    </row>
    <row r="130" spans="1:25" ht="14.4" customHeight="1" x14ac:dyDescent="0.3">
      <c r="A130" s="913" t="s">
        <v>8275</v>
      </c>
      <c r="B130" s="895"/>
      <c r="C130" s="896"/>
      <c r="D130" s="897"/>
      <c r="E130" s="900">
        <v>1</v>
      </c>
      <c r="F130" s="882">
        <v>0.53</v>
      </c>
      <c r="G130" s="883">
        <v>9</v>
      </c>
      <c r="H130" s="878">
        <v>1</v>
      </c>
      <c r="I130" s="879">
        <v>0.75</v>
      </c>
      <c r="J130" s="889">
        <v>15</v>
      </c>
      <c r="K130" s="884">
        <v>0.53</v>
      </c>
      <c r="L130" s="881">
        <v>1</v>
      </c>
      <c r="M130" s="881">
        <v>12</v>
      </c>
      <c r="N130" s="885">
        <v>4</v>
      </c>
      <c r="O130" s="881" t="s">
        <v>8036</v>
      </c>
      <c r="P130" s="898" t="s">
        <v>8276</v>
      </c>
      <c r="Q130" s="886">
        <f t="shared" si="3"/>
        <v>1</v>
      </c>
      <c r="R130" s="945">
        <f t="shared" si="3"/>
        <v>0.75</v>
      </c>
      <c r="S130" s="886">
        <f t="shared" si="4"/>
        <v>0</v>
      </c>
      <c r="T130" s="945">
        <f t="shared" si="5"/>
        <v>0.21999999999999997</v>
      </c>
      <c r="U130" s="953">
        <v>4</v>
      </c>
      <c r="V130" s="895">
        <v>15</v>
      </c>
      <c r="W130" s="895">
        <v>11</v>
      </c>
      <c r="X130" s="951">
        <v>3.75</v>
      </c>
      <c r="Y130" s="949">
        <v>11</v>
      </c>
    </row>
    <row r="131" spans="1:25" ht="14.4" customHeight="1" x14ac:dyDescent="0.3">
      <c r="A131" s="913" t="s">
        <v>8277</v>
      </c>
      <c r="B131" s="895"/>
      <c r="C131" s="896"/>
      <c r="D131" s="897"/>
      <c r="E131" s="900"/>
      <c r="F131" s="882"/>
      <c r="G131" s="883"/>
      <c r="H131" s="878">
        <v>1</v>
      </c>
      <c r="I131" s="879">
        <v>1</v>
      </c>
      <c r="J131" s="880">
        <v>4</v>
      </c>
      <c r="K131" s="884">
        <v>1</v>
      </c>
      <c r="L131" s="881">
        <v>2</v>
      </c>
      <c r="M131" s="881">
        <v>18</v>
      </c>
      <c r="N131" s="885">
        <v>6</v>
      </c>
      <c r="O131" s="881" t="s">
        <v>8036</v>
      </c>
      <c r="P131" s="898" t="s">
        <v>8278</v>
      </c>
      <c r="Q131" s="886">
        <f t="shared" si="3"/>
        <v>1</v>
      </c>
      <c r="R131" s="945">
        <f t="shared" si="3"/>
        <v>1</v>
      </c>
      <c r="S131" s="886">
        <f t="shared" si="4"/>
        <v>1</v>
      </c>
      <c r="T131" s="945">
        <f t="shared" si="5"/>
        <v>1</v>
      </c>
      <c r="U131" s="953">
        <v>6</v>
      </c>
      <c r="V131" s="895">
        <v>4</v>
      </c>
      <c r="W131" s="895">
        <v>-2</v>
      </c>
      <c r="X131" s="951">
        <v>0.66666666666666663</v>
      </c>
      <c r="Y131" s="949"/>
    </row>
    <row r="132" spans="1:25" ht="14.4" customHeight="1" x14ac:dyDescent="0.3">
      <c r="A132" s="914" t="s">
        <v>8279</v>
      </c>
      <c r="B132" s="515"/>
      <c r="C132" s="901"/>
      <c r="D132" s="899"/>
      <c r="E132" s="910"/>
      <c r="F132" s="905"/>
      <c r="G132" s="888"/>
      <c r="H132" s="902">
        <v>1</v>
      </c>
      <c r="I132" s="903">
        <v>1.72</v>
      </c>
      <c r="J132" s="887">
        <v>7</v>
      </c>
      <c r="K132" s="906">
        <v>1.72</v>
      </c>
      <c r="L132" s="904">
        <v>3</v>
      </c>
      <c r="M132" s="904">
        <v>27</v>
      </c>
      <c r="N132" s="907">
        <v>9</v>
      </c>
      <c r="O132" s="904" t="s">
        <v>8036</v>
      </c>
      <c r="P132" s="908" t="s">
        <v>8280</v>
      </c>
      <c r="Q132" s="909">
        <f t="shared" si="3"/>
        <v>1</v>
      </c>
      <c r="R132" s="944">
        <f t="shared" si="3"/>
        <v>1.72</v>
      </c>
      <c r="S132" s="909">
        <f t="shared" si="4"/>
        <v>1</v>
      </c>
      <c r="T132" s="944">
        <f t="shared" si="5"/>
        <v>1.72</v>
      </c>
      <c r="U132" s="954">
        <v>9</v>
      </c>
      <c r="V132" s="515">
        <v>7</v>
      </c>
      <c r="W132" s="515">
        <v>-2</v>
      </c>
      <c r="X132" s="952">
        <v>0.77777777777777779</v>
      </c>
      <c r="Y132" s="950"/>
    </row>
    <row r="133" spans="1:25" ht="14.4" customHeight="1" x14ac:dyDescent="0.3">
      <c r="A133" s="913" t="s">
        <v>8281</v>
      </c>
      <c r="B133" s="891">
        <v>1</v>
      </c>
      <c r="C133" s="892">
        <v>1.1499999999999999</v>
      </c>
      <c r="D133" s="893">
        <v>6</v>
      </c>
      <c r="E133" s="900"/>
      <c r="F133" s="882"/>
      <c r="G133" s="883"/>
      <c r="H133" s="881"/>
      <c r="I133" s="882"/>
      <c r="J133" s="883"/>
      <c r="K133" s="884">
        <v>1.1499999999999999</v>
      </c>
      <c r="L133" s="881">
        <v>2</v>
      </c>
      <c r="M133" s="881">
        <v>18</v>
      </c>
      <c r="N133" s="885">
        <v>6</v>
      </c>
      <c r="O133" s="881" t="s">
        <v>8036</v>
      </c>
      <c r="P133" s="898" t="s">
        <v>8282</v>
      </c>
      <c r="Q133" s="886">
        <f t="shared" si="3"/>
        <v>-1</v>
      </c>
      <c r="R133" s="945">
        <f t="shared" si="3"/>
        <v>-1.1499999999999999</v>
      </c>
      <c r="S133" s="886">
        <f t="shared" si="4"/>
        <v>0</v>
      </c>
      <c r="T133" s="945">
        <f t="shared" si="5"/>
        <v>0</v>
      </c>
      <c r="U133" s="953" t="s">
        <v>608</v>
      </c>
      <c r="V133" s="895" t="s">
        <v>608</v>
      </c>
      <c r="W133" s="895" t="s">
        <v>608</v>
      </c>
      <c r="X133" s="951" t="s">
        <v>608</v>
      </c>
      <c r="Y133" s="949"/>
    </row>
    <row r="134" spans="1:25" ht="14.4" customHeight="1" x14ac:dyDescent="0.3">
      <c r="A134" s="914" t="s">
        <v>8283</v>
      </c>
      <c r="B134" s="911">
        <v>2</v>
      </c>
      <c r="C134" s="912">
        <v>3.33</v>
      </c>
      <c r="D134" s="894">
        <v>9.5</v>
      </c>
      <c r="E134" s="910"/>
      <c r="F134" s="905"/>
      <c r="G134" s="888"/>
      <c r="H134" s="904">
        <v>1</v>
      </c>
      <c r="I134" s="905">
        <v>1.66</v>
      </c>
      <c r="J134" s="888">
        <v>6</v>
      </c>
      <c r="K134" s="906">
        <v>1.66</v>
      </c>
      <c r="L134" s="904">
        <v>3</v>
      </c>
      <c r="M134" s="904">
        <v>27</v>
      </c>
      <c r="N134" s="907">
        <v>9</v>
      </c>
      <c r="O134" s="904" t="s">
        <v>8036</v>
      </c>
      <c r="P134" s="908" t="s">
        <v>8284</v>
      </c>
      <c r="Q134" s="909">
        <f t="shared" ref="Q134:R197" si="6">H134-B134</f>
        <v>-1</v>
      </c>
      <c r="R134" s="944">
        <f t="shared" si="6"/>
        <v>-1.6700000000000002</v>
      </c>
      <c r="S134" s="909">
        <f t="shared" ref="S134:S197" si="7">H134-E134</f>
        <v>1</v>
      </c>
      <c r="T134" s="944">
        <f t="shared" ref="T134:T197" si="8">I134-F134</f>
        <v>1.66</v>
      </c>
      <c r="U134" s="954">
        <v>9</v>
      </c>
      <c r="V134" s="515">
        <v>6</v>
      </c>
      <c r="W134" s="515">
        <v>-3</v>
      </c>
      <c r="X134" s="952">
        <v>0.66666666666666663</v>
      </c>
      <c r="Y134" s="950"/>
    </row>
    <row r="135" spans="1:25" ht="14.4" customHeight="1" x14ac:dyDescent="0.3">
      <c r="A135" s="913" t="s">
        <v>8285</v>
      </c>
      <c r="B135" s="891">
        <v>1</v>
      </c>
      <c r="C135" s="892">
        <v>0.44</v>
      </c>
      <c r="D135" s="893">
        <v>4</v>
      </c>
      <c r="E135" s="900"/>
      <c r="F135" s="882"/>
      <c r="G135" s="883"/>
      <c r="H135" s="881"/>
      <c r="I135" s="882"/>
      <c r="J135" s="883"/>
      <c r="K135" s="884">
        <v>0.42</v>
      </c>
      <c r="L135" s="881">
        <v>2</v>
      </c>
      <c r="M135" s="881">
        <v>15</v>
      </c>
      <c r="N135" s="885">
        <v>5</v>
      </c>
      <c r="O135" s="881" t="s">
        <v>8036</v>
      </c>
      <c r="P135" s="898" t="s">
        <v>8286</v>
      </c>
      <c r="Q135" s="886">
        <f t="shared" si="6"/>
        <v>-1</v>
      </c>
      <c r="R135" s="945">
        <f t="shared" si="6"/>
        <v>-0.44</v>
      </c>
      <c r="S135" s="886">
        <f t="shared" si="7"/>
        <v>0</v>
      </c>
      <c r="T135" s="945">
        <f t="shared" si="8"/>
        <v>0</v>
      </c>
      <c r="U135" s="953" t="s">
        <v>608</v>
      </c>
      <c r="V135" s="895" t="s">
        <v>608</v>
      </c>
      <c r="W135" s="895" t="s">
        <v>608</v>
      </c>
      <c r="X135" s="951" t="s">
        <v>608</v>
      </c>
      <c r="Y135" s="949"/>
    </row>
    <row r="136" spans="1:25" ht="14.4" customHeight="1" x14ac:dyDescent="0.3">
      <c r="A136" s="913" t="s">
        <v>8287</v>
      </c>
      <c r="B136" s="891">
        <v>4</v>
      </c>
      <c r="C136" s="892">
        <v>1.55</v>
      </c>
      <c r="D136" s="893">
        <v>3</v>
      </c>
      <c r="E136" s="900">
        <v>2</v>
      </c>
      <c r="F136" s="882">
        <v>0.77</v>
      </c>
      <c r="G136" s="883">
        <v>5</v>
      </c>
      <c r="H136" s="881">
        <v>1</v>
      </c>
      <c r="I136" s="882">
        <v>0.39</v>
      </c>
      <c r="J136" s="883">
        <v>4</v>
      </c>
      <c r="K136" s="884">
        <v>0.39</v>
      </c>
      <c r="L136" s="881">
        <v>2</v>
      </c>
      <c r="M136" s="881">
        <v>15</v>
      </c>
      <c r="N136" s="885">
        <v>5</v>
      </c>
      <c r="O136" s="881" t="s">
        <v>8036</v>
      </c>
      <c r="P136" s="898" t="s">
        <v>8288</v>
      </c>
      <c r="Q136" s="886">
        <f t="shared" si="6"/>
        <v>-3</v>
      </c>
      <c r="R136" s="945">
        <f t="shared" si="6"/>
        <v>-1.1600000000000001</v>
      </c>
      <c r="S136" s="886">
        <f t="shared" si="7"/>
        <v>-1</v>
      </c>
      <c r="T136" s="945">
        <f t="shared" si="8"/>
        <v>-0.38</v>
      </c>
      <c r="U136" s="953">
        <v>5</v>
      </c>
      <c r="V136" s="895">
        <v>4</v>
      </c>
      <c r="W136" s="895">
        <v>-1</v>
      </c>
      <c r="X136" s="951">
        <v>0.8</v>
      </c>
      <c r="Y136" s="949"/>
    </row>
    <row r="137" spans="1:25" ht="14.4" customHeight="1" x14ac:dyDescent="0.3">
      <c r="A137" s="914" t="s">
        <v>8289</v>
      </c>
      <c r="B137" s="911">
        <v>1</v>
      </c>
      <c r="C137" s="912">
        <v>0.59</v>
      </c>
      <c r="D137" s="894">
        <v>2</v>
      </c>
      <c r="E137" s="910"/>
      <c r="F137" s="905"/>
      <c r="G137" s="888"/>
      <c r="H137" s="904"/>
      <c r="I137" s="905"/>
      <c r="J137" s="888"/>
      <c r="K137" s="906">
        <v>0.59</v>
      </c>
      <c r="L137" s="904">
        <v>2</v>
      </c>
      <c r="M137" s="904">
        <v>21</v>
      </c>
      <c r="N137" s="907">
        <v>7</v>
      </c>
      <c r="O137" s="904" t="s">
        <v>8036</v>
      </c>
      <c r="P137" s="908" t="s">
        <v>8290</v>
      </c>
      <c r="Q137" s="909">
        <f t="shared" si="6"/>
        <v>-1</v>
      </c>
      <c r="R137" s="944">
        <f t="shared" si="6"/>
        <v>-0.59</v>
      </c>
      <c r="S137" s="909">
        <f t="shared" si="7"/>
        <v>0</v>
      </c>
      <c r="T137" s="944">
        <f t="shared" si="8"/>
        <v>0</v>
      </c>
      <c r="U137" s="954" t="s">
        <v>608</v>
      </c>
      <c r="V137" s="515" t="s">
        <v>608</v>
      </c>
      <c r="W137" s="515" t="s">
        <v>608</v>
      </c>
      <c r="X137" s="952" t="s">
        <v>608</v>
      </c>
      <c r="Y137" s="950"/>
    </row>
    <row r="138" spans="1:25" ht="14.4" customHeight="1" x14ac:dyDescent="0.3">
      <c r="A138" s="913" t="s">
        <v>8291</v>
      </c>
      <c r="B138" s="891">
        <v>12</v>
      </c>
      <c r="C138" s="892">
        <v>4.8099999999999996</v>
      </c>
      <c r="D138" s="893">
        <v>3.3</v>
      </c>
      <c r="E138" s="900">
        <v>3</v>
      </c>
      <c r="F138" s="882">
        <v>1.2</v>
      </c>
      <c r="G138" s="883">
        <v>2.2999999999999998</v>
      </c>
      <c r="H138" s="881">
        <v>7</v>
      </c>
      <c r="I138" s="882">
        <v>2.81</v>
      </c>
      <c r="J138" s="883">
        <v>2.6</v>
      </c>
      <c r="K138" s="884">
        <v>0.4</v>
      </c>
      <c r="L138" s="881">
        <v>1</v>
      </c>
      <c r="M138" s="881">
        <v>12</v>
      </c>
      <c r="N138" s="885">
        <v>4</v>
      </c>
      <c r="O138" s="881" t="s">
        <v>8036</v>
      </c>
      <c r="P138" s="898" t="s">
        <v>8292</v>
      </c>
      <c r="Q138" s="886">
        <f t="shared" si="6"/>
        <v>-5</v>
      </c>
      <c r="R138" s="945">
        <f t="shared" si="6"/>
        <v>-1.9999999999999996</v>
      </c>
      <c r="S138" s="886">
        <f t="shared" si="7"/>
        <v>4</v>
      </c>
      <c r="T138" s="945">
        <f t="shared" si="8"/>
        <v>1.61</v>
      </c>
      <c r="U138" s="953">
        <v>28</v>
      </c>
      <c r="V138" s="895">
        <v>18.2</v>
      </c>
      <c r="W138" s="895">
        <v>-9.8000000000000007</v>
      </c>
      <c r="X138" s="951">
        <v>0.65</v>
      </c>
      <c r="Y138" s="949"/>
    </row>
    <row r="139" spans="1:25" ht="14.4" customHeight="1" x14ac:dyDescent="0.3">
      <c r="A139" s="914" t="s">
        <v>8293</v>
      </c>
      <c r="B139" s="911">
        <v>1</v>
      </c>
      <c r="C139" s="912">
        <v>0.87</v>
      </c>
      <c r="D139" s="894">
        <v>23</v>
      </c>
      <c r="E139" s="910"/>
      <c r="F139" s="905"/>
      <c r="G139" s="888"/>
      <c r="H139" s="904">
        <v>1</v>
      </c>
      <c r="I139" s="905">
        <v>0.6</v>
      </c>
      <c r="J139" s="888">
        <v>4</v>
      </c>
      <c r="K139" s="906">
        <v>0.6</v>
      </c>
      <c r="L139" s="904">
        <v>2</v>
      </c>
      <c r="M139" s="904">
        <v>18</v>
      </c>
      <c r="N139" s="907">
        <v>6</v>
      </c>
      <c r="O139" s="904" t="s">
        <v>8036</v>
      </c>
      <c r="P139" s="908" t="s">
        <v>8294</v>
      </c>
      <c r="Q139" s="909">
        <f t="shared" si="6"/>
        <v>0</v>
      </c>
      <c r="R139" s="944">
        <f t="shared" si="6"/>
        <v>-0.27</v>
      </c>
      <c r="S139" s="909">
        <f t="shared" si="7"/>
        <v>1</v>
      </c>
      <c r="T139" s="944">
        <f t="shared" si="8"/>
        <v>0.6</v>
      </c>
      <c r="U139" s="954">
        <v>6</v>
      </c>
      <c r="V139" s="515">
        <v>4</v>
      </c>
      <c r="W139" s="515">
        <v>-2</v>
      </c>
      <c r="X139" s="952">
        <v>0.66666666666666663</v>
      </c>
      <c r="Y139" s="950"/>
    </row>
    <row r="140" spans="1:25" ht="14.4" customHeight="1" x14ac:dyDescent="0.3">
      <c r="A140" s="913" t="s">
        <v>8295</v>
      </c>
      <c r="B140" s="895">
        <v>13</v>
      </c>
      <c r="C140" s="896">
        <v>5.1100000000000003</v>
      </c>
      <c r="D140" s="897">
        <v>5.4</v>
      </c>
      <c r="E140" s="900">
        <v>9</v>
      </c>
      <c r="F140" s="882">
        <v>3.51</v>
      </c>
      <c r="G140" s="883">
        <v>2.4</v>
      </c>
      <c r="H140" s="878">
        <v>17</v>
      </c>
      <c r="I140" s="879">
        <v>6.64</v>
      </c>
      <c r="J140" s="880">
        <v>3.4</v>
      </c>
      <c r="K140" s="884">
        <v>0.39</v>
      </c>
      <c r="L140" s="881">
        <v>2</v>
      </c>
      <c r="M140" s="881">
        <v>15</v>
      </c>
      <c r="N140" s="885">
        <v>5</v>
      </c>
      <c r="O140" s="881" t="s">
        <v>8036</v>
      </c>
      <c r="P140" s="898" t="s">
        <v>8296</v>
      </c>
      <c r="Q140" s="886">
        <f t="shared" si="6"/>
        <v>4</v>
      </c>
      <c r="R140" s="945">
        <f t="shared" si="6"/>
        <v>1.5299999999999994</v>
      </c>
      <c r="S140" s="886">
        <f t="shared" si="7"/>
        <v>8</v>
      </c>
      <c r="T140" s="945">
        <f t="shared" si="8"/>
        <v>3.13</v>
      </c>
      <c r="U140" s="953">
        <v>85</v>
      </c>
      <c r="V140" s="895">
        <v>57.8</v>
      </c>
      <c r="W140" s="895">
        <v>-27.200000000000003</v>
      </c>
      <c r="X140" s="951">
        <v>0.67999999999999994</v>
      </c>
      <c r="Y140" s="949">
        <v>4</v>
      </c>
    </row>
    <row r="141" spans="1:25" ht="14.4" customHeight="1" x14ac:dyDescent="0.3">
      <c r="A141" s="914" t="s">
        <v>8297</v>
      </c>
      <c r="B141" s="515">
        <v>2</v>
      </c>
      <c r="C141" s="901">
        <v>1.1599999999999999</v>
      </c>
      <c r="D141" s="899">
        <v>11.5</v>
      </c>
      <c r="E141" s="910"/>
      <c r="F141" s="905"/>
      <c r="G141" s="888"/>
      <c r="H141" s="902">
        <v>1</v>
      </c>
      <c r="I141" s="903">
        <v>0.57999999999999996</v>
      </c>
      <c r="J141" s="887">
        <v>2</v>
      </c>
      <c r="K141" s="906">
        <v>0.57999999999999996</v>
      </c>
      <c r="L141" s="904">
        <v>2</v>
      </c>
      <c r="M141" s="904">
        <v>21</v>
      </c>
      <c r="N141" s="907">
        <v>7</v>
      </c>
      <c r="O141" s="904" t="s">
        <v>8036</v>
      </c>
      <c r="P141" s="908" t="s">
        <v>8296</v>
      </c>
      <c r="Q141" s="909">
        <f t="shared" si="6"/>
        <v>-1</v>
      </c>
      <c r="R141" s="944">
        <f t="shared" si="6"/>
        <v>-0.57999999999999996</v>
      </c>
      <c r="S141" s="909">
        <f t="shared" si="7"/>
        <v>1</v>
      </c>
      <c r="T141" s="944">
        <f t="shared" si="8"/>
        <v>0.57999999999999996</v>
      </c>
      <c r="U141" s="954">
        <v>7</v>
      </c>
      <c r="V141" s="515">
        <v>2</v>
      </c>
      <c r="W141" s="515">
        <v>-5</v>
      </c>
      <c r="X141" s="952">
        <v>0.2857142857142857</v>
      </c>
      <c r="Y141" s="950"/>
    </row>
    <row r="142" spans="1:25" ht="14.4" customHeight="1" x14ac:dyDescent="0.3">
      <c r="A142" s="913" t="s">
        <v>8298</v>
      </c>
      <c r="B142" s="891">
        <v>2</v>
      </c>
      <c r="C142" s="892">
        <v>0.76</v>
      </c>
      <c r="D142" s="893">
        <v>3.5</v>
      </c>
      <c r="E142" s="900">
        <v>1</v>
      </c>
      <c r="F142" s="882">
        <v>0.38</v>
      </c>
      <c r="G142" s="883">
        <v>4</v>
      </c>
      <c r="H142" s="881">
        <v>3</v>
      </c>
      <c r="I142" s="882">
        <v>1.1499999999999999</v>
      </c>
      <c r="J142" s="883">
        <v>4</v>
      </c>
      <c r="K142" s="884">
        <v>0.38</v>
      </c>
      <c r="L142" s="881">
        <v>2</v>
      </c>
      <c r="M142" s="881">
        <v>15</v>
      </c>
      <c r="N142" s="885">
        <v>5</v>
      </c>
      <c r="O142" s="881" t="s">
        <v>8036</v>
      </c>
      <c r="P142" s="898" t="s">
        <v>8299</v>
      </c>
      <c r="Q142" s="886">
        <f t="shared" si="6"/>
        <v>1</v>
      </c>
      <c r="R142" s="945">
        <f t="shared" si="6"/>
        <v>0.3899999999999999</v>
      </c>
      <c r="S142" s="886">
        <f t="shared" si="7"/>
        <v>2</v>
      </c>
      <c r="T142" s="945">
        <f t="shared" si="8"/>
        <v>0.76999999999999991</v>
      </c>
      <c r="U142" s="953">
        <v>15</v>
      </c>
      <c r="V142" s="895">
        <v>12</v>
      </c>
      <c r="W142" s="895">
        <v>-3</v>
      </c>
      <c r="X142" s="951">
        <v>0.8</v>
      </c>
      <c r="Y142" s="949"/>
    </row>
    <row r="143" spans="1:25" ht="14.4" customHeight="1" x14ac:dyDescent="0.3">
      <c r="A143" s="914" t="s">
        <v>8300</v>
      </c>
      <c r="B143" s="911">
        <v>2</v>
      </c>
      <c r="C143" s="912">
        <v>1.0900000000000001</v>
      </c>
      <c r="D143" s="894">
        <v>5.5</v>
      </c>
      <c r="E143" s="910"/>
      <c r="F143" s="905"/>
      <c r="G143" s="888"/>
      <c r="H143" s="904">
        <v>1</v>
      </c>
      <c r="I143" s="905">
        <v>0.55000000000000004</v>
      </c>
      <c r="J143" s="888">
        <v>3</v>
      </c>
      <c r="K143" s="906">
        <v>0.55000000000000004</v>
      </c>
      <c r="L143" s="904">
        <v>2</v>
      </c>
      <c r="M143" s="904">
        <v>18</v>
      </c>
      <c r="N143" s="907">
        <v>6</v>
      </c>
      <c r="O143" s="904" t="s">
        <v>8036</v>
      </c>
      <c r="P143" s="908" t="s">
        <v>8301</v>
      </c>
      <c r="Q143" s="909">
        <f t="shared" si="6"/>
        <v>-1</v>
      </c>
      <c r="R143" s="944">
        <f t="shared" si="6"/>
        <v>-0.54</v>
      </c>
      <c r="S143" s="909">
        <f t="shared" si="7"/>
        <v>1</v>
      </c>
      <c r="T143" s="944">
        <f t="shared" si="8"/>
        <v>0.55000000000000004</v>
      </c>
      <c r="U143" s="954">
        <v>6</v>
      </c>
      <c r="V143" s="515">
        <v>3</v>
      </c>
      <c r="W143" s="515">
        <v>-3</v>
      </c>
      <c r="X143" s="952">
        <v>0.5</v>
      </c>
      <c r="Y143" s="950"/>
    </row>
    <row r="144" spans="1:25" ht="14.4" customHeight="1" x14ac:dyDescent="0.3">
      <c r="A144" s="914" t="s">
        <v>8302</v>
      </c>
      <c r="B144" s="911">
        <v>1</v>
      </c>
      <c r="C144" s="912">
        <v>1.05</v>
      </c>
      <c r="D144" s="894">
        <v>4</v>
      </c>
      <c r="E144" s="910"/>
      <c r="F144" s="905"/>
      <c r="G144" s="888"/>
      <c r="H144" s="904"/>
      <c r="I144" s="905"/>
      <c r="J144" s="888"/>
      <c r="K144" s="906">
        <v>1.05</v>
      </c>
      <c r="L144" s="904">
        <v>3</v>
      </c>
      <c r="M144" s="904">
        <v>27</v>
      </c>
      <c r="N144" s="907">
        <v>9</v>
      </c>
      <c r="O144" s="904" t="s">
        <v>8036</v>
      </c>
      <c r="P144" s="908" t="s">
        <v>8303</v>
      </c>
      <c r="Q144" s="909">
        <f t="shared" si="6"/>
        <v>-1</v>
      </c>
      <c r="R144" s="944">
        <f t="shared" si="6"/>
        <v>-1.05</v>
      </c>
      <c r="S144" s="909">
        <f t="shared" si="7"/>
        <v>0</v>
      </c>
      <c r="T144" s="944">
        <f t="shared" si="8"/>
        <v>0</v>
      </c>
      <c r="U144" s="954" t="s">
        <v>608</v>
      </c>
      <c r="V144" s="515" t="s">
        <v>608</v>
      </c>
      <c r="W144" s="515" t="s">
        <v>608</v>
      </c>
      <c r="X144" s="952" t="s">
        <v>608</v>
      </c>
      <c r="Y144" s="950"/>
    </row>
    <row r="145" spans="1:25" ht="14.4" customHeight="1" x14ac:dyDescent="0.3">
      <c r="A145" s="913" t="s">
        <v>8304</v>
      </c>
      <c r="B145" s="895">
        <v>19</v>
      </c>
      <c r="C145" s="896">
        <v>5.34</v>
      </c>
      <c r="D145" s="897">
        <v>3.5</v>
      </c>
      <c r="E145" s="900">
        <v>33</v>
      </c>
      <c r="F145" s="882">
        <v>9.41</v>
      </c>
      <c r="G145" s="883">
        <v>3.6</v>
      </c>
      <c r="H145" s="878">
        <v>40</v>
      </c>
      <c r="I145" s="879">
        <v>11.26</v>
      </c>
      <c r="J145" s="880">
        <v>3.3</v>
      </c>
      <c r="K145" s="884">
        <v>0.28000000000000003</v>
      </c>
      <c r="L145" s="881">
        <v>1</v>
      </c>
      <c r="M145" s="881">
        <v>12</v>
      </c>
      <c r="N145" s="885">
        <v>4</v>
      </c>
      <c r="O145" s="881" t="s">
        <v>8036</v>
      </c>
      <c r="P145" s="898" t="s">
        <v>8305</v>
      </c>
      <c r="Q145" s="886">
        <f t="shared" si="6"/>
        <v>21</v>
      </c>
      <c r="R145" s="945">
        <f t="shared" si="6"/>
        <v>5.92</v>
      </c>
      <c r="S145" s="886">
        <f t="shared" si="7"/>
        <v>7</v>
      </c>
      <c r="T145" s="945">
        <f t="shared" si="8"/>
        <v>1.8499999999999996</v>
      </c>
      <c r="U145" s="953">
        <v>160</v>
      </c>
      <c r="V145" s="895">
        <v>132</v>
      </c>
      <c r="W145" s="895">
        <v>-28</v>
      </c>
      <c r="X145" s="951">
        <v>0.82499999999999996</v>
      </c>
      <c r="Y145" s="949">
        <v>14</v>
      </c>
    </row>
    <row r="146" spans="1:25" ht="14.4" customHeight="1" x14ac:dyDescent="0.3">
      <c r="A146" s="914" t="s">
        <v>8306</v>
      </c>
      <c r="B146" s="515">
        <v>5</v>
      </c>
      <c r="C146" s="901">
        <v>1.95</v>
      </c>
      <c r="D146" s="899">
        <v>4.2</v>
      </c>
      <c r="E146" s="910">
        <v>3</v>
      </c>
      <c r="F146" s="905">
        <v>1.17</v>
      </c>
      <c r="G146" s="888">
        <v>4.7</v>
      </c>
      <c r="H146" s="902">
        <v>3</v>
      </c>
      <c r="I146" s="903">
        <v>1.54</v>
      </c>
      <c r="J146" s="890">
        <v>11.3</v>
      </c>
      <c r="K146" s="906">
        <v>0.39</v>
      </c>
      <c r="L146" s="904">
        <v>2</v>
      </c>
      <c r="M146" s="904">
        <v>15</v>
      </c>
      <c r="N146" s="907">
        <v>5</v>
      </c>
      <c r="O146" s="904" t="s">
        <v>8036</v>
      </c>
      <c r="P146" s="908" t="s">
        <v>8307</v>
      </c>
      <c r="Q146" s="909">
        <f t="shared" si="6"/>
        <v>-2</v>
      </c>
      <c r="R146" s="944">
        <f t="shared" si="6"/>
        <v>-0.40999999999999992</v>
      </c>
      <c r="S146" s="909">
        <f t="shared" si="7"/>
        <v>0</v>
      </c>
      <c r="T146" s="944">
        <f t="shared" si="8"/>
        <v>0.37000000000000011</v>
      </c>
      <c r="U146" s="954">
        <v>15</v>
      </c>
      <c r="V146" s="515">
        <v>33.900000000000006</v>
      </c>
      <c r="W146" s="515">
        <v>18.900000000000006</v>
      </c>
      <c r="X146" s="952">
        <v>2.2600000000000002</v>
      </c>
      <c r="Y146" s="950">
        <v>19</v>
      </c>
    </row>
    <row r="147" spans="1:25" ht="14.4" customHeight="1" x14ac:dyDescent="0.3">
      <c r="A147" s="914" t="s">
        <v>8308</v>
      </c>
      <c r="B147" s="515">
        <v>2</v>
      </c>
      <c r="C147" s="901">
        <v>1.1299999999999999</v>
      </c>
      <c r="D147" s="899">
        <v>6.5</v>
      </c>
      <c r="E147" s="910">
        <v>3</v>
      </c>
      <c r="F147" s="905">
        <v>1.69</v>
      </c>
      <c r="G147" s="888">
        <v>3.7</v>
      </c>
      <c r="H147" s="902"/>
      <c r="I147" s="903"/>
      <c r="J147" s="887"/>
      <c r="K147" s="906">
        <v>0.56000000000000005</v>
      </c>
      <c r="L147" s="904">
        <v>2</v>
      </c>
      <c r="M147" s="904">
        <v>18</v>
      </c>
      <c r="N147" s="907">
        <v>6</v>
      </c>
      <c r="O147" s="904" t="s">
        <v>8036</v>
      </c>
      <c r="P147" s="908" t="s">
        <v>8309</v>
      </c>
      <c r="Q147" s="909">
        <f t="shared" si="6"/>
        <v>-2</v>
      </c>
      <c r="R147" s="944">
        <f t="shared" si="6"/>
        <v>-1.1299999999999999</v>
      </c>
      <c r="S147" s="909">
        <f t="shared" si="7"/>
        <v>-3</v>
      </c>
      <c r="T147" s="944">
        <f t="shared" si="8"/>
        <v>-1.69</v>
      </c>
      <c r="U147" s="954" t="s">
        <v>608</v>
      </c>
      <c r="V147" s="515" t="s">
        <v>608</v>
      </c>
      <c r="W147" s="515" t="s">
        <v>608</v>
      </c>
      <c r="X147" s="952" t="s">
        <v>608</v>
      </c>
      <c r="Y147" s="950"/>
    </row>
    <row r="148" spans="1:25" ht="14.4" customHeight="1" x14ac:dyDescent="0.3">
      <c r="A148" s="913" t="s">
        <v>8310</v>
      </c>
      <c r="B148" s="895">
        <v>38</v>
      </c>
      <c r="C148" s="896">
        <v>11.73</v>
      </c>
      <c r="D148" s="897">
        <v>3.3</v>
      </c>
      <c r="E148" s="878">
        <v>40</v>
      </c>
      <c r="F148" s="879">
        <v>12.46</v>
      </c>
      <c r="G148" s="880">
        <v>3</v>
      </c>
      <c r="H148" s="881">
        <v>38</v>
      </c>
      <c r="I148" s="882">
        <v>11.79</v>
      </c>
      <c r="J148" s="883">
        <v>3.5</v>
      </c>
      <c r="K148" s="884">
        <v>0.31</v>
      </c>
      <c r="L148" s="881">
        <v>1</v>
      </c>
      <c r="M148" s="881">
        <v>12</v>
      </c>
      <c r="N148" s="885">
        <v>4</v>
      </c>
      <c r="O148" s="881" t="s">
        <v>8036</v>
      </c>
      <c r="P148" s="898" t="s">
        <v>8311</v>
      </c>
      <c r="Q148" s="886">
        <f t="shared" si="6"/>
        <v>0</v>
      </c>
      <c r="R148" s="945">
        <f t="shared" si="6"/>
        <v>5.9999999999998721E-2</v>
      </c>
      <c r="S148" s="886">
        <f t="shared" si="7"/>
        <v>-2</v>
      </c>
      <c r="T148" s="945">
        <f t="shared" si="8"/>
        <v>-0.67000000000000171</v>
      </c>
      <c r="U148" s="953">
        <v>152</v>
      </c>
      <c r="V148" s="895">
        <v>133</v>
      </c>
      <c r="W148" s="895">
        <v>-19</v>
      </c>
      <c r="X148" s="951">
        <v>0.875</v>
      </c>
      <c r="Y148" s="949">
        <v>26</v>
      </c>
    </row>
    <row r="149" spans="1:25" ht="14.4" customHeight="1" x14ac:dyDescent="0.3">
      <c r="A149" s="914" t="s">
        <v>8312</v>
      </c>
      <c r="B149" s="515">
        <v>3</v>
      </c>
      <c r="C149" s="901">
        <v>1.39</v>
      </c>
      <c r="D149" s="899">
        <v>4.7</v>
      </c>
      <c r="E149" s="902">
        <v>4</v>
      </c>
      <c r="F149" s="903">
        <v>1.9</v>
      </c>
      <c r="G149" s="887">
        <v>9.5</v>
      </c>
      <c r="H149" s="904">
        <v>2</v>
      </c>
      <c r="I149" s="905">
        <v>0.92</v>
      </c>
      <c r="J149" s="890">
        <v>8.5</v>
      </c>
      <c r="K149" s="906">
        <v>0.46</v>
      </c>
      <c r="L149" s="904">
        <v>2</v>
      </c>
      <c r="M149" s="904">
        <v>15</v>
      </c>
      <c r="N149" s="907">
        <v>5</v>
      </c>
      <c r="O149" s="904" t="s">
        <v>8036</v>
      </c>
      <c r="P149" s="908" t="s">
        <v>8313</v>
      </c>
      <c r="Q149" s="909">
        <f t="shared" si="6"/>
        <v>-1</v>
      </c>
      <c r="R149" s="944">
        <f t="shared" si="6"/>
        <v>-0.46999999999999986</v>
      </c>
      <c r="S149" s="909">
        <f t="shared" si="7"/>
        <v>-2</v>
      </c>
      <c r="T149" s="944">
        <f t="shared" si="8"/>
        <v>-0.97999999999999987</v>
      </c>
      <c r="U149" s="954">
        <v>10</v>
      </c>
      <c r="V149" s="515">
        <v>17</v>
      </c>
      <c r="W149" s="515">
        <v>7</v>
      </c>
      <c r="X149" s="952">
        <v>1.7</v>
      </c>
      <c r="Y149" s="950">
        <v>8</v>
      </c>
    </row>
    <row r="150" spans="1:25" ht="14.4" customHeight="1" x14ac:dyDescent="0.3">
      <c r="A150" s="914" t="s">
        <v>8314</v>
      </c>
      <c r="B150" s="515">
        <v>1</v>
      </c>
      <c r="C150" s="901">
        <v>0.86</v>
      </c>
      <c r="D150" s="899">
        <v>10</v>
      </c>
      <c r="E150" s="902">
        <v>1</v>
      </c>
      <c r="F150" s="903">
        <v>0.95</v>
      </c>
      <c r="G150" s="887">
        <v>2</v>
      </c>
      <c r="H150" s="904">
        <v>1</v>
      </c>
      <c r="I150" s="905">
        <v>0.86</v>
      </c>
      <c r="J150" s="890">
        <v>23</v>
      </c>
      <c r="K150" s="906">
        <v>0.86</v>
      </c>
      <c r="L150" s="904">
        <v>3</v>
      </c>
      <c r="M150" s="904">
        <v>27</v>
      </c>
      <c r="N150" s="907">
        <v>9</v>
      </c>
      <c r="O150" s="904" t="s">
        <v>8036</v>
      </c>
      <c r="P150" s="908" t="s">
        <v>8315</v>
      </c>
      <c r="Q150" s="909">
        <f t="shared" si="6"/>
        <v>0</v>
      </c>
      <c r="R150" s="944">
        <f t="shared" si="6"/>
        <v>0</v>
      </c>
      <c r="S150" s="909">
        <f t="shared" si="7"/>
        <v>0</v>
      </c>
      <c r="T150" s="944">
        <f t="shared" si="8"/>
        <v>-8.9999999999999969E-2</v>
      </c>
      <c r="U150" s="954">
        <v>9</v>
      </c>
      <c r="V150" s="515">
        <v>23</v>
      </c>
      <c r="W150" s="515">
        <v>14</v>
      </c>
      <c r="X150" s="952">
        <v>2.5555555555555554</v>
      </c>
      <c r="Y150" s="950">
        <v>14</v>
      </c>
    </row>
    <row r="151" spans="1:25" ht="14.4" customHeight="1" x14ac:dyDescent="0.3">
      <c r="A151" s="913" t="s">
        <v>8316</v>
      </c>
      <c r="B151" s="895">
        <v>3</v>
      </c>
      <c r="C151" s="896">
        <v>3.67</v>
      </c>
      <c r="D151" s="897">
        <v>5.7</v>
      </c>
      <c r="E151" s="900">
        <v>1</v>
      </c>
      <c r="F151" s="882">
        <v>1.22</v>
      </c>
      <c r="G151" s="883">
        <v>9</v>
      </c>
      <c r="H151" s="878">
        <v>2</v>
      </c>
      <c r="I151" s="879">
        <v>2.4500000000000002</v>
      </c>
      <c r="J151" s="889">
        <v>6.5</v>
      </c>
      <c r="K151" s="884">
        <v>1.22</v>
      </c>
      <c r="L151" s="881">
        <v>2</v>
      </c>
      <c r="M151" s="881">
        <v>15</v>
      </c>
      <c r="N151" s="885">
        <v>5</v>
      </c>
      <c r="O151" s="881" t="s">
        <v>8036</v>
      </c>
      <c r="P151" s="898" t="s">
        <v>8317</v>
      </c>
      <c r="Q151" s="886">
        <f t="shared" si="6"/>
        <v>-1</v>
      </c>
      <c r="R151" s="945">
        <f t="shared" si="6"/>
        <v>-1.2199999999999998</v>
      </c>
      <c r="S151" s="886">
        <f t="shared" si="7"/>
        <v>1</v>
      </c>
      <c r="T151" s="945">
        <f t="shared" si="8"/>
        <v>1.2300000000000002</v>
      </c>
      <c r="U151" s="953">
        <v>10</v>
      </c>
      <c r="V151" s="895">
        <v>13</v>
      </c>
      <c r="W151" s="895">
        <v>3</v>
      </c>
      <c r="X151" s="951">
        <v>1.3</v>
      </c>
      <c r="Y151" s="949">
        <v>3</v>
      </c>
    </row>
    <row r="152" spans="1:25" ht="14.4" customHeight="1" x14ac:dyDescent="0.3">
      <c r="A152" s="914" t="s">
        <v>8318</v>
      </c>
      <c r="B152" s="515"/>
      <c r="C152" s="901"/>
      <c r="D152" s="899"/>
      <c r="E152" s="910"/>
      <c r="F152" s="905"/>
      <c r="G152" s="888"/>
      <c r="H152" s="902">
        <v>2</v>
      </c>
      <c r="I152" s="903">
        <v>2.88</v>
      </c>
      <c r="J152" s="890">
        <v>11</v>
      </c>
      <c r="K152" s="906">
        <v>1.44</v>
      </c>
      <c r="L152" s="904">
        <v>2</v>
      </c>
      <c r="M152" s="904">
        <v>21</v>
      </c>
      <c r="N152" s="907">
        <v>7</v>
      </c>
      <c r="O152" s="904" t="s">
        <v>8036</v>
      </c>
      <c r="P152" s="908" t="s">
        <v>8319</v>
      </c>
      <c r="Q152" s="909">
        <f t="shared" si="6"/>
        <v>2</v>
      </c>
      <c r="R152" s="944">
        <f t="shared" si="6"/>
        <v>2.88</v>
      </c>
      <c r="S152" s="909">
        <f t="shared" si="7"/>
        <v>2</v>
      </c>
      <c r="T152" s="944">
        <f t="shared" si="8"/>
        <v>2.88</v>
      </c>
      <c r="U152" s="954">
        <v>14</v>
      </c>
      <c r="V152" s="515">
        <v>22</v>
      </c>
      <c r="W152" s="515">
        <v>8</v>
      </c>
      <c r="X152" s="952">
        <v>1.5714285714285714</v>
      </c>
      <c r="Y152" s="950">
        <v>8</v>
      </c>
    </row>
    <row r="153" spans="1:25" ht="14.4" customHeight="1" x14ac:dyDescent="0.3">
      <c r="A153" s="913" t="s">
        <v>8320</v>
      </c>
      <c r="B153" s="895">
        <v>2</v>
      </c>
      <c r="C153" s="896">
        <v>1.27</v>
      </c>
      <c r="D153" s="897">
        <v>13.5</v>
      </c>
      <c r="E153" s="900"/>
      <c r="F153" s="882"/>
      <c r="G153" s="883"/>
      <c r="H153" s="878">
        <v>1</v>
      </c>
      <c r="I153" s="879">
        <v>0.63</v>
      </c>
      <c r="J153" s="889">
        <v>16</v>
      </c>
      <c r="K153" s="884">
        <v>0.63</v>
      </c>
      <c r="L153" s="881">
        <v>2</v>
      </c>
      <c r="M153" s="881">
        <v>21</v>
      </c>
      <c r="N153" s="885">
        <v>7</v>
      </c>
      <c r="O153" s="881" t="s">
        <v>8036</v>
      </c>
      <c r="P153" s="898" t="s">
        <v>8321</v>
      </c>
      <c r="Q153" s="886">
        <f t="shared" si="6"/>
        <v>-1</v>
      </c>
      <c r="R153" s="945">
        <f t="shared" si="6"/>
        <v>-0.64</v>
      </c>
      <c r="S153" s="886">
        <f t="shared" si="7"/>
        <v>1</v>
      </c>
      <c r="T153" s="945">
        <f t="shared" si="8"/>
        <v>0.63</v>
      </c>
      <c r="U153" s="953">
        <v>7</v>
      </c>
      <c r="V153" s="895">
        <v>16</v>
      </c>
      <c r="W153" s="895">
        <v>9</v>
      </c>
      <c r="X153" s="951">
        <v>2.2857142857142856</v>
      </c>
      <c r="Y153" s="949">
        <v>9</v>
      </c>
    </row>
    <row r="154" spans="1:25" ht="14.4" customHeight="1" x14ac:dyDescent="0.3">
      <c r="A154" s="914" t="s">
        <v>8322</v>
      </c>
      <c r="B154" s="515"/>
      <c r="C154" s="901"/>
      <c r="D154" s="899"/>
      <c r="E154" s="910">
        <v>1</v>
      </c>
      <c r="F154" s="905">
        <v>0.89</v>
      </c>
      <c r="G154" s="888">
        <v>6</v>
      </c>
      <c r="H154" s="902">
        <v>1</v>
      </c>
      <c r="I154" s="903">
        <v>1.05</v>
      </c>
      <c r="J154" s="890">
        <v>13</v>
      </c>
      <c r="K154" s="906">
        <v>0.89</v>
      </c>
      <c r="L154" s="904">
        <v>3</v>
      </c>
      <c r="M154" s="904">
        <v>27</v>
      </c>
      <c r="N154" s="907">
        <v>9</v>
      </c>
      <c r="O154" s="904" t="s">
        <v>8036</v>
      </c>
      <c r="P154" s="908" t="s">
        <v>8323</v>
      </c>
      <c r="Q154" s="909">
        <f t="shared" si="6"/>
        <v>1</v>
      </c>
      <c r="R154" s="944">
        <f t="shared" si="6"/>
        <v>1.05</v>
      </c>
      <c r="S154" s="909">
        <f t="shared" si="7"/>
        <v>0</v>
      </c>
      <c r="T154" s="944">
        <f t="shared" si="8"/>
        <v>0.16000000000000003</v>
      </c>
      <c r="U154" s="954">
        <v>9</v>
      </c>
      <c r="V154" s="515">
        <v>13</v>
      </c>
      <c r="W154" s="515">
        <v>4</v>
      </c>
      <c r="X154" s="952">
        <v>1.4444444444444444</v>
      </c>
      <c r="Y154" s="950">
        <v>4</v>
      </c>
    </row>
    <row r="155" spans="1:25" ht="14.4" customHeight="1" x14ac:dyDescent="0.3">
      <c r="A155" s="914" t="s">
        <v>8324</v>
      </c>
      <c r="B155" s="515">
        <v>1</v>
      </c>
      <c r="C155" s="901">
        <v>2.25</v>
      </c>
      <c r="D155" s="899">
        <v>7</v>
      </c>
      <c r="E155" s="910"/>
      <c r="F155" s="905"/>
      <c r="G155" s="888"/>
      <c r="H155" s="902">
        <v>1</v>
      </c>
      <c r="I155" s="903">
        <v>2.68</v>
      </c>
      <c r="J155" s="890">
        <v>41</v>
      </c>
      <c r="K155" s="906">
        <v>2.25</v>
      </c>
      <c r="L155" s="904">
        <v>5</v>
      </c>
      <c r="M155" s="904">
        <v>42</v>
      </c>
      <c r="N155" s="907">
        <v>14</v>
      </c>
      <c r="O155" s="904" t="s">
        <v>8036</v>
      </c>
      <c r="P155" s="908" t="s">
        <v>8325</v>
      </c>
      <c r="Q155" s="909">
        <f t="shared" si="6"/>
        <v>0</v>
      </c>
      <c r="R155" s="944">
        <f t="shared" si="6"/>
        <v>0.43000000000000016</v>
      </c>
      <c r="S155" s="909">
        <f t="shared" si="7"/>
        <v>1</v>
      </c>
      <c r="T155" s="944">
        <f t="shared" si="8"/>
        <v>2.68</v>
      </c>
      <c r="U155" s="954">
        <v>14</v>
      </c>
      <c r="V155" s="515">
        <v>41</v>
      </c>
      <c r="W155" s="515">
        <v>27</v>
      </c>
      <c r="X155" s="952">
        <v>2.9285714285714284</v>
      </c>
      <c r="Y155" s="950">
        <v>27</v>
      </c>
    </row>
    <row r="156" spans="1:25" ht="14.4" customHeight="1" x14ac:dyDescent="0.3">
      <c r="A156" s="913" t="s">
        <v>8326</v>
      </c>
      <c r="B156" s="895">
        <v>4</v>
      </c>
      <c r="C156" s="896">
        <v>1.75</v>
      </c>
      <c r="D156" s="897">
        <v>3.8</v>
      </c>
      <c r="E156" s="900">
        <v>5</v>
      </c>
      <c r="F156" s="882">
        <v>2.19</v>
      </c>
      <c r="G156" s="883">
        <v>3.6</v>
      </c>
      <c r="H156" s="878">
        <v>8</v>
      </c>
      <c r="I156" s="879">
        <v>3.6</v>
      </c>
      <c r="J156" s="880">
        <v>3.6</v>
      </c>
      <c r="K156" s="884">
        <v>0.44</v>
      </c>
      <c r="L156" s="881">
        <v>2</v>
      </c>
      <c r="M156" s="881">
        <v>18</v>
      </c>
      <c r="N156" s="885">
        <v>6</v>
      </c>
      <c r="O156" s="881" t="s">
        <v>8036</v>
      </c>
      <c r="P156" s="898" t="s">
        <v>8327</v>
      </c>
      <c r="Q156" s="886">
        <f t="shared" si="6"/>
        <v>4</v>
      </c>
      <c r="R156" s="945">
        <f t="shared" si="6"/>
        <v>1.85</v>
      </c>
      <c r="S156" s="886">
        <f t="shared" si="7"/>
        <v>3</v>
      </c>
      <c r="T156" s="945">
        <f t="shared" si="8"/>
        <v>1.4100000000000001</v>
      </c>
      <c r="U156" s="953">
        <v>48</v>
      </c>
      <c r="V156" s="895">
        <v>28.8</v>
      </c>
      <c r="W156" s="895">
        <v>-19.2</v>
      </c>
      <c r="X156" s="951">
        <v>0.6</v>
      </c>
      <c r="Y156" s="949">
        <v>2</v>
      </c>
    </row>
    <row r="157" spans="1:25" ht="14.4" customHeight="1" x14ac:dyDescent="0.3">
      <c r="A157" s="914" t="s">
        <v>8328</v>
      </c>
      <c r="B157" s="515"/>
      <c r="C157" s="901"/>
      <c r="D157" s="899"/>
      <c r="E157" s="910">
        <v>1</v>
      </c>
      <c r="F157" s="905">
        <v>0.65</v>
      </c>
      <c r="G157" s="888">
        <v>7</v>
      </c>
      <c r="H157" s="902"/>
      <c r="I157" s="903"/>
      <c r="J157" s="887"/>
      <c r="K157" s="906">
        <v>0.65</v>
      </c>
      <c r="L157" s="904">
        <v>3</v>
      </c>
      <c r="M157" s="904">
        <v>24</v>
      </c>
      <c r="N157" s="907">
        <v>8</v>
      </c>
      <c r="O157" s="904" t="s">
        <v>8036</v>
      </c>
      <c r="P157" s="908" t="s">
        <v>8327</v>
      </c>
      <c r="Q157" s="909">
        <f t="shared" si="6"/>
        <v>0</v>
      </c>
      <c r="R157" s="944">
        <f t="shared" si="6"/>
        <v>0</v>
      </c>
      <c r="S157" s="909">
        <f t="shared" si="7"/>
        <v>-1</v>
      </c>
      <c r="T157" s="944">
        <f t="shared" si="8"/>
        <v>-0.65</v>
      </c>
      <c r="U157" s="954" t="s">
        <v>608</v>
      </c>
      <c r="V157" s="515" t="s">
        <v>608</v>
      </c>
      <c r="W157" s="515" t="s">
        <v>608</v>
      </c>
      <c r="X157" s="952" t="s">
        <v>608</v>
      </c>
      <c r="Y157" s="950"/>
    </row>
    <row r="158" spans="1:25" ht="14.4" customHeight="1" x14ac:dyDescent="0.3">
      <c r="A158" s="914" t="s">
        <v>8329</v>
      </c>
      <c r="B158" s="515">
        <v>2</v>
      </c>
      <c r="C158" s="901">
        <v>1.88</v>
      </c>
      <c r="D158" s="899">
        <v>5.5</v>
      </c>
      <c r="E158" s="910"/>
      <c r="F158" s="905"/>
      <c r="G158" s="888"/>
      <c r="H158" s="902">
        <v>2</v>
      </c>
      <c r="I158" s="903">
        <v>2.13</v>
      </c>
      <c r="J158" s="887">
        <v>8</v>
      </c>
      <c r="K158" s="906">
        <v>1.06</v>
      </c>
      <c r="L158" s="904">
        <v>4</v>
      </c>
      <c r="M158" s="904">
        <v>33</v>
      </c>
      <c r="N158" s="907">
        <v>11</v>
      </c>
      <c r="O158" s="904" t="s">
        <v>8036</v>
      </c>
      <c r="P158" s="908" t="s">
        <v>8327</v>
      </c>
      <c r="Q158" s="909">
        <f t="shared" si="6"/>
        <v>0</v>
      </c>
      <c r="R158" s="944">
        <f t="shared" si="6"/>
        <v>0.25</v>
      </c>
      <c r="S158" s="909">
        <f t="shared" si="7"/>
        <v>2</v>
      </c>
      <c r="T158" s="944">
        <f t="shared" si="8"/>
        <v>2.13</v>
      </c>
      <c r="U158" s="954">
        <v>22</v>
      </c>
      <c r="V158" s="515">
        <v>16</v>
      </c>
      <c r="W158" s="515">
        <v>-6</v>
      </c>
      <c r="X158" s="952">
        <v>0.72727272727272729</v>
      </c>
      <c r="Y158" s="950"/>
    </row>
    <row r="159" spans="1:25" ht="14.4" customHeight="1" x14ac:dyDescent="0.3">
      <c r="A159" s="913" t="s">
        <v>8330</v>
      </c>
      <c r="B159" s="895"/>
      <c r="C159" s="896"/>
      <c r="D159" s="897"/>
      <c r="E159" s="878">
        <v>2</v>
      </c>
      <c r="F159" s="879">
        <v>0.96</v>
      </c>
      <c r="G159" s="880">
        <v>4</v>
      </c>
      <c r="H159" s="881">
        <v>1</v>
      </c>
      <c r="I159" s="882">
        <v>0.47</v>
      </c>
      <c r="J159" s="889">
        <v>6</v>
      </c>
      <c r="K159" s="884">
        <v>0.47</v>
      </c>
      <c r="L159" s="881">
        <v>2</v>
      </c>
      <c r="M159" s="881">
        <v>15</v>
      </c>
      <c r="N159" s="885">
        <v>5</v>
      </c>
      <c r="O159" s="881" t="s">
        <v>8036</v>
      </c>
      <c r="P159" s="898" t="s">
        <v>8331</v>
      </c>
      <c r="Q159" s="886">
        <f t="shared" si="6"/>
        <v>1</v>
      </c>
      <c r="R159" s="945">
        <f t="shared" si="6"/>
        <v>0.47</v>
      </c>
      <c r="S159" s="886">
        <f t="shared" si="7"/>
        <v>-1</v>
      </c>
      <c r="T159" s="945">
        <f t="shared" si="8"/>
        <v>-0.49</v>
      </c>
      <c r="U159" s="953">
        <v>5</v>
      </c>
      <c r="V159" s="895">
        <v>6</v>
      </c>
      <c r="W159" s="895">
        <v>1</v>
      </c>
      <c r="X159" s="951">
        <v>1.2</v>
      </c>
      <c r="Y159" s="949">
        <v>1</v>
      </c>
    </row>
    <row r="160" spans="1:25" ht="14.4" customHeight="1" x14ac:dyDescent="0.3">
      <c r="A160" s="914" t="s">
        <v>8332</v>
      </c>
      <c r="B160" s="515"/>
      <c r="C160" s="901"/>
      <c r="D160" s="899"/>
      <c r="E160" s="902">
        <v>1</v>
      </c>
      <c r="F160" s="903">
        <v>0.67</v>
      </c>
      <c r="G160" s="887">
        <v>8</v>
      </c>
      <c r="H160" s="904"/>
      <c r="I160" s="905"/>
      <c r="J160" s="888"/>
      <c r="K160" s="906">
        <v>0.66</v>
      </c>
      <c r="L160" s="904">
        <v>3</v>
      </c>
      <c r="M160" s="904">
        <v>24</v>
      </c>
      <c r="N160" s="907">
        <v>8</v>
      </c>
      <c r="O160" s="904" t="s">
        <v>8036</v>
      </c>
      <c r="P160" s="908" t="s">
        <v>8333</v>
      </c>
      <c r="Q160" s="909">
        <f t="shared" si="6"/>
        <v>0</v>
      </c>
      <c r="R160" s="944">
        <f t="shared" si="6"/>
        <v>0</v>
      </c>
      <c r="S160" s="909">
        <f t="shared" si="7"/>
        <v>-1</v>
      </c>
      <c r="T160" s="944">
        <f t="shared" si="8"/>
        <v>-0.67</v>
      </c>
      <c r="U160" s="954" t="s">
        <v>608</v>
      </c>
      <c r="V160" s="515" t="s">
        <v>608</v>
      </c>
      <c r="W160" s="515" t="s">
        <v>608</v>
      </c>
      <c r="X160" s="952" t="s">
        <v>608</v>
      </c>
      <c r="Y160" s="950"/>
    </row>
    <row r="161" spans="1:25" ht="14.4" customHeight="1" x14ac:dyDescent="0.3">
      <c r="A161" s="913" t="s">
        <v>8334</v>
      </c>
      <c r="B161" s="895"/>
      <c r="C161" s="896"/>
      <c r="D161" s="897"/>
      <c r="E161" s="900">
        <v>1</v>
      </c>
      <c r="F161" s="882">
        <v>4.99</v>
      </c>
      <c r="G161" s="883">
        <v>11</v>
      </c>
      <c r="H161" s="878"/>
      <c r="I161" s="879"/>
      <c r="J161" s="880"/>
      <c r="K161" s="884">
        <v>4.99</v>
      </c>
      <c r="L161" s="881">
        <v>3</v>
      </c>
      <c r="M161" s="881">
        <v>27</v>
      </c>
      <c r="N161" s="885">
        <v>9</v>
      </c>
      <c r="O161" s="881" t="s">
        <v>8036</v>
      </c>
      <c r="P161" s="898" t="s">
        <v>8335</v>
      </c>
      <c r="Q161" s="886">
        <f t="shared" si="6"/>
        <v>0</v>
      </c>
      <c r="R161" s="945">
        <f t="shared" si="6"/>
        <v>0</v>
      </c>
      <c r="S161" s="886">
        <f t="shared" si="7"/>
        <v>-1</v>
      </c>
      <c r="T161" s="945">
        <f t="shared" si="8"/>
        <v>-4.99</v>
      </c>
      <c r="U161" s="953" t="s">
        <v>608</v>
      </c>
      <c r="V161" s="895" t="s">
        <v>608</v>
      </c>
      <c r="W161" s="895" t="s">
        <v>608</v>
      </c>
      <c r="X161" s="951" t="s">
        <v>608</v>
      </c>
      <c r="Y161" s="949"/>
    </row>
    <row r="162" spans="1:25" ht="14.4" customHeight="1" x14ac:dyDescent="0.3">
      <c r="A162" s="914" t="s">
        <v>8336</v>
      </c>
      <c r="B162" s="515"/>
      <c r="C162" s="901"/>
      <c r="D162" s="899"/>
      <c r="E162" s="910"/>
      <c r="F162" s="905"/>
      <c r="G162" s="888"/>
      <c r="H162" s="902">
        <v>1</v>
      </c>
      <c r="I162" s="903">
        <v>7.41</v>
      </c>
      <c r="J162" s="887">
        <v>11</v>
      </c>
      <c r="K162" s="906">
        <v>7.41</v>
      </c>
      <c r="L162" s="904">
        <v>5</v>
      </c>
      <c r="M162" s="904">
        <v>45</v>
      </c>
      <c r="N162" s="907">
        <v>15</v>
      </c>
      <c r="O162" s="904" t="s">
        <v>8036</v>
      </c>
      <c r="P162" s="908" t="s">
        <v>8337</v>
      </c>
      <c r="Q162" s="909">
        <f t="shared" si="6"/>
        <v>1</v>
      </c>
      <c r="R162" s="944">
        <f t="shared" si="6"/>
        <v>7.41</v>
      </c>
      <c r="S162" s="909">
        <f t="shared" si="7"/>
        <v>1</v>
      </c>
      <c r="T162" s="944">
        <f t="shared" si="8"/>
        <v>7.41</v>
      </c>
      <c r="U162" s="954">
        <v>15</v>
      </c>
      <c r="V162" s="515">
        <v>11</v>
      </c>
      <c r="W162" s="515">
        <v>-4</v>
      </c>
      <c r="X162" s="952">
        <v>0.73333333333333328</v>
      </c>
      <c r="Y162" s="950"/>
    </row>
    <row r="163" spans="1:25" ht="14.4" customHeight="1" x14ac:dyDescent="0.3">
      <c r="A163" s="913" t="s">
        <v>8338</v>
      </c>
      <c r="B163" s="891">
        <v>1</v>
      </c>
      <c r="C163" s="892">
        <v>3.12</v>
      </c>
      <c r="D163" s="893">
        <v>3</v>
      </c>
      <c r="E163" s="900"/>
      <c r="F163" s="882"/>
      <c r="G163" s="883"/>
      <c r="H163" s="881"/>
      <c r="I163" s="882"/>
      <c r="J163" s="883"/>
      <c r="K163" s="884">
        <v>3.12</v>
      </c>
      <c r="L163" s="881">
        <v>3</v>
      </c>
      <c r="M163" s="881">
        <v>27</v>
      </c>
      <c r="N163" s="885">
        <v>9</v>
      </c>
      <c r="O163" s="881" t="s">
        <v>8036</v>
      </c>
      <c r="P163" s="898" t="s">
        <v>8339</v>
      </c>
      <c r="Q163" s="886">
        <f t="shared" si="6"/>
        <v>-1</v>
      </c>
      <c r="R163" s="945">
        <f t="shared" si="6"/>
        <v>-3.12</v>
      </c>
      <c r="S163" s="886">
        <f t="shared" si="7"/>
        <v>0</v>
      </c>
      <c r="T163" s="945">
        <f t="shared" si="8"/>
        <v>0</v>
      </c>
      <c r="U163" s="953" t="s">
        <v>608</v>
      </c>
      <c r="V163" s="895" t="s">
        <v>608</v>
      </c>
      <c r="W163" s="895" t="s">
        <v>608</v>
      </c>
      <c r="X163" s="951" t="s">
        <v>608</v>
      </c>
      <c r="Y163" s="949"/>
    </row>
    <row r="164" spans="1:25" ht="14.4" customHeight="1" x14ac:dyDescent="0.3">
      <c r="A164" s="913" t="s">
        <v>8340</v>
      </c>
      <c r="B164" s="895"/>
      <c r="C164" s="896"/>
      <c r="D164" s="897"/>
      <c r="E164" s="900"/>
      <c r="F164" s="882"/>
      <c r="G164" s="883"/>
      <c r="H164" s="878">
        <v>2</v>
      </c>
      <c r="I164" s="879">
        <v>4.76</v>
      </c>
      <c r="J164" s="889">
        <v>13.5</v>
      </c>
      <c r="K164" s="884">
        <v>2.38</v>
      </c>
      <c r="L164" s="881">
        <v>4</v>
      </c>
      <c r="M164" s="881">
        <v>33</v>
      </c>
      <c r="N164" s="885">
        <v>11</v>
      </c>
      <c r="O164" s="881" t="s">
        <v>8036</v>
      </c>
      <c r="P164" s="898" t="s">
        <v>8341</v>
      </c>
      <c r="Q164" s="886">
        <f t="shared" si="6"/>
        <v>2</v>
      </c>
      <c r="R164" s="945">
        <f t="shared" si="6"/>
        <v>4.76</v>
      </c>
      <c r="S164" s="886">
        <f t="shared" si="7"/>
        <v>2</v>
      </c>
      <c r="T164" s="945">
        <f t="shared" si="8"/>
        <v>4.76</v>
      </c>
      <c r="U164" s="953">
        <v>22</v>
      </c>
      <c r="V164" s="895">
        <v>27</v>
      </c>
      <c r="W164" s="895">
        <v>5</v>
      </c>
      <c r="X164" s="951">
        <v>1.2272727272727273</v>
      </c>
      <c r="Y164" s="949">
        <v>10</v>
      </c>
    </row>
    <row r="165" spans="1:25" ht="14.4" customHeight="1" x14ac:dyDescent="0.3">
      <c r="A165" s="914" t="s">
        <v>8342</v>
      </c>
      <c r="B165" s="515">
        <v>1</v>
      </c>
      <c r="C165" s="901">
        <v>2.76</v>
      </c>
      <c r="D165" s="899">
        <v>12</v>
      </c>
      <c r="E165" s="910"/>
      <c r="F165" s="905"/>
      <c r="G165" s="888"/>
      <c r="H165" s="902"/>
      <c r="I165" s="903"/>
      <c r="J165" s="887"/>
      <c r="K165" s="906">
        <v>2.76</v>
      </c>
      <c r="L165" s="904">
        <v>4</v>
      </c>
      <c r="M165" s="904">
        <v>39</v>
      </c>
      <c r="N165" s="907">
        <v>13</v>
      </c>
      <c r="O165" s="904" t="s">
        <v>8036</v>
      </c>
      <c r="P165" s="908" t="s">
        <v>8341</v>
      </c>
      <c r="Q165" s="909">
        <f t="shared" si="6"/>
        <v>-1</v>
      </c>
      <c r="R165" s="944">
        <f t="shared" si="6"/>
        <v>-2.76</v>
      </c>
      <c r="S165" s="909">
        <f t="shared" si="7"/>
        <v>0</v>
      </c>
      <c r="T165" s="944">
        <f t="shared" si="8"/>
        <v>0</v>
      </c>
      <c r="U165" s="954" t="s">
        <v>608</v>
      </c>
      <c r="V165" s="515" t="s">
        <v>608</v>
      </c>
      <c r="W165" s="515" t="s">
        <v>608</v>
      </c>
      <c r="X165" s="952" t="s">
        <v>608</v>
      </c>
      <c r="Y165" s="950"/>
    </row>
    <row r="166" spans="1:25" ht="14.4" customHeight="1" x14ac:dyDescent="0.3">
      <c r="A166" s="913" t="s">
        <v>8343</v>
      </c>
      <c r="B166" s="895">
        <v>1</v>
      </c>
      <c r="C166" s="896">
        <v>0.79</v>
      </c>
      <c r="D166" s="897">
        <v>3</v>
      </c>
      <c r="E166" s="900"/>
      <c r="F166" s="882"/>
      <c r="G166" s="883"/>
      <c r="H166" s="878">
        <v>1</v>
      </c>
      <c r="I166" s="879">
        <v>0.79</v>
      </c>
      <c r="J166" s="880">
        <v>3</v>
      </c>
      <c r="K166" s="884">
        <v>0.79</v>
      </c>
      <c r="L166" s="881">
        <v>2</v>
      </c>
      <c r="M166" s="881">
        <v>15</v>
      </c>
      <c r="N166" s="885">
        <v>5</v>
      </c>
      <c r="O166" s="881" t="s">
        <v>8036</v>
      </c>
      <c r="P166" s="898" t="s">
        <v>8344</v>
      </c>
      <c r="Q166" s="886">
        <f t="shared" si="6"/>
        <v>0</v>
      </c>
      <c r="R166" s="945">
        <f t="shared" si="6"/>
        <v>0</v>
      </c>
      <c r="S166" s="886">
        <f t="shared" si="7"/>
        <v>1</v>
      </c>
      <c r="T166" s="945">
        <f t="shared" si="8"/>
        <v>0.79</v>
      </c>
      <c r="U166" s="953">
        <v>5</v>
      </c>
      <c r="V166" s="895">
        <v>3</v>
      </c>
      <c r="W166" s="895">
        <v>-2</v>
      </c>
      <c r="X166" s="951">
        <v>0.6</v>
      </c>
      <c r="Y166" s="949"/>
    </row>
    <row r="167" spans="1:25" ht="14.4" customHeight="1" x14ac:dyDescent="0.3">
      <c r="A167" s="914" t="s">
        <v>8345</v>
      </c>
      <c r="B167" s="515"/>
      <c r="C167" s="901"/>
      <c r="D167" s="899"/>
      <c r="E167" s="910">
        <v>1</v>
      </c>
      <c r="F167" s="905">
        <v>1.1599999999999999</v>
      </c>
      <c r="G167" s="888">
        <v>3</v>
      </c>
      <c r="H167" s="902"/>
      <c r="I167" s="903"/>
      <c r="J167" s="887"/>
      <c r="K167" s="906">
        <v>1.84</v>
      </c>
      <c r="L167" s="904">
        <v>5</v>
      </c>
      <c r="M167" s="904">
        <v>42</v>
      </c>
      <c r="N167" s="907">
        <v>14</v>
      </c>
      <c r="O167" s="904" t="s">
        <v>8036</v>
      </c>
      <c r="P167" s="908" t="s">
        <v>8344</v>
      </c>
      <c r="Q167" s="909">
        <f t="shared" si="6"/>
        <v>0</v>
      </c>
      <c r="R167" s="944">
        <f t="shared" si="6"/>
        <v>0</v>
      </c>
      <c r="S167" s="909">
        <f t="shared" si="7"/>
        <v>-1</v>
      </c>
      <c r="T167" s="944">
        <f t="shared" si="8"/>
        <v>-1.1599999999999999</v>
      </c>
      <c r="U167" s="954" t="s">
        <v>608</v>
      </c>
      <c r="V167" s="515" t="s">
        <v>608</v>
      </c>
      <c r="W167" s="515" t="s">
        <v>608</v>
      </c>
      <c r="X167" s="952" t="s">
        <v>608</v>
      </c>
      <c r="Y167" s="950"/>
    </row>
    <row r="168" spans="1:25" ht="14.4" customHeight="1" x14ac:dyDescent="0.3">
      <c r="A168" s="913" t="s">
        <v>8346</v>
      </c>
      <c r="B168" s="895">
        <v>1</v>
      </c>
      <c r="C168" s="896">
        <v>1.68</v>
      </c>
      <c r="D168" s="897">
        <v>4</v>
      </c>
      <c r="E168" s="900"/>
      <c r="F168" s="882"/>
      <c r="G168" s="883"/>
      <c r="H168" s="878">
        <v>1</v>
      </c>
      <c r="I168" s="879">
        <v>1.68</v>
      </c>
      <c r="J168" s="880">
        <v>7</v>
      </c>
      <c r="K168" s="884">
        <v>1.68</v>
      </c>
      <c r="L168" s="881">
        <v>3</v>
      </c>
      <c r="M168" s="881">
        <v>24</v>
      </c>
      <c r="N168" s="885">
        <v>8</v>
      </c>
      <c r="O168" s="881" t="s">
        <v>8036</v>
      </c>
      <c r="P168" s="898" t="s">
        <v>8347</v>
      </c>
      <c r="Q168" s="886">
        <f t="shared" si="6"/>
        <v>0</v>
      </c>
      <c r="R168" s="945">
        <f t="shared" si="6"/>
        <v>0</v>
      </c>
      <c r="S168" s="886">
        <f t="shared" si="7"/>
        <v>1</v>
      </c>
      <c r="T168" s="945">
        <f t="shared" si="8"/>
        <v>1.68</v>
      </c>
      <c r="U168" s="953">
        <v>8</v>
      </c>
      <c r="V168" s="895">
        <v>7</v>
      </c>
      <c r="W168" s="895">
        <v>-1</v>
      </c>
      <c r="X168" s="951">
        <v>0.875</v>
      </c>
      <c r="Y168" s="949"/>
    </row>
    <row r="169" spans="1:25" ht="14.4" customHeight="1" x14ac:dyDescent="0.3">
      <c r="A169" s="913" t="s">
        <v>8348</v>
      </c>
      <c r="B169" s="895">
        <v>3</v>
      </c>
      <c r="C169" s="896">
        <v>3.66</v>
      </c>
      <c r="D169" s="897">
        <v>3.7</v>
      </c>
      <c r="E169" s="900">
        <v>1</v>
      </c>
      <c r="F169" s="882">
        <v>1.22</v>
      </c>
      <c r="G169" s="883">
        <v>3</v>
      </c>
      <c r="H169" s="878">
        <v>9</v>
      </c>
      <c r="I169" s="879">
        <v>10.98</v>
      </c>
      <c r="J169" s="880">
        <v>4.4000000000000004</v>
      </c>
      <c r="K169" s="884">
        <v>1.22</v>
      </c>
      <c r="L169" s="881">
        <v>2</v>
      </c>
      <c r="M169" s="881">
        <v>18</v>
      </c>
      <c r="N169" s="885">
        <v>6</v>
      </c>
      <c r="O169" s="881" t="s">
        <v>8036</v>
      </c>
      <c r="P169" s="898" t="s">
        <v>8349</v>
      </c>
      <c r="Q169" s="886">
        <f t="shared" si="6"/>
        <v>6</v>
      </c>
      <c r="R169" s="945">
        <f t="shared" si="6"/>
        <v>7.32</v>
      </c>
      <c r="S169" s="886">
        <f t="shared" si="7"/>
        <v>8</v>
      </c>
      <c r="T169" s="945">
        <f t="shared" si="8"/>
        <v>9.76</v>
      </c>
      <c r="U169" s="953">
        <v>54</v>
      </c>
      <c r="V169" s="895">
        <v>39.6</v>
      </c>
      <c r="W169" s="895">
        <v>-14.399999999999999</v>
      </c>
      <c r="X169" s="951">
        <v>0.73333333333333339</v>
      </c>
      <c r="Y169" s="949">
        <v>1</v>
      </c>
    </row>
    <row r="170" spans="1:25" ht="14.4" customHeight="1" x14ac:dyDescent="0.3">
      <c r="A170" s="913" t="s">
        <v>8350</v>
      </c>
      <c r="B170" s="891">
        <v>14</v>
      </c>
      <c r="C170" s="892">
        <v>5.61</v>
      </c>
      <c r="D170" s="893">
        <v>3.2</v>
      </c>
      <c r="E170" s="900">
        <v>9</v>
      </c>
      <c r="F170" s="882">
        <v>3.42</v>
      </c>
      <c r="G170" s="883">
        <v>2.9</v>
      </c>
      <c r="H170" s="881">
        <v>6</v>
      </c>
      <c r="I170" s="882">
        <v>2.2799999999999998</v>
      </c>
      <c r="J170" s="883">
        <v>3</v>
      </c>
      <c r="K170" s="884">
        <v>0.38</v>
      </c>
      <c r="L170" s="881">
        <v>1</v>
      </c>
      <c r="M170" s="881">
        <v>9</v>
      </c>
      <c r="N170" s="885">
        <v>3</v>
      </c>
      <c r="O170" s="881" t="s">
        <v>8036</v>
      </c>
      <c r="P170" s="898" t="s">
        <v>8351</v>
      </c>
      <c r="Q170" s="886">
        <f t="shared" si="6"/>
        <v>-8</v>
      </c>
      <c r="R170" s="945">
        <f t="shared" si="6"/>
        <v>-3.3300000000000005</v>
      </c>
      <c r="S170" s="886">
        <f t="shared" si="7"/>
        <v>-3</v>
      </c>
      <c r="T170" s="945">
        <f t="shared" si="8"/>
        <v>-1.1400000000000001</v>
      </c>
      <c r="U170" s="953">
        <v>18</v>
      </c>
      <c r="V170" s="895">
        <v>18</v>
      </c>
      <c r="W170" s="895">
        <v>0</v>
      </c>
      <c r="X170" s="951">
        <v>1</v>
      </c>
      <c r="Y170" s="949"/>
    </row>
    <row r="171" spans="1:25" ht="14.4" customHeight="1" x14ac:dyDescent="0.3">
      <c r="A171" s="914" t="s">
        <v>8352</v>
      </c>
      <c r="B171" s="911">
        <v>1</v>
      </c>
      <c r="C171" s="912">
        <v>0.47</v>
      </c>
      <c r="D171" s="894">
        <v>10</v>
      </c>
      <c r="E171" s="910">
        <v>2</v>
      </c>
      <c r="F171" s="905">
        <v>0.94</v>
      </c>
      <c r="G171" s="888">
        <v>3.5</v>
      </c>
      <c r="H171" s="904"/>
      <c r="I171" s="905"/>
      <c r="J171" s="888"/>
      <c r="K171" s="906">
        <v>0.47</v>
      </c>
      <c r="L171" s="904">
        <v>1</v>
      </c>
      <c r="M171" s="904">
        <v>12</v>
      </c>
      <c r="N171" s="907">
        <v>4</v>
      </c>
      <c r="O171" s="904" t="s">
        <v>8036</v>
      </c>
      <c r="P171" s="908" t="s">
        <v>8353</v>
      </c>
      <c r="Q171" s="909">
        <f t="shared" si="6"/>
        <v>-1</v>
      </c>
      <c r="R171" s="944">
        <f t="shared" si="6"/>
        <v>-0.47</v>
      </c>
      <c r="S171" s="909">
        <f t="shared" si="7"/>
        <v>-2</v>
      </c>
      <c r="T171" s="944">
        <f t="shared" si="8"/>
        <v>-0.94</v>
      </c>
      <c r="U171" s="954" t="s">
        <v>608</v>
      </c>
      <c r="V171" s="515" t="s">
        <v>608</v>
      </c>
      <c r="W171" s="515" t="s">
        <v>608</v>
      </c>
      <c r="X171" s="952" t="s">
        <v>608</v>
      </c>
      <c r="Y171" s="950"/>
    </row>
    <row r="172" spans="1:25" ht="14.4" customHeight="1" x14ac:dyDescent="0.3">
      <c r="A172" s="913" t="s">
        <v>8354</v>
      </c>
      <c r="B172" s="891">
        <v>2</v>
      </c>
      <c r="C172" s="892">
        <v>1.49</v>
      </c>
      <c r="D172" s="893">
        <v>4</v>
      </c>
      <c r="E172" s="900"/>
      <c r="F172" s="882"/>
      <c r="G172" s="883"/>
      <c r="H172" s="881">
        <v>1</v>
      </c>
      <c r="I172" s="882">
        <v>0.74</v>
      </c>
      <c r="J172" s="883">
        <v>4</v>
      </c>
      <c r="K172" s="884">
        <v>0.74</v>
      </c>
      <c r="L172" s="881">
        <v>1</v>
      </c>
      <c r="M172" s="881">
        <v>12</v>
      </c>
      <c r="N172" s="885">
        <v>4</v>
      </c>
      <c r="O172" s="881" t="s">
        <v>8036</v>
      </c>
      <c r="P172" s="898" t="s">
        <v>8355</v>
      </c>
      <c r="Q172" s="886">
        <f t="shared" si="6"/>
        <v>-1</v>
      </c>
      <c r="R172" s="945">
        <f t="shared" si="6"/>
        <v>-0.75</v>
      </c>
      <c r="S172" s="886">
        <f t="shared" si="7"/>
        <v>1</v>
      </c>
      <c r="T172" s="945">
        <f t="shared" si="8"/>
        <v>0.74</v>
      </c>
      <c r="U172" s="953">
        <v>4</v>
      </c>
      <c r="V172" s="895">
        <v>4</v>
      </c>
      <c r="W172" s="895">
        <v>0</v>
      </c>
      <c r="X172" s="951">
        <v>1</v>
      </c>
      <c r="Y172" s="949"/>
    </row>
    <row r="173" spans="1:25" ht="14.4" customHeight="1" x14ac:dyDescent="0.3">
      <c r="A173" s="913" t="s">
        <v>8356</v>
      </c>
      <c r="B173" s="895">
        <v>1</v>
      </c>
      <c r="C173" s="896">
        <v>0.62</v>
      </c>
      <c r="D173" s="897">
        <v>4</v>
      </c>
      <c r="E173" s="878">
        <v>3</v>
      </c>
      <c r="F173" s="879">
        <v>1.85</v>
      </c>
      <c r="G173" s="880">
        <v>2.7</v>
      </c>
      <c r="H173" s="881">
        <v>2</v>
      </c>
      <c r="I173" s="882">
        <v>1.23</v>
      </c>
      <c r="J173" s="883">
        <v>3.5</v>
      </c>
      <c r="K173" s="884">
        <v>0.62</v>
      </c>
      <c r="L173" s="881">
        <v>1</v>
      </c>
      <c r="M173" s="881">
        <v>12</v>
      </c>
      <c r="N173" s="885">
        <v>4</v>
      </c>
      <c r="O173" s="881" t="s">
        <v>8036</v>
      </c>
      <c r="P173" s="898" t="s">
        <v>8357</v>
      </c>
      <c r="Q173" s="886">
        <f t="shared" si="6"/>
        <v>1</v>
      </c>
      <c r="R173" s="945">
        <f t="shared" si="6"/>
        <v>0.61</v>
      </c>
      <c r="S173" s="886">
        <f t="shared" si="7"/>
        <v>-1</v>
      </c>
      <c r="T173" s="945">
        <f t="shared" si="8"/>
        <v>-0.62000000000000011</v>
      </c>
      <c r="U173" s="953">
        <v>8</v>
      </c>
      <c r="V173" s="895">
        <v>7</v>
      </c>
      <c r="W173" s="895">
        <v>-1</v>
      </c>
      <c r="X173" s="951">
        <v>0.875</v>
      </c>
      <c r="Y173" s="949"/>
    </row>
    <row r="174" spans="1:25" ht="14.4" customHeight="1" x14ac:dyDescent="0.3">
      <c r="A174" s="913" t="s">
        <v>8358</v>
      </c>
      <c r="B174" s="895">
        <v>11</v>
      </c>
      <c r="C174" s="896">
        <v>9.8000000000000007</v>
      </c>
      <c r="D174" s="897">
        <v>2.2999999999999998</v>
      </c>
      <c r="E174" s="900">
        <v>11</v>
      </c>
      <c r="F174" s="882">
        <v>9.8000000000000007</v>
      </c>
      <c r="G174" s="883">
        <v>2.6</v>
      </c>
      <c r="H174" s="878">
        <v>13</v>
      </c>
      <c r="I174" s="879">
        <v>11.58</v>
      </c>
      <c r="J174" s="880">
        <v>2.5</v>
      </c>
      <c r="K174" s="884">
        <v>0.89</v>
      </c>
      <c r="L174" s="881">
        <v>1</v>
      </c>
      <c r="M174" s="881">
        <v>12</v>
      </c>
      <c r="N174" s="885">
        <v>4</v>
      </c>
      <c r="O174" s="881" t="s">
        <v>8036</v>
      </c>
      <c r="P174" s="898" t="s">
        <v>8359</v>
      </c>
      <c r="Q174" s="886">
        <f t="shared" si="6"/>
        <v>2</v>
      </c>
      <c r="R174" s="945">
        <f t="shared" si="6"/>
        <v>1.7799999999999994</v>
      </c>
      <c r="S174" s="886">
        <f t="shared" si="7"/>
        <v>2</v>
      </c>
      <c r="T174" s="945">
        <f t="shared" si="8"/>
        <v>1.7799999999999994</v>
      </c>
      <c r="U174" s="953">
        <v>52</v>
      </c>
      <c r="V174" s="895">
        <v>32.5</v>
      </c>
      <c r="W174" s="895">
        <v>-19.5</v>
      </c>
      <c r="X174" s="951">
        <v>0.625</v>
      </c>
      <c r="Y174" s="949"/>
    </row>
    <row r="175" spans="1:25" ht="14.4" customHeight="1" x14ac:dyDescent="0.3">
      <c r="A175" s="914" t="s">
        <v>8360</v>
      </c>
      <c r="B175" s="515">
        <v>1</v>
      </c>
      <c r="C175" s="901">
        <v>1.37</v>
      </c>
      <c r="D175" s="899">
        <v>2</v>
      </c>
      <c r="E175" s="910"/>
      <c r="F175" s="905"/>
      <c r="G175" s="888"/>
      <c r="H175" s="902">
        <v>2</v>
      </c>
      <c r="I175" s="903">
        <v>2.73</v>
      </c>
      <c r="J175" s="887">
        <v>2</v>
      </c>
      <c r="K175" s="906">
        <v>1.37</v>
      </c>
      <c r="L175" s="904">
        <v>2</v>
      </c>
      <c r="M175" s="904">
        <v>21</v>
      </c>
      <c r="N175" s="907">
        <v>7</v>
      </c>
      <c r="O175" s="904" t="s">
        <v>8036</v>
      </c>
      <c r="P175" s="908" t="s">
        <v>8361</v>
      </c>
      <c r="Q175" s="909">
        <f t="shared" si="6"/>
        <v>1</v>
      </c>
      <c r="R175" s="944">
        <f t="shared" si="6"/>
        <v>1.3599999999999999</v>
      </c>
      <c r="S175" s="909">
        <f t="shared" si="7"/>
        <v>2</v>
      </c>
      <c r="T175" s="944">
        <f t="shared" si="8"/>
        <v>2.73</v>
      </c>
      <c r="U175" s="954">
        <v>14</v>
      </c>
      <c r="V175" s="515">
        <v>4</v>
      </c>
      <c r="W175" s="515">
        <v>-10</v>
      </c>
      <c r="X175" s="952">
        <v>0.2857142857142857</v>
      </c>
      <c r="Y175" s="950"/>
    </row>
    <row r="176" spans="1:25" ht="14.4" customHeight="1" x14ac:dyDescent="0.3">
      <c r="A176" s="913" t="s">
        <v>8362</v>
      </c>
      <c r="B176" s="891">
        <v>2</v>
      </c>
      <c r="C176" s="892">
        <v>1.08</v>
      </c>
      <c r="D176" s="893">
        <v>3</v>
      </c>
      <c r="E176" s="900"/>
      <c r="F176" s="882"/>
      <c r="G176" s="883"/>
      <c r="H176" s="881"/>
      <c r="I176" s="882"/>
      <c r="J176" s="883"/>
      <c r="K176" s="884">
        <v>0.54</v>
      </c>
      <c r="L176" s="881">
        <v>1</v>
      </c>
      <c r="M176" s="881">
        <v>12</v>
      </c>
      <c r="N176" s="885">
        <v>4</v>
      </c>
      <c r="O176" s="881" t="s">
        <v>8036</v>
      </c>
      <c r="P176" s="898" t="s">
        <v>8363</v>
      </c>
      <c r="Q176" s="886">
        <f t="shared" si="6"/>
        <v>-2</v>
      </c>
      <c r="R176" s="945">
        <f t="shared" si="6"/>
        <v>-1.08</v>
      </c>
      <c r="S176" s="886">
        <f t="shared" si="7"/>
        <v>0</v>
      </c>
      <c r="T176" s="945">
        <f t="shared" si="8"/>
        <v>0</v>
      </c>
      <c r="U176" s="953" t="s">
        <v>608</v>
      </c>
      <c r="V176" s="895" t="s">
        <v>608</v>
      </c>
      <c r="W176" s="895" t="s">
        <v>608</v>
      </c>
      <c r="X176" s="951" t="s">
        <v>608</v>
      </c>
      <c r="Y176" s="949"/>
    </row>
    <row r="177" spans="1:25" ht="14.4" customHeight="1" x14ac:dyDescent="0.3">
      <c r="A177" s="913" t="s">
        <v>8364</v>
      </c>
      <c r="B177" s="895"/>
      <c r="C177" s="896"/>
      <c r="D177" s="897"/>
      <c r="E177" s="900"/>
      <c r="F177" s="882"/>
      <c r="G177" s="883"/>
      <c r="H177" s="878">
        <v>2</v>
      </c>
      <c r="I177" s="879">
        <v>1.22</v>
      </c>
      <c r="J177" s="880">
        <v>3</v>
      </c>
      <c r="K177" s="884">
        <v>0.61</v>
      </c>
      <c r="L177" s="881">
        <v>1</v>
      </c>
      <c r="M177" s="881">
        <v>12</v>
      </c>
      <c r="N177" s="885">
        <v>4</v>
      </c>
      <c r="O177" s="881" t="s">
        <v>8036</v>
      </c>
      <c r="P177" s="898" t="s">
        <v>8365</v>
      </c>
      <c r="Q177" s="886">
        <f t="shared" si="6"/>
        <v>2</v>
      </c>
      <c r="R177" s="945">
        <f t="shared" si="6"/>
        <v>1.22</v>
      </c>
      <c r="S177" s="886">
        <f t="shared" si="7"/>
        <v>2</v>
      </c>
      <c r="T177" s="945">
        <f t="shared" si="8"/>
        <v>1.22</v>
      </c>
      <c r="U177" s="953">
        <v>8</v>
      </c>
      <c r="V177" s="895">
        <v>6</v>
      </c>
      <c r="W177" s="895">
        <v>-2</v>
      </c>
      <c r="X177" s="951">
        <v>0.75</v>
      </c>
      <c r="Y177" s="949"/>
    </row>
    <row r="178" spans="1:25" ht="14.4" customHeight="1" x14ac:dyDescent="0.3">
      <c r="A178" s="913" t="s">
        <v>8366</v>
      </c>
      <c r="B178" s="895">
        <v>1</v>
      </c>
      <c r="C178" s="896">
        <v>0.6</v>
      </c>
      <c r="D178" s="897">
        <v>4</v>
      </c>
      <c r="E178" s="900">
        <v>1</v>
      </c>
      <c r="F178" s="882">
        <v>0.6</v>
      </c>
      <c r="G178" s="883">
        <v>4</v>
      </c>
      <c r="H178" s="878">
        <v>1</v>
      </c>
      <c r="I178" s="879">
        <v>0.6</v>
      </c>
      <c r="J178" s="880">
        <v>3</v>
      </c>
      <c r="K178" s="884">
        <v>0.6</v>
      </c>
      <c r="L178" s="881">
        <v>1</v>
      </c>
      <c r="M178" s="881">
        <v>9</v>
      </c>
      <c r="N178" s="885">
        <v>3</v>
      </c>
      <c r="O178" s="881" t="s">
        <v>8036</v>
      </c>
      <c r="P178" s="898" t="s">
        <v>8367</v>
      </c>
      <c r="Q178" s="886">
        <f t="shared" si="6"/>
        <v>0</v>
      </c>
      <c r="R178" s="945">
        <f t="shared" si="6"/>
        <v>0</v>
      </c>
      <c r="S178" s="886">
        <f t="shared" si="7"/>
        <v>0</v>
      </c>
      <c r="T178" s="945">
        <f t="shared" si="8"/>
        <v>0</v>
      </c>
      <c r="U178" s="953">
        <v>3</v>
      </c>
      <c r="V178" s="895">
        <v>3</v>
      </c>
      <c r="W178" s="895">
        <v>0</v>
      </c>
      <c r="X178" s="951">
        <v>1</v>
      </c>
      <c r="Y178" s="949"/>
    </row>
    <row r="179" spans="1:25" ht="14.4" customHeight="1" x14ac:dyDescent="0.3">
      <c r="A179" s="913" t="s">
        <v>8368</v>
      </c>
      <c r="B179" s="891">
        <v>1</v>
      </c>
      <c r="C179" s="892">
        <v>0.61</v>
      </c>
      <c r="D179" s="893">
        <v>22</v>
      </c>
      <c r="E179" s="900"/>
      <c r="F179" s="882"/>
      <c r="G179" s="883"/>
      <c r="H179" s="881"/>
      <c r="I179" s="882"/>
      <c r="J179" s="883"/>
      <c r="K179" s="884">
        <v>0.61</v>
      </c>
      <c r="L179" s="881">
        <v>3</v>
      </c>
      <c r="M179" s="881">
        <v>24</v>
      </c>
      <c r="N179" s="885">
        <v>8</v>
      </c>
      <c r="O179" s="881" t="s">
        <v>8036</v>
      </c>
      <c r="P179" s="898" t="s">
        <v>8369</v>
      </c>
      <c r="Q179" s="886">
        <f t="shared" si="6"/>
        <v>-1</v>
      </c>
      <c r="R179" s="945">
        <f t="shared" si="6"/>
        <v>-0.61</v>
      </c>
      <c r="S179" s="886">
        <f t="shared" si="7"/>
        <v>0</v>
      </c>
      <c r="T179" s="945">
        <f t="shared" si="8"/>
        <v>0</v>
      </c>
      <c r="U179" s="953" t="s">
        <v>608</v>
      </c>
      <c r="V179" s="895" t="s">
        <v>608</v>
      </c>
      <c r="W179" s="895" t="s">
        <v>608</v>
      </c>
      <c r="X179" s="951" t="s">
        <v>608</v>
      </c>
      <c r="Y179" s="949"/>
    </row>
    <row r="180" spans="1:25" ht="14.4" customHeight="1" x14ac:dyDescent="0.3">
      <c r="A180" s="913" t="s">
        <v>8370</v>
      </c>
      <c r="B180" s="895"/>
      <c r="C180" s="896"/>
      <c r="D180" s="897"/>
      <c r="E180" s="878">
        <v>1</v>
      </c>
      <c r="F180" s="879">
        <v>0.47</v>
      </c>
      <c r="G180" s="880">
        <v>2</v>
      </c>
      <c r="H180" s="881"/>
      <c r="I180" s="882"/>
      <c r="J180" s="883"/>
      <c r="K180" s="884">
        <v>0.47</v>
      </c>
      <c r="L180" s="881">
        <v>2</v>
      </c>
      <c r="M180" s="881">
        <v>21</v>
      </c>
      <c r="N180" s="885">
        <v>7</v>
      </c>
      <c r="O180" s="881" t="s">
        <v>8036</v>
      </c>
      <c r="P180" s="898" t="s">
        <v>8371</v>
      </c>
      <c r="Q180" s="886">
        <f t="shared" si="6"/>
        <v>0</v>
      </c>
      <c r="R180" s="945">
        <f t="shared" si="6"/>
        <v>0</v>
      </c>
      <c r="S180" s="886">
        <f t="shared" si="7"/>
        <v>-1</v>
      </c>
      <c r="T180" s="945">
        <f t="shared" si="8"/>
        <v>-0.47</v>
      </c>
      <c r="U180" s="953" t="s">
        <v>608</v>
      </c>
      <c r="V180" s="895" t="s">
        <v>608</v>
      </c>
      <c r="W180" s="895" t="s">
        <v>608</v>
      </c>
      <c r="X180" s="951" t="s">
        <v>608</v>
      </c>
      <c r="Y180" s="949"/>
    </row>
    <row r="181" spans="1:25" ht="14.4" customHeight="1" x14ac:dyDescent="0.3">
      <c r="A181" s="913" t="s">
        <v>8372</v>
      </c>
      <c r="B181" s="895">
        <v>9</v>
      </c>
      <c r="C181" s="896">
        <v>3.14</v>
      </c>
      <c r="D181" s="897">
        <v>2.8</v>
      </c>
      <c r="E181" s="900">
        <v>2</v>
      </c>
      <c r="F181" s="882">
        <v>0.65</v>
      </c>
      <c r="G181" s="883">
        <v>4</v>
      </c>
      <c r="H181" s="878">
        <v>9</v>
      </c>
      <c r="I181" s="879">
        <v>2.9</v>
      </c>
      <c r="J181" s="880">
        <v>2.4</v>
      </c>
      <c r="K181" s="884">
        <v>0.32</v>
      </c>
      <c r="L181" s="881">
        <v>1</v>
      </c>
      <c r="M181" s="881">
        <v>9</v>
      </c>
      <c r="N181" s="885">
        <v>3</v>
      </c>
      <c r="O181" s="881" t="s">
        <v>8036</v>
      </c>
      <c r="P181" s="898" t="s">
        <v>8373</v>
      </c>
      <c r="Q181" s="886">
        <f t="shared" si="6"/>
        <v>0</v>
      </c>
      <c r="R181" s="945">
        <f t="shared" si="6"/>
        <v>-0.24000000000000021</v>
      </c>
      <c r="S181" s="886">
        <f t="shared" si="7"/>
        <v>7</v>
      </c>
      <c r="T181" s="945">
        <f t="shared" si="8"/>
        <v>2.25</v>
      </c>
      <c r="U181" s="953">
        <v>27</v>
      </c>
      <c r="V181" s="895">
        <v>21.599999999999998</v>
      </c>
      <c r="W181" s="895">
        <v>-5.4000000000000021</v>
      </c>
      <c r="X181" s="951">
        <v>0.79999999999999993</v>
      </c>
      <c r="Y181" s="949"/>
    </row>
    <row r="182" spans="1:25" ht="14.4" customHeight="1" x14ac:dyDescent="0.3">
      <c r="A182" s="914" t="s">
        <v>8374</v>
      </c>
      <c r="B182" s="515"/>
      <c r="C182" s="901"/>
      <c r="D182" s="899"/>
      <c r="E182" s="910">
        <v>1</v>
      </c>
      <c r="F182" s="905">
        <v>0.42</v>
      </c>
      <c r="G182" s="888">
        <v>4</v>
      </c>
      <c r="H182" s="902"/>
      <c r="I182" s="903"/>
      <c r="J182" s="887"/>
      <c r="K182" s="906">
        <v>0.42</v>
      </c>
      <c r="L182" s="904">
        <v>2</v>
      </c>
      <c r="M182" s="904">
        <v>15</v>
      </c>
      <c r="N182" s="907">
        <v>5</v>
      </c>
      <c r="O182" s="904" t="s">
        <v>8036</v>
      </c>
      <c r="P182" s="908" t="s">
        <v>8375</v>
      </c>
      <c r="Q182" s="909">
        <f t="shared" si="6"/>
        <v>0</v>
      </c>
      <c r="R182" s="944">
        <f t="shared" si="6"/>
        <v>0</v>
      </c>
      <c r="S182" s="909">
        <f t="shared" si="7"/>
        <v>-1</v>
      </c>
      <c r="T182" s="944">
        <f t="shared" si="8"/>
        <v>-0.42</v>
      </c>
      <c r="U182" s="954" t="s">
        <v>608</v>
      </c>
      <c r="V182" s="515" t="s">
        <v>608</v>
      </c>
      <c r="W182" s="515" t="s">
        <v>608</v>
      </c>
      <c r="X182" s="952" t="s">
        <v>608</v>
      </c>
      <c r="Y182" s="950"/>
    </row>
    <row r="183" spans="1:25" ht="14.4" customHeight="1" x14ac:dyDescent="0.3">
      <c r="A183" s="913" t="s">
        <v>8376</v>
      </c>
      <c r="B183" s="895"/>
      <c r="C183" s="896"/>
      <c r="D183" s="897"/>
      <c r="E183" s="900"/>
      <c r="F183" s="882"/>
      <c r="G183" s="883"/>
      <c r="H183" s="878">
        <v>1</v>
      </c>
      <c r="I183" s="879">
        <v>1.02</v>
      </c>
      <c r="J183" s="889">
        <v>23</v>
      </c>
      <c r="K183" s="884">
        <v>1.02</v>
      </c>
      <c r="L183" s="881">
        <v>3</v>
      </c>
      <c r="M183" s="881">
        <v>30</v>
      </c>
      <c r="N183" s="885">
        <v>10</v>
      </c>
      <c r="O183" s="881" t="s">
        <v>8036</v>
      </c>
      <c r="P183" s="898" t="s">
        <v>8377</v>
      </c>
      <c r="Q183" s="886">
        <f t="shared" si="6"/>
        <v>1</v>
      </c>
      <c r="R183" s="945">
        <f t="shared" si="6"/>
        <v>1.02</v>
      </c>
      <c r="S183" s="886">
        <f t="shared" si="7"/>
        <v>1</v>
      </c>
      <c r="T183" s="945">
        <f t="shared" si="8"/>
        <v>1.02</v>
      </c>
      <c r="U183" s="953">
        <v>10</v>
      </c>
      <c r="V183" s="895">
        <v>23</v>
      </c>
      <c r="W183" s="895">
        <v>13</v>
      </c>
      <c r="X183" s="951">
        <v>2.2999999999999998</v>
      </c>
      <c r="Y183" s="949">
        <v>13</v>
      </c>
    </row>
    <row r="184" spans="1:25" ht="14.4" customHeight="1" x14ac:dyDescent="0.3">
      <c r="A184" s="913" t="s">
        <v>8378</v>
      </c>
      <c r="B184" s="891">
        <v>1</v>
      </c>
      <c r="C184" s="892">
        <v>0.68</v>
      </c>
      <c r="D184" s="893">
        <v>9</v>
      </c>
      <c r="E184" s="900"/>
      <c r="F184" s="882"/>
      <c r="G184" s="883"/>
      <c r="H184" s="881"/>
      <c r="I184" s="882"/>
      <c r="J184" s="883"/>
      <c r="K184" s="884">
        <v>0.68</v>
      </c>
      <c r="L184" s="881">
        <v>3</v>
      </c>
      <c r="M184" s="881">
        <v>24</v>
      </c>
      <c r="N184" s="885">
        <v>8</v>
      </c>
      <c r="O184" s="881" t="s">
        <v>8036</v>
      </c>
      <c r="P184" s="898" t="s">
        <v>8379</v>
      </c>
      <c r="Q184" s="886">
        <f t="shared" si="6"/>
        <v>-1</v>
      </c>
      <c r="R184" s="945">
        <f t="shared" si="6"/>
        <v>-0.68</v>
      </c>
      <c r="S184" s="886">
        <f t="shared" si="7"/>
        <v>0</v>
      </c>
      <c r="T184" s="945">
        <f t="shared" si="8"/>
        <v>0</v>
      </c>
      <c r="U184" s="953" t="s">
        <v>608</v>
      </c>
      <c r="V184" s="895" t="s">
        <v>608</v>
      </c>
      <c r="W184" s="895" t="s">
        <v>608</v>
      </c>
      <c r="X184" s="951" t="s">
        <v>608</v>
      </c>
      <c r="Y184" s="949"/>
    </row>
    <row r="185" spans="1:25" ht="14.4" customHeight="1" x14ac:dyDescent="0.3">
      <c r="A185" s="913" t="s">
        <v>8380</v>
      </c>
      <c r="B185" s="891">
        <v>1</v>
      </c>
      <c r="C185" s="892">
        <v>1.1100000000000001</v>
      </c>
      <c r="D185" s="893">
        <v>32</v>
      </c>
      <c r="E185" s="900"/>
      <c r="F185" s="882"/>
      <c r="G185" s="883"/>
      <c r="H185" s="881"/>
      <c r="I185" s="882"/>
      <c r="J185" s="883"/>
      <c r="K185" s="884">
        <v>1.1100000000000001</v>
      </c>
      <c r="L185" s="881">
        <v>4</v>
      </c>
      <c r="M185" s="881">
        <v>36</v>
      </c>
      <c r="N185" s="885">
        <v>12</v>
      </c>
      <c r="O185" s="881" t="s">
        <v>8036</v>
      </c>
      <c r="P185" s="898" t="s">
        <v>8381</v>
      </c>
      <c r="Q185" s="886">
        <f t="shared" si="6"/>
        <v>-1</v>
      </c>
      <c r="R185" s="945">
        <f t="shared" si="6"/>
        <v>-1.1100000000000001</v>
      </c>
      <c r="S185" s="886">
        <f t="shared" si="7"/>
        <v>0</v>
      </c>
      <c r="T185" s="945">
        <f t="shared" si="8"/>
        <v>0</v>
      </c>
      <c r="U185" s="953" t="s">
        <v>608</v>
      </c>
      <c r="V185" s="895" t="s">
        <v>608</v>
      </c>
      <c r="W185" s="895" t="s">
        <v>608</v>
      </c>
      <c r="X185" s="951" t="s">
        <v>608</v>
      </c>
      <c r="Y185" s="949"/>
    </row>
    <row r="186" spans="1:25" ht="14.4" customHeight="1" x14ac:dyDescent="0.3">
      <c r="A186" s="913" t="s">
        <v>8382</v>
      </c>
      <c r="B186" s="891">
        <v>2</v>
      </c>
      <c r="C186" s="892">
        <v>2.56</v>
      </c>
      <c r="D186" s="893">
        <v>8.5</v>
      </c>
      <c r="E186" s="900">
        <v>2</v>
      </c>
      <c r="F186" s="882">
        <v>1.1100000000000001</v>
      </c>
      <c r="G186" s="883">
        <v>3.5</v>
      </c>
      <c r="H186" s="881"/>
      <c r="I186" s="882"/>
      <c r="J186" s="883"/>
      <c r="K186" s="884">
        <v>0.56000000000000005</v>
      </c>
      <c r="L186" s="881">
        <v>2</v>
      </c>
      <c r="M186" s="881">
        <v>21</v>
      </c>
      <c r="N186" s="885">
        <v>7</v>
      </c>
      <c r="O186" s="881" t="s">
        <v>8036</v>
      </c>
      <c r="P186" s="898" t="s">
        <v>8383</v>
      </c>
      <c r="Q186" s="886">
        <f t="shared" si="6"/>
        <v>-2</v>
      </c>
      <c r="R186" s="945">
        <f t="shared" si="6"/>
        <v>-2.56</v>
      </c>
      <c r="S186" s="886">
        <f t="shared" si="7"/>
        <v>-2</v>
      </c>
      <c r="T186" s="945">
        <f t="shared" si="8"/>
        <v>-1.1100000000000001</v>
      </c>
      <c r="U186" s="953" t="s">
        <v>608</v>
      </c>
      <c r="V186" s="895" t="s">
        <v>608</v>
      </c>
      <c r="W186" s="895" t="s">
        <v>608</v>
      </c>
      <c r="X186" s="951" t="s">
        <v>608</v>
      </c>
      <c r="Y186" s="949"/>
    </row>
    <row r="187" spans="1:25" ht="14.4" customHeight="1" x14ac:dyDescent="0.3">
      <c r="A187" s="914" t="s">
        <v>8384</v>
      </c>
      <c r="B187" s="911">
        <v>2</v>
      </c>
      <c r="C187" s="912">
        <v>3.9</v>
      </c>
      <c r="D187" s="894">
        <v>7</v>
      </c>
      <c r="E187" s="910">
        <v>1</v>
      </c>
      <c r="F187" s="905">
        <v>1.8</v>
      </c>
      <c r="G187" s="888">
        <v>6</v>
      </c>
      <c r="H187" s="904"/>
      <c r="I187" s="905"/>
      <c r="J187" s="888"/>
      <c r="K187" s="906">
        <v>0.78</v>
      </c>
      <c r="L187" s="904">
        <v>3</v>
      </c>
      <c r="M187" s="904">
        <v>27</v>
      </c>
      <c r="N187" s="907">
        <v>9</v>
      </c>
      <c r="O187" s="904" t="s">
        <v>8036</v>
      </c>
      <c r="P187" s="908" t="s">
        <v>8385</v>
      </c>
      <c r="Q187" s="909">
        <f t="shared" si="6"/>
        <v>-2</v>
      </c>
      <c r="R187" s="944">
        <f t="shared" si="6"/>
        <v>-3.9</v>
      </c>
      <c r="S187" s="909">
        <f t="shared" si="7"/>
        <v>-1</v>
      </c>
      <c r="T187" s="944">
        <f t="shared" si="8"/>
        <v>-1.8</v>
      </c>
      <c r="U187" s="954" t="s">
        <v>608</v>
      </c>
      <c r="V187" s="515" t="s">
        <v>608</v>
      </c>
      <c r="W187" s="515" t="s">
        <v>608</v>
      </c>
      <c r="X187" s="952" t="s">
        <v>608</v>
      </c>
      <c r="Y187" s="950"/>
    </row>
    <row r="188" spans="1:25" ht="14.4" customHeight="1" x14ac:dyDescent="0.3">
      <c r="A188" s="913" t="s">
        <v>8386</v>
      </c>
      <c r="B188" s="895">
        <v>3</v>
      </c>
      <c r="C188" s="896">
        <v>1.28</v>
      </c>
      <c r="D188" s="897">
        <v>4.7</v>
      </c>
      <c r="E188" s="878">
        <v>5</v>
      </c>
      <c r="F188" s="879">
        <v>2.14</v>
      </c>
      <c r="G188" s="880">
        <v>3.4</v>
      </c>
      <c r="H188" s="881"/>
      <c r="I188" s="882"/>
      <c r="J188" s="883"/>
      <c r="K188" s="884">
        <v>0.43</v>
      </c>
      <c r="L188" s="881">
        <v>2</v>
      </c>
      <c r="M188" s="881">
        <v>18</v>
      </c>
      <c r="N188" s="885">
        <v>6</v>
      </c>
      <c r="O188" s="881" t="s">
        <v>8036</v>
      </c>
      <c r="P188" s="898" t="s">
        <v>8387</v>
      </c>
      <c r="Q188" s="886">
        <f t="shared" si="6"/>
        <v>-3</v>
      </c>
      <c r="R188" s="945">
        <f t="shared" si="6"/>
        <v>-1.28</v>
      </c>
      <c r="S188" s="886">
        <f t="shared" si="7"/>
        <v>-5</v>
      </c>
      <c r="T188" s="945">
        <f t="shared" si="8"/>
        <v>-2.14</v>
      </c>
      <c r="U188" s="953" t="s">
        <v>608</v>
      </c>
      <c r="V188" s="895" t="s">
        <v>608</v>
      </c>
      <c r="W188" s="895" t="s">
        <v>608</v>
      </c>
      <c r="X188" s="951" t="s">
        <v>608</v>
      </c>
      <c r="Y188" s="949"/>
    </row>
    <row r="189" spans="1:25" ht="14.4" customHeight="1" x14ac:dyDescent="0.3">
      <c r="A189" s="914" t="s">
        <v>8388</v>
      </c>
      <c r="B189" s="515">
        <v>2</v>
      </c>
      <c r="C189" s="901">
        <v>1.01</v>
      </c>
      <c r="D189" s="899">
        <v>3.5</v>
      </c>
      <c r="E189" s="902"/>
      <c r="F189" s="903"/>
      <c r="G189" s="887"/>
      <c r="H189" s="904"/>
      <c r="I189" s="905"/>
      <c r="J189" s="888"/>
      <c r="K189" s="906">
        <v>0.5</v>
      </c>
      <c r="L189" s="904">
        <v>2</v>
      </c>
      <c r="M189" s="904">
        <v>21</v>
      </c>
      <c r="N189" s="907">
        <v>7</v>
      </c>
      <c r="O189" s="904" t="s">
        <v>8036</v>
      </c>
      <c r="P189" s="908" t="s">
        <v>8389</v>
      </c>
      <c r="Q189" s="909">
        <f t="shared" si="6"/>
        <v>-2</v>
      </c>
      <c r="R189" s="944">
        <f t="shared" si="6"/>
        <v>-1.01</v>
      </c>
      <c r="S189" s="909">
        <f t="shared" si="7"/>
        <v>0</v>
      </c>
      <c r="T189" s="944">
        <f t="shared" si="8"/>
        <v>0</v>
      </c>
      <c r="U189" s="954" t="s">
        <v>608</v>
      </c>
      <c r="V189" s="515" t="s">
        <v>608</v>
      </c>
      <c r="W189" s="515" t="s">
        <v>608</v>
      </c>
      <c r="X189" s="952" t="s">
        <v>608</v>
      </c>
      <c r="Y189" s="950"/>
    </row>
    <row r="190" spans="1:25" ht="14.4" customHeight="1" x14ac:dyDescent="0.3">
      <c r="A190" s="913" t="s">
        <v>8390</v>
      </c>
      <c r="B190" s="895">
        <v>1</v>
      </c>
      <c r="C190" s="896">
        <v>0.42</v>
      </c>
      <c r="D190" s="897">
        <v>3</v>
      </c>
      <c r="E190" s="878">
        <v>2</v>
      </c>
      <c r="F190" s="879">
        <v>0.85</v>
      </c>
      <c r="G190" s="880">
        <v>9</v>
      </c>
      <c r="H190" s="881"/>
      <c r="I190" s="882"/>
      <c r="J190" s="883"/>
      <c r="K190" s="884">
        <v>0.42</v>
      </c>
      <c r="L190" s="881">
        <v>2</v>
      </c>
      <c r="M190" s="881">
        <v>18</v>
      </c>
      <c r="N190" s="885">
        <v>6</v>
      </c>
      <c r="O190" s="881" t="s">
        <v>8036</v>
      </c>
      <c r="P190" s="898" t="s">
        <v>8391</v>
      </c>
      <c r="Q190" s="886">
        <f t="shared" si="6"/>
        <v>-1</v>
      </c>
      <c r="R190" s="945">
        <f t="shared" si="6"/>
        <v>-0.42</v>
      </c>
      <c r="S190" s="886">
        <f t="shared" si="7"/>
        <v>-2</v>
      </c>
      <c r="T190" s="945">
        <f t="shared" si="8"/>
        <v>-0.85</v>
      </c>
      <c r="U190" s="953" t="s">
        <v>608</v>
      </c>
      <c r="V190" s="895" t="s">
        <v>608</v>
      </c>
      <c r="W190" s="895" t="s">
        <v>608</v>
      </c>
      <c r="X190" s="951" t="s">
        <v>608</v>
      </c>
      <c r="Y190" s="949"/>
    </row>
    <row r="191" spans="1:25" ht="14.4" customHeight="1" x14ac:dyDescent="0.3">
      <c r="A191" s="914" t="s">
        <v>8392</v>
      </c>
      <c r="B191" s="515">
        <v>1</v>
      </c>
      <c r="C191" s="901">
        <v>0.52</v>
      </c>
      <c r="D191" s="899">
        <v>6</v>
      </c>
      <c r="E191" s="902">
        <v>1</v>
      </c>
      <c r="F191" s="903">
        <v>0.52</v>
      </c>
      <c r="G191" s="887">
        <v>9</v>
      </c>
      <c r="H191" s="904"/>
      <c r="I191" s="905"/>
      <c r="J191" s="888"/>
      <c r="K191" s="906">
        <v>0.52</v>
      </c>
      <c r="L191" s="904">
        <v>3</v>
      </c>
      <c r="M191" s="904">
        <v>24</v>
      </c>
      <c r="N191" s="907">
        <v>8</v>
      </c>
      <c r="O191" s="904" t="s">
        <v>8036</v>
      </c>
      <c r="P191" s="908" t="s">
        <v>8393</v>
      </c>
      <c r="Q191" s="909">
        <f t="shared" si="6"/>
        <v>-1</v>
      </c>
      <c r="R191" s="944">
        <f t="shared" si="6"/>
        <v>-0.52</v>
      </c>
      <c r="S191" s="909">
        <f t="shared" si="7"/>
        <v>-1</v>
      </c>
      <c r="T191" s="944">
        <f t="shared" si="8"/>
        <v>-0.52</v>
      </c>
      <c r="U191" s="954" t="s">
        <v>608</v>
      </c>
      <c r="V191" s="515" t="s">
        <v>608</v>
      </c>
      <c r="W191" s="515" t="s">
        <v>608</v>
      </c>
      <c r="X191" s="952" t="s">
        <v>608</v>
      </c>
      <c r="Y191" s="950"/>
    </row>
    <row r="192" spans="1:25" ht="14.4" customHeight="1" x14ac:dyDescent="0.3">
      <c r="A192" s="913" t="s">
        <v>8394</v>
      </c>
      <c r="B192" s="895">
        <v>1</v>
      </c>
      <c r="C192" s="896">
        <v>0.35</v>
      </c>
      <c r="D192" s="897">
        <v>5</v>
      </c>
      <c r="E192" s="900"/>
      <c r="F192" s="882"/>
      <c r="G192" s="883"/>
      <c r="H192" s="878">
        <v>1</v>
      </c>
      <c r="I192" s="879">
        <v>0.35</v>
      </c>
      <c r="J192" s="880">
        <v>3</v>
      </c>
      <c r="K192" s="884">
        <v>0.35</v>
      </c>
      <c r="L192" s="881">
        <v>1</v>
      </c>
      <c r="M192" s="881">
        <v>12</v>
      </c>
      <c r="N192" s="885">
        <v>4</v>
      </c>
      <c r="O192" s="881" t="s">
        <v>8036</v>
      </c>
      <c r="P192" s="898" t="s">
        <v>8395</v>
      </c>
      <c r="Q192" s="886">
        <f t="shared" si="6"/>
        <v>0</v>
      </c>
      <c r="R192" s="945">
        <f t="shared" si="6"/>
        <v>0</v>
      </c>
      <c r="S192" s="886">
        <f t="shared" si="7"/>
        <v>1</v>
      </c>
      <c r="T192" s="945">
        <f t="shared" si="8"/>
        <v>0.35</v>
      </c>
      <c r="U192" s="953">
        <v>4</v>
      </c>
      <c r="V192" s="895">
        <v>3</v>
      </c>
      <c r="W192" s="895">
        <v>-1</v>
      </c>
      <c r="X192" s="951">
        <v>0.75</v>
      </c>
      <c r="Y192" s="949"/>
    </row>
    <row r="193" spans="1:25" ht="14.4" customHeight="1" x14ac:dyDescent="0.3">
      <c r="A193" s="914" t="s">
        <v>8396</v>
      </c>
      <c r="B193" s="515"/>
      <c r="C193" s="901"/>
      <c r="D193" s="899"/>
      <c r="E193" s="910"/>
      <c r="F193" s="905"/>
      <c r="G193" s="888"/>
      <c r="H193" s="902">
        <v>1</v>
      </c>
      <c r="I193" s="903">
        <v>0.49</v>
      </c>
      <c r="J193" s="887">
        <v>4</v>
      </c>
      <c r="K193" s="906">
        <v>0.49</v>
      </c>
      <c r="L193" s="904">
        <v>2</v>
      </c>
      <c r="M193" s="904">
        <v>18</v>
      </c>
      <c r="N193" s="907">
        <v>6</v>
      </c>
      <c r="O193" s="904" t="s">
        <v>8036</v>
      </c>
      <c r="P193" s="908" t="s">
        <v>8395</v>
      </c>
      <c r="Q193" s="909">
        <f t="shared" si="6"/>
        <v>1</v>
      </c>
      <c r="R193" s="944">
        <f t="shared" si="6"/>
        <v>0.49</v>
      </c>
      <c r="S193" s="909">
        <f t="shared" si="7"/>
        <v>1</v>
      </c>
      <c r="T193" s="944">
        <f t="shared" si="8"/>
        <v>0.49</v>
      </c>
      <c r="U193" s="954">
        <v>6</v>
      </c>
      <c r="V193" s="515">
        <v>4</v>
      </c>
      <c r="W193" s="515">
        <v>-2</v>
      </c>
      <c r="X193" s="952">
        <v>0.66666666666666663</v>
      </c>
      <c r="Y193" s="950"/>
    </row>
    <row r="194" spans="1:25" ht="14.4" customHeight="1" x14ac:dyDescent="0.3">
      <c r="A194" s="913" t="s">
        <v>8397</v>
      </c>
      <c r="B194" s="891">
        <v>5</v>
      </c>
      <c r="C194" s="892">
        <v>1.53</v>
      </c>
      <c r="D194" s="893">
        <v>4</v>
      </c>
      <c r="E194" s="900">
        <v>3</v>
      </c>
      <c r="F194" s="882">
        <v>0.91</v>
      </c>
      <c r="G194" s="883">
        <v>4.7</v>
      </c>
      <c r="H194" s="881">
        <v>3</v>
      </c>
      <c r="I194" s="882">
        <v>0.91</v>
      </c>
      <c r="J194" s="883">
        <v>3</v>
      </c>
      <c r="K194" s="884">
        <v>0.3</v>
      </c>
      <c r="L194" s="881">
        <v>1</v>
      </c>
      <c r="M194" s="881">
        <v>12</v>
      </c>
      <c r="N194" s="885">
        <v>4</v>
      </c>
      <c r="O194" s="881" t="s">
        <v>8036</v>
      </c>
      <c r="P194" s="898" t="s">
        <v>8398</v>
      </c>
      <c r="Q194" s="886">
        <f t="shared" si="6"/>
        <v>-2</v>
      </c>
      <c r="R194" s="945">
        <f t="shared" si="6"/>
        <v>-0.62</v>
      </c>
      <c r="S194" s="886">
        <f t="shared" si="7"/>
        <v>0</v>
      </c>
      <c r="T194" s="945">
        <f t="shared" si="8"/>
        <v>0</v>
      </c>
      <c r="U194" s="953">
        <v>12</v>
      </c>
      <c r="V194" s="895">
        <v>9</v>
      </c>
      <c r="W194" s="895">
        <v>-3</v>
      </c>
      <c r="X194" s="951">
        <v>0.75</v>
      </c>
      <c r="Y194" s="949"/>
    </row>
    <row r="195" spans="1:25" ht="14.4" customHeight="1" x14ac:dyDescent="0.3">
      <c r="A195" s="914" t="s">
        <v>8399</v>
      </c>
      <c r="B195" s="911"/>
      <c r="C195" s="912"/>
      <c r="D195" s="894"/>
      <c r="E195" s="910">
        <v>1</v>
      </c>
      <c r="F195" s="905">
        <v>0.46</v>
      </c>
      <c r="G195" s="888">
        <v>8</v>
      </c>
      <c r="H195" s="904"/>
      <c r="I195" s="905"/>
      <c r="J195" s="888"/>
      <c r="K195" s="906">
        <v>0.46</v>
      </c>
      <c r="L195" s="904">
        <v>2</v>
      </c>
      <c r="M195" s="904">
        <v>18</v>
      </c>
      <c r="N195" s="907">
        <v>6</v>
      </c>
      <c r="O195" s="904" t="s">
        <v>8036</v>
      </c>
      <c r="P195" s="908" t="s">
        <v>8400</v>
      </c>
      <c r="Q195" s="909">
        <f t="shared" si="6"/>
        <v>0</v>
      </c>
      <c r="R195" s="944">
        <f t="shared" si="6"/>
        <v>0</v>
      </c>
      <c r="S195" s="909">
        <f t="shared" si="7"/>
        <v>-1</v>
      </c>
      <c r="T195" s="944">
        <f t="shared" si="8"/>
        <v>-0.46</v>
      </c>
      <c r="U195" s="954" t="s">
        <v>608</v>
      </c>
      <c r="V195" s="515" t="s">
        <v>608</v>
      </c>
      <c r="W195" s="515" t="s">
        <v>608</v>
      </c>
      <c r="X195" s="952" t="s">
        <v>608</v>
      </c>
      <c r="Y195" s="950"/>
    </row>
    <row r="196" spans="1:25" ht="14.4" customHeight="1" x14ac:dyDescent="0.3">
      <c r="A196" s="914" t="s">
        <v>8401</v>
      </c>
      <c r="B196" s="911">
        <v>1</v>
      </c>
      <c r="C196" s="912">
        <v>0.68</v>
      </c>
      <c r="D196" s="894">
        <v>8</v>
      </c>
      <c r="E196" s="910"/>
      <c r="F196" s="905"/>
      <c r="G196" s="888"/>
      <c r="H196" s="904">
        <v>1</v>
      </c>
      <c r="I196" s="905">
        <v>0.47</v>
      </c>
      <c r="J196" s="888">
        <v>2</v>
      </c>
      <c r="K196" s="906">
        <v>0.68</v>
      </c>
      <c r="L196" s="904">
        <v>3</v>
      </c>
      <c r="M196" s="904">
        <v>24</v>
      </c>
      <c r="N196" s="907">
        <v>8</v>
      </c>
      <c r="O196" s="904" t="s">
        <v>8036</v>
      </c>
      <c r="P196" s="908" t="s">
        <v>8402</v>
      </c>
      <c r="Q196" s="909">
        <f t="shared" si="6"/>
        <v>0</v>
      </c>
      <c r="R196" s="944">
        <f t="shared" si="6"/>
        <v>-0.21000000000000008</v>
      </c>
      <c r="S196" s="909">
        <f t="shared" si="7"/>
        <v>1</v>
      </c>
      <c r="T196" s="944">
        <f t="shared" si="8"/>
        <v>0.47</v>
      </c>
      <c r="U196" s="954">
        <v>8</v>
      </c>
      <c r="V196" s="515">
        <v>2</v>
      </c>
      <c r="W196" s="515">
        <v>-6</v>
      </c>
      <c r="X196" s="952">
        <v>0.25</v>
      </c>
      <c r="Y196" s="950"/>
    </row>
    <row r="197" spans="1:25" ht="14.4" customHeight="1" x14ac:dyDescent="0.3">
      <c r="A197" s="913" t="s">
        <v>8403</v>
      </c>
      <c r="B197" s="891">
        <v>14</v>
      </c>
      <c r="C197" s="892">
        <v>11.21</v>
      </c>
      <c r="D197" s="893">
        <v>4.7</v>
      </c>
      <c r="E197" s="900">
        <v>7</v>
      </c>
      <c r="F197" s="882">
        <v>5.37</v>
      </c>
      <c r="G197" s="883">
        <v>3.3</v>
      </c>
      <c r="H197" s="881">
        <v>2</v>
      </c>
      <c r="I197" s="882">
        <v>1.48</v>
      </c>
      <c r="J197" s="883">
        <v>3.5</v>
      </c>
      <c r="K197" s="884">
        <v>0.74</v>
      </c>
      <c r="L197" s="881">
        <v>2</v>
      </c>
      <c r="M197" s="881">
        <v>15</v>
      </c>
      <c r="N197" s="885">
        <v>5</v>
      </c>
      <c r="O197" s="881" t="s">
        <v>8036</v>
      </c>
      <c r="P197" s="898" t="s">
        <v>8404</v>
      </c>
      <c r="Q197" s="886">
        <f t="shared" si="6"/>
        <v>-12</v>
      </c>
      <c r="R197" s="945">
        <f t="shared" si="6"/>
        <v>-9.73</v>
      </c>
      <c r="S197" s="886">
        <f t="shared" si="7"/>
        <v>-5</v>
      </c>
      <c r="T197" s="945">
        <f t="shared" si="8"/>
        <v>-3.89</v>
      </c>
      <c r="U197" s="953">
        <v>10</v>
      </c>
      <c r="V197" s="895">
        <v>7</v>
      </c>
      <c r="W197" s="895">
        <v>-3</v>
      </c>
      <c r="X197" s="951">
        <v>0.7</v>
      </c>
      <c r="Y197" s="949"/>
    </row>
    <row r="198" spans="1:25" ht="14.4" customHeight="1" x14ac:dyDescent="0.3">
      <c r="A198" s="914" t="s">
        <v>8405</v>
      </c>
      <c r="B198" s="911">
        <v>1</v>
      </c>
      <c r="C198" s="912">
        <v>1.24</v>
      </c>
      <c r="D198" s="894">
        <v>4</v>
      </c>
      <c r="E198" s="910">
        <v>1</v>
      </c>
      <c r="F198" s="905">
        <v>1.24</v>
      </c>
      <c r="G198" s="888">
        <v>4</v>
      </c>
      <c r="H198" s="904">
        <v>1</v>
      </c>
      <c r="I198" s="905">
        <v>1.24</v>
      </c>
      <c r="J198" s="888">
        <v>5</v>
      </c>
      <c r="K198" s="906">
        <v>1.24</v>
      </c>
      <c r="L198" s="904">
        <v>4</v>
      </c>
      <c r="M198" s="904">
        <v>33</v>
      </c>
      <c r="N198" s="907">
        <v>11</v>
      </c>
      <c r="O198" s="904" t="s">
        <v>8036</v>
      </c>
      <c r="P198" s="908" t="s">
        <v>8406</v>
      </c>
      <c r="Q198" s="909">
        <f t="shared" ref="Q198:R200" si="9">H198-B198</f>
        <v>0</v>
      </c>
      <c r="R198" s="944">
        <f t="shared" si="9"/>
        <v>0</v>
      </c>
      <c r="S198" s="909">
        <f t="shared" ref="S198:S261" si="10">H198-E198</f>
        <v>0</v>
      </c>
      <c r="T198" s="944">
        <f t="shared" ref="T198:T261" si="11">I198-F198</f>
        <v>0</v>
      </c>
      <c r="U198" s="954">
        <v>11</v>
      </c>
      <c r="V198" s="515">
        <v>5</v>
      </c>
      <c r="W198" s="515">
        <v>-6</v>
      </c>
      <c r="X198" s="952">
        <v>0.45454545454545453</v>
      </c>
      <c r="Y198" s="950"/>
    </row>
    <row r="199" spans="1:25" ht="14.4" customHeight="1" x14ac:dyDescent="0.3">
      <c r="A199" s="913" t="s">
        <v>8407</v>
      </c>
      <c r="B199" s="895">
        <v>1</v>
      </c>
      <c r="C199" s="896">
        <v>0.93</v>
      </c>
      <c r="D199" s="897">
        <v>4</v>
      </c>
      <c r="E199" s="900">
        <v>1</v>
      </c>
      <c r="F199" s="882">
        <v>0.93</v>
      </c>
      <c r="G199" s="883">
        <v>3</v>
      </c>
      <c r="H199" s="878">
        <v>1</v>
      </c>
      <c r="I199" s="879">
        <v>0.93</v>
      </c>
      <c r="J199" s="880">
        <v>3</v>
      </c>
      <c r="K199" s="884">
        <v>0.93</v>
      </c>
      <c r="L199" s="881">
        <v>2</v>
      </c>
      <c r="M199" s="881">
        <v>15</v>
      </c>
      <c r="N199" s="885">
        <v>5</v>
      </c>
      <c r="O199" s="881" t="s">
        <v>8036</v>
      </c>
      <c r="P199" s="898" t="s">
        <v>8408</v>
      </c>
      <c r="Q199" s="886">
        <f t="shared" si="9"/>
        <v>0</v>
      </c>
      <c r="R199" s="945">
        <f t="shared" si="9"/>
        <v>0</v>
      </c>
      <c r="S199" s="886">
        <f t="shared" si="10"/>
        <v>0</v>
      </c>
      <c r="T199" s="945">
        <f t="shared" si="11"/>
        <v>0</v>
      </c>
      <c r="U199" s="953">
        <v>5</v>
      </c>
      <c r="V199" s="895">
        <v>3</v>
      </c>
      <c r="W199" s="895">
        <v>-2</v>
      </c>
      <c r="X199" s="951">
        <v>0.6</v>
      </c>
      <c r="Y199" s="949"/>
    </row>
    <row r="200" spans="1:25" ht="14.4" customHeight="1" x14ac:dyDescent="0.3">
      <c r="A200" s="913" t="s">
        <v>8409</v>
      </c>
      <c r="B200" s="895">
        <v>3</v>
      </c>
      <c r="C200" s="896">
        <v>1.35</v>
      </c>
      <c r="D200" s="897">
        <v>3</v>
      </c>
      <c r="E200" s="900">
        <v>8</v>
      </c>
      <c r="F200" s="882">
        <v>3.6</v>
      </c>
      <c r="G200" s="883">
        <v>3.4</v>
      </c>
      <c r="H200" s="878">
        <v>8</v>
      </c>
      <c r="I200" s="879">
        <v>3.59</v>
      </c>
      <c r="J200" s="880">
        <v>3.4</v>
      </c>
      <c r="K200" s="884">
        <v>0.45</v>
      </c>
      <c r="L200" s="881">
        <v>1</v>
      </c>
      <c r="M200" s="881">
        <v>12</v>
      </c>
      <c r="N200" s="885">
        <v>4</v>
      </c>
      <c r="O200" s="881" t="s">
        <v>8036</v>
      </c>
      <c r="P200" s="898" t="s">
        <v>8410</v>
      </c>
      <c r="Q200" s="886">
        <f t="shared" si="9"/>
        <v>5</v>
      </c>
      <c r="R200" s="945">
        <f t="shared" si="9"/>
        <v>2.2399999999999998</v>
      </c>
      <c r="S200" s="886">
        <f t="shared" si="10"/>
        <v>0</v>
      </c>
      <c r="T200" s="945">
        <f t="shared" si="11"/>
        <v>-1.0000000000000231E-2</v>
      </c>
      <c r="U200" s="953">
        <v>32</v>
      </c>
      <c r="V200" s="895">
        <v>27.2</v>
      </c>
      <c r="W200" s="895">
        <v>-4.8000000000000007</v>
      </c>
      <c r="X200" s="951">
        <v>0.85</v>
      </c>
      <c r="Y200" s="949">
        <v>4</v>
      </c>
    </row>
    <row r="201" spans="1:25" ht="14.4" customHeight="1" x14ac:dyDescent="0.3">
      <c r="A201" s="913" t="s">
        <v>8411</v>
      </c>
      <c r="B201" s="895"/>
      <c r="C201" s="896"/>
      <c r="D201" s="897"/>
      <c r="E201" s="878">
        <v>1</v>
      </c>
      <c r="F201" s="879">
        <v>0.54</v>
      </c>
      <c r="G201" s="880">
        <v>4</v>
      </c>
      <c r="H201" s="881"/>
      <c r="I201" s="882"/>
      <c r="J201" s="883"/>
      <c r="K201" s="884">
        <v>0.54</v>
      </c>
      <c r="L201" s="881">
        <v>3</v>
      </c>
      <c r="M201" s="881">
        <v>27</v>
      </c>
      <c r="N201" s="885">
        <v>9</v>
      </c>
      <c r="O201" s="881" t="s">
        <v>8036</v>
      </c>
      <c r="P201" s="898" t="s">
        <v>8412</v>
      </c>
      <c r="Q201" s="886"/>
      <c r="R201" s="946"/>
      <c r="S201" s="886">
        <f t="shared" si="10"/>
        <v>-1</v>
      </c>
      <c r="T201" s="946">
        <f t="shared" si="11"/>
        <v>-0.54</v>
      </c>
      <c r="U201" s="953"/>
      <c r="V201" s="895"/>
      <c r="W201" s="895"/>
      <c r="X201" s="951"/>
      <c r="Y201" s="949"/>
    </row>
    <row r="202" spans="1:25" ht="14.4" customHeight="1" x14ac:dyDescent="0.3">
      <c r="A202" s="914" t="s">
        <v>8413</v>
      </c>
      <c r="B202" s="515"/>
      <c r="C202" s="901"/>
      <c r="D202" s="899"/>
      <c r="E202" s="902">
        <v>1</v>
      </c>
      <c r="F202" s="903">
        <v>0.6</v>
      </c>
      <c r="G202" s="887">
        <v>4</v>
      </c>
      <c r="H202" s="904"/>
      <c r="I202" s="905"/>
      <c r="J202" s="888"/>
      <c r="K202" s="906">
        <v>0.6</v>
      </c>
      <c r="L202" s="904">
        <v>3</v>
      </c>
      <c r="M202" s="904">
        <v>30</v>
      </c>
      <c r="N202" s="907">
        <v>10</v>
      </c>
      <c r="O202" s="904" t="s">
        <v>8036</v>
      </c>
      <c r="P202" s="908" t="s">
        <v>8414</v>
      </c>
      <c r="Q202" s="909"/>
      <c r="R202" s="947"/>
      <c r="S202" s="909">
        <f t="shared" si="10"/>
        <v>-1</v>
      </c>
      <c r="T202" s="947">
        <f t="shared" si="11"/>
        <v>-0.6</v>
      </c>
      <c r="U202" s="954"/>
      <c r="V202" s="515"/>
      <c r="W202" s="515"/>
      <c r="X202" s="952"/>
      <c r="Y202" s="950"/>
    </row>
    <row r="203" spans="1:25" ht="14.4" customHeight="1" x14ac:dyDescent="0.3">
      <c r="A203" s="913" t="s">
        <v>8415</v>
      </c>
      <c r="B203" s="895">
        <v>1</v>
      </c>
      <c r="C203" s="896">
        <v>0.49</v>
      </c>
      <c r="D203" s="897">
        <v>7</v>
      </c>
      <c r="E203" s="900">
        <v>1</v>
      </c>
      <c r="F203" s="882">
        <v>0.49</v>
      </c>
      <c r="G203" s="883">
        <v>6</v>
      </c>
      <c r="H203" s="878">
        <v>3</v>
      </c>
      <c r="I203" s="879">
        <v>1.46</v>
      </c>
      <c r="J203" s="880">
        <v>4</v>
      </c>
      <c r="K203" s="884">
        <v>0.49</v>
      </c>
      <c r="L203" s="881">
        <v>2</v>
      </c>
      <c r="M203" s="881">
        <v>21</v>
      </c>
      <c r="N203" s="885">
        <v>7</v>
      </c>
      <c r="O203" s="881" t="s">
        <v>8036</v>
      </c>
      <c r="P203" s="898" t="s">
        <v>8416</v>
      </c>
      <c r="Q203" s="886"/>
      <c r="R203" s="946"/>
      <c r="S203" s="886">
        <f t="shared" si="10"/>
        <v>2</v>
      </c>
      <c r="T203" s="946">
        <f t="shared" si="11"/>
        <v>0.97</v>
      </c>
      <c r="U203" s="953"/>
      <c r="V203" s="895"/>
      <c r="W203" s="895"/>
      <c r="X203" s="951"/>
      <c r="Y203" s="949"/>
    </row>
    <row r="204" spans="1:25" ht="14.4" customHeight="1" x14ac:dyDescent="0.3">
      <c r="A204" s="914" t="s">
        <v>8417</v>
      </c>
      <c r="B204" s="515"/>
      <c r="C204" s="901"/>
      <c r="D204" s="899"/>
      <c r="E204" s="910">
        <v>1</v>
      </c>
      <c r="F204" s="905">
        <v>0.65</v>
      </c>
      <c r="G204" s="888">
        <v>3</v>
      </c>
      <c r="H204" s="902">
        <v>1</v>
      </c>
      <c r="I204" s="903">
        <v>0.65</v>
      </c>
      <c r="J204" s="887">
        <v>5</v>
      </c>
      <c r="K204" s="906">
        <v>0.65</v>
      </c>
      <c r="L204" s="904">
        <v>3</v>
      </c>
      <c r="M204" s="904">
        <v>30</v>
      </c>
      <c r="N204" s="907">
        <v>10</v>
      </c>
      <c r="O204" s="904" t="s">
        <v>8036</v>
      </c>
      <c r="P204" s="908" t="s">
        <v>8418</v>
      </c>
      <c r="Q204" s="909"/>
      <c r="R204" s="947"/>
      <c r="S204" s="909">
        <f t="shared" si="10"/>
        <v>0</v>
      </c>
      <c r="T204" s="947">
        <f t="shared" si="11"/>
        <v>0</v>
      </c>
      <c r="U204" s="954"/>
      <c r="V204" s="515"/>
      <c r="W204" s="515"/>
      <c r="X204" s="952"/>
      <c r="Y204" s="950"/>
    </row>
    <row r="205" spans="1:25" ht="14.4" customHeight="1" x14ac:dyDescent="0.3">
      <c r="A205" s="913" t="s">
        <v>8419</v>
      </c>
      <c r="B205" s="895">
        <v>27</v>
      </c>
      <c r="C205" s="896">
        <v>6.65</v>
      </c>
      <c r="D205" s="897">
        <v>2.4</v>
      </c>
      <c r="E205" s="878">
        <v>31</v>
      </c>
      <c r="F205" s="879">
        <v>7.62</v>
      </c>
      <c r="G205" s="880">
        <v>2.2000000000000002</v>
      </c>
      <c r="H205" s="881">
        <v>23</v>
      </c>
      <c r="I205" s="882">
        <v>5.65</v>
      </c>
      <c r="J205" s="883">
        <v>2.4</v>
      </c>
      <c r="K205" s="884">
        <v>0.25</v>
      </c>
      <c r="L205" s="881">
        <v>1</v>
      </c>
      <c r="M205" s="881">
        <v>9</v>
      </c>
      <c r="N205" s="885">
        <v>3</v>
      </c>
      <c r="O205" s="881" t="s">
        <v>8036</v>
      </c>
      <c r="P205" s="898" t="s">
        <v>8420</v>
      </c>
      <c r="Q205" s="886"/>
      <c r="R205" s="946"/>
      <c r="S205" s="886">
        <f t="shared" si="10"/>
        <v>-8</v>
      </c>
      <c r="T205" s="946">
        <f t="shared" si="11"/>
        <v>-1.9699999999999998</v>
      </c>
      <c r="U205" s="953"/>
      <c r="V205" s="895"/>
      <c r="W205" s="895"/>
      <c r="X205" s="951"/>
      <c r="Y205" s="949">
        <v>3</v>
      </c>
    </row>
    <row r="206" spans="1:25" ht="14.4" customHeight="1" x14ac:dyDescent="0.3">
      <c r="A206" s="914" t="s">
        <v>8421</v>
      </c>
      <c r="B206" s="515">
        <v>1</v>
      </c>
      <c r="C206" s="901">
        <v>0.31</v>
      </c>
      <c r="D206" s="899">
        <v>4</v>
      </c>
      <c r="E206" s="902">
        <v>2</v>
      </c>
      <c r="F206" s="903">
        <v>0.62</v>
      </c>
      <c r="G206" s="887">
        <v>2</v>
      </c>
      <c r="H206" s="904">
        <v>1</v>
      </c>
      <c r="I206" s="905">
        <v>0.31</v>
      </c>
      <c r="J206" s="890">
        <v>6</v>
      </c>
      <c r="K206" s="906">
        <v>0.31</v>
      </c>
      <c r="L206" s="904">
        <v>1</v>
      </c>
      <c r="M206" s="904">
        <v>12</v>
      </c>
      <c r="N206" s="907">
        <v>4</v>
      </c>
      <c r="O206" s="904" t="s">
        <v>8036</v>
      </c>
      <c r="P206" s="908" t="s">
        <v>8422</v>
      </c>
      <c r="Q206" s="909"/>
      <c r="R206" s="947"/>
      <c r="S206" s="909">
        <f t="shared" si="10"/>
        <v>-1</v>
      </c>
      <c r="T206" s="947">
        <f t="shared" si="11"/>
        <v>-0.31</v>
      </c>
      <c r="U206" s="954"/>
      <c r="V206" s="515"/>
      <c r="W206" s="515"/>
      <c r="X206" s="952"/>
      <c r="Y206" s="950">
        <v>2</v>
      </c>
    </row>
    <row r="207" spans="1:25" ht="14.4" customHeight="1" x14ac:dyDescent="0.3">
      <c r="A207" s="913" t="s">
        <v>8423</v>
      </c>
      <c r="B207" s="891">
        <v>9</v>
      </c>
      <c r="C207" s="892">
        <v>3.09</v>
      </c>
      <c r="D207" s="893">
        <v>4.0999999999999996</v>
      </c>
      <c r="E207" s="900">
        <v>4</v>
      </c>
      <c r="F207" s="882">
        <v>1.2</v>
      </c>
      <c r="G207" s="883">
        <v>5.3</v>
      </c>
      <c r="H207" s="881">
        <v>1</v>
      </c>
      <c r="I207" s="882">
        <v>0.35</v>
      </c>
      <c r="J207" s="883">
        <v>2</v>
      </c>
      <c r="K207" s="884">
        <v>0.34</v>
      </c>
      <c r="L207" s="881">
        <v>2</v>
      </c>
      <c r="M207" s="881">
        <v>15</v>
      </c>
      <c r="N207" s="885">
        <v>5</v>
      </c>
      <c r="O207" s="881" t="s">
        <v>8036</v>
      </c>
      <c r="P207" s="898" t="s">
        <v>8424</v>
      </c>
      <c r="Q207" s="886"/>
      <c r="R207" s="946"/>
      <c r="S207" s="886">
        <f t="shared" si="10"/>
        <v>-3</v>
      </c>
      <c r="T207" s="946">
        <f t="shared" si="11"/>
        <v>-0.85</v>
      </c>
      <c r="U207" s="953"/>
      <c r="V207" s="895"/>
      <c r="W207" s="895"/>
      <c r="X207" s="951"/>
      <c r="Y207" s="949"/>
    </row>
    <row r="208" spans="1:25" ht="14.4" customHeight="1" x14ac:dyDescent="0.3">
      <c r="A208" s="914" t="s">
        <v>8425</v>
      </c>
      <c r="B208" s="911">
        <v>4</v>
      </c>
      <c r="C208" s="912">
        <v>1.92</v>
      </c>
      <c r="D208" s="894">
        <v>6.8</v>
      </c>
      <c r="E208" s="910">
        <v>1</v>
      </c>
      <c r="F208" s="905">
        <v>0.48</v>
      </c>
      <c r="G208" s="888">
        <v>6</v>
      </c>
      <c r="H208" s="904"/>
      <c r="I208" s="905"/>
      <c r="J208" s="888"/>
      <c r="K208" s="906">
        <v>0.48</v>
      </c>
      <c r="L208" s="904">
        <v>3</v>
      </c>
      <c r="M208" s="904">
        <v>24</v>
      </c>
      <c r="N208" s="907">
        <v>8</v>
      </c>
      <c r="O208" s="904" t="s">
        <v>8036</v>
      </c>
      <c r="P208" s="908" t="s">
        <v>8426</v>
      </c>
      <c r="Q208" s="909"/>
      <c r="R208" s="947"/>
      <c r="S208" s="909">
        <f t="shared" si="10"/>
        <v>-1</v>
      </c>
      <c r="T208" s="947">
        <f t="shared" si="11"/>
        <v>-0.48</v>
      </c>
      <c r="U208" s="954"/>
      <c r="V208" s="515"/>
      <c r="W208" s="515"/>
      <c r="X208" s="952"/>
      <c r="Y208" s="950"/>
    </row>
    <row r="209" spans="1:25" ht="14.4" customHeight="1" x14ac:dyDescent="0.3">
      <c r="A209" s="913" t="s">
        <v>8427</v>
      </c>
      <c r="B209" s="895"/>
      <c r="C209" s="896"/>
      <c r="D209" s="897"/>
      <c r="E209" s="900">
        <v>2</v>
      </c>
      <c r="F209" s="882">
        <v>2.61</v>
      </c>
      <c r="G209" s="883">
        <v>8.5</v>
      </c>
      <c r="H209" s="878">
        <v>3</v>
      </c>
      <c r="I209" s="879">
        <v>3.91</v>
      </c>
      <c r="J209" s="889">
        <v>6.3</v>
      </c>
      <c r="K209" s="884">
        <v>1.3</v>
      </c>
      <c r="L209" s="881">
        <v>2</v>
      </c>
      <c r="M209" s="881">
        <v>18</v>
      </c>
      <c r="N209" s="885">
        <v>6</v>
      </c>
      <c r="O209" s="881" t="s">
        <v>8036</v>
      </c>
      <c r="P209" s="898" t="s">
        <v>8428</v>
      </c>
      <c r="Q209" s="886"/>
      <c r="R209" s="946"/>
      <c r="S209" s="886">
        <f t="shared" si="10"/>
        <v>1</v>
      </c>
      <c r="T209" s="946">
        <f t="shared" si="11"/>
        <v>1.3000000000000003</v>
      </c>
      <c r="U209" s="953"/>
      <c r="V209" s="895"/>
      <c r="W209" s="895"/>
      <c r="X209" s="951"/>
      <c r="Y209" s="949">
        <v>2</v>
      </c>
    </row>
    <row r="210" spans="1:25" ht="14.4" customHeight="1" x14ac:dyDescent="0.3">
      <c r="A210" s="913" t="s">
        <v>8429</v>
      </c>
      <c r="B210" s="891">
        <v>1</v>
      </c>
      <c r="C210" s="892">
        <v>2</v>
      </c>
      <c r="D210" s="893">
        <v>25</v>
      </c>
      <c r="E210" s="900"/>
      <c r="F210" s="882"/>
      <c r="G210" s="883"/>
      <c r="H210" s="881"/>
      <c r="I210" s="882"/>
      <c r="J210" s="883"/>
      <c r="K210" s="884">
        <v>1.56</v>
      </c>
      <c r="L210" s="881">
        <v>2</v>
      </c>
      <c r="M210" s="881">
        <v>21</v>
      </c>
      <c r="N210" s="885">
        <v>7</v>
      </c>
      <c r="O210" s="881" t="s">
        <v>8036</v>
      </c>
      <c r="P210" s="898" t="s">
        <v>8430</v>
      </c>
      <c r="Q210" s="886"/>
      <c r="R210" s="946"/>
      <c r="S210" s="886">
        <f t="shared" si="10"/>
        <v>0</v>
      </c>
      <c r="T210" s="946">
        <f t="shared" si="11"/>
        <v>0</v>
      </c>
      <c r="U210" s="953"/>
      <c r="V210" s="895"/>
      <c r="W210" s="895"/>
      <c r="X210" s="951"/>
      <c r="Y210" s="949"/>
    </row>
    <row r="211" spans="1:25" ht="14.4" customHeight="1" x14ac:dyDescent="0.3">
      <c r="A211" s="914" t="s">
        <v>8431</v>
      </c>
      <c r="B211" s="911">
        <v>1</v>
      </c>
      <c r="C211" s="912">
        <v>4.05</v>
      </c>
      <c r="D211" s="894">
        <v>57</v>
      </c>
      <c r="E211" s="910"/>
      <c r="F211" s="905"/>
      <c r="G211" s="888"/>
      <c r="H211" s="904"/>
      <c r="I211" s="905"/>
      <c r="J211" s="888"/>
      <c r="K211" s="906">
        <v>3.72</v>
      </c>
      <c r="L211" s="904">
        <v>6</v>
      </c>
      <c r="M211" s="904">
        <v>54</v>
      </c>
      <c r="N211" s="907">
        <v>18</v>
      </c>
      <c r="O211" s="904" t="s">
        <v>8036</v>
      </c>
      <c r="P211" s="908" t="s">
        <v>8430</v>
      </c>
      <c r="Q211" s="909"/>
      <c r="R211" s="947"/>
      <c r="S211" s="909">
        <f t="shared" si="10"/>
        <v>0</v>
      </c>
      <c r="T211" s="947">
        <f t="shared" si="11"/>
        <v>0</v>
      </c>
      <c r="U211" s="954"/>
      <c r="V211" s="515"/>
      <c r="W211" s="515"/>
      <c r="X211" s="952"/>
      <c r="Y211" s="950"/>
    </row>
    <row r="212" spans="1:25" ht="14.4" customHeight="1" x14ac:dyDescent="0.3">
      <c r="A212" s="913" t="s">
        <v>8432</v>
      </c>
      <c r="B212" s="891">
        <v>17</v>
      </c>
      <c r="C212" s="892">
        <v>6.71</v>
      </c>
      <c r="D212" s="893">
        <v>6.8</v>
      </c>
      <c r="E212" s="900">
        <v>11</v>
      </c>
      <c r="F212" s="882">
        <v>4.22</v>
      </c>
      <c r="G212" s="883">
        <v>5.2</v>
      </c>
      <c r="H212" s="881">
        <v>11</v>
      </c>
      <c r="I212" s="882">
        <v>4.22</v>
      </c>
      <c r="J212" s="889">
        <v>6</v>
      </c>
      <c r="K212" s="884">
        <v>0.38</v>
      </c>
      <c r="L212" s="881">
        <v>2</v>
      </c>
      <c r="M212" s="881">
        <v>15</v>
      </c>
      <c r="N212" s="885">
        <v>5</v>
      </c>
      <c r="O212" s="881" t="s">
        <v>8036</v>
      </c>
      <c r="P212" s="898" t="s">
        <v>8433</v>
      </c>
      <c r="Q212" s="886"/>
      <c r="R212" s="946"/>
      <c r="S212" s="886">
        <f t="shared" si="10"/>
        <v>0</v>
      </c>
      <c r="T212" s="946">
        <f t="shared" si="11"/>
        <v>0</v>
      </c>
      <c r="U212" s="953"/>
      <c r="V212" s="895"/>
      <c r="W212" s="895"/>
      <c r="X212" s="951"/>
      <c r="Y212" s="949">
        <v>21</v>
      </c>
    </row>
    <row r="213" spans="1:25" ht="14.4" customHeight="1" x14ac:dyDescent="0.3">
      <c r="A213" s="914" t="s">
        <v>8434</v>
      </c>
      <c r="B213" s="911">
        <v>4</v>
      </c>
      <c r="C213" s="912">
        <v>1.76</v>
      </c>
      <c r="D213" s="894">
        <v>4.8</v>
      </c>
      <c r="E213" s="910">
        <v>3</v>
      </c>
      <c r="F213" s="905">
        <v>1.58</v>
      </c>
      <c r="G213" s="888">
        <v>5.7</v>
      </c>
      <c r="H213" s="904">
        <v>2</v>
      </c>
      <c r="I213" s="905">
        <v>1.05</v>
      </c>
      <c r="J213" s="888">
        <v>5.5</v>
      </c>
      <c r="K213" s="906">
        <v>0.53</v>
      </c>
      <c r="L213" s="904">
        <v>3</v>
      </c>
      <c r="M213" s="904">
        <v>24</v>
      </c>
      <c r="N213" s="907">
        <v>8</v>
      </c>
      <c r="O213" s="904" t="s">
        <v>8036</v>
      </c>
      <c r="P213" s="908" t="s">
        <v>8435</v>
      </c>
      <c r="Q213" s="909"/>
      <c r="R213" s="947"/>
      <c r="S213" s="909">
        <f t="shared" si="10"/>
        <v>-1</v>
      </c>
      <c r="T213" s="947">
        <f t="shared" si="11"/>
        <v>-0.53</v>
      </c>
      <c r="U213" s="954"/>
      <c r="V213" s="515"/>
      <c r="W213" s="515"/>
      <c r="X213" s="952"/>
      <c r="Y213" s="950"/>
    </row>
    <row r="214" spans="1:25" ht="14.4" customHeight="1" x14ac:dyDescent="0.3">
      <c r="A214" s="914" t="s">
        <v>8436</v>
      </c>
      <c r="B214" s="911">
        <v>1</v>
      </c>
      <c r="C214" s="912">
        <v>0.91</v>
      </c>
      <c r="D214" s="894">
        <v>11</v>
      </c>
      <c r="E214" s="910"/>
      <c r="F214" s="905"/>
      <c r="G214" s="888"/>
      <c r="H214" s="904"/>
      <c r="I214" s="905"/>
      <c r="J214" s="888"/>
      <c r="K214" s="906">
        <v>0.91</v>
      </c>
      <c r="L214" s="904">
        <v>3</v>
      </c>
      <c r="M214" s="904">
        <v>30</v>
      </c>
      <c r="N214" s="907">
        <v>10</v>
      </c>
      <c r="O214" s="904" t="s">
        <v>8036</v>
      </c>
      <c r="P214" s="908" t="s">
        <v>8437</v>
      </c>
      <c r="Q214" s="909"/>
      <c r="R214" s="947"/>
      <c r="S214" s="909">
        <f t="shared" si="10"/>
        <v>0</v>
      </c>
      <c r="T214" s="947">
        <f t="shared" si="11"/>
        <v>0</v>
      </c>
      <c r="U214" s="954"/>
      <c r="V214" s="515"/>
      <c r="W214" s="515"/>
      <c r="X214" s="952"/>
      <c r="Y214" s="950"/>
    </row>
    <row r="215" spans="1:25" ht="14.4" customHeight="1" x14ac:dyDescent="0.3">
      <c r="A215" s="913" t="s">
        <v>8438</v>
      </c>
      <c r="B215" s="891">
        <v>29</v>
      </c>
      <c r="C215" s="892">
        <v>10.96</v>
      </c>
      <c r="D215" s="893">
        <v>3.1</v>
      </c>
      <c r="E215" s="900">
        <v>27</v>
      </c>
      <c r="F215" s="882">
        <v>10.07</v>
      </c>
      <c r="G215" s="883">
        <v>4</v>
      </c>
      <c r="H215" s="881">
        <v>20</v>
      </c>
      <c r="I215" s="882">
        <v>7.57</v>
      </c>
      <c r="J215" s="883">
        <v>3.4</v>
      </c>
      <c r="K215" s="884">
        <v>0.38</v>
      </c>
      <c r="L215" s="881">
        <v>2</v>
      </c>
      <c r="M215" s="881">
        <v>15</v>
      </c>
      <c r="N215" s="885">
        <v>5</v>
      </c>
      <c r="O215" s="881" t="s">
        <v>8036</v>
      </c>
      <c r="P215" s="898" t="s">
        <v>8439</v>
      </c>
      <c r="Q215" s="886"/>
      <c r="R215" s="946"/>
      <c r="S215" s="886">
        <f t="shared" si="10"/>
        <v>-7</v>
      </c>
      <c r="T215" s="946">
        <f t="shared" si="11"/>
        <v>-2.5</v>
      </c>
      <c r="U215" s="953"/>
      <c r="V215" s="895"/>
      <c r="W215" s="895"/>
      <c r="X215" s="951"/>
      <c r="Y215" s="949">
        <v>2</v>
      </c>
    </row>
    <row r="216" spans="1:25" ht="14.4" customHeight="1" x14ac:dyDescent="0.3">
      <c r="A216" s="914" t="s">
        <v>8440</v>
      </c>
      <c r="B216" s="911">
        <v>52</v>
      </c>
      <c r="C216" s="912">
        <v>21.89</v>
      </c>
      <c r="D216" s="894">
        <v>3.3</v>
      </c>
      <c r="E216" s="910">
        <v>33</v>
      </c>
      <c r="F216" s="905">
        <v>13.95</v>
      </c>
      <c r="G216" s="888">
        <v>4.3</v>
      </c>
      <c r="H216" s="904">
        <v>23</v>
      </c>
      <c r="I216" s="905">
        <v>9.68</v>
      </c>
      <c r="J216" s="888">
        <v>4.0999999999999996</v>
      </c>
      <c r="K216" s="906">
        <v>0.42</v>
      </c>
      <c r="L216" s="904">
        <v>2</v>
      </c>
      <c r="M216" s="904">
        <v>15</v>
      </c>
      <c r="N216" s="907">
        <v>5</v>
      </c>
      <c r="O216" s="904" t="s">
        <v>8036</v>
      </c>
      <c r="P216" s="908" t="s">
        <v>8441</v>
      </c>
      <c r="Q216" s="909"/>
      <c r="R216" s="947"/>
      <c r="S216" s="909">
        <f t="shared" si="10"/>
        <v>-10</v>
      </c>
      <c r="T216" s="947">
        <f t="shared" si="11"/>
        <v>-4.2699999999999996</v>
      </c>
      <c r="U216" s="954"/>
      <c r="V216" s="515"/>
      <c r="W216" s="515"/>
      <c r="X216" s="952"/>
      <c r="Y216" s="950">
        <v>12</v>
      </c>
    </row>
    <row r="217" spans="1:25" ht="14.4" customHeight="1" x14ac:dyDescent="0.3">
      <c r="A217" s="914" t="s">
        <v>8442</v>
      </c>
      <c r="B217" s="911">
        <v>4</v>
      </c>
      <c r="C217" s="912">
        <v>2.57</v>
      </c>
      <c r="D217" s="894">
        <v>8.8000000000000007</v>
      </c>
      <c r="E217" s="910">
        <v>2</v>
      </c>
      <c r="F217" s="905">
        <v>1.29</v>
      </c>
      <c r="G217" s="888">
        <v>6</v>
      </c>
      <c r="H217" s="904">
        <v>1</v>
      </c>
      <c r="I217" s="905">
        <v>0.64</v>
      </c>
      <c r="J217" s="888">
        <v>6</v>
      </c>
      <c r="K217" s="906">
        <v>0.64</v>
      </c>
      <c r="L217" s="904">
        <v>2</v>
      </c>
      <c r="M217" s="904">
        <v>21</v>
      </c>
      <c r="N217" s="907">
        <v>7</v>
      </c>
      <c r="O217" s="904" t="s">
        <v>8036</v>
      </c>
      <c r="P217" s="908" t="s">
        <v>8443</v>
      </c>
      <c r="Q217" s="909"/>
      <c r="R217" s="947"/>
      <c r="S217" s="909">
        <f t="shared" si="10"/>
        <v>-1</v>
      </c>
      <c r="T217" s="947">
        <f t="shared" si="11"/>
        <v>-0.65</v>
      </c>
      <c r="U217" s="954"/>
      <c r="V217" s="515"/>
      <c r="W217" s="515"/>
      <c r="X217" s="952"/>
      <c r="Y217" s="950"/>
    </row>
    <row r="218" spans="1:25" ht="14.4" customHeight="1" x14ac:dyDescent="0.3">
      <c r="A218" s="913" t="s">
        <v>8444</v>
      </c>
      <c r="B218" s="895"/>
      <c r="C218" s="896"/>
      <c r="D218" s="897"/>
      <c r="E218" s="900">
        <v>2</v>
      </c>
      <c r="F218" s="882">
        <v>0.86</v>
      </c>
      <c r="G218" s="883">
        <v>4</v>
      </c>
      <c r="H218" s="878">
        <v>2</v>
      </c>
      <c r="I218" s="879">
        <v>0.86</v>
      </c>
      <c r="J218" s="880">
        <v>3</v>
      </c>
      <c r="K218" s="884">
        <v>0.43</v>
      </c>
      <c r="L218" s="881">
        <v>2</v>
      </c>
      <c r="M218" s="881">
        <v>15</v>
      </c>
      <c r="N218" s="885">
        <v>5</v>
      </c>
      <c r="O218" s="881" t="s">
        <v>8036</v>
      </c>
      <c r="P218" s="898" t="s">
        <v>8445</v>
      </c>
      <c r="Q218" s="886"/>
      <c r="R218" s="946"/>
      <c r="S218" s="886">
        <f t="shared" si="10"/>
        <v>0</v>
      </c>
      <c r="T218" s="946">
        <f t="shared" si="11"/>
        <v>0</v>
      </c>
      <c r="U218" s="953"/>
      <c r="V218" s="895"/>
      <c r="W218" s="895"/>
      <c r="X218" s="951"/>
      <c r="Y218" s="949"/>
    </row>
    <row r="219" spans="1:25" ht="14.4" customHeight="1" x14ac:dyDescent="0.3">
      <c r="A219" s="914" t="s">
        <v>8446</v>
      </c>
      <c r="B219" s="515">
        <v>1</v>
      </c>
      <c r="C219" s="901">
        <v>0.56000000000000005</v>
      </c>
      <c r="D219" s="899">
        <v>4</v>
      </c>
      <c r="E219" s="910"/>
      <c r="F219" s="905"/>
      <c r="G219" s="888"/>
      <c r="H219" s="902"/>
      <c r="I219" s="903"/>
      <c r="J219" s="887"/>
      <c r="K219" s="906">
        <v>0.56000000000000005</v>
      </c>
      <c r="L219" s="904">
        <v>2</v>
      </c>
      <c r="M219" s="904">
        <v>15</v>
      </c>
      <c r="N219" s="907">
        <v>5</v>
      </c>
      <c r="O219" s="904" t="s">
        <v>8036</v>
      </c>
      <c r="P219" s="908" t="s">
        <v>8447</v>
      </c>
      <c r="Q219" s="909"/>
      <c r="R219" s="947"/>
      <c r="S219" s="909">
        <f t="shared" si="10"/>
        <v>0</v>
      </c>
      <c r="T219" s="947">
        <f t="shared" si="11"/>
        <v>0</v>
      </c>
      <c r="U219" s="954"/>
      <c r="V219" s="515"/>
      <c r="W219" s="515"/>
      <c r="X219" s="952"/>
      <c r="Y219" s="950"/>
    </row>
    <row r="220" spans="1:25" ht="14.4" customHeight="1" x14ac:dyDescent="0.3">
      <c r="A220" s="913" t="s">
        <v>8448</v>
      </c>
      <c r="B220" s="895">
        <v>2</v>
      </c>
      <c r="C220" s="896">
        <v>0.64</v>
      </c>
      <c r="D220" s="897">
        <v>5</v>
      </c>
      <c r="E220" s="900">
        <v>2</v>
      </c>
      <c r="F220" s="882">
        <v>0.64</v>
      </c>
      <c r="G220" s="883">
        <v>2</v>
      </c>
      <c r="H220" s="878">
        <v>4</v>
      </c>
      <c r="I220" s="879">
        <v>1.28</v>
      </c>
      <c r="J220" s="880">
        <v>2.8</v>
      </c>
      <c r="K220" s="884">
        <v>0.32</v>
      </c>
      <c r="L220" s="881">
        <v>2</v>
      </c>
      <c r="M220" s="881">
        <v>18</v>
      </c>
      <c r="N220" s="885">
        <v>6</v>
      </c>
      <c r="O220" s="881" t="s">
        <v>8036</v>
      </c>
      <c r="P220" s="898" t="s">
        <v>8449</v>
      </c>
      <c r="Q220" s="886"/>
      <c r="R220" s="946"/>
      <c r="S220" s="886">
        <f t="shared" si="10"/>
        <v>2</v>
      </c>
      <c r="T220" s="946">
        <f t="shared" si="11"/>
        <v>0.64</v>
      </c>
      <c r="U220" s="953"/>
      <c r="V220" s="895"/>
      <c r="W220" s="895"/>
      <c r="X220" s="951"/>
      <c r="Y220" s="949"/>
    </row>
    <row r="221" spans="1:25" ht="14.4" customHeight="1" x14ac:dyDescent="0.3">
      <c r="A221" s="914" t="s">
        <v>8450</v>
      </c>
      <c r="B221" s="515">
        <v>1</v>
      </c>
      <c r="C221" s="901">
        <v>0.48</v>
      </c>
      <c r="D221" s="899">
        <v>4</v>
      </c>
      <c r="E221" s="910">
        <v>1</v>
      </c>
      <c r="F221" s="905">
        <v>0.48</v>
      </c>
      <c r="G221" s="888">
        <v>4</v>
      </c>
      <c r="H221" s="902"/>
      <c r="I221" s="903"/>
      <c r="J221" s="887"/>
      <c r="K221" s="906">
        <v>0.48</v>
      </c>
      <c r="L221" s="904">
        <v>2</v>
      </c>
      <c r="M221" s="904">
        <v>21</v>
      </c>
      <c r="N221" s="907">
        <v>7</v>
      </c>
      <c r="O221" s="904" t="s">
        <v>8036</v>
      </c>
      <c r="P221" s="908" t="s">
        <v>8451</v>
      </c>
      <c r="Q221" s="909"/>
      <c r="R221" s="947"/>
      <c r="S221" s="909">
        <f t="shared" si="10"/>
        <v>-1</v>
      </c>
      <c r="T221" s="947">
        <f t="shared" si="11"/>
        <v>-0.48</v>
      </c>
      <c r="U221" s="954"/>
      <c r="V221" s="515"/>
      <c r="W221" s="515"/>
      <c r="X221" s="952"/>
      <c r="Y221" s="950"/>
    </row>
    <row r="222" spans="1:25" ht="14.4" customHeight="1" x14ac:dyDescent="0.3">
      <c r="A222" s="913" t="s">
        <v>8452</v>
      </c>
      <c r="B222" s="895"/>
      <c r="C222" s="896"/>
      <c r="D222" s="897"/>
      <c r="E222" s="900"/>
      <c r="F222" s="882"/>
      <c r="G222" s="883"/>
      <c r="H222" s="878">
        <v>1</v>
      </c>
      <c r="I222" s="879">
        <v>7.42</v>
      </c>
      <c r="J222" s="880">
        <v>16</v>
      </c>
      <c r="K222" s="884">
        <v>7.42</v>
      </c>
      <c r="L222" s="881">
        <v>7</v>
      </c>
      <c r="M222" s="881">
        <v>60</v>
      </c>
      <c r="N222" s="885">
        <v>20</v>
      </c>
      <c r="O222" s="881" t="s">
        <v>8036</v>
      </c>
      <c r="P222" s="898" t="s">
        <v>8453</v>
      </c>
      <c r="Q222" s="886"/>
      <c r="R222" s="946"/>
      <c r="S222" s="886">
        <f t="shared" si="10"/>
        <v>1</v>
      </c>
      <c r="T222" s="946">
        <f t="shared" si="11"/>
        <v>7.42</v>
      </c>
      <c r="U222" s="953"/>
      <c r="V222" s="895"/>
      <c r="W222" s="895"/>
      <c r="X222" s="951"/>
      <c r="Y222" s="949"/>
    </row>
    <row r="223" spans="1:25" ht="14.4" customHeight="1" x14ac:dyDescent="0.3">
      <c r="A223" s="913" t="s">
        <v>8454</v>
      </c>
      <c r="B223" s="895">
        <v>12</v>
      </c>
      <c r="C223" s="896">
        <v>29.48</v>
      </c>
      <c r="D223" s="897">
        <v>11.5</v>
      </c>
      <c r="E223" s="878">
        <v>11</v>
      </c>
      <c r="F223" s="879">
        <v>26.91</v>
      </c>
      <c r="G223" s="880">
        <v>12.6</v>
      </c>
      <c r="H223" s="881">
        <v>5</v>
      </c>
      <c r="I223" s="882">
        <v>12.01</v>
      </c>
      <c r="J223" s="889">
        <v>12.6</v>
      </c>
      <c r="K223" s="884">
        <v>2.4</v>
      </c>
      <c r="L223" s="881">
        <v>3</v>
      </c>
      <c r="M223" s="881">
        <v>27</v>
      </c>
      <c r="N223" s="885">
        <v>9</v>
      </c>
      <c r="O223" s="881" t="s">
        <v>8036</v>
      </c>
      <c r="P223" s="898" t="s">
        <v>8455</v>
      </c>
      <c r="Q223" s="886"/>
      <c r="R223" s="946"/>
      <c r="S223" s="886">
        <f t="shared" si="10"/>
        <v>-6</v>
      </c>
      <c r="T223" s="946">
        <f t="shared" si="11"/>
        <v>-14.9</v>
      </c>
      <c r="U223" s="953"/>
      <c r="V223" s="895"/>
      <c r="W223" s="895"/>
      <c r="X223" s="951"/>
      <c r="Y223" s="949">
        <v>19</v>
      </c>
    </row>
    <row r="224" spans="1:25" ht="14.4" customHeight="1" x14ac:dyDescent="0.3">
      <c r="A224" s="914" t="s">
        <v>8456</v>
      </c>
      <c r="B224" s="515">
        <v>6</v>
      </c>
      <c r="C224" s="901">
        <v>17.77</v>
      </c>
      <c r="D224" s="899">
        <v>11.8</v>
      </c>
      <c r="E224" s="902">
        <v>13</v>
      </c>
      <c r="F224" s="903">
        <v>38.5</v>
      </c>
      <c r="G224" s="887">
        <v>12.1</v>
      </c>
      <c r="H224" s="904">
        <v>2</v>
      </c>
      <c r="I224" s="905">
        <v>5.92</v>
      </c>
      <c r="J224" s="888">
        <v>10</v>
      </c>
      <c r="K224" s="906">
        <v>2.96</v>
      </c>
      <c r="L224" s="904">
        <v>4</v>
      </c>
      <c r="M224" s="904">
        <v>33</v>
      </c>
      <c r="N224" s="907">
        <v>11</v>
      </c>
      <c r="O224" s="904" t="s">
        <v>8036</v>
      </c>
      <c r="P224" s="908" t="s">
        <v>8457</v>
      </c>
      <c r="Q224" s="909"/>
      <c r="R224" s="947"/>
      <c r="S224" s="909">
        <f t="shared" si="10"/>
        <v>-11</v>
      </c>
      <c r="T224" s="947">
        <f t="shared" si="11"/>
        <v>-32.58</v>
      </c>
      <c r="U224" s="954"/>
      <c r="V224" s="515"/>
      <c r="W224" s="515"/>
      <c r="X224" s="952"/>
      <c r="Y224" s="950">
        <v>1</v>
      </c>
    </row>
    <row r="225" spans="1:25" ht="14.4" customHeight="1" x14ac:dyDescent="0.3">
      <c r="A225" s="914" t="s">
        <v>8458</v>
      </c>
      <c r="B225" s="515"/>
      <c r="C225" s="901"/>
      <c r="D225" s="899"/>
      <c r="E225" s="902"/>
      <c r="F225" s="903"/>
      <c r="G225" s="887"/>
      <c r="H225" s="904">
        <v>1</v>
      </c>
      <c r="I225" s="905">
        <v>4.59</v>
      </c>
      <c r="J225" s="888">
        <v>15</v>
      </c>
      <c r="K225" s="906">
        <v>4.59</v>
      </c>
      <c r="L225" s="904">
        <v>5</v>
      </c>
      <c r="M225" s="904">
        <v>45</v>
      </c>
      <c r="N225" s="907">
        <v>15</v>
      </c>
      <c r="O225" s="904" t="s">
        <v>8036</v>
      </c>
      <c r="P225" s="908" t="s">
        <v>8459</v>
      </c>
      <c r="Q225" s="909"/>
      <c r="R225" s="947"/>
      <c r="S225" s="909">
        <f t="shared" si="10"/>
        <v>1</v>
      </c>
      <c r="T225" s="947">
        <f t="shared" si="11"/>
        <v>4.59</v>
      </c>
      <c r="U225" s="954"/>
      <c r="V225" s="515"/>
      <c r="W225" s="515"/>
      <c r="X225" s="952"/>
      <c r="Y225" s="950"/>
    </row>
    <row r="226" spans="1:25" ht="14.4" customHeight="1" x14ac:dyDescent="0.3">
      <c r="A226" s="913" t="s">
        <v>8460</v>
      </c>
      <c r="B226" s="895">
        <v>1</v>
      </c>
      <c r="C226" s="896">
        <v>0.99</v>
      </c>
      <c r="D226" s="897">
        <v>6</v>
      </c>
      <c r="E226" s="900">
        <v>1</v>
      </c>
      <c r="F226" s="882">
        <v>0.99</v>
      </c>
      <c r="G226" s="883">
        <v>5</v>
      </c>
      <c r="H226" s="878">
        <v>1</v>
      </c>
      <c r="I226" s="879">
        <v>0.99</v>
      </c>
      <c r="J226" s="889">
        <v>5</v>
      </c>
      <c r="K226" s="884">
        <v>0.99</v>
      </c>
      <c r="L226" s="881">
        <v>1</v>
      </c>
      <c r="M226" s="881">
        <v>12</v>
      </c>
      <c r="N226" s="885">
        <v>4</v>
      </c>
      <c r="O226" s="881" t="s">
        <v>8036</v>
      </c>
      <c r="P226" s="898" t="s">
        <v>8461</v>
      </c>
      <c r="Q226" s="886"/>
      <c r="R226" s="946"/>
      <c r="S226" s="886">
        <f t="shared" si="10"/>
        <v>0</v>
      </c>
      <c r="T226" s="946">
        <f t="shared" si="11"/>
        <v>0</v>
      </c>
      <c r="U226" s="953"/>
      <c r="V226" s="895"/>
      <c r="W226" s="895"/>
      <c r="X226" s="951"/>
      <c r="Y226" s="949">
        <v>1</v>
      </c>
    </row>
    <row r="227" spans="1:25" ht="14.4" customHeight="1" x14ac:dyDescent="0.3">
      <c r="A227" s="913" t="s">
        <v>8462</v>
      </c>
      <c r="B227" s="895">
        <v>1</v>
      </c>
      <c r="C227" s="896">
        <v>0.65</v>
      </c>
      <c r="D227" s="897">
        <v>3</v>
      </c>
      <c r="E227" s="878">
        <v>5</v>
      </c>
      <c r="F227" s="879">
        <v>3.25</v>
      </c>
      <c r="G227" s="880">
        <v>6</v>
      </c>
      <c r="H227" s="881">
        <v>2</v>
      </c>
      <c r="I227" s="882">
        <v>1.3</v>
      </c>
      <c r="J227" s="883">
        <v>4</v>
      </c>
      <c r="K227" s="884">
        <v>0.65</v>
      </c>
      <c r="L227" s="881">
        <v>2</v>
      </c>
      <c r="M227" s="881">
        <v>15</v>
      </c>
      <c r="N227" s="885">
        <v>5</v>
      </c>
      <c r="O227" s="881" t="s">
        <v>8036</v>
      </c>
      <c r="P227" s="898" t="s">
        <v>8463</v>
      </c>
      <c r="Q227" s="886"/>
      <c r="R227" s="946"/>
      <c r="S227" s="886">
        <f t="shared" si="10"/>
        <v>-3</v>
      </c>
      <c r="T227" s="946">
        <f t="shared" si="11"/>
        <v>-1.95</v>
      </c>
      <c r="U227" s="953"/>
      <c r="V227" s="895"/>
      <c r="W227" s="895"/>
      <c r="X227" s="951"/>
      <c r="Y227" s="949"/>
    </row>
    <row r="228" spans="1:25" ht="14.4" customHeight="1" x14ac:dyDescent="0.3">
      <c r="A228" s="914" t="s">
        <v>8464</v>
      </c>
      <c r="B228" s="515"/>
      <c r="C228" s="901"/>
      <c r="D228" s="899"/>
      <c r="E228" s="902">
        <v>1</v>
      </c>
      <c r="F228" s="903">
        <v>0.8</v>
      </c>
      <c r="G228" s="887">
        <v>5</v>
      </c>
      <c r="H228" s="904"/>
      <c r="I228" s="905"/>
      <c r="J228" s="888"/>
      <c r="K228" s="906">
        <v>0.8</v>
      </c>
      <c r="L228" s="904">
        <v>2</v>
      </c>
      <c r="M228" s="904">
        <v>18</v>
      </c>
      <c r="N228" s="907">
        <v>6</v>
      </c>
      <c r="O228" s="904" t="s">
        <v>8036</v>
      </c>
      <c r="P228" s="908" t="s">
        <v>8465</v>
      </c>
      <c r="Q228" s="909"/>
      <c r="R228" s="947"/>
      <c r="S228" s="909">
        <f t="shared" si="10"/>
        <v>-1</v>
      </c>
      <c r="T228" s="947">
        <f t="shared" si="11"/>
        <v>-0.8</v>
      </c>
      <c r="U228" s="954"/>
      <c r="V228" s="515"/>
      <c r="W228" s="515"/>
      <c r="X228" s="952"/>
      <c r="Y228" s="950"/>
    </row>
    <row r="229" spans="1:25" ht="14.4" customHeight="1" x14ac:dyDescent="0.3">
      <c r="A229" s="913" t="s">
        <v>8466</v>
      </c>
      <c r="B229" s="891">
        <v>1</v>
      </c>
      <c r="C229" s="892">
        <v>1.36</v>
      </c>
      <c r="D229" s="893">
        <v>17</v>
      </c>
      <c r="E229" s="900"/>
      <c r="F229" s="882"/>
      <c r="G229" s="883"/>
      <c r="H229" s="881"/>
      <c r="I229" s="882"/>
      <c r="J229" s="883"/>
      <c r="K229" s="884">
        <v>0.55000000000000004</v>
      </c>
      <c r="L229" s="881">
        <v>1</v>
      </c>
      <c r="M229" s="881">
        <v>9</v>
      </c>
      <c r="N229" s="885">
        <v>3</v>
      </c>
      <c r="O229" s="881" t="s">
        <v>8036</v>
      </c>
      <c r="P229" s="898" t="s">
        <v>8467</v>
      </c>
      <c r="Q229" s="886"/>
      <c r="R229" s="946"/>
      <c r="S229" s="886">
        <f t="shared" si="10"/>
        <v>0</v>
      </c>
      <c r="T229" s="946">
        <f t="shared" si="11"/>
        <v>0</v>
      </c>
      <c r="U229" s="953"/>
      <c r="V229" s="895"/>
      <c r="W229" s="895"/>
      <c r="X229" s="951"/>
      <c r="Y229" s="949"/>
    </row>
    <row r="230" spans="1:25" ht="14.4" customHeight="1" x14ac:dyDescent="0.3">
      <c r="A230" s="913" t="s">
        <v>8468</v>
      </c>
      <c r="B230" s="891">
        <v>2</v>
      </c>
      <c r="C230" s="892">
        <v>0.92</v>
      </c>
      <c r="D230" s="893">
        <v>5</v>
      </c>
      <c r="E230" s="900">
        <v>2</v>
      </c>
      <c r="F230" s="882">
        <v>0.92</v>
      </c>
      <c r="G230" s="883">
        <v>4</v>
      </c>
      <c r="H230" s="881"/>
      <c r="I230" s="882"/>
      <c r="J230" s="883"/>
      <c r="K230" s="884">
        <v>0.46</v>
      </c>
      <c r="L230" s="881">
        <v>2</v>
      </c>
      <c r="M230" s="881">
        <v>18</v>
      </c>
      <c r="N230" s="885">
        <v>6</v>
      </c>
      <c r="O230" s="881" t="s">
        <v>8036</v>
      </c>
      <c r="P230" s="898" t="s">
        <v>8469</v>
      </c>
      <c r="Q230" s="886"/>
      <c r="R230" s="946"/>
      <c r="S230" s="886">
        <f t="shared" si="10"/>
        <v>-2</v>
      </c>
      <c r="T230" s="946">
        <f t="shared" si="11"/>
        <v>-0.92</v>
      </c>
      <c r="U230" s="953"/>
      <c r="V230" s="895"/>
      <c r="W230" s="895"/>
      <c r="X230" s="951"/>
      <c r="Y230" s="949"/>
    </row>
    <row r="231" spans="1:25" ht="14.4" customHeight="1" x14ac:dyDescent="0.3">
      <c r="A231" s="914" t="s">
        <v>8470</v>
      </c>
      <c r="B231" s="911">
        <v>1</v>
      </c>
      <c r="C231" s="912">
        <v>0.65</v>
      </c>
      <c r="D231" s="894">
        <v>10</v>
      </c>
      <c r="E231" s="910"/>
      <c r="F231" s="905"/>
      <c r="G231" s="888"/>
      <c r="H231" s="904">
        <v>1</v>
      </c>
      <c r="I231" s="905">
        <v>0.65</v>
      </c>
      <c r="J231" s="890">
        <v>10</v>
      </c>
      <c r="K231" s="906">
        <v>0.65</v>
      </c>
      <c r="L231" s="904">
        <v>3</v>
      </c>
      <c r="M231" s="904">
        <v>24</v>
      </c>
      <c r="N231" s="907">
        <v>8</v>
      </c>
      <c r="O231" s="904" t="s">
        <v>8036</v>
      </c>
      <c r="P231" s="908" t="s">
        <v>8469</v>
      </c>
      <c r="Q231" s="909"/>
      <c r="R231" s="947"/>
      <c r="S231" s="909">
        <f t="shared" si="10"/>
        <v>1</v>
      </c>
      <c r="T231" s="947">
        <f t="shared" si="11"/>
        <v>0.65</v>
      </c>
      <c r="U231" s="954"/>
      <c r="V231" s="515"/>
      <c r="W231" s="515"/>
      <c r="X231" s="952"/>
      <c r="Y231" s="950">
        <v>2</v>
      </c>
    </row>
    <row r="232" spans="1:25" ht="14.4" customHeight="1" x14ac:dyDescent="0.3">
      <c r="A232" s="913" t="s">
        <v>8471</v>
      </c>
      <c r="B232" s="895">
        <v>5</v>
      </c>
      <c r="C232" s="896">
        <v>2.37</v>
      </c>
      <c r="D232" s="897">
        <v>6</v>
      </c>
      <c r="E232" s="878">
        <v>8</v>
      </c>
      <c r="F232" s="879">
        <v>4.3499999999999996</v>
      </c>
      <c r="G232" s="880">
        <v>9.1</v>
      </c>
      <c r="H232" s="881">
        <v>6</v>
      </c>
      <c r="I232" s="882">
        <v>3.06</v>
      </c>
      <c r="J232" s="889">
        <v>7.8</v>
      </c>
      <c r="K232" s="884">
        <v>0.47</v>
      </c>
      <c r="L232" s="881">
        <v>2</v>
      </c>
      <c r="M232" s="881">
        <v>15</v>
      </c>
      <c r="N232" s="885">
        <v>5</v>
      </c>
      <c r="O232" s="881" t="s">
        <v>8036</v>
      </c>
      <c r="P232" s="898" t="s">
        <v>8472</v>
      </c>
      <c r="Q232" s="886"/>
      <c r="R232" s="946"/>
      <c r="S232" s="886">
        <f t="shared" si="10"/>
        <v>-2</v>
      </c>
      <c r="T232" s="946">
        <f t="shared" si="11"/>
        <v>-1.2899999999999996</v>
      </c>
      <c r="U232" s="953"/>
      <c r="V232" s="895"/>
      <c r="W232" s="895"/>
      <c r="X232" s="951"/>
      <c r="Y232" s="949">
        <v>19</v>
      </c>
    </row>
    <row r="233" spans="1:25" ht="14.4" customHeight="1" x14ac:dyDescent="0.3">
      <c r="A233" s="913" t="s">
        <v>8473</v>
      </c>
      <c r="B233" s="895">
        <v>8</v>
      </c>
      <c r="C233" s="896">
        <v>3.35</v>
      </c>
      <c r="D233" s="897">
        <v>4.3</v>
      </c>
      <c r="E233" s="878">
        <v>12</v>
      </c>
      <c r="F233" s="879">
        <v>5.0199999999999996</v>
      </c>
      <c r="G233" s="880">
        <v>4.3</v>
      </c>
      <c r="H233" s="881">
        <v>4</v>
      </c>
      <c r="I233" s="882">
        <v>1.75</v>
      </c>
      <c r="J233" s="889">
        <v>7.8</v>
      </c>
      <c r="K233" s="884">
        <v>0.42</v>
      </c>
      <c r="L233" s="881">
        <v>2</v>
      </c>
      <c r="M233" s="881">
        <v>18</v>
      </c>
      <c r="N233" s="885">
        <v>6</v>
      </c>
      <c r="O233" s="881" t="s">
        <v>8036</v>
      </c>
      <c r="P233" s="898" t="s">
        <v>8474</v>
      </c>
      <c r="Q233" s="886"/>
      <c r="R233" s="946"/>
      <c r="S233" s="886">
        <f t="shared" si="10"/>
        <v>-8</v>
      </c>
      <c r="T233" s="946">
        <f t="shared" si="11"/>
        <v>-3.2699999999999996</v>
      </c>
      <c r="U233" s="953"/>
      <c r="V233" s="895"/>
      <c r="W233" s="895"/>
      <c r="X233" s="951"/>
      <c r="Y233" s="949">
        <v>8</v>
      </c>
    </row>
    <row r="234" spans="1:25" ht="14.4" customHeight="1" x14ac:dyDescent="0.3">
      <c r="A234" s="914" t="s">
        <v>8475</v>
      </c>
      <c r="B234" s="515">
        <v>15</v>
      </c>
      <c r="C234" s="901">
        <v>8.24</v>
      </c>
      <c r="D234" s="899">
        <v>5.5</v>
      </c>
      <c r="E234" s="902">
        <v>16</v>
      </c>
      <c r="F234" s="903">
        <v>9.0399999999999991</v>
      </c>
      <c r="G234" s="887">
        <v>5.0999999999999996</v>
      </c>
      <c r="H234" s="904">
        <v>17</v>
      </c>
      <c r="I234" s="905">
        <v>9.34</v>
      </c>
      <c r="J234" s="888">
        <v>5.6</v>
      </c>
      <c r="K234" s="906">
        <v>0.55000000000000004</v>
      </c>
      <c r="L234" s="904">
        <v>2</v>
      </c>
      <c r="M234" s="904">
        <v>21</v>
      </c>
      <c r="N234" s="907">
        <v>7</v>
      </c>
      <c r="O234" s="904" t="s">
        <v>8036</v>
      </c>
      <c r="P234" s="908" t="s">
        <v>8476</v>
      </c>
      <c r="Q234" s="909"/>
      <c r="R234" s="947"/>
      <c r="S234" s="909">
        <f t="shared" si="10"/>
        <v>1</v>
      </c>
      <c r="T234" s="947">
        <f t="shared" si="11"/>
        <v>0.30000000000000071</v>
      </c>
      <c r="U234" s="954"/>
      <c r="V234" s="515"/>
      <c r="W234" s="515"/>
      <c r="X234" s="952"/>
      <c r="Y234" s="950">
        <v>8</v>
      </c>
    </row>
    <row r="235" spans="1:25" ht="14.4" customHeight="1" x14ac:dyDescent="0.3">
      <c r="A235" s="914" t="s">
        <v>8477</v>
      </c>
      <c r="B235" s="515"/>
      <c r="C235" s="901"/>
      <c r="D235" s="899"/>
      <c r="E235" s="902">
        <v>3</v>
      </c>
      <c r="F235" s="903">
        <v>2.2999999999999998</v>
      </c>
      <c r="G235" s="887">
        <v>6</v>
      </c>
      <c r="H235" s="904">
        <v>3</v>
      </c>
      <c r="I235" s="905">
        <v>2.2999999999999998</v>
      </c>
      <c r="J235" s="888">
        <v>6.7</v>
      </c>
      <c r="K235" s="906">
        <v>0.77</v>
      </c>
      <c r="L235" s="904">
        <v>3</v>
      </c>
      <c r="M235" s="904">
        <v>30</v>
      </c>
      <c r="N235" s="907">
        <v>10</v>
      </c>
      <c r="O235" s="904" t="s">
        <v>8036</v>
      </c>
      <c r="P235" s="908" t="s">
        <v>8478</v>
      </c>
      <c r="Q235" s="909"/>
      <c r="R235" s="947"/>
      <c r="S235" s="909">
        <f t="shared" si="10"/>
        <v>0</v>
      </c>
      <c r="T235" s="947">
        <f t="shared" si="11"/>
        <v>0</v>
      </c>
      <c r="U235" s="954"/>
      <c r="V235" s="515"/>
      <c r="W235" s="515"/>
      <c r="X235" s="952"/>
      <c r="Y235" s="950"/>
    </row>
    <row r="236" spans="1:25" ht="14.4" customHeight="1" x14ac:dyDescent="0.3">
      <c r="A236" s="913" t="s">
        <v>8479</v>
      </c>
      <c r="B236" s="891">
        <v>2</v>
      </c>
      <c r="C236" s="892">
        <v>2.0099999999999998</v>
      </c>
      <c r="D236" s="893">
        <v>5</v>
      </c>
      <c r="E236" s="900"/>
      <c r="F236" s="882"/>
      <c r="G236" s="883"/>
      <c r="H236" s="881">
        <v>1</v>
      </c>
      <c r="I236" s="882">
        <v>1</v>
      </c>
      <c r="J236" s="889">
        <v>6</v>
      </c>
      <c r="K236" s="884">
        <v>1</v>
      </c>
      <c r="L236" s="881">
        <v>1</v>
      </c>
      <c r="M236" s="881">
        <v>9</v>
      </c>
      <c r="N236" s="885">
        <v>3</v>
      </c>
      <c r="O236" s="881" t="s">
        <v>8036</v>
      </c>
      <c r="P236" s="898" t="s">
        <v>8480</v>
      </c>
      <c r="Q236" s="886"/>
      <c r="R236" s="946"/>
      <c r="S236" s="886">
        <f t="shared" si="10"/>
        <v>1</v>
      </c>
      <c r="T236" s="946">
        <f t="shared" si="11"/>
        <v>1</v>
      </c>
      <c r="U236" s="953"/>
      <c r="V236" s="895"/>
      <c r="W236" s="895"/>
      <c r="X236" s="951"/>
      <c r="Y236" s="949">
        <v>3</v>
      </c>
    </row>
    <row r="237" spans="1:25" ht="14.4" customHeight="1" x14ac:dyDescent="0.3">
      <c r="A237" s="913" t="s">
        <v>8481</v>
      </c>
      <c r="B237" s="895"/>
      <c r="C237" s="896"/>
      <c r="D237" s="897"/>
      <c r="E237" s="878">
        <v>3</v>
      </c>
      <c r="F237" s="879">
        <v>0.9</v>
      </c>
      <c r="G237" s="880">
        <v>2.7</v>
      </c>
      <c r="H237" s="881">
        <v>1</v>
      </c>
      <c r="I237" s="882">
        <v>0.3</v>
      </c>
      <c r="J237" s="883">
        <v>3</v>
      </c>
      <c r="K237" s="884">
        <v>0.3</v>
      </c>
      <c r="L237" s="881">
        <v>1</v>
      </c>
      <c r="M237" s="881">
        <v>9</v>
      </c>
      <c r="N237" s="885">
        <v>3</v>
      </c>
      <c r="O237" s="881" t="s">
        <v>8036</v>
      </c>
      <c r="P237" s="898" t="s">
        <v>8482</v>
      </c>
      <c r="Q237" s="886"/>
      <c r="R237" s="946"/>
      <c r="S237" s="886">
        <f t="shared" si="10"/>
        <v>-2</v>
      </c>
      <c r="T237" s="946">
        <f t="shared" si="11"/>
        <v>-0.60000000000000009</v>
      </c>
      <c r="U237" s="953"/>
      <c r="V237" s="895"/>
      <c r="W237" s="895"/>
      <c r="X237" s="951"/>
      <c r="Y237" s="949"/>
    </row>
    <row r="238" spans="1:25" ht="14.4" customHeight="1" x14ac:dyDescent="0.3">
      <c r="A238" s="914" t="s">
        <v>8483</v>
      </c>
      <c r="B238" s="515"/>
      <c r="C238" s="901"/>
      <c r="D238" s="899"/>
      <c r="E238" s="902"/>
      <c r="F238" s="903"/>
      <c r="G238" s="887"/>
      <c r="H238" s="904">
        <v>1</v>
      </c>
      <c r="I238" s="905">
        <v>0.74</v>
      </c>
      <c r="J238" s="890">
        <v>9</v>
      </c>
      <c r="K238" s="906">
        <v>0.74</v>
      </c>
      <c r="L238" s="904">
        <v>2</v>
      </c>
      <c r="M238" s="904">
        <v>21</v>
      </c>
      <c r="N238" s="907">
        <v>7</v>
      </c>
      <c r="O238" s="904" t="s">
        <v>8036</v>
      </c>
      <c r="P238" s="908" t="s">
        <v>8484</v>
      </c>
      <c r="Q238" s="909"/>
      <c r="R238" s="947"/>
      <c r="S238" s="909">
        <f t="shared" si="10"/>
        <v>1</v>
      </c>
      <c r="T238" s="947">
        <f t="shared" si="11"/>
        <v>0.74</v>
      </c>
      <c r="U238" s="954"/>
      <c r="V238" s="515"/>
      <c r="W238" s="515"/>
      <c r="X238" s="952"/>
      <c r="Y238" s="950">
        <v>2</v>
      </c>
    </row>
    <row r="239" spans="1:25" ht="14.4" customHeight="1" x14ac:dyDescent="0.3">
      <c r="A239" s="913" t="s">
        <v>8485</v>
      </c>
      <c r="B239" s="891">
        <v>6</v>
      </c>
      <c r="C239" s="892">
        <v>1.93</v>
      </c>
      <c r="D239" s="893">
        <v>3.7</v>
      </c>
      <c r="E239" s="900">
        <v>2</v>
      </c>
      <c r="F239" s="882">
        <v>0.64</v>
      </c>
      <c r="G239" s="883">
        <v>3.5</v>
      </c>
      <c r="H239" s="881">
        <v>5</v>
      </c>
      <c r="I239" s="882">
        <v>1.61</v>
      </c>
      <c r="J239" s="889">
        <v>7</v>
      </c>
      <c r="K239" s="884">
        <v>0.32</v>
      </c>
      <c r="L239" s="881">
        <v>1</v>
      </c>
      <c r="M239" s="881">
        <v>12</v>
      </c>
      <c r="N239" s="885">
        <v>4</v>
      </c>
      <c r="O239" s="881" t="s">
        <v>8036</v>
      </c>
      <c r="P239" s="898" t="s">
        <v>8486</v>
      </c>
      <c r="Q239" s="886"/>
      <c r="R239" s="946"/>
      <c r="S239" s="886">
        <f t="shared" si="10"/>
        <v>3</v>
      </c>
      <c r="T239" s="946">
        <f t="shared" si="11"/>
        <v>0.97000000000000008</v>
      </c>
      <c r="U239" s="953"/>
      <c r="V239" s="895"/>
      <c r="W239" s="895"/>
      <c r="X239" s="951"/>
      <c r="Y239" s="949">
        <v>15</v>
      </c>
    </row>
    <row r="240" spans="1:25" ht="14.4" customHeight="1" x14ac:dyDescent="0.3">
      <c r="A240" s="914" t="s">
        <v>8487</v>
      </c>
      <c r="B240" s="911">
        <v>3</v>
      </c>
      <c r="C240" s="912">
        <v>1.19</v>
      </c>
      <c r="D240" s="894">
        <v>3.7</v>
      </c>
      <c r="E240" s="910">
        <v>2</v>
      </c>
      <c r="F240" s="905">
        <v>0.79</v>
      </c>
      <c r="G240" s="888">
        <v>2.5</v>
      </c>
      <c r="H240" s="904">
        <v>1</v>
      </c>
      <c r="I240" s="905">
        <v>0.4</v>
      </c>
      <c r="J240" s="888">
        <v>3</v>
      </c>
      <c r="K240" s="906">
        <v>0.4</v>
      </c>
      <c r="L240" s="904">
        <v>2</v>
      </c>
      <c r="M240" s="904">
        <v>15</v>
      </c>
      <c r="N240" s="907">
        <v>5</v>
      </c>
      <c r="O240" s="904" t="s">
        <v>8036</v>
      </c>
      <c r="P240" s="908" t="s">
        <v>8488</v>
      </c>
      <c r="Q240" s="909"/>
      <c r="R240" s="947"/>
      <c r="S240" s="909">
        <f t="shared" si="10"/>
        <v>-1</v>
      </c>
      <c r="T240" s="947">
        <f t="shared" si="11"/>
        <v>-0.39</v>
      </c>
      <c r="U240" s="954"/>
      <c r="V240" s="515"/>
      <c r="W240" s="515"/>
      <c r="X240" s="952"/>
      <c r="Y240" s="950"/>
    </row>
    <row r="241" spans="1:25" ht="14.4" customHeight="1" x14ac:dyDescent="0.3">
      <c r="A241" s="914" t="s">
        <v>8489</v>
      </c>
      <c r="B241" s="911">
        <v>1</v>
      </c>
      <c r="C241" s="912">
        <v>0.46</v>
      </c>
      <c r="D241" s="894">
        <v>8</v>
      </c>
      <c r="E241" s="910"/>
      <c r="F241" s="905"/>
      <c r="G241" s="888"/>
      <c r="H241" s="904"/>
      <c r="I241" s="905"/>
      <c r="J241" s="888"/>
      <c r="K241" s="906">
        <v>0.46</v>
      </c>
      <c r="L241" s="904">
        <v>2</v>
      </c>
      <c r="M241" s="904">
        <v>15</v>
      </c>
      <c r="N241" s="907">
        <v>5</v>
      </c>
      <c r="O241" s="904" t="s">
        <v>8036</v>
      </c>
      <c r="P241" s="908" t="s">
        <v>8490</v>
      </c>
      <c r="Q241" s="909"/>
      <c r="R241" s="947"/>
      <c r="S241" s="909">
        <f t="shared" si="10"/>
        <v>0</v>
      </c>
      <c r="T241" s="947">
        <f t="shared" si="11"/>
        <v>0</v>
      </c>
      <c r="U241" s="954"/>
      <c r="V241" s="515"/>
      <c r="W241" s="515"/>
      <c r="X241" s="952"/>
      <c r="Y241" s="950"/>
    </row>
    <row r="242" spans="1:25" ht="14.4" customHeight="1" x14ac:dyDescent="0.3">
      <c r="A242" s="913" t="s">
        <v>8491</v>
      </c>
      <c r="B242" s="891">
        <v>11</v>
      </c>
      <c r="C242" s="892">
        <v>3.42</v>
      </c>
      <c r="D242" s="893">
        <v>3.7</v>
      </c>
      <c r="E242" s="900">
        <v>9</v>
      </c>
      <c r="F242" s="882">
        <v>2.8</v>
      </c>
      <c r="G242" s="883">
        <v>4</v>
      </c>
      <c r="H242" s="881">
        <v>9</v>
      </c>
      <c r="I242" s="882">
        <v>2.8</v>
      </c>
      <c r="J242" s="883">
        <v>3</v>
      </c>
      <c r="K242" s="884">
        <v>0.31</v>
      </c>
      <c r="L242" s="881">
        <v>1</v>
      </c>
      <c r="M242" s="881">
        <v>9</v>
      </c>
      <c r="N242" s="885">
        <v>3</v>
      </c>
      <c r="O242" s="881" t="s">
        <v>8036</v>
      </c>
      <c r="P242" s="898" t="s">
        <v>8492</v>
      </c>
      <c r="Q242" s="886"/>
      <c r="R242" s="946"/>
      <c r="S242" s="886">
        <f t="shared" si="10"/>
        <v>0</v>
      </c>
      <c r="T242" s="946">
        <f t="shared" si="11"/>
        <v>0</v>
      </c>
      <c r="U242" s="953"/>
      <c r="V242" s="895"/>
      <c r="W242" s="895"/>
      <c r="X242" s="951"/>
      <c r="Y242" s="949">
        <v>5</v>
      </c>
    </row>
    <row r="243" spans="1:25" ht="14.4" customHeight="1" x14ac:dyDescent="0.3">
      <c r="A243" s="914" t="s">
        <v>8493</v>
      </c>
      <c r="B243" s="911">
        <v>7</v>
      </c>
      <c r="C243" s="912">
        <v>3.24</v>
      </c>
      <c r="D243" s="894">
        <v>6.1</v>
      </c>
      <c r="E243" s="910">
        <v>7</v>
      </c>
      <c r="F243" s="905">
        <v>3.24</v>
      </c>
      <c r="G243" s="888">
        <v>6.3</v>
      </c>
      <c r="H243" s="904">
        <v>4</v>
      </c>
      <c r="I243" s="905">
        <v>1.85</v>
      </c>
      <c r="J243" s="888">
        <v>3.3</v>
      </c>
      <c r="K243" s="906">
        <v>0.46</v>
      </c>
      <c r="L243" s="904">
        <v>2</v>
      </c>
      <c r="M243" s="904">
        <v>15</v>
      </c>
      <c r="N243" s="907">
        <v>5</v>
      </c>
      <c r="O243" s="904" t="s">
        <v>8036</v>
      </c>
      <c r="P243" s="908" t="s">
        <v>8494</v>
      </c>
      <c r="Q243" s="909"/>
      <c r="R243" s="947"/>
      <c r="S243" s="909">
        <f t="shared" si="10"/>
        <v>-3</v>
      </c>
      <c r="T243" s="947">
        <f t="shared" si="11"/>
        <v>-1.3900000000000001</v>
      </c>
      <c r="U243" s="954"/>
      <c r="V243" s="515"/>
      <c r="W243" s="515"/>
      <c r="X243" s="952"/>
      <c r="Y243" s="950"/>
    </row>
    <row r="244" spans="1:25" ht="14.4" customHeight="1" x14ac:dyDescent="0.3">
      <c r="A244" s="914" t="s">
        <v>8495</v>
      </c>
      <c r="B244" s="911"/>
      <c r="C244" s="912"/>
      <c r="D244" s="894"/>
      <c r="E244" s="910"/>
      <c r="F244" s="905"/>
      <c r="G244" s="888"/>
      <c r="H244" s="904">
        <v>1</v>
      </c>
      <c r="I244" s="905">
        <v>0.77</v>
      </c>
      <c r="J244" s="890">
        <v>14</v>
      </c>
      <c r="K244" s="906">
        <v>0.77</v>
      </c>
      <c r="L244" s="904">
        <v>3</v>
      </c>
      <c r="M244" s="904">
        <v>24</v>
      </c>
      <c r="N244" s="907">
        <v>8</v>
      </c>
      <c r="O244" s="904" t="s">
        <v>8036</v>
      </c>
      <c r="P244" s="908" t="s">
        <v>8496</v>
      </c>
      <c r="Q244" s="909"/>
      <c r="R244" s="947"/>
      <c r="S244" s="909">
        <f t="shared" si="10"/>
        <v>1</v>
      </c>
      <c r="T244" s="947">
        <f t="shared" si="11"/>
        <v>0.77</v>
      </c>
      <c r="U244" s="954"/>
      <c r="V244" s="515"/>
      <c r="W244" s="515"/>
      <c r="X244" s="952"/>
      <c r="Y244" s="950">
        <v>6</v>
      </c>
    </row>
    <row r="245" spans="1:25" ht="14.4" customHeight="1" x14ac:dyDescent="0.3">
      <c r="A245" s="913" t="s">
        <v>8497</v>
      </c>
      <c r="B245" s="895">
        <v>2</v>
      </c>
      <c r="C245" s="896">
        <v>1.3</v>
      </c>
      <c r="D245" s="897">
        <v>9</v>
      </c>
      <c r="E245" s="878">
        <v>3</v>
      </c>
      <c r="F245" s="879">
        <v>1.6</v>
      </c>
      <c r="G245" s="880">
        <v>3</v>
      </c>
      <c r="H245" s="881">
        <v>2</v>
      </c>
      <c r="I245" s="882">
        <v>1.06</v>
      </c>
      <c r="J245" s="883">
        <v>3</v>
      </c>
      <c r="K245" s="884">
        <v>0.53</v>
      </c>
      <c r="L245" s="881">
        <v>1</v>
      </c>
      <c r="M245" s="881">
        <v>12</v>
      </c>
      <c r="N245" s="885">
        <v>4</v>
      </c>
      <c r="O245" s="881" t="s">
        <v>8036</v>
      </c>
      <c r="P245" s="898" t="s">
        <v>8498</v>
      </c>
      <c r="Q245" s="886"/>
      <c r="R245" s="946"/>
      <c r="S245" s="886">
        <f t="shared" si="10"/>
        <v>-1</v>
      </c>
      <c r="T245" s="946">
        <f t="shared" si="11"/>
        <v>-0.54</v>
      </c>
      <c r="U245" s="953"/>
      <c r="V245" s="895"/>
      <c r="W245" s="895"/>
      <c r="X245" s="951"/>
      <c r="Y245" s="949"/>
    </row>
    <row r="246" spans="1:25" ht="14.4" customHeight="1" x14ac:dyDescent="0.3">
      <c r="A246" s="913" t="s">
        <v>8499</v>
      </c>
      <c r="B246" s="895">
        <v>21</v>
      </c>
      <c r="C246" s="896">
        <v>11.32</v>
      </c>
      <c r="D246" s="897">
        <v>3.5</v>
      </c>
      <c r="E246" s="900">
        <v>35</v>
      </c>
      <c r="F246" s="882">
        <v>19.86</v>
      </c>
      <c r="G246" s="883">
        <v>3.3</v>
      </c>
      <c r="H246" s="878">
        <v>35</v>
      </c>
      <c r="I246" s="879">
        <v>19.11</v>
      </c>
      <c r="J246" s="880">
        <v>3.1</v>
      </c>
      <c r="K246" s="884">
        <v>0.53</v>
      </c>
      <c r="L246" s="881">
        <v>1</v>
      </c>
      <c r="M246" s="881">
        <v>12</v>
      </c>
      <c r="N246" s="885">
        <v>4</v>
      </c>
      <c r="O246" s="881" t="s">
        <v>8036</v>
      </c>
      <c r="P246" s="898" t="s">
        <v>8500</v>
      </c>
      <c r="Q246" s="886"/>
      <c r="R246" s="946"/>
      <c r="S246" s="886">
        <f t="shared" si="10"/>
        <v>0</v>
      </c>
      <c r="T246" s="946">
        <f t="shared" si="11"/>
        <v>-0.75</v>
      </c>
      <c r="U246" s="953"/>
      <c r="V246" s="895"/>
      <c r="W246" s="895"/>
      <c r="X246" s="951"/>
      <c r="Y246" s="949"/>
    </row>
    <row r="247" spans="1:25" ht="14.4" customHeight="1" x14ac:dyDescent="0.3">
      <c r="A247" s="914" t="s">
        <v>8501</v>
      </c>
      <c r="B247" s="515"/>
      <c r="C247" s="901"/>
      <c r="D247" s="899"/>
      <c r="E247" s="910"/>
      <c r="F247" s="905"/>
      <c r="G247" s="888"/>
      <c r="H247" s="902">
        <v>1</v>
      </c>
      <c r="I247" s="903">
        <v>0.75</v>
      </c>
      <c r="J247" s="887">
        <v>6</v>
      </c>
      <c r="K247" s="906">
        <v>0.75</v>
      </c>
      <c r="L247" s="904">
        <v>2</v>
      </c>
      <c r="M247" s="904">
        <v>18</v>
      </c>
      <c r="N247" s="907">
        <v>6</v>
      </c>
      <c r="O247" s="904" t="s">
        <v>8036</v>
      </c>
      <c r="P247" s="908" t="s">
        <v>8502</v>
      </c>
      <c r="Q247" s="909"/>
      <c r="R247" s="947"/>
      <c r="S247" s="909">
        <f t="shared" si="10"/>
        <v>1</v>
      </c>
      <c r="T247" s="947">
        <f t="shared" si="11"/>
        <v>0.75</v>
      </c>
      <c r="U247" s="954"/>
      <c r="V247" s="515"/>
      <c r="W247" s="515"/>
      <c r="X247" s="952"/>
      <c r="Y247" s="950"/>
    </row>
    <row r="248" spans="1:25" ht="14.4" customHeight="1" x14ac:dyDescent="0.3">
      <c r="A248" s="913" t="s">
        <v>8503</v>
      </c>
      <c r="B248" s="895">
        <v>14</v>
      </c>
      <c r="C248" s="896">
        <v>5.09</v>
      </c>
      <c r="D248" s="897">
        <v>2.9</v>
      </c>
      <c r="E248" s="878">
        <v>27</v>
      </c>
      <c r="F248" s="879">
        <v>9.83</v>
      </c>
      <c r="G248" s="880">
        <v>3.1</v>
      </c>
      <c r="H248" s="881">
        <v>16</v>
      </c>
      <c r="I248" s="882">
        <v>5.82</v>
      </c>
      <c r="J248" s="883">
        <v>3</v>
      </c>
      <c r="K248" s="884">
        <v>0.36</v>
      </c>
      <c r="L248" s="881">
        <v>1</v>
      </c>
      <c r="M248" s="881">
        <v>9</v>
      </c>
      <c r="N248" s="885">
        <v>3</v>
      </c>
      <c r="O248" s="881" t="s">
        <v>8036</v>
      </c>
      <c r="P248" s="898" t="s">
        <v>8504</v>
      </c>
      <c r="Q248" s="886"/>
      <c r="R248" s="946"/>
      <c r="S248" s="886">
        <f t="shared" si="10"/>
        <v>-11</v>
      </c>
      <c r="T248" s="946">
        <f t="shared" si="11"/>
        <v>-4.01</v>
      </c>
      <c r="U248" s="953"/>
      <c r="V248" s="895"/>
      <c r="W248" s="895"/>
      <c r="X248" s="951"/>
      <c r="Y248" s="949"/>
    </row>
    <row r="249" spans="1:25" ht="14.4" customHeight="1" x14ac:dyDescent="0.3">
      <c r="A249" s="913" t="s">
        <v>8505</v>
      </c>
      <c r="B249" s="891">
        <v>3</v>
      </c>
      <c r="C249" s="892">
        <v>2.13</v>
      </c>
      <c r="D249" s="893">
        <v>3</v>
      </c>
      <c r="E249" s="900"/>
      <c r="F249" s="882"/>
      <c r="G249" s="883"/>
      <c r="H249" s="881">
        <v>1</v>
      </c>
      <c r="I249" s="882">
        <v>0.71</v>
      </c>
      <c r="J249" s="883">
        <v>3</v>
      </c>
      <c r="K249" s="884">
        <v>0.71</v>
      </c>
      <c r="L249" s="881">
        <v>1</v>
      </c>
      <c r="M249" s="881">
        <v>12</v>
      </c>
      <c r="N249" s="885">
        <v>4</v>
      </c>
      <c r="O249" s="881" t="s">
        <v>8036</v>
      </c>
      <c r="P249" s="898" t="s">
        <v>8506</v>
      </c>
      <c r="Q249" s="886"/>
      <c r="R249" s="946"/>
      <c r="S249" s="886">
        <f t="shared" si="10"/>
        <v>1</v>
      </c>
      <c r="T249" s="946">
        <f t="shared" si="11"/>
        <v>0.71</v>
      </c>
      <c r="U249" s="953"/>
      <c r="V249" s="895"/>
      <c r="W249" s="895"/>
      <c r="X249" s="951"/>
      <c r="Y249" s="949"/>
    </row>
    <row r="250" spans="1:25" ht="14.4" customHeight="1" x14ac:dyDescent="0.3">
      <c r="A250" s="913" t="s">
        <v>8507</v>
      </c>
      <c r="B250" s="895">
        <v>3</v>
      </c>
      <c r="C250" s="896">
        <v>0.77</v>
      </c>
      <c r="D250" s="897">
        <v>3</v>
      </c>
      <c r="E250" s="878">
        <v>7</v>
      </c>
      <c r="F250" s="879">
        <v>2.0099999999999998</v>
      </c>
      <c r="G250" s="880">
        <v>4.3</v>
      </c>
      <c r="H250" s="881">
        <v>6</v>
      </c>
      <c r="I250" s="882">
        <v>1.55</v>
      </c>
      <c r="J250" s="883">
        <v>2.5</v>
      </c>
      <c r="K250" s="884">
        <v>0.26</v>
      </c>
      <c r="L250" s="881">
        <v>1</v>
      </c>
      <c r="M250" s="881">
        <v>9</v>
      </c>
      <c r="N250" s="885">
        <v>3</v>
      </c>
      <c r="O250" s="881" t="s">
        <v>8036</v>
      </c>
      <c r="P250" s="898" t="s">
        <v>8508</v>
      </c>
      <c r="Q250" s="886"/>
      <c r="R250" s="946"/>
      <c r="S250" s="886">
        <f t="shared" si="10"/>
        <v>-1</v>
      </c>
      <c r="T250" s="946">
        <f t="shared" si="11"/>
        <v>-0.45999999999999974</v>
      </c>
      <c r="U250" s="953"/>
      <c r="V250" s="895"/>
      <c r="W250" s="895"/>
      <c r="X250" s="951"/>
      <c r="Y250" s="949"/>
    </row>
    <row r="251" spans="1:25" ht="14.4" customHeight="1" x14ac:dyDescent="0.3">
      <c r="A251" s="913" t="s">
        <v>8509</v>
      </c>
      <c r="B251" s="895">
        <v>1</v>
      </c>
      <c r="C251" s="896">
        <v>1.33</v>
      </c>
      <c r="D251" s="897">
        <v>6</v>
      </c>
      <c r="E251" s="878">
        <v>3</v>
      </c>
      <c r="F251" s="879">
        <v>3.99</v>
      </c>
      <c r="G251" s="880">
        <v>4.7</v>
      </c>
      <c r="H251" s="881"/>
      <c r="I251" s="882"/>
      <c r="J251" s="883"/>
      <c r="K251" s="884">
        <v>1.33</v>
      </c>
      <c r="L251" s="881">
        <v>2</v>
      </c>
      <c r="M251" s="881">
        <v>18</v>
      </c>
      <c r="N251" s="885">
        <v>6</v>
      </c>
      <c r="O251" s="881" t="s">
        <v>8036</v>
      </c>
      <c r="P251" s="898" t="s">
        <v>8510</v>
      </c>
      <c r="Q251" s="886"/>
      <c r="R251" s="946"/>
      <c r="S251" s="886">
        <f t="shared" si="10"/>
        <v>-3</v>
      </c>
      <c r="T251" s="946">
        <f t="shared" si="11"/>
        <v>-3.99</v>
      </c>
      <c r="U251" s="953"/>
      <c r="V251" s="895"/>
      <c r="W251" s="895"/>
      <c r="X251" s="951"/>
      <c r="Y251" s="949"/>
    </row>
    <row r="252" spans="1:25" ht="14.4" customHeight="1" x14ac:dyDescent="0.3">
      <c r="A252" s="914" t="s">
        <v>8511</v>
      </c>
      <c r="B252" s="515"/>
      <c r="C252" s="901"/>
      <c r="D252" s="899"/>
      <c r="E252" s="902"/>
      <c r="F252" s="903"/>
      <c r="G252" s="887"/>
      <c r="H252" s="904">
        <v>1</v>
      </c>
      <c r="I252" s="905">
        <v>1.46</v>
      </c>
      <c r="J252" s="888">
        <v>5</v>
      </c>
      <c r="K252" s="906">
        <v>1.46</v>
      </c>
      <c r="L252" s="904">
        <v>2</v>
      </c>
      <c r="M252" s="904">
        <v>21</v>
      </c>
      <c r="N252" s="907">
        <v>7</v>
      </c>
      <c r="O252" s="904" t="s">
        <v>8036</v>
      </c>
      <c r="P252" s="908" t="s">
        <v>8510</v>
      </c>
      <c r="Q252" s="909"/>
      <c r="R252" s="947"/>
      <c r="S252" s="909">
        <f t="shared" si="10"/>
        <v>1</v>
      </c>
      <c r="T252" s="947">
        <f t="shared" si="11"/>
        <v>1.46</v>
      </c>
      <c r="U252" s="954"/>
      <c r="V252" s="515"/>
      <c r="W252" s="515"/>
      <c r="X252" s="952"/>
      <c r="Y252" s="950"/>
    </row>
    <row r="253" spans="1:25" ht="14.4" customHeight="1" x14ac:dyDescent="0.3">
      <c r="A253" s="913" t="s">
        <v>8512</v>
      </c>
      <c r="B253" s="891">
        <v>1</v>
      </c>
      <c r="C253" s="892">
        <v>1.07</v>
      </c>
      <c r="D253" s="893">
        <v>4</v>
      </c>
      <c r="E253" s="900"/>
      <c r="F253" s="882"/>
      <c r="G253" s="883"/>
      <c r="H253" s="881"/>
      <c r="I253" s="882"/>
      <c r="J253" s="883"/>
      <c r="K253" s="884">
        <v>1.07</v>
      </c>
      <c r="L253" s="881">
        <v>2</v>
      </c>
      <c r="M253" s="881">
        <v>15</v>
      </c>
      <c r="N253" s="885">
        <v>5</v>
      </c>
      <c r="O253" s="881" t="s">
        <v>8036</v>
      </c>
      <c r="P253" s="898" t="s">
        <v>8513</v>
      </c>
      <c r="Q253" s="886"/>
      <c r="R253" s="946"/>
      <c r="S253" s="886">
        <f t="shared" si="10"/>
        <v>0</v>
      </c>
      <c r="T253" s="946">
        <f t="shared" si="11"/>
        <v>0</v>
      </c>
      <c r="U253" s="953"/>
      <c r="V253" s="895"/>
      <c r="W253" s="895"/>
      <c r="X253" s="951"/>
      <c r="Y253" s="949"/>
    </row>
    <row r="254" spans="1:25" ht="14.4" customHeight="1" x14ac:dyDescent="0.3">
      <c r="A254" s="913" t="s">
        <v>8514</v>
      </c>
      <c r="B254" s="895"/>
      <c r="C254" s="896"/>
      <c r="D254" s="897"/>
      <c r="E254" s="900"/>
      <c r="F254" s="882"/>
      <c r="G254" s="883"/>
      <c r="H254" s="878">
        <v>1</v>
      </c>
      <c r="I254" s="879">
        <v>0.85</v>
      </c>
      <c r="J254" s="889">
        <v>5</v>
      </c>
      <c r="K254" s="884">
        <v>0.85</v>
      </c>
      <c r="L254" s="881">
        <v>1</v>
      </c>
      <c r="M254" s="881">
        <v>12</v>
      </c>
      <c r="N254" s="885">
        <v>4</v>
      </c>
      <c r="O254" s="881" t="s">
        <v>8036</v>
      </c>
      <c r="P254" s="898" t="s">
        <v>8515</v>
      </c>
      <c r="Q254" s="886"/>
      <c r="R254" s="946"/>
      <c r="S254" s="886">
        <f t="shared" si="10"/>
        <v>1</v>
      </c>
      <c r="T254" s="946">
        <f t="shared" si="11"/>
        <v>0.85</v>
      </c>
      <c r="U254" s="953"/>
      <c r="V254" s="895"/>
      <c r="W254" s="895"/>
      <c r="X254" s="951"/>
      <c r="Y254" s="949">
        <v>1</v>
      </c>
    </row>
    <row r="255" spans="1:25" ht="14.4" customHeight="1" x14ac:dyDescent="0.3">
      <c r="A255" s="913" t="s">
        <v>8516</v>
      </c>
      <c r="B255" s="895"/>
      <c r="C255" s="896"/>
      <c r="D255" s="897"/>
      <c r="E255" s="900"/>
      <c r="F255" s="882"/>
      <c r="G255" s="883"/>
      <c r="H255" s="878">
        <v>1</v>
      </c>
      <c r="I255" s="879">
        <v>0.26</v>
      </c>
      <c r="J255" s="889">
        <v>9</v>
      </c>
      <c r="K255" s="884">
        <v>0.2</v>
      </c>
      <c r="L255" s="881">
        <v>1</v>
      </c>
      <c r="M255" s="881">
        <v>9</v>
      </c>
      <c r="N255" s="885">
        <v>3</v>
      </c>
      <c r="O255" s="881" t="s">
        <v>8036</v>
      </c>
      <c r="P255" s="898" t="s">
        <v>8517</v>
      </c>
      <c r="Q255" s="886"/>
      <c r="R255" s="946"/>
      <c r="S255" s="886">
        <f t="shared" si="10"/>
        <v>1</v>
      </c>
      <c r="T255" s="946">
        <f t="shared" si="11"/>
        <v>0.26</v>
      </c>
      <c r="U255" s="953"/>
      <c r="V255" s="895"/>
      <c r="W255" s="895"/>
      <c r="X255" s="951"/>
      <c r="Y255" s="949">
        <v>6</v>
      </c>
    </row>
    <row r="256" spans="1:25" ht="14.4" customHeight="1" x14ac:dyDescent="0.3">
      <c r="A256" s="914" t="s">
        <v>8518</v>
      </c>
      <c r="B256" s="515"/>
      <c r="C256" s="901"/>
      <c r="D256" s="899"/>
      <c r="E256" s="910"/>
      <c r="F256" s="905"/>
      <c r="G256" s="888"/>
      <c r="H256" s="902">
        <v>1</v>
      </c>
      <c r="I256" s="903">
        <v>0.62</v>
      </c>
      <c r="J256" s="890">
        <v>5</v>
      </c>
      <c r="K256" s="906">
        <v>0.41</v>
      </c>
      <c r="L256" s="904">
        <v>1</v>
      </c>
      <c r="M256" s="904">
        <v>12</v>
      </c>
      <c r="N256" s="907">
        <v>4</v>
      </c>
      <c r="O256" s="904" t="s">
        <v>8036</v>
      </c>
      <c r="P256" s="908" t="s">
        <v>8519</v>
      </c>
      <c r="Q256" s="909"/>
      <c r="R256" s="947"/>
      <c r="S256" s="909">
        <f t="shared" si="10"/>
        <v>1</v>
      </c>
      <c r="T256" s="947">
        <f t="shared" si="11"/>
        <v>0.62</v>
      </c>
      <c r="U256" s="954"/>
      <c r="V256" s="515"/>
      <c r="W256" s="515"/>
      <c r="X256" s="952"/>
      <c r="Y256" s="950">
        <v>1</v>
      </c>
    </row>
    <row r="257" spans="1:25" ht="14.4" customHeight="1" x14ac:dyDescent="0.3">
      <c r="A257" s="913" t="s">
        <v>8520</v>
      </c>
      <c r="B257" s="895"/>
      <c r="C257" s="896"/>
      <c r="D257" s="897"/>
      <c r="E257" s="878">
        <v>1</v>
      </c>
      <c r="F257" s="879">
        <v>31.38</v>
      </c>
      <c r="G257" s="880">
        <v>146</v>
      </c>
      <c r="H257" s="881"/>
      <c r="I257" s="882"/>
      <c r="J257" s="883"/>
      <c r="K257" s="884">
        <v>30.04</v>
      </c>
      <c r="L257" s="881">
        <v>22</v>
      </c>
      <c r="M257" s="881">
        <v>198</v>
      </c>
      <c r="N257" s="885">
        <v>66</v>
      </c>
      <c r="O257" s="881" t="s">
        <v>8521</v>
      </c>
      <c r="P257" s="898" t="s">
        <v>8522</v>
      </c>
      <c r="Q257" s="886"/>
      <c r="R257" s="946"/>
      <c r="S257" s="886">
        <f t="shared" si="10"/>
        <v>-1</v>
      </c>
      <c r="T257" s="946">
        <f t="shared" si="11"/>
        <v>-31.38</v>
      </c>
      <c r="U257" s="953"/>
      <c r="V257" s="895"/>
      <c r="W257" s="895"/>
      <c r="X257" s="951"/>
      <c r="Y257" s="949"/>
    </row>
    <row r="258" spans="1:25" ht="14.4" customHeight="1" x14ac:dyDescent="0.3">
      <c r="A258" s="913" t="s">
        <v>8523</v>
      </c>
      <c r="B258" s="895">
        <v>1</v>
      </c>
      <c r="C258" s="896">
        <v>4.4400000000000004</v>
      </c>
      <c r="D258" s="897">
        <v>7</v>
      </c>
      <c r="E258" s="878">
        <v>1</v>
      </c>
      <c r="F258" s="879">
        <v>4.4400000000000004</v>
      </c>
      <c r="G258" s="880">
        <v>36</v>
      </c>
      <c r="H258" s="881"/>
      <c r="I258" s="882"/>
      <c r="J258" s="883"/>
      <c r="K258" s="884">
        <v>4.4400000000000004</v>
      </c>
      <c r="L258" s="881">
        <v>7</v>
      </c>
      <c r="M258" s="881">
        <v>60</v>
      </c>
      <c r="N258" s="885">
        <v>20</v>
      </c>
      <c r="O258" s="881" t="s">
        <v>8521</v>
      </c>
      <c r="P258" s="898" t="s">
        <v>8524</v>
      </c>
      <c r="Q258" s="886"/>
      <c r="R258" s="946"/>
      <c r="S258" s="886">
        <f t="shared" si="10"/>
        <v>-1</v>
      </c>
      <c r="T258" s="946">
        <f t="shared" si="11"/>
        <v>-4.4400000000000004</v>
      </c>
      <c r="U258" s="953"/>
      <c r="V258" s="895"/>
      <c r="W258" s="895"/>
      <c r="X258" s="951"/>
      <c r="Y258" s="949"/>
    </row>
    <row r="259" spans="1:25" ht="14.4" customHeight="1" x14ac:dyDescent="0.3">
      <c r="A259" s="913" t="s">
        <v>8525</v>
      </c>
      <c r="B259" s="895"/>
      <c r="C259" s="896"/>
      <c r="D259" s="897"/>
      <c r="E259" s="900"/>
      <c r="F259" s="882"/>
      <c r="G259" s="883"/>
      <c r="H259" s="878">
        <v>1</v>
      </c>
      <c r="I259" s="879">
        <v>9.5500000000000007</v>
      </c>
      <c r="J259" s="889">
        <v>65</v>
      </c>
      <c r="K259" s="884">
        <v>5.24</v>
      </c>
      <c r="L259" s="881">
        <v>5</v>
      </c>
      <c r="M259" s="881">
        <v>45</v>
      </c>
      <c r="N259" s="885">
        <v>15</v>
      </c>
      <c r="O259" s="881" t="s">
        <v>8521</v>
      </c>
      <c r="P259" s="898" t="s">
        <v>8526</v>
      </c>
      <c r="Q259" s="886"/>
      <c r="R259" s="946"/>
      <c r="S259" s="886">
        <f t="shared" si="10"/>
        <v>1</v>
      </c>
      <c r="T259" s="946">
        <f t="shared" si="11"/>
        <v>9.5500000000000007</v>
      </c>
      <c r="U259" s="953"/>
      <c r="V259" s="895"/>
      <c r="W259" s="895"/>
      <c r="X259" s="951"/>
      <c r="Y259" s="949">
        <v>50</v>
      </c>
    </row>
    <row r="260" spans="1:25" ht="14.4" customHeight="1" x14ac:dyDescent="0.3">
      <c r="A260" s="913" t="s">
        <v>8527</v>
      </c>
      <c r="B260" s="891">
        <v>1</v>
      </c>
      <c r="C260" s="892">
        <v>0.39</v>
      </c>
      <c r="D260" s="893">
        <v>5</v>
      </c>
      <c r="E260" s="900"/>
      <c r="F260" s="882"/>
      <c r="G260" s="883"/>
      <c r="H260" s="881"/>
      <c r="I260" s="882"/>
      <c r="J260" s="883"/>
      <c r="K260" s="884">
        <v>0.39</v>
      </c>
      <c r="L260" s="881">
        <v>2</v>
      </c>
      <c r="M260" s="881">
        <v>15</v>
      </c>
      <c r="N260" s="885">
        <v>5</v>
      </c>
      <c r="O260" s="881" t="s">
        <v>8521</v>
      </c>
      <c r="P260" s="898" t="s">
        <v>8528</v>
      </c>
      <c r="Q260" s="886"/>
      <c r="R260" s="946"/>
      <c r="S260" s="886">
        <f t="shared" si="10"/>
        <v>0</v>
      </c>
      <c r="T260" s="946">
        <f t="shared" si="11"/>
        <v>0</v>
      </c>
      <c r="U260" s="953"/>
      <c r="V260" s="895"/>
      <c r="W260" s="895"/>
      <c r="X260" s="951"/>
      <c r="Y260" s="949"/>
    </row>
    <row r="261" spans="1:25" ht="14.4" customHeight="1" x14ac:dyDescent="0.3">
      <c r="A261" s="914" t="s">
        <v>8529</v>
      </c>
      <c r="B261" s="911">
        <v>2</v>
      </c>
      <c r="C261" s="912">
        <v>1.68</v>
      </c>
      <c r="D261" s="894">
        <v>13.5</v>
      </c>
      <c r="E261" s="910"/>
      <c r="F261" s="905"/>
      <c r="G261" s="888"/>
      <c r="H261" s="904">
        <v>1</v>
      </c>
      <c r="I261" s="905">
        <v>0.84</v>
      </c>
      <c r="J261" s="890">
        <v>9</v>
      </c>
      <c r="K261" s="906">
        <v>0.84</v>
      </c>
      <c r="L261" s="904">
        <v>2</v>
      </c>
      <c r="M261" s="904">
        <v>21</v>
      </c>
      <c r="N261" s="907">
        <v>7</v>
      </c>
      <c r="O261" s="904" t="s">
        <v>8521</v>
      </c>
      <c r="P261" s="908" t="s">
        <v>8528</v>
      </c>
      <c r="Q261" s="909"/>
      <c r="R261" s="947"/>
      <c r="S261" s="909">
        <f t="shared" si="10"/>
        <v>1</v>
      </c>
      <c r="T261" s="947">
        <f t="shared" si="11"/>
        <v>0.84</v>
      </c>
      <c r="U261" s="954"/>
      <c r="V261" s="515"/>
      <c r="W261" s="515"/>
      <c r="X261" s="952"/>
      <c r="Y261" s="950">
        <v>2</v>
      </c>
    </row>
    <row r="262" spans="1:25" ht="14.4" customHeight="1" x14ac:dyDescent="0.3">
      <c r="A262" s="914" t="s">
        <v>8530</v>
      </c>
      <c r="B262" s="911"/>
      <c r="C262" s="912"/>
      <c r="D262" s="894"/>
      <c r="E262" s="910">
        <v>1</v>
      </c>
      <c r="F262" s="905">
        <v>6.26</v>
      </c>
      <c r="G262" s="888">
        <v>58</v>
      </c>
      <c r="H262" s="904"/>
      <c r="I262" s="905"/>
      <c r="J262" s="888"/>
      <c r="K262" s="906">
        <v>3.47</v>
      </c>
      <c r="L262" s="904">
        <v>5</v>
      </c>
      <c r="M262" s="904">
        <v>42</v>
      </c>
      <c r="N262" s="907">
        <v>14</v>
      </c>
      <c r="O262" s="904" t="s">
        <v>8521</v>
      </c>
      <c r="P262" s="908" t="s">
        <v>8528</v>
      </c>
      <c r="Q262" s="909"/>
      <c r="R262" s="947"/>
      <c r="S262" s="909">
        <f t="shared" ref="S262:S325" si="12">H262-E262</f>
        <v>-1</v>
      </c>
      <c r="T262" s="947">
        <f t="shared" ref="T262:T325" si="13">I262-F262</f>
        <v>-6.26</v>
      </c>
      <c r="U262" s="954"/>
      <c r="V262" s="515"/>
      <c r="W262" s="515"/>
      <c r="X262" s="952"/>
      <c r="Y262" s="950"/>
    </row>
    <row r="263" spans="1:25" ht="14.4" customHeight="1" x14ac:dyDescent="0.3">
      <c r="A263" s="913" t="s">
        <v>8531</v>
      </c>
      <c r="B263" s="895">
        <v>1</v>
      </c>
      <c r="C263" s="896">
        <v>0.56999999999999995</v>
      </c>
      <c r="D263" s="897">
        <v>7</v>
      </c>
      <c r="E263" s="900">
        <v>1</v>
      </c>
      <c r="F263" s="882">
        <v>0.28999999999999998</v>
      </c>
      <c r="G263" s="883">
        <v>1</v>
      </c>
      <c r="H263" s="878">
        <v>1</v>
      </c>
      <c r="I263" s="879">
        <v>0.56999999999999995</v>
      </c>
      <c r="J263" s="880">
        <v>2</v>
      </c>
      <c r="K263" s="884">
        <v>0.56999999999999995</v>
      </c>
      <c r="L263" s="881">
        <v>2</v>
      </c>
      <c r="M263" s="881">
        <v>15</v>
      </c>
      <c r="N263" s="885">
        <v>5</v>
      </c>
      <c r="O263" s="881" t="s">
        <v>8521</v>
      </c>
      <c r="P263" s="898" t="s">
        <v>8532</v>
      </c>
      <c r="Q263" s="886"/>
      <c r="R263" s="946"/>
      <c r="S263" s="886">
        <f t="shared" si="12"/>
        <v>0</v>
      </c>
      <c r="T263" s="946">
        <f t="shared" si="13"/>
        <v>0.27999999999999997</v>
      </c>
      <c r="U263" s="953"/>
      <c r="V263" s="895"/>
      <c r="W263" s="895"/>
      <c r="X263" s="951"/>
      <c r="Y263" s="949"/>
    </row>
    <row r="264" spans="1:25" ht="14.4" customHeight="1" x14ac:dyDescent="0.3">
      <c r="A264" s="913" t="s">
        <v>8533</v>
      </c>
      <c r="B264" s="895"/>
      <c r="C264" s="896"/>
      <c r="D264" s="897"/>
      <c r="E264" s="900"/>
      <c r="F264" s="882"/>
      <c r="G264" s="883"/>
      <c r="H264" s="878">
        <v>1</v>
      </c>
      <c r="I264" s="879">
        <v>0.91</v>
      </c>
      <c r="J264" s="880">
        <v>5</v>
      </c>
      <c r="K264" s="884">
        <v>0.91</v>
      </c>
      <c r="L264" s="881">
        <v>3</v>
      </c>
      <c r="M264" s="881">
        <v>27</v>
      </c>
      <c r="N264" s="885">
        <v>9</v>
      </c>
      <c r="O264" s="881" t="s">
        <v>8521</v>
      </c>
      <c r="P264" s="898" t="s">
        <v>8534</v>
      </c>
      <c r="Q264" s="886"/>
      <c r="R264" s="946"/>
      <c r="S264" s="886">
        <f t="shared" si="12"/>
        <v>1</v>
      </c>
      <c r="T264" s="946">
        <f t="shared" si="13"/>
        <v>0.91</v>
      </c>
      <c r="U264" s="953"/>
      <c r="V264" s="895"/>
      <c r="W264" s="895"/>
      <c r="X264" s="951"/>
      <c r="Y264" s="949"/>
    </row>
    <row r="265" spans="1:25" ht="14.4" customHeight="1" x14ac:dyDescent="0.3">
      <c r="A265" s="914" t="s">
        <v>8535</v>
      </c>
      <c r="B265" s="515"/>
      <c r="C265" s="901"/>
      <c r="D265" s="899"/>
      <c r="E265" s="910">
        <v>1</v>
      </c>
      <c r="F265" s="905">
        <v>1.22</v>
      </c>
      <c r="G265" s="888">
        <v>31</v>
      </c>
      <c r="H265" s="902"/>
      <c r="I265" s="903"/>
      <c r="J265" s="887"/>
      <c r="K265" s="906">
        <v>0.95</v>
      </c>
      <c r="L265" s="904">
        <v>3</v>
      </c>
      <c r="M265" s="904">
        <v>27</v>
      </c>
      <c r="N265" s="907">
        <v>9</v>
      </c>
      <c r="O265" s="904" t="s">
        <v>8521</v>
      </c>
      <c r="P265" s="908" t="s">
        <v>8534</v>
      </c>
      <c r="Q265" s="909"/>
      <c r="R265" s="947"/>
      <c r="S265" s="909">
        <f t="shared" si="12"/>
        <v>-1</v>
      </c>
      <c r="T265" s="947">
        <f t="shared" si="13"/>
        <v>-1.22</v>
      </c>
      <c r="U265" s="954"/>
      <c r="V265" s="515"/>
      <c r="W265" s="515"/>
      <c r="X265" s="952"/>
      <c r="Y265" s="950"/>
    </row>
    <row r="266" spans="1:25" ht="14.4" customHeight="1" x14ac:dyDescent="0.3">
      <c r="A266" s="913" t="s">
        <v>8536</v>
      </c>
      <c r="B266" s="891">
        <v>9</v>
      </c>
      <c r="C266" s="892">
        <v>2.48</v>
      </c>
      <c r="D266" s="893">
        <v>4.4000000000000004</v>
      </c>
      <c r="E266" s="900">
        <v>13</v>
      </c>
      <c r="F266" s="882">
        <v>3.8</v>
      </c>
      <c r="G266" s="883">
        <v>5.2</v>
      </c>
      <c r="H266" s="881">
        <v>12</v>
      </c>
      <c r="I266" s="882">
        <v>3.52</v>
      </c>
      <c r="J266" s="889">
        <v>5.3</v>
      </c>
      <c r="K266" s="884">
        <v>0.28999999999999998</v>
      </c>
      <c r="L266" s="881">
        <v>2</v>
      </c>
      <c r="M266" s="881">
        <v>15</v>
      </c>
      <c r="N266" s="885">
        <v>5</v>
      </c>
      <c r="O266" s="881" t="s">
        <v>8521</v>
      </c>
      <c r="P266" s="898" t="s">
        <v>8537</v>
      </c>
      <c r="Q266" s="886"/>
      <c r="R266" s="946"/>
      <c r="S266" s="886">
        <f t="shared" si="12"/>
        <v>-1</v>
      </c>
      <c r="T266" s="946">
        <f t="shared" si="13"/>
        <v>-0.2799999999999998</v>
      </c>
      <c r="U266" s="953"/>
      <c r="V266" s="895"/>
      <c r="W266" s="895"/>
      <c r="X266" s="951"/>
      <c r="Y266" s="949">
        <v>16</v>
      </c>
    </row>
    <row r="267" spans="1:25" ht="14.4" customHeight="1" x14ac:dyDescent="0.3">
      <c r="A267" s="914" t="s">
        <v>8538</v>
      </c>
      <c r="B267" s="911">
        <v>5</v>
      </c>
      <c r="C267" s="912">
        <v>1.88</v>
      </c>
      <c r="D267" s="894">
        <v>6.2</v>
      </c>
      <c r="E267" s="910">
        <v>2</v>
      </c>
      <c r="F267" s="905">
        <v>0.76</v>
      </c>
      <c r="G267" s="888">
        <v>10</v>
      </c>
      <c r="H267" s="904">
        <v>3</v>
      </c>
      <c r="I267" s="905">
        <v>1.1299999999999999</v>
      </c>
      <c r="J267" s="890">
        <v>6.3</v>
      </c>
      <c r="K267" s="906">
        <v>0.38</v>
      </c>
      <c r="L267" s="904">
        <v>2</v>
      </c>
      <c r="M267" s="904">
        <v>18</v>
      </c>
      <c r="N267" s="907">
        <v>6</v>
      </c>
      <c r="O267" s="904" t="s">
        <v>8521</v>
      </c>
      <c r="P267" s="908" t="s">
        <v>8539</v>
      </c>
      <c r="Q267" s="909"/>
      <c r="R267" s="947"/>
      <c r="S267" s="909">
        <f t="shared" si="12"/>
        <v>1</v>
      </c>
      <c r="T267" s="947">
        <f t="shared" si="13"/>
        <v>0.36999999999999988</v>
      </c>
      <c r="U267" s="954"/>
      <c r="V267" s="515"/>
      <c r="W267" s="515"/>
      <c r="X267" s="952"/>
      <c r="Y267" s="950">
        <v>2</v>
      </c>
    </row>
    <row r="268" spans="1:25" ht="14.4" customHeight="1" x14ac:dyDescent="0.3">
      <c r="A268" s="914" t="s">
        <v>8540</v>
      </c>
      <c r="B268" s="911">
        <v>2</v>
      </c>
      <c r="C268" s="912">
        <v>4.12</v>
      </c>
      <c r="D268" s="894">
        <v>19</v>
      </c>
      <c r="E268" s="910"/>
      <c r="F268" s="905"/>
      <c r="G268" s="888"/>
      <c r="H268" s="904"/>
      <c r="I268" s="905"/>
      <c r="J268" s="888"/>
      <c r="K268" s="906">
        <v>0.59</v>
      </c>
      <c r="L268" s="904">
        <v>2</v>
      </c>
      <c r="M268" s="904">
        <v>18</v>
      </c>
      <c r="N268" s="907">
        <v>6</v>
      </c>
      <c r="O268" s="904" t="s">
        <v>8521</v>
      </c>
      <c r="P268" s="908" t="s">
        <v>8539</v>
      </c>
      <c r="Q268" s="909"/>
      <c r="R268" s="947"/>
      <c r="S268" s="909">
        <f t="shared" si="12"/>
        <v>0</v>
      </c>
      <c r="T268" s="947">
        <f t="shared" si="13"/>
        <v>0</v>
      </c>
      <c r="U268" s="954"/>
      <c r="V268" s="515"/>
      <c r="W268" s="515"/>
      <c r="X268" s="952"/>
      <c r="Y268" s="950"/>
    </row>
    <row r="269" spans="1:25" ht="14.4" customHeight="1" x14ac:dyDescent="0.3">
      <c r="A269" s="913" t="s">
        <v>8541</v>
      </c>
      <c r="B269" s="895"/>
      <c r="C269" s="896"/>
      <c r="D269" s="897"/>
      <c r="E269" s="878">
        <v>1</v>
      </c>
      <c r="F269" s="879">
        <v>2.63</v>
      </c>
      <c r="G269" s="880">
        <v>7</v>
      </c>
      <c r="H269" s="881"/>
      <c r="I269" s="882"/>
      <c r="J269" s="883"/>
      <c r="K269" s="884">
        <v>2.58</v>
      </c>
      <c r="L269" s="881">
        <v>3</v>
      </c>
      <c r="M269" s="881">
        <v>30</v>
      </c>
      <c r="N269" s="885">
        <v>10</v>
      </c>
      <c r="O269" s="881" t="s">
        <v>8036</v>
      </c>
      <c r="P269" s="898" t="s">
        <v>8542</v>
      </c>
      <c r="Q269" s="886"/>
      <c r="R269" s="946"/>
      <c r="S269" s="886">
        <f t="shared" si="12"/>
        <v>-1</v>
      </c>
      <c r="T269" s="946">
        <f t="shared" si="13"/>
        <v>-2.63</v>
      </c>
      <c r="U269" s="953"/>
      <c r="V269" s="895"/>
      <c r="W269" s="895"/>
      <c r="X269" s="951"/>
      <c r="Y269" s="949"/>
    </row>
    <row r="270" spans="1:25" ht="14.4" customHeight="1" x14ac:dyDescent="0.3">
      <c r="A270" s="913" t="s">
        <v>8543</v>
      </c>
      <c r="B270" s="895"/>
      <c r="C270" s="896"/>
      <c r="D270" s="897"/>
      <c r="E270" s="878">
        <v>2</v>
      </c>
      <c r="F270" s="879">
        <v>1.4</v>
      </c>
      <c r="G270" s="880">
        <v>3</v>
      </c>
      <c r="H270" s="881">
        <v>1</v>
      </c>
      <c r="I270" s="882">
        <v>0.7</v>
      </c>
      <c r="J270" s="883">
        <v>3</v>
      </c>
      <c r="K270" s="884">
        <v>0.7</v>
      </c>
      <c r="L270" s="881">
        <v>1</v>
      </c>
      <c r="M270" s="881">
        <v>12</v>
      </c>
      <c r="N270" s="885">
        <v>4</v>
      </c>
      <c r="O270" s="881" t="s">
        <v>8036</v>
      </c>
      <c r="P270" s="898" t="s">
        <v>8544</v>
      </c>
      <c r="Q270" s="886"/>
      <c r="R270" s="946"/>
      <c r="S270" s="886">
        <f t="shared" si="12"/>
        <v>-1</v>
      </c>
      <c r="T270" s="946">
        <f t="shared" si="13"/>
        <v>-0.7</v>
      </c>
      <c r="U270" s="953"/>
      <c r="V270" s="895"/>
      <c r="W270" s="895"/>
      <c r="X270" s="951"/>
      <c r="Y270" s="949"/>
    </row>
    <row r="271" spans="1:25" ht="14.4" customHeight="1" x14ac:dyDescent="0.3">
      <c r="A271" s="914" t="s">
        <v>8545</v>
      </c>
      <c r="B271" s="515">
        <v>2</v>
      </c>
      <c r="C271" s="901">
        <v>1.92</v>
      </c>
      <c r="D271" s="899">
        <v>12</v>
      </c>
      <c r="E271" s="902"/>
      <c r="F271" s="903"/>
      <c r="G271" s="887"/>
      <c r="H271" s="904"/>
      <c r="I271" s="905"/>
      <c r="J271" s="888"/>
      <c r="K271" s="906">
        <v>0.96</v>
      </c>
      <c r="L271" s="904">
        <v>2</v>
      </c>
      <c r="M271" s="904">
        <v>18</v>
      </c>
      <c r="N271" s="907">
        <v>6</v>
      </c>
      <c r="O271" s="904" t="s">
        <v>8036</v>
      </c>
      <c r="P271" s="908" t="s">
        <v>8544</v>
      </c>
      <c r="Q271" s="909"/>
      <c r="R271" s="947"/>
      <c r="S271" s="909">
        <f t="shared" si="12"/>
        <v>0</v>
      </c>
      <c r="T271" s="947">
        <f t="shared" si="13"/>
        <v>0</v>
      </c>
      <c r="U271" s="954"/>
      <c r="V271" s="515"/>
      <c r="W271" s="515"/>
      <c r="X271" s="952"/>
      <c r="Y271" s="950"/>
    </row>
    <row r="272" spans="1:25" ht="14.4" customHeight="1" x14ac:dyDescent="0.3">
      <c r="A272" s="913" t="s">
        <v>8546</v>
      </c>
      <c r="B272" s="891">
        <v>2</v>
      </c>
      <c r="C272" s="892">
        <v>1.02</v>
      </c>
      <c r="D272" s="893">
        <v>3</v>
      </c>
      <c r="E272" s="900"/>
      <c r="F272" s="882"/>
      <c r="G272" s="883"/>
      <c r="H272" s="881"/>
      <c r="I272" s="882"/>
      <c r="J272" s="883"/>
      <c r="K272" s="884">
        <v>0.51</v>
      </c>
      <c r="L272" s="881">
        <v>2</v>
      </c>
      <c r="M272" s="881">
        <v>15</v>
      </c>
      <c r="N272" s="885">
        <v>5</v>
      </c>
      <c r="O272" s="881" t="s">
        <v>8036</v>
      </c>
      <c r="P272" s="898" t="s">
        <v>8547</v>
      </c>
      <c r="Q272" s="886"/>
      <c r="R272" s="946"/>
      <c r="S272" s="886">
        <f t="shared" si="12"/>
        <v>0</v>
      </c>
      <c r="T272" s="946">
        <f t="shared" si="13"/>
        <v>0</v>
      </c>
      <c r="U272" s="953"/>
      <c r="V272" s="895"/>
      <c r="W272" s="895"/>
      <c r="X272" s="951"/>
      <c r="Y272" s="949"/>
    </row>
    <row r="273" spans="1:25" ht="14.4" customHeight="1" x14ac:dyDescent="0.3">
      <c r="A273" s="914" t="s">
        <v>4925</v>
      </c>
      <c r="B273" s="911"/>
      <c r="C273" s="912"/>
      <c r="D273" s="894"/>
      <c r="E273" s="910">
        <v>1</v>
      </c>
      <c r="F273" s="905">
        <v>0.83</v>
      </c>
      <c r="G273" s="888">
        <v>3</v>
      </c>
      <c r="H273" s="904"/>
      <c r="I273" s="905"/>
      <c r="J273" s="888"/>
      <c r="K273" s="906">
        <v>0.83</v>
      </c>
      <c r="L273" s="904">
        <v>2</v>
      </c>
      <c r="M273" s="904">
        <v>21</v>
      </c>
      <c r="N273" s="907">
        <v>7</v>
      </c>
      <c r="O273" s="904" t="s">
        <v>8036</v>
      </c>
      <c r="P273" s="908" t="s">
        <v>8548</v>
      </c>
      <c r="Q273" s="909"/>
      <c r="R273" s="947"/>
      <c r="S273" s="909">
        <f t="shared" si="12"/>
        <v>-1</v>
      </c>
      <c r="T273" s="947">
        <f t="shared" si="13"/>
        <v>-0.83</v>
      </c>
      <c r="U273" s="954"/>
      <c r="V273" s="515"/>
      <c r="W273" s="515"/>
      <c r="X273" s="952"/>
      <c r="Y273" s="950"/>
    </row>
    <row r="274" spans="1:25" ht="14.4" customHeight="1" x14ac:dyDescent="0.3">
      <c r="A274" s="913" t="s">
        <v>8549</v>
      </c>
      <c r="B274" s="895">
        <v>7</v>
      </c>
      <c r="C274" s="896">
        <v>6.13</v>
      </c>
      <c r="D274" s="897">
        <v>3.6</v>
      </c>
      <c r="E274" s="878">
        <v>12</v>
      </c>
      <c r="F274" s="879">
        <v>8.91</v>
      </c>
      <c r="G274" s="880">
        <v>3.8</v>
      </c>
      <c r="H274" s="881">
        <v>4</v>
      </c>
      <c r="I274" s="882">
        <v>3.1</v>
      </c>
      <c r="J274" s="883">
        <v>4.8</v>
      </c>
      <c r="K274" s="884">
        <v>0.56999999999999995</v>
      </c>
      <c r="L274" s="881">
        <v>2</v>
      </c>
      <c r="M274" s="881">
        <v>18</v>
      </c>
      <c r="N274" s="885">
        <v>6</v>
      </c>
      <c r="O274" s="881" t="s">
        <v>8036</v>
      </c>
      <c r="P274" s="898" t="s">
        <v>8550</v>
      </c>
      <c r="Q274" s="886"/>
      <c r="R274" s="946"/>
      <c r="S274" s="886">
        <f t="shared" si="12"/>
        <v>-8</v>
      </c>
      <c r="T274" s="946">
        <f t="shared" si="13"/>
        <v>-5.8100000000000005</v>
      </c>
      <c r="U274" s="953"/>
      <c r="V274" s="895"/>
      <c r="W274" s="895"/>
      <c r="X274" s="951"/>
      <c r="Y274" s="949">
        <v>2</v>
      </c>
    </row>
    <row r="275" spans="1:25" ht="14.4" customHeight="1" x14ac:dyDescent="0.3">
      <c r="A275" s="914" t="s">
        <v>8551</v>
      </c>
      <c r="B275" s="515">
        <v>1</v>
      </c>
      <c r="C275" s="901">
        <v>0.72</v>
      </c>
      <c r="D275" s="899">
        <v>4</v>
      </c>
      <c r="E275" s="902">
        <v>2</v>
      </c>
      <c r="F275" s="903">
        <v>1.44</v>
      </c>
      <c r="G275" s="887">
        <v>5.5</v>
      </c>
      <c r="H275" s="904"/>
      <c r="I275" s="905"/>
      <c r="J275" s="888"/>
      <c r="K275" s="906">
        <v>0.72</v>
      </c>
      <c r="L275" s="904">
        <v>3</v>
      </c>
      <c r="M275" s="904">
        <v>24</v>
      </c>
      <c r="N275" s="907">
        <v>8</v>
      </c>
      <c r="O275" s="904" t="s">
        <v>8036</v>
      </c>
      <c r="P275" s="908" t="s">
        <v>8552</v>
      </c>
      <c r="Q275" s="909"/>
      <c r="R275" s="947"/>
      <c r="S275" s="909">
        <f t="shared" si="12"/>
        <v>-2</v>
      </c>
      <c r="T275" s="947">
        <f t="shared" si="13"/>
        <v>-1.44</v>
      </c>
      <c r="U275" s="954"/>
      <c r="V275" s="515"/>
      <c r="W275" s="515"/>
      <c r="X275" s="952"/>
      <c r="Y275" s="950"/>
    </row>
    <row r="276" spans="1:25" ht="14.4" customHeight="1" x14ac:dyDescent="0.3">
      <c r="A276" s="914" t="s">
        <v>8553</v>
      </c>
      <c r="B276" s="515">
        <v>1</v>
      </c>
      <c r="C276" s="901">
        <v>4.75</v>
      </c>
      <c r="D276" s="899">
        <v>14</v>
      </c>
      <c r="E276" s="902"/>
      <c r="F276" s="903"/>
      <c r="G276" s="887"/>
      <c r="H276" s="904">
        <v>1</v>
      </c>
      <c r="I276" s="905">
        <v>1.24</v>
      </c>
      <c r="J276" s="888">
        <v>4</v>
      </c>
      <c r="K276" s="906">
        <v>1.24</v>
      </c>
      <c r="L276" s="904">
        <v>3</v>
      </c>
      <c r="M276" s="904">
        <v>30</v>
      </c>
      <c r="N276" s="907">
        <v>10</v>
      </c>
      <c r="O276" s="904" t="s">
        <v>8036</v>
      </c>
      <c r="P276" s="908" t="s">
        <v>8554</v>
      </c>
      <c r="Q276" s="909"/>
      <c r="R276" s="947"/>
      <c r="S276" s="909">
        <f t="shared" si="12"/>
        <v>1</v>
      </c>
      <c r="T276" s="947">
        <f t="shared" si="13"/>
        <v>1.24</v>
      </c>
      <c r="U276" s="954"/>
      <c r="V276" s="515"/>
      <c r="W276" s="515"/>
      <c r="X276" s="952"/>
      <c r="Y276" s="950"/>
    </row>
    <row r="277" spans="1:25" ht="14.4" customHeight="1" x14ac:dyDescent="0.3">
      <c r="A277" s="913" t="s">
        <v>8555</v>
      </c>
      <c r="B277" s="891">
        <v>6</v>
      </c>
      <c r="C277" s="892">
        <v>3.54</v>
      </c>
      <c r="D277" s="893">
        <v>6.2</v>
      </c>
      <c r="E277" s="900">
        <v>6</v>
      </c>
      <c r="F277" s="882">
        <v>9.9</v>
      </c>
      <c r="G277" s="883">
        <v>13.8</v>
      </c>
      <c r="H277" s="881">
        <v>4</v>
      </c>
      <c r="I277" s="882">
        <v>2.2599999999999998</v>
      </c>
      <c r="J277" s="889">
        <v>5.3</v>
      </c>
      <c r="K277" s="884">
        <v>0.56000000000000005</v>
      </c>
      <c r="L277" s="881">
        <v>2</v>
      </c>
      <c r="M277" s="881">
        <v>15</v>
      </c>
      <c r="N277" s="885">
        <v>5</v>
      </c>
      <c r="O277" s="881" t="s">
        <v>8036</v>
      </c>
      <c r="P277" s="898" t="s">
        <v>8556</v>
      </c>
      <c r="Q277" s="886"/>
      <c r="R277" s="946"/>
      <c r="S277" s="886">
        <f t="shared" si="12"/>
        <v>-2</v>
      </c>
      <c r="T277" s="946">
        <f t="shared" si="13"/>
        <v>-7.6400000000000006</v>
      </c>
      <c r="U277" s="953"/>
      <c r="V277" s="895"/>
      <c r="W277" s="895"/>
      <c r="X277" s="951"/>
      <c r="Y277" s="949">
        <v>7</v>
      </c>
    </row>
    <row r="278" spans="1:25" ht="14.4" customHeight="1" x14ac:dyDescent="0.3">
      <c r="A278" s="914" t="s">
        <v>8557</v>
      </c>
      <c r="B278" s="911">
        <v>3</v>
      </c>
      <c r="C278" s="912">
        <v>2.15</v>
      </c>
      <c r="D278" s="894">
        <v>12.7</v>
      </c>
      <c r="E278" s="910"/>
      <c r="F278" s="905"/>
      <c r="G278" s="888"/>
      <c r="H278" s="904">
        <v>1</v>
      </c>
      <c r="I278" s="905">
        <v>0.89</v>
      </c>
      <c r="J278" s="890">
        <v>23</v>
      </c>
      <c r="K278" s="906">
        <v>0.72</v>
      </c>
      <c r="L278" s="904">
        <v>2</v>
      </c>
      <c r="M278" s="904">
        <v>21</v>
      </c>
      <c r="N278" s="907">
        <v>7</v>
      </c>
      <c r="O278" s="904" t="s">
        <v>8036</v>
      </c>
      <c r="P278" s="908" t="s">
        <v>8558</v>
      </c>
      <c r="Q278" s="909"/>
      <c r="R278" s="947"/>
      <c r="S278" s="909">
        <f t="shared" si="12"/>
        <v>1</v>
      </c>
      <c r="T278" s="947">
        <f t="shared" si="13"/>
        <v>0.89</v>
      </c>
      <c r="U278" s="954"/>
      <c r="V278" s="515"/>
      <c r="W278" s="515"/>
      <c r="X278" s="952"/>
      <c r="Y278" s="950">
        <v>16</v>
      </c>
    </row>
    <row r="279" spans="1:25" ht="14.4" customHeight="1" x14ac:dyDescent="0.3">
      <c r="A279" s="914" t="s">
        <v>8559</v>
      </c>
      <c r="B279" s="911"/>
      <c r="C279" s="912"/>
      <c r="D279" s="894"/>
      <c r="E279" s="910"/>
      <c r="F279" s="905"/>
      <c r="G279" s="888"/>
      <c r="H279" s="904">
        <v>1</v>
      </c>
      <c r="I279" s="905">
        <v>1.04</v>
      </c>
      <c r="J279" s="888">
        <v>3</v>
      </c>
      <c r="K279" s="906">
        <v>1.04</v>
      </c>
      <c r="L279" s="904">
        <v>3</v>
      </c>
      <c r="M279" s="904">
        <v>27</v>
      </c>
      <c r="N279" s="907">
        <v>9</v>
      </c>
      <c r="O279" s="904" t="s">
        <v>8036</v>
      </c>
      <c r="P279" s="908" t="s">
        <v>8560</v>
      </c>
      <c r="Q279" s="909"/>
      <c r="R279" s="947"/>
      <c r="S279" s="909">
        <f t="shared" si="12"/>
        <v>1</v>
      </c>
      <c r="T279" s="947">
        <f t="shared" si="13"/>
        <v>1.04</v>
      </c>
      <c r="U279" s="954"/>
      <c r="V279" s="515"/>
      <c r="W279" s="515"/>
      <c r="X279" s="952"/>
      <c r="Y279" s="950"/>
    </row>
    <row r="280" spans="1:25" ht="14.4" customHeight="1" x14ac:dyDescent="0.3">
      <c r="A280" s="913" t="s">
        <v>8561</v>
      </c>
      <c r="B280" s="891">
        <v>16</v>
      </c>
      <c r="C280" s="892">
        <v>9.52</v>
      </c>
      <c r="D280" s="893">
        <v>2.2000000000000002</v>
      </c>
      <c r="E280" s="900">
        <v>12</v>
      </c>
      <c r="F280" s="882">
        <v>7.5</v>
      </c>
      <c r="G280" s="883">
        <v>1.8</v>
      </c>
      <c r="H280" s="881">
        <v>15</v>
      </c>
      <c r="I280" s="882">
        <v>8.59</v>
      </c>
      <c r="J280" s="883">
        <v>1.9</v>
      </c>
      <c r="K280" s="884">
        <v>0.49</v>
      </c>
      <c r="L280" s="881">
        <v>2</v>
      </c>
      <c r="M280" s="881">
        <v>15</v>
      </c>
      <c r="N280" s="885">
        <v>5</v>
      </c>
      <c r="O280" s="881" t="s">
        <v>8036</v>
      </c>
      <c r="P280" s="898" t="s">
        <v>8562</v>
      </c>
      <c r="Q280" s="886"/>
      <c r="R280" s="946"/>
      <c r="S280" s="886">
        <f t="shared" si="12"/>
        <v>3</v>
      </c>
      <c r="T280" s="946">
        <f t="shared" si="13"/>
        <v>1.0899999999999999</v>
      </c>
      <c r="U280" s="953"/>
      <c r="V280" s="895"/>
      <c r="W280" s="895"/>
      <c r="X280" s="951"/>
      <c r="Y280" s="949">
        <v>2</v>
      </c>
    </row>
    <row r="281" spans="1:25" ht="14.4" customHeight="1" x14ac:dyDescent="0.3">
      <c r="A281" s="913" t="s">
        <v>8563</v>
      </c>
      <c r="B281" s="891">
        <v>2</v>
      </c>
      <c r="C281" s="892">
        <v>2.06</v>
      </c>
      <c r="D281" s="893">
        <v>2</v>
      </c>
      <c r="E281" s="900"/>
      <c r="F281" s="882"/>
      <c r="G281" s="883"/>
      <c r="H281" s="881"/>
      <c r="I281" s="882"/>
      <c r="J281" s="883"/>
      <c r="K281" s="884">
        <v>1.03</v>
      </c>
      <c r="L281" s="881">
        <v>2</v>
      </c>
      <c r="M281" s="881">
        <v>18</v>
      </c>
      <c r="N281" s="885">
        <v>6</v>
      </c>
      <c r="O281" s="881" t="s">
        <v>8036</v>
      </c>
      <c r="P281" s="898" t="s">
        <v>8564</v>
      </c>
      <c r="Q281" s="886"/>
      <c r="R281" s="946"/>
      <c r="S281" s="886">
        <f t="shared" si="12"/>
        <v>0</v>
      </c>
      <c r="T281" s="946">
        <f t="shared" si="13"/>
        <v>0</v>
      </c>
      <c r="U281" s="953"/>
      <c r="V281" s="895"/>
      <c r="W281" s="895"/>
      <c r="X281" s="951"/>
      <c r="Y281" s="949"/>
    </row>
    <row r="282" spans="1:25" ht="14.4" customHeight="1" x14ac:dyDescent="0.3">
      <c r="A282" s="914" t="s">
        <v>8565</v>
      </c>
      <c r="B282" s="911"/>
      <c r="C282" s="912"/>
      <c r="D282" s="894"/>
      <c r="E282" s="910"/>
      <c r="F282" s="905"/>
      <c r="G282" s="888"/>
      <c r="H282" s="904">
        <v>1</v>
      </c>
      <c r="I282" s="905">
        <v>3.67</v>
      </c>
      <c r="J282" s="888">
        <v>14</v>
      </c>
      <c r="K282" s="906">
        <v>3.67</v>
      </c>
      <c r="L282" s="904">
        <v>6</v>
      </c>
      <c r="M282" s="904">
        <v>51</v>
      </c>
      <c r="N282" s="907">
        <v>17</v>
      </c>
      <c r="O282" s="904" t="s">
        <v>8036</v>
      </c>
      <c r="P282" s="908" t="s">
        <v>8564</v>
      </c>
      <c r="Q282" s="909"/>
      <c r="R282" s="947"/>
      <c r="S282" s="909">
        <f t="shared" si="12"/>
        <v>1</v>
      </c>
      <c r="T282" s="947">
        <f t="shared" si="13"/>
        <v>3.67</v>
      </c>
      <c r="U282" s="954"/>
      <c r="V282" s="515"/>
      <c r="W282" s="515"/>
      <c r="X282" s="952"/>
      <c r="Y282" s="950"/>
    </row>
    <row r="283" spans="1:25" ht="14.4" customHeight="1" x14ac:dyDescent="0.3">
      <c r="A283" s="913" t="s">
        <v>8566</v>
      </c>
      <c r="B283" s="895"/>
      <c r="C283" s="896"/>
      <c r="D283" s="897"/>
      <c r="E283" s="900"/>
      <c r="F283" s="882"/>
      <c r="G283" s="883"/>
      <c r="H283" s="878">
        <v>1</v>
      </c>
      <c r="I283" s="879">
        <v>9.31</v>
      </c>
      <c r="J283" s="889">
        <v>64</v>
      </c>
      <c r="K283" s="884">
        <v>0.91</v>
      </c>
      <c r="L283" s="881">
        <v>2</v>
      </c>
      <c r="M283" s="881">
        <v>15</v>
      </c>
      <c r="N283" s="885">
        <v>5</v>
      </c>
      <c r="O283" s="881" t="s">
        <v>8036</v>
      </c>
      <c r="P283" s="898" t="s">
        <v>8567</v>
      </c>
      <c r="Q283" s="886"/>
      <c r="R283" s="946"/>
      <c r="S283" s="886">
        <f t="shared" si="12"/>
        <v>1</v>
      </c>
      <c r="T283" s="946">
        <f t="shared" si="13"/>
        <v>9.31</v>
      </c>
      <c r="U283" s="953"/>
      <c r="V283" s="895"/>
      <c r="W283" s="895"/>
      <c r="X283" s="951"/>
      <c r="Y283" s="949">
        <v>59</v>
      </c>
    </row>
    <row r="284" spans="1:25" ht="14.4" customHeight="1" x14ac:dyDescent="0.3">
      <c r="A284" s="914" t="s">
        <v>8568</v>
      </c>
      <c r="B284" s="515"/>
      <c r="C284" s="901"/>
      <c r="D284" s="899"/>
      <c r="E284" s="910">
        <v>2</v>
      </c>
      <c r="F284" s="905">
        <v>4.17</v>
      </c>
      <c r="G284" s="888">
        <v>11.5</v>
      </c>
      <c r="H284" s="902">
        <v>1</v>
      </c>
      <c r="I284" s="903">
        <v>0.92</v>
      </c>
      <c r="J284" s="890">
        <v>10</v>
      </c>
      <c r="K284" s="906">
        <v>0.92</v>
      </c>
      <c r="L284" s="904">
        <v>2</v>
      </c>
      <c r="M284" s="904">
        <v>18</v>
      </c>
      <c r="N284" s="907">
        <v>6</v>
      </c>
      <c r="O284" s="904" t="s">
        <v>8036</v>
      </c>
      <c r="P284" s="908" t="s">
        <v>8569</v>
      </c>
      <c r="Q284" s="909"/>
      <c r="R284" s="947"/>
      <c r="S284" s="909">
        <f t="shared" si="12"/>
        <v>-1</v>
      </c>
      <c r="T284" s="947">
        <f t="shared" si="13"/>
        <v>-3.25</v>
      </c>
      <c r="U284" s="954"/>
      <c r="V284" s="515"/>
      <c r="W284" s="515"/>
      <c r="X284" s="952"/>
      <c r="Y284" s="950">
        <v>4</v>
      </c>
    </row>
    <row r="285" spans="1:25" ht="14.4" customHeight="1" x14ac:dyDescent="0.3">
      <c r="A285" s="914" t="s">
        <v>8570</v>
      </c>
      <c r="B285" s="515">
        <v>2</v>
      </c>
      <c r="C285" s="901">
        <v>6.18</v>
      </c>
      <c r="D285" s="899">
        <v>10</v>
      </c>
      <c r="E285" s="910">
        <v>1</v>
      </c>
      <c r="F285" s="905">
        <v>3.09</v>
      </c>
      <c r="G285" s="888">
        <v>7</v>
      </c>
      <c r="H285" s="902">
        <v>3</v>
      </c>
      <c r="I285" s="903">
        <v>18.100000000000001</v>
      </c>
      <c r="J285" s="890">
        <v>33</v>
      </c>
      <c r="K285" s="906">
        <v>3.09</v>
      </c>
      <c r="L285" s="904">
        <v>3</v>
      </c>
      <c r="M285" s="904">
        <v>30</v>
      </c>
      <c r="N285" s="907">
        <v>10</v>
      </c>
      <c r="O285" s="904" t="s">
        <v>8036</v>
      </c>
      <c r="P285" s="908" t="s">
        <v>8571</v>
      </c>
      <c r="Q285" s="909"/>
      <c r="R285" s="947"/>
      <c r="S285" s="909">
        <f t="shared" si="12"/>
        <v>2</v>
      </c>
      <c r="T285" s="947">
        <f t="shared" si="13"/>
        <v>15.010000000000002</v>
      </c>
      <c r="U285" s="954"/>
      <c r="V285" s="515"/>
      <c r="W285" s="515"/>
      <c r="X285" s="952"/>
      <c r="Y285" s="950">
        <v>71</v>
      </c>
    </row>
    <row r="286" spans="1:25" ht="14.4" customHeight="1" x14ac:dyDescent="0.3">
      <c r="A286" s="913" t="s">
        <v>8572</v>
      </c>
      <c r="B286" s="895"/>
      <c r="C286" s="896"/>
      <c r="D286" s="897"/>
      <c r="E286" s="900"/>
      <c r="F286" s="882"/>
      <c r="G286" s="883"/>
      <c r="H286" s="878">
        <v>1</v>
      </c>
      <c r="I286" s="879">
        <v>1.83</v>
      </c>
      <c r="J286" s="889">
        <v>18</v>
      </c>
      <c r="K286" s="884">
        <v>1.83</v>
      </c>
      <c r="L286" s="881">
        <v>3</v>
      </c>
      <c r="M286" s="881">
        <v>30</v>
      </c>
      <c r="N286" s="885">
        <v>10</v>
      </c>
      <c r="O286" s="881" t="s">
        <v>8036</v>
      </c>
      <c r="P286" s="898" t="s">
        <v>8573</v>
      </c>
      <c r="Q286" s="886"/>
      <c r="R286" s="946"/>
      <c r="S286" s="886">
        <f t="shared" si="12"/>
        <v>1</v>
      </c>
      <c r="T286" s="946">
        <f t="shared" si="13"/>
        <v>1.83</v>
      </c>
      <c r="U286" s="953"/>
      <c r="V286" s="895"/>
      <c r="W286" s="895"/>
      <c r="X286" s="951"/>
      <c r="Y286" s="949">
        <v>8</v>
      </c>
    </row>
    <row r="287" spans="1:25" ht="14.4" customHeight="1" x14ac:dyDescent="0.3">
      <c r="A287" s="913" t="s">
        <v>8574</v>
      </c>
      <c r="B287" s="891">
        <v>1</v>
      </c>
      <c r="C287" s="892">
        <v>0.49</v>
      </c>
      <c r="D287" s="893">
        <v>3</v>
      </c>
      <c r="E287" s="900"/>
      <c r="F287" s="882"/>
      <c r="G287" s="883"/>
      <c r="H287" s="881"/>
      <c r="I287" s="882"/>
      <c r="J287" s="883"/>
      <c r="K287" s="884">
        <v>0.49</v>
      </c>
      <c r="L287" s="881">
        <v>1</v>
      </c>
      <c r="M287" s="881">
        <v>12</v>
      </c>
      <c r="N287" s="885">
        <v>4</v>
      </c>
      <c r="O287" s="881" t="s">
        <v>8036</v>
      </c>
      <c r="P287" s="898" t="s">
        <v>8575</v>
      </c>
      <c r="Q287" s="886"/>
      <c r="R287" s="946"/>
      <c r="S287" s="886">
        <f t="shared" si="12"/>
        <v>0</v>
      </c>
      <c r="T287" s="946">
        <f t="shared" si="13"/>
        <v>0</v>
      </c>
      <c r="U287" s="953"/>
      <c r="V287" s="895"/>
      <c r="W287" s="895"/>
      <c r="X287" s="951"/>
      <c r="Y287" s="949"/>
    </row>
    <row r="288" spans="1:25" ht="14.4" customHeight="1" x14ac:dyDescent="0.3">
      <c r="A288" s="913" t="s">
        <v>8576</v>
      </c>
      <c r="B288" s="895"/>
      <c r="C288" s="896"/>
      <c r="D288" s="897"/>
      <c r="E288" s="900">
        <v>1</v>
      </c>
      <c r="F288" s="882">
        <v>1.64</v>
      </c>
      <c r="G288" s="883">
        <v>25</v>
      </c>
      <c r="H288" s="878">
        <v>1</v>
      </c>
      <c r="I288" s="879">
        <v>0.54</v>
      </c>
      <c r="J288" s="880">
        <v>3</v>
      </c>
      <c r="K288" s="884">
        <v>0.54</v>
      </c>
      <c r="L288" s="881">
        <v>2</v>
      </c>
      <c r="M288" s="881">
        <v>15</v>
      </c>
      <c r="N288" s="885">
        <v>5</v>
      </c>
      <c r="O288" s="881" t="s">
        <v>8036</v>
      </c>
      <c r="P288" s="898" t="s">
        <v>8577</v>
      </c>
      <c r="Q288" s="886"/>
      <c r="R288" s="946"/>
      <c r="S288" s="886">
        <f t="shared" si="12"/>
        <v>0</v>
      </c>
      <c r="T288" s="946">
        <f t="shared" si="13"/>
        <v>-1.0999999999999999</v>
      </c>
      <c r="U288" s="953"/>
      <c r="V288" s="895"/>
      <c r="W288" s="895"/>
      <c r="X288" s="951"/>
      <c r="Y288" s="949"/>
    </row>
    <row r="289" spans="1:25" ht="14.4" customHeight="1" x14ac:dyDescent="0.3">
      <c r="A289" s="914" t="s">
        <v>8578</v>
      </c>
      <c r="B289" s="515">
        <v>1</v>
      </c>
      <c r="C289" s="901">
        <v>0.76</v>
      </c>
      <c r="D289" s="899">
        <v>23</v>
      </c>
      <c r="E289" s="910"/>
      <c r="F289" s="905"/>
      <c r="G289" s="888"/>
      <c r="H289" s="902"/>
      <c r="I289" s="903"/>
      <c r="J289" s="887"/>
      <c r="K289" s="906">
        <v>0.66</v>
      </c>
      <c r="L289" s="904">
        <v>2</v>
      </c>
      <c r="M289" s="904">
        <v>21</v>
      </c>
      <c r="N289" s="907">
        <v>7</v>
      </c>
      <c r="O289" s="904" t="s">
        <v>8036</v>
      </c>
      <c r="P289" s="908" t="s">
        <v>8577</v>
      </c>
      <c r="Q289" s="909"/>
      <c r="R289" s="947"/>
      <c r="S289" s="909">
        <f t="shared" si="12"/>
        <v>0</v>
      </c>
      <c r="T289" s="947">
        <f t="shared" si="13"/>
        <v>0</v>
      </c>
      <c r="U289" s="954"/>
      <c r="V289" s="515"/>
      <c r="W289" s="515"/>
      <c r="X289" s="952"/>
      <c r="Y289" s="950"/>
    </row>
    <row r="290" spans="1:25" ht="14.4" customHeight="1" x14ac:dyDescent="0.3">
      <c r="A290" s="914" t="s">
        <v>8579</v>
      </c>
      <c r="B290" s="515"/>
      <c r="C290" s="901"/>
      <c r="D290" s="899"/>
      <c r="E290" s="910"/>
      <c r="F290" s="905"/>
      <c r="G290" s="888"/>
      <c r="H290" s="902">
        <v>2</v>
      </c>
      <c r="I290" s="903">
        <v>5.09</v>
      </c>
      <c r="J290" s="890">
        <v>30.5</v>
      </c>
      <c r="K290" s="906">
        <v>1.05</v>
      </c>
      <c r="L290" s="904">
        <v>3</v>
      </c>
      <c r="M290" s="904">
        <v>27</v>
      </c>
      <c r="N290" s="907">
        <v>9</v>
      </c>
      <c r="O290" s="904" t="s">
        <v>8036</v>
      </c>
      <c r="P290" s="908" t="s">
        <v>8577</v>
      </c>
      <c r="Q290" s="909"/>
      <c r="R290" s="947"/>
      <c r="S290" s="909">
        <f t="shared" si="12"/>
        <v>2</v>
      </c>
      <c r="T290" s="947">
        <f t="shared" si="13"/>
        <v>5.09</v>
      </c>
      <c r="U290" s="954"/>
      <c r="V290" s="515"/>
      <c r="W290" s="515"/>
      <c r="X290" s="952"/>
      <c r="Y290" s="950">
        <v>43</v>
      </c>
    </row>
    <row r="291" spans="1:25" ht="14.4" customHeight="1" x14ac:dyDescent="0.3">
      <c r="A291" s="913" t="s">
        <v>8580</v>
      </c>
      <c r="B291" s="895">
        <v>8</v>
      </c>
      <c r="C291" s="896">
        <v>6.92</v>
      </c>
      <c r="D291" s="897">
        <v>3.9</v>
      </c>
      <c r="E291" s="900">
        <v>8</v>
      </c>
      <c r="F291" s="882">
        <v>16.579999999999998</v>
      </c>
      <c r="G291" s="883">
        <v>9.4</v>
      </c>
      <c r="H291" s="878">
        <v>10</v>
      </c>
      <c r="I291" s="879">
        <v>8.65</v>
      </c>
      <c r="J291" s="880">
        <v>3.3</v>
      </c>
      <c r="K291" s="884">
        <v>0.86</v>
      </c>
      <c r="L291" s="881">
        <v>1</v>
      </c>
      <c r="M291" s="881">
        <v>12</v>
      </c>
      <c r="N291" s="885">
        <v>4</v>
      </c>
      <c r="O291" s="881" t="s">
        <v>8036</v>
      </c>
      <c r="P291" s="898" t="s">
        <v>8581</v>
      </c>
      <c r="Q291" s="886"/>
      <c r="R291" s="946"/>
      <c r="S291" s="886">
        <f t="shared" si="12"/>
        <v>2</v>
      </c>
      <c r="T291" s="946">
        <f t="shared" si="13"/>
        <v>-7.9299999999999979</v>
      </c>
      <c r="U291" s="953"/>
      <c r="V291" s="895"/>
      <c r="W291" s="895"/>
      <c r="X291" s="951"/>
      <c r="Y291" s="949">
        <v>1</v>
      </c>
    </row>
    <row r="292" spans="1:25" ht="14.4" customHeight="1" x14ac:dyDescent="0.3">
      <c r="A292" s="914" t="s">
        <v>8582</v>
      </c>
      <c r="B292" s="515">
        <v>1</v>
      </c>
      <c r="C292" s="901">
        <v>6.52</v>
      </c>
      <c r="D292" s="899">
        <v>42</v>
      </c>
      <c r="E292" s="910">
        <v>1</v>
      </c>
      <c r="F292" s="905">
        <v>1.57</v>
      </c>
      <c r="G292" s="888">
        <v>2</v>
      </c>
      <c r="H292" s="902">
        <v>4</v>
      </c>
      <c r="I292" s="903">
        <v>8.08</v>
      </c>
      <c r="J292" s="887">
        <v>5.3</v>
      </c>
      <c r="K292" s="906">
        <v>2.02</v>
      </c>
      <c r="L292" s="904">
        <v>3</v>
      </c>
      <c r="M292" s="904">
        <v>24</v>
      </c>
      <c r="N292" s="907">
        <v>8</v>
      </c>
      <c r="O292" s="904" t="s">
        <v>8036</v>
      </c>
      <c r="P292" s="908" t="s">
        <v>8583</v>
      </c>
      <c r="Q292" s="909"/>
      <c r="R292" s="947"/>
      <c r="S292" s="909">
        <f t="shared" si="12"/>
        <v>3</v>
      </c>
      <c r="T292" s="947">
        <f t="shared" si="13"/>
        <v>6.51</v>
      </c>
      <c r="U292" s="954"/>
      <c r="V292" s="515"/>
      <c r="W292" s="515"/>
      <c r="X292" s="952"/>
      <c r="Y292" s="950"/>
    </row>
    <row r="293" spans="1:25" ht="14.4" customHeight="1" x14ac:dyDescent="0.3">
      <c r="A293" s="914" t="s">
        <v>8584</v>
      </c>
      <c r="B293" s="515">
        <v>3</v>
      </c>
      <c r="C293" s="901">
        <v>29.95</v>
      </c>
      <c r="D293" s="899">
        <v>27</v>
      </c>
      <c r="E293" s="910">
        <v>4</v>
      </c>
      <c r="F293" s="905">
        <v>38.22</v>
      </c>
      <c r="G293" s="888">
        <v>33.5</v>
      </c>
      <c r="H293" s="902">
        <v>1</v>
      </c>
      <c r="I293" s="903">
        <v>10.61</v>
      </c>
      <c r="J293" s="890">
        <v>32</v>
      </c>
      <c r="K293" s="906">
        <v>10.61</v>
      </c>
      <c r="L293" s="904">
        <v>9</v>
      </c>
      <c r="M293" s="904">
        <v>78</v>
      </c>
      <c r="N293" s="907">
        <v>26</v>
      </c>
      <c r="O293" s="904" t="s">
        <v>8036</v>
      </c>
      <c r="P293" s="908" t="s">
        <v>8585</v>
      </c>
      <c r="Q293" s="909"/>
      <c r="R293" s="947"/>
      <c r="S293" s="909">
        <f t="shared" si="12"/>
        <v>-3</v>
      </c>
      <c r="T293" s="947">
        <f t="shared" si="13"/>
        <v>-27.61</v>
      </c>
      <c r="U293" s="954"/>
      <c r="V293" s="515"/>
      <c r="W293" s="515"/>
      <c r="X293" s="952"/>
      <c r="Y293" s="950">
        <v>6</v>
      </c>
    </row>
    <row r="294" spans="1:25" ht="14.4" customHeight="1" x14ac:dyDescent="0.3">
      <c r="A294" s="913" t="s">
        <v>8586</v>
      </c>
      <c r="B294" s="895">
        <v>1</v>
      </c>
      <c r="C294" s="896">
        <v>5.89</v>
      </c>
      <c r="D294" s="897">
        <v>39</v>
      </c>
      <c r="E294" s="878">
        <v>1</v>
      </c>
      <c r="F294" s="879">
        <v>5.89</v>
      </c>
      <c r="G294" s="880">
        <v>8</v>
      </c>
      <c r="H294" s="881"/>
      <c r="I294" s="882"/>
      <c r="J294" s="883"/>
      <c r="K294" s="884">
        <v>5.89</v>
      </c>
      <c r="L294" s="881">
        <v>7</v>
      </c>
      <c r="M294" s="881">
        <v>66</v>
      </c>
      <c r="N294" s="885">
        <v>22</v>
      </c>
      <c r="O294" s="881" t="s">
        <v>8036</v>
      </c>
      <c r="P294" s="898" t="s">
        <v>8587</v>
      </c>
      <c r="Q294" s="886"/>
      <c r="R294" s="946"/>
      <c r="S294" s="886">
        <f t="shared" si="12"/>
        <v>-1</v>
      </c>
      <c r="T294" s="946">
        <f t="shared" si="13"/>
        <v>-5.89</v>
      </c>
      <c r="U294" s="953"/>
      <c r="V294" s="895"/>
      <c r="W294" s="895"/>
      <c r="X294" s="951"/>
      <c r="Y294" s="949"/>
    </row>
    <row r="295" spans="1:25" ht="14.4" customHeight="1" x14ac:dyDescent="0.3">
      <c r="A295" s="913" t="s">
        <v>8588</v>
      </c>
      <c r="B295" s="895"/>
      <c r="C295" s="896"/>
      <c r="D295" s="897"/>
      <c r="E295" s="900"/>
      <c r="F295" s="882"/>
      <c r="G295" s="883"/>
      <c r="H295" s="878">
        <v>3</v>
      </c>
      <c r="I295" s="879">
        <v>2.83</v>
      </c>
      <c r="J295" s="889">
        <v>11</v>
      </c>
      <c r="K295" s="884">
        <v>0.93</v>
      </c>
      <c r="L295" s="881">
        <v>3</v>
      </c>
      <c r="M295" s="881">
        <v>27</v>
      </c>
      <c r="N295" s="885">
        <v>9</v>
      </c>
      <c r="O295" s="881" t="s">
        <v>8036</v>
      </c>
      <c r="P295" s="898" t="s">
        <v>8589</v>
      </c>
      <c r="Q295" s="886"/>
      <c r="R295" s="946"/>
      <c r="S295" s="886">
        <f t="shared" si="12"/>
        <v>3</v>
      </c>
      <c r="T295" s="946">
        <f t="shared" si="13"/>
        <v>2.83</v>
      </c>
      <c r="U295" s="953"/>
      <c r="V295" s="895"/>
      <c r="W295" s="895"/>
      <c r="X295" s="951"/>
      <c r="Y295" s="949">
        <v>6</v>
      </c>
    </row>
    <row r="296" spans="1:25" ht="14.4" customHeight="1" x14ac:dyDescent="0.3">
      <c r="A296" s="914" t="s">
        <v>8590</v>
      </c>
      <c r="B296" s="515">
        <v>5</v>
      </c>
      <c r="C296" s="901">
        <v>7.97</v>
      </c>
      <c r="D296" s="899">
        <v>10.6</v>
      </c>
      <c r="E296" s="910">
        <v>3</v>
      </c>
      <c r="F296" s="905">
        <v>3.32</v>
      </c>
      <c r="G296" s="888">
        <v>6.7</v>
      </c>
      <c r="H296" s="902">
        <v>2</v>
      </c>
      <c r="I296" s="903">
        <v>2.2400000000000002</v>
      </c>
      <c r="J296" s="887">
        <v>9</v>
      </c>
      <c r="K296" s="906">
        <v>1.1100000000000001</v>
      </c>
      <c r="L296" s="904">
        <v>4</v>
      </c>
      <c r="M296" s="904">
        <v>33</v>
      </c>
      <c r="N296" s="907">
        <v>11</v>
      </c>
      <c r="O296" s="904" t="s">
        <v>8036</v>
      </c>
      <c r="P296" s="908" t="s">
        <v>8591</v>
      </c>
      <c r="Q296" s="909"/>
      <c r="R296" s="947"/>
      <c r="S296" s="909">
        <f t="shared" si="12"/>
        <v>-1</v>
      </c>
      <c r="T296" s="947">
        <f t="shared" si="13"/>
        <v>-1.0799999999999996</v>
      </c>
      <c r="U296" s="954"/>
      <c r="V296" s="515"/>
      <c r="W296" s="515"/>
      <c r="X296" s="952"/>
      <c r="Y296" s="950"/>
    </row>
    <row r="297" spans="1:25" ht="14.4" customHeight="1" x14ac:dyDescent="0.3">
      <c r="A297" s="914" t="s">
        <v>8592</v>
      </c>
      <c r="B297" s="515">
        <v>1</v>
      </c>
      <c r="C297" s="901">
        <v>2.02</v>
      </c>
      <c r="D297" s="899">
        <v>10</v>
      </c>
      <c r="E297" s="910">
        <v>2</v>
      </c>
      <c r="F297" s="905">
        <v>4.2</v>
      </c>
      <c r="G297" s="888">
        <v>19</v>
      </c>
      <c r="H297" s="902">
        <v>2</v>
      </c>
      <c r="I297" s="903">
        <v>4.04</v>
      </c>
      <c r="J297" s="890">
        <v>16</v>
      </c>
      <c r="K297" s="906">
        <v>2.02</v>
      </c>
      <c r="L297" s="904">
        <v>4</v>
      </c>
      <c r="M297" s="904">
        <v>39</v>
      </c>
      <c r="N297" s="907">
        <v>13</v>
      </c>
      <c r="O297" s="904" t="s">
        <v>8036</v>
      </c>
      <c r="P297" s="908" t="s">
        <v>8593</v>
      </c>
      <c r="Q297" s="909"/>
      <c r="R297" s="947"/>
      <c r="S297" s="909">
        <f t="shared" si="12"/>
        <v>0</v>
      </c>
      <c r="T297" s="947">
        <f t="shared" si="13"/>
        <v>-0.16000000000000014</v>
      </c>
      <c r="U297" s="954"/>
      <c r="V297" s="515"/>
      <c r="W297" s="515"/>
      <c r="X297" s="952"/>
      <c r="Y297" s="950">
        <v>6</v>
      </c>
    </row>
    <row r="298" spans="1:25" ht="14.4" customHeight="1" x14ac:dyDescent="0.3">
      <c r="A298" s="913" t="s">
        <v>8594</v>
      </c>
      <c r="B298" s="895">
        <v>1</v>
      </c>
      <c r="C298" s="896">
        <v>0.46</v>
      </c>
      <c r="D298" s="897">
        <v>3</v>
      </c>
      <c r="E298" s="900"/>
      <c r="F298" s="882"/>
      <c r="G298" s="883"/>
      <c r="H298" s="878">
        <v>2</v>
      </c>
      <c r="I298" s="879">
        <v>0.91</v>
      </c>
      <c r="J298" s="889">
        <v>7</v>
      </c>
      <c r="K298" s="884">
        <v>0.46</v>
      </c>
      <c r="L298" s="881">
        <v>2</v>
      </c>
      <c r="M298" s="881">
        <v>15</v>
      </c>
      <c r="N298" s="885">
        <v>5</v>
      </c>
      <c r="O298" s="881" t="s">
        <v>8036</v>
      </c>
      <c r="P298" s="898" t="s">
        <v>8595</v>
      </c>
      <c r="Q298" s="886"/>
      <c r="R298" s="946"/>
      <c r="S298" s="886">
        <f t="shared" si="12"/>
        <v>2</v>
      </c>
      <c r="T298" s="946">
        <f t="shared" si="13"/>
        <v>0.91</v>
      </c>
      <c r="U298" s="953"/>
      <c r="V298" s="895"/>
      <c r="W298" s="895"/>
      <c r="X298" s="951"/>
      <c r="Y298" s="949">
        <v>6</v>
      </c>
    </row>
    <row r="299" spans="1:25" ht="14.4" customHeight="1" x14ac:dyDescent="0.3">
      <c r="A299" s="914" t="s">
        <v>8596</v>
      </c>
      <c r="B299" s="515"/>
      <c r="C299" s="901"/>
      <c r="D299" s="899"/>
      <c r="E299" s="910"/>
      <c r="F299" s="905"/>
      <c r="G299" s="888"/>
      <c r="H299" s="902">
        <v>1</v>
      </c>
      <c r="I299" s="903">
        <v>0.6</v>
      </c>
      <c r="J299" s="887">
        <v>5</v>
      </c>
      <c r="K299" s="906">
        <v>0.6</v>
      </c>
      <c r="L299" s="904">
        <v>2</v>
      </c>
      <c r="M299" s="904">
        <v>18</v>
      </c>
      <c r="N299" s="907">
        <v>6</v>
      </c>
      <c r="O299" s="904" t="s">
        <v>8036</v>
      </c>
      <c r="P299" s="908" t="s">
        <v>8597</v>
      </c>
      <c r="Q299" s="909"/>
      <c r="R299" s="947"/>
      <c r="S299" s="909">
        <f t="shared" si="12"/>
        <v>1</v>
      </c>
      <c r="T299" s="947">
        <f t="shared" si="13"/>
        <v>0.6</v>
      </c>
      <c r="U299" s="954"/>
      <c r="V299" s="515"/>
      <c r="W299" s="515"/>
      <c r="X299" s="952"/>
      <c r="Y299" s="950"/>
    </row>
    <row r="300" spans="1:25" ht="14.4" customHeight="1" x14ac:dyDescent="0.3">
      <c r="A300" s="914" t="s">
        <v>8598</v>
      </c>
      <c r="B300" s="515"/>
      <c r="C300" s="901"/>
      <c r="D300" s="899"/>
      <c r="E300" s="910">
        <v>1</v>
      </c>
      <c r="F300" s="905">
        <v>0.78</v>
      </c>
      <c r="G300" s="888">
        <v>13</v>
      </c>
      <c r="H300" s="902"/>
      <c r="I300" s="903"/>
      <c r="J300" s="887"/>
      <c r="K300" s="906">
        <v>0.78</v>
      </c>
      <c r="L300" s="904">
        <v>2</v>
      </c>
      <c r="M300" s="904">
        <v>21</v>
      </c>
      <c r="N300" s="907">
        <v>7</v>
      </c>
      <c r="O300" s="904" t="s">
        <v>8036</v>
      </c>
      <c r="P300" s="908" t="s">
        <v>8599</v>
      </c>
      <c r="Q300" s="909"/>
      <c r="R300" s="947"/>
      <c r="S300" s="909">
        <f t="shared" si="12"/>
        <v>-1</v>
      </c>
      <c r="T300" s="947">
        <f t="shared" si="13"/>
        <v>-0.78</v>
      </c>
      <c r="U300" s="954"/>
      <c r="V300" s="515"/>
      <c r="W300" s="515"/>
      <c r="X300" s="952"/>
      <c r="Y300" s="950"/>
    </row>
    <row r="301" spans="1:25" ht="14.4" customHeight="1" x14ac:dyDescent="0.3">
      <c r="A301" s="913" t="s">
        <v>8600</v>
      </c>
      <c r="B301" s="891">
        <v>5</v>
      </c>
      <c r="C301" s="892">
        <v>1.91</v>
      </c>
      <c r="D301" s="893">
        <v>4</v>
      </c>
      <c r="E301" s="900">
        <v>2</v>
      </c>
      <c r="F301" s="882">
        <v>0.76</v>
      </c>
      <c r="G301" s="883">
        <v>3</v>
      </c>
      <c r="H301" s="881">
        <v>1</v>
      </c>
      <c r="I301" s="882">
        <v>0.38</v>
      </c>
      <c r="J301" s="883">
        <v>4</v>
      </c>
      <c r="K301" s="884">
        <v>0.38</v>
      </c>
      <c r="L301" s="881">
        <v>1</v>
      </c>
      <c r="M301" s="881">
        <v>12</v>
      </c>
      <c r="N301" s="885">
        <v>4</v>
      </c>
      <c r="O301" s="881" t="s">
        <v>8036</v>
      </c>
      <c r="P301" s="898" t="s">
        <v>8601</v>
      </c>
      <c r="Q301" s="886"/>
      <c r="R301" s="946"/>
      <c r="S301" s="886">
        <f t="shared" si="12"/>
        <v>-1</v>
      </c>
      <c r="T301" s="946">
        <f t="shared" si="13"/>
        <v>-0.38</v>
      </c>
      <c r="U301" s="953"/>
      <c r="V301" s="895"/>
      <c r="W301" s="895"/>
      <c r="X301" s="951"/>
      <c r="Y301" s="949"/>
    </row>
    <row r="302" spans="1:25" ht="14.4" customHeight="1" x14ac:dyDescent="0.3">
      <c r="A302" s="914" t="s">
        <v>8602</v>
      </c>
      <c r="B302" s="911">
        <v>4</v>
      </c>
      <c r="C302" s="912">
        <v>2.17</v>
      </c>
      <c r="D302" s="894">
        <v>3.3</v>
      </c>
      <c r="E302" s="910">
        <v>2</v>
      </c>
      <c r="F302" s="905">
        <v>1.0900000000000001</v>
      </c>
      <c r="G302" s="888">
        <v>4.5</v>
      </c>
      <c r="H302" s="904"/>
      <c r="I302" s="905"/>
      <c r="J302" s="888"/>
      <c r="K302" s="906">
        <v>0.54</v>
      </c>
      <c r="L302" s="904">
        <v>2</v>
      </c>
      <c r="M302" s="904">
        <v>18</v>
      </c>
      <c r="N302" s="907">
        <v>6</v>
      </c>
      <c r="O302" s="904" t="s">
        <v>8036</v>
      </c>
      <c r="P302" s="908" t="s">
        <v>8603</v>
      </c>
      <c r="Q302" s="909"/>
      <c r="R302" s="947"/>
      <c r="S302" s="909">
        <f t="shared" si="12"/>
        <v>-2</v>
      </c>
      <c r="T302" s="947">
        <f t="shared" si="13"/>
        <v>-1.0900000000000001</v>
      </c>
      <c r="U302" s="954"/>
      <c r="V302" s="515"/>
      <c r="W302" s="515"/>
      <c r="X302" s="952"/>
      <c r="Y302" s="950"/>
    </row>
    <row r="303" spans="1:25" ht="14.4" customHeight="1" x14ac:dyDescent="0.3">
      <c r="A303" s="914" t="s">
        <v>8604</v>
      </c>
      <c r="B303" s="911"/>
      <c r="C303" s="912"/>
      <c r="D303" s="894"/>
      <c r="E303" s="910"/>
      <c r="F303" s="905"/>
      <c r="G303" s="888"/>
      <c r="H303" s="904">
        <v>1</v>
      </c>
      <c r="I303" s="905">
        <v>0.68</v>
      </c>
      <c r="J303" s="888">
        <v>7</v>
      </c>
      <c r="K303" s="906">
        <v>0.68</v>
      </c>
      <c r="L303" s="904">
        <v>2</v>
      </c>
      <c r="M303" s="904">
        <v>21</v>
      </c>
      <c r="N303" s="907">
        <v>7</v>
      </c>
      <c r="O303" s="904" t="s">
        <v>8036</v>
      </c>
      <c r="P303" s="908" t="s">
        <v>8605</v>
      </c>
      <c r="Q303" s="909"/>
      <c r="R303" s="947"/>
      <c r="S303" s="909">
        <f t="shared" si="12"/>
        <v>1</v>
      </c>
      <c r="T303" s="947">
        <f t="shared" si="13"/>
        <v>0.68</v>
      </c>
      <c r="U303" s="954"/>
      <c r="V303" s="515"/>
      <c r="W303" s="515"/>
      <c r="X303" s="952"/>
      <c r="Y303" s="950"/>
    </row>
    <row r="304" spans="1:25" ht="14.4" customHeight="1" x14ac:dyDescent="0.3">
      <c r="A304" s="913" t="s">
        <v>8606</v>
      </c>
      <c r="B304" s="895">
        <v>1</v>
      </c>
      <c r="C304" s="896">
        <v>0.59</v>
      </c>
      <c r="D304" s="897">
        <v>9</v>
      </c>
      <c r="E304" s="900">
        <v>2</v>
      </c>
      <c r="F304" s="882">
        <v>1.19</v>
      </c>
      <c r="G304" s="883">
        <v>6.5</v>
      </c>
      <c r="H304" s="878">
        <v>2</v>
      </c>
      <c r="I304" s="879">
        <v>1.19</v>
      </c>
      <c r="J304" s="889">
        <v>11.5</v>
      </c>
      <c r="K304" s="884">
        <v>0.59</v>
      </c>
      <c r="L304" s="881">
        <v>2</v>
      </c>
      <c r="M304" s="881">
        <v>21</v>
      </c>
      <c r="N304" s="885">
        <v>7</v>
      </c>
      <c r="O304" s="881" t="s">
        <v>8036</v>
      </c>
      <c r="P304" s="898" t="s">
        <v>8607</v>
      </c>
      <c r="Q304" s="886"/>
      <c r="R304" s="946"/>
      <c r="S304" s="886">
        <f t="shared" si="12"/>
        <v>0</v>
      </c>
      <c r="T304" s="946">
        <f t="shared" si="13"/>
        <v>0</v>
      </c>
      <c r="U304" s="953"/>
      <c r="V304" s="895"/>
      <c r="W304" s="895"/>
      <c r="X304" s="951"/>
      <c r="Y304" s="949">
        <v>11</v>
      </c>
    </row>
    <row r="305" spans="1:25" ht="14.4" customHeight="1" x14ac:dyDescent="0.3">
      <c r="A305" s="914" t="s">
        <v>8608</v>
      </c>
      <c r="B305" s="515"/>
      <c r="C305" s="901"/>
      <c r="D305" s="899"/>
      <c r="E305" s="910">
        <v>1</v>
      </c>
      <c r="F305" s="905">
        <v>0.82</v>
      </c>
      <c r="G305" s="888">
        <v>5</v>
      </c>
      <c r="H305" s="902">
        <v>1</v>
      </c>
      <c r="I305" s="903">
        <v>0.82</v>
      </c>
      <c r="J305" s="887">
        <v>10</v>
      </c>
      <c r="K305" s="906">
        <v>0.82</v>
      </c>
      <c r="L305" s="904">
        <v>3</v>
      </c>
      <c r="M305" s="904">
        <v>30</v>
      </c>
      <c r="N305" s="907">
        <v>10</v>
      </c>
      <c r="O305" s="904" t="s">
        <v>8036</v>
      </c>
      <c r="P305" s="908" t="s">
        <v>8609</v>
      </c>
      <c r="Q305" s="909"/>
      <c r="R305" s="947"/>
      <c r="S305" s="909">
        <f t="shared" si="12"/>
        <v>0</v>
      </c>
      <c r="T305" s="947">
        <f t="shared" si="13"/>
        <v>0</v>
      </c>
      <c r="U305" s="954"/>
      <c r="V305" s="515"/>
      <c r="W305" s="515"/>
      <c r="X305" s="952"/>
      <c r="Y305" s="950"/>
    </row>
    <row r="306" spans="1:25" ht="14.4" customHeight="1" x14ac:dyDescent="0.3">
      <c r="A306" s="914" t="s">
        <v>8610</v>
      </c>
      <c r="B306" s="515">
        <v>2</v>
      </c>
      <c r="C306" s="901">
        <v>2.5299999999999998</v>
      </c>
      <c r="D306" s="899">
        <v>14</v>
      </c>
      <c r="E306" s="910"/>
      <c r="F306" s="905"/>
      <c r="G306" s="888"/>
      <c r="H306" s="902"/>
      <c r="I306" s="903"/>
      <c r="J306" s="887"/>
      <c r="K306" s="906">
        <v>1.26</v>
      </c>
      <c r="L306" s="904">
        <v>4</v>
      </c>
      <c r="M306" s="904">
        <v>39</v>
      </c>
      <c r="N306" s="907">
        <v>13</v>
      </c>
      <c r="O306" s="904" t="s">
        <v>8036</v>
      </c>
      <c r="P306" s="908" t="s">
        <v>8611</v>
      </c>
      <c r="Q306" s="909"/>
      <c r="R306" s="947"/>
      <c r="S306" s="909">
        <f t="shared" si="12"/>
        <v>0</v>
      </c>
      <c r="T306" s="947">
        <f t="shared" si="13"/>
        <v>0</v>
      </c>
      <c r="U306" s="954"/>
      <c r="V306" s="515"/>
      <c r="W306" s="515"/>
      <c r="X306" s="952"/>
      <c r="Y306" s="950"/>
    </row>
    <row r="307" spans="1:25" ht="14.4" customHeight="1" x14ac:dyDescent="0.3">
      <c r="A307" s="913" t="s">
        <v>8612</v>
      </c>
      <c r="B307" s="895"/>
      <c r="C307" s="896"/>
      <c r="D307" s="897"/>
      <c r="E307" s="900"/>
      <c r="F307" s="882"/>
      <c r="G307" s="883"/>
      <c r="H307" s="878">
        <v>1</v>
      </c>
      <c r="I307" s="879">
        <v>0.48</v>
      </c>
      <c r="J307" s="880">
        <v>2</v>
      </c>
      <c r="K307" s="884">
        <v>1.18</v>
      </c>
      <c r="L307" s="881">
        <v>5</v>
      </c>
      <c r="M307" s="881">
        <v>48</v>
      </c>
      <c r="N307" s="885">
        <v>16</v>
      </c>
      <c r="O307" s="881" t="s">
        <v>8036</v>
      </c>
      <c r="P307" s="898" t="s">
        <v>8613</v>
      </c>
      <c r="Q307" s="886"/>
      <c r="R307" s="946"/>
      <c r="S307" s="886">
        <f t="shared" si="12"/>
        <v>1</v>
      </c>
      <c r="T307" s="946">
        <f t="shared" si="13"/>
        <v>0.48</v>
      </c>
      <c r="U307" s="953"/>
      <c r="V307" s="895"/>
      <c r="W307" s="895"/>
      <c r="X307" s="951"/>
      <c r="Y307" s="949"/>
    </row>
    <row r="308" spans="1:25" ht="14.4" customHeight="1" x14ac:dyDescent="0.3">
      <c r="A308" s="913" t="s">
        <v>8614</v>
      </c>
      <c r="B308" s="891">
        <v>3</v>
      </c>
      <c r="C308" s="892">
        <v>2.4300000000000002</v>
      </c>
      <c r="D308" s="893">
        <v>4.7</v>
      </c>
      <c r="E308" s="900">
        <v>1</v>
      </c>
      <c r="F308" s="882">
        <v>0.97</v>
      </c>
      <c r="G308" s="883">
        <v>8</v>
      </c>
      <c r="H308" s="881"/>
      <c r="I308" s="882"/>
      <c r="J308" s="883"/>
      <c r="K308" s="884">
        <v>0.97</v>
      </c>
      <c r="L308" s="881">
        <v>4</v>
      </c>
      <c r="M308" s="881">
        <v>39</v>
      </c>
      <c r="N308" s="885">
        <v>13</v>
      </c>
      <c r="O308" s="881" t="s">
        <v>8036</v>
      </c>
      <c r="P308" s="898" t="s">
        <v>8615</v>
      </c>
      <c r="Q308" s="886"/>
      <c r="R308" s="946"/>
      <c r="S308" s="886">
        <f t="shared" si="12"/>
        <v>-1</v>
      </c>
      <c r="T308" s="946">
        <f t="shared" si="13"/>
        <v>-0.97</v>
      </c>
      <c r="U308" s="953"/>
      <c r="V308" s="895"/>
      <c r="W308" s="895"/>
      <c r="X308" s="951"/>
      <c r="Y308" s="949"/>
    </row>
    <row r="309" spans="1:25" ht="14.4" customHeight="1" x14ac:dyDescent="0.3">
      <c r="A309" s="913" t="s">
        <v>8616</v>
      </c>
      <c r="B309" s="895">
        <v>1</v>
      </c>
      <c r="C309" s="896">
        <v>0.56000000000000005</v>
      </c>
      <c r="D309" s="897">
        <v>5</v>
      </c>
      <c r="E309" s="900">
        <v>2</v>
      </c>
      <c r="F309" s="882">
        <v>1.1200000000000001</v>
      </c>
      <c r="G309" s="883">
        <v>2.5</v>
      </c>
      <c r="H309" s="878">
        <v>3</v>
      </c>
      <c r="I309" s="879">
        <v>1.68</v>
      </c>
      <c r="J309" s="880">
        <v>7</v>
      </c>
      <c r="K309" s="884">
        <v>0.56000000000000005</v>
      </c>
      <c r="L309" s="881">
        <v>2</v>
      </c>
      <c r="M309" s="881">
        <v>21</v>
      </c>
      <c r="N309" s="885">
        <v>7</v>
      </c>
      <c r="O309" s="881" t="s">
        <v>8036</v>
      </c>
      <c r="P309" s="898" t="s">
        <v>8617</v>
      </c>
      <c r="Q309" s="886"/>
      <c r="R309" s="946"/>
      <c r="S309" s="886">
        <f t="shared" si="12"/>
        <v>1</v>
      </c>
      <c r="T309" s="946">
        <f t="shared" si="13"/>
        <v>0.55999999999999983</v>
      </c>
      <c r="U309" s="953"/>
      <c r="V309" s="895"/>
      <c r="W309" s="895"/>
      <c r="X309" s="951"/>
      <c r="Y309" s="949">
        <v>10</v>
      </c>
    </row>
    <row r="310" spans="1:25" ht="14.4" customHeight="1" x14ac:dyDescent="0.3">
      <c r="A310" s="913" t="s">
        <v>8618</v>
      </c>
      <c r="B310" s="895">
        <v>1</v>
      </c>
      <c r="C310" s="896">
        <v>0.75</v>
      </c>
      <c r="D310" s="897">
        <v>3</v>
      </c>
      <c r="E310" s="900"/>
      <c r="F310" s="882"/>
      <c r="G310" s="883"/>
      <c r="H310" s="878"/>
      <c r="I310" s="879"/>
      <c r="J310" s="880"/>
      <c r="K310" s="884">
        <v>0.75</v>
      </c>
      <c r="L310" s="881">
        <v>3</v>
      </c>
      <c r="M310" s="881">
        <v>30</v>
      </c>
      <c r="N310" s="885">
        <v>10</v>
      </c>
      <c r="O310" s="881" t="s">
        <v>8036</v>
      </c>
      <c r="P310" s="898" t="s">
        <v>8619</v>
      </c>
      <c r="Q310" s="886"/>
      <c r="R310" s="946"/>
      <c r="S310" s="886">
        <f t="shared" si="12"/>
        <v>0</v>
      </c>
      <c r="T310" s="946">
        <f t="shared" si="13"/>
        <v>0</v>
      </c>
      <c r="U310" s="953"/>
      <c r="V310" s="895"/>
      <c r="W310" s="895"/>
      <c r="X310" s="951"/>
      <c r="Y310" s="949"/>
    </row>
    <row r="311" spans="1:25" ht="14.4" customHeight="1" x14ac:dyDescent="0.3">
      <c r="A311" s="914" t="s">
        <v>8620</v>
      </c>
      <c r="B311" s="515"/>
      <c r="C311" s="901"/>
      <c r="D311" s="899"/>
      <c r="E311" s="910"/>
      <c r="F311" s="905"/>
      <c r="G311" s="888"/>
      <c r="H311" s="902">
        <v>1</v>
      </c>
      <c r="I311" s="903">
        <v>0.84</v>
      </c>
      <c r="J311" s="890">
        <v>14</v>
      </c>
      <c r="K311" s="906">
        <v>0.84</v>
      </c>
      <c r="L311" s="904">
        <v>4</v>
      </c>
      <c r="M311" s="904">
        <v>36</v>
      </c>
      <c r="N311" s="907">
        <v>12</v>
      </c>
      <c r="O311" s="904" t="s">
        <v>8036</v>
      </c>
      <c r="P311" s="908" t="s">
        <v>8621</v>
      </c>
      <c r="Q311" s="909"/>
      <c r="R311" s="947"/>
      <c r="S311" s="909">
        <f t="shared" si="12"/>
        <v>1</v>
      </c>
      <c r="T311" s="947">
        <f t="shared" si="13"/>
        <v>0.84</v>
      </c>
      <c r="U311" s="954"/>
      <c r="V311" s="515"/>
      <c r="W311" s="515"/>
      <c r="X311" s="952"/>
      <c r="Y311" s="950">
        <v>2</v>
      </c>
    </row>
    <row r="312" spans="1:25" ht="14.4" customHeight="1" x14ac:dyDescent="0.3">
      <c r="A312" s="913" t="s">
        <v>8622</v>
      </c>
      <c r="B312" s="891"/>
      <c r="C312" s="892"/>
      <c r="D312" s="893"/>
      <c r="E312" s="900">
        <v>1</v>
      </c>
      <c r="F312" s="882">
        <v>0.91</v>
      </c>
      <c r="G312" s="883">
        <v>7</v>
      </c>
      <c r="H312" s="881">
        <v>1</v>
      </c>
      <c r="I312" s="882">
        <v>0.61</v>
      </c>
      <c r="J312" s="883">
        <v>2</v>
      </c>
      <c r="K312" s="884">
        <v>0.91</v>
      </c>
      <c r="L312" s="881">
        <v>3</v>
      </c>
      <c r="M312" s="881">
        <v>24</v>
      </c>
      <c r="N312" s="885">
        <v>8</v>
      </c>
      <c r="O312" s="881" t="s">
        <v>8036</v>
      </c>
      <c r="P312" s="898" t="s">
        <v>8623</v>
      </c>
      <c r="Q312" s="886"/>
      <c r="R312" s="946"/>
      <c r="S312" s="886">
        <f t="shared" si="12"/>
        <v>0</v>
      </c>
      <c r="T312" s="946">
        <f t="shared" si="13"/>
        <v>-0.30000000000000004</v>
      </c>
      <c r="U312" s="953"/>
      <c r="V312" s="895"/>
      <c r="W312" s="895"/>
      <c r="X312" s="951"/>
      <c r="Y312" s="949"/>
    </row>
    <row r="313" spans="1:25" ht="14.4" customHeight="1" x14ac:dyDescent="0.3">
      <c r="A313" s="914" t="s">
        <v>8624</v>
      </c>
      <c r="B313" s="911">
        <v>2</v>
      </c>
      <c r="C313" s="912">
        <v>1.82</v>
      </c>
      <c r="D313" s="894">
        <v>3.5</v>
      </c>
      <c r="E313" s="910"/>
      <c r="F313" s="905"/>
      <c r="G313" s="888"/>
      <c r="H313" s="904"/>
      <c r="I313" s="905"/>
      <c r="J313" s="888"/>
      <c r="K313" s="906">
        <v>0.91</v>
      </c>
      <c r="L313" s="904">
        <v>3</v>
      </c>
      <c r="M313" s="904">
        <v>24</v>
      </c>
      <c r="N313" s="907">
        <v>8</v>
      </c>
      <c r="O313" s="904" t="s">
        <v>8036</v>
      </c>
      <c r="P313" s="908" t="s">
        <v>8625</v>
      </c>
      <c r="Q313" s="909"/>
      <c r="R313" s="947"/>
      <c r="S313" s="909">
        <f t="shared" si="12"/>
        <v>0</v>
      </c>
      <c r="T313" s="947">
        <f t="shared" si="13"/>
        <v>0</v>
      </c>
      <c r="U313" s="954"/>
      <c r="V313" s="515"/>
      <c r="W313" s="515"/>
      <c r="X313" s="952"/>
      <c r="Y313" s="950"/>
    </row>
    <row r="314" spans="1:25" ht="14.4" customHeight="1" x14ac:dyDescent="0.3">
      <c r="A314" s="913" t="s">
        <v>8626</v>
      </c>
      <c r="B314" s="895"/>
      <c r="C314" s="896"/>
      <c r="D314" s="897"/>
      <c r="E314" s="900"/>
      <c r="F314" s="882"/>
      <c r="G314" s="883"/>
      <c r="H314" s="878">
        <v>1</v>
      </c>
      <c r="I314" s="879">
        <v>2.09</v>
      </c>
      <c r="J314" s="880">
        <v>13</v>
      </c>
      <c r="K314" s="884">
        <v>2.09</v>
      </c>
      <c r="L314" s="881">
        <v>8</v>
      </c>
      <c r="M314" s="881">
        <v>69</v>
      </c>
      <c r="N314" s="885">
        <v>23</v>
      </c>
      <c r="O314" s="881" t="s">
        <v>8036</v>
      </c>
      <c r="P314" s="898" t="s">
        <v>8627</v>
      </c>
      <c r="Q314" s="886"/>
      <c r="R314" s="946"/>
      <c r="S314" s="886">
        <f t="shared" si="12"/>
        <v>1</v>
      </c>
      <c r="T314" s="946">
        <f t="shared" si="13"/>
        <v>2.09</v>
      </c>
      <c r="U314" s="953"/>
      <c r="V314" s="895"/>
      <c r="W314" s="895"/>
      <c r="X314" s="951"/>
      <c r="Y314" s="949"/>
    </row>
    <row r="315" spans="1:25" ht="14.4" customHeight="1" x14ac:dyDescent="0.3">
      <c r="A315" s="914" t="s">
        <v>8628</v>
      </c>
      <c r="B315" s="515">
        <v>1</v>
      </c>
      <c r="C315" s="901">
        <v>0.79</v>
      </c>
      <c r="D315" s="899">
        <v>3</v>
      </c>
      <c r="E315" s="910"/>
      <c r="F315" s="905"/>
      <c r="G315" s="888"/>
      <c r="H315" s="902">
        <v>1</v>
      </c>
      <c r="I315" s="903">
        <v>1.57</v>
      </c>
      <c r="J315" s="887">
        <v>6</v>
      </c>
      <c r="K315" s="906">
        <v>2.09</v>
      </c>
      <c r="L315" s="904">
        <v>8</v>
      </c>
      <c r="M315" s="904">
        <v>69</v>
      </c>
      <c r="N315" s="907">
        <v>23</v>
      </c>
      <c r="O315" s="904" t="s">
        <v>8036</v>
      </c>
      <c r="P315" s="908" t="s">
        <v>8629</v>
      </c>
      <c r="Q315" s="909"/>
      <c r="R315" s="947"/>
      <c r="S315" s="909">
        <f t="shared" si="12"/>
        <v>1</v>
      </c>
      <c r="T315" s="947">
        <f t="shared" si="13"/>
        <v>1.57</v>
      </c>
      <c r="U315" s="954"/>
      <c r="V315" s="515"/>
      <c r="W315" s="515"/>
      <c r="X315" s="952"/>
      <c r="Y315" s="950"/>
    </row>
    <row r="316" spans="1:25" ht="14.4" customHeight="1" x14ac:dyDescent="0.3">
      <c r="A316" s="913" t="s">
        <v>8630</v>
      </c>
      <c r="B316" s="895">
        <v>2</v>
      </c>
      <c r="C316" s="896">
        <v>0.62</v>
      </c>
      <c r="D316" s="897">
        <v>3</v>
      </c>
      <c r="E316" s="900">
        <v>4</v>
      </c>
      <c r="F316" s="882">
        <v>1.24</v>
      </c>
      <c r="G316" s="883">
        <v>2</v>
      </c>
      <c r="H316" s="878">
        <v>5</v>
      </c>
      <c r="I316" s="879">
        <v>1.55</v>
      </c>
      <c r="J316" s="880">
        <v>2.8</v>
      </c>
      <c r="K316" s="884">
        <v>0.31</v>
      </c>
      <c r="L316" s="881">
        <v>1</v>
      </c>
      <c r="M316" s="881">
        <v>9</v>
      </c>
      <c r="N316" s="885">
        <v>3</v>
      </c>
      <c r="O316" s="881" t="s">
        <v>8036</v>
      </c>
      <c r="P316" s="898" t="s">
        <v>8631</v>
      </c>
      <c r="Q316" s="886"/>
      <c r="R316" s="946"/>
      <c r="S316" s="886">
        <f t="shared" si="12"/>
        <v>1</v>
      </c>
      <c r="T316" s="946">
        <f t="shared" si="13"/>
        <v>0.31000000000000005</v>
      </c>
      <c r="U316" s="953"/>
      <c r="V316" s="895"/>
      <c r="W316" s="895"/>
      <c r="X316" s="951"/>
      <c r="Y316" s="949">
        <v>2</v>
      </c>
    </row>
    <row r="317" spans="1:25" ht="14.4" customHeight="1" x14ac:dyDescent="0.3">
      <c r="A317" s="914" t="s">
        <v>8632</v>
      </c>
      <c r="B317" s="515"/>
      <c r="C317" s="901"/>
      <c r="D317" s="899"/>
      <c r="E317" s="910"/>
      <c r="F317" s="905"/>
      <c r="G317" s="888"/>
      <c r="H317" s="902">
        <v>1</v>
      </c>
      <c r="I317" s="903">
        <v>0.39</v>
      </c>
      <c r="J317" s="887">
        <v>2</v>
      </c>
      <c r="K317" s="906">
        <v>0.39</v>
      </c>
      <c r="L317" s="904">
        <v>1</v>
      </c>
      <c r="M317" s="904">
        <v>12</v>
      </c>
      <c r="N317" s="907">
        <v>4</v>
      </c>
      <c r="O317" s="904" t="s">
        <v>8036</v>
      </c>
      <c r="P317" s="908" t="s">
        <v>8633</v>
      </c>
      <c r="Q317" s="909"/>
      <c r="R317" s="947"/>
      <c r="S317" s="909">
        <f t="shared" si="12"/>
        <v>1</v>
      </c>
      <c r="T317" s="947">
        <f t="shared" si="13"/>
        <v>0.39</v>
      </c>
      <c r="U317" s="954"/>
      <c r="V317" s="515"/>
      <c r="W317" s="515"/>
      <c r="X317" s="952"/>
      <c r="Y317" s="950"/>
    </row>
    <row r="318" spans="1:25" ht="14.4" customHeight="1" x14ac:dyDescent="0.3">
      <c r="A318" s="913" t="s">
        <v>8634</v>
      </c>
      <c r="B318" s="895">
        <v>2</v>
      </c>
      <c r="C318" s="896">
        <v>1</v>
      </c>
      <c r="D318" s="897">
        <v>2</v>
      </c>
      <c r="E318" s="900">
        <v>1</v>
      </c>
      <c r="F318" s="882">
        <v>0.5</v>
      </c>
      <c r="G318" s="883">
        <v>3</v>
      </c>
      <c r="H318" s="878">
        <v>5</v>
      </c>
      <c r="I318" s="879">
        <v>2.5</v>
      </c>
      <c r="J318" s="880">
        <v>4.4000000000000004</v>
      </c>
      <c r="K318" s="884">
        <v>0.5</v>
      </c>
      <c r="L318" s="881">
        <v>2</v>
      </c>
      <c r="M318" s="881">
        <v>18</v>
      </c>
      <c r="N318" s="885">
        <v>6</v>
      </c>
      <c r="O318" s="881" t="s">
        <v>8036</v>
      </c>
      <c r="P318" s="898" t="s">
        <v>8635</v>
      </c>
      <c r="Q318" s="886"/>
      <c r="R318" s="946"/>
      <c r="S318" s="886">
        <f t="shared" si="12"/>
        <v>4</v>
      </c>
      <c r="T318" s="946">
        <f t="shared" si="13"/>
        <v>2</v>
      </c>
      <c r="U318" s="953"/>
      <c r="V318" s="895"/>
      <c r="W318" s="895"/>
      <c r="X318" s="951"/>
      <c r="Y318" s="949"/>
    </row>
    <row r="319" spans="1:25" ht="14.4" customHeight="1" x14ac:dyDescent="0.3">
      <c r="A319" s="914" t="s">
        <v>8636</v>
      </c>
      <c r="B319" s="515">
        <v>1</v>
      </c>
      <c r="C319" s="901">
        <v>0.61</v>
      </c>
      <c r="D319" s="899">
        <v>2</v>
      </c>
      <c r="E319" s="910"/>
      <c r="F319" s="905"/>
      <c r="G319" s="888"/>
      <c r="H319" s="902"/>
      <c r="I319" s="903"/>
      <c r="J319" s="887"/>
      <c r="K319" s="906">
        <v>0.61</v>
      </c>
      <c r="L319" s="904">
        <v>2</v>
      </c>
      <c r="M319" s="904">
        <v>18</v>
      </c>
      <c r="N319" s="907">
        <v>6</v>
      </c>
      <c r="O319" s="904" t="s">
        <v>8036</v>
      </c>
      <c r="P319" s="908" t="s">
        <v>8637</v>
      </c>
      <c r="Q319" s="909"/>
      <c r="R319" s="947"/>
      <c r="S319" s="909">
        <f t="shared" si="12"/>
        <v>0</v>
      </c>
      <c r="T319" s="947">
        <f t="shared" si="13"/>
        <v>0</v>
      </c>
      <c r="U319" s="954"/>
      <c r="V319" s="515"/>
      <c r="W319" s="515"/>
      <c r="X319" s="952"/>
      <c r="Y319" s="950"/>
    </row>
    <row r="320" spans="1:25" ht="14.4" customHeight="1" x14ac:dyDescent="0.3">
      <c r="A320" s="913" t="s">
        <v>8638</v>
      </c>
      <c r="B320" s="895"/>
      <c r="C320" s="896"/>
      <c r="D320" s="897"/>
      <c r="E320" s="900">
        <v>1</v>
      </c>
      <c r="F320" s="882">
        <v>0.7</v>
      </c>
      <c r="G320" s="883">
        <v>3</v>
      </c>
      <c r="H320" s="878">
        <v>1</v>
      </c>
      <c r="I320" s="879">
        <v>0.7</v>
      </c>
      <c r="J320" s="880">
        <v>2</v>
      </c>
      <c r="K320" s="884">
        <v>0.7</v>
      </c>
      <c r="L320" s="881">
        <v>2</v>
      </c>
      <c r="M320" s="881">
        <v>15</v>
      </c>
      <c r="N320" s="885">
        <v>5</v>
      </c>
      <c r="O320" s="881" t="s">
        <v>8036</v>
      </c>
      <c r="P320" s="898" t="s">
        <v>8639</v>
      </c>
      <c r="Q320" s="886"/>
      <c r="R320" s="946"/>
      <c r="S320" s="886">
        <f t="shared" si="12"/>
        <v>0</v>
      </c>
      <c r="T320" s="946">
        <f t="shared" si="13"/>
        <v>0</v>
      </c>
      <c r="U320" s="953"/>
      <c r="V320" s="895"/>
      <c r="W320" s="895"/>
      <c r="X320" s="951"/>
      <c r="Y320" s="949"/>
    </row>
    <row r="321" spans="1:25" ht="14.4" customHeight="1" x14ac:dyDescent="0.3">
      <c r="A321" s="913" t="s">
        <v>8640</v>
      </c>
      <c r="B321" s="895">
        <v>1</v>
      </c>
      <c r="C321" s="896">
        <v>0.2</v>
      </c>
      <c r="D321" s="897">
        <v>6</v>
      </c>
      <c r="E321" s="900"/>
      <c r="F321" s="882"/>
      <c r="G321" s="883"/>
      <c r="H321" s="878">
        <v>2</v>
      </c>
      <c r="I321" s="879">
        <v>0.39</v>
      </c>
      <c r="J321" s="880">
        <v>2.5</v>
      </c>
      <c r="K321" s="884">
        <v>0.2</v>
      </c>
      <c r="L321" s="881">
        <v>1</v>
      </c>
      <c r="M321" s="881">
        <v>9</v>
      </c>
      <c r="N321" s="885">
        <v>3</v>
      </c>
      <c r="O321" s="881" t="s">
        <v>8036</v>
      </c>
      <c r="P321" s="898" t="s">
        <v>8641</v>
      </c>
      <c r="Q321" s="886"/>
      <c r="R321" s="946"/>
      <c r="S321" s="886">
        <f t="shared" si="12"/>
        <v>2</v>
      </c>
      <c r="T321" s="946">
        <f t="shared" si="13"/>
        <v>0.39</v>
      </c>
      <c r="U321" s="953"/>
      <c r="V321" s="895"/>
      <c r="W321" s="895"/>
      <c r="X321" s="951"/>
      <c r="Y321" s="949"/>
    </row>
    <row r="322" spans="1:25" ht="14.4" customHeight="1" x14ac:dyDescent="0.3">
      <c r="A322" s="913" t="s">
        <v>8642</v>
      </c>
      <c r="B322" s="895">
        <v>10</v>
      </c>
      <c r="C322" s="896">
        <v>3.3</v>
      </c>
      <c r="D322" s="897">
        <v>2.1</v>
      </c>
      <c r="E322" s="900">
        <v>8</v>
      </c>
      <c r="F322" s="882">
        <v>2.64</v>
      </c>
      <c r="G322" s="883">
        <v>2.2999999999999998</v>
      </c>
      <c r="H322" s="878">
        <v>18</v>
      </c>
      <c r="I322" s="879">
        <v>5.95</v>
      </c>
      <c r="J322" s="889">
        <v>2.8</v>
      </c>
      <c r="K322" s="884">
        <v>0.33</v>
      </c>
      <c r="L322" s="881">
        <v>1</v>
      </c>
      <c r="M322" s="881">
        <v>6</v>
      </c>
      <c r="N322" s="885">
        <v>2</v>
      </c>
      <c r="O322" s="881" t="s">
        <v>8036</v>
      </c>
      <c r="P322" s="898" t="s">
        <v>8643</v>
      </c>
      <c r="Q322" s="886"/>
      <c r="R322" s="946"/>
      <c r="S322" s="886">
        <f t="shared" si="12"/>
        <v>10</v>
      </c>
      <c r="T322" s="946">
        <f t="shared" si="13"/>
        <v>3.31</v>
      </c>
      <c r="U322" s="953"/>
      <c r="V322" s="895"/>
      <c r="W322" s="895"/>
      <c r="X322" s="951"/>
      <c r="Y322" s="949">
        <v>16</v>
      </c>
    </row>
    <row r="323" spans="1:25" ht="14.4" customHeight="1" x14ac:dyDescent="0.3">
      <c r="A323" s="914" t="s">
        <v>8644</v>
      </c>
      <c r="B323" s="515">
        <v>1</v>
      </c>
      <c r="C323" s="901">
        <v>0.56000000000000005</v>
      </c>
      <c r="D323" s="899">
        <v>10</v>
      </c>
      <c r="E323" s="910"/>
      <c r="F323" s="905"/>
      <c r="G323" s="888"/>
      <c r="H323" s="902"/>
      <c r="I323" s="903"/>
      <c r="J323" s="887"/>
      <c r="K323" s="906">
        <v>0.56000000000000005</v>
      </c>
      <c r="L323" s="904">
        <v>2</v>
      </c>
      <c r="M323" s="904">
        <v>15</v>
      </c>
      <c r="N323" s="907">
        <v>5</v>
      </c>
      <c r="O323" s="904" t="s">
        <v>8036</v>
      </c>
      <c r="P323" s="908" t="s">
        <v>8645</v>
      </c>
      <c r="Q323" s="909"/>
      <c r="R323" s="947"/>
      <c r="S323" s="909">
        <f t="shared" si="12"/>
        <v>0</v>
      </c>
      <c r="T323" s="947">
        <f t="shared" si="13"/>
        <v>0</v>
      </c>
      <c r="U323" s="954"/>
      <c r="V323" s="515"/>
      <c r="W323" s="515"/>
      <c r="X323" s="952"/>
      <c r="Y323" s="950"/>
    </row>
    <row r="324" spans="1:25" ht="14.4" customHeight="1" x14ac:dyDescent="0.3">
      <c r="A324" s="913" t="s">
        <v>8646</v>
      </c>
      <c r="B324" s="895"/>
      <c r="C324" s="896"/>
      <c r="D324" s="897"/>
      <c r="E324" s="900"/>
      <c r="F324" s="882"/>
      <c r="G324" s="883"/>
      <c r="H324" s="878">
        <v>1</v>
      </c>
      <c r="I324" s="879">
        <v>0.39</v>
      </c>
      <c r="J324" s="880">
        <v>2</v>
      </c>
      <c r="K324" s="884">
        <v>0.39</v>
      </c>
      <c r="L324" s="881">
        <v>2</v>
      </c>
      <c r="M324" s="881">
        <v>15</v>
      </c>
      <c r="N324" s="885">
        <v>5</v>
      </c>
      <c r="O324" s="881" t="s">
        <v>8036</v>
      </c>
      <c r="P324" s="898" t="s">
        <v>8647</v>
      </c>
      <c r="Q324" s="886"/>
      <c r="R324" s="946"/>
      <c r="S324" s="886">
        <f t="shared" si="12"/>
        <v>1</v>
      </c>
      <c r="T324" s="946">
        <f t="shared" si="13"/>
        <v>0.39</v>
      </c>
      <c r="U324" s="953"/>
      <c r="V324" s="895"/>
      <c r="W324" s="895"/>
      <c r="X324" s="951"/>
      <c r="Y324" s="949"/>
    </row>
    <row r="325" spans="1:25" ht="14.4" customHeight="1" x14ac:dyDescent="0.3">
      <c r="A325" s="913" t="s">
        <v>8648</v>
      </c>
      <c r="B325" s="895"/>
      <c r="C325" s="896"/>
      <c r="D325" s="897"/>
      <c r="E325" s="900"/>
      <c r="F325" s="882"/>
      <c r="G325" s="883"/>
      <c r="H325" s="878">
        <v>3</v>
      </c>
      <c r="I325" s="879">
        <v>0.83</v>
      </c>
      <c r="J325" s="880">
        <v>2</v>
      </c>
      <c r="K325" s="884">
        <v>0.28000000000000003</v>
      </c>
      <c r="L325" s="881">
        <v>1</v>
      </c>
      <c r="M325" s="881">
        <v>9</v>
      </c>
      <c r="N325" s="885">
        <v>3</v>
      </c>
      <c r="O325" s="881" t="s">
        <v>8036</v>
      </c>
      <c r="P325" s="898" t="s">
        <v>8649</v>
      </c>
      <c r="Q325" s="886"/>
      <c r="R325" s="946"/>
      <c r="S325" s="886">
        <f t="shared" si="12"/>
        <v>3</v>
      </c>
      <c r="T325" s="946">
        <f t="shared" si="13"/>
        <v>0.83</v>
      </c>
      <c r="U325" s="953"/>
      <c r="V325" s="895"/>
      <c r="W325" s="895"/>
      <c r="X325" s="951"/>
      <c r="Y325" s="949"/>
    </row>
    <row r="326" spans="1:25" ht="14.4" customHeight="1" x14ac:dyDescent="0.3">
      <c r="A326" s="914" t="s">
        <v>8650</v>
      </c>
      <c r="B326" s="515"/>
      <c r="C326" s="901"/>
      <c r="D326" s="899"/>
      <c r="E326" s="910"/>
      <c r="F326" s="905"/>
      <c r="G326" s="888"/>
      <c r="H326" s="902">
        <v>1</v>
      </c>
      <c r="I326" s="903">
        <v>1.3</v>
      </c>
      <c r="J326" s="887">
        <v>4</v>
      </c>
      <c r="K326" s="906">
        <v>1.3</v>
      </c>
      <c r="L326" s="904">
        <v>2</v>
      </c>
      <c r="M326" s="904">
        <v>21</v>
      </c>
      <c r="N326" s="907">
        <v>7</v>
      </c>
      <c r="O326" s="904" t="s">
        <v>8036</v>
      </c>
      <c r="P326" s="908" t="s">
        <v>8651</v>
      </c>
      <c r="Q326" s="909"/>
      <c r="R326" s="947"/>
      <c r="S326" s="909">
        <f t="shared" ref="S326:S341" si="14">H326-E326</f>
        <v>1</v>
      </c>
      <c r="T326" s="947">
        <f t="shared" ref="T326:T341" si="15">I326-F326</f>
        <v>1.3</v>
      </c>
      <c r="U326" s="954"/>
      <c r="V326" s="515"/>
      <c r="W326" s="515"/>
      <c r="X326" s="952"/>
      <c r="Y326" s="950"/>
    </row>
    <row r="327" spans="1:25" ht="14.4" customHeight="1" x14ac:dyDescent="0.3">
      <c r="A327" s="913" t="s">
        <v>8652</v>
      </c>
      <c r="B327" s="895"/>
      <c r="C327" s="896"/>
      <c r="D327" s="897"/>
      <c r="E327" s="878">
        <v>1</v>
      </c>
      <c r="F327" s="879">
        <v>2.68</v>
      </c>
      <c r="G327" s="880">
        <v>18</v>
      </c>
      <c r="H327" s="881"/>
      <c r="I327" s="882"/>
      <c r="J327" s="883"/>
      <c r="K327" s="884">
        <v>2.68</v>
      </c>
      <c r="L327" s="881">
        <v>6</v>
      </c>
      <c r="M327" s="881">
        <v>57</v>
      </c>
      <c r="N327" s="885">
        <v>19</v>
      </c>
      <c r="O327" s="881" t="s">
        <v>8036</v>
      </c>
      <c r="P327" s="898" t="s">
        <v>8653</v>
      </c>
      <c r="Q327" s="886"/>
      <c r="R327" s="946"/>
      <c r="S327" s="886">
        <f t="shared" si="14"/>
        <v>-1</v>
      </c>
      <c r="T327" s="946">
        <f t="shared" si="15"/>
        <v>-2.68</v>
      </c>
      <c r="U327" s="953"/>
      <c r="V327" s="895"/>
      <c r="W327" s="895"/>
      <c r="X327" s="951"/>
      <c r="Y327" s="949"/>
    </row>
    <row r="328" spans="1:25" ht="14.4" customHeight="1" x14ac:dyDescent="0.3">
      <c r="A328" s="913" t="s">
        <v>8654</v>
      </c>
      <c r="B328" s="895">
        <v>4</v>
      </c>
      <c r="C328" s="896">
        <v>2.27</v>
      </c>
      <c r="D328" s="897">
        <v>3.3</v>
      </c>
      <c r="E328" s="900">
        <v>1</v>
      </c>
      <c r="F328" s="882">
        <v>0.56999999999999995</v>
      </c>
      <c r="G328" s="883">
        <v>4</v>
      </c>
      <c r="H328" s="878">
        <v>4</v>
      </c>
      <c r="I328" s="879">
        <v>2.2599999999999998</v>
      </c>
      <c r="J328" s="880">
        <v>3.5</v>
      </c>
      <c r="K328" s="884">
        <v>0.56999999999999995</v>
      </c>
      <c r="L328" s="881">
        <v>2</v>
      </c>
      <c r="M328" s="881">
        <v>15</v>
      </c>
      <c r="N328" s="885">
        <v>5</v>
      </c>
      <c r="O328" s="881" t="s">
        <v>8036</v>
      </c>
      <c r="P328" s="898" t="s">
        <v>8655</v>
      </c>
      <c r="Q328" s="886"/>
      <c r="R328" s="946"/>
      <c r="S328" s="886">
        <f t="shared" si="14"/>
        <v>3</v>
      </c>
      <c r="T328" s="946">
        <f t="shared" si="15"/>
        <v>1.69</v>
      </c>
      <c r="U328" s="953"/>
      <c r="V328" s="895"/>
      <c r="W328" s="895"/>
      <c r="X328" s="951"/>
      <c r="Y328" s="949">
        <v>3</v>
      </c>
    </row>
    <row r="329" spans="1:25" ht="14.4" customHeight="1" x14ac:dyDescent="0.3">
      <c r="A329" s="914" t="s">
        <v>8656</v>
      </c>
      <c r="B329" s="515"/>
      <c r="C329" s="901"/>
      <c r="D329" s="899"/>
      <c r="E329" s="910">
        <v>1</v>
      </c>
      <c r="F329" s="905">
        <v>1.1100000000000001</v>
      </c>
      <c r="G329" s="888">
        <v>4</v>
      </c>
      <c r="H329" s="902"/>
      <c r="I329" s="903"/>
      <c r="J329" s="887"/>
      <c r="K329" s="906">
        <v>1.1100000000000001</v>
      </c>
      <c r="L329" s="904">
        <v>3</v>
      </c>
      <c r="M329" s="904">
        <v>30</v>
      </c>
      <c r="N329" s="907">
        <v>10</v>
      </c>
      <c r="O329" s="904" t="s">
        <v>8036</v>
      </c>
      <c r="P329" s="908" t="s">
        <v>8655</v>
      </c>
      <c r="Q329" s="909"/>
      <c r="R329" s="947"/>
      <c r="S329" s="909">
        <f t="shared" si="14"/>
        <v>-1</v>
      </c>
      <c r="T329" s="947">
        <f t="shared" si="15"/>
        <v>-1.1100000000000001</v>
      </c>
      <c r="U329" s="954"/>
      <c r="V329" s="515"/>
      <c r="W329" s="515"/>
      <c r="X329" s="952"/>
      <c r="Y329" s="950"/>
    </row>
    <row r="330" spans="1:25" ht="14.4" customHeight="1" x14ac:dyDescent="0.3">
      <c r="A330" s="913" t="s">
        <v>8657</v>
      </c>
      <c r="B330" s="895">
        <v>1</v>
      </c>
      <c r="C330" s="896">
        <v>0.64</v>
      </c>
      <c r="D330" s="897">
        <v>3</v>
      </c>
      <c r="E330" s="900">
        <v>2</v>
      </c>
      <c r="F330" s="882">
        <v>1.29</v>
      </c>
      <c r="G330" s="883">
        <v>3</v>
      </c>
      <c r="H330" s="878">
        <v>2</v>
      </c>
      <c r="I330" s="879">
        <v>1.29</v>
      </c>
      <c r="J330" s="880">
        <v>2</v>
      </c>
      <c r="K330" s="884">
        <v>0.64</v>
      </c>
      <c r="L330" s="881">
        <v>1</v>
      </c>
      <c r="M330" s="881">
        <v>12</v>
      </c>
      <c r="N330" s="885">
        <v>4</v>
      </c>
      <c r="O330" s="881" t="s">
        <v>8036</v>
      </c>
      <c r="P330" s="898" t="s">
        <v>8658</v>
      </c>
      <c r="Q330" s="886"/>
      <c r="R330" s="946"/>
      <c r="S330" s="886">
        <f t="shared" si="14"/>
        <v>0</v>
      </c>
      <c r="T330" s="946">
        <f t="shared" si="15"/>
        <v>0</v>
      </c>
      <c r="U330" s="953"/>
      <c r="V330" s="895"/>
      <c r="W330" s="895"/>
      <c r="X330" s="951"/>
      <c r="Y330" s="949"/>
    </row>
    <row r="331" spans="1:25" ht="14.4" customHeight="1" x14ac:dyDescent="0.3">
      <c r="A331" s="914" t="s">
        <v>8659</v>
      </c>
      <c r="B331" s="515"/>
      <c r="C331" s="901"/>
      <c r="D331" s="899"/>
      <c r="E331" s="910">
        <v>2</v>
      </c>
      <c r="F331" s="905">
        <v>2.36</v>
      </c>
      <c r="G331" s="888">
        <v>2</v>
      </c>
      <c r="H331" s="902">
        <v>2</v>
      </c>
      <c r="I331" s="903">
        <v>3.35</v>
      </c>
      <c r="J331" s="887">
        <v>3</v>
      </c>
      <c r="K331" s="906">
        <v>2.17</v>
      </c>
      <c r="L331" s="904">
        <v>4</v>
      </c>
      <c r="M331" s="904">
        <v>39</v>
      </c>
      <c r="N331" s="907">
        <v>13</v>
      </c>
      <c r="O331" s="904" t="s">
        <v>8036</v>
      </c>
      <c r="P331" s="908" t="s">
        <v>8658</v>
      </c>
      <c r="Q331" s="909"/>
      <c r="R331" s="947"/>
      <c r="S331" s="909">
        <f t="shared" si="14"/>
        <v>0</v>
      </c>
      <c r="T331" s="947">
        <f t="shared" si="15"/>
        <v>0.99000000000000021</v>
      </c>
      <c r="U331" s="954"/>
      <c r="V331" s="515"/>
      <c r="W331" s="515"/>
      <c r="X331" s="952"/>
      <c r="Y331" s="950"/>
    </row>
    <row r="332" spans="1:25" ht="14.4" customHeight="1" x14ac:dyDescent="0.3">
      <c r="A332" s="913" t="s">
        <v>8660</v>
      </c>
      <c r="B332" s="891">
        <v>3</v>
      </c>
      <c r="C332" s="892">
        <v>0.94</v>
      </c>
      <c r="D332" s="893">
        <v>4</v>
      </c>
      <c r="E332" s="900">
        <v>1</v>
      </c>
      <c r="F332" s="882">
        <v>0.31</v>
      </c>
      <c r="G332" s="883">
        <v>1</v>
      </c>
      <c r="H332" s="881">
        <v>1</v>
      </c>
      <c r="I332" s="882">
        <v>0.31</v>
      </c>
      <c r="J332" s="883">
        <v>3</v>
      </c>
      <c r="K332" s="884">
        <v>0.31</v>
      </c>
      <c r="L332" s="881">
        <v>1</v>
      </c>
      <c r="M332" s="881">
        <v>12</v>
      </c>
      <c r="N332" s="885">
        <v>4</v>
      </c>
      <c r="O332" s="881" t="s">
        <v>8036</v>
      </c>
      <c r="P332" s="898" t="s">
        <v>8661</v>
      </c>
      <c r="Q332" s="886"/>
      <c r="R332" s="946"/>
      <c r="S332" s="886">
        <f t="shared" si="14"/>
        <v>0</v>
      </c>
      <c r="T332" s="946">
        <f t="shared" si="15"/>
        <v>0</v>
      </c>
      <c r="U332" s="953"/>
      <c r="V332" s="895"/>
      <c r="W332" s="895"/>
      <c r="X332" s="951"/>
      <c r="Y332" s="949"/>
    </row>
    <row r="333" spans="1:25" ht="14.4" customHeight="1" x14ac:dyDescent="0.3">
      <c r="A333" s="913" t="s">
        <v>8662</v>
      </c>
      <c r="B333" s="895">
        <v>8</v>
      </c>
      <c r="C333" s="896">
        <v>2.08</v>
      </c>
      <c r="D333" s="897">
        <v>2.8</v>
      </c>
      <c r="E333" s="900">
        <v>7</v>
      </c>
      <c r="F333" s="882">
        <v>1.85</v>
      </c>
      <c r="G333" s="883">
        <v>2.4</v>
      </c>
      <c r="H333" s="878">
        <v>8</v>
      </c>
      <c r="I333" s="879">
        <v>2.0499999999999998</v>
      </c>
      <c r="J333" s="880">
        <v>1.9</v>
      </c>
      <c r="K333" s="884">
        <v>0.26</v>
      </c>
      <c r="L333" s="881">
        <v>1</v>
      </c>
      <c r="M333" s="881">
        <v>9</v>
      </c>
      <c r="N333" s="885">
        <v>3</v>
      </c>
      <c r="O333" s="881" t="s">
        <v>8036</v>
      </c>
      <c r="P333" s="898" t="s">
        <v>8663</v>
      </c>
      <c r="Q333" s="886"/>
      <c r="R333" s="946"/>
      <c r="S333" s="886">
        <f t="shared" si="14"/>
        <v>1</v>
      </c>
      <c r="T333" s="946">
        <f t="shared" si="15"/>
        <v>0.19999999999999973</v>
      </c>
      <c r="U333" s="953"/>
      <c r="V333" s="895"/>
      <c r="W333" s="895"/>
      <c r="X333" s="951"/>
      <c r="Y333" s="949"/>
    </row>
    <row r="334" spans="1:25" ht="14.4" customHeight="1" x14ac:dyDescent="0.3">
      <c r="A334" s="914" t="s">
        <v>8664</v>
      </c>
      <c r="B334" s="515"/>
      <c r="C334" s="901"/>
      <c r="D334" s="899"/>
      <c r="E334" s="910">
        <v>1</v>
      </c>
      <c r="F334" s="905">
        <v>0.36</v>
      </c>
      <c r="G334" s="888">
        <v>2</v>
      </c>
      <c r="H334" s="902">
        <v>1</v>
      </c>
      <c r="I334" s="903">
        <v>0.36</v>
      </c>
      <c r="J334" s="887">
        <v>3</v>
      </c>
      <c r="K334" s="906">
        <v>0.36</v>
      </c>
      <c r="L334" s="904">
        <v>1</v>
      </c>
      <c r="M334" s="904">
        <v>12</v>
      </c>
      <c r="N334" s="907">
        <v>4</v>
      </c>
      <c r="O334" s="904" t="s">
        <v>8036</v>
      </c>
      <c r="P334" s="908" t="s">
        <v>8665</v>
      </c>
      <c r="Q334" s="909"/>
      <c r="R334" s="947"/>
      <c r="S334" s="909">
        <f t="shared" si="14"/>
        <v>0</v>
      </c>
      <c r="T334" s="947">
        <f t="shared" si="15"/>
        <v>0</v>
      </c>
      <c r="U334" s="954"/>
      <c r="V334" s="515"/>
      <c r="W334" s="515"/>
      <c r="X334" s="952"/>
      <c r="Y334" s="950"/>
    </row>
    <row r="335" spans="1:25" ht="14.4" customHeight="1" x14ac:dyDescent="0.3">
      <c r="A335" s="914" t="s">
        <v>8666</v>
      </c>
      <c r="B335" s="515"/>
      <c r="C335" s="901"/>
      <c r="D335" s="899"/>
      <c r="E335" s="910"/>
      <c r="F335" s="905"/>
      <c r="G335" s="888"/>
      <c r="H335" s="902">
        <v>1</v>
      </c>
      <c r="I335" s="903">
        <v>0.85</v>
      </c>
      <c r="J335" s="887">
        <v>7</v>
      </c>
      <c r="K335" s="906">
        <v>0.85</v>
      </c>
      <c r="L335" s="904">
        <v>3</v>
      </c>
      <c r="M335" s="904">
        <v>24</v>
      </c>
      <c r="N335" s="907">
        <v>8</v>
      </c>
      <c r="O335" s="904" t="s">
        <v>8036</v>
      </c>
      <c r="P335" s="908" t="s">
        <v>8667</v>
      </c>
      <c r="Q335" s="909"/>
      <c r="R335" s="947"/>
      <c r="S335" s="909">
        <f t="shared" si="14"/>
        <v>1</v>
      </c>
      <c r="T335" s="947">
        <f t="shared" si="15"/>
        <v>0.85</v>
      </c>
      <c r="U335" s="954"/>
      <c r="V335" s="515"/>
      <c r="W335" s="515"/>
      <c r="X335" s="952"/>
      <c r="Y335" s="950"/>
    </row>
    <row r="336" spans="1:25" ht="14.4" customHeight="1" x14ac:dyDescent="0.3">
      <c r="A336" s="913" t="s">
        <v>8668</v>
      </c>
      <c r="B336" s="895">
        <v>7</v>
      </c>
      <c r="C336" s="896">
        <v>7.02</v>
      </c>
      <c r="D336" s="897">
        <v>5</v>
      </c>
      <c r="E336" s="900">
        <v>9</v>
      </c>
      <c r="F336" s="882">
        <v>9.0299999999999994</v>
      </c>
      <c r="G336" s="883">
        <v>5.8</v>
      </c>
      <c r="H336" s="878">
        <v>16</v>
      </c>
      <c r="I336" s="879">
        <v>16.04</v>
      </c>
      <c r="J336" s="880">
        <v>5.3</v>
      </c>
      <c r="K336" s="884">
        <v>1</v>
      </c>
      <c r="L336" s="881">
        <v>2</v>
      </c>
      <c r="M336" s="881">
        <v>18</v>
      </c>
      <c r="N336" s="885">
        <v>6</v>
      </c>
      <c r="O336" s="881" t="s">
        <v>8036</v>
      </c>
      <c r="P336" s="898" t="s">
        <v>8669</v>
      </c>
      <c r="Q336" s="886"/>
      <c r="R336" s="946"/>
      <c r="S336" s="886">
        <f t="shared" si="14"/>
        <v>7</v>
      </c>
      <c r="T336" s="946">
        <f t="shared" si="15"/>
        <v>7.01</v>
      </c>
      <c r="U336" s="953"/>
      <c r="V336" s="895"/>
      <c r="W336" s="895"/>
      <c r="X336" s="951"/>
      <c r="Y336" s="949">
        <v>14</v>
      </c>
    </row>
    <row r="337" spans="1:25" ht="14.4" customHeight="1" x14ac:dyDescent="0.3">
      <c r="A337" s="914" t="s">
        <v>8670</v>
      </c>
      <c r="B337" s="515">
        <v>1</v>
      </c>
      <c r="C337" s="901">
        <v>2.2599999999999998</v>
      </c>
      <c r="D337" s="899">
        <v>13</v>
      </c>
      <c r="E337" s="910"/>
      <c r="F337" s="905"/>
      <c r="G337" s="888"/>
      <c r="H337" s="902">
        <v>1</v>
      </c>
      <c r="I337" s="903">
        <v>2.2599999999999998</v>
      </c>
      <c r="J337" s="890">
        <v>16</v>
      </c>
      <c r="K337" s="906">
        <v>2.2599999999999998</v>
      </c>
      <c r="L337" s="904">
        <v>4</v>
      </c>
      <c r="M337" s="904">
        <v>39</v>
      </c>
      <c r="N337" s="907">
        <v>13</v>
      </c>
      <c r="O337" s="904" t="s">
        <v>8036</v>
      </c>
      <c r="P337" s="908" t="s">
        <v>8671</v>
      </c>
      <c r="Q337" s="909"/>
      <c r="R337" s="947"/>
      <c r="S337" s="909">
        <f t="shared" si="14"/>
        <v>1</v>
      </c>
      <c r="T337" s="947">
        <f t="shared" si="15"/>
        <v>2.2599999999999998</v>
      </c>
      <c r="U337" s="954"/>
      <c r="V337" s="515"/>
      <c r="W337" s="515"/>
      <c r="X337" s="952"/>
      <c r="Y337" s="950">
        <v>3</v>
      </c>
    </row>
    <row r="338" spans="1:25" ht="14.4" customHeight="1" x14ac:dyDescent="0.3">
      <c r="A338" s="914" t="s">
        <v>8672</v>
      </c>
      <c r="B338" s="515"/>
      <c r="C338" s="901"/>
      <c r="D338" s="899"/>
      <c r="E338" s="910">
        <v>1</v>
      </c>
      <c r="F338" s="905">
        <v>4.42</v>
      </c>
      <c r="G338" s="888">
        <v>13</v>
      </c>
      <c r="H338" s="902">
        <v>1</v>
      </c>
      <c r="I338" s="903">
        <v>4.42</v>
      </c>
      <c r="J338" s="887">
        <v>12</v>
      </c>
      <c r="K338" s="906">
        <v>4.42</v>
      </c>
      <c r="L338" s="904">
        <v>6</v>
      </c>
      <c r="M338" s="904">
        <v>57</v>
      </c>
      <c r="N338" s="907">
        <v>19</v>
      </c>
      <c r="O338" s="904" t="s">
        <v>8036</v>
      </c>
      <c r="P338" s="908" t="s">
        <v>8673</v>
      </c>
      <c r="Q338" s="909"/>
      <c r="R338" s="947"/>
      <c r="S338" s="909">
        <f t="shared" si="14"/>
        <v>0</v>
      </c>
      <c r="T338" s="947">
        <f t="shared" si="15"/>
        <v>0</v>
      </c>
      <c r="U338" s="954"/>
      <c r="V338" s="515"/>
      <c r="W338" s="515"/>
      <c r="X338" s="952"/>
      <c r="Y338" s="950"/>
    </row>
    <row r="339" spans="1:25" ht="14.4" customHeight="1" x14ac:dyDescent="0.3">
      <c r="A339" s="913" t="s">
        <v>8674</v>
      </c>
      <c r="B339" s="891">
        <v>2</v>
      </c>
      <c r="C339" s="892">
        <v>1.36</v>
      </c>
      <c r="D339" s="893">
        <v>6.5</v>
      </c>
      <c r="E339" s="900">
        <v>1</v>
      </c>
      <c r="F339" s="882">
        <v>1.24</v>
      </c>
      <c r="G339" s="883">
        <v>3</v>
      </c>
      <c r="H339" s="881">
        <v>2</v>
      </c>
      <c r="I339" s="882">
        <v>1.36</v>
      </c>
      <c r="J339" s="883">
        <v>3.5</v>
      </c>
      <c r="K339" s="884">
        <v>0.68</v>
      </c>
      <c r="L339" s="881">
        <v>2</v>
      </c>
      <c r="M339" s="881">
        <v>15</v>
      </c>
      <c r="N339" s="885">
        <v>5</v>
      </c>
      <c r="O339" s="881" t="s">
        <v>8036</v>
      </c>
      <c r="P339" s="898" t="s">
        <v>8675</v>
      </c>
      <c r="Q339" s="886"/>
      <c r="R339" s="946"/>
      <c r="S339" s="886">
        <f t="shared" si="14"/>
        <v>1</v>
      </c>
      <c r="T339" s="946">
        <f t="shared" si="15"/>
        <v>0.12000000000000011</v>
      </c>
      <c r="U339" s="953"/>
      <c r="V339" s="895"/>
      <c r="W339" s="895"/>
      <c r="X339" s="951"/>
      <c r="Y339" s="949"/>
    </row>
    <row r="340" spans="1:25" ht="14.4" customHeight="1" x14ac:dyDescent="0.3">
      <c r="A340" s="914" t="s">
        <v>8676</v>
      </c>
      <c r="B340" s="911">
        <v>1</v>
      </c>
      <c r="C340" s="912">
        <v>1.1499999999999999</v>
      </c>
      <c r="D340" s="894">
        <v>3</v>
      </c>
      <c r="E340" s="910">
        <v>1</v>
      </c>
      <c r="F340" s="905">
        <v>0.79</v>
      </c>
      <c r="G340" s="888">
        <v>2</v>
      </c>
      <c r="H340" s="904"/>
      <c r="I340" s="905"/>
      <c r="J340" s="888"/>
      <c r="K340" s="906">
        <v>1.1499999999999999</v>
      </c>
      <c r="L340" s="904">
        <v>3</v>
      </c>
      <c r="M340" s="904">
        <v>27</v>
      </c>
      <c r="N340" s="907">
        <v>9</v>
      </c>
      <c r="O340" s="904" t="s">
        <v>8036</v>
      </c>
      <c r="P340" s="908" t="s">
        <v>8677</v>
      </c>
      <c r="Q340" s="909"/>
      <c r="R340" s="947"/>
      <c r="S340" s="909">
        <f t="shared" si="14"/>
        <v>-1</v>
      </c>
      <c r="T340" s="947">
        <f t="shared" si="15"/>
        <v>-0.79</v>
      </c>
      <c r="U340" s="954"/>
      <c r="V340" s="515"/>
      <c r="W340" s="515"/>
      <c r="X340" s="952"/>
      <c r="Y340" s="950"/>
    </row>
    <row r="341" spans="1:25" ht="14.4" customHeight="1" thickBot="1" x14ac:dyDescent="0.35">
      <c r="A341" s="929" t="s">
        <v>8678</v>
      </c>
      <c r="B341" s="930">
        <v>2</v>
      </c>
      <c r="C341" s="931">
        <v>0.22</v>
      </c>
      <c r="D341" s="932">
        <v>2.5</v>
      </c>
      <c r="E341" s="933">
        <v>3</v>
      </c>
      <c r="F341" s="934">
        <v>0.34</v>
      </c>
      <c r="G341" s="935">
        <v>3.3</v>
      </c>
      <c r="H341" s="936"/>
      <c r="I341" s="937"/>
      <c r="J341" s="938"/>
      <c r="K341" s="939">
        <v>0.11</v>
      </c>
      <c r="L341" s="936">
        <v>2</v>
      </c>
      <c r="M341" s="936">
        <v>15</v>
      </c>
      <c r="N341" s="940">
        <v>5</v>
      </c>
      <c r="O341" s="936" t="s">
        <v>8036</v>
      </c>
      <c r="P341" s="941" t="s">
        <v>8679</v>
      </c>
      <c r="Q341" s="942"/>
      <c r="R341" s="948"/>
      <c r="S341" s="942">
        <f t="shared" si="14"/>
        <v>-3</v>
      </c>
      <c r="T341" s="948">
        <f t="shared" si="15"/>
        <v>-0.34</v>
      </c>
      <c r="U341" s="958"/>
      <c r="V341" s="930"/>
      <c r="W341" s="930"/>
      <c r="X341" s="959"/>
      <c r="Y341" s="96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42:Q1048576">
    <cfRule type="cellIs" dxfId="13" priority="10" stopIfTrue="1" operator="lessThan">
      <formula>0</formula>
    </cfRule>
  </conditionalFormatting>
  <conditionalFormatting sqref="W342:W1048576">
    <cfRule type="cellIs" dxfId="12" priority="9" stopIfTrue="1" operator="greaterThan">
      <formula>0</formula>
    </cfRule>
  </conditionalFormatting>
  <conditionalFormatting sqref="X342:X1048576">
    <cfRule type="cellIs" dxfId="11" priority="8" stopIfTrue="1" operator="greaterThan">
      <formula>1</formula>
    </cfRule>
  </conditionalFormatting>
  <conditionalFormatting sqref="X342:X1048576">
    <cfRule type="cellIs" dxfId="10" priority="5" stopIfTrue="1" operator="greaterThan">
      <formula>1</formula>
    </cfRule>
  </conditionalFormatting>
  <conditionalFormatting sqref="W342:W1048576">
    <cfRule type="cellIs" dxfId="9" priority="6" stopIfTrue="1" operator="greaterThan">
      <formula>0</formula>
    </cfRule>
  </conditionalFormatting>
  <conditionalFormatting sqref="Q342:Q1048576">
    <cfRule type="cellIs" dxfId="8" priority="7" stopIfTrue="1" operator="lessThan">
      <formula>0</formula>
    </cfRule>
  </conditionalFormatting>
  <conditionalFormatting sqref="Q5:Q341">
    <cfRule type="cellIs" dxfId="7" priority="4" stopIfTrue="1" operator="lessThan">
      <formula>0</formula>
    </cfRule>
  </conditionalFormatting>
  <conditionalFormatting sqref="X5:X341">
    <cfRule type="cellIs" dxfId="6" priority="2" stopIfTrue="1" operator="greaterThan">
      <formula>1</formula>
    </cfRule>
  </conditionalFormatting>
  <conditionalFormatting sqref="W5:W341">
    <cfRule type="cellIs" dxfId="5" priority="3" stopIfTrue="1" operator="greaterThan">
      <formula>0</formula>
    </cfRule>
  </conditionalFormatting>
  <conditionalFormatting sqref="S5:S34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49" t="s">
        <v>175</v>
      </c>
      <c r="B1" s="549"/>
      <c r="C1" s="549"/>
      <c r="D1" s="549"/>
      <c r="E1" s="549"/>
      <c r="F1" s="549"/>
      <c r="G1" s="549"/>
      <c r="H1" s="549"/>
      <c r="I1" s="549"/>
      <c r="J1" s="549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40"/>
      <c r="B3" s="216">
        <v>2015</v>
      </c>
      <c r="C3" s="44">
        <v>2016</v>
      </c>
      <c r="D3" s="11"/>
      <c r="E3" s="544">
        <v>2017</v>
      </c>
      <c r="F3" s="545"/>
      <c r="G3" s="545"/>
      <c r="H3" s="546"/>
      <c r="I3" s="547">
        <v>2017</v>
      </c>
      <c r="J3" s="548"/>
    </row>
    <row r="4" spans="1:10" ht="14.4" customHeight="1" thickBot="1" x14ac:dyDescent="0.35">
      <c r="A4" s="541"/>
      <c r="B4" s="542" t="s">
        <v>94</v>
      </c>
      <c r="C4" s="543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87" t="s">
        <v>309</v>
      </c>
      <c r="J4" s="488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10081.165650000004</v>
      </c>
      <c r="C5" s="33">
        <v>8107.5467900000003</v>
      </c>
      <c r="D5" s="12"/>
      <c r="E5" s="226">
        <v>8266.9333700000025</v>
      </c>
      <c r="F5" s="32">
        <v>8431.0147628878076</v>
      </c>
      <c r="G5" s="225">
        <f>E5-F5</f>
        <v>-164.08139288780512</v>
      </c>
      <c r="H5" s="231">
        <f>IF(F5&lt;0.00000001,"",E5/F5)</f>
        <v>0.98053835777751575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1285.5002000000002</v>
      </c>
      <c r="C6" s="35">
        <v>1133.3894700000001</v>
      </c>
      <c r="D6" s="12"/>
      <c r="E6" s="227">
        <v>1498.0649100000001</v>
      </c>
      <c r="F6" s="34">
        <v>1662.6973488472483</v>
      </c>
      <c r="G6" s="228">
        <f>E6-F6</f>
        <v>-164.6324388472483</v>
      </c>
      <c r="H6" s="232">
        <f>IF(F6&lt;0.00000001,"",E6/F6)</f>
        <v>0.90098472282920983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23393.797910000005</v>
      </c>
      <c r="C7" s="35">
        <v>25425.691489999997</v>
      </c>
      <c r="D7" s="12"/>
      <c r="E7" s="227">
        <v>27020.162890000003</v>
      </c>
      <c r="F7" s="34">
        <v>27691</v>
      </c>
      <c r="G7" s="228">
        <f>E7-F7</f>
        <v>-670.83710999999676</v>
      </c>
      <c r="H7" s="232">
        <f>IF(F7&lt;0.00000001,"",E7/F7)</f>
        <v>0.97577418258640003</v>
      </c>
    </row>
    <row r="8" spans="1:10" ht="14.4" customHeight="1" thickBot="1" x14ac:dyDescent="0.35">
      <c r="A8" s="1" t="s">
        <v>97</v>
      </c>
      <c r="B8" s="15">
        <v>7312.334690000007</v>
      </c>
      <c r="C8" s="37">
        <v>6799.3063999999886</v>
      </c>
      <c r="D8" s="12"/>
      <c r="E8" s="229">
        <v>6853.3043499999994</v>
      </c>
      <c r="F8" s="36">
        <v>6060.0006578072189</v>
      </c>
      <c r="G8" s="230">
        <f>E8-F8</f>
        <v>793.30369219278055</v>
      </c>
      <c r="H8" s="233">
        <f>IF(F8&lt;0.00000001,"",E8/F8)</f>
        <v>1.1309081858218533</v>
      </c>
    </row>
    <row r="9" spans="1:10" ht="14.4" customHeight="1" thickBot="1" x14ac:dyDescent="0.35">
      <c r="A9" s="2" t="s">
        <v>98</v>
      </c>
      <c r="B9" s="3">
        <v>42072.798450000017</v>
      </c>
      <c r="C9" s="39">
        <v>41465.934149999986</v>
      </c>
      <c r="D9" s="12"/>
      <c r="E9" s="3">
        <v>43638.465520000005</v>
      </c>
      <c r="F9" s="38">
        <v>43844.712769542275</v>
      </c>
      <c r="G9" s="38">
        <f>E9-F9</f>
        <v>-206.24724954226986</v>
      </c>
      <c r="H9" s="234">
        <f>IF(F9&lt;0.00000001,"",E9/F9)</f>
        <v>0.99529596075526028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3330.1109999999999</v>
      </c>
      <c r="C11" s="33">
        <f>IF(ISERROR(VLOOKUP("Celkem:",'ZV Vykáz.-A'!A:H,5,0)),0,VLOOKUP("Celkem:",'ZV Vykáz.-A'!A:H,5,0)/1000)</f>
        <v>3773.7735300000018</v>
      </c>
      <c r="D11" s="12"/>
      <c r="E11" s="226">
        <f>IF(ISERROR(VLOOKUP("Celkem:",'ZV Vykáz.-A'!A:H,8,0)),0,VLOOKUP("Celkem:",'ZV Vykáz.-A'!A:H,8,0)/1000)</f>
        <v>3935.8379100000011</v>
      </c>
      <c r="F11" s="32">
        <f>C11</f>
        <v>3773.7735300000018</v>
      </c>
      <c r="G11" s="225">
        <f>E11-F11</f>
        <v>162.06437999999935</v>
      </c>
      <c r="H11" s="231">
        <f>IF(F11&lt;0.00000001,"",E11/F11)</f>
        <v>1.0429449140791442</v>
      </c>
      <c r="I11" s="225">
        <f>E11-B11</f>
        <v>605.72691000000123</v>
      </c>
      <c r="J11" s="231">
        <f>IF(B11&lt;0.00000001,"",E11/B11)</f>
        <v>1.1818939098426453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25050.089999999997</v>
      </c>
      <c r="C12" s="37">
        <f>IF(ISERROR(VLOOKUP("Celkem",CaseMix!A:D,3,0)),0,VLOOKUP("Celkem",CaseMix!A:D,3,0)*30)</f>
        <v>31042.859999999993</v>
      </c>
      <c r="D12" s="12"/>
      <c r="E12" s="229">
        <f>IF(ISERROR(VLOOKUP("Celkem",CaseMix!A:D,4,0)),0,VLOOKUP("Celkem",CaseMix!A:D,4,0)*30)</f>
        <v>25493.91</v>
      </c>
      <c r="F12" s="36">
        <f>C12</f>
        <v>31042.859999999993</v>
      </c>
      <c r="G12" s="230">
        <f>E12-F12</f>
        <v>-5548.9499999999935</v>
      </c>
      <c r="H12" s="233">
        <f>IF(F12&lt;0.00000001,"",E12/F12)</f>
        <v>0.82124875092050165</v>
      </c>
      <c r="I12" s="230">
        <f>E12-B12</f>
        <v>443.82000000000335</v>
      </c>
      <c r="J12" s="233">
        <f>IF(B12&lt;0.00000001,"",E12/B12)</f>
        <v>1.0177173016144854</v>
      </c>
    </row>
    <row r="13" spans="1:10" ht="14.4" customHeight="1" thickBot="1" x14ac:dyDescent="0.35">
      <c r="A13" s="4" t="s">
        <v>101</v>
      </c>
      <c r="B13" s="9">
        <f>SUM(B11:B12)</f>
        <v>28380.200999999997</v>
      </c>
      <c r="C13" s="41">
        <f>SUM(C11:C12)</f>
        <v>34816.633529999992</v>
      </c>
      <c r="D13" s="12"/>
      <c r="E13" s="9">
        <f>SUM(E11:E12)</f>
        <v>29429.747910000002</v>
      </c>
      <c r="F13" s="40">
        <f>SUM(F11:F12)</f>
        <v>34816.633529999992</v>
      </c>
      <c r="G13" s="40">
        <f>E13-F13</f>
        <v>-5386.88561999999</v>
      </c>
      <c r="H13" s="235">
        <f>IF(F13&lt;0.00000001,"",E13/F13)</f>
        <v>0.84527838926878607</v>
      </c>
      <c r="I13" s="40">
        <f>SUM(I11:I12)</f>
        <v>1049.5469100000046</v>
      </c>
      <c r="J13" s="235">
        <f>IF(B13&lt;0.00000001,"",E13/B13)</f>
        <v>1.036981658797977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0.67454987653667675</v>
      </c>
      <c r="C15" s="43">
        <f>IF(C9=0,"",C13/C9)</f>
        <v>0.83964425844244495</v>
      </c>
      <c r="D15" s="12"/>
      <c r="E15" s="10">
        <f>IF(E9=0,"",E13/E9)</f>
        <v>0.67439923836258664</v>
      </c>
      <c r="F15" s="42">
        <f>IF(F9=0,"",F13/F9)</f>
        <v>0.79408967081171433</v>
      </c>
      <c r="G15" s="42">
        <f>IF(ISERROR(F15-E15),"",E15-F15)</f>
        <v>-0.11969043244912769</v>
      </c>
      <c r="H15" s="236">
        <f>IF(ISERROR(F15-E15),"",IF(F15&lt;0.00000001,"",E15/F15))</f>
        <v>0.84927340469398027</v>
      </c>
    </row>
    <row r="17" spans="1:8" ht="14.4" customHeight="1" x14ac:dyDescent="0.3">
      <c r="A17" s="222" t="s">
        <v>202</v>
      </c>
    </row>
    <row r="18" spans="1:8" ht="14.4" customHeight="1" x14ac:dyDescent="0.3">
      <c r="A18" s="424" t="s">
        <v>240</v>
      </c>
      <c r="B18" s="425"/>
      <c r="C18" s="425"/>
      <c r="D18" s="425"/>
      <c r="E18" s="425"/>
      <c r="F18" s="425"/>
      <c r="G18" s="425"/>
      <c r="H18" s="425"/>
    </row>
    <row r="19" spans="1:8" x14ac:dyDescent="0.3">
      <c r="A19" s="423" t="s">
        <v>239</v>
      </c>
      <c r="B19" s="425"/>
      <c r="C19" s="425"/>
      <c r="D19" s="425"/>
      <c r="E19" s="425"/>
      <c r="F19" s="425"/>
      <c r="G19" s="425"/>
      <c r="H19" s="425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50" t="s">
        <v>158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4308613</v>
      </c>
      <c r="C3" s="344">
        <f t="shared" ref="C3:L3" si="0">SUBTOTAL(9,C6:C1048576)</f>
        <v>9.1245228450578768</v>
      </c>
      <c r="D3" s="344">
        <f t="shared" si="0"/>
        <v>5325117</v>
      </c>
      <c r="E3" s="344">
        <f t="shared" si="0"/>
        <v>12</v>
      </c>
      <c r="F3" s="344">
        <f t="shared" si="0"/>
        <v>4842953</v>
      </c>
      <c r="G3" s="347">
        <f>IF(D3&lt;&gt;0,F3/D3,"")</f>
        <v>0.90945475939777476</v>
      </c>
      <c r="H3" s="343">
        <f t="shared" si="0"/>
        <v>85241.610000000015</v>
      </c>
      <c r="I3" s="344">
        <f t="shared" si="0"/>
        <v>4.0754502716383696</v>
      </c>
      <c r="J3" s="344">
        <f t="shared" si="0"/>
        <v>366410.86</v>
      </c>
      <c r="K3" s="344">
        <f t="shared" si="0"/>
        <v>2</v>
      </c>
      <c r="L3" s="344">
        <f t="shared" si="0"/>
        <v>117334.00000000001</v>
      </c>
      <c r="M3" s="345">
        <f>IF(J3&lt;&gt;0,L3/J3,"")</f>
        <v>0.32022522476544507</v>
      </c>
    </row>
    <row r="4" spans="1:13" ht="14.4" customHeight="1" x14ac:dyDescent="0.3">
      <c r="A4" s="683" t="s">
        <v>118</v>
      </c>
      <c r="B4" s="615" t="s">
        <v>123</v>
      </c>
      <c r="C4" s="616"/>
      <c r="D4" s="616"/>
      <c r="E4" s="616"/>
      <c r="F4" s="616"/>
      <c r="G4" s="618"/>
      <c r="H4" s="615" t="s">
        <v>124</v>
      </c>
      <c r="I4" s="616"/>
      <c r="J4" s="616"/>
      <c r="K4" s="616"/>
      <c r="L4" s="616"/>
      <c r="M4" s="618"/>
    </row>
    <row r="5" spans="1:13" s="330" customFormat="1" ht="14.4" customHeight="1" thickBot="1" x14ac:dyDescent="0.35">
      <c r="A5" s="961"/>
      <c r="B5" s="962">
        <v>2015</v>
      </c>
      <c r="C5" s="963"/>
      <c r="D5" s="963">
        <v>2016</v>
      </c>
      <c r="E5" s="963"/>
      <c r="F5" s="963">
        <v>2017</v>
      </c>
      <c r="G5" s="872" t="s">
        <v>2</v>
      </c>
      <c r="H5" s="962">
        <v>2015</v>
      </c>
      <c r="I5" s="963"/>
      <c r="J5" s="963">
        <v>2016</v>
      </c>
      <c r="K5" s="963"/>
      <c r="L5" s="963">
        <v>2017</v>
      </c>
      <c r="M5" s="872" t="s">
        <v>2</v>
      </c>
    </row>
    <row r="6" spans="1:13" ht="14.4" customHeight="1" x14ac:dyDescent="0.3">
      <c r="A6" s="827" t="s">
        <v>6993</v>
      </c>
      <c r="B6" s="854"/>
      <c r="C6" s="813"/>
      <c r="D6" s="854"/>
      <c r="E6" s="813"/>
      <c r="F6" s="854">
        <v>244</v>
      </c>
      <c r="G6" s="818"/>
      <c r="H6" s="854"/>
      <c r="I6" s="813"/>
      <c r="J6" s="854"/>
      <c r="K6" s="813"/>
      <c r="L6" s="854"/>
      <c r="M6" s="231"/>
    </row>
    <row r="7" spans="1:13" ht="14.4" customHeight="1" x14ac:dyDescent="0.3">
      <c r="A7" s="764" t="s">
        <v>3043</v>
      </c>
      <c r="B7" s="856">
        <v>1599</v>
      </c>
      <c r="C7" s="738">
        <v>0.72059486255069849</v>
      </c>
      <c r="D7" s="856">
        <v>2219</v>
      </c>
      <c r="E7" s="738">
        <v>1</v>
      </c>
      <c r="F7" s="856"/>
      <c r="G7" s="754"/>
      <c r="H7" s="856"/>
      <c r="I7" s="738"/>
      <c r="J7" s="856"/>
      <c r="K7" s="738"/>
      <c r="L7" s="856"/>
      <c r="M7" s="777"/>
    </row>
    <row r="8" spans="1:13" ht="14.4" customHeight="1" x14ac:dyDescent="0.3">
      <c r="A8" s="764" t="s">
        <v>8681</v>
      </c>
      <c r="B8" s="856">
        <v>2224</v>
      </c>
      <c r="C8" s="738">
        <v>0.94638297872340427</v>
      </c>
      <c r="D8" s="856">
        <v>2350</v>
      </c>
      <c r="E8" s="738">
        <v>1</v>
      </c>
      <c r="F8" s="856">
        <v>4704</v>
      </c>
      <c r="G8" s="754">
        <v>2.0017021276595743</v>
      </c>
      <c r="H8" s="856"/>
      <c r="I8" s="738"/>
      <c r="J8" s="856"/>
      <c r="K8" s="738"/>
      <c r="L8" s="856"/>
      <c r="M8" s="777"/>
    </row>
    <row r="9" spans="1:13" ht="14.4" customHeight="1" x14ac:dyDescent="0.3">
      <c r="A9" s="764" t="s">
        <v>8682</v>
      </c>
      <c r="B9" s="856">
        <v>21191</v>
      </c>
      <c r="C9" s="738">
        <v>1.2729620952724214</v>
      </c>
      <c r="D9" s="856">
        <v>16647</v>
      </c>
      <c r="E9" s="738">
        <v>1</v>
      </c>
      <c r="F9" s="856">
        <v>20772</v>
      </c>
      <c r="G9" s="754">
        <v>1.2477923950261309</v>
      </c>
      <c r="H9" s="856">
        <v>15896.240000000002</v>
      </c>
      <c r="I9" s="738">
        <v>3.8840566962071406</v>
      </c>
      <c r="J9" s="856">
        <v>4092.69</v>
      </c>
      <c r="K9" s="738">
        <v>1</v>
      </c>
      <c r="L9" s="856">
        <v>14370.15</v>
      </c>
      <c r="M9" s="777">
        <v>3.511174801902905</v>
      </c>
    </row>
    <row r="10" spans="1:13" ht="14.4" customHeight="1" x14ac:dyDescent="0.3">
      <c r="A10" s="764" t="s">
        <v>8683</v>
      </c>
      <c r="B10" s="856">
        <v>2536</v>
      </c>
      <c r="C10" s="738">
        <v>0.18969257236891315</v>
      </c>
      <c r="D10" s="856">
        <v>13369</v>
      </c>
      <c r="E10" s="738">
        <v>1</v>
      </c>
      <c r="F10" s="856">
        <v>49016</v>
      </c>
      <c r="G10" s="754">
        <v>3.6663924003291197</v>
      </c>
      <c r="H10" s="856"/>
      <c r="I10" s="738"/>
      <c r="J10" s="856"/>
      <c r="K10" s="738"/>
      <c r="L10" s="856"/>
      <c r="M10" s="777"/>
    </row>
    <row r="11" spans="1:13" ht="14.4" customHeight="1" x14ac:dyDescent="0.3">
      <c r="A11" s="764" t="s">
        <v>8684</v>
      </c>
      <c r="B11" s="856">
        <v>721425</v>
      </c>
      <c r="C11" s="738">
        <v>1.1408598375588279</v>
      </c>
      <c r="D11" s="856">
        <v>632352</v>
      </c>
      <c r="E11" s="738">
        <v>1</v>
      </c>
      <c r="F11" s="856">
        <v>538988</v>
      </c>
      <c r="G11" s="754">
        <v>0.85235438489954962</v>
      </c>
      <c r="H11" s="856"/>
      <c r="I11" s="738"/>
      <c r="J11" s="856"/>
      <c r="K11" s="738"/>
      <c r="L11" s="856"/>
      <c r="M11" s="777"/>
    </row>
    <row r="12" spans="1:13" ht="14.4" customHeight="1" x14ac:dyDescent="0.3">
      <c r="A12" s="764" t="s">
        <v>8685</v>
      </c>
      <c r="B12" s="856">
        <v>1266671</v>
      </c>
      <c r="C12" s="738">
        <v>0.83283922028105595</v>
      </c>
      <c r="D12" s="856">
        <v>1520907</v>
      </c>
      <c r="E12" s="738">
        <v>1</v>
      </c>
      <c r="F12" s="856">
        <v>1620199</v>
      </c>
      <c r="G12" s="754">
        <v>1.0652847281260458</v>
      </c>
      <c r="H12" s="856"/>
      <c r="I12" s="738"/>
      <c r="J12" s="856"/>
      <c r="K12" s="738"/>
      <c r="L12" s="856"/>
      <c r="M12" s="777"/>
    </row>
    <row r="13" spans="1:13" ht="14.4" customHeight="1" x14ac:dyDescent="0.3">
      <c r="A13" s="764" t="s">
        <v>8686</v>
      </c>
      <c r="B13" s="856">
        <v>623605</v>
      </c>
      <c r="C13" s="738">
        <v>0.97819011182587223</v>
      </c>
      <c r="D13" s="856">
        <v>637509</v>
      </c>
      <c r="E13" s="738">
        <v>1</v>
      </c>
      <c r="F13" s="856">
        <v>546449</v>
      </c>
      <c r="G13" s="754">
        <v>0.85716280083889007</v>
      </c>
      <c r="H13" s="856">
        <v>69345.37000000001</v>
      </c>
      <c r="I13" s="738">
        <v>0.19139357543122945</v>
      </c>
      <c r="J13" s="856">
        <v>362318.17</v>
      </c>
      <c r="K13" s="738">
        <v>1</v>
      </c>
      <c r="L13" s="856">
        <v>102963.85000000002</v>
      </c>
      <c r="M13" s="777">
        <v>0.28418075196173581</v>
      </c>
    </row>
    <row r="14" spans="1:13" ht="14.4" customHeight="1" x14ac:dyDescent="0.3">
      <c r="A14" s="764" t="s">
        <v>8687</v>
      </c>
      <c r="B14" s="856">
        <v>54169</v>
      </c>
      <c r="C14" s="738">
        <v>0.85606144412661789</v>
      </c>
      <c r="D14" s="856">
        <v>63277</v>
      </c>
      <c r="E14" s="738">
        <v>1</v>
      </c>
      <c r="F14" s="856">
        <v>48338</v>
      </c>
      <c r="G14" s="754">
        <v>0.76391105773029699</v>
      </c>
      <c r="H14" s="856"/>
      <c r="I14" s="738"/>
      <c r="J14" s="856"/>
      <c r="K14" s="738"/>
      <c r="L14" s="856"/>
      <c r="M14" s="777"/>
    </row>
    <row r="15" spans="1:13" ht="14.4" customHeight="1" x14ac:dyDescent="0.3">
      <c r="A15" s="764" t="s">
        <v>8688</v>
      </c>
      <c r="B15" s="856">
        <v>213584</v>
      </c>
      <c r="C15" s="738">
        <v>0.48271934186141119</v>
      </c>
      <c r="D15" s="856">
        <v>442460</v>
      </c>
      <c r="E15" s="738">
        <v>1</v>
      </c>
      <c r="F15" s="856">
        <v>393993</v>
      </c>
      <c r="G15" s="754">
        <v>0.89046015459024541</v>
      </c>
      <c r="H15" s="856"/>
      <c r="I15" s="738"/>
      <c r="J15" s="856"/>
      <c r="K15" s="738"/>
      <c r="L15" s="856"/>
      <c r="M15" s="777"/>
    </row>
    <row r="16" spans="1:13" ht="14.4" customHeight="1" x14ac:dyDescent="0.3">
      <c r="A16" s="764" t="s">
        <v>8689</v>
      </c>
      <c r="B16" s="856">
        <v>991550</v>
      </c>
      <c r="C16" s="738">
        <v>0.82031295243169366</v>
      </c>
      <c r="D16" s="856">
        <v>1208746</v>
      </c>
      <c r="E16" s="738">
        <v>1</v>
      </c>
      <c r="F16" s="856">
        <v>1066966</v>
      </c>
      <c r="G16" s="754">
        <v>0.88270488589000506</v>
      </c>
      <c r="H16" s="856"/>
      <c r="I16" s="738"/>
      <c r="J16" s="856"/>
      <c r="K16" s="738"/>
      <c r="L16" s="856"/>
      <c r="M16" s="777"/>
    </row>
    <row r="17" spans="1:13" ht="14.4" customHeight="1" x14ac:dyDescent="0.3">
      <c r="A17" s="764" t="s">
        <v>8690</v>
      </c>
      <c r="B17" s="856">
        <v>364794</v>
      </c>
      <c r="C17" s="738">
        <v>0.72243874616792225</v>
      </c>
      <c r="D17" s="856">
        <v>504948</v>
      </c>
      <c r="E17" s="738">
        <v>1</v>
      </c>
      <c r="F17" s="856">
        <v>440752</v>
      </c>
      <c r="G17" s="754">
        <v>0.87286611690708749</v>
      </c>
      <c r="H17" s="856"/>
      <c r="I17" s="738"/>
      <c r="J17" s="856"/>
      <c r="K17" s="738"/>
      <c r="L17" s="856"/>
      <c r="M17" s="777"/>
    </row>
    <row r="18" spans="1:13" ht="14.4" customHeight="1" thickBot="1" x14ac:dyDescent="0.35">
      <c r="A18" s="860" t="s">
        <v>8691</v>
      </c>
      <c r="B18" s="858">
        <v>45265</v>
      </c>
      <c r="C18" s="744">
        <v>0.1614686818890391</v>
      </c>
      <c r="D18" s="858">
        <v>280333</v>
      </c>
      <c r="E18" s="744">
        <v>1</v>
      </c>
      <c r="F18" s="858">
        <v>112532</v>
      </c>
      <c r="G18" s="755">
        <v>0.40142259384375012</v>
      </c>
      <c r="H18" s="858"/>
      <c r="I18" s="744"/>
      <c r="J18" s="858"/>
      <c r="K18" s="744"/>
      <c r="L18" s="858"/>
      <c r="M18" s="77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9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0" t="s">
        <v>9589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26461.41</v>
      </c>
      <c r="G3" s="211">
        <f t="shared" si="0"/>
        <v>4393854.6100000013</v>
      </c>
      <c r="H3" s="212"/>
      <c r="I3" s="212"/>
      <c r="J3" s="207">
        <f t="shared" si="0"/>
        <v>31586.169999999995</v>
      </c>
      <c r="K3" s="211">
        <f t="shared" si="0"/>
        <v>5691527.8599999994</v>
      </c>
      <c r="L3" s="212"/>
      <c r="M3" s="212"/>
      <c r="N3" s="207">
        <f t="shared" si="0"/>
        <v>30831.619999999995</v>
      </c>
      <c r="O3" s="211">
        <f t="shared" si="0"/>
        <v>4960286.9999999981</v>
      </c>
      <c r="P3" s="177">
        <f>IF(K3=0,"",O3/K3)</f>
        <v>0.87152116655017109</v>
      </c>
      <c r="Q3" s="209">
        <f>IF(N3=0,"",O3/N3)</f>
        <v>160.88311285621705</v>
      </c>
    </row>
    <row r="4" spans="1:17" ht="14.4" customHeight="1" x14ac:dyDescent="0.3">
      <c r="A4" s="623" t="s">
        <v>74</v>
      </c>
      <c r="B4" s="621" t="s">
        <v>119</v>
      </c>
      <c r="C4" s="623" t="s">
        <v>120</v>
      </c>
      <c r="D4" s="632" t="s">
        <v>90</v>
      </c>
      <c r="E4" s="624" t="s">
        <v>11</v>
      </c>
      <c r="F4" s="630">
        <v>2015</v>
      </c>
      <c r="G4" s="631"/>
      <c r="H4" s="210"/>
      <c r="I4" s="210"/>
      <c r="J4" s="630">
        <v>2016</v>
      </c>
      <c r="K4" s="631"/>
      <c r="L4" s="210"/>
      <c r="M4" s="210"/>
      <c r="N4" s="630">
        <v>2017</v>
      </c>
      <c r="O4" s="631"/>
      <c r="P4" s="633" t="s">
        <v>2</v>
      </c>
      <c r="Q4" s="622" t="s">
        <v>122</v>
      </c>
    </row>
    <row r="5" spans="1:17" ht="14.4" customHeight="1" thickBot="1" x14ac:dyDescent="0.35">
      <c r="A5" s="863"/>
      <c r="B5" s="861"/>
      <c r="C5" s="863"/>
      <c r="D5" s="873"/>
      <c r="E5" s="865"/>
      <c r="F5" s="874" t="s">
        <v>91</v>
      </c>
      <c r="G5" s="875" t="s">
        <v>14</v>
      </c>
      <c r="H5" s="876"/>
      <c r="I5" s="876"/>
      <c r="J5" s="874" t="s">
        <v>91</v>
      </c>
      <c r="K5" s="875" t="s">
        <v>14</v>
      </c>
      <c r="L5" s="876"/>
      <c r="M5" s="876"/>
      <c r="N5" s="874" t="s">
        <v>91</v>
      </c>
      <c r="O5" s="875" t="s">
        <v>14</v>
      </c>
      <c r="P5" s="877"/>
      <c r="Q5" s="870"/>
    </row>
    <row r="6" spans="1:17" ht="14.4" customHeight="1" x14ac:dyDescent="0.3">
      <c r="A6" s="812" t="s">
        <v>7006</v>
      </c>
      <c r="B6" s="813" t="s">
        <v>8692</v>
      </c>
      <c r="C6" s="813" t="s">
        <v>6651</v>
      </c>
      <c r="D6" s="813" t="s">
        <v>8693</v>
      </c>
      <c r="E6" s="813" t="s">
        <v>8694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244</v>
      </c>
      <c r="P6" s="818"/>
      <c r="Q6" s="826">
        <v>122</v>
      </c>
    </row>
    <row r="7" spans="1:17" ht="14.4" customHeight="1" x14ac:dyDescent="0.3">
      <c r="A7" s="737" t="s">
        <v>606</v>
      </c>
      <c r="B7" s="738" t="s">
        <v>8020</v>
      </c>
      <c r="C7" s="738" t="s">
        <v>6651</v>
      </c>
      <c r="D7" s="738" t="s">
        <v>8021</v>
      </c>
      <c r="E7" s="738" t="s">
        <v>8022</v>
      </c>
      <c r="F7" s="741">
        <v>1</v>
      </c>
      <c r="G7" s="741">
        <v>1121</v>
      </c>
      <c r="H7" s="741">
        <v>0.98679577464788737</v>
      </c>
      <c r="I7" s="741">
        <v>1121</v>
      </c>
      <c r="J7" s="741">
        <v>1</v>
      </c>
      <c r="K7" s="741">
        <v>1136</v>
      </c>
      <c r="L7" s="741">
        <v>1</v>
      </c>
      <c r="M7" s="741">
        <v>1136</v>
      </c>
      <c r="N7" s="741"/>
      <c r="O7" s="741"/>
      <c r="P7" s="754"/>
      <c r="Q7" s="742"/>
    </row>
    <row r="8" spans="1:17" ht="14.4" customHeight="1" x14ac:dyDescent="0.3">
      <c r="A8" s="737" t="s">
        <v>606</v>
      </c>
      <c r="B8" s="738" t="s">
        <v>8020</v>
      </c>
      <c r="C8" s="738" t="s">
        <v>6651</v>
      </c>
      <c r="D8" s="738" t="s">
        <v>8023</v>
      </c>
      <c r="E8" s="738" t="s">
        <v>8024</v>
      </c>
      <c r="F8" s="741"/>
      <c r="G8" s="741"/>
      <c r="H8" s="741"/>
      <c r="I8" s="741"/>
      <c r="J8" s="741">
        <v>1</v>
      </c>
      <c r="K8" s="741">
        <v>283</v>
      </c>
      <c r="L8" s="741">
        <v>1</v>
      </c>
      <c r="M8" s="741">
        <v>283</v>
      </c>
      <c r="N8" s="741"/>
      <c r="O8" s="741"/>
      <c r="P8" s="754"/>
      <c r="Q8" s="742"/>
    </row>
    <row r="9" spans="1:17" ht="14.4" customHeight="1" x14ac:dyDescent="0.3">
      <c r="A9" s="737" t="s">
        <v>606</v>
      </c>
      <c r="B9" s="738" t="s">
        <v>8020</v>
      </c>
      <c r="C9" s="738" t="s">
        <v>6651</v>
      </c>
      <c r="D9" s="738" t="s">
        <v>8025</v>
      </c>
      <c r="E9" s="738" t="s">
        <v>8026</v>
      </c>
      <c r="F9" s="741"/>
      <c r="G9" s="741"/>
      <c r="H9" s="741"/>
      <c r="I9" s="741"/>
      <c r="J9" s="741">
        <v>1</v>
      </c>
      <c r="K9" s="741">
        <v>800</v>
      </c>
      <c r="L9" s="741">
        <v>1</v>
      </c>
      <c r="M9" s="741">
        <v>800</v>
      </c>
      <c r="N9" s="741"/>
      <c r="O9" s="741"/>
      <c r="P9" s="754"/>
      <c r="Q9" s="742"/>
    </row>
    <row r="10" spans="1:17" ht="14.4" customHeight="1" x14ac:dyDescent="0.3">
      <c r="A10" s="737" t="s">
        <v>606</v>
      </c>
      <c r="B10" s="738" t="s">
        <v>8020</v>
      </c>
      <c r="C10" s="738" t="s">
        <v>6651</v>
      </c>
      <c r="D10" s="738" t="s">
        <v>8027</v>
      </c>
      <c r="E10" s="738" t="s">
        <v>8028</v>
      </c>
      <c r="F10" s="741">
        <v>1</v>
      </c>
      <c r="G10" s="741">
        <v>478</v>
      </c>
      <c r="H10" s="741"/>
      <c r="I10" s="741">
        <v>478</v>
      </c>
      <c r="J10" s="741"/>
      <c r="K10" s="741"/>
      <c r="L10" s="741"/>
      <c r="M10" s="741"/>
      <c r="N10" s="741"/>
      <c r="O10" s="741"/>
      <c r="P10" s="754"/>
      <c r="Q10" s="742"/>
    </row>
    <row r="11" spans="1:17" ht="14.4" customHeight="1" x14ac:dyDescent="0.3">
      <c r="A11" s="737" t="s">
        <v>8695</v>
      </c>
      <c r="B11" s="738" t="s">
        <v>6860</v>
      </c>
      <c r="C11" s="738" t="s">
        <v>6651</v>
      </c>
      <c r="D11" s="738" t="s">
        <v>8696</v>
      </c>
      <c r="E11" s="738" t="s">
        <v>8697</v>
      </c>
      <c r="F11" s="741">
        <v>2</v>
      </c>
      <c r="G11" s="741">
        <v>218</v>
      </c>
      <c r="H11" s="741">
        <v>0.93162393162393164</v>
      </c>
      <c r="I11" s="741">
        <v>109</v>
      </c>
      <c r="J11" s="741">
        <v>2</v>
      </c>
      <c r="K11" s="741">
        <v>234</v>
      </c>
      <c r="L11" s="741">
        <v>1</v>
      </c>
      <c r="M11" s="741">
        <v>117</v>
      </c>
      <c r="N11" s="741">
        <v>4</v>
      </c>
      <c r="O11" s="741">
        <v>468</v>
      </c>
      <c r="P11" s="754">
        <v>2</v>
      </c>
      <c r="Q11" s="742">
        <v>117</v>
      </c>
    </row>
    <row r="12" spans="1:17" ht="14.4" customHeight="1" x14ac:dyDescent="0.3">
      <c r="A12" s="737" t="s">
        <v>8695</v>
      </c>
      <c r="B12" s="738" t="s">
        <v>6860</v>
      </c>
      <c r="C12" s="738" t="s">
        <v>6651</v>
      </c>
      <c r="D12" s="738" t="s">
        <v>8698</v>
      </c>
      <c r="E12" s="738" t="s">
        <v>8699</v>
      </c>
      <c r="F12" s="741">
        <v>1</v>
      </c>
      <c r="G12" s="741">
        <v>676</v>
      </c>
      <c r="H12" s="741">
        <v>0.96022727272727271</v>
      </c>
      <c r="I12" s="741">
        <v>676</v>
      </c>
      <c r="J12" s="741">
        <v>1</v>
      </c>
      <c r="K12" s="741">
        <v>704</v>
      </c>
      <c r="L12" s="741">
        <v>1</v>
      </c>
      <c r="M12" s="741">
        <v>704</v>
      </c>
      <c r="N12" s="741">
        <v>2</v>
      </c>
      <c r="O12" s="741">
        <v>1410</v>
      </c>
      <c r="P12" s="754">
        <v>2.0028409090909092</v>
      </c>
      <c r="Q12" s="742">
        <v>705</v>
      </c>
    </row>
    <row r="13" spans="1:17" ht="14.4" customHeight="1" x14ac:dyDescent="0.3">
      <c r="A13" s="737" t="s">
        <v>8695</v>
      </c>
      <c r="B13" s="738" t="s">
        <v>6860</v>
      </c>
      <c r="C13" s="738" t="s">
        <v>6651</v>
      </c>
      <c r="D13" s="738" t="s">
        <v>8700</v>
      </c>
      <c r="E13" s="738" t="s">
        <v>8701</v>
      </c>
      <c r="F13" s="741">
        <v>2</v>
      </c>
      <c r="G13" s="741">
        <v>926</v>
      </c>
      <c r="H13" s="741">
        <v>0.93535353535353538</v>
      </c>
      <c r="I13" s="741">
        <v>463</v>
      </c>
      <c r="J13" s="741">
        <v>2</v>
      </c>
      <c r="K13" s="741">
        <v>990</v>
      </c>
      <c r="L13" s="741">
        <v>1</v>
      </c>
      <c r="M13" s="741">
        <v>495</v>
      </c>
      <c r="N13" s="741">
        <v>4</v>
      </c>
      <c r="O13" s="741">
        <v>1980</v>
      </c>
      <c r="P13" s="754">
        <v>2</v>
      </c>
      <c r="Q13" s="742">
        <v>495</v>
      </c>
    </row>
    <row r="14" spans="1:17" ht="14.4" customHeight="1" x14ac:dyDescent="0.3">
      <c r="A14" s="737" t="s">
        <v>8695</v>
      </c>
      <c r="B14" s="738" t="s">
        <v>6860</v>
      </c>
      <c r="C14" s="738" t="s">
        <v>6651</v>
      </c>
      <c r="D14" s="738" t="s">
        <v>8702</v>
      </c>
      <c r="E14" s="738" t="s">
        <v>8703</v>
      </c>
      <c r="F14" s="741">
        <v>1</v>
      </c>
      <c r="G14" s="741">
        <v>242</v>
      </c>
      <c r="H14" s="741">
        <v>0.96031746031746035</v>
      </c>
      <c r="I14" s="741">
        <v>242</v>
      </c>
      <c r="J14" s="741">
        <v>1</v>
      </c>
      <c r="K14" s="741">
        <v>252</v>
      </c>
      <c r="L14" s="741">
        <v>1</v>
      </c>
      <c r="M14" s="741">
        <v>252</v>
      </c>
      <c r="N14" s="741">
        <v>2</v>
      </c>
      <c r="O14" s="741">
        <v>506</v>
      </c>
      <c r="P14" s="754">
        <v>2.0079365079365079</v>
      </c>
      <c r="Q14" s="742">
        <v>253</v>
      </c>
    </row>
    <row r="15" spans="1:17" ht="14.4" customHeight="1" x14ac:dyDescent="0.3">
      <c r="A15" s="737" t="s">
        <v>8695</v>
      </c>
      <c r="B15" s="738" t="s">
        <v>6860</v>
      </c>
      <c r="C15" s="738" t="s">
        <v>6651</v>
      </c>
      <c r="D15" s="738" t="s">
        <v>8704</v>
      </c>
      <c r="E15" s="738" t="s">
        <v>8705</v>
      </c>
      <c r="F15" s="741">
        <v>2</v>
      </c>
      <c r="G15" s="741">
        <v>162</v>
      </c>
      <c r="H15" s="741">
        <v>0.95294117647058818</v>
      </c>
      <c r="I15" s="741">
        <v>81</v>
      </c>
      <c r="J15" s="741">
        <v>2</v>
      </c>
      <c r="K15" s="741">
        <v>170</v>
      </c>
      <c r="L15" s="741">
        <v>1</v>
      </c>
      <c r="M15" s="741">
        <v>85</v>
      </c>
      <c r="N15" s="741">
        <v>4</v>
      </c>
      <c r="O15" s="741">
        <v>340</v>
      </c>
      <c r="P15" s="754">
        <v>2</v>
      </c>
      <c r="Q15" s="742">
        <v>85</v>
      </c>
    </row>
    <row r="16" spans="1:17" ht="14.4" customHeight="1" x14ac:dyDescent="0.3">
      <c r="A16" s="737" t="s">
        <v>8706</v>
      </c>
      <c r="B16" s="738" t="s">
        <v>2472</v>
      </c>
      <c r="C16" s="738" t="s">
        <v>6633</v>
      </c>
      <c r="D16" s="738" t="s">
        <v>8707</v>
      </c>
      <c r="E16" s="738" t="s">
        <v>8708</v>
      </c>
      <c r="F16" s="741">
        <v>0.4</v>
      </c>
      <c r="G16" s="741">
        <v>761.07</v>
      </c>
      <c r="H16" s="741"/>
      <c r="I16" s="741">
        <v>1902.675</v>
      </c>
      <c r="J16" s="741"/>
      <c r="K16" s="741"/>
      <c r="L16" s="741"/>
      <c r="M16" s="741"/>
      <c r="N16" s="741"/>
      <c r="O16" s="741"/>
      <c r="P16" s="754"/>
      <c r="Q16" s="742"/>
    </row>
    <row r="17" spans="1:17" ht="14.4" customHeight="1" x14ac:dyDescent="0.3">
      <c r="A17" s="737" t="s">
        <v>8706</v>
      </c>
      <c r="B17" s="738" t="s">
        <v>2472</v>
      </c>
      <c r="C17" s="738" t="s">
        <v>6633</v>
      </c>
      <c r="D17" s="738" t="s">
        <v>8709</v>
      </c>
      <c r="E17" s="738" t="s">
        <v>7148</v>
      </c>
      <c r="F17" s="741"/>
      <c r="G17" s="741"/>
      <c r="H17" s="741"/>
      <c r="I17" s="741"/>
      <c r="J17" s="741"/>
      <c r="K17" s="741"/>
      <c r="L17" s="741"/>
      <c r="M17" s="741"/>
      <c r="N17" s="741">
        <v>0.3</v>
      </c>
      <c r="O17" s="741">
        <v>545.71</v>
      </c>
      <c r="P17" s="754"/>
      <c r="Q17" s="742">
        <v>1819.0333333333335</v>
      </c>
    </row>
    <row r="18" spans="1:17" ht="14.4" customHeight="1" x14ac:dyDescent="0.3">
      <c r="A18" s="737" t="s">
        <v>8706</v>
      </c>
      <c r="B18" s="738" t="s">
        <v>2472</v>
      </c>
      <c r="C18" s="738" t="s">
        <v>6633</v>
      </c>
      <c r="D18" s="738" t="s">
        <v>8710</v>
      </c>
      <c r="E18" s="738" t="s">
        <v>8711</v>
      </c>
      <c r="F18" s="741">
        <v>0.05</v>
      </c>
      <c r="G18" s="741">
        <v>45.19</v>
      </c>
      <c r="H18" s="741"/>
      <c r="I18" s="741">
        <v>903.8</v>
      </c>
      <c r="J18" s="741"/>
      <c r="K18" s="741"/>
      <c r="L18" s="741"/>
      <c r="M18" s="741"/>
      <c r="N18" s="741"/>
      <c r="O18" s="741"/>
      <c r="P18" s="754"/>
      <c r="Q18" s="742"/>
    </row>
    <row r="19" spans="1:17" ht="14.4" customHeight="1" x14ac:dyDescent="0.3">
      <c r="A19" s="737" t="s">
        <v>8706</v>
      </c>
      <c r="B19" s="738" t="s">
        <v>2472</v>
      </c>
      <c r="C19" s="738" t="s">
        <v>6831</v>
      </c>
      <c r="D19" s="738" t="s">
        <v>8712</v>
      </c>
      <c r="E19" s="738" t="s">
        <v>8713</v>
      </c>
      <c r="F19" s="741"/>
      <c r="G19" s="741"/>
      <c r="H19" s="741"/>
      <c r="I19" s="741"/>
      <c r="J19" s="741"/>
      <c r="K19" s="741"/>
      <c r="L19" s="741"/>
      <c r="M19" s="741"/>
      <c r="N19" s="741">
        <v>170</v>
      </c>
      <c r="O19" s="741">
        <v>440.3</v>
      </c>
      <c r="P19" s="754"/>
      <c r="Q19" s="742">
        <v>2.59</v>
      </c>
    </row>
    <row r="20" spans="1:17" ht="14.4" customHeight="1" x14ac:dyDescent="0.3">
      <c r="A20" s="737" t="s">
        <v>8706</v>
      </c>
      <c r="B20" s="738" t="s">
        <v>2472</v>
      </c>
      <c r="C20" s="738" t="s">
        <v>6831</v>
      </c>
      <c r="D20" s="738" t="s">
        <v>8714</v>
      </c>
      <c r="E20" s="738" t="s">
        <v>8715</v>
      </c>
      <c r="F20" s="741">
        <v>27</v>
      </c>
      <c r="G20" s="741">
        <v>227.34</v>
      </c>
      <c r="H20" s="741">
        <v>0.16790623130497723</v>
      </c>
      <c r="I20" s="741">
        <v>8.42</v>
      </c>
      <c r="J20" s="741">
        <v>152.30000000000001</v>
      </c>
      <c r="K20" s="741">
        <v>1353.97</v>
      </c>
      <c r="L20" s="741">
        <v>1</v>
      </c>
      <c r="M20" s="741">
        <v>8.8901510177281668</v>
      </c>
      <c r="N20" s="741">
        <v>62</v>
      </c>
      <c r="O20" s="741">
        <v>566.68000000000006</v>
      </c>
      <c r="P20" s="754">
        <v>0.41853216836414397</v>
      </c>
      <c r="Q20" s="742">
        <v>9.14</v>
      </c>
    </row>
    <row r="21" spans="1:17" ht="14.4" customHeight="1" x14ac:dyDescent="0.3">
      <c r="A21" s="737" t="s">
        <v>8706</v>
      </c>
      <c r="B21" s="738" t="s">
        <v>2472</v>
      </c>
      <c r="C21" s="738" t="s">
        <v>6831</v>
      </c>
      <c r="D21" s="738" t="s">
        <v>8716</v>
      </c>
      <c r="E21" s="738" t="s">
        <v>8717</v>
      </c>
      <c r="F21" s="741">
        <v>62.5</v>
      </c>
      <c r="G21" s="741">
        <v>591.87</v>
      </c>
      <c r="H21" s="741">
        <v>1.0845671773070438</v>
      </c>
      <c r="I21" s="741">
        <v>9.4699200000000001</v>
      </c>
      <c r="J21" s="741">
        <v>56</v>
      </c>
      <c r="K21" s="741">
        <v>545.72</v>
      </c>
      <c r="L21" s="741">
        <v>1</v>
      </c>
      <c r="M21" s="741">
        <v>9.745000000000001</v>
      </c>
      <c r="N21" s="741">
        <v>120</v>
      </c>
      <c r="O21" s="741">
        <v>1227.5999999999999</v>
      </c>
      <c r="P21" s="754">
        <v>2.2495052407828187</v>
      </c>
      <c r="Q21" s="742">
        <v>10.229999999999999</v>
      </c>
    </row>
    <row r="22" spans="1:17" ht="14.4" customHeight="1" x14ac:dyDescent="0.3">
      <c r="A22" s="737" t="s">
        <v>8706</v>
      </c>
      <c r="B22" s="738" t="s">
        <v>2472</v>
      </c>
      <c r="C22" s="738" t="s">
        <v>6831</v>
      </c>
      <c r="D22" s="738" t="s">
        <v>8718</v>
      </c>
      <c r="E22" s="738" t="s">
        <v>8719</v>
      </c>
      <c r="F22" s="741"/>
      <c r="G22" s="741"/>
      <c r="H22" s="741"/>
      <c r="I22" s="741"/>
      <c r="J22" s="741">
        <v>300</v>
      </c>
      <c r="K22" s="741">
        <v>2193</v>
      </c>
      <c r="L22" s="741">
        <v>1</v>
      </c>
      <c r="M22" s="741">
        <v>7.31</v>
      </c>
      <c r="N22" s="741"/>
      <c r="O22" s="741"/>
      <c r="P22" s="754"/>
      <c r="Q22" s="742"/>
    </row>
    <row r="23" spans="1:17" ht="14.4" customHeight="1" x14ac:dyDescent="0.3">
      <c r="A23" s="737" t="s">
        <v>8706</v>
      </c>
      <c r="B23" s="738" t="s">
        <v>2472</v>
      </c>
      <c r="C23" s="738" t="s">
        <v>6831</v>
      </c>
      <c r="D23" s="738" t="s">
        <v>8720</v>
      </c>
      <c r="E23" s="738" t="s">
        <v>8721</v>
      </c>
      <c r="F23" s="741"/>
      <c r="G23" s="741"/>
      <c r="H23" s="741"/>
      <c r="I23" s="741"/>
      <c r="J23" s="741"/>
      <c r="K23" s="741"/>
      <c r="L23" s="741"/>
      <c r="M23" s="741"/>
      <c r="N23" s="741">
        <v>4.3</v>
      </c>
      <c r="O23" s="741">
        <v>6613.91</v>
      </c>
      <c r="P23" s="754"/>
      <c r="Q23" s="742">
        <v>1538.1186046511627</v>
      </c>
    </row>
    <row r="24" spans="1:17" ht="14.4" customHeight="1" x14ac:dyDescent="0.3">
      <c r="A24" s="737" t="s">
        <v>8706</v>
      </c>
      <c r="B24" s="738" t="s">
        <v>2472</v>
      </c>
      <c r="C24" s="738" t="s">
        <v>6831</v>
      </c>
      <c r="D24" s="738" t="s">
        <v>8722</v>
      </c>
      <c r="E24" s="738" t="s">
        <v>8723</v>
      </c>
      <c r="F24" s="741">
        <v>399</v>
      </c>
      <c r="G24" s="741">
        <v>13386.45</v>
      </c>
      <c r="H24" s="741"/>
      <c r="I24" s="741">
        <v>33.550000000000004</v>
      </c>
      <c r="J24" s="741"/>
      <c r="K24" s="741"/>
      <c r="L24" s="741"/>
      <c r="M24" s="741"/>
      <c r="N24" s="741">
        <v>147</v>
      </c>
      <c r="O24" s="741">
        <v>4975.95</v>
      </c>
      <c r="P24" s="754"/>
      <c r="Q24" s="742">
        <v>33.85</v>
      </c>
    </row>
    <row r="25" spans="1:17" ht="14.4" customHeight="1" x14ac:dyDescent="0.3">
      <c r="A25" s="737" t="s">
        <v>8706</v>
      </c>
      <c r="B25" s="738" t="s">
        <v>2472</v>
      </c>
      <c r="C25" s="738" t="s">
        <v>6841</v>
      </c>
      <c r="D25" s="738" t="s">
        <v>8724</v>
      </c>
      <c r="E25" s="738" t="s">
        <v>8725</v>
      </c>
      <c r="F25" s="741">
        <v>1</v>
      </c>
      <c r="G25" s="741">
        <v>884.32</v>
      </c>
      <c r="H25" s="741"/>
      <c r="I25" s="741">
        <v>884.32</v>
      </c>
      <c r="J25" s="741"/>
      <c r="K25" s="741"/>
      <c r="L25" s="741"/>
      <c r="M25" s="741"/>
      <c r="N25" s="741"/>
      <c r="O25" s="741"/>
      <c r="P25" s="754"/>
      <c r="Q25" s="742"/>
    </row>
    <row r="26" spans="1:17" ht="14.4" customHeight="1" x14ac:dyDescent="0.3">
      <c r="A26" s="737" t="s">
        <v>8706</v>
      </c>
      <c r="B26" s="738" t="s">
        <v>2472</v>
      </c>
      <c r="C26" s="738" t="s">
        <v>6651</v>
      </c>
      <c r="D26" s="738" t="s">
        <v>8726</v>
      </c>
      <c r="E26" s="738" t="s">
        <v>8727</v>
      </c>
      <c r="F26" s="741"/>
      <c r="G26" s="741"/>
      <c r="H26" s="741"/>
      <c r="I26" s="741"/>
      <c r="J26" s="741"/>
      <c r="K26" s="741"/>
      <c r="L26" s="741"/>
      <c r="M26" s="741"/>
      <c r="N26" s="741">
        <v>1</v>
      </c>
      <c r="O26" s="741">
        <v>1349</v>
      </c>
      <c r="P26" s="754"/>
      <c r="Q26" s="742">
        <v>1349</v>
      </c>
    </row>
    <row r="27" spans="1:17" ht="14.4" customHeight="1" x14ac:dyDescent="0.3">
      <c r="A27" s="737" t="s">
        <v>8706</v>
      </c>
      <c r="B27" s="738" t="s">
        <v>2472</v>
      </c>
      <c r="C27" s="738" t="s">
        <v>6651</v>
      </c>
      <c r="D27" s="738" t="s">
        <v>8728</v>
      </c>
      <c r="E27" s="738" t="s">
        <v>8729</v>
      </c>
      <c r="F27" s="741">
        <v>1</v>
      </c>
      <c r="G27" s="741">
        <v>1391</v>
      </c>
      <c r="H27" s="741">
        <v>0.19440950384346611</v>
      </c>
      <c r="I27" s="741">
        <v>1391</v>
      </c>
      <c r="J27" s="741">
        <v>5</v>
      </c>
      <c r="K27" s="741">
        <v>7155</v>
      </c>
      <c r="L27" s="741">
        <v>1</v>
      </c>
      <c r="M27" s="741">
        <v>1431</v>
      </c>
      <c r="N27" s="741">
        <v>2</v>
      </c>
      <c r="O27" s="741">
        <v>2862</v>
      </c>
      <c r="P27" s="754">
        <v>0.4</v>
      </c>
      <c r="Q27" s="742">
        <v>1431</v>
      </c>
    </row>
    <row r="28" spans="1:17" ht="14.4" customHeight="1" x14ac:dyDescent="0.3">
      <c r="A28" s="737" t="s">
        <v>8706</v>
      </c>
      <c r="B28" s="738" t="s">
        <v>2472</v>
      </c>
      <c r="C28" s="738" t="s">
        <v>6651</v>
      </c>
      <c r="D28" s="738" t="s">
        <v>8730</v>
      </c>
      <c r="E28" s="738" t="s">
        <v>8731</v>
      </c>
      <c r="F28" s="741">
        <v>2</v>
      </c>
      <c r="G28" s="741">
        <v>3698</v>
      </c>
      <c r="H28" s="741">
        <v>0.64470013947001392</v>
      </c>
      <c r="I28" s="741">
        <v>1849</v>
      </c>
      <c r="J28" s="741">
        <v>3</v>
      </c>
      <c r="K28" s="741">
        <v>5736</v>
      </c>
      <c r="L28" s="741">
        <v>1</v>
      </c>
      <c r="M28" s="741">
        <v>1912</v>
      </c>
      <c r="N28" s="741">
        <v>1</v>
      </c>
      <c r="O28" s="741">
        <v>1912</v>
      </c>
      <c r="P28" s="754">
        <v>0.33333333333333331</v>
      </c>
      <c r="Q28" s="742">
        <v>1912</v>
      </c>
    </row>
    <row r="29" spans="1:17" ht="14.4" customHeight="1" x14ac:dyDescent="0.3">
      <c r="A29" s="737" t="s">
        <v>8706</v>
      </c>
      <c r="B29" s="738" t="s">
        <v>2472</v>
      </c>
      <c r="C29" s="738" t="s">
        <v>6651</v>
      </c>
      <c r="D29" s="738" t="s">
        <v>8732</v>
      </c>
      <c r="E29" s="738" t="s">
        <v>8733</v>
      </c>
      <c r="F29" s="741">
        <v>1</v>
      </c>
      <c r="G29" s="741">
        <v>1762</v>
      </c>
      <c r="H29" s="741">
        <v>0.96547945205479457</v>
      </c>
      <c r="I29" s="741">
        <v>1762</v>
      </c>
      <c r="J29" s="741">
        <v>1</v>
      </c>
      <c r="K29" s="741">
        <v>1825</v>
      </c>
      <c r="L29" s="741">
        <v>1</v>
      </c>
      <c r="M29" s="741">
        <v>1825</v>
      </c>
      <c r="N29" s="741"/>
      <c r="O29" s="741"/>
      <c r="P29" s="754"/>
      <c r="Q29" s="742"/>
    </row>
    <row r="30" spans="1:17" ht="14.4" customHeight="1" x14ac:dyDescent="0.3">
      <c r="A30" s="737" t="s">
        <v>8706</v>
      </c>
      <c r="B30" s="738" t="s">
        <v>2472</v>
      </c>
      <c r="C30" s="738" t="s">
        <v>6651</v>
      </c>
      <c r="D30" s="738" t="s">
        <v>8734</v>
      </c>
      <c r="E30" s="738" t="s">
        <v>8735</v>
      </c>
      <c r="F30" s="741">
        <v>1</v>
      </c>
      <c r="G30" s="741">
        <v>14340</v>
      </c>
      <c r="H30" s="741"/>
      <c r="I30" s="741">
        <v>14340</v>
      </c>
      <c r="J30" s="741"/>
      <c r="K30" s="741"/>
      <c r="L30" s="741"/>
      <c r="M30" s="741"/>
      <c r="N30" s="741">
        <v>1</v>
      </c>
      <c r="O30" s="741">
        <v>14507</v>
      </c>
      <c r="P30" s="754"/>
      <c r="Q30" s="742">
        <v>14507</v>
      </c>
    </row>
    <row r="31" spans="1:17" ht="14.4" customHeight="1" x14ac:dyDescent="0.3">
      <c r="A31" s="737" t="s">
        <v>8706</v>
      </c>
      <c r="B31" s="738" t="s">
        <v>2472</v>
      </c>
      <c r="C31" s="738" t="s">
        <v>6651</v>
      </c>
      <c r="D31" s="738" t="s">
        <v>8736</v>
      </c>
      <c r="E31" s="738" t="s">
        <v>8737</v>
      </c>
      <c r="F31" s="741"/>
      <c r="G31" s="741"/>
      <c r="H31" s="741"/>
      <c r="I31" s="741"/>
      <c r="J31" s="741"/>
      <c r="K31" s="741"/>
      <c r="L31" s="741"/>
      <c r="M31" s="741"/>
      <c r="N31" s="741">
        <v>1</v>
      </c>
      <c r="O31" s="741">
        <v>142</v>
      </c>
      <c r="P31" s="754"/>
      <c r="Q31" s="742">
        <v>142</v>
      </c>
    </row>
    <row r="32" spans="1:17" ht="14.4" customHeight="1" x14ac:dyDescent="0.3">
      <c r="A32" s="737" t="s">
        <v>8706</v>
      </c>
      <c r="B32" s="738" t="s">
        <v>2472</v>
      </c>
      <c r="C32" s="738" t="s">
        <v>6651</v>
      </c>
      <c r="D32" s="738" t="s">
        <v>8738</v>
      </c>
      <c r="E32" s="738" t="s">
        <v>8739</v>
      </c>
      <c r="F32" s="741"/>
      <c r="G32" s="741"/>
      <c r="H32" s="741"/>
      <c r="I32" s="741"/>
      <c r="J32" s="741">
        <v>1</v>
      </c>
      <c r="K32" s="741">
        <v>1931</v>
      </c>
      <c r="L32" s="741">
        <v>1</v>
      </c>
      <c r="M32" s="741">
        <v>1931</v>
      </c>
      <c r="N32" s="741"/>
      <c r="O32" s="741"/>
      <c r="P32" s="754"/>
      <c r="Q32" s="742"/>
    </row>
    <row r="33" spans="1:17" ht="14.4" customHeight="1" x14ac:dyDescent="0.3">
      <c r="A33" s="737" t="s">
        <v>8740</v>
      </c>
      <c r="B33" s="738" t="s">
        <v>8741</v>
      </c>
      <c r="C33" s="738" t="s">
        <v>6651</v>
      </c>
      <c r="D33" s="738" t="s">
        <v>8742</v>
      </c>
      <c r="E33" s="738" t="s">
        <v>8743</v>
      </c>
      <c r="F33" s="741"/>
      <c r="G33" s="741"/>
      <c r="H33" s="741"/>
      <c r="I33" s="741"/>
      <c r="J33" s="741">
        <v>1</v>
      </c>
      <c r="K33" s="741">
        <v>314</v>
      </c>
      <c r="L33" s="741">
        <v>1</v>
      </c>
      <c r="M33" s="741">
        <v>314</v>
      </c>
      <c r="N33" s="741"/>
      <c r="O33" s="741"/>
      <c r="P33" s="754"/>
      <c r="Q33" s="742"/>
    </row>
    <row r="34" spans="1:17" ht="14.4" customHeight="1" x14ac:dyDescent="0.3">
      <c r="A34" s="737" t="s">
        <v>8740</v>
      </c>
      <c r="B34" s="738" t="s">
        <v>8741</v>
      </c>
      <c r="C34" s="738" t="s">
        <v>6651</v>
      </c>
      <c r="D34" s="738" t="s">
        <v>8744</v>
      </c>
      <c r="E34" s="738" t="s">
        <v>8745</v>
      </c>
      <c r="F34" s="741">
        <v>2</v>
      </c>
      <c r="G34" s="741">
        <v>2536</v>
      </c>
      <c r="H34" s="741">
        <v>0.98830865159781767</v>
      </c>
      <c r="I34" s="741">
        <v>1268</v>
      </c>
      <c r="J34" s="741">
        <v>2</v>
      </c>
      <c r="K34" s="741">
        <v>2566</v>
      </c>
      <c r="L34" s="741">
        <v>1</v>
      </c>
      <c r="M34" s="741">
        <v>1283</v>
      </c>
      <c r="N34" s="741">
        <v>4</v>
      </c>
      <c r="O34" s="741">
        <v>5140</v>
      </c>
      <c r="P34" s="754">
        <v>2.0031176929072485</v>
      </c>
      <c r="Q34" s="742">
        <v>1285</v>
      </c>
    </row>
    <row r="35" spans="1:17" ht="14.4" customHeight="1" x14ac:dyDescent="0.3">
      <c r="A35" s="737" t="s">
        <v>8740</v>
      </c>
      <c r="B35" s="738" t="s">
        <v>8741</v>
      </c>
      <c r="C35" s="738" t="s">
        <v>6651</v>
      </c>
      <c r="D35" s="738" t="s">
        <v>8746</v>
      </c>
      <c r="E35" s="738" t="s">
        <v>8747</v>
      </c>
      <c r="F35" s="741"/>
      <c r="G35" s="741"/>
      <c r="H35" s="741"/>
      <c r="I35" s="741"/>
      <c r="J35" s="741"/>
      <c r="K35" s="741"/>
      <c r="L35" s="741"/>
      <c r="M35" s="741"/>
      <c r="N35" s="741">
        <v>16</v>
      </c>
      <c r="O35" s="741">
        <v>36752</v>
      </c>
      <c r="P35" s="754"/>
      <c r="Q35" s="742">
        <v>2297</v>
      </c>
    </row>
    <row r="36" spans="1:17" ht="14.4" customHeight="1" x14ac:dyDescent="0.3">
      <c r="A36" s="737" t="s">
        <v>8740</v>
      </c>
      <c r="B36" s="738" t="s">
        <v>8741</v>
      </c>
      <c r="C36" s="738" t="s">
        <v>6651</v>
      </c>
      <c r="D36" s="738" t="s">
        <v>8748</v>
      </c>
      <c r="E36" s="738" t="s">
        <v>8749</v>
      </c>
      <c r="F36" s="741"/>
      <c r="G36" s="741"/>
      <c r="H36" s="741"/>
      <c r="I36" s="741"/>
      <c r="J36" s="741">
        <v>1</v>
      </c>
      <c r="K36" s="741">
        <v>6930</v>
      </c>
      <c r="L36" s="741">
        <v>1</v>
      </c>
      <c r="M36" s="741">
        <v>6930</v>
      </c>
      <c r="N36" s="741"/>
      <c r="O36" s="741"/>
      <c r="P36" s="754"/>
      <c r="Q36" s="742"/>
    </row>
    <row r="37" spans="1:17" ht="14.4" customHeight="1" x14ac:dyDescent="0.3">
      <c r="A37" s="737" t="s">
        <v>8740</v>
      </c>
      <c r="B37" s="738" t="s">
        <v>8741</v>
      </c>
      <c r="C37" s="738" t="s">
        <v>6651</v>
      </c>
      <c r="D37" s="738" t="s">
        <v>8750</v>
      </c>
      <c r="E37" s="738" t="s">
        <v>8751</v>
      </c>
      <c r="F37" s="741"/>
      <c r="G37" s="741"/>
      <c r="H37" s="741"/>
      <c r="I37" s="741"/>
      <c r="J37" s="741">
        <v>1</v>
      </c>
      <c r="K37" s="741">
        <v>3559</v>
      </c>
      <c r="L37" s="741">
        <v>1</v>
      </c>
      <c r="M37" s="741">
        <v>3559</v>
      </c>
      <c r="N37" s="741">
        <v>2</v>
      </c>
      <c r="O37" s="741">
        <v>7124</v>
      </c>
      <c r="P37" s="754">
        <v>2.0016858668165214</v>
      </c>
      <c r="Q37" s="742">
        <v>3562</v>
      </c>
    </row>
    <row r="38" spans="1:17" ht="14.4" customHeight="1" x14ac:dyDescent="0.3">
      <c r="A38" s="737" t="s">
        <v>8752</v>
      </c>
      <c r="B38" s="738" t="s">
        <v>8741</v>
      </c>
      <c r="C38" s="738" t="s">
        <v>6651</v>
      </c>
      <c r="D38" s="738" t="s">
        <v>8753</v>
      </c>
      <c r="E38" s="738" t="s">
        <v>8754</v>
      </c>
      <c r="F38" s="741">
        <v>3</v>
      </c>
      <c r="G38" s="741">
        <v>2766</v>
      </c>
      <c r="H38" s="741"/>
      <c r="I38" s="741">
        <v>922</v>
      </c>
      <c r="J38" s="741"/>
      <c r="K38" s="741"/>
      <c r="L38" s="741"/>
      <c r="M38" s="741"/>
      <c r="N38" s="741"/>
      <c r="O38" s="741"/>
      <c r="P38" s="754"/>
      <c r="Q38" s="742"/>
    </row>
    <row r="39" spans="1:17" ht="14.4" customHeight="1" x14ac:dyDescent="0.3">
      <c r="A39" s="737" t="s">
        <v>8752</v>
      </c>
      <c r="B39" s="738" t="s">
        <v>8741</v>
      </c>
      <c r="C39" s="738" t="s">
        <v>6651</v>
      </c>
      <c r="D39" s="738" t="s">
        <v>8742</v>
      </c>
      <c r="E39" s="738" t="s">
        <v>8743</v>
      </c>
      <c r="F39" s="741">
        <v>2</v>
      </c>
      <c r="G39" s="741">
        <v>606</v>
      </c>
      <c r="H39" s="741">
        <v>1.9299363057324841</v>
      </c>
      <c r="I39" s="741">
        <v>303</v>
      </c>
      <c r="J39" s="741">
        <v>1</v>
      </c>
      <c r="K39" s="741">
        <v>314</v>
      </c>
      <c r="L39" s="741">
        <v>1</v>
      </c>
      <c r="M39" s="741">
        <v>314</v>
      </c>
      <c r="N39" s="741">
        <v>1</v>
      </c>
      <c r="O39" s="741">
        <v>315</v>
      </c>
      <c r="P39" s="754">
        <v>1.0031847133757963</v>
      </c>
      <c r="Q39" s="742">
        <v>315</v>
      </c>
    </row>
    <row r="40" spans="1:17" ht="14.4" customHeight="1" x14ac:dyDescent="0.3">
      <c r="A40" s="737" t="s">
        <v>8752</v>
      </c>
      <c r="B40" s="738" t="s">
        <v>8741</v>
      </c>
      <c r="C40" s="738" t="s">
        <v>6651</v>
      </c>
      <c r="D40" s="738" t="s">
        <v>8755</v>
      </c>
      <c r="E40" s="738" t="s">
        <v>8756</v>
      </c>
      <c r="F40" s="741">
        <v>12</v>
      </c>
      <c r="G40" s="741">
        <v>276</v>
      </c>
      <c r="H40" s="741">
        <v>1.3333333333333333</v>
      </c>
      <c r="I40" s="741">
        <v>23</v>
      </c>
      <c r="J40" s="741">
        <v>9</v>
      </c>
      <c r="K40" s="741">
        <v>207</v>
      </c>
      <c r="L40" s="741">
        <v>1</v>
      </c>
      <c r="M40" s="741">
        <v>23</v>
      </c>
      <c r="N40" s="741">
        <v>9</v>
      </c>
      <c r="O40" s="741">
        <v>207</v>
      </c>
      <c r="P40" s="754">
        <v>1</v>
      </c>
      <c r="Q40" s="742">
        <v>23</v>
      </c>
    </row>
    <row r="41" spans="1:17" ht="14.4" customHeight="1" x14ac:dyDescent="0.3">
      <c r="A41" s="737" t="s">
        <v>8752</v>
      </c>
      <c r="B41" s="738" t="s">
        <v>8741</v>
      </c>
      <c r="C41" s="738" t="s">
        <v>6651</v>
      </c>
      <c r="D41" s="738" t="s">
        <v>8757</v>
      </c>
      <c r="E41" s="738" t="s">
        <v>8758</v>
      </c>
      <c r="F41" s="741"/>
      <c r="G41" s="741"/>
      <c r="H41" s="741"/>
      <c r="I41" s="741"/>
      <c r="J41" s="741"/>
      <c r="K41" s="741"/>
      <c r="L41" s="741"/>
      <c r="M41" s="741"/>
      <c r="N41" s="741">
        <v>1</v>
      </c>
      <c r="O41" s="741">
        <v>12794</v>
      </c>
      <c r="P41" s="754"/>
      <c r="Q41" s="742">
        <v>12794</v>
      </c>
    </row>
    <row r="42" spans="1:17" ht="14.4" customHeight="1" x14ac:dyDescent="0.3">
      <c r="A42" s="737" t="s">
        <v>8752</v>
      </c>
      <c r="B42" s="738" t="s">
        <v>8741</v>
      </c>
      <c r="C42" s="738" t="s">
        <v>6651</v>
      </c>
      <c r="D42" s="738" t="s">
        <v>8744</v>
      </c>
      <c r="E42" s="738" t="s">
        <v>8745</v>
      </c>
      <c r="F42" s="741">
        <v>15</v>
      </c>
      <c r="G42" s="741">
        <v>19020</v>
      </c>
      <c r="H42" s="741">
        <v>1.1403561364590202</v>
      </c>
      <c r="I42" s="741">
        <v>1268</v>
      </c>
      <c r="J42" s="741">
        <v>13</v>
      </c>
      <c r="K42" s="741">
        <v>16679</v>
      </c>
      <c r="L42" s="741">
        <v>1</v>
      </c>
      <c r="M42" s="741">
        <v>1283</v>
      </c>
      <c r="N42" s="741">
        <v>11</v>
      </c>
      <c r="O42" s="741">
        <v>14135</v>
      </c>
      <c r="P42" s="754">
        <v>0.84747287007614369</v>
      </c>
      <c r="Q42" s="742">
        <v>1285</v>
      </c>
    </row>
    <row r="43" spans="1:17" ht="14.4" customHeight="1" x14ac:dyDescent="0.3">
      <c r="A43" s="737" t="s">
        <v>8752</v>
      </c>
      <c r="B43" s="738" t="s">
        <v>8741</v>
      </c>
      <c r="C43" s="738" t="s">
        <v>6651</v>
      </c>
      <c r="D43" s="738" t="s">
        <v>8759</v>
      </c>
      <c r="E43" s="738" t="s">
        <v>8760</v>
      </c>
      <c r="F43" s="741">
        <v>28</v>
      </c>
      <c r="G43" s="741">
        <v>264488</v>
      </c>
      <c r="H43" s="741">
        <v>1.2913633411941625</v>
      </c>
      <c r="I43" s="741">
        <v>9446</v>
      </c>
      <c r="J43" s="741">
        <v>21</v>
      </c>
      <c r="K43" s="741">
        <v>204813</v>
      </c>
      <c r="L43" s="741">
        <v>1</v>
      </c>
      <c r="M43" s="741">
        <v>9753</v>
      </c>
      <c r="N43" s="741">
        <v>9</v>
      </c>
      <c r="O43" s="741">
        <v>87858</v>
      </c>
      <c r="P43" s="754">
        <v>0.42896691128004572</v>
      </c>
      <c r="Q43" s="742">
        <v>9762</v>
      </c>
    </row>
    <row r="44" spans="1:17" ht="14.4" customHeight="1" x14ac:dyDescent="0.3">
      <c r="A44" s="737" t="s">
        <v>8752</v>
      </c>
      <c r="B44" s="738" t="s">
        <v>8741</v>
      </c>
      <c r="C44" s="738" t="s">
        <v>6651</v>
      </c>
      <c r="D44" s="738" t="s">
        <v>8761</v>
      </c>
      <c r="E44" s="738" t="s">
        <v>8762</v>
      </c>
      <c r="F44" s="741">
        <v>2</v>
      </c>
      <c r="G44" s="741">
        <v>19728</v>
      </c>
      <c r="H44" s="741">
        <v>0.63401465483995367</v>
      </c>
      <c r="I44" s="741">
        <v>9864</v>
      </c>
      <c r="J44" s="741">
        <v>3</v>
      </c>
      <c r="K44" s="741">
        <v>31116</v>
      </c>
      <c r="L44" s="741">
        <v>1</v>
      </c>
      <c r="M44" s="741">
        <v>10372</v>
      </c>
      <c r="N44" s="741">
        <v>4</v>
      </c>
      <c r="O44" s="741">
        <v>41524</v>
      </c>
      <c r="P44" s="754">
        <v>1.3344902943823114</v>
      </c>
      <c r="Q44" s="742">
        <v>10381</v>
      </c>
    </row>
    <row r="45" spans="1:17" ht="14.4" customHeight="1" x14ac:dyDescent="0.3">
      <c r="A45" s="737" t="s">
        <v>8752</v>
      </c>
      <c r="B45" s="738" t="s">
        <v>8741</v>
      </c>
      <c r="C45" s="738" t="s">
        <v>6651</v>
      </c>
      <c r="D45" s="738" t="s">
        <v>8763</v>
      </c>
      <c r="E45" s="738" t="s">
        <v>8764</v>
      </c>
      <c r="F45" s="741">
        <v>9</v>
      </c>
      <c r="G45" s="741">
        <v>3888</v>
      </c>
      <c r="H45" s="741">
        <v>1.4896551724137932</v>
      </c>
      <c r="I45" s="741">
        <v>432</v>
      </c>
      <c r="J45" s="741">
        <v>6</v>
      </c>
      <c r="K45" s="741">
        <v>2610</v>
      </c>
      <c r="L45" s="741">
        <v>1</v>
      </c>
      <c r="M45" s="741">
        <v>435</v>
      </c>
      <c r="N45" s="741">
        <v>0</v>
      </c>
      <c r="O45" s="741">
        <v>0</v>
      </c>
      <c r="P45" s="754">
        <v>0</v>
      </c>
      <c r="Q45" s="742"/>
    </row>
    <row r="46" spans="1:17" ht="14.4" customHeight="1" x14ac:dyDescent="0.3">
      <c r="A46" s="737" t="s">
        <v>8752</v>
      </c>
      <c r="B46" s="738" t="s">
        <v>8741</v>
      </c>
      <c r="C46" s="738" t="s">
        <v>6651</v>
      </c>
      <c r="D46" s="738" t="s">
        <v>8765</v>
      </c>
      <c r="E46" s="738" t="s">
        <v>8766</v>
      </c>
      <c r="F46" s="741">
        <v>3</v>
      </c>
      <c r="G46" s="741">
        <v>1716</v>
      </c>
      <c r="H46" s="741"/>
      <c r="I46" s="741">
        <v>572</v>
      </c>
      <c r="J46" s="741"/>
      <c r="K46" s="741"/>
      <c r="L46" s="741"/>
      <c r="M46" s="741"/>
      <c r="N46" s="741"/>
      <c r="O46" s="741"/>
      <c r="P46" s="754"/>
      <c r="Q46" s="742"/>
    </row>
    <row r="47" spans="1:17" ht="14.4" customHeight="1" x14ac:dyDescent="0.3">
      <c r="A47" s="737" t="s">
        <v>8752</v>
      </c>
      <c r="B47" s="738" t="s">
        <v>8741</v>
      </c>
      <c r="C47" s="738" t="s">
        <v>6651</v>
      </c>
      <c r="D47" s="738" t="s">
        <v>8767</v>
      </c>
      <c r="E47" s="738" t="s">
        <v>8768</v>
      </c>
      <c r="F47" s="741">
        <v>12</v>
      </c>
      <c r="G47" s="741">
        <v>12096</v>
      </c>
      <c r="H47" s="741">
        <v>1.9940652818991098</v>
      </c>
      <c r="I47" s="741">
        <v>1008</v>
      </c>
      <c r="J47" s="741">
        <v>6</v>
      </c>
      <c r="K47" s="741">
        <v>6066</v>
      </c>
      <c r="L47" s="741">
        <v>1</v>
      </c>
      <c r="M47" s="741">
        <v>1011</v>
      </c>
      <c r="N47" s="741">
        <v>6</v>
      </c>
      <c r="O47" s="741">
        <v>6072</v>
      </c>
      <c r="P47" s="754">
        <v>1.0009891196834817</v>
      </c>
      <c r="Q47" s="742">
        <v>1012</v>
      </c>
    </row>
    <row r="48" spans="1:17" ht="14.4" customHeight="1" x14ac:dyDescent="0.3">
      <c r="A48" s="737" t="s">
        <v>8752</v>
      </c>
      <c r="B48" s="738" t="s">
        <v>8741</v>
      </c>
      <c r="C48" s="738" t="s">
        <v>6651</v>
      </c>
      <c r="D48" s="738" t="s">
        <v>8746</v>
      </c>
      <c r="E48" s="738" t="s">
        <v>8747</v>
      </c>
      <c r="F48" s="741">
        <v>5</v>
      </c>
      <c r="G48" s="741">
        <v>11320</v>
      </c>
      <c r="H48" s="741">
        <v>1.6448706771287416</v>
      </c>
      <c r="I48" s="741">
        <v>2264</v>
      </c>
      <c r="J48" s="741">
        <v>3</v>
      </c>
      <c r="K48" s="741">
        <v>6882</v>
      </c>
      <c r="L48" s="741">
        <v>1</v>
      </c>
      <c r="M48" s="741">
        <v>2294</v>
      </c>
      <c r="N48" s="741">
        <v>4</v>
      </c>
      <c r="O48" s="741">
        <v>9188</v>
      </c>
      <c r="P48" s="754">
        <v>1.3350770124963673</v>
      </c>
      <c r="Q48" s="742">
        <v>2297</v>
      </c>
    </row>
    <row r="49" spans="1:17" ht="14.4" customHeight="1" x14ac:dyDescent="0.3">
      <c r="A49" s="737" t="s">
        <v>8752</v>
      </c>
      <c r="B49" s="738" t="s">
        <v>8741</v>
      </c>
      <c r="C49" s="738" t="s">
        <v>6651</v>
      </c>
      <c r="D49" s="738" t="s">
        <v>8769</v>
      </c>
      <c r="E49" s="738" t="s">
        <v>8770</v>
      </c>
      <c r="F49" s="741">
        <v>2</v>
      </c>
      <c r="G49" s="741">
        <v>21718</v>
      </c>
      <c r="H49" s="741">
        <v>1.9012518602818875</v>
      </c>
      <c r="I49" s="741">
        <v>10859</v>
      </c>
      <c r="J49" s="741">
        <v>1</v>
      </c>
      <c r="K49" s="741">
        <v>11423</v>
      </c>
      <c r="L49" s="741">
        <v>1</v>
      </c>
      <c r="M49" s="741">
        <v>11423</v>
      </c>
      <c r="N49" s="741"/>
      <c r="O49" s="741"/>
      <c r="P49" s="754"/>
      <c r="Q49" s="742"/>
    </row>
    <row r="50" spans="1:17" ht="14.4" customHeight="1" x14ac:dyDescent="0.3">
      <c r="A50" s="737" t="s">
        <v>8752</v>
      </c>
      <c r="B50" s="738" t="s">
        <v>8771</v>
      </c>
      <c r="C50" s="738" t="s">
        <v>6651</v>
      </c>
      <c r="D50" s="738" t="s">
        <v>8772</v>
      </c>
      <c r="E50" s="738" t="s">
        <v>8773</v>
      </c>
      <c r="F50" s="741">
        <v>7</v>
      </c>
      <c r="G50" s="741">
        <v>1533</v>
      </c>
      <c r="H50" s="741">
        <v>2.3122171945701355</v>
      </c>
      <c r="I50" s="741">
        <v>219</v>
      </c>
      <c r="J50" s="741">
        <v>3</v>
      </c>
      <c r="K50" s="741">
        <v>663</v>
      </c>
      <c r="L50" s="741">
        <v>1</v>
      </c>
      <c r="M50" s="741">
        <v>221</v>
      </c>
      <c r="N50" s="741">
        <v>2</v>
      </c>
      <c r="O50" s="741">
        <v>442</v>
      </c>
      <c r="P50" s="754">
        <v>0.66666666666666663</v>
      </c>
      <c r="Q50" s="742">
        <v>221</v>
      </c>
    </row>
    <row r="51" spans="1:17" ht="14.4" customHeight="1" x14ac:dyDescent="0.3">
      <c r="A51" s="737" t="s">
        <v>8752</v>
      </c>
      <c r="B51" s="738" t="s">
        <v>8771</v>
      </c>
      <c r="C51" s="738" t="s">
        <v>6651</v>
      </c>
      <c r="D51" s="738" t="s">
        <v>8774</v>
      </c>
      <c r="E51" s="738" t="s">
        <v>8775</v>
      </c>
      <c r="F51" s="741">
        <v>7</v>
      </c>
      <c r="G51" s="741">
        <v>3521</v>
      </c>
      <c r="H51" s="741">
        <v>2.3103674540682415</v>
      </c>
      <c r="I51" s="741">
        <v>503</v>
      </c>
      <c r="J51" s="741">
        <v>3</v>
      </c>
      <c r="K51" s="741">
        <v>1524</v>
      </c>
      <c r="L51" s="741">
        <v>1</v>
      </c>
      <c r="M51" s="741">
        <v>508</v>
      </c>
      <c r="N51" s="741">
        <v>3</v>
      </c>
      <c r="O51" s="741">
        <v>1524</v>
      </c>
      <c r="P51" s="754">
        <v>1</v>
      </c>
      <c r="Q51" s="742">
        <v>508</v>
      </c>
    </row>
    <row r="52" spans="1:17" ht="14.4" customHeight="1" x14ac:dyDescent="0.3">
      <c r="A52" s="737" t="s">
        <v>8752</v>
      </c>
      <c r="B52" s="738" t="s">
        <v>8771</v>
      </c>
      <c r="C52" s="738" t="s">
        <v>6651</v>
      </c>
      <c r="D52" s="738" t="s">
        <v>8776</v>
      </c>
      <c r="E52" s="738" t="s">
        <v>8777</v>
      </c>
      <c r="F52" s="741">
        <v>5</v>
      </c>
      <c r="G52" s="741">
        <v>1755</v>
      </c>
      <c r="H52" s="741">
        <v>2.4788135593220337</v>
      </c>
      <c r="I52" s="741">
        <v>351</v>
      </c>
      <c r="J52" s="741">
        <v>2</v>
      </c>
      <c r="K52" s="741">
        <v>708</v>
      </c>
      <c r="L52" s="741">
        <v>1</v>
      </c>
      <c r="M52" s="741">
        <v>354</v>
      </c>
      <c r="N52" s="741">
        <v>7</v>
      </c>
      <c r="O52" s="741">
        <v>2478</v>
      </c>
      <c r="P52" s="754">
        <v>3.5</v>
      </c>
      <c r="Q52" s="742">
        <v>354</v>
      </c>
    </row>
    <row r="53" spans="1:17" ht="14.4" customHeight="1" x14ac:dyDescent="0.3">
      <c r="A53" s="737" t="s">
        <v>8752</v>
      </c>
      <c r="B53" s="738" t="s">
        <v>8771</v>
      </c>
      <c r="C53" s="738" t="s">
        <v>6651</v>
      </c>
      <c r="D53" s="738" t="s">
        <v>8778</v>
      </c>
      <c r="E53" s="738" t="s">
        <v>8779</v>
      </c>
      <c r="F53" s="741">
        <v>1215</v>
      </c>
      <c r="G53" s="741">
        <v>78975</v>
      </c>
      <c r="H53" s="741">
        <v>0.79881656804733725</v>
      </c>
      <c r="I53" s="741">
        <v>65</v>
      </c>
      <c r="J53" s="741">
        <v>1521</v>
      </c>
      <c r="K53" s="741">
        <v>98865</v>
      </c>
      <c r="L53" s="741">
        <v>1</v>
      </c>
      <c r="M53" s="741">
        <v>65</v>
      </c>
      <c r="N53" s="741">
        <v>1479</v>
      </c>
      <c r="O53" s="741">
        <v>96135</v>
      </c>
      <c r="P53" s="754">
        <v>0.97238658777120313</v>
      </c>
      <c r="Q53" s="742">
        <v>65</v>
      </c>
    </row>
    <row r="54" spans="1:17" ht="14.4" customHeight="1" x14ac:dyDescent="0.3">
      <c r="A54" s="737" t="s">
        <v>8752</v>
      </c>
      <c r="B54" s="738" t="s">
        <v>8771</v>
      </c>
      <c r="C54" s="738" t="s">
        <v>6651</v>
      </c>
      <c r="D54" s="738" t="s">
        <v>8780</v>
      </c>
      <c r="E54" s="738" t="s">
        <v>8781</v>
      </c>
      <c r="F54" s="741">
        <v>3</v>
      </c>
      <c r="G54" s="741">
        <v>1632</v>
      </c>
      <c r="H54" s="741">
        <v>0.99816513761467895</v>
      </c>
      <c r="I54" s="741">
        <v>544</v>
      </c>
      <c r="J54" s="741">
        <v>3</v>
      </c>
      <c r="K54" s="741">
        <v>1635</v>
      </c>
      <c r="L54" s="741">
        <v>1</v>
      </c>
      <c r="M54" s="741">
        <v>545</v>
      </c>
      <c r="N54" s="741">
        <v>9</v>
      </c>
      <c r="O54" s="741">
        <v>4905</v>
      </c>
      <c r="P54" s="754">
        <v>3</v>
      </c>
      <c r="Q54" s="742">
        <v>545</v>
      </c>
    </row>
    <row r="55" spans="1:17" ht="14.4" customHeight="1" x14ac:dyDescent="0.3">
      <c r="A55" s="737" t="s">
        <v>8752</v>
      </c>
      <c r="B55" s="738" t="s">
        <v>8771</v>
      </c>
      <c r="C55" s="738" t="s">
        <v>6651</v>
      </c>
      <c r="D55" s="738" t="s">
        <v>8782</v>
      </c>
      <c r="E55" s="738" t="s">
        <v>8783</v>
      </c>
      <c r="F55" s="741">
        <v>9</v>
      </c>
      <c r="G55" s="741">
        <v>5319</v>
      </c>
      <c r="H55" s="741">
        <v>1.283542471042471</v>
      </c>
      <c r="I55" s="741">
        <v>591</v>
      </c>
      <c r="J55" s="741">
        <v>7</v>
      </c>
      <c r="K55" s="741">
        <v>4144</v>
      </c>
      <c r="L55" s="741">
        <v>1</v>
      </c>
      <c r="M55" s="741">
        <v>592</v>
      </c>
      <c r="N55" s="741">
        <v>18</v>
      </c>
      <c r="O55" s="741">
        <v>10656</v>
      </c>
      <c r="P55" s="754">
        <v>2.5714285714285716</v>
      </c>
      <c r="Q55" s="742">
        <v>592</v>
      </c>
    </row>
    <row r="56" spans="1:17" ht="14.4" customHeight="1" x14ac:dyDescent="0.3">
      <c r="A56" s="737" t="s">
        <v>8752</v>
      </c>
      <c r="B56" s="738" t="s">
        <v>8771</v>
      </c>
      <c r="C56" s="738" t="s">
        <v>6651</v>
      </c>
      <c r="D56" s="738" t="s">
        <v>8784</v>
      </c>
      <c r="E56" s="738" t="s">
        <v>8785</v>
      </c>
      <c r="F56" s="741">
        <v>4</v>
      </c>
      <c r="G56" s="741">
        <v>2464</v>
      </c>
      <c r="H56" s="741">
        <v>0.57050243111831445</v>
      </c>
      <c r="I56" s="741">
        <v>616</v>
      </c>
      <c r="J56" s="741">
        <v>7</v>
      </c>
      <c r="K56" s="741">
        <v>4319</v>
      </c>
      <c r="L56" s="741">
        <v>1</v>
      </c>
      <c r="M56" s="741">
        <v>617</v>
      </c>
      <c r="N56" s="741">
        <v>15</v>
      </c>
      <c r="O56" s="741">
        <v>9255</v>
      </c>
      <c r="P56" s="754">
        <v>2.1428571428571428</v>
      </c>
      <c r="Q56" s="742">
        <v>617</v>
      </c>
    </row>
    <row r="57" spans="1:17" ht="14.4" customHeight="1" x14ac:dyDescent="0.3">
      <c r="A57" s="737" t="s">
        <v>8752</v>
      </c>
      <c r="B57" s="738" t="s">
        <v>8771</v>
      </c>
      <c r="C57" s="738" t="s">
        <v>6651</v>
      </c>
      <c r="D57" s="738" t="s">
        <v>8786</v>
      </c>
      <c r="E57" s="738" t="s">
        <v>8787</v>
      </c>
      <c r="F57" s="741">
        <v>1</v>
      </c>
      <c r="G57" s="741">
        <v>150</v>
      </c>
      <c r="H57" s="741"/>
      <c r="I57" s="741">
        <v>150</v>
      </c>
      <c r="J57" s="741"/>
      <c r="K57" s="741"/>
      <c r="L57" s="741"/>
      <c r="M57" s="741"/>
      <c r="N57" s="741">
        <v>7</v>
      </c>
      <c r="O57" s="741">
        <v>1071</v>
      </c>
      <c r="P57" s="754"/>
      <c r="Q57" s="742">
        <v>153</v>
      </c>
    </row>
    <row r="58" spans="1:17" ht="14.4" customHeight="1" x14ac:dyDescent="0.3">
      <c r="A58" s="737" t="s">
        <v>8752</v>
      </c>
      <c r="B58" s="738" t="s">
        <v>8771</v>
      </c>
      <c r="C58" s="738" t="s">
        <v>6651</v>
      </c>
      <c r="D58" s="738" t="s">
        <v>8788</v>
      </c>
      <c r="E58" s="738" t="s">
        <v>8789</v>
      </c>
      <c r="F58" s="741"/>
      <c r="G58" s="741"/>
      <c r="H58" s="741"/>
      <c r="I58" s="741"/>
      <c r="J58" s="741">
        <v>1</v>
      </c>
      <c r="K58" s="741">
        <v>679</v>
      </c>
      <c r="L58" s="741">
        <v>1</v>
      </c>
      <c r="M58" s="741">
        <v>679</v>
      </c>
      <c r="N58" s="741"/>
      <c r="O58" s="741"/>
      <c r="P58" s="754"/>
      <c r="Q58" s="742"/>
    </row>
    <row r="59" spans="1:17" ht="14.4" customHeight="1" x14ac:dyDescent="0.3">
      <c r="A59" s="737" t="s">
        <v>8752</v>
      </c>
      <c r="B59" s="738" t="s">
        <v>8771</v>
      </c>
      <c r="C59" s="738" t="s">
        <v>6651</v>
      </c>
      <c r="D59" s="738" t="s">
        <v>8790</v>
      </c>
      <c r="E59" s="738" t="s">
        <v>8791</v>
      </c>
      <c r="F59" s="741">
        <v>21</v>
      </c>
      <c r="G59" s="741">
        <v>504</v>
      </c>
      <c r="H59" s="741">
        <v>0.56756756756756754</v>
      </c>
      <c r="I59" s="741">
        <v>24</v>
      </c>
      <c r="J59" s="741">
        <v>37</v>
      </c>
      <c r="K59" s="741">
        <v>888</v>
      </c>
      <c r="L59" s="741">
        <v>1</v>
      </c>
      <c r="M59" s="741">
        <v>24</v>
      </c>
      <c r="N59" s="741">
        <v>21</v>
      </c>
      <c r="O59" s="741">
        <v>504</v>
      </c>
      <c r="P59" s="754">
        <v>0.56756756756756754</v>
      </c>
      <c r="Q59" s="742">
        <v>24</v>
      </c>
    </row>
    <row r="60" spans="1:17" ht="14.4" customHeight="1" x14ac:dyDescent="0.3">
      <c r="A60" s="737" t="s">
        <v>8752</v>
      </c>
      <c r="B60" s="738" t="s">
        <v>8771</v>
      </c>
      <c r="C60" s="738" t="s">
        <v>6651</v>
      </c>
      <c r="D60" s="738" t="s">
        <v>8792</v>
      </c>
      <c r="E60" s="738" t="s">
        <v>8793</v>
      </c>
      <c r="F60" s="741"/>
      <c r="G60" s="741"/>
      <c r="H60" s="741"/>
      <c r="I60" s="741"/>
      <c r="J60" s="741">
        <v>6</v>
      </c>
      <c r="K60" s="741">
        <v>996</v>
      </c>
      <c r="L60" s="741">
        <v>1</v>
      </c>
      <c r="M60" s="741">
        <v>166</v>
      </c>
      <c r="N60" s="741"/>
      <c r="O60" s="741"/>
      <c r="P60" s="754"/>
      <c r="Q60" s="742"/>
    </row>
    <row r="61" spans="1:17" ht="14.4" customHeight="1" x14ac:dyDescent="0.3">
      <c r="A61" s="737" t="s">
        <v>8752</v>
      </c>
      <c r="B61" s="738" t="s">
        <v>8771</v>
      </c>
      <c r="C61" s="738" t="s">
        <v>6651</v>
      </c>
      <c r="D61" s="738" t="s">
        <v>8794</v>
      </c>
      <c r="E61" s="738" t="s">
        <v>8795</v>
      </c>
      <c r="F61" s="741">
        <v>1</v>
      </c>
      <c r="G61" s="741">
        <v>54</v>
      </c>
      <c r="H61" s="741">
        <v>0.98181818181818181</v>
      </c>
      <c r="I61" s="741">
        <v>54</v>
      </c>
      <c r="J61" s="741">
        <v>1</v>
      </c>
      <c r="K61" s="741">
        <v>55</v>
      </c>
      <c r="L61" s="741">
        <v>1</v>
      </c>
      <c r="M61" s="741">
        <v>55</v>
      </c>
      <c r="N61" s="741">
        <v>5</v>
      </c>
      <c r="O61" s="741">
        <v>275</v>
      </c>
      <c r="P61" s="754">
        <v>5</v>
      </c>
      <c r="Q61" s="742">
        <v>55</v>
      </c>
    </row>
    <row r="62" spans="1:17" ht="14.4" customHeight="1" x14ac:dyDescent="0.3">
      <c r="A62" s="737" t="s">
        <v>8752</v>
      </c>
      <c r="B62" s="738" t="s">
        <v>8771</v>
      </c>
      <c r="C62" s="738" t="s">
        <v>6651</v>
      </c>
      <c r="D62" s="738" t="s">
        <v>8796</v>
      </c>
      <c r="E62" s="738" t="s">
        <v>8797</v>
      </c>
      <c r="F62" s="741">
        <v>338</v>
      </c>
      <c r="G62" s="741">
        <v>26026</v>
      </c>
      <c r="H62" s="741">
        <v>0.95211267605633798</v>
      </c>
      <c r="I62" s="741">
        <v>77</v>
      </c>
      <c r="J62" s="741">
        <v>355</v>
      </c>
      <c r="K62" s="741">
        <v>27335</v>
      </c>
      <c r="L62" s="741">
        <v>1</v>
      </c>
      <c r="M62" s="741">
        <v>77</v>
      </c>
      <c r="N62" s="741">
        <v>402</v>
      </c>
      <c r="O62" s="741">
        <v>30954</v>
      </c>
      <c r="P62" s="754">
        <v>1.1323943661971831</v>
      </c>
      <c r="Q62" s="742">
        <v>77</v>
      </c>
    </row>
    <row r="63" spans="1:17" ht="14.4" customHeight="1" x14ac:dyDescent="0.3">
      <c r="A63" s="737" t="s">
        <v>8752</v>
      </c>
      <c r="B63" s="738" t="s">
        <v>8771</v>
      </c>
      <c r="C63" s="738" t="s">
        <v>6651</v>
      </c>
      <c r="D63" s="738" t="s">
        <v>8798</v>
      </c>
      <c r="E63" s="738" t="s">
        <v>8799</v>
      </c>
      <c r="F63" s="741">
        <v>436</v>
      </c>
      <c r="G63" s="741">
        <v>10028</v>
      </c>
      <c r="H63" s="741">
        <v>0.83233731739707839</v>
      </c>
      <c r="I63" s="741">
        <v>23</v>
      </c>
      <c r="J63" s="741">
        <v>502</v>
      </c>
      <c r="K63" s="741">
        <v>12048</v>
      </c>
      <c r="L63" s="741">
        <v>1</v>
      </c>
      <c r="M63" s="741">
        <v>24</v>
      </c>
      <c r="N63" s="741">
        <v>476</v>
      </c>
      <c r="O63" s="741">
        <v>11424</v>
      </c>
      <c r="P63" s="754">
        <v>0.94820717131474108</v>
      </c>
      <c r="Q63" s="742">
        <v>24</v>
      </c>
    </row>
    <row r="64" spans="1:17" ht="14.4" customHeight="1" x14ac:dyDescent="0.3">
      <c r="A64" s="737" t="s">
        <v>8752</v>
      </c>
      <c r="B64" s="738" t="s">
        <v>8771</v>
      </c>
      <c r="C64" s="738" t="s">
        <v>6651</v>
      </c>
      <c r="D64" s="738" t="s">
        <v>8800</v>
      </c>
      <c r="E64" s="738" t="s">
        <v>8801</v>
      </c>
      <c r="F64" s="741">
        <v>4</v>
      </c>
      <c r="G64" s="741">
        <v>392</v>
      </c>
      <c r="H64" s="741">
        <v>1.96</v>
      </c>
      <c r="I64" s="741">
        <v>98</v>
      </c>
      <c r="J64" s="741">
        <v>2</v>
      </c>
      <c r="K64" s="741">
        <v>200</v>
      </c>
      <c r="L64" s="741">
        <v>1</v>
      </c>
      <c r="M64" s="741">
        <v>100</v>
      </c>
      <c r="N64" s="741">
        <v>2</v>
      </c>
      <c r="O64" s="741">
        <v>200</v>
      </c>
      <c r="P64" s="754">
        <v>1</v>
      </c>
      <c r="Q64" s="742">
        <v>100</v>
      </c>
    </row>
    <row r="65" spans="1:17" ht="14.4" customHeight="1" x14ac:dyDescent="0.3">
      <c r="A65" s="737" t="s">
        <v>8752</v>
      </c>
      <c r="B65" s="738" t="s">
        <v>8771</v>
      </c>
      <c r="C65" s="738" t="s">
        <v>6651</v>
      </c>
      <c r="D65" s="738" t="s">
        <v>8802</v>
      </c>
      <c r="E65" s="738" t="s">
        <v>8803</v>
      </c>
      <c r="F65" s="741">
        <v>1</v>
      </c>
      <c r="G65" s="741">
        <v>406</v>
      </c>
      <c r="H65" s="741"/>
      <c r="I65" s="741">
        <v>406</v>
      </c>
      <c r="J65" s="741"/>
      <c r="K65" s="741"/>
      <c r="L65" s="741"/>
      <c r="M65" s="741"/>
      <c r="N65" s="741"/>
      <c r="O65" s="741"/>
      <c r="P65" s="754"/>
      <c r="Q65" s="742"/>
    </row>
    <row r="66" spans="1:17" ht="14.4" customHeight="1" x14ac:dyDescent="0.3">
      <c r="A66" s="737" t="s">
        <v>8752</v>
      </c>
      <c r="B66" s="738" t="s">
        <v>8771</v>
      </c>
      <c r="C66" s="738" t="s">
        <v>6651</v>
      </c>
      <c r="D66" s="738" t="s">
        <v>8804</v>
      </c>
      <c r="E66" s="738" t="s">
        <v>8805</v>
      </c>
      <c r="F66" s="741"/>
      <c r="G66" s="741"/>
      <c r="H66" s="741"/>
      <c r="I66" s="741"/>
      <c r="J66" s="741">
        <v>5</v>
      </c>
      <c r="K66" s="741">
        <v>3155</v>
      </c>
      <c r="L66" s="741">
        <v>1</v>
      </c>
      <c r="M66" s="741">
        <v>631</v>
      </c>
      <c r="N66" s="741">
        <v>1</v>
      </c>
      <c r="O66" s="741">
        <v>631</v>
      </c>
      <c r="P66" s="754">
        <v>0.2</v>
      </c>
      <c r="Q66" s="742">
        <v>631</v>
      </c>
    </row>
    <row r="67" spans="1:17" ht="14.4" customHeight="1" x14ac:dyDescent="0.3">
      <c r="A67" s="737" t="s">
        <v>8752</v>
      </c>
      <c r="B67" s="738" t="s">
        <v>8771</v>
      </c>
      <c r="C67" s="738" t="s">
        <v>6651</v>
      </c>
      <c r="D67" s="738" t="s">
        <v>8806</v>
      </c>
      <c r="E67" s="738" t="s">
        <v>8807</v>
      </c>
      <c r="F67" s="741">
        <v>104</v>
      </c>
      <c r="G67" s="741">
        <v>6864</v>
      </c>
      <c r="H67" s="741">
        <v>0.74285714285714288</v>
      </c>
      <c r="I67" s="741">
        <v>66</v>
      </c>
      <c r="J67" s="741">
        <v>140</v>
      </c>
      <c r="K67" s="741">
        <v>9240</v>
      </c>
      <c r="L67" s="741">
        <v>1</v>
      </c>
      <c r="M67" s="741">
        <v>66</v>
      </c>
      <c r="N67" s="741">
        <v>130</v>
      </c>
      <c r="O67" s="741">
        <v>8580</v>
      </c>
      <c r="P67" s="754">
        <v>0.9285714285714286</v>
      </c>
      <c r="Q67" s="742">
        <v>66</v>
      </c>
    </row>
    <row r="68" spans="1:17" ht="14.4" customHeight="1" x14ac:dyDescent="0.3">
      <c r="A68" s="737" t="s">
        <v>8752</v>
      </c>
      <c r="B68" s="738" t="s">
        <v>8771</v>
      </c>
      <c r="C68" s="738" t="s">
        <v>6651</v>
      </c>
      <c r="D68" s="738" t="s">
        <v>8808</v>
      </c>
      <c r="E68" s="738" t="s">
        <v>8809</v>
      </c>
      <c r="F68" s="741"/>
      <c r="G68" s="741"/>
      <c r="H68" s="741"/>
      <c r="I68" s="741"/>
      <c r="J68" s="741">
        <v>1</v>
      </c>
      <c r="K68" s="741">
        <v>102</v>
      </c>
      <c r="L68" s="741">
        <v>1</v>
      </c>
      <c r="M68" s="741">
        <v>102</v>
      </c>
      <c r="N68" s="741">
        <v>2</v>
      </c>
      <c r="O68" s="741">
        <v>204</v>
      </c>
      <c r="P68" s="754">
        <v>2</v>
      </c>
      <c r="Q68" s="742">
        <v>102</v>
      </c>
    </row>
    <row r="69" spans="1:17" ht="14.4" customHeight="1" x14ac:dyDescent="0.3">
      <c r="A69" s="737" t="s">
        <v>8752</v>
      </c>
      <c r="B69" s="738" t="s">
        <v>8771</v>
      </c>
      <c r="C69" s="738" t="s">
        <v>6651</v>
      </c>
      <c r="D69" s="738" t="s">
        <v>8810</v>
      </c>
      <c r="E69" s="738" t="s">
        <v>8811</v>
      </c>
      <c r="F69" s="741">
        <v>295</v>
      </c>
      <c r="G69" s="741">
        <v>102955</v>
      </c>
      <c r="H69" s="741">
        <v>2.2981026785714285</v>
      </c>
      <c r="I69" s="741">
        <v>349</v>
      </c>
      <c r="J69" s="741">
        <v>128</v>
      </c>
      <c r="K69" s="741">
        <v>44800</v>
      </c>
      <c r="L69" s="741">
        <v>1</v>
      </c>
      <c r="M69" s="741">
        <v>350</v>
      </c>
      <c r="N69" s="741">
        <v>91</v>
      </c>
      <c r="O69" s="741">
        <v>31850</v>
      </c>
      <c r="P69" s="754">
        <v>0.7109375</v>
      </c>
      <c r="Q69" s="742">
        <v>350</v>
      </c>
    </row>
    <row r="70" spans="1:17" ht="14.4" customHeight="1" x14ac:dyDescent="0.3">
      <c r="A70" s="737" t="s">
        <v>8752</v>
      </c>
      <c r="B70" s="738" t="s">
        <v>8771</v>
      </c>
      <c r="C70" s="738" t="s">
        <v>6651</v>
      </c>
      <c r="D70" s="738" t="s">
        <v>8812</v>
      </c>
      <c r="E70" s="738" t="s">
        <v>8813</v>
      </c>
      <c r="F70" s="741">
        <v>403</v>
      </c>
      <c r="G70" s="741">
        <v>9672</v>
      </c>
      <c r="H70" s="741">
        <v>0.87529411764705878</v>
      </c>
      <c r="I70" s="741">
        <v>24</v>
      </c>
      <c r="J70" s="741">
        <v>442</v>
      </c>
      <c r="K70" s="741">
        <v>11050</v>
      </c>
      <c r="L70" s="741">
        <v>1</v>
      </c>
      <c r="M70" s="741">
        <v>25</v>
      </c>
      <c r="N70" s="741">
        <v>428</v>
      </c>
      <c r="O70" s="741">
        <v>10700</v>
      </c>
      <c r="P70" s="754">
        <v>0.96832579185520362</v>
      </c>
      <c r="Q70" s="742">
        <v>25</v>
      </c>
    </row>
    <row r="71" spans="1:17" ht="14.4" customHeight="1" x14ac:dyDescent="0.3">
      <c r="A71" s="737" t="s">
        <v>8752</v>
      </c>
      <c r="B71" s="738" t="s">
        <v>8771</v>
      </c>
      <c r="C71" s="738" t="s">
        <v>6651</v>
      </c>
      <c r="D71" s="738" t="s">
        <v>8814</v>
      </c>
      <c r="E71" s="738" t="s">
        <v>8815</v>
      </c>
      <c r="F71" s="741">
        <v>3</v>
      </c>
      <c r="G71" s="741">
        <v>2217</v>
      </c>
      <c r="H71" s="741">
        <v>0.99595687331536387</v>
      </c>
      <c r="I71" s="741">
        <v>739</v>
      </c>
      <c r="J71" s="741">
        <v>3</v>
      </c>
      <c r="K71" s="741">
        <v>2226</v>
      </c>
      <c r="L71" s="741">
        <v>1</v>
      </c>
      <c r="M71" s="741">
        <v>742</v>
      </c>
      <c r="N71" s="741">
        <v>6</v>
      </c>
      <c r="O71" s="741">
        <v>4452</v>
      </c>
      <c r="P71" s="754">
        <v>2</v>
      </c>
      <c r="Q71" s="742">
        <v>742</v>
      </c>
    </row>
    <row r="72" spans="1:17" ht="14.4" customHeight="1" x14ac:dyDescent="0.3">
      <c r="A72" s="737" t="s">
        <v>8752</v>
      </c>
      <c r="B72" s="738" t="s">
        <v>8771</v>
      </c>
      <c r="C72" s="738" t="s">
        <v>6651</v>
      </c>
      <c r="D72" s="738" t="s">
        <v>8816</v>
      </c>
      <c r="E72" s="738" t="s">
        <v>8817</v>
      </c>
      <c r="F72" s="741">
        <v>109</v>
      </c>
      <c r="G72" s="741">
        <v>19620</v>
      </c>
      <c r="H72" s="741">
        <v>0.69934058100160401</v>
      </c>
      <c r="I72" s="741">
        <v>180</v>
      </c>
      <c r="J72" s="741">
        <v>155</v>
      </c>
      <c r="K72" s="741">
        <v>28055</v>
      </c>
      <c r="L72" s="741">
        <v>1</v>
      </c>
      <c r="M72" s="741">
        <v>181</v>
      </c>
      <c r="N72" s="741">
        <v>114</v>
      </c>
      <c r="O72" s="741">
        <v>20634</v>
      </c>
      <c r="P72" s="754">
        <v>0.73548387096774193</v>
      </c>
      <c r="Q72" s="742">
        <v>181</v>
      </c>
    </row>
    <row r="73" spans="1:17" ht="14.4" customHeight="1" x14ac:dyDescent="0.3">
      <c r="A73" s="737" t="s">
        <v>8752</v>
      </c>
      <c r="B73" s="738" t="s">
        <v>8771</v>
      </c>
      <c r="C73" s="738" t="s">
        <v>6651</v>
      </c>
      <c r="D73" s="738" t="s">
        <v>8818</v>
      </c>
      <c r="E73" s="738" t="s">
        <v>8819</v>
      </c>
      <c r="F73" s="741">
        <v>116</v>
      </c>
      <c r="G73" s="741">
        <v>29348</v>
      </c>
      <c r="H73" s="741">
        <v>1.1911681142949915</v>
      </c>
      <c r="I73" s="741">
        <v>253</v>
      </c>
      <c r="J73" s="741">
        <v>97</v>
      </c>
      <c r="K73" s="741">
        <v>24638</v>
      </c>
      <c r="L73" s="741">
        <v>1</v>
      </c>
      <c r="M73" s="741">
        <v>254</v>
      </c>
      <c r="N73" s="741">
        <v>67</v>
      </c>
      <c r="O73" s="741">
        <v>17018</v>
      </c>
      <c r="P73" s="754">
        <v>0.69072164948453607</v>
      </c>
      <c r="Q73" s="742">
        <v>254</v>
      </c>
    </row>
    <row r="74" spans="1:17" ht="14.4" customHeight="1" x14ac:dyDescent="0.3">
      <c r="A74" s="737" t="s">
        <v>8752</v>
      </c>
      <c r="B74" s="738" t="s">
        <v>8771</v>
      </c>
      <c r="C74" s="738" t="s">
        <v>6651</v>
      </c>
      <c r="D74" s="738" t="s">
        <v>8820</v>
      </c>
      <c r="E74" s="738" t="s">
        <v>8821</v>
      </c>
      <c r="F74" s="741">
        <v>3</v>
      </c>
      <c r="G74" s="741">
        <v>795</v>
      </c>
      <c r="H74" s="741">
        <v>0.98880597014925375</v>
      </c>
      <c r="I74" s="741">
        <v>265</v>
      </c>
      <c r="J74" s="741">
        <v>3</v>
      </c>
      <c r="K74" s="741">
        <v>804</v>
      </c>
      <c r="L74" s="741">
        <v>1</v>
      </c>
      <c r="M74" s="741">
        <v>268</v>
      </c>
      <c r="N74" s="741">
        <v>7</v>
      </c>
      <c r="O74" s="741">
        <v>1876</v>
      </c>
      <c r="P74" s="754">
        <v>2.3333333333333335</v>
      </c>
      <c r="Q74" s="742">
        <v>268</v>
      </c>
    </row>
    <row r="75" spans="1:17" ht="14.4" customHeight="1" x14ac:dyDescent="0.3">
      <c r="A75" s="737" t="s">
        <v>8752</v>
      </c>
      <c r="B75" s="738" t="s">
        <v>8771</v>
      </c>
      <c r="C75" s="738" t="s">
        <v>6651</v>
      </c>
      <c r="D75" s="738" t="s">
        <v>8822</v>
      </c>
      <c r="E75" s="738" t="s">
        <v>8823</v>
      </c>
      <c r="F75" s="741">
        <v>128</v>
      </c>
      <c r="G75" s="741">
        <v>27648</v>
      </c>
      <c r="H75" s="741">
        <v>1.0889755405884438</v>
      </c>
      <c r="I75" s="741">
        <v>216</v>
      </c>
      <c r="J75" s="741">
        <v>117</v>
      </c>
      <c r="K75" s="741">
        <v>25389</v>
      </c>
      <c r="L75" s="741">
        <v>1</v>
      </c>
      <c r="M75" s="741">
        <v>217</v>
      </c>
      <c r="N75" s="741">
        <v>125</v>
      </c>
      <c r="O75" s="741">
        <v>27125</v>
      </c>
      <c r="P75" s="754">
        <v>1.0683760683760684</v>
      </c>
      <c r="Q75" s="742">
        <v>217</v>
      </c>
    </row>
    <row r="76" spans="1:17" ht="14.4" customHeight="1" x14ac:dyDescent="0.3">
      <c r="A76" s="737" t="s">
        <v>8752</v>
      </c>
      <c r="B76" s="738" t="s">
        <v>8771</v>
      </c>
      <c r="C76" s="738" t="s">
        <v>6651</v>
      </c>
      <c r="D76" s="738" t="s">
        <v>8824</v>
      </c>
      <c r="E76" s="738" t="s">
        <v>8825</v>
      </c>
      <c r="F76" s="741">
        <v>5</v>
      </c>
      <c r="G76" s="741">
        <v>180</v>
      </c>
      <c r="H76" s="741">
        <v>4.8648648648648649</v>
      </c>
      <c r="I76" s="741">
        <v>36</v>
      </c>
      <c r="J76" s="741">
        <v>1</v>
      </c>
      <c r="K76" s="741">
        <v>37</v>
      </c>
      <c r="L76" s="741">
        <v>1</v>
      </c>
      <c r="M76" s="741">
        <v>37</v>
      </c>
      <c r="N76" s="741">
        <v>8</v>
      </c>
      <c r="O76" s="741">
        <v>296</v>
      </c>
      <c r="P76" s="754">
        <v>8</v>
      </c>
      <c r="Q76" s="742">
        <v>37</v>
      </c>
    </row>
    <row r="77" spans="1:17" ht="14.4" customHeight="1" x14ac:dyDescent="0.3">
      <c r="A77" s="737" t="s">
        <v>8752</v>
      </c>
      <c r="B77" s="738" t="s">
        <v>8771</v>
      </c>
      <c r="C77" s="738" t="s">
        <v>6651</v>
      </c>
      <c r="D77" s="738" t="s">
        <v>8826</v>
      </c>
      <c r="E77" s="738" t="s">
        <v>8827</v>
      </c>
      <c r="F77" s="741">
        <v>5</v>
      </c>
      <c r="G77" s="741">
        <v>2955</v>
      </c>
      <c r="H77" s="741">
        <v>0.83192567567567566</v>
      </c>
      <c r="I77" s="741">
        <v>591</v>
      </c>
      <c r="J77" s="741">
        <v>6</v>
      </c>
      <c r="K77" s="741">
        <v>3552</v>
      </c>
      <c r="L77" s="741">
        <v>1</v>
      </c>
      <c r="M77" s="741">
        <v>592</v>
      </c>
      <c r="N77" s="741">
        <v>15</v>
      </c>
      <c r="O77" s="741">
        <v>8880</v>
      </c>
      <c r="P77" s="754">
        <v>2.5</v>
      </c>
      <c r="Q77" s="742">
        <v>592</v>
      </c>
    </row>
    <row r="78" spans="1:17" ht="14.4" customHeight="1" x14ac:dyDescent="0.3">
      <c r="A78" s="737" t="s">
        <v>8752</v>
      </c>
      <c r="B78" s="738" t="s">
        <v>8771</v>
      </c>
      <c r="C78" s="738" t="s">
        <v>6651</v>
      </c>
      <c r="D78" s="738" t="s">
        <v>8828</v>
      </c>
      <c r="E78" s="738" t="s">
        <v>8829</v>
      </c>
      <c r="F78" s="741">
        <v>9</v>
      </c>
      <c r="G78" s="741">
        <v>450</v>
      </c>
      <c r="H78" s="741">
        <v>1.2857142857142858</v>
      </c>
      <c r="I78" s="741">
        <v>50</v>
      </c>
      <c r="J78" s="741">
        <v>7</v>
      </c>
      <c r="K78" s="741">
        <v>350</v>
      </c>
      <c r="L78" s="741">
        <v>1</v>
      </c>
      <c r="M78" s="741">
        <v>50</v>
      </c>
      <c r="N78" s="741"/>
      <c r="O78" s="741"/>
      <c r="P78" s="754"/>
      <c r="Q78" s="742"/>
    </row>
    <row r="79" spans="1:17" ht="14.4" customHeight="1" x14ac:dyDescent="0.3">
      <c r="A79" s="737" t="s">
        <v>8752</v>
      </c>
      <c r="B79" s="738" t="s">
        <v>8771</v>
      </c>
      <c r="C79" s="738" t="s">
        <v>6651</v>
      </c>
      <c r="D79" s="738" t="s">
        <v>8830</v>
      </c>
      <c r="E79" s="738" t="s">
        <v>8831</v>
      </c>
      <c r="F79" s="741">
        <v>6</v>
      </c>
      <c r="G79" s="741">
        <v>3276</v>
      </c>
      <c r="H79" s="741">
        <v>1.1978062157221208</v>
      </c>
      <c r="I79" s="741">
        <v>546</v>
      </c>
      <c r="J79" s="741">
        <v>5</v>
      </c>
      <c r="K79" s="741">
        <v>2735</v>
      </c>
      <c r="L79" s="741">
        <v>1</v>
      </c>
      <c r="M79" s="741">
        <v>547</v>
      </c>
      <c r="N79" s="741">
        <v>14</v>
      </c>
      <c r="O79" s="741">
        <v>7658</v>
      </c>
      <c r="P79" s="754">
        <v>2.8</v>
      </c>
      <c r="Q79" s="742">
        <v>547</v>
      </c>
    </row>
    <row r="80" spans="1:17" ht="14.4" customHeight="1" x14ac:dyDescent="0.3">
      <c r="A80" s="737" t="s">
        <v>8752</v>
      </c>
      <c r="B80" s="738" t="s">
        <v>8771</v>
      </c>
      <c r="C80" s="738" t="s">
        <v>6651</v>
      </c>
      <c r="D80" s="738" t="s">
        <v>8832</v>
      </c>
      <c r="E80" s="738" t="s">
        <v>8833</v>
      </c>
      <c r="F80" s="741">
        <v>14</v>
      </c>
      <c r="G80" s="741">
        <v>6790</v>
      </c>
      <c r="H80" s="741">
        <v>0.52635658914728678</v>
      </c>
      <c r="I80" s="741">
        <v>485</v>
      </c>
      <c r="J80" s="741">
        <v>25</v>
      </c>
      <c r="K80" s="741">
        <v>12900</v>
      </c>
      <c r="L80" s="741">
        <v>1</v>
      </c>
      <c r="M80" s="741">
        <v>516</v>
      </c>
      <c r="N80" s="741">
        <v>8</v>
      </c>
      <c r="O80" s="741">
        <v>4136</v>
      </c>
      <c r="P80" s="754">
        <v>0.32062015503875968</v>
      </c>
      <c r="Q80" s="742">
        <v>517</v>
      </c>
    </row>
    <row r="81" spans="1:17" ht="14.4" customHeight="1" x14ac:dyDescent="0.3">
      <c r="A81" s="737" t="s">
        <v>8752</v>
      </c>
      <c r="B81" s="738" t="s">
        <v>8771</v>
      </c>
      <c r="C81" s="738" t="s">
        <v>6651</v>
      </c>
      <c r="D81" s="738" t="s">
        <v>8834</v>
      </c>
      <c r="E81" s="738" t="s">
        <v>8835</v>
      </c>
      <c r="F81" s="741">
        <v>4</v>
      </c>
      <c r="G81" s="741">
        <v>2940</v>
      </c>
      <c r="H81" s="741">
        <v>1.3315217391304348</v>
      </c>
      <c r="I81" s="741">
        <v>735</v>
      </c>
      <c r="J81" s="741">
        <v>3</v>
      </c>
      <c r="K81" s="741">
        <v>2208</v>
      </c>
      <c r="L81" s="741">
        <v>1</v>
      </c>
      <c r="M81" s="741">
        <v>736</v>
      </c>
      <c r="N81" s="741">
        <v>6</v>
      </c>
      <c r="O81" s="741">
        <v>4416</v>
      </c>
      <c r="P81" s="754">
        <v>2</v>
      </c>
      <c r="Q81" s="742">
        <v>736</v>
      </c>
    </row>
    <row r="82" spans="1:17" ht="14.4" customHeight="1" x14ac:dyDescent="0.3">
      <c r="A82" s="737" t="s">
        <v>8752</v>
      </c>
      <c r="B82" s="738" t="s">
        <v>8771</v>
      </c>
      <c r="C82" s="738" t="s">
        <v>6651</v>
      </c>
      <c r="D82" s="738" t="s">
        <v>8836</v>
      </c>
      <c r="E82" s="738" t="s">
        <v>8837</v>
      </c>
      <c r="F82" s="741">
        <v>1</v>
      </c>
      <c r="G82" s="741">
        <v>327</v>
      </c>
      <c r="H82" s="741">
        <v>0.19878419452887539</v>
      </c>
      <c r="I82" s="741">
        <v>327</v>
      </c>
      <c r="J82" s="741">
        <v>5</v>
      </c>
      <c r="K82" s="741">
        <v>1645</v>
      </c>
      <c r="L82" s="741">
        <v>1</v>
      </c>
      <c r="M82" s="741">
        <v>329</v>
      </c>
      <c r="N82" s="741">
        <v>5</v>
      </c>
      <c r="O82" s="741">
        <v>1645</v>
      </c>
      <c r="P82" s="754">
        <v>1</v>
      </c>
      <c r="Q82" s="742">
        <v>329</v>
      </c>
    </row>
    <row r="83" spans="1:17" ht="14.4" customHeight="1" x14ac:dyDescent="0.3">
      <c r="A83" s="737" t="s">
        <v>8752</v>
      </c>
      <c r="B83" s="738" t="s">
        <v>8771</v>
      </c>
      <c r="C83" s="738" t="s">
        <v>6651</v>
      </c>
      <c r="D83" s="738" t="s">
        <v>8838</v>
      </c>
      <c r="E83" s="738" t="s">
        <v>8839</v>
      </c>
      <c r="F83" s="741">
        <v>3</v>
      </c>
      <c r="G83" s="741">
        <v>1035</v>
      </c>
      <c r="H83" s="741">
        <v>1.495664739884393</v>
      </c>
      <c r="I83" s="741">
        <v>345</v>
      </c>
      <c r="J83" s="741">
        <v>2</v>
      </c>
      <c r="K83" s="741">
        <v>692</v>
      </c>
      <c r="L83" s="741">
        <v>1</v>
      </c>
      <c r="M83" s="741">
        <v>346</v>
      </c>
      <c r="N83" s="741">
        <v>7</v>
      </c>
      <c r="O83" s="741">
        <v>2422</v>
      </c>
      <c r="P83" s="754">
        <v>3.5</v>
      </c>
      <c r="Q83" s="742">
        <v>346</v>
      </c>
    </row>
    <row r="84" spans="1:17" ht="14.4" customHeight="1" x14ac:dyDescent="0.3">
      <c r="A84" s="737" t="s">
        <v>8752</v>
      </c>
      <c r="B84" s="738" t="s">
        <v>8771</v>
      </c>
      <c r="C84" s="738" t="s">
        <v>6651</v>
      </c>
      <c r="D84" s="738" t="s">
        <v>8840</v>
      </c>
      <c r="E84" s="738" t="s">
        <v>8841</v>
      </c>
      <c r="F84" s="741">
        <v>1</v>
      </c>
      <c r="G84" s="741">
        <v>752</v>
      </c>
      <c r="H84" s="741">
        <v>0.24966799468791501</v>
      </c>
      <c r="I84" s="741">
        <v>752</v>
      </c>
      <c r="J84" s="741">
        <v>4</v>
      </c>
      <c r="K84" s="741">
        <v>3012</v>
      </c>
      <c r="L84" s="741">
        <v>1</v>
      </c>
      <c r="M84" s="741">
        <v>753</v>
      </c>
      <c r="N84" s="741">
        <v>9</v>
      </c>
      <c r="O84" s="741">
        <v>6777</v>
      </c>
      <c r="P84" s="754">
        <v>2.25</v>
      </c>
      <c r="Q84" s="742">
        <v>753</v>
      </c>
    </row>
    <row r="85" spans="1:17" ht="14.4" customHeight="1" x14ac:dyDescent="0.3">
      <c r="A85" s="737" t="s">
        <v>8752</v>
      </c>
      <c r="B85" s="738" t="s">
        <v>8771</v>
      </c>
      <c r="C85" s="738" t="s">
        <v>6651</v>
      </c>
      <c r="D85" s="738" t="s">
        <v>8842</v>
      </c>
      <c r="E85" s="738" t="s">
        <v>8843</v>
      </c>
      <c r="F85" s="741">
        <v>6</v>
      </c>
      <c r="G85" s="741">
        <v>1386</v>
      </c>
      <c r="H85" s="741">
        <v>0.66379310344827591</v>
      </c>
      <c r="I85" s="741">
        <v>231</v>
      </c>
      <c r="J85" s="741">
        <v>9</v>
      </c>
      <c r="K85" s="741">
        <v>2088</v>
      </c>
      <c r="L85" s="741">
        <v>1</v>
      </c>
      <c r="M85" s="741">
        <v>232</v>
      </c>
      <c r="N85" s="741">
        <v>14</v>
      </c>
      <c r="O85" s="741">
        <v>3248</v>
      </c>
      <c r="P85" s="754">
        <v>1.5555555555555556</v>
      </c>
      <c r="Q85" s="742">
        <v>232</v>
      </c>
    </row>
    <row r="86" spans="1:17" ht="14.4" customHeight="1" x14ac:dyDescent="0.3">
      <c r="A86" s="737" t="s">
        <v>8752</v>
      </c>
      <c r="B86" s="738" t="s">
        <v>8771</v>
      </c>
      <c r="C86" s="738" t="s">
        <v>6651</v>
      </c>
      <c r="D86" s="738" t="s">
        <v>8844</v>
      </c>
      <c r="E86" s="738" t="s">
        <v>8845</v>
      </c>
      <c r="F86" s="741">
        <v>1</v>
      </c>
      <c r="G86" s="741">
        <v>230</v>
      </c>
      <c r="H86" s="741"/>
      <c r="I86" s="741">
        <v>230</v>
      </c>
      <c r="J86" s="741"/>
      <c r="K86" s="741"/>
      <c r="L86" s="741"/>
      <c r="M86" s="741"/>
      <c r="N86" s="741">
        <v>4</v>
      </c>
      <c r="O86" s="741">
        <v>932</v>
      </c>
      <c r="P86" s="754"/>
      <c r="Q86" s="742">
        <v>233</v>
      </c>
    </row>
    <row r="87" spans="1:17" ht="14.4" customHeight="1" x14ac:dyDescent="0.3">
      <c r="A87" s="737" t="s">
        <v>8752</v>
      </c>
      <c r="B87" s="738" t="s">
        <v>8771</v>
      </c>
      <c r="C87" s="738" t="s">
        <v>6651</v>
      </c>
      <c r="D87" s="738" t="s">
        <v>8846</v>
      </c>
      <c r="E87" s="738" t="s">
        <v>8847</v>
      </c>
      <c r="F87" s="741">
        <v>3</v>
      </c>
      <c r="G87" s="741">
        <v>1221</v>
      </c>
      <c r="H87" s="741">
        <v>0.74451219512195121</v>
      </c>
      <c r="I87" s="741">
        <v>407</v>
      </c>
      <c r="J87" s="741">
        <v>4</v>
      </c>
      <c r="K87" s="741">
        <v>1640</v>
      </c>
      <c r="L87" s="741">
        <v>1</v>
      </c>
      <c r="M87" s="741">
        <v>410</v>
      </c>
      <c r="N87" s="741">
        <v>7</v>
      </c>
      <c r="O87" s="741">
        <v>2870</v>
      </c>
      <c r="P87" s="754">
        <v>1.75</v>
      </c>
      <c r="Q87" s="742">
        <v>410</v>
      </c>
    </row>
    <row r="88" spans="1:17" ht="14.4" customHeight="1" x14ac:dyDescent="0.3">
      <c r="A88" s="737" t="s">
        <v>8752</v>
      </c>
      <c r="B88" s="738" t="s">
        <v>8771</v>
      </c>
      <c r="C88" s="738" t="s">
        <v>6651</v>
      </c>
      <c r="D88" s="738" t="s">
        <v>8848</v>
      </c>
      <c r="E88" s="738" t="s">
        <v>8849</v>
      </c>
      <c r="F88" s="741">
        <v>3</v>
      </c>
      <c r="G88" s="741">
        <v>1953</v>
      </c>
      <c r="H88" s="741">
        <v>0.99846625766871167</v>
      </c>
      <c r="I88" s="741">
        <v>651</v>
      </c>
      <c r="J88" s="741">
        <v>3</v>
      </c>
      <c r="K88" s="741">
        <v>1956</v>
      </c>
      <c r="L88" s="741">
        <v>1</v>
      </c>
      <c r="M88" s="741">
        <v>652</v>
      </c>
      <c r="N88" s="741">
        <v>10</v>
      </c>
      <c r="O88" s="741">
        <v>6520</v>
      </c>
      <c r="P88" s="754">
        <v>3.3333333333333335</v>
      </c>
      <c r="Q88" s="742">
        <v>652</v>
      </c>
    </row>
    <row r="89" spans="1:17" ht="14.4" customHeight="1" x14ac:dyDescent="0.3">
      <c r="A89" s="737" t="s">
        <v>8752</v>
      </c>
      <c r="B89" s="738" t="s">
        <v>8771</v>
      </c>
      <c r="C89" s="738" t="s">
        <v>6651</v>
      </c>
      <c r="D89" s="738" t="s">
        <v>8850</v>
      </c>
      <c r="E89" s="738" t="s">
        <v>8851</v>
      </c>
      <c r="F89" s="741">
        <v>4</v>
      </c>
      <c r="G89" s="741">
        <v>2348</v>
      </c>
      <c r="H89" s="741">
        <v>0.9949152542372881</v>
      </c>
      <c r="I89" s="741">
        <v>587</v>
      </c>
      <c r="J89" s="741">
        <v>4</v>
      </c>
      <c r="K89" s="741">
        <v>2360</v>
      </c>
      <c r="L89" s="741">
        <v>1</v>
      </c>
      <c r="M89" s="741">
        <v>590</v>
      </c>
      <c r="N89" s="741">
        <v>7</v>
      </c>
      <c r="O89" s="741">
        <v>4130</v>
      </c>
      <c r="P89" s="754">
        <v>1.75</v>
      </c>
      <c r="Q89" s="742">
        <v>590</v>
      </c>
    </row>
    <row r="90" spans="1:17" ht="14.4" customHeight="1" x14ac:dyDescent="0.3">
      <c r="A90" s="737" t="s">
        <v>8752</v>
      </c>
      <c r="B90" s="738" t="s">
        <v>8771</v>
      </c>
      <c r="C90" s="738" t="s">
        <v>6651</v>
      </c>
      <c r="D90" s="738" t="s">
        <v>8852</v>
      </c>
      <c r="E90" s="738" t="s">
        <v>8853</v>
      </c>
      <c r="F90" s="741">
        <v>4</v>
      </c>
      <c r="G90" s="741">
        <v>1664</v>
      </c>
      <c r="H90" s="741">
        <v>1.980952380952381</v>
      </c>
      <c r="I90" s="741">
        <v>416</v>
      </c>
      <c r="J90" s="741">
        <v>2</v>
      </c>
      <c r="K90" s="741">
        <v>840</v>
      </c>
      <c r="L90" s="741">
        <v>1</v>
      </c>
      <c r="M90" s="741">
        <v>420</v>
      </c>
      <c r="N90" s="741">
        <v>1</v>
      </c>
      <c r="O90" s="741">
        <v>420</v>
      </c>
      <c r="P90" s="754">
        <v>0.5</v>
      </c>
      <c r="Q90" s="742">
        <v>420</v>
      </c>
    </row>
    <row r="91" spans="1:17" ht="14.4" customHeight="1" x14ac:dyDescent="0.3">
      <c r="A91" s="737" t="s">
        <v>8752</v>
      </c>
      <c r="B91" s="738" t="s">
        <v>8771</v>
      </c>
      <c r="C91" s="738" t="s">
        <v>6651</v>
      </c>
      <c r="D91" s="738" t="s">
        <v>8854</v>
      </c>
      <c r="E91" s="738" t="s">
        <v>8855</v>
      </c>
      <c r="F91" s="741">
        <v>1</v>
      </c>
      <c r="G91" s="741">
        <v>166</v>
      </c>
      <c r="H91" s="741"/>
      <c r="I91" s="741">
        <v>166</v>
      </c>
      <c r="J91" s="741"/>
      <c r="K91" s="741"/>
      <c r="L91" s="741"/>
      <c r="M91" s="741"/>
      <c r="N91" s="741">
        <v>2</v>
      </c>
      <c r="O91" s="741">
        <v>340</v>
      </c>
      <c r="P91" s="754"/>
      <c r="Q91" s="742">
        <v>170</v>
      </c>
    </row>
    <row r="92" spans="1:17" ht="14.4" customHeight="1" x14ac:dyDescent="0.3">
      <c r="A92" s="737" t="s">
        <v>8752</v>
      </c>
      <c r="B92" s="738" t="s">
        <v>8771</v>
      </c>
      <c r="C92" s="738" t="s">
        <v>6651</v>
      </c>
      <c r="D92" s="738" t="s">
        <v>8856</v>
      </c>
      <c r="E92" s="738" t="s">
        <v>8857</v>
      </c>
      <c r="F92" s="741">
        <v>2</v>
      </c>
      <c r="G92" s="741">
        <v>1572</v>
      </c>
      <c r="H92" s="741">
        <v>0.39847908745247146</v>
      </c>
      <c r="I92" s="741">
        <v>786</v>
      </c>
      <c r="J92" s="741">
        <v>5</v>
      </c>
      <c r="K92" s="741">
        <v>3945</v>
      </c>
      <c r="L92" s="741">
        <v>1</v>
      </c>
      <c r="M92" s="741">
        <v>789</v>
      </c>
      <c r="N92" s="741">
        <v>12</v>
      </c>
      <c r="O92" s="741">
        <v>9468</v>
      </c>
      <c r="P92" s="754">
        <v>2.4</v>
      </c>
      <c r="Q92" s="742">
        <v>789</v>
      </c>
    </row>
    <row r="93" spans="1:17" ht="14.4" customHeight="1" x14ac:dyDescent="0.3">
      <c r="A93" s="737" t="s">
        <v>8752</v>
      </c>
      <c r="B93" s="738" t="s">
        <v>8771</v>
      </c>
      <c r="C93" s="738" t="s">
        <v>6651</v>
      </c>
      <c r="D93" s="738" t="s">
        <v>8858</v>
      </c>
      <c r="E93" s="738" t="s">
        <v>8859</v>
      </c>
      <c r="F93" s="741">
        <v>1</v>
      </c>
      <c r="G93" s="741">
        <v>222</v>
      </c>
      <c r="H93" s="741">
        <v>0.1982142857142857</v>
      </c>
      <c r="I93" s="741">
        <v>222</v>
      </c>
      <c r="J93" s="741">
        <v>5</v>
      </c>
      <c r="K93" s="741">
        <v>1120</v>
      </c>
      <c r="L93" s="741">
        <v>1</v>
      </c>
      <c r="M93" s="741">
        <v>224</v>
      </c>
      <c r="N93" s="741">
        <v>5</v>
      </c>
      <c r="O93" s="741">
        <v>1120</v>
      </c>
      <c r="P93" s="754">
        <v>1</v>
      </c>
      <c r="Q93" s="742">
        <v>224</v>
      </c>
    </row>
    <row r="94" spans="1:17" ht="14.4" customHeight="1" x14ac:dyDescent="0.3">
      <c r="A94" s="737" t="s">
        <v>8752</v>
      </c>
      <c r="B94" s="738" t="s">
        <v>8771</v>
      </c>
      <c r="C94" s="738" t="s">
        <v>6651</v>
      </c>
      <c r="D94" s="738" t="s">
        <v>8860</v>
      </c>
      <c r="E94" s="738" t="s">
        <v>8861</v>
      </c>
      <c r="F94" s="741">
        <v>3</v>
      </c>
      <c r="G94" s="741">
        <v>1695</v>
      </c>
      <c r="H94" s="741">
        <v>0.99823321554770317</v>
      </c>
      <c r="I94" s="741">
        <v>565</v>
      </c>
      <c r="J94" s="741">
        <v>3</v>
      </c>
      <c r="K94" s="741">
        <v>1698</v>
      </c>
      <c r="L94" s="741">
        <v>1</v>
      </c>
      <c r="M94" s="741">
        <v>566</v>
      </c>
      <c r="N94" s="741">
        <v>9</v>
      </c>
      <c r="O94" s="741">
        <v>5094</v>
      </c>
      <c r="P94" s="754">
        <v>3</v>
      </c>
      <c r="Q94" s="742">
        <v>566</v>
      </c>
    </row>
    <row r="95" spans="1:17" ht="14.4" customHeight="1" x14ac:dyDescent="0.3">
      <c r="A95" s="737" t="s">
        <v>8752</v>
      </c>
      <c r="B95" s="738" t="s">
        <v>8771</v>
      </c>
      <c r="C95" s="738" t="s">
        <v>6651</v>
      </c>
      <c r="D95" s="738" t="s">
        <v>8862</v>
      </c>
      <c r="E95" s="738" t="s">
        <v>8863</v>
      </c>
      <c r="F95" s="741"/>
      <c r="G95" s="741"/>
      <c r="H95" s="741"/>
      <c r="I95" s="741"/>
      <c r="J95" s="741">
        <v>2</v>
      </c>
      <c r="K95" s="741">
        <v>1838</v>
      </c>
      <c r="L95" s="741">
        <v>1</v>
      </c>
      <c r="M95" s="741">
        <v>919</v>
      </c>
      <c r="N95" s="741">
        <v>2</v>
      </c>
      <c r="O95" s="741">
        <v>1838</v>
      </c>
      <c r="P95" s="754">
        <v>1</v>
      </c>
      <c r="Q95" s="742">
        <v>919</v>
      </c>
    </row>
    <row r="96" spans="1:17" ht="14.4" customHeight="1" x14ac:dyDescent="0.3">
      <c r="A96" s="737" t="s">
        <v>8752</v>
      </c>
      <c r="B96" s="738" t="s">
        <v>8771</v>
      </c>
      <c r="C96" s="738" t="s">
        <v>6651</v>
      </c>
      <c r="D96" s="738" t="s">
        <v>8864</v>
      </c>
      <c r="E96" s="738" t="s">
        <v>8865</v>
      </c>
      <c r="F96" s="741"/>
      <c r="G96" s="741"/>
      <c r="H96" s="741"/>
      <c r="I96" s="741"/>
      <c r="J96" s="741">
        <v>2</v>
      </c>
      <c r="K96" s="741">
        <v>1792</v>
      </c>
      <c r="L96" s="741">
        <v>1</v>
      </c>
      <c r="M96" s="741">
        <v>896</v>
      </c>
      <c r="N96" s="741">
        <v>2</v>
      </c>
      <c r="O96" s="741">
        <v>1792</v>
      </c>
      <c r="P96" s="754">
        <v>1</v>
      </c>
      <c r="Q96" s="742">
        <v>896</v>
      </c>
    </row>
    <row r="97" spans="1:17" ht="14.4" customHeight="1" x14ac:dyDescent="0.3">
      <c r="A97" s="737" t="s">
        <v>8752</v>
      </c>
      <c r="B97" s="738" t="s">
        <v>8771</v>
      </c>
      <c r="C97" s="738" t="s">
        <v>6651</v>
      </c>
      <c r="D97" s="738" t="s">
        <v>8866</v>
      </c>
      <c r="E97" s="738" t="s">
        <v>8867</v>
      </c>
      <c r="F97" s="741">
        <v>1</v>
      </c>
      <c r="G97" s="741">
        <v>345</v>
      </c>
      <c r="H97" s="741">
        <v>0.33236994219653176</v>
      </c>
      <c r="I97" s="741">
        <v>345</v>
      </c>
      <c r="J97" s="741">
        <v>3</v>
      </c>
      <c r="K97" s="741">
        <v>1038</v>
      </c>
      <c r="L97" s="741">
        <v>1</v>
      </c>
      <c r="M97" s="741">
        <v>346</v>
      </c>
      <c r="N97" s="741"/>
      <c r="O97" s="741"/>
      <c r="P97" s="754"/>
      <c r="Q97" s="742"/>
    </row>
    <row r="98" spans="1:17" ht="14.4" customHeight="1" x14ac:dyDescent="0.3">
      <c r="A98" s="737" t="s">
        <v>8752</v>
      </c>
      <c r="B98" s="738" t="s">
        <v>8771</v>
      </c>
      <c r="C98" s="738" t="s">
        <v>6651</v>
      </c>
      <c r="D98" s="738" t="s">
        <v>8868</v>
      </c>
      <c r="E98" s="738" t="s">
        <v>8869</v>
      </c>
      <c r="F98" s="741">
        <v>1</v>
      </c>
      <c r="G98" s="741">
        <v>418</v>
      </c>
      <c r="H98" s="741">
        <v>0.3270735524256651</v>
      </c>
      <c r="I98" s="741">
        <v>418</v>
      </c>
      <c r="J98" s="741">
        <v>3</v>
      </c>
      <c r="K98" s="741">
        <v>1278</v>
      </c>
      <c r="L98" s="741">
        <v>1</v>
      </c>
      <c r="M98" s="741">
        <v>426</v>
      </c>
      <c r="N98" s="741"/>
      <c r="O98" s="741"/>
      <c r="P98" s="754"/>
      <c r="Q98" s="742"/>
    </row>
    <row r="99" spans="1:17" ht="14.4" customHeight="1" x14ac:dyDescent="0.3">
      <c r="A99" s="737" t="s">
        <v>8870</v>
      </c>
      <c r="B99" s="738" t="s">
        <v>8871</v>
      </c>
      <c r="C99" s="738" t="s">
        <v>6651</v>
      </c>
      <c r="D99" s="738" t="s">
        <v>8872</v>
      </c>
      <c r="E99" s="738" t="s">
        <v>8873</v>
      </c>
      <c r="F99" s="741">
        <v>518</v>
      </c>
      <c r="G99" s="741">
        <v>13986</v>
      </c>
      <c r="H99" s="741">
        <v>0.87648054145516074</v>
      </c>
      <c r="I99" s="741">
        <v>27</v>
      </c>
      <c r="J99" s="741">
        <v>591</v>
      </c>
      <c r="K99" s="741">
        <v>15957</v>
      </c>
      <c r="L99" s="741">
        <v>1</v>
      </c>
      <c r="M99" s="741">
        <v>27</v>
      </c>
      <c r="N99" s="741">
        <v>604</v>
      </c>
      <c r="O99" s="741">
        <v>16308</v>
      </c>
      <c r="P99" s="754">
        <v>1.0219966159052454</v>
      </c>
      <c r="Q99" s="742">
        <v>27</v>
      </c>
    </row>
    <row r="100" spans="1:17" ht="14.4" customHeight="1" x14ac:dyDescent="0.3">
      <c r="A100" s="737" t="s">
        <v>8870</v>
      </c>
      <c r="B100" s="738" t="s">
        <v>8871</v>
      </c>
      <c r="C100" s="738" t="s">
        <v>6651</v>
      </c>
      <c r="D100" s="738" t="s">
        <v>8874</v>
      </c>
      <c r="E100" s="738" t="s">
        <v>8875</v>
      </c>
      <c r="F100" s="741">
        <v>189</v>
      </c>
      <c r="G100" s="741">
        <v>10206</v>
      </c>
      <c r="H100" s="741">
        <v>1.05</v>
      </c>
      <c r="I100" s="741">
        <v>54</v>
      </c>
      <c r="J100" s="741">
        <v>180</v>
      </c>
      <c r="K100" s="741">
        <v>9720</v>
      </c>
      <c r="L100" s="741">
        <v>1</v>
      </c>
      <c r="M100" s="741">
        <v>54</v>
      </c>
      <c r="N100" s="741">
        <v>220</v>
      </c>
      <c r="O100" s="741">
        <v>11880</v>
      </c>
      <c r="P100" s="754">
        <v>1.2222222222222223</v>
      </c>
      <c r="Q100" s="742">
        <v>54</v>
      </c>
    </row>
    <row r="101" spans="1:17" ht="14.4" customHeight="1" x14ac:dyDescent="0.3">
      <c r="A101" s="737" t="s">
        <v>8870</v>
      </c>
      <c r="B101" s="738" t="s">
        <v>8871</v>
      </c>
      <c r="C101" s="738" t="s">
        <v>6651</v>
      </c>
      <c r="D101" s="738" t="s">
        <v>8876</v>
      </c>
      <c r="E101" s="738" t="s">
        <v>8877</v>
      </c>
      <c r="F101" s="741">
        <v>129</v>
      </c>
      <c r="G101" s="741">
        <v>3096</v>
      </c>
      <c r="H101" s="741">
        <v>0.86</v>
      </c>
      <c r="I101" s="741">
        <v>24</v>
      </c>
      <c r="J101" s="741">
        <v>150</v>
      </c>
      <c r="K101" s="741">
        <v>3600</v>
      </c>
      <c r="L101" s="741">
        <v>1</v>
      </c>
      <c r="M101" s="741">
        <v>24</v>
      </c>
      <c r="N101" s="741">
        <v>235</v>
      </c>
      <c r="O101" s="741">
        <v>5640</v>
      </c>
      <c r="P101" s="754">
        <v>1.5666666666666667</v>
      </c>
      <c r="Q101" s="742">
        <v>24</v>
      </c>
    </row>
    <row r="102" spans="1:17" ht="14.4" customHeight="1" x14ac:dyDescent="0.3">
      <c r="A102" s="737" t="s">
        <v>8870</v>
      </c>
      <c r="B102" s="738" t="s">
        <v>8871</v>
      </c>
      <c r="C102" s="738" t="s">
        <v>6651</v>
      </c>
      <c r="D102" s="738" t="s">
        <v>8878</v>
      </c>
      <c r="E102" s="738" t="s">
        <v>8879</v>
      </c>
      <c r="F102" s="741">
        <v>547</v>
      </c>
      <c r="G102" s="741">
        <v>14769</v>
      </c>
      <c r="H102" s="741">
        <v>0.91014975041597335</v>
      </c>
      <c r="I102" s="741">
        <v>27</v>
      </c>
      <c r="J102" s="741">
        <v>601</v>
      </c>
      <c r="K102" s="741">
        <v>16227</v>
      </c>
      <c r="L102" s="741">
        <v>1</v>
      </c>
      <c r="M102" s="741">
        <v>27</v>
      </c>
      <c r="N102" s="741">
        <v>581</v>
      </c>
      <c r="O102" s="741">
        <v>15687</v>
      </c>
      <c r="P102" s="754">
        <v>0.96672212978369387</v>
      </c>
      <c r="Q102" s="742">
        <v>27</v>
      </c>
    </row>
    <row r="103" spans="1:17" ht="14.4" customHeight="1" x14ac:dyDescent="0.3">
      <c r="A103" s="737" t="s">
        <v>8870</v>
      </c>
      <c r="B103" s="738" t="s">
        <v>8871</v>
      </c>
      <c r="C103" s="738" t="s">
        <v>6651</v>
      </c>
      <c r="D103" s="738" t="s">
        <v>8880</v>
      </c>
      <c r="E103" s="738" t="s">
        <v>8881</v>
      </c>
      <c r="F103" s="741">
        <v>3</v>
      </c>
      <c r="G103" s="741">
        <v>171</v>
      </c>
      <c r="H103" s="741">
        <v>3</v>
      </c>
      <c r="I103" s="741">
        <v>57</v>
      </c>
      <c r="J103" s="741">
        <v>1</v>
      </c>
      <c r="K103" s="741">
        <v>57</v>
      </c>
      <c r="L103" s="741">
        <v>1</v>
      </c>
      <c r="M103" s="741">
        <v>57</v>
      </c>
      <c r="N103" s="741"/>
      <c r="O103" s="741"/>
      <c r="P103" s="754"/>
      <c r="Q103" s="742"/>
    </row>
    <row r="104" spans="1:17" ht="14.4" customHeight="1" x14ac:dyDescent="0.3">
      <c r="A104" s="737" t="s">
        <v>8870</v>
      </c>
      <c r="B104" s="738" t="s">
        <v>8871</v>
      </c>
      <c r="C104" s="738" t="s">
        <v>6651</v>
      </c>
      <c r="D104" s="738" t="s">
        <v>8882</v>
      </c>
      <c r="E104" s="738" t="s">
        <v>8883</v>
      </c>
      <c r="F104" s="741">
        <v>87</v>
      </c>
      <c r="G104" s="741">
        <v>2349</v>
      </c>
      <c r="H104" s="741">
        <v>0.84466019417475724</v>
      </c>
      <c r="I104" s="741">
        <v>27</v>
      </c>
      <c r="J104" s="741">
        <v>103</v>
      </c>
      <c r="K104" s="741">
        <v>2781</v>
      </c>
      <c r="L104" s="741">
        <v>1</v>
      </c>
      <c r="M104" s="741">
        <v>27</v>
      </c>
      <c r="N104" s="741">
        <v>117</v>
      </c>
      <c r="O104" s="741">
        <v>3159</v>
      </c>
      <c r="P104" s="754">
        <v>1.1359223300970873</v>
      </c>
      <c r="Q104" s="742">
        <v>27</v>
      </c>
    </row>
    <row r="105" spans="1:17" ht="14.4" customHeight="1" x14ac:dyDescent="0.3">
      <c r="A105" s="737" t="s">
        <v>8870</v>
      </c>
      <c r="B105" s="738" t="s">
        <v>8871</v>
      </c>
      <c r="C105" s="738" t="s">
        <v>6651</v>
      </c>
      <c r="D105" s="738" t="s">
        <v>8884</v>
      </c>
      <c r="E105" s="738" t="s">
        <v>8885</v>
      </c>
      <c r="F105" s="741">
        <v>1439</v>
      </c>
      <c r="G105" s="741">
        <v>31658</v>
      </c>
      <c r="H105" s="741">
        <v>0.81761363636363638</v>
      </c>
      <c r="I105" s="741">
        <v>22</v>
      </c>
      <c r="J105" s="741">
        <v>1760</v>
      </c>
      <c r="K105" s="741">
        <v>38720</v>
      </c>
      <c r="L105" s="741">
        <v>1</v>
      </c>
      <c r="M105" s="741">
        <v>22</v>
      </c>
      <c r="N105" s="741">
        <v>1749</v>
      </c>
      <c r="O105" s="741">
        <v>38478</v>
      </c>
      <c r="P105" s="754">
        <v>0.99375000000000002</v>
      </c>
      <c r="Q105" s="742">
        <v>22</v>
      </c>
    </row>
    <row r="106" spans="1:17" ht="14.4" customHeight="1" x14ac:dyDescent="0.3">
      <c r="A106" s="737" t="s">
        <v>8870</v>
      </c>
      <c r="B106" s="738" t="s">
        <v>8871</v>
      </c>
      <c r="C106" s="738" t="s">
        <v>6651</v>
      </c>
      <c r="D106" s="738" t="s">
        <v>8886</v>
      </c>
      <c r="E106" s="738" t="s">
        <v>8887</v>
      </c>
      <c r="F106" s="741">
        <v>9</v>
      </c>
      <c r="G106" s="741">
        <v>612</v>
      </c>
      <c r="H106" s="741">
        <v>0.40909090909090912</v>
      </c>
      <c r="I106" s="741">
        <v>68</v>
      </c>
      <c r="J106" s="741">
        <v>22</v>
      </c>
      <c r="K106" s="741">
        <v>1496</v>
      </c>
      <c r="L106" s="741">
        <v>1</v>
      </c>
      <c r="M106" s="741">
        <v>68</v>
      </c>
      <c r="N106" s="741">
        <v>13</v>
      </c>
      <c r="O106" s="741">
        <v>884</v>
      </c>
      <c r="P106" s="754">
        <v>0.59090909090909094</v>
      </c>
      <c r="Q106" s="742">
        <v>68</v>
      </c>
    </row>
    <row r="107" spans="1:17" ht="14.4" customHeight="1" x14ac:dyDescent="0.3">
      <c r="A107" s="737" t="s">
        <v>8870</v>
      </c>
      <c r="B107" s="738" t="s">
        <v>8871</v>
      </c>
      <c r="C107" s="738" t="s">
        <v>6651</v>
      </c>
      <c r="D107" s="738" t="s">
        <v>8888</v>
      </c>
      <c r="E107" s="738" t="s">
        <v>8889</v>
      </c>
      <c r="F107" s="741">
        <v>10</v>
      </c>
      <c r="G107" s="741">
        <v>620</v>
      </c>
      <c r="H107" s="741"/>
      <c r="I107" s="741">
        <v>62</v>
      </c>
      <c r="J107" s="741"/>
      <c r="K107" s="741"/>
      <c r="L107" s="741"/>
      <c r="M107" s="741"/>
      <c r="N107" s="741"/>
      <c r="O107" s="741"/>
      <c r="P107" s="754"/>
      <c r="Q107" s="742"/>
    </row>
    <row r="108" spans="1:17" ht="14.4" customHeight="1" x14ac:dyDescent="0.3">
      <c r="A108" s="737" t="s">
        <v>8870</v>
      </c>
      <c r="B108" s="738" t="s">
        <v>8871</v>
      </c>
      <c r="C108" s="738" t="s">
        <v>6651</v>
      </c>
      <c r="D108" s="738" t="s">
        <v>8890</v>
      </c>
      <c r="E108" s="738" t="s">
        <v>8891</v>
      </c>
      <c r="F108" s="741">
        <v>1047</v>
      </c>
      <c r="G108" s="741">
        <v>64914</v>
      </c>
      <c r="H108" s="741">
        <v>0.74097664543524411</v>
      </c>
      <c r="I108" s="741">
        <v>62</v>
      </c>
      <c r="J108" s="741">
        <v>1413</v>
      </c>
      <c r="K108" s="741">
        <v>87606</v>
      </c>
      <c r="L108" s="741">
        <v>1</v>
      </c>
      <c r="M108" s="741">
        <v>62</v>
      </c>
      <c r="N108" s="741">
        <v>1380</v>
      </c>
      <c r="O108" s="741">
        <v>85560</v>
      </c>
      <c r="P108" s="754">
        <v>0.97664543524416136</v>
      </c>
      <c r="Q108" s="742">
        <v>62</v>
      </c>
    </row>
    <row r="109" spans="1:17" ht="14.4" customHeight="1" x14ac:dyDescent="0.3">
      <c r="A109" s="737" t="s">
        <v>8870</v>
      </c>
      <c r="B109" s="738" t="s">
        <v>8871</v>
      </c>
      <c r="C109" s="738" t="s">
        <v>6651</v>
      </c>
      <c r="D109" s="738" t="s">
        <v>8892</v>
      </c>
      <c r="E109" s="738" t="s">
        <v>8893</v>
      </c>
      <c r="F109" s="741">
        <v>11</v>
      </c>
      <c r="G109" s="741">
        <v>1782</v>
      </c>
      <c r="H109" s="741">
        <v>1.375</v>
      </c>
      <c r="I109" s="741">
        <v>162</v>
      </c>
      <c r="J109" s="741">
        <v>8</v>
      </c>
      <c r="K109" s="741">
        <v>1296</v>
      </c>
      <c r="L109" s="741">
        <v>1</v>
      </c>
      <c r="M109" s="741">
        <v>162</v>
      </c>
      <c r="N109" s="741">
        <v>1</v>
      </c>
      <c r="O109" s="741">
        <v>162</v>
      </c>
      <c r="P109" s="754">
        <v>0.125</v>
      </c>
      <c r="Q109" s="742">
        <v>162</v>
      </c>
    </row>
    <row r="110" spans="1:17" ht="14.4" customHeight="1" x14ac:dyDescent="0.3">
      <c r="A110" s="737" t="s">
        <v>8870</v>
      </c>
      <c r="B110" s="738" t="s">
        <v>8871</v>
      </c>
      <c r="C110" s="738" t="s">
        <v>6651</v>
      </c>
      <c r="D110" s="738" t="s">
        <v>8894</v>
      </c>
      <c r="E110" s="738" t="s">
        <v>8895</v>
      </c>
      <c r="F110" s="741">
        <v>14</v>
      </c>
      <c r="G110" s="741">
        <v>1148</v>
      </c>
      <c r="H110" s="741">
        <v>1.1666666666666667</v>
      </c>
      <c r="I110" s="741">
        <v>82</v>
      </c>
      <c r="J110" s="741">
        <v>12</v>
      </c>
      <c r="K110" s="741">
        <v>984</v>
      </c>
      <c r="L110" s="741">
        <v>1</v>
      </c>
      <c r="M110" s="741">
        <v>82</v>
      </c>
      <c r="N110" s="741">
        <v>2</v>
      </c>
      <c r="O110" s="741">
        <v>164</v>
      </c>
      <c r="P110" s="754">
        <v>0.16666666666666666</v>
      </c>
      <c r="Q110" s="742">
        <v>82</v>
      </c>
    </row>
    <row r="111" spans="1:17" ht="14.4" customHeight="1" x14ac:dyDescent="0.3">
      <c r="A111" s="737" t="s">
        <v>8870</v>
      </c>
      <c r="B111" s="738" t="s">
        <v>8871</v>
      </c>
      <c r="C111" s="738" t="s">
        <v>6651</v>
      </c>
      <c r="D111" s="738" t="s">
        <v>8896</v>
      </c>
      <c r="E111" s="738" t="s">
        <v>8897</v>
      </c>
      <c r="F111" s="741">
        <v>62</v>
      </c>
      <c r="G111" s="741">
        <v>61194</v>
      </c>
      <c r="H111" s="741">
        <v>1.6299275516727041</v>
      </c>
      <c r="I111" s="741">
        <v>987</v>
      </c>
      <c r="J111" s="741">
        <v>38</v>
      </c>
      <c r="K111" s="741">
        <v>37544</v>
      </c>
      <c r="L111" s="741">
        <v>1</v>
      </c>
      <c r="M111" s="741">
        <v>988</v>
      </c>
      <c r="N111" s="741">
        <v>39</v>
      </c>
      <c r="O111" s="741">
        <v>38532</v>
      </c>
      <c r="P111" s="754">
        <v>1.0263157894736843</v>
      </c>
      <c r="Q111" s="742">
        <v>988</v>
      </c>
    </row>
    <row r="112" spans="1:17" ht="14.4" customHeight="1" x14ac:dyDescent="0.3">
      <c r="A112" s="737" t="s">
        <v>8870</v>
      </c>
      <c r="B112" s="738" t="s">
        <v>8871</v>
      </c>
      <c r="C112" s="738" t="s">
        <v>6651</v>
      </c>
      <c r="D112" s="738" t="s">
        <v>8898</v>
      </c>
      <c r="E112" s="738" t="s">
        <v>8899</v>
      </c>
      <c r="F112" s="741">
        <v>42</v>
      </c>
      <c r="G112" s="741">
        <v>1260</v>
      </c>
      <c r="H112" s="741">
        <v>2.2105263157894739</v>
      </c>
      <c r="I112" s="741">
        <v>30</v>
      </c>
      <c r="J112" s="741">
        <v>19</v>
      </c>
      <c r="K112" s="741">
        <v>570</v>
      </c>
      <c r="L112" s="741">
        <v>1</v>
      </c>
      <c r="M112" s="741">
        <v>30</v>
      </c>
      <c r="N112" s="741">
        <v>18</v>
      </c>
      <c r="O112" s="741">
        <v>540</v>
      </c>
      <c r="P112" s="754">
        <v>0.94736842105263153</v>
      </c>
      <c r="Q112" s="742">
        <v>30</v>
      </c>
    </row>
    <row r="113" spans="1:17" ht="14.4" customHeight="1" x14ac:dyDescent="0.3">
      <c r="A113" s="737" t="s">
        <v>8870</v>
      </c>
      <c r="B113" s="738" t="s">
        <v>8871</v>
      </c>
      <c r="C113" s="738" t="s">
        <v>6651</v>
      </c>
      <c r="D113" s="738" t="s">
        <v>8900</v>
      </c>
      <c r="E113" s="738" t="s">
        <v>8901</v>
      </c>
      <c r="F113" s="741">
        <v>3</v>
      </c>
      <c r="G113" s="741">
        <v>5325</v>
      </c>
      <c r="H113" s="741">
        <v>2.9865395401009533</v>
      </c>
      <c r="I113" s="741">
        <v>1775</v>
      </c>
      <c r="J113" s="741">
        <v>1</v>
      </c>
      <c r="K113" s="741">
        <v>1783</v>
      </c>
      <c r="L113" s="741">
        <v>1</v>
      </c>
      <c r="M113" s="741">
        <v>1783</v>
      </c>
      <c r="N113" s="741">
        <v>9</v>
      </c>
      <c r="O113" s="741">
        <v>16056</v>
      </c>
      <c r="P113" s="754">
        <v>9.0050476724621422</v>
      </c>
      <c r="Q113" s="742">
        <v>1784</v>
      </c>
    </row>
    <row r="114" spans="1:17" ht="14.4" customHeight="1" x14ac:dyDescent="0.3">
      <c r="A114" s="737" t="s">
        <v>8870</v>
      </c>
      <c r="B114" s="738" t="s">
        <v>8871</v>
      </c>
      <c r="C114" s="738" t="s">
        <v>6651</v>
      </c>
      <c r="D114" s="738" t="s">
        <v>8902</v>
      </c>
      <c r="E114" s="738" t="s">
        <v>8903</v>
      </c>
      <c r="F114" s="741">
        <v>9</v>
      </c>
      <c r="G114" s="741">
        <v>1719</v>
      </c>
      <c r="H114" s="741">
        <v>0.6428571428571429</v>
      </c>
      <c r="I114" s="741">
        <v>191</v>
      </c>
      <c r="J114" s="741">
        <v>14</v>
      </c>
      <c r="K114" s="741">
        <v>2674</v>
      </c>
      <c r="L114" s="741">
        <v>1</v>
      </c>
      <c r="M114" s="741">
        <v>191</v>
      </c>
      <c r="N114" s="741">
        <v>10</v>
      </c>
      <c r="O114" s="741">
        <v>1910</v>
      </c>
      <c r="P114" s="754">
        <v>0.7142857142857143</v>
      </c>
      <c r="Q114" s="742">
        <v>191</v>
      </c>
    </row>
    <row r="115" spans="1:17" ht="14.4" customHeight="1" x14ac:dyDescent="0.3">
      <c r="A115" s="737" t="s">
        <v>8870</v>
      </c>
      <c r="B115" s="738" t="s">
        <v>8871</v>
      </c>
      <c r="C115" s="738" t="s">
        <v>6651</v>
      </c>
      <c r="D115" s="738" t="s">
        <v>8904</v>
      </c>
      <c r="E115" s="738" t="s">
        <v>8905</v>
      </c>
      <c r="F115" s="741">
        <v>2</v>
      </c>
      <c r="G115" s="741">
        <v>164</v>
      </c>
      <c r="H115" s="741">
        <v>0.66666666666666663</v>
      </c>
      <c r="I115" s="741">
        <v>82</v>
      </c>
      <c r="J115" s="741">
        <v>3</v>
      </c>
      <c r="K115" s="741">
        <v>246</v>
      </c>
      <c r="L115" s="741">
        <v>1</v>
      </c>
      <c r="M115" s="741">
        <v>82</v>
      </c>
      <c r="N115" s="741">
        <v>1</v>
      </c>
      <c r="O115" s="741">
        <v>82</v>
      </c>
      <c r="P115" s="754">
        <v>0.33333333333333331</v>
      </c>
      <c r="Q115" s="742">
        <v>82</v>
      </c>
    </row>
    <row r="116" spans="1:17" ht="14.4" customHeight="1" x14ac:dyDescent="0.3">
      <c r="A116" s="737" t="s">
        <v>8870</v>
      </c>
      <c r="B116" s="738" t="s">
        <v>8871</v>
      </c>
      <c r="C116" s="738" t="s">
        <v>6651</v>
      </c>
      <c r="D116" s="738" t="s">
        <v>8906</v>
      </c>
      <c r="E116" s="738" t="s">
        <v>8907</v>
      </c>
      <c r="F116" s="741">
        <v>2</v>
      </c>
      <c r="G116" s="741">
        <v>526</v>
      </c>
      <c r="H116" s="741">
        <v>1.9924242424242424</v>
      </c>
      <c r="I116" s="741">
        <v>263</v>
      </c>
      <c r="J116" s="741">
        <v>1</v>
      </c>
      <c r="K116" s="741">
        <v>264</v>
      </c>
      <c r="L116" s="741">
        <v>1</v>
      </c>
      <c r="M116" s="741">
        <v>264</v>
      </c>
      <c r="N116" s="741">
        <v>1</v>
      </c>
      <c r="O116" s="741">
        <v>264</v>
      </c>
      <c r="P116" s="754">
        <v>1</v>
      </c>
      <c r="Q116" s="742">
        <v>264</v>
      </c>
    </row>
    <row r="117" spans="1:17" ht="14.4" customHeight="1" x14ac:dyDescent="0.3">
      <c r="A117" s="737" t="s">
        <v>8870</v>
      </c>
      <c r="B117" s="738" t="s">
        <v>8871</v>
      </c>
      <c r="C117" s="738" t="s">
        <v>6651</v>
      </c>
      <c r="D117" s="738" t="s">
        <v>8908</v>
      </c>
      <c r="E117" s="738" t="s">
        <v>8909</v>
      </c>
      <c r="F117" s="741">
        <v>7</v>
      </c>
      <c r="G117" s="741">
        <v>1862</v>
      </c>
      <c r="H117" s="741">
        <v>0.7</v>
      </c>
      <c r="I117" s="741">
        <v>266</v>
      </c>
      <c r="J117" s="741">
        <v>10</v>
      </c>
      <c r="K117" s="741">
        <v>2660</v>
      </c>
      <c r="L117" s="741">
        <v>1</v>
      </c>
      <c r="M117" s="741">
        <v>266</v>
      </c>
      <c r="N117" s="741">
        <v>6</v>
      </c>
      <c r="O117" s="741">
        <v>1596</v>
      </c>
      <c r="P117" s="754">
        <v>0.6</v>
      </c>
      <c r="Q117" s="742">
        <v>266</v>
      </c>
    </row>
    <row r="118" spans="1:17" ht="14.4" customHeight="1" x14ac:dyDescent="0.3">
      <c r="A118" s="737" t="s">
        <v>8870</v>
      </c>
      <c r="B118" s="738" t="s">
        <v>8871</v>
      </c>
      <c r="C118" s="738" t="s">
        <v>6651</v>
      </c>
      <c r="D118" s="738" t="s">
        <v>8910</v>
      </c>
      <c r="E118" s="738" t="s">
        <v>8911</v>
      </c>
      <c r="F118" s="741">
        <v>7</v>
      </c>
      <c r="G118" s="741">
        <v>1610</v>
      </c>
      <c r="H118" s="741">
        <v>0.7</v>
      </c>
      <c r="I118" s="741">
        <v>230</v>
      </c>
      <c r="J118" s="741">
        <v>10</v>
      </c>
      <c r="K118" s="741">
        <v>2300</v>
      </c>
      <c r="L118" s="741">
        <v>1</v>
      </c>
      <c r="M118" s="741">
        <v>230</v>
      </c>
      <c r="N118" s="741">
        <v>6</v>
      </c>
      <c r="O118" s="741">
        <v>1380</v>
      </c>
      <c r="P118" s="754">
        <v>0.6</v>
      </c>
      <c r="Q118" s="742">
        <v>230</v>
      </c>
    </row>
    <row r="119" spans="1:17" ht="14.4" customHeight="1" x14ac:dyDescent="0.3">
      <c r="A119" s="737" t="s">
        <v>8870</v>
      </c>
      <c r="B119" s="738" t="s">
        <v>8871</v>
      </c>
      <c r="C119" s="738" t="s">
        <v>6651</v>
      </c>
      <c r="D119" s="738" t="s">
        <v>8912</v>
      </c>
      <c r="E119" s="738" t="s">
        <v>8913</v>
      </c>
      <c r="F119" s="741">
        <v>1</v>
      </c>
      <c r="G119" s="741">
        <v>63</v>
      </c>
      <c r="H119" s="741">
        <v>0.33333333333333331</v>
      </c>
      <c r="I119" s="741">
        <v>63</v>
      </c>
      <c r="J119" s="741">
        <v>3</v>
      </c>
      <c r="K119" s="741">
        <v>189</v>
      </c>
      <c r="L119" s="741">
        <v>1</v>
      </c>
      <c r="M119" s="741">
        <v>63</v>
      </c>
      <c r="N119" s="741">
        <v>4</v>
      </c>
      <c r="O119" s="741">
        <v>252</v>
      </c>
      <c r="P119" s="754">
        <v>1.3333333333333333</v>
      </c>
      <c r="Q119" s="742">
        <v>63</v>
      </c>
    </row>
    <row r="120" spans="1:17" ht="14.4" customHeight="1" x14ac:dyDescent="0.3">
      <c r="A120" s="737" t="s">
        <v>8870</v>
      </c>
      <c r="B120" s="738" t="s">
        <v>8871</v>
      </c>
      <c r="C120" s="738" t="s">
        <v>6651</v>
      </c>
      <c r="D120" s="738" t="s">
        <v>8914</v>
      </c>
      <c r="E120" s="738" t="s">
        <v>8915</v>
      </c>
      <c r="F120" s="741">
        <v>128</v>
      </c>
      <c r="G120" s="741">
        <v>2176</v>
      </c>
      <c r="H120" s="741">
        <v>1.1130434782608696</v>
      </c>
      <c r="I120" s="741">
        <v>17</v>
      </c>
      <c r="J120" s="741">
        <v>115</v>
      </c>
      <c r="K120" s="741">
        <v>1955</v>
      </c>
      <c r="L120" s="741">
        <v>1</v>
      </c>
      <c r="M120" s="741">
        <v>17</v>
      </c>
      <c r="N120" s="741">
        <v>179</v>
      </c>
      <c r="O120" s="741">
        <v>3043</v>
      </c>
      <c r="P120" s="754">
        <v>1.5565217391304347</v>
      </c>
      <c r="Q120" s="742">
        <v>17</v>
      </c>
    </row>
    <row r="121" spans="1:17" ht="14.4" customHeight="1" x14ac:dyDescent="0.3">
      <c r="A121" s="737" t="s">
        <v>8870</v>
      </c>
      <c r="B121" s="738" t="s">
        <v>8871</v>
      </c>
      <c r="C121" s="738" t="s">
        <v>6651</v>
      </c>
      <c r="D121" s="738" t="s">
        <v>8916</v>
      </c>
      <c r="E121" s="738" t="s">
        <v>8917</v>
      </c>
      <c r="F121" s="741">
        <v>1</v>
      </c>
      <c r="G121" s="741">
        <v>107</v>
      </c>
      <c r="H121" s="741">
        <v>1</v>
      </c>
      <c r="I121" s="741">
        <v>107</v>
      </c>
      <c r="J121" s="741">
        <v>1</v>
      </c>
      <c r="K121" s="741">
        <v>107</v>
      </c>
      <c r="L121" s="741">
        <v>1</v>
      </c>
      <c r="M121" s="741">
        <v>107</v>
      </c>
      <c r="N121" s="741"/>
      <c r="O121" s="741"/>
      <c r="P121" s="754"/>
      <c r="Q121" s="742"/>
    </row>
    <row r="122" spans="1:17" ht="14.4" customHeight="1" x14ac:dyDescent="0.3">
      <c r="A122" s="737" t="s">
        <v>8870</v>
      </c>
      <c r="B122" s="738" t="s">
        <v>8871</v>
      </c>
      <c r="C122" s="738" t="s">
        <v>6651</v>
      </c>
      <c r="D122" s="738" t="s">
        <v>8918</v>
      </c>
      <c r="E122" s="738" t="s">
        <v>8919</v>
      </c>
      <c r="F122" s="741">
        <v>7</v>
      </c>
      <c r="G122" s="741">
        <v>448</v>
      </c>
      <c r="H122" s="741">
        <v>1.4</v>
      </c>
      <c r="I122" s="741">
        <v>64</v>
      </c>
      <c r="J122" s="741">
        <v>5</v>
      </c>
      <c r="K122" s="741">
        <v>320</v>
      </c>
      <c r="L122" s="741">
        <v>1</v>
      </c>
      <c r="M122" s="741">
        <v>64</v>
      </c>
      <c r="N122" s="741">
        <v>5</v>
      </c>
      <c r="O122" s="741">
        <v>320</v>
      </c>
      <c r="P122" s="754">
        <v>1</v>
      </c>
      <c r="Q122" s="742">
        <v>64</v>
      </c>
    </row>
    <row r="123" spans="1:17" ht="14.4" customHeight="1" x14ac:dyDescent="0.3">
      <c r="A123" s="737" t="s">
        <v>8870</v>
      </c>
      <c r="B123" s="738" t="s">
        <v>8871</v>
      </c>
      <c r="C123" s="738" t="s">
        <v>6651</v>
      </c>
      <c r="D123" s="738" t="s">
        <v>8920</v>
      </c>
      <c r="E123" s="738" t="s">
        <v>8921</v>
      </c>
      <c r="F123" s="741">
        <v>3</v>
      </c>
      <c r="G123" s="741">
        <v>1440</v>
      </c>
      <c r="H123" s="741">
        <v>0.59751037344398339</v>
      </c>
      <c r="I123" s="741">
        <v>480</v>
      </c>
      <c r="J123" s="741">
        <v>5</v>
      </c>
      <c r="K123" s="741">
        <v>2410</v>
      </c>
      <c r="L123" s="741">
        <v>1</v>
      </c>
      <c r="M123" s="741">
        <v>482</v>
      </c>
      <c r="N123" s="741">
        <v>3</v>
      </c>
      <c r="O123" s="741">
        <v>1449</v>
      </c>
      <c r="P123" s="754">
        <v>0.60124481327800827</v>
      </c>
      <c r="Q123" s="742">
        <v>483</v>
      </c>
    </row>
    <row r="124" spans="1:17" ht="14.4" customHeight="1" x14ac:dyDescent="0.3">
      <c r="A124" s="737" t="s">
        <v>8870</v>
      </c>
      <c r="B124" s="738" t="s">
        <v>8871</v>
      </c>
      <c r="C124" s="738" t="s">
        <v>6651</v>
      </c>
      <c r="D124" s="738" t="s">
        <v>8922</v>
      </c>
      <c r="E124" s="738" t="s">
        <v>8923</v>
      </c>
      <c r="F124" s="741">
        <v>5</v>
      </c>
      <c r="G124" s="741">
        <v>235</v>
      </c>
      <c r="H124" s="741">
        <v>0.25</v>
      </c>
      <c r="I124" s="741">
        <v>47</v>
      </c>
      <c r="J124" s="741">
        <v>20</v>
      </c>
      <c r="K124" s="741">
        <v>940</v>
      </c>
      <c r="L124" s="741">
        <v>1</v>
      </c>
      <c r="M124" s="741">
        <v>47</v>
      </c>
      <c r="N124" s="741">
        <v>15</v>
      </c>
      <c r="O124" s="741">
        <v>705</v>
      </c>
      <c r="P124" s="754">
        <v>0.75</v>
      </c>
      <c r="Q124" s="742">
        <v>47</v>
      </c>
    </row>
    <row r="125" spans="1:17" ht="14.4" customHeight="1" x14ac:dyDescent="0.3">
      <c r="A125" s="737" t="s">
        <v>8870</v>
      </c>
      <c r="B125" s="738" t="s">
        <v>8871</v>
      </c>
      <c r="C125" s="738" t="s">
        <v>6651</v>
      </c>
      <c r="D125" s="738" t="s">
        <v>8924</v>
      </c>
      <c r="E125" s="738" t="s">
        <v>8925</v>
      </c>
      <c r="F125" s="741">
        <v>11</v>
      </c>
      <c r="G125" s="741">
        <v>583</v>
      </c>
      <c r="H125" s="741">
        <v>0.91666666666666663</v>
      </c>
      <c r="I125" s="741">
        <v>53</v>
      </c>
      <c r="J125" s="741">
        <v>12</v>
      </c>
      <c r="K125" s="741">
        <v>636</v>
      </c>
      <c r="L125" s="741">
        <v>1</v>
      </c>
      <c r="M125" s="741">
        <v>53</v>
      </c>
      <c r="N125" s="741">
        <v>15</v>
      </c>
      <c r="O125" s="741">
        <v>795</v>
      </c>
      <c r="P125" s="754">
        <v>1.25</v>
      </c>
      <c r="Q125" s="742">
        <v>53</v>
      </c>
    </row>
    <row r="126" spans="1:17" ht="14.4" customHeight="1" x14ac:dyDescent="0.3">
      <c r="A126" s="737" t="s">
        <v>8870</v>
      </c>
      <c r="B126" s="738" t="s">
        <v>8871</v>
      </c>
      <c r="C126" s="738" t="s">
        <v>6651</v>
      </c>
      <c r="D126" s="738" t="s">
        <v>8926</v>
      </c>
      <c r="E126" s="738" t="s">
        <v>8927</v>
      </c>
      <c r="F126" s="741">
        <v>22</v>
      </c>
      <c r="G126" s="741">
        <v>1320</v>
      </c>
      <c r="H126" s="741">
        <v>0.6470588235294118</v>
      </c>
      <c r="I126" s="741">
        <v>60</v>
      </c>
      <c r="J126" s="741">
        <v>34</v>
      </c>
      <c r="K126" s="741">
        <v>2040</v>
      </c>
      <c r="L126" s="741">
        <v>1</v>
      </c>
      <c r="M126" s="741">
        <v>60</v>
      </c>
      <c r="N126" s="741">
        <v>35</v>
      </c>
      <c r="O126" s="741">
        <v>2100</v>
      </c>
      <c r="P126" s="754">
        <v>1.0294117647058822</v>
      </c>
      <c r="Q126" s="742">
        <v>60</v>
      </c>
    </row>
    <row r="127" spans="1:17" ht="14.4" customHeight="1" x14ac:dyDescent="0.3">
      <c r="A127" s="737" t="s">
        <v>8870</v>
      </c>
      <c r="B127" s="738" t="s">
        <v>8871</v>
      </c>
      <c r="C127" s="738" t="s">
        <v>6651</v>
      </c>
      <c r="D127" s="738" t="s">
        <v>8928</v>
      </c>
      <c r="E127" s="738" t="s">
        <v>8929</v>
      </c>
      <c r="F127" s="741">
        <v>1</v>
      </c>
      <c r="G127" s="741">
        <v>60</v>
      </c>
      <c r="H127" s="741"/>
      <c r="I127" s="741">
        <v>60</v>
      </c>
      <c r="J127" s="741"/>
      <c r="K127" s="741"/>
      <c r="L127" s="741"/>
      <c r="M127" s="741"/>
      <c r="N127" s="741">
        <v>3</v>
      </c>
      <c r="O127" s="741">
        <v>183</v>
      </c>
      <c r="P127" s="754"/>
      <c r="Q127" s="742">
        <v>61</v>
      </c>
    </row>
    <row r="128" spans="1:17" ht="14.4" customHeight="1" x14ac:dyDescent="0.3">
      <c r="A128" s="737" t="s">
        <v>8870</v>
      </c>
      <c r="B128" s="738" t="s">
        <v>8871</v>
      </c>
      <c r="C128" s="738" t="s">
        <v>6651</v>
      </c>
      <c r="D128" s="738" t="s">
        <v>8930</v>
      </c>
      <c r="E128" s="738" t="s">
        <v>8931</v>
      </c>
      <c r="F128" s="741">
        <v>41</v>
      </c>
      <c r="G128" s="741">
        <v>779</v>
      </c>
      <c r="H128" s="741">
        <v>0.78846153846153844</v>
      </c>
      <c r="I128" s="741">
        <v>19</v>
      </c>
      <c r="J128" s="741">
        <v>52</v>
      </c>
      <c r="K128" s="741">
        <v>988</v>
      </c>
      <c r="L128" s="741">
        <v>1</v>
      </c>
      <c r="M128" s="741">
        <v>19</v>
      </c>
      <c r="N128" s="741">
        <v>56</v>
      </c>
      <c r="O128" s="741">
        <v>1064</v>
      </c>
      <c r="P128" s="754">
        <v>1.0769230769230769</v>
      </c>
      <c r="Q128" s="742">
        <v>19</v>
      </c>
    </row>
    <row r="129" spans="1:17" ht="14.4" customHeight="1" x14ac:dyDescent="0.3">
      <c r="A129" s="737" t="s">
        <v>8870</v>
      </c>
      <c r="B129" s="738" t="s">
        <v>8871</v>
      </c>
      <c r="C129" s="738" t="s">
        <v>6651</v>
      </c>
      <c r="D129" s="738" t="s">
        <v>8932</v>
      </c>
      <c r="E129" s="738" t="s">
        <v>8933</v>
      </c>
      <c r="F129" s="741">
        <v>21</v>
      </c>
      <c r="G129" s="741">
        <v>2226</v>
      </c>
      <c r="H129" s="741">
        <v>0.79273504273504269</v>
      </c>
      <c r="I129" s="741">
        <v>106</v>
      </c>
      <c r="J129" s="741">
        <v>26</v>
      </c>
      <c r="K129" s="741">
        <v>2808</v>
      </c>
      <c r="L129" s="741">
        <v>1</v>
      </c>
      <c r="M129" s="741">
        <v>108</v>
      </c>
      <c r="N129" s="741">
        <v>28</v>
      </c>
      <c r="O129" s="741">
        <v>3024</v>
      </c>
      <c r="P129" s="754">
        <v>1.0769230769230769</v>
      </c>
      <c r="Q129" s="742">
        <v>108</v>
      </c>
    </row>
    <row r="130" spans="1:17" ht="14.4" customHeight="1" x14ac:dyDescent="0.3">
      <c r="A130" s="737" t="s">
        <v>8870</v>
      </c>
      <c r="B130" s="738" t="s">
        <v>8871</v>
      </c>
      <c r="C130" s="738" t="s">
        <v>6651</v>
      </c>
      <c r="D130" s="738" t="s">
        <v>8934</v>
      </c>
      <c r="E130" s="738" t="s">
        <v>8935</v>
      </c>
      <c r="F130" s="741">
        <v>4</v>
      </c>
      <c r="G130" s="741">
        <v>5820</v>
      </c>
      <c r="H130" s="741">
        <v>0.79562542720437457</v>
      </c>
      <c r="I130" s="741">
        <v>1455</v>
      </c>
      <c r="J130" s="741">
        <v>5</v>
      </c>
      <c r="K130" s="741">
        <v>7315</v>
      </c>
      <c r="L130" s="741">
        <v>1</v>
      </c>
      <c r="M130" s="741">
        <v>1463</v>
      </c>
      <c r="N130" s="741">
        <v>6</v>
      </c>
      <c r="O130" s="741">
        <v>8778</v>
      </c>
      <c r="P130" s="754">
        <v>1.2</v>
      </c>
      <c r="Q130" s="742">
        <v>1463</v>
      </c>
    </row>
    <row r="131" spans="1:17" ht="14.4" customHeight="1" x14ac:dyDescent="0.3">
      <c r="A131" s="737" t="s">
        <v>8870</v>
      </c>
      <c r="B131" s="738" t="s">
        <v>8871</v>
      </c>
      <c r="C131" s="738" t="s">
        <v>6651</v>
      </c>
      <c r="D131" s="738" t="s">
        <v>8936</v>
      </c>
      <c r="E131" s="738" t="s">
        <v>8937</v>
      </c>
      <c r="F131" s="741">
        <v>1</v>
      </c>
      <c r="G131" s="741">
        <v>391</v>
      </c>
      <c r="H131" s="741">
        <v>0.49872448979591838</v>
      </c>
      <c r="I131" s="741">
        <v>391</v>
      </c>
      <c r="J131" s="741">
        <v>2</v>
      </c>
      <c r="K131" s="741">
        <v>784</v>
      </c>
      <c r="L131" s="741">
        <v>1</v>
      </c>
      <c r="M131" s="741">
        <v>392</v>
      </c>
      <c r="N131" s="741">
        <v>2</v>
      </c>
      <c r="O131" s="741">
        <v>784</v>
      </c>
      <c r="P131" s="754">
        <v>1</v>
      </c>
      <c r="Q131" s="742">
        <v>392</v>
      </c>
    </row>
    <row r="132" spans="1:17" ht="14.4" customHeight="1" x14ac:dyDescent="0.3">
      <c r="A132" s="737" t="s">
        <v>8870</v>
      </c>
      <c r="B132" s="738" t="s">
        <v>8871</v>
      </c>
      <c r="C132" s="738" t="s">
        <v>6651</v>
      </c>
      <c r="D132" s="738" t="s">
        <v>8938</v>
      </c>
      <c r="E132" s="738" t="s">
        <v>8939</v>
      </c>
      <c r="F132" s="741">
        <v>2</v>
      </c>
      <c r="G132" s="741">
        <v>924</v>
      </c>
      <c r="H132" s="741">
        <v>0.99568965517241381</v>
      </c>
      <c r="I132" s="741">
        <v>462</v>
      </c>
      <c r="J132" s="741">
        <v>2</v>
      </c>
      <c r="K132" s="741">
        <v>928</v>
      </c>
      <c r="L132" s="741">
        <v>1</v>
      </c>
      <c r="M132" s="741">
        <v>464</v>
      </c>
      <c r="N132" s="741">
        <v>6</v>
      </c>
      <c r="O132" s="741">
        <v>2784</v>
      </c>
      <c r="P132" s="754">
        <v>3</v>
      </c>
      <c r="Q132" s="742">
        <v>464</v>
      </c>
    </row>
    <row r="133" spans="1:17" ht="14.4" customHeight="1" x14ac:dyDescent="0.3">
      <c r="A133" s="737" t="s">
        <v>8870</v>
      </c>
      <c r="B133" s="738" t="s">
        <v>8871</v>
      </c>
      <c r="C133" s="738" t="s">
        <v>6651</v>
      </c>
      <c r="D133" s="738" t="s">
        <v>8940</v>
      </c>
      <c r="E133" s="738" t="s">
        <v>8941</v>
      </c>
      <c r="F133" s="741">
        <v>39</v>
      </c>
      <c r="G133" s="741">
        <v>12168</v>
      </c>
      <c r="H133" s="741">
        <v>1.1780424048794655</v>
      </c>
      <c r="I133" s="741">
        <v>312</v>
      </c>
      <c r="J133" s="741">
        <v>33</v>
      </c>
      <c r="K133" s="741">
        <v>10329</v>
      </c>
      <c r="L133" s="741">
        <v>1</v>
      </c>
      <c r="M133" s="741">
        <v>313</v>
      </c>
      <c r="N133" s="741">
        <v>35</v>
      </c>
      <c r="O133" s="741">
        <v>10955</v>
      </c>
      <c r="P133" s="754">
        <v>1.0606060606060606</v>
      </c>
      <c r="Q133" s="742">
        <v>313</v>
      </c>
    </row>
    <row r="134" spans="1:17" ht="14.4" customHeight="1" x14ac:dyDescent="0.3">
      <c r="A134" s="737" t="s">
        <v>8870</v>
      </c>
      <c r="B134" s="738" t="s">
        <v>8871</v>
      </c>
      <c r="C134" s="738" t="s">
        <v>6651</v>
      </c>
      <c r="D134" s="738" t="s">
        <v>8942</v>
      </c>
      <c r="E134" s="738" t="s">
        <v>8943</v>
      </c>
      <c r="F134" s="741">
        <v>2</v>
      </c>
      <c r="G134" s="741">
        <v>1704</v>
      </c>
      <c r="H134" s="741">
        <v>0.49941383352872215</v>
      </c>
      <c r="I134" s="741">
        <v>852</v>
      </c>
      <c r="J134" s="741">
        <v>4</v>
      </c>
      <c r="K134" s="741">
        <v>3412</v>
      </c>
      <c r="L134" s="741">
        <v>1</v>
      </c>
      <c r="M134" s="741">
        <v>853</v>
      </c>
      <c r="N134" s="741">
        <v>2</v>
      </c>
      <c r="O134" s="741">
        <v>1706</v>
      </c>
      <c r="P134" s="754">
        <v>0.5</v>
      </c>
      <c r="Q134" s="742">
        <v>853</v>
      </c>
    </row>
    <row r="135" spans="1:17" ht="14.4" customHeight="1" x14ac:dyDescent="0.3">
      <c r="A135" s="737" t="s">
        <v>8870</v>
      </c>
      <c r="B135" s="738" t="s">
        <v>8871</v>
      </c>
      <c r="C135" s="738" t="s">
        <v>6651</v>
      </c>
      <c r="D135" s="738" t="s">
        <v>8944</v>
      </c>
      <c r="E135" s="738" t="s">
        <v>8945</v>
      </c>
      <c r="F135" s="741">
        <v>1</v>
      </c>
      <c r="G135" s="741">
        <v>186</v>
      </c>
      <c r="H135" s="741">
        <v>0.99465240641711228</v>
      </c>
      <c r="I135" s="741">
        <v>186</v>
      </c>
      <c r="J135" s="741">
        <v>1</v>
      </c>
      <c r="K135" s="741">
        <v>187</v>
      </c>
      <c r="L135" s="741">
        <v>1</v>
      </c>
      <c r="M135" s="741">
        <v>187</v>
      </c>
      <c r="N135" s="741">
        <v>42</v>
      </c>
      <c r="O135" s="741">
        <v>7854</v>
      </c>
      <c r="P135" s="754">
        <v>42</v>
      </c>
      <c r="Q135" s="742">
        <v>187</v>
      </c>
    </row>
    <row r="136" spans="1:17" ht="14.4" customHeight="1" x14ac:dyDescent="0.3">
      <c r="A136" s="737" t="s">
        <v>8870</v>
      </c>
      <c r="B136" s="738" t="s">
        <v>8871</v>
      </c>
      <c r="C136" s="738" t="s">
        <v>6651</v>
      </c>
      <c r="D136" s="738" t="s">
        <v>8946</v>
      </c>
      <c r="E136" s="738" t="s">
        <v>8947</v>
      </c>
      <c r="F136" s="741">
        <v>2</v>
      </c>
      <c r="G136" s="741">
        <v>334</v>
      </c>
      <c r="H136" s="741">
        <v>0.39761904761904759</v>
      </c>
      <c r="I136" s="741">
        <v>167</v>
      </c>
      <c r="J136" s="741">
        <v>5</v>
      </c>
      <c r="K136" s="741">
        <v>840</v>
      </c>
      <c r="L136" s="741">
        <v>1</v>
      </c>
      <c r="M136" s="741">
        <v>168</v>
      </c>
      <c r="N136" s="741">
        <v>7</v>
      </c>
      <c r="O136" s="741">
        <v>1176</v>
      </c>
      <c r="P136" s="754">
        <v>1.4</v>
      </c>
      <c r="Q136" s="742">
        <v>168</v>
      </c>
    </row>
    <row r="137" spans="1:17" ht="14.4" customHeight="1" x14ac:dyDescent="0.3">
      <c r="A137" s="737" t="s">
        <v>8870</v>
      </c>
      <c r="B137" s="738" t="s">
        <v>8871</v>
      </c>
      <c r="C137" s="738" t="s">
        <v>6651</v>
      </c>
      <c r="D137" s="738" t="s">
        <v>8948</v>
      </c>
      <c r="E137" s="738" t="s">
        <v>8949</v>
      </c>
      <c r="F137" s="741">
        <v>7</v>
      </c>
      <c r="G137" s="741">
        <v>1162</v>
      </c>
      <c r="H137" s="741">
        <v>0.53523721787194845</v>
      </c>
      <c r="I137" s="741">
        <v>166</v>
      </c>
      <c r="J137" s="741">
        <v>13</v>
      </c>
      <c r="K137" s="741">
        <v>2171</v>
      </c>
      <c r="L137" s="741">
        <v>1</v>
      </c>
      <c r="M137" s="741">
        <v>167</v>
      </c>
      <c r="N137" s="741">
        <v>10</v>
      </c>
      <c r="O137" s="741">
        <v>1670</v>
      </c>
      <c r="P137" s="754">
        <v>0.76923076923076927</v>
      </c>
      <c r="Q137" s="742">
        <v>167</v>
      </c>
    </row>
    <row r="138" spans="1:17" ht="14.4" customHeight="1" x14ac:dyDescent="0.3">
      <c r="A138" s="737" t="s">
        <v>8870</v>
      </c>
      <c r="B138" s="738" t="s">
        <v>8871</v>
      </c>
      <c r="C138" s="738" t="s">
        <v>6651</v>
      </c>
      <c r="D138" s="738" t="s">
        <v>8950</v>
      </c>
      <c r="E138" s="738" t="s">
        <v>8951</v>
      </c>
      <c r="F138" s="741">
        <v>7</v>
      </c>
      <c r="G138" s="741">
        <v>1659</v>
      </c>
      <c r="H138" s="741">
        <v>0.77450980392156865</v>
      </c>
      <c r="I138" s="741">
        <v>237</v>
      </c>
      <c r="J138" s="741">
        <v>9</v>
      </c>
      <c r="K138" s="741">
        <v>2142</v>
      </c>
      <c r="L138" s="741">
        <v>1</v>
      </c>
      <c r="M138" s="741">
        <v>238</v>
      </c>
      <c r="N138" s="741">
        <v>6</v>
      </c>
      <c r="O138" s="741">
        <v>1428</v>
      </c>
      <c r="P138" s="754">
        <v>0.66666666666666663</v>
      </c>
      <c r="Q138" s="742">
        <v>238</v>
      </c>
    </row>
    <row r="139" spans="1:17" ht="14.4" customHeight="1" x14ac:dyDescent="0.3">
      <c r="A139" s="737" t="s">
        <v>8870</v>
      </c>
      <c r="B139" s="738" t="s">
        <v>8871</v>
      </c>
      <c r="C139" s="738" t="s">
        <v>6651</v>
      </c>
      <c r="D139" s="738" t="s">
        <v>8952</v>
      </c>
      <c r="E139" s="738" t="s">
        <v>8953</v>
      </c>
      <c r="F139" s="741"/>
      <c r="G139" s="741"/>
      <c r="H139" s="741"/>
      <c r="I139" s="741"/>
      <c r="J139" s="741"/>
      <c r="K139" s="741"/>
      <c r="L139" s="741"/>
      <c r="M139" s="741"/>
      <c r="N139" s="741">
        <v>1</v>
      </c>
      <c r="O139" s="741">
        <v>310</v>
      </c>
      <c r="P139" s="754"/>
      <c r="Q139" s="742">
        <v>310</v>
      </c>
    </row>
    <row r="140" spans="1:17" ht="14.4" customHeight="1" x14ac:dyDescent="0.3">
      <c r="A140" s="737" t="s">
        <v>8870</v>
      </c>
      <c r="B140" s="738" t="s">
        <v>8871</v>
      </c>
      <c r="C140" s="738" t="s">
        <v>6651</v>
      </c>
      <c r="D140" s="738" t="s">
        <v>8954</v>
      </c>
      <c r="E140" s="738" t="s">
        <v>8955</v>
      </c>
      <c r="F140" s="741">
        <v>10</v>
      </c>
      <c r="G140" s="741">
        <v>3510</v>
      </c>
      <c r="H140" s="741">
        <v>0.83096590909090906</v>
      </c>
      <c r="I140" s="741">
        <v>351</v>
      </c>
      <c r="J140" s="741">
        <v>12</v>
      </c>
      <c r="K140" s="741">
        <v>4224</v>
      </c>
      <c r="L140" s="741">
        <v>1</v>
      </c>
      <c r="M140" s="741">
        <v>352</v>
      </c>
      <c r="N140" s="741">
        <v>11</v>
      </c>
      <c r="O140" s="741">
        <v>3872</v>
      </c>
      <c r="P140" s="754">
        <v>0.91666666666666663</v>
      </c>
      <c r="Q140" s="742">
        <v>352</v>
      </c>
    </row>
    <row r="141" spans="1:17" ht="14.4" customHeight="1" x14ac:dyDescent="0.3">
      <c r="A141" s="737" t="s">
        <v>8870</v>
      </c>
      <c r="B141" s="738" t="s">
        <v>8871</v>
      </c>
      <c r="C141" s="738" t="s">
        <v>6651</v>
      </c>
      <c r="D141" s="738" t="s">
        <v>8956</v>
      </c>
      <c r="E141" s="738" t="s">
        <v>8957</v>
      </c>
      <c r="F141" s="741">
        <v>10</v>
      </c>
      <c r="G141" s="741">
        <v>3510</v>
      </c>
      <c r="H141" s="741">
        <v>0.83096590909090906</v>
      </c>
      <c r="I141" s="741">
        <v>351</v>
      </c>
      <c r="J141" s="741">
        <v>12</v>
      </c>
      <c r="K141" s="741">
        <v>4224</v>
      </c>
      <c r="L141" s="741">
        <v>1</v>
      </c>
      <c r="M141" s="741">
        <v>352</v>
      </c>
      <c r="N141" s="741">
        <v>10</v>
      </c>
      <c r="O141" s="741">
        <v>3520</v>
      </c>
      <c r="P141" s="754">
        <v>0.83333333333333337</v>
      </c>
      <c r="Q141" s="742">
        <v>352</v>
      </c>
    </row>
    <row r="142" spans="1:17" ht="14.4" customHeight="1" x14ac:dyDescent="0.3">
      <c r="A142" s="737" t="s">
        <v>8870</v>
      </c>
      <c r="B142" s="738" t="s">
        <v>8871</v>
      </c>
      <c r="C142" s="738" t="s">
        <v>6651</v>
      </c>
      <c r="D142" s="738" t="s">
        <v>8958</v>
      </c>
      <c r="E142" s="738" t="s">
        <v>8959</v>
      </c>
      <c r="F142" s="741">
        <v>5</v>
      </c>
      <c r="G142" s="741">
        <v>6080</v>
      </c>
      <c r="H142" s="741">
        <v>0.55328055328055326</v>
      </c>
      <c r="I142" s="741">
        <v>1216</v>
      </c>
      <c r="J142" s="741">
        <v>9</v>
      </c>
      <c r="K142" s="741">
        <v>10989</v>
      </c>
      <c r="L142" s="741">
        <v>1</v>
      </c>
      <c r="M142" s="741">
        <v>1221</v>
      </c>
      <c r="N142" s="741">
        <v>8</v>
      </c>
      <c r="O142" s="741">
        <v>9776</v>
      </c>
      <c r="P142" s="754">
        <v>0.88961688961688967</v>
      </c>
      <c r="Q142" s="742">
        <v>1222</v>
      </c>
    </row>
    <row r="143" spans="1:17" ht="14.4" customHeight="1" x14ac:dyDescent="0.3">
      <c r="A143" s="737" t="s">
        <v>8870</v>
      </c>
      <c r="B143" s="738" t="s">
        <v>8871</v>
      </c>
      <c r="C143" s="738" t="s">
        <v>6651</v>
      </c>
      <c r="D143" s="738" t="s">
        <v>8960</v>
      </c>
      <c r="E143" s="738" t="s">
        <v>8961</v>
      </c>
      <c r="F143" s="741">
        <v>128</v>
      </c>
      <c r="G143" s="741">
        <v>100608</v>
      </c>
      <c r="H143" s="741">
        <v>0.54168371632244305</v>
      </c>
      <c r="I143" s="741">
        <v>786</v>
      </c>
      <c r="J143" s="741">
        <v>236</v>
      </c>
      <c r="K143" s="741">
        <v>185732</v>
      </c>
      <c r="L143" s="741">
        <v>1</v>
      </c>
      <c r="M143" s="741">
        <v>787</v>
      </c>
      <c r="N143" s="741">
        <v>295</v>
      </c>
      <c r="O143" s="741">
        <v>232460</v>
      </c>
      <c r="P143" s="754">
        <v>1.2515883100381195</v>
      </c>
      <c r="Q143" s="742">
        <v>788</v>
      </c>
    </row>
    <row r="144" spans="1:17" ht="14.4" customHeight="1" x14ac:dyDescent="0.3">
      <c r="A144" s="737" t="s">
        <v>8870</v>
      </c>
      <c r="B144" s="738" t="s">
        <v>8871</v>
      </c>
      <c r="C144" s="738" t="s">
        <v>6651</v>
      </c>
      <c r="D144" s="738" t="s">
        <v>8962</v>
      </c>
      <c r="E144" s="738" t="s">
        <v>8963</v>
      </c>
      <c r="F144" s="741">
        <v>5</v>
      </c>
      <c r="G144" s="741">
        <v>2995</v>
      </c>
      <c r="H144" s="741">
        <v>2.4958333333333331</v>
      </c>
      <c r="I144" s="741">
        <v>599</v>
      </c>
      <c r="J144" s="741">
        <v>2</v>
      </c>
      <c r="K144" s="741">
        <v>1200</v>
      </c>
      <c r="L144" s="741">
        <v>1</v>
      </c>
      <c r="M144" s="741">
        <v>600</v>
      </c>
      <c r="N144" s="741">
        <v>6</v>
      </c>
      <c r="O144" s="741">
        <v>3600</v>
      </c>
      <c r="P144" s="754">
        <v>3</v>
      </c>
      <c r="Q144" s="742">
        <v>600</v>
      </c>
    </row>
    <row r="145" spans="1:17" ht="14.4" customHeight="1" x14ac:dyDescent="0.3">
      <c r="A145" s="737" t="s">
        <v>8870</v>
      </c>
      <c r="B145" s="738" t="s">
        <v>8871</v>
      </c>
      <c r="C145" s="738" t="s">
        <v>6651</v>
      </c>
      <c r="D145" s="738" t="s">
        <v>8964</v>
      </c>
      <c r="E145" s="738" t="s">
        <v>8965</v>
      </c>
      <c r="F145" s="741">
        <v>21</v>
      </c>
      <c r="G145" s="741">
        <v>3948</v>
      </c>
      <c r="H145" s="741">
        <v>1.2287581699346406</v>
      </c>
      <c r="I145" s="741">
        <v>188</v>
      </c>
      <c r="J145" s="741">
        <v>17</v>
      </c>
      <c r="K145" s="741">
        <v>3213</v>
      </c>
      <c r="L145" s="741">
        <v>1</v>
      </c>
      <c r="M145" s="741">
        <v>189</v>
      </c>
      <c r="N145" s="741">
        <v>9</v>
      </c>
      <c r="O145" s="741">
        <v>1701</v>
      </c>
      <c r="P145" s="754">
        <v>0.52941176470588236</v>
      </c>
      <c r="Q145" s="742">
        <v>189</v>
      </c>
    </row>
    <row r="146" spans="1:17" ht="14.4" customHeight="1" x14ac:dyDescent="0.3">
      <c r="A146" s="737" t="s">
        <v>8870</v>
      </c>
      <c r="B146" s="738" t="s">
        <v>8871</v>
      </c>
      <c r="C146" s="738" t="s">
        <v>6651</v>
      </c>
      <c r="D146" s="738" t="s">
        <v>8966</v>
      </c>
      <c r="E146" s="738" t="s">
        <v>8967</v>
      </c>
      <c r="F146" s="741"/>
      <c r="G146" s="741"/>
      <c r="H146" s="741"/>
      <c r="I146" s="741"/>
      <c r="J146" s="741"/>
      <c r="K146" s="741"/>
      <c r="L146" s="741"/>
      <c r="M146" s="741"/>
      <c r="N146" s="741">
        <v>2</v>
      </c>
      <c r="O146" s="741">
        <v>358</v>
      </c>
      <c r="P146" s="754"/>
      <c r="Q146" s="742">
        <v>179</v>
      </c>
    </row>
    <row r="147" spans="1:17" ht="14.4" customHeight="1" x14ac:dyDescent="0.3">
      <c r="A147" s="737" t="s">
        <v>8870</v>
      </c>
      <c r="B147" s="738" t="s">
        <v>8871</v>
      </c>
      <c r="C147" s="738" t="s">
        <v>6651</v>
      </c>
      <c r="D147" s="738" t="s">
        <v>8968</v>
      </c>
      <c r="E147" s="738" t="s">
        <v>8969</v>
      </c>
      <c r="F147" s="741"/>
      <c r="G147" s="741"/>
      <c r="H147" s="741"/>
      <c r="I147" s="741"/>
      <c r="J147" s="741">
        <v>1</v>
      </c>
      <c r="K147" s="741">
        <v>364</v>
      </c>
      <c r="L147" s="741">
        <v>1</v>
      </c>
      <c r="M147" s="741">
        <v>364</v>
      </c>
      <c r="N147" s="741">
        <v>2</v>
      </c>
      <c r="O147" s="741">
        <v>728</v>
      </c>
      <c r="P147" s="754">
        <v>2</v>
      </c>
      <c r="Q147" s="742">
        <v>364</v>
      </c>
    </row>
    <row r="148" spans="1:17" ht="14.4" customHeight="1" x14ac:dyDescent="0.3">
      <c r="A148" s="737" t="s">
        <v>8870</v>
      </c>
      <c r="B148" s="738" t="s">
        <v>8871</v>
      </c>
      <c r="C148" s="738" t="s">
        <v>6651</v>
      </c>
      <c r="D148" s="738" t="s">
        <v>8970</v>
      </c>
      <c r="E148" s="738" t="s">
        <v>8971</v>
      </c>
      <c r="F148" s="741">
        <v>58</v>
      </c>
      <c r="G148" s="741">
        <v>13224</v>
      </c>
      <c r="H148" s="741">
        <v>0.80203784570596792</v>
      </c>
      <c r="I148" s="741">
        <v>228</v>
      </c>
      <c r="J148" s="741">
        <v>72</v>
      </c>
      <c r="K148" s="741">
        <v>16488</v>
      </c>
      <c r="L148" s="741">
        <v>1</v>
      </c>
      <c r="M148" s="741">
        <v>229</v>
      </c>
      <c r="N148" s="741">
        <v>70</v>
      </c>
      <c r="O148" s="741">
        <v>16030</v>
      </c>
      <c r="P148" s="754">
        <v>0.97222222222222221</v>
      </c>
      <c r="Q148" s="742">
        <v>229</v>
      </c>
    </row>
    <row r="149" spans="1:17" ht="14.4" customHeight="1" x14ac:dyDescent="0.3">
      <c r="A149" s="737" t="s">
        <v>8870</v>
      </c>
      <c r="B149" s="738" t="s">
        <v>8871</v>
      </c>
      <c r="C149" s="738" t="s">
        <v>6651</v>
      </c>
      <c r="D149" s="738" t="s">
        <v>8972</v>
      </c>
      <c r="E149" s="738" t="s">
        <v>8973</v>
      </c>
      <c r="F149" s="741">
        <v>2</v>
      </c>
      <c r="G149" s="741">
        <v>316</v>
      </c>
      <c r="H149" s="741">
        <v>0.24842767295597484</v>
      </c>
      <c r="I149" s="741">
        <v>158</v>
      </c>
      <c r="J149" s="741">
        <v>8</v>
      </c>
      <c r="K149" s="741">
        <v>1272</v>
      </c>
      <c r="L149" s="741">
        <v>1</v>
      </c>
      <c r="M149" s="741">
        <v>159</v>
      </c>
      <c r="N149" s="741">
        <v>1</v>
      </c>
      <c r="O149" s="741">
        <v>159</v>
      </c>
      <c r="P149" s="754">
        <v>0.125</v>
      </c>
      <c r="Q149" s="742">
        <v>159</v>
      </c>
    </row>
    <row r="150" spans="1:17" ht="14.4" customHeight="1" x14ac:dyDescent="0.3">
      <c r="A150" s="737" t="s">
        <v>8870</v>
      </c>
      <c r="B150" s="738" t="s">
        <v>8871</v>
      </c>
      <c r="C150" s="738" t="s">
        <v>6651</v>
      </c>
      <c r="D150" s="738" t="s">
        <v>8974</v>
      </c>
      <c r="E150" s="738" t="s">
        <v>8975</v>
      </c>
      <c r="F150" s="741"/>
      <c r="G150" s="741"/>
      <c r="H150" s="741"/>
      <c r="I150" s="741"/>
      <c r="J150" s="741">
        <v>1</v>
      </c>
      <c r="K150" s="741">
        <v>462</v>
      </c>
      <c r="L150" s="741">
        <v>1</v>
      </c>
      <c r="M150" s="741">
        <v>462</v>
      </c>
      <c r="N150" s="741">
        <v>1</v>
      </c>
      <c r="O150" s="741">
        <v>462</v>
      </c>
      <c r="P150" s="754">
        <v>1</v>
      </c>
      <c r="Q150" s="742">
        <v>462</v>
      </c>
    </row>
    <row r="151" spans="1:17" ht="14.4" customHeight="1" x14ac:dyDescent="0.3">
      <c r="A151" s="737" t="s">
        <v>8870</v>
      </c>
      <c r="B151" s="738" t="s">
        <v>8871</v>
      </c>
      <c r="C151" s="738" t="s">
        <v>6651</v>
      </c>
      <c r="D151" s="738" t="s">
        <v>8976</v>
      </c>
      <c r="E151" s="738" t="s">
        <v>8977</v>
      </c>
      <c r="F151" s="741">
        <v>9</v>
      </c>
      <c r="G151" s="741">
        <v>5049</v>
      </c>
      <c r="H151" s="741">
        <v>1.4973309608540926</v>
      </c>
      <c r="I151" s="741">
        <v>561</v>
      </c>
      <c r="J151" s="741">
        <v>6</v>
      </c>
      <c r="K151" s="741">
        <v>3372</v>
      </c>
      <c r="L151" s="741">
        <v>1</v>
      </c>
      <c r="M151" s="741">
        <v>562</v>
      </c>
      <c r="N151" s="741">
        <v>5</v>
      </c>
      <c r="O151" s="741">
        <v>2810</v>
      </c>
      <c r="P151" s="754">
        <v>0.83333333333333337</v>
      </c>
      <c r="Q151" s="742">
        <v>562</v>
      </c>
    </row>
    <row r="152" spans="1:17" ht="14.4" customHeight="1" x14ac:dyDescent="0.3">
      <c r="A152" s="737" t="s">
        <v>8870</v>
      </c>
      <c r="B152" s="738" t="s">
        <v>8871</v>
      </c>
      <c r="C152" s="738" t="s">
        <v>6651</v>
      </c>
      <c r="D152" s="738" t="s">
        <v>8978</v>
      </c>
      <c r="E152" s="738" t="s">
        <v>8979</v>
      </c>
      <c r="F152" s="741">
        <v>6</v>
      </c>
      <c r="G152" s="741">
        <v>1026</v>
      </c>
      <c r="H152" s="741">
        <v>1.1930232558139535</v>
      </c>
      <c r="I152" s="741">
        <v>171</v>
      </c>
      <c r="J152" s="741">
        <v>5</v>
      </c>
      <c r="K152" s="741">
        <v>860</v>
      </c>
      <c r="L152" s="741">
        <v>1</v>
      </c>
      <c r="M152" s="741">
        <v>172</v>
      </c>
      <c r="N152" s="741">
        <v>4</v>
      </c>
      <c r="O152" s="741">
        <v>688</v>
      </c>
      <c r="P152" s="754">
        <v>0.8</v>
      </c>
      <c r="Q152" s="742">
        <v>172</v>
      </c>
    </row>
    <row r="153" spans="1:17" ht="14.4" customHeight="1" x14ac:dyDescent="0.3">
      <c r="A153" s="737" t="s">
        <v>8870</v>
      </c>
      <c r="B153" s="738" t="s">
        <v>8871</v>
      </c>
      <c r="C153" s="738" t="s">
        <v>6651</v>
      </c>
      <c r="D153" s="738" t="s">
        <v>8980</v>
      </c>
      <c r="E153" s="738" t="s">
        <v>8981</v>
      </c>
      <c r="F153" s="741">
        <v>3</v>
      </c>
      <c r="G153" s="741">
        <v>600</v>
      </c>
      <c r="H153" s="741">
        <v>0.74626865671641796</v>
      </c>
      <c r="I153" s="741">
        <v>200</v>
      </c>
      <c r="J153" s="741">
        <v>4</v>
      </c>
      <c r="K153" s="741">
        <v>804</v>
      </c>
      <c r="L153" s="741">
        <v>1</v>
      </c>
      <c r="M153" s="741">
        <v>201</v>
      </c>
      <c r="N153" s="741">
        <v>4</v>
      </c>
      <c r="O153" s="741">
        <v>804</v>
      </c>
      <c r="P153" s="754">
        <v>1</v>
      </c>
      <c r="Q153" s="742">
        <v>201</v>
      </c>
    </row>
    <row r="154" spans="1:17" ht="14.4" customHeight="1" x14ac:dyDescent="0.3">
      <c r="A154" s="737" t="s">
        <v>8870</v>
      </c>
      <c r="B154" s="738" t="s">
        <v>8871</v>
      </c>
      <c r="C154" s="738" t="s">
        <v>6651</v>
      </c>
      <c r="D154" s="738" t="s">
        <v>8982</v>
      </c>
      <c r="E154" s="738" t="s">
        <v>8983</v>
      </c>
      <c r="F154" s="741"/>
      <c r="G154" s="741"/>
      <c r="H154" s="741"/>
      <c r="I154" s="741"/>
      <c r="J154" s="741">
        <v>1</v>
      </c>
      <c r="K154" s="741">
        <v>133</v>
      </c>
      <c r="L154" s="741">
        <v>1</v>
      </c>
      <c r="M154" s="741">
        <v>133</v>
      </c>
      <c r="N154" s="741">
        <v>1</v>
      </c>
      <c r="O154" s="741">
        <v>133</v>
      </c>
      <c r="P154" s="754">
        <v>1</v>
      </c>
      <c r="Q154" s="742">
        <v>133</v>
      </c>
    </row>
    <row r="155" spans="1:17" ht="14.4" customHeight="1" x14ac:dyDescent="0.3">
      <c r="A155" s="737" t="s">
        <v>8870</v>
      </c>
      <c r="B155" s="738" t="s">
        <v>8871</v>
      </c>
      <c r="C155" s="738" t="s">
        <v>6651</v>
      </c>
      <c r="D155" s="738" t="s">
        <v>8984</v>
      </c>
      <c r="E155" s="738" t="s">
        <v>4011</v>
      </c>
      <c r="F155" s="741">
        <v>8</v>
      </c>
      <c r="G155" s="741">
        <v>1424</v>
      </c>
      <c r="H155" s="741">
        <v>3.977653631284916</v>
      </c>
      <c r="I155" s="741">
        <v>178</v>
      </c>
      <c r="J155" s="741">
        <v>2</v>
      </c>
      <c r="K155" s="741">
        <v>358</v>
      </c>
      <c r="L155" s="741">
        <v>1</v>
      </c>
      <c r="M155" s="741">
        <v>179</v>
      </c>
      <c r="N155" s="741">
        <v>4</v>
      </c>
      <c r="O155" s="741">
        <v>716</v>
      </c>
      <c r="P155" s="754">
        <v>2</v>
      </c>
      <c r="Q155" s="742">
        <v>179</v>
      </c>
    </row>
    <row r="156" spans="1:17" ht="14.4" customHeight="1" x14ac:dyDescent="0.3">
      <c r="A156" s="737" t="s">
        <v>8870</v>
      </c>
      <c r="B156" s="738" t="s">
        <v>8871</v>
      </c>
      <c r="C156" s="738" t="s">
        <v>6651</v>
      </c>
      <c r="D156" s="738" t="s">
        <v>8985</v>
      </c>
      <c r="E156" s="738" t="s">
        <v>8986</v>
      </c>
      <c r="F156" s="741">
        <v>33</v>
      </c>
      <c r="G156" s="741">
        <v>13629</v>
      </c>
      <c r="H156" s="741">
        <v>1.4313169502205418</v>
      </c>
      <c r="I156" s="741">
        <v>413</v>
      </c>
      <c r="J156" s="741">
        <v>23</v>
      </c>
      <c r="K156" s="741">
        <v>9522</v>
      </c>
      <c r="L156" s="741">
        <v>1</v>
      </c>
      <c r="M156" s="741">
        <v>414</v>
      </c>
      <c r="N156" s="741">
        <v>21</v>
      </c>
      <c r="O156" s="741">
        <v>8694</v>
      </c>
      <c r="P156" s="754">
        <v>0.91304347826086951</v>
      </c>
      <c r="Q156" s="742">
        <v>414</v>
      </c>
    </row>
    <row r="157" spans="1:17" ht="14.4" customHeight="1" x14ac:dyDescent="0.3">
      <c r="A157" s="737" t="s">
        <v>8870</v>
      </c>
      <c r="B157" s="738" t="s">
        <v>8871</v>
      </c>
      <c r="C157" s="738" t="s">
        <v>6651</v>
      </c>
      <c r="D157" s="738" t="s">
        <v>8987</v>
      </c>
      <c r="E157" s="738" t="s">
        <v>8988</v>
      </c>
      <c r="F157" s="741">
        <v>33</v>
      </c>
      <c r="G157" s="741">
        <v>13035</v>
      </c>
      <c r="H157" s="741">
        <v>1.3715277777777777</v>
      </c>
      <c r="I157" s="741">
        <v>395</v>
      </c>
      <c r="J157" s="741">
        <v>24</v>
      </c>
      <c r="K157" s="741">
        <v>9504</v>
      </c>
      <c r="L157" s="741">
        <v>1</v>
      </c>
      <c r="M157" s="741">
        <v>396</v>
      </c>
      <c r="N157" s="741">
        <v>21</v>
      </c>
      <c r="O157" s="741">
        <v>8316</v>
      </c>
      <c r="P157" s="754">
        <v>0.875</v>
      </c>
      <c r="Q157" s="742">
        <v>396</v>
      </c>
    </row>
    <row r="158" spans="1:17" ht="14.4" customHeight="1" x14ac:dyDescent="0.3">
      <c r="A158" s="737" t="s">
        <v>8870</v>
      </c>
      <c r="B158" s="738" t="s">
        <v>8871</v>
      </c>
      <c r="C158" s="738" t="s">
        <v>6651</v>
      </c>
      <c r="D158" s="738" t="s">
        <v>8989</v>
      </c>
      <c r="E158" s="738" t="s">
        <v>8990</v>
      </c>
      <c r="F158" s="741"/>
      <c r="G158" s="741"/>
      <c r="H158" s="741"/>
      <c r="I158" s="741"/>
      <c r="J158" s="741">
        <v>1</v>
      </c>
      <c r="K158" s="741">
        <v>575</v>
      </c>
      <c r="L158" s="741">
        <v>1</v>
      </c>
      <c r="M158" s="741">
        <v>575</v>
      </c>
      <c r="N158" s="741"/>
      <c r="O158" s="741"/>
      <c r="P158" s="754"/>
      <c r="Q158" s="742"/>
    </row>
    <row r="159" spans="1:17" ht="14.4" customHeight="1" x14ac:dyDescent="0.3">
      <c r="A159" s="737" t="s">
        <v>8870</v>
      </c>
      <c r="B159" s="738" t="s">
        <v>8871</v>
      </c>
      <c r="C159" s="738" t="s">
        <v>6651</v>
      </c>
      <c r="D159" s="738" t="s">
        <v>8991</v>
      </c>
      <c r="E159" s="738" t="s">
        <v>8992</v>
      </c>
      <c r="F159" s="741">
        <v>1</v>
      </c>
      <c r="G159" s="741">
        <v>310</v>
      </c>
      <c r="H159" s="741">
        <v>0.99678456591639875</v>
      </c>
      <c r="I159" s="741">
        <v>310</v>
      </c>
      <c r="J159" s="741">
        <v>1</v>
      </c>
      <c r="K159" s="741">
        <v>311</v>
      </c>
      <c r="L159" s="741">
        <v>1</v>
      </c>
      <c r="M159" s="741">
        <v>311</v>
      </c>
      <c r="N159" s="741"/>
      <c r="O159" s="741"/>
      <c r="P159" s="754"/>
      <c r="Q159" s="742"/>
    </row>
    <row r="160" spans="1:17" ht="14.4" customHeight="1" x14ac:dyDescent="0.3">
      <c r="A160" s="737" t="s">
        <v>8870</v>
      </c>
      <c r="B160" s="738" t="s">
        <v>8871</v>
      </c>
      <c r="C160" s="738" t="s">
        <v>6651</v>
      </c>
      <c r="D160" s="738" t="s">
        <v>8993</v>
      </c>
      <c r="E160" s="738" t="s">
        <v>8994</v>
      </c>
      <c r="F160" s="741">
        <v>8</v>
      </c>
      <c r="G160" s="741">
        <v>712</v>
      </c>
      <c r="H160" s="741">
        <v>1.3333333333333333</v>
      </c>
      <c r="I160" s="741">
        <v>89</v>
      </c>
      <c r="J160" s="741">
        <v>6</v>
      </c>
      <c r="K160" s="741">
        <v>534</v>
      </c>
      <c r="L160" s="741">
        <v>1</v>
      </c>
      <c r="M160" s="741">
        <v>89</v>
      </c>
      <c r="N160" s="741">
        <v>10</v>
      </c>
      <c r="O160" s="741">
        <v>890</v>
      </c>
      <c r="P160" s="754">
        <v>1.6666666666666667</v>
      </c>
      <c r="Q160" s="742">
        <v>89</v>
      </c>
    </row>
    <row r="161" spans="1:17" ht="14.4" customHeight="1" x14ac:dyDescent="0.3">
      <c r="A161" s="737" t="s">
        <v>8870</v>
      </c>
      <c r="B161" s="738" t="s">
        <v>8871</v>
      </c>
      <c r="C161" s="738" t="s">
        <v>6651</v>
      </c>
      <c r="D161" s="738" t="s">
        <v>8995</v>
      </c>
      <c r="E161" s="738" t="s">
        <v>8996</v>
      </c>
      <c r="F161" s="741">
        <v>1450</v>
      </c>
      <c r="G161" s="741">
        <v>43500</v>
      </c>
      <c r="H161" s="741">
        <v>0.80199115044247793</v>
      </c>
      <c r="I161" s="741">
        <v>30</v>
      </c>
      <c r="J161" s="741">
        <v>1808</v>
      </c>
      <c r="K161" s="741">
        <v>54240</v>
      </c>
      <c r="L161" s="741">
        <v>1</v>
      </c>
      <c r="M161" s="741">
        <v>30</v>
      </c>
      <c r="N161" s="741">
        <v>1831</v>
      </c>
      <c r="O161" s="741">
        <v>54930</v>
      </c>
      <c r="P161" s="754">
        <v>1.0127212389380531</v>
      </c>
      <c r="Q161" s="742">
        <v>30</v>
      </c>
    </row>
    <row r="162" spans="1:17" ht="14.4" customHeight="1" x14ac:dyDescent="0.3">
      <c r="A162" s="737" t="s">
        <v>8870</v>
      </c>
      <c r="B162" s="738" t="s">
        <v>8871</v>
      </c>
      <c r="C162" s="738" t="s">
        <v>6651</v>
      </c>
      <c r="D162" s="738" t="s">
        <v>8997</v>
      </c>
      <c r="E162" s="738" t="s">
        <v>8998</v>
      </c>
      <c r="F162" s="741">
        <v>24</v>
      </c>
      <c r="G162" s="741">
        <v>1200</v>
      </c>
      <c r="H162" s="741">
        <v>0.68571428571428572</v>
      </c>
      <c r="I162" s="741">
        <v>50</v>
      </c>
      <c r="J162" s="741">
        <v>35</v>
      </c>
      <c r="K162" s="741">
        <v>1750</v>
      </c>
      <c r="L162" s="741">
        <v>1</v>
      </c>
      <c r="M162" s="741">
        <v>50</v>
      </c>
      <c r="N162" s="741">
        <v>35</v>
      </c>
      <c r="O162" s="741">
        <v>1750</v>
      </c>
      <c r="P162" s="754">
        <v>1</v>
      </c>
      <c r="Q162" s="742">
        <v>50</v>
      </c>
    </row>
    <row r="163" spans="1:17" ht="14.4" customHeight="1" x14ac:dyDescent="0.3">
      <c r="A163" s="737" t="s">
        <v>8870</v>
      </c>
      <c r="B163" s="738" t="s">
        <v>8871</v>
      </c>
      <c r="C163" s="738" t="s">
        <v>6651</v>
      </c>
      <c r="D163" s="738" t="s">
        <v>8999</v>
      </c>
      <c r="E163" s="738" t="s">
        <v>9000</v>
      </c>
      <c r="F163" s="741">
        <v>259</v>
      </c>
      <c r="G163" s="741">
        <v>3108</v>
      </c>
      <c r="H163" s="741">
        <v>0.70380434782608692</v>
      </c>
      <c r="I163" s="741">
        <v>12</v>
      </c>
      <c r="J163" s="741">
        <v>368</v>
      </c>
      <c r="K163" s="741">
        <v>4416</v>
      </c>
      <c r="L163" s="741">
        <v>1</v>
      </c>
      <c r="M163" s="741">
        <v>12</v>
      </c>
      <c r="N163" s="741">
        <v>305</v>
      </c>
      <c r="O163" s="741">
        <v>3660</v>
      </c>
      <c r="P163" s="754">
        <v>0.82880434782608692</v>
      </c>
      <c r="Q163" s="742">
        <v>12</v>
      </c>
    </row>
    <row r="164" spans="1:17" ht="14.4" customHeight="1" x14ac:dyDescent="0.3">
      <c r="A164" s="737" t="s">
        <v>8870</v>
      </c>
      <c r="B164" s="738" t="s">
        <v>8871</v>
      </c>
      <c r="C164" s="738" t="s">
        <v>6651</v>
      </c>
      <c r="D164" s="738" t="s">
        <v>9001</v>
      </c>
      <c r="E164" s="738" t="s">
        <v>9002</v>
      </c>
      <c r="F164" s="741">
        <v>72</v>
      </c>
      <c r="G164" s="741">
        <v>13104</v>
      </c>
      <c r="H164" s="741">
        <v>1.1738779897876914</v>
      </c>
      <c r="I164" s="741">
        <v>182</v>
      </c>
      <c r="J164" s="741">
        <v>61</v>
      </c>
      <c r="K164" s="741">
        <v>11163</v>
      </c>
      <c r="L164" s="741">
        <v>1</v>
      </c>
      <c r="M164" s="741">
        <v>183</v>
      </c>
      <c r="N164" s="741">
        <v>63</v>
      </c>
      <c r="O164" s="741">
        <v>11529</v>
      </c>
      <c r="P164" s="754">
        <v>1.0327868852459017</v>
      </c>
      <c r="Q164" s="742">
        <v>183</v>
      </c>
    </row>
    <row r="165" spans="1:17" ht="14.4" customHeight="1" x14ac:dyDescent="0.3">
      <c r="A165" s="737" t="s">
        <v>8870</v>
      </c>
      <c r="B165" s="738" t="s">
        <v>8871</v>
      </c>
      <c r="C165" s="738" t="s">
        <v>6651</v>
      </c>
      <c r="D165" s="738" t="s">
        <v>9003</v>
      </c>
      <c r="E165" s="738" t="s">
        <v>9004</v>
      </c>
      <c r="F165" s="741">
        <v>35</v>
      </c>
      <c r="G165" s="741">
        <v>2520</v>
      </c>
      <c r="H165" s="741">
        <v>1.726027397260274</v>
      </c>
      <c r="I165" s="741">
        <v>72</v>
      </c>
      <c r="J165" s="741">
        <v>20</v>
      </c>
      <c r="K165" s="741">
        <v>1460</v>
      </c>
      <c r="L165" s="741">
        <v>1</v>
      </c>
      <c r="M165" s="741">
        <v>73</v>
      </c>
      <c r="N165" s="741">
        <v>8</v>
      </c>
      <c r="O165" s="741">
        <v>584</v>
      </c>
      <c r="P165" s="754">
        <v>0.4</v>
      </c>
      <c r="Q165" s="742">
        <v>73</v>
      </c>
    </row>
    <row r="166" spans="1:17" ht="14.4" customHeight="1" x14ac:dyDescent="0.3">
      <c r="A166" s="737" t="s">
        <v>8870</v>
      </c>
      <c r="B166" s="738" t="s">
        <v>8871</v>
      </c>
      <c r="C166" s="738" t="s">
        <v>6651</v>
      </c>
      <c r="D166" s="738" t="s">
        <v>9005</v>
      </c>
      <c r="E166" s="738" t="s">
        <v>9006</v>
      </c>
      <c r="F166" s="741">
        <v>33</v>
      </c>
      <c r="G166" s="741">
        <v>6039</v>
      </c>
      <c r="H166" s="741">
        <v>1.3675271739130435</v>
      </c>
      <c r="I166" s="741">
        <v>183</v>
      </c>
      <c r="J166" s="741">
        <v>24</v>
      </c>
      <c r="K166" s="741">
        <v>4416</v>
      </c>
      <c r="L166" s="741">
        <v>1</v>
      </c>
      <c r="M166" s="741">
        <v>184</v>
      </c>
      <c r="N166" s="741">
        <v>27</v>
      </c>
      <c r="O166" s="741">
        <v>4968</v>
      </c>
      <c r="P166" s="754">
        <v>1.125</v>
      </c>
      <c r="Q166" s="742">
        <v>184</v>
      </c>
    </row>
    <row r="167" spans="1:17" ht="14.4" customHeight="1" x14ac:dyDescent="0.3">
      <c r="A167" s="737" t="s">
        <v>8870</v>
      </c>
      <c r="B167" s="738" t="s">
        <v>8871</v>
      </c>
      <c r="C167" s="738" t="s">
        <v>6651</v>
      </c>
      <c r="D167" s="738" t="s">
        <v>8744</v>
      </c>
      <c r="E167" s="738" t="s">
        <v>8745</v>
      </c>
      <c r="F167" s="741">
        <v>35</v>
      </c>
      <c r="G167" s="741">
        <v>44380</v>
      </c>
      <c r="H167" s="741">
        <v>0.72064172512340863</v>
      </c>
      <c r="I167" s="741">
        <v>1268</v>
      </c>
      <c r="J167" s="741">
        <v>48</v>
      </c>
      <c r="K167" s="741">
        <v>61584</v>
      </c>
      <c r="L167" s="741">
        <v>1</v>
      </c>
      <c r="M167" s="741">
        <v>1283</v>
      </c>
      <c r="N167" s="741">
        <v>43</v>
      </c>
      <c r="O167" s="741">
        <v>55255</v>
      </c>
      <c r="P167" s="754">
        <v>0.89722979994803842</v>
      </c>
      <c r="Q167" s="742">
        <v>1285</v>
      </c>
    </row>
    <row r="168" spans="1:17" ht="14.4" customHeight="1" x14ac:dyDescent="0.3">
      <c r="A168" s="737" t="s">
        <v>8870</v>
      </c>
      <c r="B168" s="738" t="s">
        <v>8871</v>
      </c>
      <c r="C168" s="738" t="s">
        <v>6651</v>
      </c>
      <c r="D168" s="738" t="s">
        <v>9007</v>
      </c>
      <c r="E168" s="738" t="s">
        <v>9008</v>
      </c>
      <c r="F168" s="741">
        <v>1253</v>
      </c>
      <c r="G168" s="741">
        <v>185444</v>
      </c>
      <c r="H168" s="741">
        <v>0.8381081508598287</v>
      </c>
      <c r="I168" s="741">
        <v>148</v>
      </c>
      <c r="J168" s="741">
        <v>1485</v>
      </c>
      <c r="K168" s="741">
        <v>221265</v>
      </c>
      <c r="L168" s="741">
        <v>1</v>
      </c>
      <c r="M168" s="741">
        <v>149</v>
      </c>
      <c r="N168" s="741">
        <v>1277</v>
      </c>
      <c r="O168" s="741">
        <v>190273</v>
      </c>
      <c r="P168" s="754">
        <v>0.85993265993265988</v>
      </c>
      <c r="Q168" s="742">
        <v>149</v>
      </c>
    </row>
    <row r="169" spans="1:17" ht="14.4" customHeight="1" x14ac:dyDescent="0.3">
      <c r="A169" s="737" t="s">
        <v>8870</v>
      </c>
      <c r="B169" s="738" t="s">
        <v>8871</v>
      </c>
      <c r="C169" s="738" t="s">
        <v>6651</v>
      </c>
      <c r="D169" s="738" t="s">
        <v>9009</v>
      </c>
      <c r="E169" s="738" t="s">
        <v>9010</v>
      </c>
      <c r="F169" s="741">
        <v>1486</v>
      </c>
      <c r="G169" s="741">
        <v>44580</v>
      </c>
      <c r="H169" s="741">
        <v>0.81963596249310533</v>
      </c>
      <c r="I169" s="741">
        <v>30</v>
      </c>
      <c r="J169" s="741">
        <v>1813</v>
      </c>
      <c r="K169" s="741">
        <v>54390</v>
      </c>
      <c r="L169" s="741">
        <v>1</v>
      </c>
      <c r="M169" s="741">
        <v>30</v>
      </c>
      <c r="N169" s="741">
        <v>1838</v>
      </c>
      <c r="O169" s="741">
        <v>55140</v>
      </c>
      <c r="P169" s="754">
        <v>1.0137892995035853</v>
      </c>
      <c r="Q169" s="742">
        <v>30</v>
      </c>
    </row>
    <row r="170" spans="1:17" ht="14.4" customHeight="1" x14ac:dyDescent="0.3">
      <c r="A170" s="737" t="s">
        <v>8870</v>
      </c>
      <c r="B170" s="738" t="s">
        <v>8871</v>
      </c>
      <c r="C170" s="738" t="s">
        <v>6651</v>
      </c>
      <c r="D170" s="738" t="s">
        <v>9011</v>
      </c>
      <c r="E170" s="738" t="s">
        <v>9012</v>
      </c>
      <c r="F170" s="741">
        <v>278</v>
      </c>
      <c r="G170" s="741">
        <v>8618</v>
      </c>
      <c r="H170" s="741">
        <v>0.77008310249307477</v>
      </c>
      <c r="I170" s="741">
        <v>31</v>
      </c>
      <c r="J170" s="741">
        <v>361</v>
      </c>
      <c r="K170" s="741">
        <v>11191</v>
      </c>
      <c r="L170" s="741">
        <v>1</v>
      </c>
      <c r="M170" s="741">
        <v>31</v>
      </c>
      <c r="N170" s="741">
        <v>315</v>
      </c>
      <c r="O170" s="741">
        <v>9765</v>
      </c>
      <c r="P170" s="754">
        <v>0.87257617728531855</v>
      </c>
      <c r="Q170" s="742">
        <v>31</v>
      </c>
    </row>
    <row r="171" spans="1:17" ht="14.4" customHeight="1" x14ac:dyDescent="0.3">
      <c r="A171" s="737" t="s">
        <v>8870</v>
      </c>
      <c r="B171" s="738" t="s">
        <v>8871</v>
      </c>
      <c r="C171" s="738" t="s">
        <v>6651</v>
      </c>
      <c r="D171" s="738" t="s">
        <v>9013</v>
      </c>
      <c r="E171" s="738" t="s">
        <v>9014</v>
      </c>
      <c r="F171" s="741">
        <v>497</v>
      </c>
      <c r="G171" s="741">
        <v>13419</v>
      </c>
      <c r="H171" s="741">
        <v>0.85689655172413792</v>
      </c>
      <c r="I171" s="741">
        <v>27</v>
      </c>
      <c r="J171" s="741">
        <v>580</v>
      </c>
      <c r="K171" s="741">
        <v>15660</v>
      </c>
      <c r="L171" s="741">
        <v>1</v>
      </c>
      <c r="M171" s="741">
        <v>27</v>
      </c>
      <c r="N171" s="741">
        <v>580</v>
      </c>
      <c r="O171" s="741">
        <v>15660</v>
      </c>
      <c r="P171" s="754">
        <v>1</v>
      </c>
      <c r="Q171" s="742">
        <v>27</v>
      </c>
    </row>
    <row r="172" spans="1:17" ht="14.4" customHeight="1" x14ac:dyDescent="0.3">
      <c r="A172" s="737" t="s">
        <v>8870</v>
      </c>
      <c r="B172" s="738" t="s">
        <v>8871</v>
      </c>
      <c r="C172" s="738" t="s">
        <v>6651</v>
      </c>
      <c r="D172" s="738" t="s">
        <v>9015</v>
      </c>
      <c r="E172" s="738" t="s">
        <v>9016</v>
      </c>
      <c r="F172" s="741">
        <v>13</v>
      </c>
      <c r="G172" s="741">
        <v>2106</v>
      </c>
      <c r="H172" s="741">
        <v>3.2300613496932513</v>
      </c>
      <c r="I172" s="741">
        <v>162</v>
      </c>
      <c r="J172" s="741">
        <v>4</v>
      </c>
      <c r="K172" s="741">
        <v>652</v>
      </c>
      <c r="L172" s="741">
        <v>1</v>
      </c>
      <c r="M172" s="741">
        <v>163</v>
      </c>
      <c r="N172" s="741">
        <v>8</v>
      </c>
      <c r="O172" s="741">
        <v>1304</v>
      </c>
      <c r="P172" s="754">
        <v>2</v>
      </c>
      <c r="Q172" s="742">
        <v>163</v>
      </c>
    </row>
    <row r="173" spans="1:17" ht="14.4" customHeight="1" x14ac:dyDescent="0.3">
      <c r="A173" s="737" t="s">
        <v>8870</v>
      </c>
      <c r="B173" s="738" t="s">
        <v>8871</v>
      </c>
      <c r="C173" s="738" t="s">
        <v>6651</v>
      </c>
      <c r="D173" s="738" t="s">
        <v>9017</v>
      </c>
      <c r="E173" s="738" t="s">
        <v>9018</v>
      </c>
      <c r="F173" s="741">
        <v>80</v>
      </c>
      <c r="G173" s="741">
        <v>1760</v>
      </c>
      <c r="H173" s="741">
        <v>0.91954022988505746</v>
      </c>
      <c r="I173" s="741">
        <v>22</v>
      </c>
      <c r="J173" s="741">
        <v>87</v>
      </c>
      <c r="K173" s="741">
        <v>1914</v>
      </c>
      <c r="L173" s="741">
        <v>1</v>
      </c>
      <c r="M173" s="741">
        <v>22</v>
      </c>
      <c r="N173" s="741">
        <v>108</v>
      </c>
      <c r="O173" s="741">
        <v>2376</v>
      </c>
      <c r="P173" s="754">
        <v>1.2413793103448276</v>
      </c>
      <c r="Q173" s="742">
        <v>22</v>
      </c>
    </row>
    <row r="174" spans="1:17" ht="14.4" customHeight="1" x14ac:dyDescent="0.3">
      <c r="A174" s="737" t="s">
        <v>8870</v>
      </c>
      <c r="B174" s="738" t="s">
        <v>8871</v>
      </c>
      <c r="C174" s="738" t="s">
        <v>6651</v>
      </c>
      <c r="D174" s="738" t="s">
        <v>9019</v>
      </c>
      <c r="E174" s="738" t="s">
        <v>9020</v>
      </c>
      <c r="F174" s="741">
        <v>10</v>
      </c>
      <c r="G174" s="741">
        <v>8620</v>
      </c>
      <c r="H174" s="741">
        <v>1.4154351395730707</v>
      </c>
      <c r="I174" s="741">
        <v>862</v>
      </c>
      <c r="J174" s="741">
        <v>7</v>
      </c>
      <c r="K174" s="741">
        <v>6090</v>
      </c>
      <c r="L174" s="741">
        <v>1</v>
      </c>
      <c r="M174" s="741">
        <v>870</v>
      </c>
      <c r="N174" s="741">
        <v>14</v>
      </c>
      <c r="O174" s="741">
        <v>12180</v>
      </c>
      <c r="P174" s="754">
        <v>2</v>
      </c>
      <c r="Q174" s="742">
        <v>870</v>
      </c>
    </row>
    <row r="175" spans="1:17" ht="14.4" customHeight="1" x14ac:dyDescent="0.3">
      <c r="A175" s="737" t="s">
        <v>8870</v>
      </c>
      <c r="B175" s="738" t="s">
        <v>8871</v>
      </c>
      <c r="C175" s="738" t="s">
        <v>6651</v>
      </c>
      <c r="D175" s="738" t="s">
        <v>9021</v>
      </c>
      <c r="E175" s="738" t="s">
        <v>9022</v>
      </c>
      <c r="F175" s="741">
        <v>554</v>
      </c>
      <c r="G175" s="741">
        <v>13850</v>
      </c>
      <c r="H175" s="741">
        <v>0.92026578073089704</v>
      </c>
      <c r="I175" s="741">
        <v>25</v>
      </c>
      <c r="J175" s="741">
        <v>602</v>
      </c>
      <c r="K175" s="741">
        <v>15050</v>
      </c>
      <c r="L175" s="741">
        <v>1</v>
      </c>
      <c r="M175" s="741">
        <v>25</v>
      </c>
      <c r="N175" s="741">
        <v>620</v>
      </c>
      <c r="O175" s="741">
        <v>15500</v>
      </c>
      <c r="P175" s="754">
        <v>1.0299003322259137</v>
      </c>
      <c r="Q175" s="742">
        <v>25</v>
      </c>
    </row>
    <row r="176" spans="1:17" ht="14.4" customHeight="1" x14ac:dyDescent="0.3">
      <c r="A176" s="737" t="s">
        <v>8870</v>
      </c>
      <c r="B176" s="738" t="s">
        <v>8871</v>
      </c>
      <c r="C176" s="738" t="s">
        <v>6651</v>
      </c>
      <c r="D176" s="738" t="s">
        <v>9023</v>
      </c>
      <c r="E176" s="738" t="s">
        <v>9024</v>
      </c>
      <c r="F176" s="741">
        <v>116</v>
      </c>
      <c r="G176" s="741">
        <v>3828</v>
      </c>
      <c r="H176" s="741">
        <v>1.1599999999999999</v>
      </c>
      <c r="I176" s="741">
        <v>33</v>
      </c>
      <c r="J176" s="741">
        <v>100</v>
      </c>
      <c r="K176" s="741">
        <v>3300</v>
      </c>
      <c r="L176" s="741">
        <v>1</v>
      </c>
      <c r="M176" s="741">
        <v>33</v>
      </c>
      <c r="N176" s="741">
        <v>135</v>
      </c>
      <c r="O176" s="741">
        <v>4455</v>
      </c>
      <c r="P176" s="754">
        <v>1.35</v>
      </c>
      <c r="Q176" s="742">
        <v>33</v>
      </c>
    </row>
    <row r="177" spans="1:17" ht="14.4" customHeight="1" x14ac:dyDescent="0.3">
      <c r="A177" s="737" t="s">
        <v>8870</v>
      </c>
      <c r="B177" s="738" t="s">
        <v>8871</v>
      </c>
      <c r="C177" s="738" t="s">
        <v>6651</v>
      </c>
      <c r="D177" s="738" t="s">
        <v>9025</v>
      </c>
      <c r="E177" s="738" t="s">
        <v>9026</v>
      </c>
      <c r="F177" s="741">
        <v>15</v>
      </c>
      <c r="G177" s="741">
        <v>450</v>
      </c>
      <c r="H177" s="741">
        <v>0.83333333333333337</v>
      </c>
      <c r="I177" s="741">
        <v>30</v>
      </c>
      <c r="J177" s="741">
        <v>18</v>
      </c>
      <c r="K177" s="741">
        <v>540</v>
      </c>
      <c r="L177" s="741">
        <v>1</v>
      </c>
      <c r="M177" s="741">
        <v>30</v>
      </c>
      <c r="N177" s="741">
        <v>26</v>
      </c>
      <c r="O177" s="741">
        <v>780</v>
      </c>
      <c r="P177" s="754">
        <v>1.4444444444444444</v>
      </c>
      <c r="Q177" s="742">
        <v>30</v>
      </c>
    </row>
    <row r="178" spans="1:17" ht="14.4" customHeight="1" x14ac:dyDescent="0.3">
      <c r="A178" s="737" t="s">
        <v>8870</v>
      </c>
      <c r="B178" s="738" t="s">
        <v>8871</v>
      </c>
      <c r="C178" s="738" t="s">
        <v>6651</v>
      </c>
      <c r="D178" s="738" t="s">
        <v>9027</v>
      </c>
      <c r="E178" s="738" t="s">
        <v>9028</v>
      </c>
      <c r="F178" s="741">
        <v>29</v>
      </c>
      <c r="G178" s="741">
        <v>5916</v>
      </c>
      <c r="H178" s="741">
        <v>1.9239024390243902</v>
      </c>
      <c r="I178" s="741">
        <v>204</v>
      </c>
      <c r="J178" s="741">
        <v>15</v>
      </c>
      <c r="K178" s="741">
        <v>3075</v>
      </c>
      <c r="L178" s="741">
        <v>1</v>
      </c>
      <c r="M178" s="741">
        <v>205</v>
      </c>
      <c r="N178" s="741">
        <v>13</v>
      </c>
      <c r="O178" s="741">
        <v>2665</v>
      </c>
      <c r="P178" s="754">
        <v>0.8666666666666667</v>
      </c>
      <c r="Q178" s="742">
        <v>205</v>
      </c>
    </row>
    <row r="179" spans="1:17" ht="14.4" customHeight="1" x14ac:dyDescent="0.3">
      <c r="A179" s="737" t="s">
        <v>8870</v>
      </c>
      <c r="B179" s="738" t="s">
        <v>8871</v>
      </c>
      <c r="C179" s="738" t="s">
        <v>6651</v>
      </c>
      <c r="D179" s="738" t="s">
        <v>9029</v>
      </c>
      <c r="E179" s="738" t="s">
        <v>9030</v>
      </c>
      <c r="F179" s="741">
        <v>238</v>
      </c>
      <c r="G179" s="741">
        <v>6188</v>
      </c>
      <c r="H179" s="741">
        <v>1.08675799086758</v>
      </c>
      <c r="I179" s="741">
        <v>26</v>
      </c>
      <c r="J179" s="741">
        <v>219</v>
      </c>
      <c r="K179" s="741">
        <v>5694</v>
      </c>
      <c r="L179" s="741">
        <v>1</v>
      </c>
      <c r="M179" s="741">
        <v>26</v>
      </c>
      <c r="N179" s="741">
        <v>223</v>
      </c>
      <c r="O179" s="741">
        <v>5798</v>
      </c>
      <c r="P179" s="754">
        <v>1.0182648401826484</v>
      </c>
      <c r="Q179" s="742">
        <v>26</v>
      </c>
    </row>
    <row r="180" spans="1:17" ht="14.4" customHeight="1" x14ac:dyDescent="0.3">
      <c r="A180" s="737" t="s">
        <v>8870</v>
      </c>
      <c r="B180" s="738" t="s">
        <v>8871</v>
      </c>
      <c r="C180" s="738" t="s">
        <v>6651</v>
      </c>
      <c r="D180" s="738" t="s">
        <v>9031</v>
      </c>
      <c r="E180" s="738" t="s">
        <v>9032</v>
      </c>
      <c r="F180" s="741">
        <v>177</v>
      </c>
      <c r="G180" s="741">
        <v>14868</v>
      </c>
      <c r="H180" s="741">
        <v>0.92670157068062831</v>
      </c>
      <c r="I180" s="741">
        <v>84</v>
      </c>
      <c r="J180" s="741">
        <v>191</v>
      </c>
      <c r="K180" s="741">
        <v>16044</v>
      </c>
      <c r="L180" s="741">
        <v>1</v>
      </c>
      <c r="M180" s="741">
        <v>84</v>
      </c>
      <c r="N180" s="741">
        <v>201</v>
      </c>
      <c r="O180" s="741">
        <v>16884</v>
      </c>
      <c r="P180" s="754">
        <v>1.0523560209424083</v>
      </c>
      <c r="Q180" s="742">
        <v>84</v>
      </c>
    </row>
    <row r="181" spans="1:17" ht="14.4" customHeight="1" x14ac:dyDescent="0.3">
      <c r="A181" s="737" t="s">
        <v>8870</v>
      </c>
      <c r="B181" s="738" t="s">
        <v>8871</v>
      </c>
      <c r="C181" s="738" t="s">
        <v>6651</v>
      </c>
      <c r="D181" s="738" t="s">
        <v>9033</v>
      </c>
      <c r="E181" s="738" t="s">
        <v>9034</v>
      </c>
      <c r="F181" s="741">
        <v>74</v>
      </c>
      <c r="G181" s="741">
        <v>12950</v>
      </c>
      <c r="H181" s="741">
        <v>1.0820521390374331</v>
      </c>
      <c r="I181" s="741">
        <v>175</v>
      </c>
      <c r="J181" s="741">
        <v>68</v>
      </c>
      <c r="K181" s="741">
        <v>11968</v>
      </c>
      <c r="L181" s="741">
        <v>1</v>
      </c>
      <c r="M181" s="741">
        <v>176</v>
      </c>
      <c r="N181" s="741">
        <v>64</v>
      </c>
      <c r="O181" s="741">
        <v>11264</v>
      </c>
      <c r="P181" s="754">
        <v>0.94117647058823528</v>
      </c>
      <c r="Q181" s="742">
        <v>176</v>
      </c>
    </row>
    <row r="182" spans="1:17" ht="14.4" customHeight="1" x14ac:dyDescent="0.3">
      <c r="A182" s="737" t="s">
        <v>8870</v>
      </c>
      <c r="B182" s="738" t="s">
        <v>8871</v>
      </c>
      <c r="C182" s="738" t="s">
        <v>6651</v>
      </c>
      <c r="D182" s="738" t="s">
        <v>9035</v>
      </c>
      <c r="E182" s="738" t="s">
        <v>9036</v>
      </c>
      <c r="F182" s="741">
        <v>18</v>
      </c>
      <c r="G182" s="741">
        <v>4536</v>
      </c>
      <c r="H182" s="741">
        <v>1.629895795903701</v>
      </c>
      <c r="I182" s="741">
        <v>252</v>
      </c>
      <c r="J182" s="741">
        <v>11</v>
      </c>
      <c r="K182" s="741">
        <v>2783</v>
      </c>
      <c r="L182" s="741">
        <v>1</v>
      </c>
      <c r="M182" s="741">
        <v>253</v>
      </c>
      <c r="N182" s="741">
        <v>22</v>
      </c>
      <c r="O182" s="741">
        <v>5566</v>
      </c>
      <c r="P182" s="754">
        <v>2</v>
      </c>
      <c r="Q182" s="742">
        <v>253</v>
      </c>
    </row>
    <row r="183" spans="1:17" ht="14.4" customHeight="1" x14ac:dyDescent="0.3">
      <c r="A183" s="737" t="s">
        <v>8870</v>
      </c>
      <c r="B183" s="738" t="s">
        <v>8871</v>
      </c>
      <c r="C183" s="738" t="s">
        <v>6651</v>
      </c>
      <c r="D183" s="738" t="s">
        <v>9037</v>
      </c>
      <c r="E183" s="738" t="s">
        <v>9038</v>
      </c>
      <c r="F183" s="741">
        <v>135</v>
      </c>
      <c r="G183" s="741">
        <v>2025</v>
      </c>
      <c r="H183" s="741">
        <v>0.98540145985401462</v>
      </c>
      <c r="I183" s="741">
        <v>15</v>
      </c>
      <c r="J183" s="741">
        <v>137</v>
      </c>
      <c r="K183" s="741">
        <v>2055</v>
      </c>
      <c r="L183" s="741">
        <v>1</v>
      </c>
      <c r="M183" s="741">
        <v>15</v>
      </c>
      <c r="N183" s="741">
        <v>144</v>
      </c>
      <c r="O183" s="741">
        <v>2160</v>
      </c>
      <c r="P183" s="754">
        <v>1.051094890510949</v>
      </c>
      <c r="Q183" s="742">
        <v>15</v>
      </c>
    </row>
    <row r="184" spans="1:17" ht="14.4" customHeight="1" x14ac:dyDescent="0.3">
      <c r="A184" s="737" t="s">
        <v>8870</v>
      </c>
      <c r="B184" s="738" t="s">
        <v>8871</v>
      </c>
      <c r="C184" s="738" t="s">
        <v>6651</v>
      </c>
      <c r="D184" s="738" t="s">
        <v>9039</v>
      </c>
      <c r="E184" s="738" t="s">
        <v>9040</v>
      </c>
      <c r="F184" s="741">
        <v>194</v>
      </c>
      <c r="G184" s="741">
        <v>4462</v>
      </c>
      <c r="H184" s="741">
        <v>0.94174757281553401</v>
      </c>
      <c r="I184" s="741">
        <v>23</v>
      </c>
      <c r="J184" s="741">
        <v>206</v>
      </c>
      <c r="K184" s="741">
        <v>4738</v>
      </c>
      <c r="L184" s="741">
        <v>1</v>
      </c>
      <c r="M184" s="741">
        <v>23</v>
      </c>
      <c r="N184" s="741">
        <v>213</v>
      </c>
      <c r="O184" s="741">
        <v>4899</v>
      </c>
      <c r="P184" s="754">
        <v>1.0339805825242718</v>
      </c>
      <c r="Q184" s="742">
        <v>23</v>
      </c>
    </row>
    <row r="185" spans="1:17" ht="14.4" customHeight="1" x14ac:dyDescent="0.3">
      <c r="A185" s="737" t="s">
        <v>8870</v>
      </c>
      <c r="B185" s="738" t="s">
        <v>8871</v>
      </c>
      <c r="C185" s="738" t="s">
        <v>6651</v>
      </c>
      <c r="D185" s="738" t="s">
        <v>9041</v>
      </c>
      <c r="E185" s="738" t="s">
        <v>9042</v>
      </c>
      <c r="F185" s="741">
        <v>11</v>
      </c>
      <c r="G185" s="741">
        <v>2761</v>
      </c>
      <c r="H185" s="741">
        <v>0.91302910052910058</v>
      </c>
      <c r="I185" s="741">
        <v>251</v>
      </c>
      <c r="J185" s="741">
        <v>12</v>
      </c>
      <c r="K185" s="741">
        <v>3024</v>
      </c>
      <c r="L185" s="741">
        <v>1</v>
      </c>
      <c r="M185" s="741">
        <v>252</v>
      </c>
      <c r="N185" s="741">
        <v>19</v>
      </c>
      <c r="O185" s="741">
        <v>4788</v>
      </c>
      <c r="P185" s="754">
        <v>1.5833333333333333</v>
      </c>
      <c r="Q185" s="742">
        <v>252</v>
      </c>
    </row>
    <row r="186" spans="1:17" ht="14.4" customHeight="1" x14ac:dyDescent="0.3">
      <c r="A186" s="737" t="s">
        <v>8870</v>
      </c>
      <c r="B186" s="738" t="s">
        <v>8871</v>
      </c>
      <c r="C186" s="738" t="s">
        <v>6651</v>
      </c>
      <c r="D186" s="738" t="s">
        <v>9043</v>
      </c>
      <c r="E186" s="738" t="s">
        <v>9044</v>
      </c>
      <c r="F186" s="741">
        <v>96</v>
      </c>
      <c r="G186" s="741">
        <v>3552</v>
      </c>
      <c r="H186" s="741">
        <v>0.8571428571428571</v>
      </c>
      <c r="I186" s="741">
        <v>37</v>
      </c>
      <c r="J186" s="741">
        <v>112</v>
      </c>
      <c r="K186" s="741">
        <v>4144</v>
      </c>
      <c r="L186" s="741">
        <v>1</v>
      </c>
      <c r="M186" s="741">
        <v>37</v>
      </c>
      <c r="N186" s="741">
        <v>134</v>
      </c>
      <c r="O186" s="741">
        <v>4958</v>
      </c>
      <c r="P186" s="754">
        <v>1.1964285714285714</v>
      </c>
      <c r="Q186" s="742">
        <v>37</v>
      </c>
    </row>
    <row r="187" spans="1:17" ht="14.4" customHeight="1" x14ac:dyDescent="0.3">
      <c r="A187" s="737" t="s">
        <v>8870</v>
      </c>
      <c r="B187" s="738" t="s">
        <v>8871</v>
      </c>
      <c r="C187" s="738" t="s">
        <v>6651</v>
      </c>
      <c r="D187" s="738" t="s">
        <v>9045</v>
      </c>
      <c r="E187" s="738" t="s">
        <v>9046</v>
      </c>
      <c r="F187" s="741">
        <v>1196</v>
      </c>
      <c r="G187" s="741">
        <v>27508</v>
      </c>
      <c r="H187" s="741">
        <v>0.77813923227065718</v>
      </c>
      <c r="I187" s="741">
        <v>23</v>
      </c>
      <c r="J187" s="741">
        <v>1537</v>
      </c>
      <c r="K187" s="741">
        <v>35351</v>
      </c>
      <c r="L187" s="741">
        <v>1</v>
      </c>
      <c r="M187" s="741">
        <v>23</v>
      </c>
      <c r="N187" s="741">
        <v>1573</v>
      </c>
      <c r="O187" s="741">
        <v>36179</v>
      </c>
      <c r="P187" s="754">
        <v>1.0234222511385818</v>
      </c>
      <c r="Q187" s="742">
        <v>23</v>
      </c>
    </row>
    <row r="188" spans="1:17" ht="14.4" customHeight="1" x14ac:dyDescent="0.3">
      <c r="A188" s="737" t="s">
        <v>8870</v>
      </c>
      <c r="B188" s="738" t="s">
        <v>8871</v>
      </c>
      <c r="C188" s="738" t="s">
        <v>6651</v>
      </c>
      <c r="D188" s="738" t="s">
        <v>9047</v>
      </c>
      <c r="E188" s="738" t="s">
        <v>9048</v>
      </c>
      <c r="F188" s="741"/>
      <c r="G188" s="741"/>
      <c r="H188" s="741"/>
      <c r="I188" s="741"/>
      <c r="J188" s="741"/>
      <c r="K188" s="741"/>
      <c r="L188" s="741"/>
      <c r="M188" s="741"/>
      <c r="N188" s="741">
        <v>1</v>
      </c>
      <c r="O188" s="741">
        <v>400</v>
      </c>
      <c r="P188" s="754"/>
      <c r="Q188" s="742">
        <v>400</v>
      </c>
    </row>
    <row r="189" spans="1:17" ht="14.4" customHeight="1" x14ac:dyDescent="0.3">
      <c r="A189" s="737" t="s">
        <v>8870</v>
      </c>
      <c r="B189" s="738" t="s">
        <v>8871</v>
      </c>
      <c r="C189" s="738" t="s">
        <v>6651</v>
      </c>
      <c r="D189" s="738" t="s">
        <v>9049</v>
      </c>
      <c r="E189" s="738" t="s">
        <v>9050</v>
      </c>
      <c r="F189" s="741">
        <v>14</v>
      </c>
      <c r="G189" s="741">
        <v>2380</v>
      </c>
      <c r="H189" s="741">
        <v>0.81871345029239762</v>
      </c>
      <c r="I189" s="741">
        <v>170</v>
      </c>
      <c r="J189" s="741">
        <v>17</v>
      </c>
      <c r="K189" s="741">
        <v>2907</v>
      </c>
      <c r="L189" s="741">
        <v>1</v>
      </c>
      <c r="M189" s="741">
        <v>171</v>
      </c>
      <c r="N189" s="741">
        <v>13</v>
      </c>
      <c r="O189" s="741">
        <v>2223</v>
      </c>
      <c r="P189" s="754">
        <v>0.76470588235294112</v>
      </c>
      <c r="Q189" s="742">
        <v>171</v>
      </c>
    </row>
    <row r="190" spans="1:17" ht="14.4" customHeight="1" x14ac:dyDescent="0.3">
      <c r="A190" s="737" t="s">
        <v>8870</v>
      </c>
      <c r="B190" s="738" t="s">
        <v>8871</v>
      </c>
      <c r="C190" s="738" t="s">
        <v>6651</v>
      </c>
      <c r="D190" s="738" t="s">
        <v>9051</v>
      </c>
      <c r="E190" s="738" t="s">
        <v>9052</v>
      </c>
      <c r="F190" s="741">
        <v>3</v>
      </c>
      <c r="G190" s="741">
        <v>1761</v>
      </c>
      <c r="H190" s="741">
        <v>0.74872448979591832</v>
      </c>
      <c r="I190" s="741">
        <v>587</v>
      </c>
      <c r="J190" s="741">
        <v>4</v>
      </c>
      <c r="K190" s="741">
        <v>2352</v>
      </c>
      <c r="L190" s="741">
        <v>1</v>
      </c>
      <c r="M190" s="741">
        <v>588</v>
      </c>
      <c r="N190" s="741">
        <v>5</v>
      </c>
      <c r="O190" s="741">
        <v>2940</v>
      </c>
      <c r="P190" s="754">
        <v>1.25</v>
      </c>
      <c r="Q190" s="742">
        <v>588</v>
      </c>
    </row>
    <row r="191" spans="1:17" ht="14.4" customHeight="1" x14ac:dyDescent="0.3">
      <c r="A191" s="737" t="s">
        <v>8870</v>
      </c>
      <c r="B191" s="738" t="s">
        <v>8871</v>
      </c>
      <c r="C191" s="738" t="s">
        <v>6651</v>
      </c>
      <c r="D191" s="738" t="s">
        <v>9053</v>
      </c>
      <c r="E191" s="738" t="s">
        <v>9054</v>
      </c>
      <c r="F191" s="741"/>
      <c r="G191" s="741"/>
      <c r="H191" s="741"/>
      <c r="I191" s="741"/>
      <c r="J191" s="741">
        <v>1</v>
      </c>
      <c r="K191" s="741">
        <v>327</v>
      </c>
      <c r="L191" s="741">
        <v>1</v>
      </c>
      <c r="M191" s="741">
        <v>327</v>
      </c>
      <c r="N191" s="741">
        <v>1</v>
      </c>
      <c r="O191" s="741">
        <v>327</v>
      </c>
      <c r="P191" s="754">
        <v>1</v>
      </c>
      <c r="Q191" s="742">
        <v>327</v>
      </c>
    </row>
    <row r="192" spans="1:17" ht="14.4" customHeight="1" x14ac:dyDescent="0.3">
      <c r="A192" s="737" t="s">
        <v>8870</v>
      </c>
      <c r="B192" s="738" t="s">
        <v>8871</v>
      </c>
      <c r="C192" s="738" t="s">
        <v>6651</v>
      </c>
      <c r="D192" s="738" t="s">
        <v>9055</v>
      </c>
      <c r="E192" s="738" t="s">
        <v>9056</v>
      </c>
      <c r="F192" s="741">
        <v>13</v>
      </c>
      <c r="G192" s="741">
        <v>3601</v>
      </c>
      <c r="H192" s="741">
        <v>1.4444444444444444</v>
      </c>
      <c r="I192" s="741">
        <v>277</v>
      </c>
      <c r="J192" s="741">
        <v>9</v>
      </c>
      <c r="K192" s="741">
        <v>2493</v>
      </c>
      <c r="L192" s="741">
        <v>1</v>
      </c>
      <c r="M192" s="741">
        <v>277</v>
      </c>
      <c r="N192" s="741">
        <v>11</v>
      </c>
      <c r="O192" s="741">
        <v>3047</v>
      </c>
      <c r="P192" s="754">
        <v>1.2222222222222223</v>
      </c>
      <c r="Q192" s="742">
        <v>277</v>
      </c>
    </row>
    <row r="193" spans="1:17" ht="14.4" customHeight="1" x14ac:dyDescent="0.3">
      <c r="A193" s="737" t="s">
        <v>8870</v>
      </c>
      <c r="B193" s="738" t="s">
        <v>8871</v>
      </c>
      <c r="C193" s="738" t="s">
        <v>6651</v>
      </c>
      <c r="D193" s="738" t="s">
        <v>9057</v>
      </c>
      <c r="E193" s="738" t="s">
        <v>9058</v>
      </c>
      <c r="F193" s="741">
        <v>315</v>
      </c>
      <c r="G193" s="741">
        <v>9135</v>
      </c>
      <c r="H193" s="741">
        <v>0.95744680851063835</v>
      </c>
      <c r="I193" s="741">
        <v>29</v>
      </c>
      <c r="J193" s="741">
        <v>329</v>
      </c>
      <c r="K193" s="741">
        <v>9541</v>
      </c>
      <c r="L193" s="741">
        <v>1</v>
      </c>
      <c r="M193" s="741">
        <v>29</v>
      </c>
      <c r="N193" s="741">
        <v>312</v>
      </c>
      <c r="O193" s="741">
        <v>9048</v>
      </c>
      <c r="P193" s="754">
        <v>0.94832826747720367</v>
      </c>
      <c r="Q193" s="742">
        <v>29</v>
      </c>
    </row>
    <row r="194" spans="1:17" ht="14.4" customHeight="1" x14ac:dyDescent="0.3">
      <c r="A194" s="737" t="s">
        <v>8870</v>
      </c>
      <c r="B194" s="738" t="s">
        <v>8871</v>
      </c>
      <c r="C194" s="738" t="s">
        <v>6651</v>
      </c>
      <c r="D194" s="738" t="s">
        <v>9059</v>
      </c>
      <c r="E194" s="738" t="s">
        <v>9060</v>
      </c>
      <c r="F194" s="741">
        <v>36</v>
      </c>
      <c r="G194" s="741">
        <v>6372</v>
      </c>
      <c r="H194" s="741">
        <v>0.89494382022471908</v>
      </c>
      <c r="I194" s="741">
        <v>177</v>
      </c>
      <c r="J194" s="741">
        <v>40</v>
      </c>
      <c r="K194" s="741">
        <v>7120</v>
      </c>
      <c r="L194" s="741">
        <v>1</v>
      </c>
      <c r="M194" s="741">
        <v>178</v>
      </c>
      <c r="N194" s="741">
        <v>35</v>
      </c>
      <c r="O194" s="741">
        <v>6230</v>
      </c>
      <c r="P194" s="754">
        <v>0.875</v>
      </c>
      <c r="Q194" s="742">
        <v>178</v>
      </c>
    </row>
    <row r="195" spans="1:17" ht="14.4" customHeight="1" x14ac:dyDescent="0.3">
      <c r="A195" s="737" t="s">
        <v>8870</v>
      </c>
      <c r="B195" s="738" t="s">
        <v>8871</v>
      </c>
      <c r="C195" s="738" t="s">
        <v>6651</v>
      </c>
      <c r="D195" s="738" t="s">
        <v>9061</v>
      </c>
      <c r="E195" s="738" t="s">
        <v>3456</v>
      </c>
      <c r="F195" s="741">
        <v>5</v>
      </c>
      <c r="G195" s="741">
        <v>990</v>
      </c>
      <c r="H195" s="741">
        <v>1.6582914572864322</v>
      </c>
      <c r="I195" s="741">
        <v>198</v>
      </c>
      <c r="J195" s="741">
        <v>3</v>
      </c>
      <c r="K195" s="741">
        <v>597</v>
      </c>
      <c r="L195" s="741">
        <v>1</v>
      </c>
      <c r="M195" s="741">
        <v>199</v>
      </c>
      <c r="N195" s="741">
        <v>7</v>
      </c>
      <c r="O195" s="741">
        <v>1393</v>
      </c>
      <c r="P195" s="754">
        <v>2.3333333333333335</v>
      </c>
      <c r="Q195" s="742">
        <v>199</v>
      </c>
    </row>
    <row r="196" spans="1:17" ht="14.4" customHeight="1" x14ac:dyDescent="0.3">
      <c r="A196" s="737" t="s">
        <v>8870</v>
      </c>
      <c r="B196" s="738" t="s">
        <v>8871</v>
      </c>
      <c r="C196" s="738" t="s">
        <v>6651</v>
      </c>
      <c r="D196" s="738" t="s">
        <v>9062</v>
      </c>
      <c r="E196" s="738" t="s">
        <v>9063</v>
      </c>
      <c r="F196" s="741">
        <v>51</v>
      </c>
      <c r="G196" s="741">
        <v>765</v>
      </c>
      <c r="H196" s="741">
        <v>1.1086956521739131</v>
      </c>
      <c r="I196" s="741">
        <v>15</v>
      </c>
      <c r="J196" s="741">
        <v>46</v>
      </c>
      <c r="K196" s="741">
        <v>690</v>
      </c>
      <c r="L196" s="741">
        <v>1</v>
      </c>
      <c r="M196" s="741">
        <v>15</v>
      </c>
      <c r="N196" s="741">
        <v>50</v>
      </c>
      <c r="O196" s="741">
        <v>750</v>
      </c>
      <c r="P196" s="754">
        <v>1.0869565217391304</v>
      </c>
      <c r="Q196" s="742">
        <v>15</v>
      </c>
    </row>
    <row r="197" spans="1:17" ht="14.4" customHeight="1" x14ac:dyDescent="0.3">
      <c r="A197" s="737" t="s">
        <v>8870</v>
      </c>
      <c r="B197" s="738" t="s">
        <v>8871</v>
      </c>
      <c r="C197" s="738" t="s">
        <v>6651</v>
      </c>
      <c r="D197" s="738" t="s">
        <v>9064</v>
      </c>
      <c r="E197" s="738" t="s">
        <v>9065</v>
      </c>
      <c r="F197" s="741">
        <v>172</v>
      </c>
      <c r="G197" s="741">
        <v>3268</v>
      </c>
      <c r="H197" s="741">
        <v>0.83495145631067957</v>
      </c>
      <c r="I197" s="741">
        <v>19</v>
      </c>
      <c r="J197" s="741">
        <v>206</v>
      </c>
      <c r="K197" s="741">
        <v>3914</v>
      </c>
      <c r="L197" s="741">
        <v>1</v>
      </c>
      <c r="M197" s="741">
        <v>19</v>
      </c>
      <c r="N197" s="741">
        <v>243</v>
      </c>
      <c r="O197" s="741">
        <v>4617</v>
      </c>
      <c r="P197" s="754">
        <v>1.1796116504854368</v>
      </c>
      <c r="Q197" s="742">
        <v>19</v>
      </c>
    </row>
    <row r="198" spans="1:17" ht="14.4" customHeight="1" x14ac:dyDescent="0.3">
      <c r="A198" s="737" t="s">
        <v>8870</v>
      </c>
      <c r="B198" s="738" t="s">
        <v>8871</v>
      </c>
      <c r="C198" s="738" t="s">
        <v>6651</v>
      </c>
      <c r="D198" s="738" t="s">
        <v>9066</v>
      </c>
      <c r="E198" s="738" t="s">
        <v>3370</v>
      </c>
      <c r="F198" s="741">
        <v>468</v>
      </c>
      <c r="G198" s="741">
        <v>9360</v>
      </c>
      <c r="H198" s="741">
        <v>0.89655172413793105</v>
      </c>
      <c r="I198" s="741">
        <v>20</v>
      </c>
      <c r="J198" s="741">
        <v>522</v>
      </c>
      <c r="K198" s="741">
        <v>10440</v>
      </c>
      <c r="L198" s="741">
        <v>1</v>
      </c>
      <c r="M198" s="741">
        <v>20</v>
      </c>
      <c r="N198" s="741">
        <v>527</v>
      </c>
      <c r="O198" s="741">
        <v>10540</v>
      </c>
      <c r="P198" s="754">
        <v>1.0095785440613028</v>
      </c>
      <c r="Q198" s="742">
        <v>20</v>
      </c>
    </row>
    <row r="199" spans="1:17" ht="14.4" customHeight="1" x14ac:dyDescent="0.3">
      <c r="A199" s="737" t="s">
        <v>8870</v>
      </c>
      <c r="B199" s="738" t="s">
        <v>8871</v>
      </c>
      <c r="C199" s="738" t="s">
        <v>6651</v>
      </c>
      <c r="D199" s="738" t="s">
        <v>9067</v>
      </c>
      <c r="E199" s="738" t="s">
        <v>9068</v>
      </c>
      <c r="F199" s="741">
        <v>1</v>
      </c>
      <c r="G199" s="741">
        <v>185</v>
      </c>
      <c r="H199" s="741">
        <v>0.9946236559139785</v>
      </c>
      <c r="I199" s="741">
        <v>185</v>
      </c>
      <c r="J199" s="741">
        <v>1</v>
      </c>
      <c r="K199" s="741">
        <v>186</v>
      </c>
      <c r="L199" s="741">
        <v>1</v>
      </c>
      <c r="M199" s="741">
        <v>186</v>
      </c>
      <c r="N199" s="741">
        <v>2</v>
      </c>
      <c r="O199" s="741">
        <v>372</v>
      </c>
      <c r="P199" s="754">
        <v>2</v>
      </c>
      <c r="Q199" s="742">
        <v>186</v>
      </c>
    </row>
    <row r="200" spans="1:17" ht="14.4" customHeight="1" x14ac:dyDescent="0.3">
      <c r="A200" s="737" t="s">
        <v>8870</v>
      </c>
      <c r="B200" s="738" t="s">
        <v>8871</v>
      </c>
      <c r="C200" s="738" t="s">
        <v>6651</v>
      </c>
      <c r="D200" s="738" t="s">
        <v>9069</v>
      </c>
      <c r="E200" s="738" t="s">
        <v>9070</v>
      </c>
      <c r="F200" s="741"/>
      <c r="G200" s="741"/>
      <c r="H200" s="741"/>
      <c r="I200" s="741"/>
      <c r="J200" s="741">
        <v>1</v>
      </c>
      <c r="K200" s="741">
        <v>188</v>
      </c>
      <c r="L200" s="741">
        <v>1</v>
      </c>
      <c r="M200" s="741">
        <v>188</v>
      </c>
      <c r="N200" s="741">
        <v>3</v>
      </c>
      <c r="O200" s="741">
        <v>564</v>
      </c>
      <c r="P200" s="754">
        <v>3</v>
      </c>
      <c r="Q200" s="742">
        <v>188</v>
      </c>
    </row>
    <row r="201" spans="1:17" ht="14.4" customHeight="1" x14ac:dyDescent="0.3">
      <c r="A201" s="737" t="s">
        <v>8870</v>
      </c>
      <c r="B201" s="738" t="s">
        <v>8871</v>
      </c>
      <c r="C201" s="738" t="s">
        <v>6651</v>
      </c>
      <c r="D201" s="738" t="s">
        <v>9071</v>
      </c>
      <c r="E201" s="738" t="s">
        <v>9072</v>
      </c>
      <c r="F201" s="741">
        <v>15</v>
      </c>
      <c r="G201" s="741">
        <v>4005</v>
      </c>
      <c r="H201" s="741">
        <v>1.6604477611940298</v>
      </c>
      <c r="I201" s="741">
        <v>267</v>
      </c>
      <c r="J201" s="741">
        <v>9</v>
      </c>
      <c r="K201" s="741">
        <v>2412</v>
      </c>
      <c r="L201" s="741">
        <v>1</v>
      </c>
      <c r="M201" s="741">
        <v>268</v>
      </c>
      <c r="N201" s="741">
        <v>13</v>
      </c>
      <c r="O201" s="741">
        <v>3484</v>
      </c>
      <c r="P201" s="754">
        <v>1.4444444444444444</v>
      </c>
      <c r="Q201" s="742">
        <v>268</v>
      </c>
    </row>
    <row r="202" spans="1:17" ht="14.4" customHeight="1" x14ac:dyDescent="0.3">
      <c r="A202" s="737" t="s">
        <v>8870</v>
      </c>
      <c r="B202" s="738" t="s">
        <v>8871</v>
      </c>
      <c r="C202" s="738" t="s">
        <v>6651</v>
      </c>
      <c r="D202" s="738" t="s">
        <v>9073</v>
      </c>
      <c r="E202" s="738" t="s">
        <v>9074</v>
      </c>
      <c r="F202" s="741">
        <v>13</v>
      </c>
      <c r="G202" s="741">
        <v>2106</v>
      </c>
      <c r="H202" s="741">
        <v>3.2300613496932513</v>
      </c>
      <c r="I202" s="741">
        <v>162</v>
      </c>
      <c r="J202" s="741">
        <v>4</v>
      </c>
      <c r="K202" s="741">
        <v>652</v>
      </c>
      <c r="L202" s="741">
        <v>1</v>
      </c>
      <c r="M202" s="741">
        <v>163</v>
      </c>
      <c r="N202" s="741">
        <v>8</v>
      </c>
      <c r="O202" s="741">
        <v>1304</v>
      </c>
      <c r="P202" s="754">
        <v>2</v>
      </c>
      <c r="Q202" s="742">
        <v>163</v>
      </c>
    </row>
    <row r="203" spans="1:17" ht="14.4" customHeight="1" x14ac:dyDescent="0.3">
      <c r="A203" s="737" t="s">
        <v>8870</v>
      </c>
      <c r="B203" s="738" t="s">
        <v>8871</v>
      </c>
      <c r="C203" s="738" t="s">
        <v>6651</v>
      </c>
      <c r="D203" s="738" t="s">
        <v>9075</v>
      </c>
      <c r="E203" s="738" t="s">
        <v>9076</v>
      </c>
      <c r="F203" s="741">
        <v>14</v>
      </c>
      <c r="G203" s="741">
        <v>2422</v>
      </c>
      <c r="H203" s="741">
        <v>0.81879648411088568</v>
      </c>
      <c r="I203" s="741">
        <v>173</v>
      </c>
      <c r="J203" s="741">
        <v>17</v>
      </c>
      <c r="K203" s="741">
        <v>2958</v>
      </c>
      <c r="L203" s="741">
        <v>1</v>
      </c>
      <c r="M203" s="741">
        <v>174</v>
      </c>
      <c r="N203" s="741">
        <v>11</v>
      </c>
      <c r="O203" s="741">
        <v>1914</v>
      </c>
      <c r="P203" s="754">
        <v>0.6470588235294118</v>
      </c>
      <c r="Q203" s="742">
        <v>174</v>
      </c>
    </row>
    <row r="204" spans="1:17" ht="14.4" customHeight="1" x14ac:dyDescent="0.3">
      <c r="A204" s="737" t="s">
        <v>8870</v>
      </c>
      <c r="B204" s="738" t="s">
        <v>8871</v>
      </c>
      <c r="C204" s="738" t="s">
        <v>6651</v>
      </c>
      <c r="D204" s="738" t="s">
        <v>9077</v>
      </c>
      <c r="E204" s="738" t="s">
        <v>9078</v>
      </c>
      <c r="F204" s="741">
        <v>89</v>
      </c>
      <c r="G204" s="741">
        <v>7476</v>
      </c>
      <c r="H204" s="741">
        <v>0.72950819672131151</v>
      </c>
      <c r="I204" s="741">
        <v>84</v>
      </c>
      <c r="J204" s="741">
        <v>122</v>
      </c>
      <c r="K204" s="741">
        <v>10248</v>
      </c>
      <c r="L204" s="741">
        <v>1</v>
      </c>
      <c r="M204" s="741">
        <v>84</v>
      </c>
      <c r="N204" s="741">
        <v>128</v>
      </c>
      <c r="O204" s="741">
        <v>10752</v>
      </c>
      <c r="P204" s="754">
        <v>1.0491803278688525</v>
      </c>
      <c r="Q204" s="742">
        <v>84</v>
      </c>
    </row>
    <row r="205" spans="1:17" ht="14.4" customHeight="1" x14ac:dyDescent="0.3">
      <c r="A205" s="737" t="s">
        <v>8870</v>
      </c>
      <c r="B205" s="738" t="s">
        <v>8871</v>
      </c>
      <c r="C205" s="738" t="s">
        <v>6651</v>
      </c>
      <c r="D205" s="738" t="s">
        <v>9079</v>
      </c>
      <c r="E205" s="738" t="s">
        <v>9080</v>
      </c>
      <c r="F205" s="741">
        <v>32</v>
      </c>
      <c r="G205" s="741">
        <v>20704</v>
      </c>
      <c r="H205" s="741">
        <v>0.96078704348229615</v>
      </c>
      <c r="I205" s="741">
        <v>647</v>
      </c>
      <c r="J205" s="741">
        <v>33</v>
      </c>
      <c r="K205" s="741">
        <v>21549</v>
      </c>
      <c r="L205" s="741">
        <v>1</v>
      </c>
      <c r="M205" s="741">
        <v>653</v>
      </c>
      <c r="N205" s="741">
        <v>47</v>
      </c>
      <c r="O205" s="741">
        <v>30691</v>
      </c>
      <c r="P205" s="754">
        <v>1.4242424242424243</v>
      </c>
      <c r="Q205" s="742">
        <v>653</v>
      </c>
    </row>
    <row r="206" spans="1:17" ht="14.4" customHeight="1" x14ac:dyDescent="0.3">
      <c r="A206" s="737" t="s">
        <v>8870</v>
      </c>
      <c r="B206" s="738" t="s">
        <v>8871</v>
      </c>
      <c r="C206" s="738" t="s">
        <v>6651</v>
      </c>
      <c r="D206" s="738" t="s">
        <v>9081</v>
      </c>
      <c r="E206" s="738" t="s">
        <v>9082</v>
      </c>
      <c r="F206" s="741">
        <v>3</v>
      </c>
      <c r="G206" s="741">
        <v>792</v>
      </c>
      <c r="H206" s="741">
        <v>0.59773584905660382</v>
      </c>
      <c r="I206" s="741">
        <v>264</v>
      </c>
      <c r="J206" s="741">
        <v>5</v>
      </c>
      <c r="K206" s="741">
        <v>1325</v>
      </c>
      <c r="L206" s="741">
        <v>1</v>
      </c>
      <c r="M206" s="741">
        <v>265</v>
      </c>
      <c r="N206" s="741">
        <v>1</v>
      </c>
      <c r="O206" s="741">
        <v>265</v>
      </c>
      <c r="P206" s="754">
        <v>0.2</v>
      </c>
      <c r="Q206" s="742">
        <v>265</v>
      </c>
    </row>
    <row r="207" spans="1:17" ht="14.4" customHeight="1" x14ac:dyDescent="0.3">
      <c r="A207" s="737" t="s">
        <v>8870</v>
      </c>
      <c r="B207" s="738" t="s">
        <v>8871</v>
      </c>
      <c r="C207" s="738" t="s">
        <v>6651</v>
      </c>
      <c r="D207" s="738" t="s">
        <v>9083</v>
      </c>
      <c r="E207" s="738" t="s">
        <v>9084</v>
      </c>
      <c r="F207" s="741">
        <v>5</v>
      </c>
      <c r="G207" s="741">
        <v>4770</v>
      </c>
      <c r="H207" s="741">
        <v>2.4973821989528795</v>
      </c>
      <c r="I207" s="741">
        <v>954</v>
      </c>
      <c r="J207" s="741">
        <v>2</v>
      </c>
      <c r="K207" s="741">
        <v>1910</v>
      </c>
      <c r="L207" s="741">
        <v>1</v>
      </c>
      <c r="M207" s="741">
        <v>955</v>
      </c>
      <c r="N207" s="741">
        <v>6</v>
      </c>
      <c r="O207" s="741">
        <v>5730</v>
      </c>
      <c r="P207" s="754">
        <v>3</v>
      </c>
      <c r="Q207" s="742">
        <v>955</v>
      </c>
    </row>
    <row r="208" spans="1:17" ht="14.4" customHeight="1" x14ac:dyDescent="0.3">
      <c r="A208" s="737" t="s">
        <v>8870</v>
      </c>
      <c r="B208" s="738" t="s">
        <v>8871</v>
      </c>
      <c r="C208" s="738" t="s">
        <v>6651</v>
      </c>
      <c r="D208" s="738" t="s">
        <v>9085</v>
      </c>
      <c r="E208" s="738" t="s">
        <v>9086</v>
      </c>
      <c r="F208" s="741">
        <v>33</v>
      </c>
      <c r="G208" s="741">
        <v>2574</v>
      </c>
      <c r="H208" s="741">
        <v>0.82499999999999996</v>
      </c>
      <c r="I208" s="741">
        <v>78</v>
      </c>
      <c r="J208" s="741">
        <v>40</v>
      </c>
      <c r="K208" s="741">
        <v>3120</v>
      </c>
      <c r="L208" s="741">
        <v>1</v>
      </c>
      <c r="M208" s="741">
        <v>78</v>
      </c>
      <c r="N208" s="741">
        <v>36</v>
      </c>
      <c r="O208" s="741">
        <v>2808</v>
      </c>
      <c r="P208" s="754">
        <v>0.9</v>
      </c>
      <c r="Q208" s="742">
        <v>78</v>
      </c>
    </row>
    <row r="209" spans="1:17" ht="14.4" customHeight="1" x14ac:dyDescent="0.3">
      <c r="A209" s="737" t="s">
        <v>8870</v>
      </c>
      <c r="B209" s="738" t="s">
        <v>8871</v>
      </c>
      <c r="C209" s="738" t="s">
        <v>6651</v>
      </c>
      <c r="D209" s="738" t="s">
        <v>9087</v>
      </c>
      <c r="E209" s="738" t="s">
        <v>9088</v>
      </c>
      <c r="F209" s="741">
        <v>43</v>
      </c>
      <c r="G209" s="741">
        <v>903</v>
      </c>
      <c r="H209" s="741">
        <v>0.671875</v>
      </c>
      <c r="I209" s="741">
        <v>21</v>
      </c>
      <c r="J209" s="741">
        <v>64</v>
      </c>
      <c r="K209" s="741">
        <v>1344</v>
      </c>
      <c r="L209" s="741">
        <v>1</v>
      </c>
      <c r="M209" s="741">
        <v>21</v>
      </c>
      <c r="N209" s="741">
        <v>57</v>
      </c>
      <c r="O209" s="741">
        <v>1197</v>
      </c>
      <c r="P209" s="754">
        <v>0.890625</v>
      </c>
      <c r="Q209" s="742">
        <v>21</v>
      </c>
    </row>
    <row r="210" spans="1:17" ht="14.4" customHeight="1" x14ac:dyDescent="0.3">
      <c r="A210" s="737" t="s">
        <v>8870</v>
      </c>
      <c r="B210" s="738" t="s">
        <v>8871</v>
      </c>
      <c r="C210" s="738" t="s">
        <v>6651</v>
      </c>
      <c r="D210" s="738" t="s">
        <v>9089</v>
      </c>
      <c r="E210" s="738" t="s">
        <v>9090</v>
      </c>
      <c r="F210" s="741">
        <v>22</v>
      </c>
      <c r="G210" s="741">
        <v>23958</v>
      </c>
      <c r="H210" s="741">
        <v>0.91331198536139069</v>
      </c>
      <c r="I210" s="741">
        <v>1089</v>
      </c>
      <c r="J210" s="741">
        <v>24</v>
      </c>
      <c r="K210" s="741">
        <v>26232</v>
      </c>
      <c r="L210" s="741">
        <v>1</v>
      </c>
      <c r="M210" s="741">
        <v>1093</v>
      </c>
      <c r="N210" s="741">
        <v>28</v>
      </c>
      <c r="O210" s="741">
        <v>30604</v>
      </c>
      <c r="P210" s="754">
        <v>1.1666666666666667</v>
      </c>
      <c r="Q210" s="742">
        <v>1093</v>
      </c>
    </row>
    <row r="211" spans="1:17" ht="14.4" customHeight="1" x14ac:dyDescent="0.3">
      <c r="A211" s="737" t="s">
        <v>8870</v>
      </c>
      <c r="B211" s="738" t="s">
        <v>8871</v>
      </c>
      <c r="C211" s="738" t="s">
        <v>6651</v>
      </c>
      <c r="D211" s="738" t="s">
        <v>9091</v>
      </c>
      <c r="E211" s="738" t="s">
        <v>9092</v>
      </c>
      <c r="F211" s="741">
        <v>136</v>
      </c>
      <c r="G211" s="741">
        <v>2992</v>
      </c>
      <c r="H211" s="741">
        <v>0.95774647887323938</v>
      </c>
      <c r="I211" s="741">
        <v>22</v>
      </c>
      <c r="J211" s="741">
        <v>142</v>
      </c>
      <c r="K211" s="741">
        <v>3124</v>
      </c>
      <c r="L211" s="741">
        <v>1</v>
      </c>
      <c r="M211" s="741">
        <v>22</v>
      </c>
      <c r="N211" s="741">
        <v>148</v>
      </c>
      <c r="O211" s="741">
        <v>3256</v>
      </c>
      <c r="P211" s="754">
        <v>1.0422535211267605</v>
      </c>
      <c r="Q211" s="742">
        <v>22</v>
      </c>
    </row>
    <row r="212" spans="1:17" ht="14.4" customHeight="1" x14ac:dyDescent="0.3">
      <c r="A212" s="737" t="s">
        <v>8870</v>
      </c>
      <c r="B212" s="738" t="s">
        <v>8871</v>
      </c>
      <c r="C212" s="738" t="s">
        <v>6651</v>
      </c>
      <c r="D212" s="738" t="s">
        <v>9093</v>
      </c>
      <c r="E212" s="738" t="s">
        <v>9094</v>
      </c>
      <c r="F212" s="741">
        <v>16</v>
      </c>
      <c r="G212" s="741">
        <v>9104</v>
      </c>
      <c r="H212" s="741">
        <v>0.69565217391304346</v>
      </c>
      <c r="I212" s="741">
        <v>569</v>
      </c>
      <c r="J212" s="741">
        <v>23</v>
      </c>
      <c r="K212" s="741">
        <v>13087</v>
      </c>
      <c r="L212" s="741">
        <v>1</v>
      </c>
      <c r="M212" s="741">
        <v>569</v>
      </c>
      <c r="N212" s="741">
        <v>18</v>
      </c>
      <c r="O212" s="741">
        <v>10242</v>
      </c>
      <c r="P212" s="754">
        <v>0.78260869565217395</v>
      </c>
      <c r="Q212" s="742">
        <v>569</v>
      </c>
    </row>
    <row r="213" spans="1:17" ht="14.4" customHeight="1" x14ac:dyDescent="0.3">
      <c r="A213" s="737" t="s">
        <v>8870</v>
      </c>
      <c r="B213" s="738" t="s">
        <v>8871</v>
      </c>
      <c r="C213" s="738" t="s">
        <v>6651</v>
      </c>
      <c r="D213" s="738" t="s">
        <v>9095</v>
      </c>
      <c r="E213" s="738" t="s">
        <v>9096</v>
      </c>
      <c r="F213" s="741">
        <v>5</v>
      </c>
      <c r="G213" s="741">
        <v>855</v>
      </c>
      <c r="H213" s="741">
        <v>4.9709302325581399</v>
      </c>
      <c r="I213" s="741">
        <v>171</v>
      </c>
      <c r="J213" s="741">
        <v>1</v>
      </c>
      <c r="K213" s="741">
        <v>172</v>
      </c>
      <c r="L213" s="741">
        <v>1</v>
      </c>
      <c r="M213" s="741">
        <v>172</v>
      </c>
      <c r="N213" s="741"/>
      <c r="O213" s="741"/>
      <c r="P213" s="754"/>
      <c r="Q213" s="742"/>
    </row>
    <row r="214" spans="1:17" ht="14.4" customHeight="1" x14ac:dyDescent="0.3">
      <c r="A214" s="737" t="s">
        <v>8870</v>
      </c>
      <c r="B214" s="738" t="s">
        <v>8871</v>
      </c>
      <c r="C214" s="738" t="s">
        <v>6651</v>
      </c>
      <c r="D214" s="738" t="s">
        <v>9097</v>
      </c>
      <c r="E214" s="738" t="s">
        <v>9098</v>
      </c>
      <c r="F214" s="741">
        <v>1</v>
      </c>
      <c r="G214" s="741">
        <v>495</v>
      </c>
      <c r="H214" s="741">
        <v>1</v>
      </c>
      <c r="I214" s="741">
        <v>495</v>
      </c>
      <c r="J214" s="741">
        <v>1</v>
      </c>
      <c r="K214" s="741">
        <v>495</v>
      </c>
      <c r="L214" s="741">
        <v>1</v>
      </c>
      <c r="M214" s="741">
        <v>495</v>
      </c>
      <c r="N214" s="741"/>
      <c r="O214" s="741"/>
      <c r="P214" s="754"/>
      <c r="Q214" s="742"/>
    </row>
    <row r="215" spans="1:17" ht="14.4" customHeight="1" x14ac:dyDescent="0.3">
      <c r="A215" s="737" t="s">
        <v>8870</v>
      </c>
      <c r="B215" s="738" t="s">
        <v>8871</v>
      </c>
      <c r="C215" s="738" t="s">
        <v>6651</v>
      </c>
      <c r="D215" s="738" t="s">
        <v>8765</v>
      </c>
      <c r="E215" s="738" t="s">
        <v>8766</v>
      </c>
      <c r="F215" s="741">
        <v>67</v>
      </c>
      <c r="G215" s="741">
        <v>38324</v>
      </c>
      <c r="H215" s="741">
        <v>0.77870567916285682</v>
      </c>
      <c r="I215" s="741">
        <v>572</v>
      </c>
      <c r="J215" s="741">
        <v>85</v>
      </c>
      <c r="K215" s="741">
        <v>49215</v>
      </c>
      <c r="L215" s="741">
        <v>1</v>
      </c>
      <c r="M215" s="741">
        <v>579</v>
      </c>
      <c r="N215" s="741">
        <v>82</v>
      </c>
      <c r="O215" s="741">
        <v>47478</v>
      </c>
      <c r="P215" s="754">
        <v>0.96470588235294119</v>
      </c>
      <c r="Q215" s="742">
        <v>579</v>
      </c>
    </row>
    <row r="216" spans="1:17" ht="14.4" customHeight="1" x14ac:dyDescent="0.3">
      <c r="A216" s="737" t="s">
        <v>8870</v>
      </c>
      <c r="B216" s="738" t="s">
        <v>8871</v>
      </c>
      <c r="C216" s="738" t="s">
        <v>6651</v>
      </c>
      <c r="D216" s="738" t="s">
        <v>8767</v>
      </c>
      <c r="E216" s="738" t="s">
        <v>8768</v>
      </c>
      <c r="F216" s="741">
        <v>67</v>
      </c>
      <c r="G216" s="741">
        <v>67536</v>
      </c>
      <c r="H216" s="741">
        <v>0.77675798771651372</v>
      </c>
      <c r="I216" s="741">
        <v>1008</v>
      </c>
      <c r="J216" s="741">
        <v>86</v>
      </c>
      <c r="K216" s="741">
        <v>86946</v>
      </c>
      <c r="L216" s="741">
        <v>1</v>
      </c>
      <c r="M216" s="741">
        <v>1011</v>
      </c>
      <c r="N216" s="741">
        <v>82</v>
      </c>
      <c r="O216" s="741">
        <v>82984</v>
      </c>
      <c r="P216" s="754">
        <v>0.95443148620983143</v>
      </c>
      <c r="Q216" s="742">
        <v>1012</v>
      </c>
    </row>
    <row r="217" spans="1:17" ht="14.4" customHeight="1" x14ac:dyDescent="0.3">
      <c r="A217" s="737" t="s">
        <v>8870</v>
      </c>
      <c r="B217" s="738" t="s">
        <v>8871</v>
      </c>
      <c r="C217" s="738" t="s">
        <v>6651</v>
      </c>
      <c r="D217" s="738" t="s">
        <v>9099</v>
      </c>
      <c r="E217" s="738" t="s">
        <v>9100</v>
      </c>
      <c r="F217" s="741">
        <v>12</v>
      </c>
      <c r="G217" s="741">
        <v>2292</v>
      </c>
      <c r="H217" s="741">
        <v>1.0852272727272727</v>
      </c>
      <c r="I217" s="741">
        <v>191</v>
      </c>
      <c r="J217" s="741">
        <v>11</v>
      </c>
      <c r="K217" s="741">
        <v>2112</v>
      </c>
      <c r="L217" s="741">
        <v>1</v>
      </c>
      <c r="M217" s="741">
        <v>192</v>
      </c>
      <c r="N217" s="741">
        <v>7</v>
      </c>
      <c r="O217" s="741">
        <v>1344</v>
      </c>
      <c r="P217" s="754">
        <v>0.63636363636363635</v>
      </c>
      <c r="Q217" s="742">
        <v>192</v>
      </c>
    </row>
    <row r="218" spans="1:17" ht="14.4" customHeight="1" x14ac:dyDescent="0.3">
      <c r="A218" s="737" t="s">
        <v>8870</v>
      </c>
      <c r="B218" s="738" t="s">
        <v>8871</v>
      </c>
      <c r="C218" s="738" t="s">
        <v>6651</v>
      </c>
      <c r="D218" s="738" t="s">
        <v>9101</v>
      </c>
      <c r="E218" s="738" t="s">
        <v>9102</v>
      </c>
      <c r="F218" s="741"/>
      <c r="G218" s="741"/>
      <c r="H218" s="741"/>
      <c r="I218" s="741"/>
      <c r="J218" s="741"/>
      <c r="K218" s="741"/>
      <c r="L218" s="741"/>
      <c r="M218" s="741"/>
      <c r="N218" s="741">
        <v>2</v>
      </c>
      <c r="O218" s="741">
        <v>410</v>
      </c>
      <c r="P218" s="754"/>
      <c r="Q218" s="742">
        <v>205</v>
      </c>
    </row>
    <row r="219" spans="1:17" ht="14.4" customHeight="1" x14ac:dyDescent="0.3">
      <c r="A219" s="737" t="s">
        <v>8870</v>
      </c>
      <c r="B219" s="738" t="s">
        <v>8871</v>
      </c>
      <c r="C219" s="738" t="s">
        <v>6651</v>
      </c>
      <c r="D219" s="738" t="s">
        <v>9103</v>
      </c>
      <c r="E219" s="738" t="s">
        <v>9104</v>
      </c>
      <c r="F219" s="741">
        <v>15</v>
      </c>
      <c r="G219" s="741">
        <v>2505</v>
      </c>
      <c r="H219" s="741">
        <v>2.9821428571428572</v>
      </c>
      <c r="I219" s="741">
        <v>167</v>
      </c>
      <c r="J219" s="741">
        <v>5</v>
      </c>
      <c r="K219" s="741">
        <v>840</v>
      </c>
      <c r="L219" s="741">
        <v>1</v>
      </c>
      <c r="M219" s="741">
        <v>168</v>
      </c>
      <c r="N219" s="741">
        <v>14</v>
      </c>
      <c r="O219" s="741">
        <v>2352</v>
      </c>
      <c r="P219" s="754">
        <v>2.8</v>
      </c>
      <c r="Q219" s="742">
        <v>168</v>
      </c>
    </row>
    <row r="220" spans="1:17" ht="14.4" customHeight="1" x14ac:dyDescent="0.3">
      <c r="A220" s="737" t="s">
        <v>8870</v>
      </c>
      <c r="B220" s="738" t="s">
        <v>8871</v>
      </c>
      <c r="C220" s="738" t="s">
        <v>6651</v>
      </c>
      <c r="D220" s="738" t="s">
        <v>9105</v>
      </c>
      <c r="E220" s="738" t="s">
        <v>9106</v>
      </c>
      <c r="F220" s="741">
        <v>6</v>
      </c>
      <c r="G220" s="741">
        <v>9942</v>
      </c>
      <c r="H220" s="741">
        <v>0.53543731150366225</v>
      </c>
      <c r="I220" s="741">
        <v>1657</v>
      </c>
      <c r="J220" s="741">
        <v>11</v>
      </c>
      <c r="K220" s="741">
        <v>18568</v>
      </c>
      <c r="L220" s="741">
        <v>1</v>
      </c>
      <c r="M220" s="741">
        <v>1688</v>
      </c>
      <c r="N220" s="741">
        <v>7</v>
      </c>
      <c r="O220" s="741">
        <v>11823</v>
      </c>
      <c r="P220" s="754">
        <v>0.63674062903920725</v>
      </c>
      <c r="Q220" s="742">
        <v>1689</v>
      </c>
    </row>
    <row r="221" spans="1:17" ht="14.4" customHeight="1" x14ac:dyDescent="0.3">
      <c r="A221" s="737" t="s">
        <v>8870</v>
      </c>
      <c r="B221" s="738" t="s">
        <v>8871</v>
      </c>
      <c r="C221" s="738" t="s">
        <v>6651</v>
      </c>
      <c r="D221" s="738" t="s">
        <v>9107</v>
      </c>
      <c r="E221" s="738" t="s">
        <v>9108</v>
      </c>
      <c r="F221" s="741"/>
      <c r="G221" s="741"/>
      <c r="H221" s="741"/>
      <c r="I221" s="741"/>
      <c r="J221" s="741"/>
      <c r="K221" s="741"/>
      <c r="L221" s="741"/>
      <c r="M221" s="741"/>
      <c r="N221" s="741">
        <v>1</v>
      </c>
      <c r="O221" s="741">
        <v>265</v>
      </c>
      <c r="P221" s="754"/>
      <c r="Q221" s="742">
        <v>265</v>
      </c>
    </row>
    <row r="222" spans="1:17" ht="14.4" customHeight="1" x14ac:dyDescent="0.3">
      <c r="A222" s="737" t="s">
        <v>8870</v>
      </c>
      <c r="B222" s="738" t="s">
        <v>8871</v>
      </c>
      <c r="C222" s="738" t="s">
        <v>6651</v>
      </c>
      <c r="D222" s="738" t="s">
        <v>9109</v>
      </c>
      <c r="E222" s="738" t="s">
        <v>9110</v>
      </c>
      <c r="F222" s="741">
        <v>30</v>
      </c>
      <c r="G222" s="741">
        <v>3810</v>
      </c>
      <c r="H222" s="741">
        <v>0.76923076923076927</v>
      </c>
      <c r="I222" s="741">
        <v>127</v>
      </c>
      <c r="J222" s="741">
        <v>39</v>
      </c>
      <c r="K222" s="741">
        <v>4953</v>
      </c>
      <c r="L222" s="741">
        <v>1</v>
      </c>
      <c r="M222" s="741">
        <v>127</v>
      </c>
      <c r="N222" s="741">
        <v>40</v>
      </c>
      <c r="O222" s="741">
        <v>5080</v>
      </c>
      <c r="P222" s="754">
        <v>1.0256410256410255</v>
      </c>
      <c r="Q222" s="742">
        <v>127</v>
      </c>
    </row>
    <row r="223" spans="1:17" ht="14.4" customHeight="1" x14ac:dyDescent="0.3">
      <c r="A223" s="737" t="s">
        <v>8870</v>
      </c>
      <c r="B223" s="738" t="s">
        <v>8871</v>
      </c>
      <c r="C223" s="738" t="s">
        <v>6651</v>
      </c>
      <c r="D223" s="738" t="s">
        <v>9111</v>
      </c>
      <c r="E223" s="738" t="s">
        <v>9112</v>
      </c>
      <c r="F223" s="741">
        <v>2</v>
      </c>
      <c r="G223" s="741">
        <v>620</v>
      </c>
      <c r="H223" s="741">
        <v>1</v>
      </c>
      <c r="I223" s="741">
        <v>310</v>
      </c>
      <c r="J223" s="741">
        <v>2</v>
      </c>
      <c r="K223" s="741">
        <v>620</v>
      </c>
      <c r="L223" s="741">
        <v>1</v>
      </c>
      <c r="M223" s="741">
        <v>310</v>
      </c>
      <c r="N223" s="741"/>
      <c r="O223" s="741"/>
      <c r="P223" s="754"/>
      <c r="Q223" s="742"/>
    </row>
    <row r="224" spans="1:17" ht="14.4" customHeight="1" x14ac:dyDescent="0.3">
      <c r="A224" s="737" t="s">
        <v>8870</v>
      </c>
      <c r="B224" s="738" t="s">
        <v>8871</v>
      </c>
      <c r="C224" s="738" t="s">
        <v>6651</v>
      </c>
      <c r="D224" s="738" t="s">
        <v>9113</v>
      </c>
      <c r="E224" s="738" t="s">
        <v>9114</v>
      </c>
      <c r="F224" s="741">
        <v>59</v>
      </c>
      <c r="G224" s="741">
        <v>1357</v>
      </c>
      <c r="H224" s="741">
        <v>0.75641025641025639</v>
      </c>
      <c r="I224" s="741">
        <v>23</v>
      </c>
      <c r="J224" s="741">
        <v>78</v>
      </c>
      <c r="K224" s="741">
        <v>1794</v>
      </c>
      <c r="L224" s="741">
        <v>1</v>
      </c>
      <c r="M224" s="741">
        <v>23</v>
      </c>
      <c r="N224" s="741">
        <v>72</v>
      </c>
      <c r="O224" s="741">
        <v>1656</v>
      </c>
      <c r="P224" s="754">
        <v>0.92307692307692313</v>
      </c>
      <c r="Q224" s="742">
        <v>23</v>
      </c>
    </row>
    <row r="225" spans="1:17" ht="14.4" customHeight="1" x14ac:dyDescent="0.3">
      <c r="A225" s="737" t="s">
        <v>8870</v>
      </c>
      <c r="B225" s="738" t="s">
        <v>8871</v>
      </c>
      <c r="C225" s="738" t="s">
        <v>6651</v>
      </c>
      <c r="D225" s="738" t="s">
        <v>9115</v>
      </c>
      <c r="E225" s="738" t="s">
        <v>9116</v>
      </c>
      <c r="F225" s="741">
        <v>7</v>
      </c>
      <c r="G225" s="741">
        <v>119</v>
      </c>
      <c r="H225" s="741">
        <v>0.77777777777777779</v>
      </c>
      <c r="I225" s="741">
        <v>17</v>
      </c>
      <c r="J225" s="741">
        <v>9</v>
      </c>
      <c r="K225" s="741">
        <v>153</v>
      </c>
      <c r="L225" s="741">
        <v>1</v>
      </c>
      <c r="M225" s="741">
        <v>17</v>
      </c>
      <c r="N225" s="741">
        <v>8</v>
      </c>
      <c r="O225" s="741">
        <v>136</v>
      </c>
      <c r="P225" s="754">
        <v>0.88888888888888884</v>
      </c>
      <c r="Q225" s="742">
        <v>17</v>
      </c>
    </row>
    <row r="226" spans="1:17" ht="14.4" customHeight="1" x14ac:dyDescent="0.3">
      <c r="A226" s="737" t="s">
        <v>8870</v>
      </c>
      <c r="B226" s="738" t="s">
        <v>8871</v>
      </c>
      <c r="C226" s="738" t="s">
        <v>6651</v>
      </c>
      <c r="D226" s="738" t="s">
        <v>9117</v>
      </c>
      <c r="E226" s="738" t="s">
        <v>9118</v>
      </c>
      <c r="F226" s="741">
        <v>32</v>
      </c>
      <c r="G226" s="741">
        <v>9376</v>
      </c>
      <c r="H226" s="741">
        <v>2.6575963718820863</v>
      </c>
      <c r="I226" s="741">
        <v>293</v>
      </c>
      <c r="J226" s="741">
        <v>12</v>
      </c>
      <c r="K226" s="741">
        <v>3528</v>
      </c>
      <c r="L226" s="741">
        <v>1</v>
      </c>
      <c r="M226" s="741">
        <v>294</v>
      </c>
      <c r="N226" s="741">
        <v>32</v>
      </c>
      <c r="O226" s="741">
        <v>9408</v>
      </c>
      <c r="P226" s="754">
        <v>2.6666666666666665</v>
      </c>
      <c r="Q226" s="742">
        <v>294</v>
      </c>
    </row>
    <row r="227" spans="1:17" ht="14.4" customHeight="1" x14ac:dyDescent="0.3">
      <c r="A227" s="737" t="s">
        <v>8870</v>
      </c>
      <c r="B227" s="738" t="s">
        <v>8871</v>
      </c>
      <c r="C227" s="738" t="s">
        <v>6651</v>
      </c>
      <c r="D227" s="738" t="s">
        <v>9119</v>
      </c>
      <c r="E227" s="738" t="s">
        <v>9120</v>
      </c>
      <c r="F227" s="741"/>
      <c r="G227" s="741"/>
      <c r="H227" s="741"/>
      <c r="I227" s="741"/>
      <c r="J227" s="741">
        <v>1</v>
      </c>
      <c r="K227" s="741">
        <v>28</v>
      </c>
      <c r="L227" s="741">
        <v>1</v>
      </c>
      <c r="M227" s="741">
        <v>28</v>
      </c>
      <c r="N227" s="741"/>
      <c r="O227" s="741"/>
      <c r="P227" s="754"/>
      <c r="Q227" s="742"/>
    </row>
    <row r="228" spans="1:17" ht="14.4" customHeight="1" x14ac:dyDescent="0.3">
      <c r="A228" s="737" t="s">
        <v>8870</v>
      </c>
      <c r="B228" s="738" t="s">
        <v>8871</v>
      </c>
      <c r="C228" s="738" t="s">
        <v>6651</v>
      </c>
      <c r="D228" s="738" t="s">
        <v>9121</v>
      </c>
      <c r="E228" s="738" t="s">
        <v>9122</v>
      </c>
      <c r="F228" s="741">
        <v>6</v>
      </c>
      <c r="G228" s="741">
        <v>2226</v>
      </c>
      <c r="H228" s="741">
        <v>0.45906372447927407</v>
      </c>
      <c r="I228" s="741">
        <v>371</v>
      </c>
      <c r="J228" s="741">
        <v>13</v>
      </c>
      <c r="K228" s="741">
        <v>4849</v>
      </c>
      <c r="L228" s="741">
        <v>1</v>
      </c>
      <c r="M228" s="741">
        <v>373</v>
      </c>
      <c r="N228" s="741">
        <v>13</v>
      </c>
      <c r="O228" s="741">
        <v>4862</v>
      </c>
      <c r="P228" s="754">
        <v>1.0026809651474531</v>
      </c>
      <c r="Q228" s="742">
        <v>374</v>
      </c>
    </row>
    <row r="229" spans="1:17" ht="14.4" customHeight="1" x14ac:dyDescent="0.3">
      <c r="A229" s="737" t="s">
        <v>8870</v>
      </c>
      <c r="B229" s="738" t="s">
        <v>8871</v>
      </c>
      <c r="C229" s="738" t="s">
        <v>6651</v>
      </c>
      <c r="D229" s="738" t="s">
        <v>9123</v>
      </c>
      <c r="E229" s="738" t="s">
        <v>9124</v>
      </c>
      <c r="F229" s="741">
        <v>33</v>
      </c>
      <c r="G229" s="741">
        <v>1485</v>
      </c>
      <c r="H229" s="741">
        <v>1.375</v>
      </c>
      <c r="I229" s="741">
        <v>45</v>
      </c>
      <c r="J229" s="741">
        <v>24</v>
      </c>
      <c r="K229" s="741">
        <v>1080</v>
      </c>
      <c r="L229" s="741">
        <v>1</v>
      </c>
      <c r="M229" s="741">
        <v>45</v>
      </c>
      <c r="N229" s="741">
        <v>58</v>
      </c>
      <c r="O229" s="741">
        <v>2610</v>
      </c>
      <c r="P229" s="754">
        <v>2.4166666666666665</v>
      </c>
      <c r="Q229" s="742">
        <v>45</v>
      </c>
    </row>
    <row r="230" spans="1:17" ht="14.4" customHeight="1" x14ac:dyDescent="0.3">
      <c r="A230" s="737" t="s">
        <v>8870</v>
      </c>
      <c r="B230" s="738" t="s">
        <v>8871</v>
      </c>
      <c r="C230" s="738" t="s">
        <v>6651</v>
      </c>
      <c r="D230" s="738" t="s">
        <v>9125</v>
      </c>
      <c r="E230" s="738" t="s">
        <v>8945</v>
      </c>
      <c r="F230" s="741">
        <v>17</v>
      </c>
      <c r="G230" s="741">
        <v>3162</v>
      </c>
      <c r="H230" s="741">
        <v>0.80519480519480524</v>
      </c>
      <c r="I230" s="741">
        <v>186</v>
      </c>
      <c r="J230" s="741">
        <v>21</v>
      </c>
      <c r="K230" s="741">
        <v>3927</v>
      </c>
      <c r="L230" s="741">
        <v>1</v>
      </c>
      <c r="M230" s="741">
        <v>187</v>
      </c>
      <c r="N230" s="741">
        <v>19</v>
      </c>
      <c r="O230" s="741">
        <v>3553</v>
      </c>
      <c r="P230" s="754">
        <v>0.90476190476190477</v>
      </c>
      <c r="Q230" s="742">
        <v>187</v>
      </c>
    </row>
    <row r="231" spans="1:17" ht="14.4" customHeight="1" x14ac:dyDescent="0.3">
      <c r="A231" s="737" t="s">
        <v>8870</v>
      </c>
      <c r="B231" s="738" t="s">
        <v>8871</v>
      </c>
      <c r="C231" s="738" t="s">
        <v>6651</v>
      </c>
      <c r="D231" s="738" t="s">
        <v>9126</v>
      </c>
      <c r="E231" s="738" t="s">
        <v>9127</v>
      </c>
      <c r="F231" s="741">
        <v>4</v>
      </c>
      <c r="G231" s="741">
        <v>4368</v>
      </c>
      <c r="H231" s="741">
        <v>1.9782608695652173</v>
      </c>
      <c r="I231" s="741">
        <v>1092</v>
      </c>
      <c r="J231" s="741">
        <v>2</v>
      </c>
      <c r="K231" s="741">
        <v>2208</v>
      </c>
      <c r="L231" s="741">
        <v>1</v>
      </c>
      <c r="M231" s="741">
        <v>1104</v>
      </c>
      <c r="N231" s="741">
        <v>6</v>
      </c>
      <c r="O231" s="741">
        <v>6624</v>
      </c>
      <c r="P231" s="754">
        <v>3</v>
      </c>
      <c r="Q231" s="742">
        <v>1104</v>
      </c>
    </row>
    <row r="232" spans="1:17" ht="14.4" customHeight="1" x14ac:dyDescent="0.3">
      <c r="A232" s="737" t="s">
        <v>8870</v>
      </c>
      <c r="B232" s="738" t="s">
        <v>8871</v>
      </c>
      <c r="C232" s="738" t="s">
        <v>6651</v>
      </c>
      <c r="D232" s="738" t="s">
        <v>9128</v>
      </c>
      <c r="E232" s="738" t="s">
        <v>9129</v>
      </c>
      <c r="F232" s="741">
        <v>4</v>
      </c>
      <c r="G232" s="741">
        <v>100</v>
      </c>
      <c r="H232" s="741">
        <v>4</v>
      </c>
      <c r="I232" s="741">
        <v>25</v>
      </c>
      <c r="J232" s="741">
        <v>1</v>
      </c>
      <c r="K232" s="741">
        <v>25</v>
      </c>
      <c r="L232" s="741">
        <v>1</v>
      </c>
      <c r="M232" s="741">
        <v>25</v>
      </c>
      <c r="N232" s="741">
        <v>2</v>
      </c>
      <c r="O232" s="741">
        <v>50</v>
      </c>
      <c r="P232" s="754">
        <v>2</v>
      </c>
      <c r="Q232" s="742">
        <v>25</v>
      </c>
    </row>
    <row r="233" spans="1:17" ht="14.4" customHeight="1" x14ac:dyDescent="0.3">
      <c r="A233" s="737" t="s">
        <v>8870</v>
      </c>
      <c r="B233" s="738" t="s">
        <v>8871</v>
      </c>
      <c r="C233" s="738" t="s">
        <v>6651</v>
      </c>
      <c r="D233" s="738" t="s">
        <v>9130</v>
      </c>
      <c r="E233" s="738" t="s">
        <v>9131</v>
      </c>
      <c r="F233" s="741">
        <v>2</v>
      </c>
      <c r="G233" s="741">
        <v>290</v>
      </c>
      <c r="H233" s="741">
        <v>1.9863013698630136</v>
      </c>
      <c r="I233" s="741">
        <v>145</v>
      </c>
      <c r="J233" s="741">
        <v>1</v>
      </c>
      <c r="K233" s="741">
        <v>146</v>
      </c>
      <c r="L233" s="741">
        <v>1</v>
      </c>
      <c r="M233" s="741">
        <v>146</v>
      </c>
      <c r="N233" s="741">
        <v>1</v>
      </c>
      <c r="O233" s="741">
        <v>146</v>
      </c>
      <c r="P233" s="754">
        <v>1</v>
      </c>
      <c r="Q233" s="742">
        <v>146</v>
      </c>
    </row>
    <row r="234" spans="1:17" ht="14.4" customHeight="1" x14ac:dyDescent="0.3">
      <c r="A234" s="737" t="s">
        <v>8870</v>
      </c>
      <c r="B234" s="738" t="s">
        <v>8871</v>
      </c>
      <c r="C234" s="738" t="s">
        <v>6651</v>
      </c>
      <c r="D234" s="738" t="s">
        <v>9132</v>
      </c>
      <c r="E234" s="738" t="s">
        <v>9133</v>
      </c>
      <c r="F234" s="741">
        <v>14</v>
      </c>
      <c r="G234" s="741">
        <v>644</v>
      </c>
      <c r="H234" s="741">
        <v>1.1666666666666667</v>
      </c>
      <c r="I234" s="741">
        <v>46</v>
      </c>
      <c r="J234" s="741">
        <v>12</v>
      </c>
      <c r="K234" s="741">
        <v>552</v>
      </c>
      <c r="L234" s="741">
        <v>1</v>
      </c>
      <c r="M234" s="741">
        <v>46</v>
      </c>
      <c r="N234" s="741">
        <v>2</v>
      </c>
      <c r="O234" s="741">
        <v>92</v>
      </c>
      <c r="P234" s="754">
        <v>0.16666666666666666</v>
      </c>
      <c r="Q234" s="742">
        <v>46</v>
      </c>
    </row>
    <row r="235" spans="1:17" ht="14.4" customHeight="1" x14ac:dyDescent="0.3">
      <c r="A235" s="737" t="s">
        <v>8870</v>
      </c>
      <c r="B235" s="738" t="s">
        <v>8871</v>
      </c>
      <c r="C235" s="738" t="s">
        <v>6651</v>
      </c>
      <c r="D235" s="738" t="s">
        <v>9134</v>
      </c>
      <c r="E235" s="738" t="s">
        <v>9135</v>
      </c>
      <c r="F235" s="741">
        <v>1</v>
      </c>
      <c r="G235" s="741">
        <v>43</v>
      </c>
      <c r="H235" s="741">
        <v>1</v>
      </c>
      <c r="I235" s="741">
        <v>43</v>
      </c>
      <c r="J235" s="741">
        <v>1</v>
      </c>
      <c r="K235" s="741">
        <v>43</v>
      </c>
      <c r="L235" s="741">
        <v>1</v>
      </c>
      <c r="M235" s="741">
        <v>43</v>
      </c>
      <c r="N235" s="741">
        <v>2</v>
      </c>
      <c r="O235" s="741">
        <v>86</v>
      </c>
      <c r="P235" s="754">
        <v>2</v>
      </c>
      <c r="Q235" s="742">
        <v>43</v>
      </c>
    </row>
    <row r="236" spans="1:17" ht="14.4" customHeight="1" x14ac:dyDescent="0.3">
      <c r="A236" s="737" t="s">
        <v>8870</v>
      </c>
      <c r="B236" s="738" t="s">
        <v>8871</v>
      </c>
      <c r="C236" s="738" t="s">
        <v>6651</v>
      </c>
      <c r="D236" s="738" t="s">
        <v>9136</v>
      </c>
      <c r="E236" s="738" t="s">
        <v>9137</v>
      </c>
      <c r="F236" s="741">
        <v>2</v>
      </c>
      <c r="G236" s="741">
        <v>204</v>
      </c>
      <c r="H236" s="741"/>
      <c r="I236" s="741">
        <v>102</v>
      </c>
      <c r="J236" s="741"/>
      <c r="K236" s="741"/>
      <c r="L236" s="741"/>
      <c r="M236" s="741"/>
      <c r="N236" s="741"/>
      <c r="O236" s="741"/>
      <c r="P236" s="754"/>
      <c r="Q236" s="742"/>
    </row>
    <row r="237" spans="1:17" ht="14.4" customHeight="1" x14ac:dyDescent="0.3">
      <c r="A237" s="737" t="s">
        <v>8870</v>
      </c>
      <c r="B237" s="738" t="s">
        <v>8871</v>
      </c>
      <c r="C237" s="738" t="s">
        <v>6651</v>
      </c>
      <c r="D237" s="738" t="s">
        <v>9138</v>
      </c>
      <c r="E237" s="738" t="s">
        <v>9139</v>
      </c>
      <c r="F237" s="741">
        <v>5</v>
      </c>
      <c r="G237" s="741">
        <v>1450</v>
      </c>
      <c r="H237" s="741">
        <v>1.228813559322034</v>
      </c>
      <c r="I237" s="741">
        <v>290</v>
      </c>
      <c r="J237" s="741">
        <v>4</v>
      </c>
      <c r="K237" s="741">
        <v>1180</v>
      </c>
      <c r="L237" s="741">
        <v>1</v>
      </c>
      <c r="M237" s="741">
        <v>295</v>
      </c>
      <c r="N237" s="741">
        <v>3</v>
      </c>
      <c r="O237" s="741">
        <v>885</v>
      </c>
      <c r="P237" s="754">
        <v>0.75</v>
      </c>
      <c r="Q237" s="742">
        <v>295</v>
      </c>
    </row>
    <row r="238" spans="1:17" ht="14.4" customHeight="1" x14ac:dyDescent="0.3">
      <c r="A238" s="737" t="s">
        <v>8870</v>
      </c>
      <c r="B238" s="738" t="s">
        <v>8871</v>
      </c>
      <c r="C238" s="738" t="s">
        <v>6651</v>
      </c>
      <c r="D238" s="738" t="s">
        <v>9140</v>
      </c>
      <c r="E238" s="738" t="s">
        <v>9141</v>
      </c>
      <c r="F238" s="741">
        <v>14</v>
      </c>
      <c r="G238" s="741">
        <v>434</v>
      </c>
      <c r="H238" s="741">
        <v>0.42424242424242425</v>
      </c>
      <c r="I238" s="741">
        <v>31</v>
      </c>
      <c r="J238" s="741">
        <v>33</v>
      </c>
      <c r="K238" s="741">
        <v>1023</v>
      </c>
      <c r="L238" s="741">
        <v>1</v>
      </c>
      <c r="M238" s="741">
        <v>31</v>
      </c>
      <c r="N238" s="741">
        <v>16</v>
      </c>
      <c r="O238" s="741">
        <v>496</v>
      </c>
      <c r="P238" s="754">
        <v>0.48484848484848486</v>
      </c>
      <c r="Q238" s="742">
        <v>31</v>
      </c>
    </row>
    <row r="239" spans="1:17" ht="14.4" customHeight="1" x14ac:dyDescent="0.3">
      <c r="A239" s="737" t="s">
        <v>8870</v>
      </c>
      <c r="B239" s="738" t="s">
        <v>8871</v>
      </c>
      <c r="C239" s="738" t="s">
        <v>6651</v>
      </c>
      <c r="D239" s="738" t="s">
        <v>9142</v>
      </c>
      <c r="E239" s="738" t="s">
        <v>9143</v>
      </c>
      <c r="F239" s="741">
        <v>5</v>
      </c>
      <c r="G239" s="741">
        <v>130</v>
      </c>
      <c r="H239" s="741">
        <v>0.35714285714285715</v>
      </c>
      <c r="I239" s="741">
        <v>26</v>
      </c>
      <c r="J239" s="741">
        <v>14</v>
      </c>
      <c r="K239" s="741">
        <v>364</v>
      </c>
      <c r="L239" s="741">
        <v>1</v>
      </c>
      <c r="M239" s="741">
        <v>26</v>
      </c>
      <c r="N239" s="741">
        <v>5</v>
      </c>
      <c r="O239" s="741">
        <v>130</v>
      </c>
      <c r="P239" s="754">
        <v>0.35714285714285715</v>
      </c>
      <c r="Q239" s="742">
        <v>26</v>
      </c>
    </row>
    <row r="240" spans="1:17" ht="14.4" customHeight="1" x14ac:dyDescent="0.3">
      <c r="A240" s="737" t="s">
        <v>8870</v>
      </c>
      <c r="B240" s="738" t="s">
        <v>8871</v>
      </c>
      <c r="C240" s="738" t="s">
        <v>6651</v>
      </c>
      <c r="D240" s="738" t="s">
        <v>9144</v>
      </c>
      <c r="E240" s="738" t="s">
        <v>9145</v>
      </c>
      <c r="F240" s="741">
        <v>1</v>
      </c>
      <c r="G240" s="741">
        <v>558</v>
      </c>
      <c r="H240" s="741">
        <v>0.49821428571428572</v>
      </c>
      <c r="I240" s="741">
        <v>558</v>
      </c>
      <c r="J240" s="741">
        <v>2</v>
      </c>
      <c r="K240" s="741">
        <v>1120</v>
      </c>
      <c r="L240" s="741">
        <v>1</v>
      </c>
      <c r="M240" s="741">
        <v>560</v>
      </c>
      <c r="N240" s="741">
        <v>1</v>
      </c>
      <c r="O240" s="741">
        <v>560</v>
      </c>
      <c r="P240" s="754">
        <v>0.5</v>
      </c>
      <c r="Q240" s="742">
        <v>560</v>
      </c>
    </row>
    <row r="241" spans="1:17" ht="14.4" customHeight="1" x14ac:dyDescent="0.3">
      <c r="A241" s="737" t="s">
        <v>8870</v>
      </c>
      <c r="B241" s="738" t="s">
        <v>8871</v>
      </c>
      <c r="C241" s="738" t="s">
        <v>6651</v>
      </c>
      <c r="D241" s="738" t="s">
        <v>9146</v>
      </c>
      <c r="E241" s="738" t="s">
        <v>9147</v>
      </c>
      <c r="F241" s="741"/>
      <c r="G241" s="741"/>
      <c r="H241" s="741"/>
      <c r="I241" s="741"/>
      <c r="J241" s="741">
        <v>1</v>
      </c>
      <c r="K241" s="741">
        <v>355</v>
      </c>
      <c r="L241" s="741">
        <v>1</v>
      </c>
      <c r="M241" s="741">
        <v>355</v>
      </c>
      <c r="N241" s="741"/>
      <c r="O241" s="741"/>
      <c r="P241" s="754"/>
      <c r="Q241" s="742"/>
    </row>
    <row r="242" spans="1:17" ht="14.4" customHeight="1" x14ac:dyDescent="0.3">
      <c r="A242" s="737" t="s">
        <v>8870</v>
      </c>
      <c r="B242" s="738" t="s">
        <v>8871</v>
      </c>
      <c r="C242" s="738" t="s">
        <v>6651</v>
      </c>
      <c r="D242" s="738" t="s">
        <v>9148</v>
      </c>
      <c r="E242" s="738" t="s">
        <v>9149</v>
      </c>
      <c r="F242" s="741">
        <v>2</v>
      </c>
      <c r="G242" s="741">
        <v>366</v>
      </c>
      <c r="H242" s="741">
        <v>1.9891304347826086</v>
      </c>
      <c r="I242" s="741">
        <v>183</v>
      </c>
      <c r="J242" s="741">
        <v>1</v>
      </c>
      <c r="K242" s="741">
        <v>184</v>
      </c>
      <c r="L242" s="741">
        <v>1</v>
      </c>
      <c r="M242" s="741">
        <v>184</v>
      </c>
      <c r="N242" s="741">
        <v>1</v>
      </c>
      <c r="O242" s="741">
        <v>184</v>
      </c>
      <c r="P242" s="754">
        <v>1</v>
      </c>
      <c r="Q242" s="742">
        <v>184</v>
      </c>
    </row>
    <row r="243" spans="1:17" ht="14.4" customHeight="1" x14ac:dyDescent="0.3">
      <c r="A243" s="737" t="s">
        <v>8870</v>
      </c>
      <c r="B243" s="738" t="s">
        <v>8871</v>
      </c>
      <c r="C243" s="738" t="s">
        <v>6651</v>
      </c>
      <c r="D243" s="738" t="s">
        <v>9150</v>
      </c>
      <c r="E243" s="738" t="s">
        <v>9151</v>
      </c>
      <c r="F243" s="741">
        <v>2</v>
      </c>
      <c r="G243" s="741">
        <v>584</v>
      </c>
      <c r="H243" s="741"/>
      <c r="I243" s="741">
        <v>292</v>
      </c>
      <c r="J243" s="741"/>
      <c r="K243" s="741"/>
      <c r="L243" s="741"/>
      <c r="M243" s="741"/>
      <c r="N243" s="741"/>
      <c r="O243" s="741"/>
      <c r="P243" s="754"/>
      <c r="Q243" s="742"/>
    </row>
    <row r="244" spans="1:17" ht="14.4" customHeight="1" x14ac:dyDescent="0.3">
      <c r="A244" s="737" t="s">
        <v>8870</v>
      </c>
      <c r="B244" s="738" t="s">
        <v>8871</v>
      </c>
      <c r="C244" s="738" t="s">
        <v>6651</v>
      </c>
      <c r="D244" s="738" t="s">
        <v>9152</v>
      </c>
      <c r="E244" s="738" t="s">
        <v>9153</v>
      </c>
      <c r="F244" s="741">
        <v>6</v>
      </c>
      <c r="G244" s="741">
        <v>2124</v>
      </c>
      <c r="H244" s="741">
        <v>5.9830985915492958</v>
      </c>
      <c r="I244" s="741">
        <v>354</v>
      </c>
      <c r="J244" s="741">
        <v>1</v>
      </c>
      <c r="K244" s="741">
        <v>355</v>
      </c>
      <c r="L244" s="741">
        <v>1</v>
      </c>
      <c r="M244" s="741">
        <v>355</v>
      </c>
      <c r="N244" s="741"/>
      <c r="O244" s="741"/>
      <c r="P244" s="754"/>
      <c r="Q244" s="742"/>
    </row>
    <row r="245" spans="1:17" ht="14.4" customHeight="1" x14ac:dyDescent="0.3">
      <c r="A245" s="737" t="s">
        <v>8870</v>
      </c>
      <c r="B245" s="738" t="s">
        <v>8871</v>
      </c>
      <c r="C245" s="738" t="s">
        <v>6651</v>
      </c>
      <c r="D245" s="738" t="s">
        <v>9154</v>
      </c>
      <c r="E245" s="738" t="s">
        <v>9155</v>
      </c>
      <c r="F245" s="741">
        <v>5</v>
      </c>
      <c r="G245" s="741">
        <v>8800</v>
      </c>
      <c r="H245" s="741">
        <v>0.99547511312217196</v>
      </c>
      <c r="I245" s="741">
        <v>1760</v>
      </c>
      <c r="J245" s="741">
        <v>5</v>
      </c>
      <c r="K245" s="741">
        <v>8840</v>
      </c>
      <c r="L245" s="741">
        <v>1</v>
      </c>
      <c r="M245" s="741">
        <v>1768</v>
      </c>
      <c r="N245" s="741">
        <v>2</v>
      </c>
      <c r="O245" s="741">
        <v>3536</v>
      </c>
      <c r="P245" s="754">
        <v>0.4</v>
      </c>
      <c r="Q245" s="742">
        <v>1768</v>
      </c>
    </row>
    <row r="246" spans="1:17" ht="14.4" customHeight="1" x14ac:dyDescent="0.3">
      <c r="A246" s="737" t="s">
        <v>8870</v>
      </c>
      <c r="B246" s="738" t="s">
        <v>8871</v>
      </c>
      <c r="C246" s="738" t="s">
        <v>6651</v>
      </c>
      <c r="D246" s="738" t="s">
        <v>9156</v>
      </c>
      <c r="E246" s="738" t="s">
        <v>9157</v>
      </c>
      <c r="F246" s="741">
        <v>2</v>
      </c>
      <c r="G246" s="741">
        <v>172</v>
      </c>
      <c r="H246" s="741">
        <v>0.5</v>
      </c>
      <c r="I246" s="741">
        <v>86</v>
      </c>
      <c r="J246" s="741">
        <v>4</v>
      </c>
      <c r="K246" s="741">
        <v>344</v>
      </c>
      <c r="L246" s="741">
        <v>1</v>
      </c>
      <c r="M246" s="741">
        <v>86</v>
      </c>
      <c r="N246" s="741">
        <v>2</v>
      </c>
      <c r="O246" s="741">
        <v>172</v>
      </c>
      <c r="P246" s="754">
        <v>0.5</v>
      </c>
      <c r="Q246" s="742">
        <v>86</v>
      </c>
    </row>
    <row r="247" spans="1:17" ht="14.4" customHeight="1" x14ac:dyDescent="0.3">
      <c r="A247" s="737" t="s">
        <v>8870</v>
      </c>
      <c r="B247" s="738" t="s">
        <v>8871</v>
      </c>
      <c r="C247" s="738" t="s">
        <v>6651</v>
      </c>
      <c r="D247" s="738" t="s">
        <v>9158</v>
      </c>
      <c r="E247" s="738" t="s">
        <v>9159</v>
      </c>
      <c r="F247" s="741">
        <v>5</v>
      </c>
      <c r="G247" s="741">
        <v>670</v>
      </c>
      <c r="H247" s="741">
        <v>2.4814814814814814</v>
      </c>
      <c r="I247" s="741">
        <v>134</v>
      </c>
      <c r="J247" s="741">
        <v>2</v>
      </c>
      <c r="K247" s="741">
        <v>270</v>
      </c>
      <c r="L247" s="741">
        <v>1</v>
      </c>
      <c r="M247" s="741">
        <v>135</v>
      </c>
      <c r="N247" s="741">
        <v>5</v>
      </c>
      <c r="O247" s="741">
        <v>675</v>
      </c>
      <c r="P247" s="754">
        <v>2.5</v>
      </c>
      <c r="Q247" s="742">
        <v>135</v>
      </c>
    </row>
    <row r="248" spans="1:17" ht="14.4" customHeight="1" x14ac:dyDescent="0.3">
      <c r="A248" s="737" t="s">
        <v>8870</v>
      </c>
      <c r="B248" s="738" t="s">
        <v>8871</v>
      </c>
      <c r="C248" s="738" t="s">
        <v>6651</v>
      </c>
      <c r="D248" s="738" t="s">
        <v>9160</v>
      </c>
      <c r="E248" s="738" t="s">
        <v>9161</v>
      </c>
      <c r="F248" s="741">
        <v>3</v>
      </c>
      <c r="G248" s="741">
        <v>1218</v>
      </c>
      <c r="H248" s="741">
        <v>1.4963144963144963</v>
      </c>
      <c r="I248" s="741">
        <v>406</v>
      </c>
      <c r="J248" s="741">
        <v>2</v>
      </c>
      <c r="K248" s="741">
        <v>814</v>
      </c>
      <c r="L248" s="741">
        <v>1</v>
      </c>
      <c r="M248" s="741">
        <v>407</v>
      </c>
      <c r="N248" s="741">
        <v>3</v>
      </c>
      <c r="O248" s="741">
        <v>1221</v>
      </c>
      <c r="P248" s="754">
        <v>1.5</v>
      </c>
      <c r="Q248" s="742">
        <v>407</v>
      </c>
    </row>
    <row r="249" spans="1:17" ht="14.4" customHeight="1" x14ac:dyDescent="0.3">
      <c r="A249" s="737" t="s">
        <v>8870</v>
      </c>
      <c r="B249" s="738" t="s">
        <v>8871</v>
      </c>
      <c r="C249" s="738" t="s">
        <v>6651</v>
      </c>
      <c r="D249" s="738" t="s">
        <v>9162</v>
      </c>
      <c r="E249" s="738" t="s">
        <v>9163</v>
      </c>
      <c r="F249" s="741">
        <v>2</v>
      </c>
      <c r="G249" s="741">
        <v>1586</v>
      </c>
      <c r="H249" s="741">
        <v>1.9750933997509339</v>
      </c>
      <c r="I249" s="741">
        <v>793</v>
      </c>
      <c r="J249" s="741">
        <v>1</v>
      </c>
      <c r="K249" s="741">
        <v>803</v>
      </c>
      <c r="L249" s="741">
        <v>1</v>
      </c>
      <c r="M249" s="741">
        <v>803</v>
      </c>
      <c r="N249" s="741">
        <v>4</v>
      </c>
      <c r="O249" s="741">
        <v>3216</v>
      </c>
      <c r="P249" s="754">
        <v>4.0049813200498132</v>
      </c>
      <c r="Q249" s="742">
        <v>804</v>
      </c>
    </row>
    <row r="250" spans="1:17" ht="14.4" customHeight="1" x14ac:dyDescent="0.3">
      <c r="A250" s="737" t="s">
        <v>8870</v>
      </c>
      <c r="B250" s="738" t="s">
        <v>8871</v>
      </c>
      <c r="C250" s="738" t="s">
        <v>6651</v>
      </c>
      <c r="D250" s="738" t="s">
        <v>9164</v>
      </c>
      <c r="E250" s="738" t="s">
        <v>9165</v>
      </c>
      <c r="F250" s="741"/>
      <c r="G250" s="741"/>
      <c r="H250" s="741"/>
      <c r="I250" s="741"/>
      <c r="J250" s="741">
        <v>3</v>
      </c>
      <c r="K250" s="741">
        <v>357</v>
      </c>
      <c r="L250" s="741">
        <v>1</v>
      </c>
      <c r="M250" s="741">
        <v>119</v>
      </c>
      <c r="N250" s="741"/>
      <c r="O250" s="741"/>
      <c r="P250" s="754"/>
      <c r="Q250" s="742"/>
    </row>
    <row r="251" spans="1:17" ht="14.4" customHeight="1" x14ac:dyDescent="0.3">
      <c r="A251" s="737" t="s">
        <v>8870</v>
      </c>
      <c r="B251" s="738" t="s">
        <v>8871</v>
      </c>
      <c r="C251" s="738" t="s">
        <v>6651</v>
      </c>
      <c r="D251" s="738" t="s">
        <v>9166</v>
      </c>
      <c r="E251" s="738" t="s">
        <v>9167</v>
      </c>
      <c r="F251" s="741">
        <v>1</v>
      </c>
      <c r="G251" s="741">
        <v>515</v>
      </c>
      <c r="H251" s="741">
        <v>0.33268733850129201</v>
      </c>
      <c r="I251" s="741">
        <v>515</v>
      </c>
      <c r="J251" s="741">
        <v>3</v>
      </c>
      <c r="K251" s="741">
        <v>1548</v>
      </c>
      <c r="L251" s="741">
        <v>1</v>
      </c>
      <c r="M251" s="741">
        <v>516</v>
      </c>
      <c r="N251" s="741">
        <v>7</v>
      </c>
      <c r="O251" s="741">
        <v>3612</v>
      </c>
      <c r="P251" s="754">
        <v>2.3333333333333335</v>
      </c>
      <c r="Q251" s="742">
        <v>516</v>
      </c>
    </row>
    <row r="252" spans="1:17" ht="14.4" customHeight="1" x14ac:dyDescent="0.3">
      <c r="A252" s="737" t="s">
        <v>8870</v>
      </c>
      <c r="B252" s="738" t="s">
        <v>8871</v>
      </c>
      <c r="C252" s="738" t="s">
        <v>6651</v>
      </c>
      <c r="D252" s="738" t="s">
        <v>9168</v>
      </c>
      <c r="E252" s="738" t="s">
        <v>9169</v>
      </c>
      <c r="F252" s="741"/>
      <c r="G252" s="741"/>
      <c r="H252" s="741"/>
      <c r="I252" s="741"/>
      <c r="J252" s="741"/>
      <c r="K252" s="741"/>
      <c r="L252" s="741"/>
      <c r="M252" s="741"/>
      <c r="N252" s="741">
        <v>3</v>
      </c>
      <c r="O252" s="741">
        <v>570</v>
      </c>
      <c r="P252" s="754"/>
      <c r="Q252" s="742">
        <v>190</v>
      </c>
    </row>
    <row r="253" spans="1:17" ht="14.4" customHeight="1" x14ac:dyDescent="0.3">
      <c r="A253" s="737" t="s">
        <v>8870</v>
      </c>
      <c r="B253" s="738" t="s">
        <v>8871</v>
      </c>
      <c r="C253" s="738" t="s">
        <v>6651</v>
      </c>
      <c r="D253" s="738" t="s">
        <v>9170</v>
      </c>
      <c r="E253" s="738" t="s">
        <v>9171</v>
      </c>
      <c r="F253" s="741"/>
      <c r="G253" s="741"/>
      <c r="H253" s="741"/>
      <c r="I253" s="741"/>
      <c r="J253" s="741"/>
      <c r="K253" s="741"/>
      <c r="L253" s="741"/>
      <c r="M253" s="741"/>
      <c r="N253" s="741">
        <v>1</v>
      </c>
      <c r="O253" s="741">
        <v>294</v>
      </c>
      <c r="P253" s="754"/>
      <c r="Q253" s="742">
        <v>294</v>
      </c>
    </row>
    <row r="254" spans="1:17" ht="14.4" customHeight="1" x14ac:dyDescent="0.3">
      <c r="A254" s="737" t="s">
        <v>8870</v>
      </c>
      <c r="B254" s="738" t="s">
        <v>8871</v>
      </c>
      <c r="C254" s="738" t="s">
        <v>6651</v>
      </c>
      <c r="D254" s="738" t="s">
        <v>9172</v>
      </c>
      <c r="E254" s="738" t="s">
        <v>9173</v>
      </c>
      <c r="F254" s="741"/>
      <c r="G254" s="741"/>
      <c r="H254" s="741"/>
      <c r="I254" s="741"/>
      <c r="J254" s="741">
        <v>2</v>
      </c>
      <c r="K254" s="741">
        <v>266</v>
      </c>
      <c r="L254" s="741">
        <v>1</v>
      </c>
      <c r="M254" s="741">
        <v>133</v>
      </c>
      <c r="N254" s="741">
        <v>2</v>
      </c>
      <c r="O254" s="741">
        <v>266</v>
      </c>
      <c r="P254" s="754">
        <v>1</v>
      </c>
      <c r="Q254" s="742">
        <v>133</v>
      </c>
    </row>
    <row r="255" spans="1:17" ht="14.4" customHeight="1" x14ac:dyDescent="0.3">
      <c r="A255" s="737" t="s">
        <v>8870</v>
      </c>
      <c r="B255" s="738" t="s">
        <v>8871</v>
      </c>
      <c r="C255" s="738" t="s">
        <v>6651</v>
      </c>
      <c r="D255" s="738" t="s">
        <v>9174</v>
      </c>
      <c r="E255" s="738" t="s">
        <v>9175</v>
      </c>
      <c r="F255" s="741"/>
      <c r="G255" s="741"/>
      <c r="H255" s="741"/>
      <c r="I255" s="741"/>
      <c r="J255" s="741">
        <v>893</v>
      </c>
      <c r="K255" s="741">
        <v>33041</v>
      </c>
      <c r="L255" s="741">
        <v>1</v>
      </c>
      <c r="M255" s="741">
        <v>37</v>
      </c>
      <c r="N255" s="741">
        <v>933</v>
      </c>
      <c r="O255" s="741">
        <v>34521</v>
      </c>
      <c r="P255" s="754">
        <v>1.0447928331466965</v>
      </c>
      <c r="Q255" s="742">
        <v>37</v>
      </c>
    </row>
    <row r="256" spans="1:17" ht="14.4" customHeight="1" x14ac:dyDescent="0.3">
      <c r="A256" s="737" t="s">
        <v>8870</v>
      </c>
      <c r="B256" s="738" t="s">
        <v>8871</v>
      </c>
      <c r="C256" s="738" t="s">
        <v>6651</v>
      </c>
      <c r="D256" s="738" t="s">
        <v>9176</v>
      </c>
      <c r="E256" s="738" t="s">
        <v>9177</v>
      </c>
      <c r="F256" s="741"/>
      <c r="G256" s="741"/>
      <c r="H256" s="741"/>
      <c r="I256" s="741"/>
      <c r="J256" s="741">
        <v>9</v>
      </c>
      <c r="K256" s="741">
        <v>1539</v>
      </c>
      <c r="L256" s="741">
        <v>1</v>
      </c>
      <c r="M256" s="741">
        <v>171</v>
      </c>
      <c r="N256" s="741">
        <v>7</v>
      </c>
      <c r="O256" s="741">
        <v>1197</v>
      </c>
      <c r="P256" s="754">
        <v>0.77777777777777779</v>
      </c>
      <c r="Q256" s="742">
        <v>171</v>
      </c>
    </row>
    <row r="257" spans="1:17" ht="14.4" customHeight="1" x14ac:dyDescent="0.3">
      <c r="A257" s="737" t="s">
        <v>8870</v>
      </c>
      <c r="B257" s="738" t="s">
        <v>8871</v>
      </c>
      <c r="C257" s="738" t="s">
        <v>6651</v>
      </c>
      <c r="D257" s="738" t="s">
        <v>9178</v>
      </c>
      <c r="E257" s="738" t="s">
        <v>9179</v>
      </c>
      <c r="F257" s="741"/>
      <c r="G257" s="741"/>
      <c r="H257" s="741"/>
      <c r="I257" s="741"/>
      <c r="J257" s="741"/>
      <c r="K257" s="741"/>
      <c r="L257" s="741"/>
      <c r="M257" s="741"/>
      <c r="N257" s="741">
        <v>1</v>
      </c>
      <c r="O257" s="741">
        <v>232</v>
      </c>
      <c r="P257" s="754"/>
      <c r="Q257" s="742">
        <v>232</v>
      </c>
    </row>
    <row r="258" spans="1:17" ht="14.4" customHeight="1" x14ac:dyDescent="0.3">
      <c r="A258" s="737" t="s">
        <v>8870</v>
      </c>
      <c r="B258" s="738" t="s">
        <v>8871</v>
      </c>
      <c r="C258" s="738" t="s">
        <v>6651</v>
      </c>
      <c r="D258" s="738" t="s">
        <v>9180</v>
      </c>
      <c r="E258" s="738" t="s">
        <v>9181</v>
      </c>
      <c r="F258" s="741"/>
      <c r="G258" s="741"/>
      <c r="H258" s="741"/>
      <c r="I258" s="741"/>
      <c r="J258" s="741">
        <v>1</v>
      </c>
      <c r="K258" s="741">
        <v>254</v>
      </c>
      <c r="L258" s="741">
        <v>1</v>
      </c>
      <c r="M258" s="741">
        <v>254</v>
      </c>
      <c r="N258" s="741"/>
      <c r="O258" s="741"/>
      <c r="P258" s="754"/>
      <c r="Q258" s="742"/>
    </row>
    <row r="259" spans="1:17" ht="14.4" customHeight="1" x14ac:dyDescent="0.3">
      <c r="A259" s="737" t="s">
        <v>8870</v>
      </c>
      <c r="B259" s="738" t="s">
        <v>8871</v>
      </c>
      <c r="C259" s="738" t="s">
        <v>6651</v>
      </c>
      <c r="D259" s="738" t="s">
        <v>9182</v>
      </c>
      <c r="E259" s="738" t="s">
        <v>9183</v>
      </c>
      <c r="F259" s="741"/>
      <c r="G259" s="741"/>
      <c r="H259" s="741"/>
      <c r="I259" s="741"/>
      <c r="J259" s="741">
        <v>14</v>
      </c>
      <c r="K259" s="741">
        <v>2422</v>
      </c>
      <c r="L259" s="741">
        <v>1</v>
      </c>
      <c r="M259" s="741">
        <v>173</v>
      </c>
      <c r="N259" s="741">
        <v>28</v>
      </c>
      <c r="O259" s="741">
        <v>4844</v>
      </c>
      <c r="P259" s="754">
        <v>2</v>
      </c>
      <c r="Q259" s="742">
        <v>173</v>
      </c>
    </row>
    <row r="260" spans="1:17" ht="14.4" customHeight="1" x14ac:dyDescent="0.3">
      <c r="A260" s="737" t="s">
        <v>8870</v>
      </c>
      <c r="B260" s="738" t="s">
        <v>8871</v>
      </c>
      <c r="C260" s="738" t="s">
        <v>6651</v>
      </c>
      <c r="D260" s="738" t="s">
        <v>9184</v>
      </c>
      <c r="E260" s="738" t="s">
        <v>9185</v>
      </c>
      <c r="F260" s="741"/>
      <c r="G260" s="741"/>
      <c r="H260" s="741"/>
      <c r="I260" s="741"/>
      <c r="J260" s="741"/>
      <c r="K260" s="741"/>
      <c r="L260" s="741"/>
      <c r="M260" s="741"/>
      <c r="N260" s="741">
        <v>2</v>
      </c>
      <c r="O260" s="741">
        <v>1670</v>
      </c>
      <c r="P260" s="754"/>
      <c r="Q260" s="742">
        <v>835</v>
      </c>
    </row>
    <row r="261" spans="1:17" ht="14.4" customHeight="1" x14ac:dyDescent="0.3">
      <c r="A261" s="737" t="s">
        <v>8870</v>
      </c>
      <c r="B261" s="738" t="s">
        <v>8871</v>
      </c>
      <c r="C261" s="738" t="s">
        <v>6651</v>
      </c>
      <c r="D261" s="738" t="s">
        <v>9186</v>
      </c>
      <c r="E261" s="738" t="s">
        <v>9187</v>
      </c>
      <c r="F261" s="741"/>
      <c r="G261" s="741"/>
      <c r="H261" s="741"/>
      <c r="I261" s="741"/>
      <c r="J261" s="741"/>
      <c r="K261" s="741"/>
      <c r="L261" s="741"/>
      <c r="M261" s="741"/>
      <c r="N261" s="741">
        <v>41</v>
      </c>
      <c r="O261" s="741">
        <v>3813</v>
      </c>
      <c r="P261" s="754"/>
      <c r="Q261" s="742">
        <v>93</v>
      </c>
    </row>
    <row r="262" spans="1:17" ht="14.4" customHeight="1" x14ac:dyDescent="0.3">
      <c r="A262" s="737" t="s">
        <v>8870</v>
      </c>
      <c r="B262" s="738" t="s">
        <v>8871</v>
      </c>
      <c r="C262" s="738" t="s">
        <v>6651</v>
      </c>
      <c r="D262" s="738" t="s">
        <v>9188</v>
      </c>
      <c r="E262" s="738" t="s">
        <v>9189</v>
      </c>
      <c r="F262" s="741"/>
      <c r="G262" s="741"/>
      <c r="H262" s="741"/>
      <c r="I262" s="741"/>
      <c r="J262" s="741"/>
      <c r="K262" s="741"/>
      <c r="L262" s="741"/>
      <c r="M262" s="741"/>
      <c r="N262" s="741">
        <v>7</v>
      </c>
      <c r="O262" s="741">
        <v>6594</v>
      </c>
      <c r="P262" s="754"/>
      <c r="Q262" s="742">
        <v>942</v>
      </c>
    </row>
    <row r="263" spans="1:17" ht="14.4" customHeight="1" x14ac:dyDescent="0.3">
      <c r="A263" s="737" t="s">
        <v>8870</v>
      </c>
      <c r="B263" s="738" t="s">
        <v>8871</v>
      </c>
      <c r="C263" s="738" t="s">
        <v>6651</v>
      </c>
      <c r="D263" s="738" t="s">
        <v>9190</v>
      </c>
      <c r="E263" s="738" t="s">
        <v>9191</v>
      </c>
      <c r="F263" s="741"/>
      <c r="G263" s="741"/>
      <c r="H263" s="741"/>
      <c r="I263" s="741"/>
      <c r="J263" s="741"/>
      <c r="K263" s="741"/>
      <c r="L263" s="741"/>
      <c r="M263" s="741"/>
      <c r="N263" s="741">
        <v>3</v>
      </c>
      <c r="O263" s="741">
        <v>279</v>
      </c>
      <c r="P263" s="754"/>
      <c r="Q263" s="742">
        <v>93</v>
      </c>
    </row>
    <row r="264" spans="1:17" ht="14.4" customHeight="1" x14ac:dyDescent="0.3">
      <c r="A264" s="737" t="s">
        <v>8870</v>
      </c>
      <c r="B264" s="738" t="s">
        <v>8871</v>
      </c>
      <c r="C264" s="738" t="s">
        <v>6651</v>
      </c>
      <c r="D264" s="738" t="s">
        <v>9192</v>
      </c>
      <c r="E264" s="738" t="s">
        <v>9193</v>
      </c>
      <c r="F264" s="741"/>
      <c r="G264" s="741"/>
      <c r="H264" s="741"/>
      <c r="I264" s="741"/>
      <c r="J264" s="741"/>
      <c r="K264" s="741"/>
      <c r="L264" s="741"/>
      <c r="M264" s="741"/>
      <c r="N264" s="741">
        <v>1</v>
      </c>
      <c r="O264" s="741">
        <v>50</v>
      </c>
      <c r="P264" s="754"/>
      <c r="Q264" s="742">
        <v>50</v>
      </c>
    </row>
    <row r="265" spans="1:17" ht="14.4" customHeight="1" x14ac:dyDescent="0.3">
      <c r="A265" s="737" t="s">
        <v>8870</v>
      </c>
      <c r="B265" s="738" t="s">
        <v>9194</v>
      </c>
      <c r="C265" s="738" t="s">
        <v>6651</v>
      </c>
      <c r="D265" s="738" t="s">
        <v>9195</v>
      </c>
      <c r="E265" s="738" t="s">
        <v>9196</v>
      </c>
      <c r="F265" s="741">
        <v>72</v>
      </c>
      <c r="G265" s="741">
        <v>74664</v>
      </c>
      <c r="H265" s="741">
        <v>0.98535117586507248</v>
      </c>
      <c r="I265" s="741">
        <v>1037</v>
      </c>
      <c r="J265" s="741">
        <v>73</v>
      </c>
      <c r="K265" s="741">
        <v>75774</v>
      </c>
      <c r="L265" s="741">
        <v>1</v>
      </c>
      <c r="M265" s="741">
        <v>1038</v>
      </c>
      <c r="N265" s="741">
        <v>102</v>
      </c>
      <c r="O265" s="741">
        <v>105876</v>
      </c>
      <c r="P265" s="754">
        <v>1.3972602739726028</v>
      </c>
      <c r="Q265" s="742">
        <v>1038</v>
      </c>
    </row>
    <row r="266" spans="1:17" ht="14.4" customHeight="1" x14ac:dyDescent="0.3">
      <c r="A266" s="737" t="s">
        <v>9197</v>
      </c>
      <c r="B266" s="738" t="s">
        <v>8020</v>
      </c>
      <c r="C266" s="738" t="s">
        <v>6633</v>
      </c>
      <c r="D266" s="738" t="s">
        <v>9198</v>
      </c>
      <c r="E266" s="738" t="s">
        <v>9199</v>
      </c>
      <c r="F266" s="741">
        <v>0.16</v>
      </c>
      <c r="G266" s="741">
        <v>408.84</v>
      </c>
      <c r="H266" s="741"/>
      <c r="I266" s="741">
        <v>2555.25</v>
      </c>
      <c r="J266" s="741"/>
      <c r="K266" s="741"/>
      <c r="L266" s="741"/>
      <c r="M266" s="741"/>
      <c r="N266" s="741"/>
      <c r="O266" s="741"/>
      <c r="P266" s="754"/>
      <c r="Q266" s="742"/>
    </row>
    <row r="267" spans="1:17" ht="14.4" customHeight="1" x14ac:dyDescent="0.3">
      <c r="A267" s="737" t="s">
        <v>9197</v>
      </c>
      <c r="B267" s="738" t="s">
        <v>8020</v>
      </c>
      <c r="C267" s="738" t="s">
        <v>6633</v>
      </c>
      <c r="D267" s="738" t="s">
        <v>9200</v>
      </c>
      <c r="E267" s="738" t="s">
        <v>9201</v>
      </c>
      <c r="F267" s="741">
        <v>0.24</v>
      </c>
      <c r="G267" s="741">
        <v>1186.53</v>
      </c>
      <c r="H267" s="741">
        <v>0.42105095066748993</v>
      </c>
      <c r="I267" s="741">
        <v>4943.875</v>
      </c>
      <c r="J267" s="741">
        <v>0.57000000000000006</v>
      </c>
      <c r="K267" s="741">
        <v>2818.02</v>
      </c>
      <c r="L267" s="741">
        <v>1</v>
      </c>
      <c r="M267" s="741">
        <v>4943.894736842105</v>
      </c>
      <c r="N267" s="741">
        <v>0.16</v>
      </c>
      <c r="O267" s="741">
        <v>791.03</v>
      </c>
      <c r="P267" s="754">
        <v>0.28070418236918121</v>
      </c>
      <c r="Q267" s="742">
        <v>4943.9375</v>
      </c>
    </row>
    <row r="268" spans="1:17" ht="14.4" customHeight="1" x14ac:dyDescent="0.3">
      <c r="A268" s="737" t="s">
        <v>9197</v>
      </c>
      <c r="B268" s="738" t="s">
        <v>8020</v>
      </c>
      <c r="C268" s="738" t="s">
        <v>6633</v>
      </c>
      <c r="D268" s="738" t="s">
        <v>9202</v>
      </c>
      <c r="E268" s="738" t="s">
        <v>8708</v>
      </c>
      <c r="F268" s="741">
        <v>0.44</v>
      </c>
      <c r="G268" s="741">
        <v>418.58000000000004</v>
      </c>
      <c r="H268" s="741">
        <v>0.5554331816191399</v>
      </c>
      <c r="I268" s="741">
        <v>951.31818181818187</v>
      </c>
      <c r="J268" s="741">
        <v>0.75</v>
      </c>
      <c r="K268" s="741">
        <v>753.61</v>
      </c>
      <c r="L268" s="741">
        <v>1</v>
      </c>
      <c r="M268" s="741">
        <v>1004.8133333333334</v>
      </c>
      <c r="N268" s="741">
        <v>1.0499999999999998</v>
      </c>
      <c r="O268" s="741">
        <v>1055.07</v>
      </c>
      <c r="P268" s="754">
        <v>1.4000212311407756</v>
      </c>
      <c r="Q268" s="742">
        <v>1004.8285714285715</v>
      </c>
    </row>
    <row r="269" spans="1:17" ht="14.4" customHeight="1" x14ac:dyDescent="0.3">
      <c r="A269" s="737" t="s">
        <v>9197</v>
      </c>
      <c r="B269" s="738" t="s">
        <v>8020</v>
      </c>
      <c r="C269" s="738" t="s">
        <v>6633</v>
      </c>
      <c r="D269" s="738" t="s">
        <v>9203</v>
      </c>
      <c r="E269" s="738" t="s">
        <v>9201</v>
      </c>
      <c r="F269" s="741">
        <v>0.08</v>
      </c>
      <c r="G269" s="741">
        <v>791.01</v>
      </c>
      <c r="H269" s="741">
        <v>0.2352886934949894</v>
      </c>
      <c r="I269" s="741">
        <v>9887.625</v>
      </c>
      <c r="J269" s="741">
        <v>0.34</v>
      </c>
      <c r="K269" s="741">
        <v>3361.87</v>
      </c>
      <c r="L269" s="741">
        <v>1</v>
      </c>
      <c r="M269" s="741">
        <v>9887.8529411764703</v>
      </c>
      <c r="N269" s="741">
        <v>0.1</v>
      </c>
      <c r="O269" s="741">
        <v>988.79</v>
      </c>
      <c r="P269" s="754">
        <v>0.29411904684000273</v>
      </c>
      <c r="Q269" s="742">
        <v>9887.9</v>
      </c>
    </row>
    <row r="270" spans="1:17" ht="14.4" customHeight="1" x14ac:dyDescent="0.3">
      <c r="A270" s="737" t="s">
        <v>9197</v>
      </c>
      <c r="B270" s="738" t="s">
        <v>8020</v>
      </c>
      <c r="C270" s="738" t="s">
        <v>6633</v>
      </c>
      <c r="D270" s="738" t="s">
        <v>9204</v>
      </c>
      <c r="E270" s="738" t="s">
        <v>9205</v>
      </c>
      <c r="F270" s="741"/>
      <c r="G270" s="741"/>
      <c r="H270" s="741"/>
      <c r="I270" s="741"/>
      <c r="J270" s="741">
        <v>0.1</v>
      </c>
      <c r="K270" s="741">
        <v>467.54</v>
      </c>
      <c r="L270" s="741">
        <v>1</v>
      </c>
      <c r="M270" s="741">
        <v>4675.3999999999996</v>
      </c>
      <c r="N270" s="741"/>
      <c r="O270" s="741"/>
      <c r="P270" s="754"/>
      <c r="Q270" s="742"/>
    </row>
    <row r="271" spans="1:17" ht="14.4" customHeight="1" x14ac:dyDescent="0.3">
      <c r="A271" s="737" t="s">
        <v>9197</v>
      </c>
      <c r="B271" s="738" t="s">
        <v>8020</v>
      </c>
      <c r="C271" s="738" t="s">
        <v>6633</v>
      </c>
      <c r="D271" s="738" t="s">
        <v>9206</v>
      </c>
      <c r="E271" s="738" t="s">
        <v>9201</v>
      </c>
      <c r="F271" s="741">
        <v>0.03</v>
      </c>
      <c r="G271" s="741">
        <v>123.59</v>
      </c>
      <c r="H271" s="741">
        <v>0.12499115080047331</v>
      </c>
      <c r="I271" s="741">
        <v>4119.666666666667</v>
      </c>
      <c r="J271" s="741">
        <v>0.2</v>
      </c>
      <c r="K271" s="741">
        <v>988.79</v>
      </c>
      <c r="L271" s="741">
        <v>1</v>
      </c>
      <c r="M271" s="741">
        <v>4943.95</v>
      </c>
      <c r="N271" s="741"/>
      <c r="O271" s="741"/>
      <c r="P271" s="754"/>
      <c r="Q271" s="742"/>
    </row>
    <row r="272" spans="1:17" ht="14.4" customHeight="1" x14ac:dyDescent="0.3">
      <c r="A272" s="737" t="s">
        <v>9197</v>
      </c>
      <c r="B272" s="738" t="s">
        <v>8020</v>
      </c>
      <c r="C272" s="738" t="s">
        <v>6633</v>
      </c>
      <c r="D272" s="738" t="s">
        <v>9207</v>
      </c>
      <c r="E272" s="738" t="s">
        <v>9208</v>
      </c>
      <c r="F272" s="741">
        <v>5.8999999999999995</v>
      </c>
      <c r="G272" s="741">
        <v>5503.62</v>
      </c>
      <c r="H272" s="741">
        <v>1.1568667430397175</v>
      </c>
      <c r="I272" s="741">
        <v>932.81694915254241</v>
      </c>
      <c r="J272" s="741">
        <v>5.0999999999999996</v>
      </c>
      <c r="K272" s="741">
        <v>4757.3500000000004</v>
      </c>
      <c r="L272" s="741">
        <v>1</v>
      </c>
      <c r="M272" s="741">
        <v>932.81372549019625</v>
      </c>
      <c r="N272" s="741">
        <v>5.0999999999999996</v>
      </c>
      <c r="O272" s="741">
        <v>4301.63</v>
      </c>
      <c r="P272" s="754">
        <v>0.90420717416208596</v>
      </c>
      <c r="Q272" s="742">
        <v>843.45686274509808</v>
      </c>
    </row>
    <row r="273" spans="1:17" ht="14.4" customHeight="1" x14ac:dyDescent="0.3">
      <c r="A273" s="737" t="s">
        <v>9197</v>
      </c>
      <c r="B273" s="738" t="s">
        <v>8020</v>
      </c>
      <c r="C273" s="738" t="s">
        <v>6633</v>
      </c>
      <c r="D273" s="738" t="s">
        <v>7147</v>
      </c>
      <c r="E273" s="738" t="s">
        <v>7148</v>
      </c>
      <c r="F273" s="741"/>
      <c r="G273" s="741"/>
      <c r="H273" s="741"/>
      <c r="I273" s="741"/>
      <c r="J273" s="741">
        <v>0.6</v>
      </c>
      <c r="K273" s="741">
        <v>2656.21</v>
      </c>
      <c r="L273" s="741">
        <v>1</v>
      </c>
      <c r="M273" s="741">
        <v>4427.0166666666673</v>
      </c>
      <c r="N273" s="741">
        <v>0.33</v>
      </c>
      <c r="O273" s="741">
        <v>1500.6699999999998</v>
      </c>
      <c r="P273" s="754">
        <v>0.56496662537977038</v>
      </c>
      <c r="Q273" s="742">
        <v>4547.484848484848</v>
      </c>
    </row>
    <row r="274" spans="1:17" ht="14.4" customHeight="1" x14ac:dyDescent="0.3">
      <c r="A274" s="737" t="s">
        <v>9197</v>
      </c>
      <c r="B274" s="738" t="s">
        <v>8020</v>
      </c>
      <c r="C274" s="738" t="s">
        <v>6633</v>
      </c>
      <c r="D274" s="738" t="s">
        <v>9209</v>
      </c>
      <c r="E274" s="738" t="s">
        <v>7148</v>
      </c>
      <c r="F274" s="741">
        <v>0.69</v>
      </c>
      <c r="G274" s="741">
        <v>6109.2699999999995</v>
      </c>
      <c r="H274" s="741">
        <v>0.63013736779458573</v>
      </c>
      <c r="I274" s="741">
        <v>8854.0144927536239</v>
      </c>
      <c r="J274" s="741">
        <v>1.1000000000000001</v>
      </c>
      <c r="K274" s="741">
        <v>9695.14</v>
      </c>
      <c r="L274" s="741">
        <v>1</v>
      </c>
      <c r="M274" s="741">
        <v>8813.7636363636357</v>
      </c>
      <c r="N274" s="741">
        <v>0.16999999999999998</v>
      </c>
      <c r="O274" s="741">
        <v>1546.16</v>
      </c>
      <c r="P274" s="754">
        <v>0.15947784147521338</v>
      </c>
      <c r="Q274" s="742">
        <v>9095.0588235294126</v>
      </c>
    </row>
    <row r="275" spans="1:17" ht="14.4" customHeight="1" x14ac:dyDescent="0.3">
      <c r="A275" s="737" t="s">
        <v>9197</v>
      </c>
      <c r="B275" s="738" t="s">
        <v>8020</v>
      </c>
      <c r="C275" s="738" t="s">
        <v>6633</v>
      </c>
      <c r="D275" s="738" t="s">
        <v>9210</v>
      </c>
      <c r="E275" s="738" t="s">
        <v>9211</v>
      </c>
      <c r="F275" s="741">
        <v>0.3</v>
      </c>
      <c r="G275" s="741">
        <v>584.77</v>
      </c>
      <c r="H275" s="741">
        <v>1.4999486995331657</v>
      </c>
      <c r="I275" s="741">
        <v>1949.2333333333333</v>
      </c>
      <c r="J275" s="741">
        <v>0.2</v>
      </c>
      <c r="K275" s="741">
        <v>389.86</v>
      </c>
      <c r="L275" s="741">
        <v>1</v>
      </c>
      <c r="M275" s="741">
        <v>1949.3</v>
      </c>
      <c r="N275" s="741">
        <v>0.38</v>
      </c>
      <c r="O275" s="741">
        <v>730.9799999999999</v>
      </c>
      <c r="P275" s="754">
        <v>1.8749807623249368</v>
      </c>
      <c r="Q275" s="742">
        <v>1923.6315789473681</v>
      </c>
    </row>
    <row r="276" spans="1:17" ht="14.4" customHeight="1" x14ac:dyDescent="0.3">
      <c r="A276" s="737" t="s">
        <v>9197</v>
      </c>
      <c r="B276" s="738" t="s">
        <v>8020</v>
      </c>
      <c r="C276" s="738" t="s">
        <v>6633</v>
      </c>
      <c r="D276" s="738" t="s">
        <v>8709</v>
      </c>
      <c r="E276" s="738" t="s">
        <v>7148</v>
      </c>
      <c r="F276" s="741">
        <v>2.2800000000000002</v>
      </c>
      <c r="G276" s="741">
        <v>4037.42</v>
      </c>
      <c r="H276" s="741">
        <v>0.59999851390612347</v>
      </c>
      <c r="I276" s="741">
        <v>1770.7982456140348</v>
      </c>
      <c r="J276" s="741">
        <v>3.8</v>
      </c>
      <c r="K276" s="741">
        <v>6729.05</v>
      </c>
      <c r="L276" s="741">
        <v>1</v>
      </c>
      <c r="M276" s="741">
        <v>1770.8026315789475</v>
      </c>
      <c r="N276" s="741">
        <v>2.4299999999999997</v>
      </c>
      <c r="O276" s="741">
        <v>4411.16</v>
      </c>
      <c r="P276" s="754">
        <v>0.6555397864483099</v>
      </c>
      <c r="Q276" s="742">
        <v>1815.292181069959</v>
      </c>
    </row>
    <row r="277" spans="1:17" ht="14.4" customHeight="1" x14ac:dyDescent="0.3">
      <c r="A277" s="737" t="s">
        <v>9197</v>
      </c>
      <c r="B277" s="738" t="s">
        <v>8020</v>
      </c>
      <c r="C277" s="738" t="s">
        <v>6633</v>
      </c>
      <c r="D277" s="738" t="s">
        <v>9212</v>
      </c>
      <c r="E277" s="738" t="s">
        <v>9213</v>
      </c>
      <c r="F277" s="741">
        <v>1.1499999999999999</v>
      </c>
      <c r="G277" s="741">
        <v>526.06999999999994</v>
      </c>
      <c r="H277" s="741">
        <v>1.1292933195947106</v>
      </c>
      <c r="I277" s="741">
        <v>457.45217391304345</v>
      </c>
      <c r="J277" s="741">
        <v>0.89999999999999991</v>
      </c>
      <c r="K277" s="741">
        <v>465.84</v>
      </c>
      <c r="L277" s="741">
        <v>1</v>
      </c>
      <c r="M277" s="741">
        <v>517.6</v>
      </c>
      <c r="N277" s="741">
        <v>0.30000000000000004</v>
      </c>
      <c r="O277" s="741">
        <v>155.28</v>
      </c>
      <c r="P277" s="754">
        <v>0.33333333333333337</v>
      </c>
      <c r="Q277" s="742">
        <v>517.59999999999991</v>
      </c>
    </row>
    <row r="278" spans="1:17" ht="14.4" customHeight="1" x14ac:dyDescent="0.3">
      <c r="A278" s="737" t="s">
        <v>9197</v>
      </c>
      <c r="B278" s="738" t="s">
        <v>8020</v>
      </c>
      <c r="C278" s="738" t="s">
        <v>6633</v>
      </c>
      <c r="D278" s="738" t="s">
        <v>8710</v>
      </c>
      <c r="E278" s="738" t="s">
        <v>8711</v>
      </c>
      <c r="F278" s="741">
        <v>0.05</v>
      </c>
      <c r="G278" s="741">
        <v>45.19</v>
      </c>
      <c r="H278" s="741"/>
      <c r="I278" s="741">
        <v>903.8</v>
      </c>
      <c r="J278" s="741"/>
      <c r="K278" s="741"/>
      <c r="L278" s="741"/>
      <c r="M278" s="741"/>
      <c r="N278" s="741"/>
      <c r="O278" s="741"/>
      <c r="P278" s="754"/>
      <c r="Q278" s="742"/>
    </row>
    <row r="279" spans="1:17" ht="14.4" customHeight="1" x14ac:dyDescent="0.3">
      <c r="A279" s="737" t="s">
        <v>9197</v>
      </c>
      <c r="B279" s="738" t="s">
        <v>8020</v>
      </c>
      <c r="C279" s="738" t="s">
        <v>6633</v>
      </c>
      <c r="D279" s="738" t="s">
        <v>9214</v>
      </c>
      <c r="E279" s="738" t="s">
        <v>7148</v>
      </c>
      <c r="F279" s="741">
        <v>1.1400000000000001</v>
      </c>
      <c r="G279" s="741">
        <v>40091.11</v>
      </c>
      <c r="H279" s="741">
        <v>5.5219632797542797</v>
      </c>
      <c r="I279" s="741">
        <v>35167.640350877191</v>
      </c>
      <c r="J279" s="741">
        <v>0.21000000000000002</v>
      </c>
      <c r="K279" s="741">
        <v>7260.3</v>
      </c>
      <c r="L279" s="741">
        <v>1</v>
      </c>
      <c r="M279" s="741">
        <v>34572.857142857138</v>
      </c>
      <c r="N279" s="741">
        <v>0</v>
      </c>
      <c r="O279" s="741">
        <v>72.760000000000005</v>
      </c>
      <c r="P279" s="754">
        <v>1.0021624450780271E-2</v>
      </c>
      <c r="Q279" s="742"/>
    </row>
    <row r="280" spans="1:17" ht="14.4" customHeight="1" x14ac:dyDescent="0.3">
      <c r="A280" s="737" t="s">
        <v>9197</v>
      </c>
      <c r="B280" s="738" t="s">
        <v>8020</v>
      </c>
      <c r="C280" s="738" t="s">
        <v>6841</v>
      </c>
      <c r="D280" s="738" t="s">
        <v>9215</v>
      </c>
      <c r="E280" s="738" t="s">
        <v>7099</v>
      </c>
      <c r="F280" s="741"/>
      <c r="G280" s="741"/>
      <c r="H280" s="741"/>
      <c r="I280" s="741"/>
      <c r="J280" s="741">
        <v>1</v>
      </c>
      <c r="K280" s="741">
        <v>972.32</v>
      </c>
      <c r="L280" s="741">
        <v>1</v>
      </c>
      <c r="M280" s="741">
        <v>972.32</v>
      </c>
      <c r="N280" s="741"/>
      <c r="O280" s="741"/>
      <c r="P280" s="754"/>
      <c r="Q280" s="742"/>
    </row>
    <row r="281" spans="1:17" ht="14.4" customHeight="1" x14ac:dyDescent="0.3">
      <c r="A281" s="737" t="s">
        <v>9197</v>
      </c>
      <c r="B281" s="738" t="s">
        <v>8020</v>
      </c>
      <c r="C281" s="738" t="s">
        <v>6841</v>
      </c>
      <c r="D281" s="738" t="s">
        <v>7098</v>
      </c>
      <c r="E281" s="738" t="s">
        <v>7099</v>
      </c>
      <c r="F281" s="741">
        <v>1</v>
      </c>
      <c r="G281" s="741">
        <v>1707.31</v>
      </c>
      <c r="H281" s="741">
        <v>1</v>
      </c>
      <c r="I281" s="741">
        <v>1707.31</v>
      </c>
      <c r="J281" s="741">
        <v>1</v>
      </c>
      <c r="K281" s="741">
        <v>1707.31</v>
      </c>
      <c r="L281" s="741">
        <v>1</v>
      </c>
      <c r="M281" s="741">
        <v>1707.31</v>
      </c>
      <c r="N281" s="741"/>
      <c r="O281" s="741"/>
      <c r="P281" s="754"/>
      <c r="Q281" s="742"/>
    </row>
    <row r="282" spans="1:17" ht="14.4" customHeight="1" x14ac:dyDescent="0.3">
      <c r="A282" s="737" t="s">
        <v>9197</v>
      </c>
      <c r="B282" s="738" t="s">
        <v>8020</v>
      </c>
      <c r="C282" s="738" t="s">
        <v>6841</v>
      </c>
      <c r="D282" s="738" t="s">
        <v>9216</v>
      </c>
      <c r="E282" s="738" t="s">
        <v>7099</v>
      </c>
      <c r="F282" s="741"/>
      <c r="G282" s="741"/>
      <c r="H282" s="741"/>
      <c r="I282" s="741"/>
      <c r="J282" s="741">
        <v>2</v>
      </c>
      <c r="K282" s="741">
        <v>4132.6000000000004</v>
      </c>
      <c r="L282" s="741">
        <v>1</v>
      </c>
      <c r="M282" s="741">
        <v>2066.3000000000002</v>
      </c>
      <c r="N282" s="741">
        <v>1</v>
      </c>
      <c r="O282" s="741">
        <v>2066.3000000000002</v>
      </c>
      <c r="P282" s="754">
        <v>0.5</v>
      </c>
      <c r="Q282" s="742">
        <v>2066.3000000000002</v>
      </c>
    </row>
    <row r="283" spans="1:17" ht="14.4" customHeight="1" x14ac:dyDescent="0.3">
      <c r="A283" s="737" t="s">
        <v>9197</v>
      </c>
      <c r="B283" s="738" t="s">
        <v>8020</v>
      </c>
      <c r="C283" s="738" t="s">
        <v>6841</v>
      </c>
      <c r="D283" s="738" t="s">
        <v>9217</v>
      </c>
      <c r="E283" s="738" t="s">
        <v>9218</v>
      </c>
      <c r="F283" s="741"/>
      <c r="G283" s="741"/>
      <c r="H283" s="741"/>
      <c r="I283" s="741"/>
      <c r="J283" s="741">
        <v>3</v>
      </c>
      <c r="K283" s="741">
        <v>3083.2799999999997</v>
      </c>
      <c r="L283" s="741">
        <v>1</v>
      </c>
      <c r="M283" s="741">
        <v>1027.76</v>
      </c>
      <c r="N283" s="741">
        <v>1</v>
      </c>
      <c r="O283" s="741">
        <v>1027.76</v>
      </c>
      <c r="P283" s="754">
        <v>0.33333333333333337</v>
      </c>
      <c r="Q283" s="742">
        <v>1027.76</v>
      </c>
    </row>
    <row r="284" spans="1:17" ht="14.4" customHeight="1" x14ac:dyDescent="0.3">
      <c r="A284" s="737" t="s">
        <v>9197</v>
      </c>
      <c r="B284" s="738" t="s">
        <v>8020</v>
      </c>
      <c r="C284" s="738" t="s">
        <v>6841</v>
      </c>
      <c r="D284" s="738" t="s">
        <v>9219</v>
      </c>
      <c r="E284" s="738" t="s">
        <v>9220</v>
      </c>
      <c r="F284" s="741"/>
      <c r="G284" s="741"/>
      <c r="H284" s="741"/>
      <c r="I284" s="741"/>
      <c r="J284" s="741">
        <v>1</v>
      </c>
      <c r="K284" s="741">
        <v>17350</v>
      </c>
      <c r="L284" s="741">
        <v>1</v>
      </c>
      <c r="M284" s="741">
        <v>17350</v>
      </c>
      <c r="N284" s="741"/>
      <c r="O284" s="741"/>
      <c r="P284" s="754"/>
      <c r="Q284" s="742"/>
    </row>
    <row r="285" spans="1:17" ht="14.4" customHeight="1" x14ac:dyDescent="0.3">
      <c r="A285" s="737" t="s">
        <v>9197</v>
      </c>
      <c r="B285" s="738" t="s">
        <v>8020</v>
      </c>
      <c r="C285" s="738" t="s">
        <v>6841</v>
      </c>
      <c r="D285" s="738" t="s">
        <v>9221</v>
      </c>
      <c r="E285" s="738" t="s">
        <v>9222</v>
      </c>
      <c r="F285" s="741"/>
      <c r="G285" s="741"/>
      <c r="H285" s="741"/>
      <c r="I285" s="741"/>
      <c r="J285" s="741">
        <v>1</v>
      </c>
      <c r="K285" s="741">
        <v>3314.29</v>
      </c>
      <c r="L285" s="741">
        <v>1</v>
      </c>
      <c r="M285" s="741">
        <v>3314.29</v>
      </c>
      <c r="N285" s="741"/>
      <c r="O285" s="741"/>
      <c r="P285" s="754"/>
      <c r="Q285" s="742"/>
    </row>
    <row r="286" spans="1:17" ht="14.4" customHeight="1" x14ac:dyDescent="0.3">
      <c r="A286" s="737" t="s">
        <v>9197</v>
      </c>
      <c r="B286" s="738" t="s">
        <v>8020</v>
      </c>
      <c r="C286" s="738" t="s">
        <v>6841</v>
      </c>
      <c r="D286" s="738" t="s">
        <v>9223</v>
      </c>
      <c r="E286" s="738" t="s">
        <v>9224</v>
      </c>
      <c r="F286" s="741"/>
      <c r="G286" s="741"/>
      <c r="H286" s="741"/>
      <c r="I286" s="741"/>
      <c r="J286" s="741">
        <v>1</v>
      </c>
      <c r="K286" s="741">
        <v>11772</v>
      </c>
      <c r="L286" s="741">
        <v>1</v>
      </c>
      <c r="M286" s="741">
        <v>11772</v>
      </c>
      <c r="N286" s="741"/>
      <c r="O286" s="741"/>
      <c r="P286" s="754"/>
      <c r="Q286" s="742"/>
    </row>
    <row r="287" spans="1:17" ht="14.4" customHeight="1" x14ac:dyDescent="0.3">
      <c r="A287" s="737" t="s">
        <v>9197</v>
      </c>
      <c r="B287" s="738" t="s">
        <v>8020</v>
      </c>
      <c r="C287" s="738" t="s">
        <v>6841</v>
      </c>
      <c r="D287" s="738" t="s">
        <v>9225</v>
      </c>
      <c r="E287" s="738" t="s">
        <v>9226</v>
      </c>
      <c r="F287" s="741">
        <v>2</v>
      </c>
      <c r="G287" s="741">
        <v>4473</v>
      </c>
      <c r="H287" s="741"/>
      <c r="I287" s="741">
        <v>2236.5</v>
      </c>
      <c r="J287" s="741"/>
      <c r="K287" s="741"/>
      <c r="L287" s="741"/>
      <c r="M287" s="741"/>
      <c r="N287" s="741"/>
      <c r="O287" s="741"/>
      <c r="P287" s="754"/>
      <c r="Q287" s="742"/>
    </row>
    <row r="288" spans="1:17" ht="14.4" customHeight="1" x14ac:dyDescent="0.3">
      <c r="A288" s="737" t="s">
        <v>9197</v>
      </c>
      <c r="B288" s="738" t="s">
        <v>8020</v>
      </c>
      <c r="C288" s="738" t="s">
        <v>6841</v>
      </c>
      <c r="D288" s="738" t="s">
        <v>9227</v>
      </c>
      <c r="E288" s="738" t="s">
        <v>9228</v>
      </c>
      <c r="F288" s="741"/>
      <c r="G288" s="741"/>
      <c r="H288" s="741"/>
      <c r="I288" s="741"/>
      <c r="J288" s="741">
        <v>1</v>
      </c>
      <c r="K288" s="741">
        <v>19196.8</v>
      </c>
      <c r="L288" s="741">
        <v>1</v>
      </c>
      <c r="M288" s="741">
        <v>19196.8</v>
      </c>
      <c r="N288" s="741"/>
      <c r="O288" s="741"/>
      <c r="P288" s="754"/>
      <c r="Q288" s="742"/>
    </row>
    <row r="289" spans="1:17" ht="14.4" customHeight="1" x14ac:dyDescent="0.3">
      <c r="A289" s="737" t="s">
        <v>9197</v>
      </c>
      <c r="B289" s="738" t="s">
        <v>8020</v>
      </c>
      <c r="C289" s="738" t="s">
        <v>6841</v>
      </c>
      <c r="D289" s="738" t="s">
        <v>9229</v>
      </c>
      <c r="E289" s="738" t="s">
        <v>9230</v>
      </c>
      <c r="F289" s="741">
        <v>1</v>
      </c>
      <c r="G289" s="741">
        <v>1497.44</v>
      </c>
      <c r="H289" s="741">
        <v>1</v>
      </c>
      <c r="I289" s="741">
        <v>1497.44</v>
      </c>
      <c r="J289" s="741">
        <v>1</v>
      </c>
      <c r="K289" s="741">
        <v>1497.44</v>
      </c>
      <c r="L289" s="741">
        <v>1</v>
      </c>
      <c r="M289" s="741">
        <v>1497.44</v>
      </c>
      <c r="N289" s="741">
        <v>1</v>
      </c>
      <c r="O289" s="741">
        <v>1497.44</v>
      </c>
      <c r="P289" s="754">
        <v>1</v>
      </c>
      <c r="Q289" s="742">
        <v>1497.44</v>
      </c>
    </row>
    <row r="290" spans="1:17" ht="14.4" customHeight="1" x14ac:dyDescent="0.3">
      <c r="A290" s="737" t="s">
        <v>9197</v>
      </c>
      <c r="B290" s="738" t="s">
        <v>8020</v>
      </c>
      <c r="C290" s="738" t="s">
        <v>6841</v>
      </c>
      <c r="D290" s="738" t="s">
        <v>9231</v>
      </c>
      <c r="E290" s="738" t="s">
        <v>9232</v>
      </c>
      <c r="F290" s="741"/>
      <c r="G290" s="741"/>
      <c r="H290" s="741"/>
      <c r="I290" s="741"/>
      <c r="J290" s="741">
        <v>2</v>
      </c>
      <c r="K290" s="741">
        <v>1662.32</v>
      </c>
      <c r="L290" s="741">
        <v>1</v>
      </c>
      <c r="M290" s="741">
        <v>831.16</v>
      </c>
      <c r="N290" s="741">
        <v>1</v>
      </c>
      <c r="O290" s="741">
        <v>831.16</v>
      </c>
      <c r="P290" s="754">
        <v>0.5</v>
      </c>
      <c r="Q290" s="742">
        <v>831.16</v>
      </c>
    </row>
    <row r="291" spans="1:17" ht="14.4" customHeight="1" x14ac:dyDescent="0.3">
      <c r="A291" s="737" t="s">
        <v>9197</v>
      </c>
      <c r="B291" s="738" t="s">
        <v>8020</v>
      </c>
      <c r="C291" s="738" t="s">
        <v>6841</v>
      </c>
      <c r="D291" s="738" t="s">
        <v>9233</v>
      </c>
      <c r="E291" s="738" t="s">
        <v>9234</v>
      </c>
      <c r="F291" s="741"/>
      <c r="G291" s="741"/>
      <c r="H291" s="741"/>
      <c r="I291" s="741"/>
      <c r="J291" s="741">
        <v>3</v>
      </c>
      <c r="K291" s="741">
        <v>74250</v>
      </c>
      <c r="L291" s="741">
        <v>1</v>
      </c>
      <c r="M291" s="741">
        <v>24750</v>
      </c>
      <c r="N291" s="741"/>
      <c r="O291" s="741"/>
      <c r="P291" s="754"/>
      <c r="Q291" s="742"/>
    </row>
    <row r="292" spans="1:17" ht="14.4" customHeight="1" x14ac:dyDescent="0.3">
      <c r="A292" s="737" t="s">
        <v>9197</v>
      </c>
      <c r="B292" s="738" t="s">
        <v>8020</v>
      </c>
      <c r="C292" s="738" t="s">
        <v>6841</v>
      </c>
      <c r="D292" s="738" t="s">
        <v>9235</v>
      </c>
      <c r="E292" s="738" t="s">
        <v>9236</v>
      </c>
      <c r="F292" s="741"/>
      <c r="G292" s="741"/>
      <c r="H292" s="741"/>
      <c r="I292" s="741"/>
      <c r="J292" s="741">
        <v>1</v>
      </c>
      <c r="K292" s="741">
        <v>359.1</v>
      </c>
      <c r="L292" s="741">
        <v>1</v>
      </c>
      <c r="M292" s="741">
        <v>359.1</v>
      </c>
      <c r="N292" s="741"/>
      <c r="O292" s="741"/>
      <c r="P292" s="754"/>
      <c r="Q292" s="742"/>
    </row>
    <row r="293" spans="1:17" ht="14.4" customHeight="1" x14ac:dyDescent="0.3">
      <c r="A293" s="737" t="s">
        <v>9197</v>
      </c>
      <c r="B293" s="738" t="s">
        <v>8020</v>
      </c>
      <c r="C293" s="738" t="s">
        <v>6841</v>
      </c>
      <c r="D293" s="738" t="s">
        <v>9237</v>
      </c>
      <c r="E293" s="738" t="s">
        <v>9238</v>
      </c>
      <c r="F293" s="741"/>
      <c r="G293" s="741"/>
      <c r="H293" s="741"/>
      <c r="I293" s="741"/>
      <c r="J293" s="741">
        <v>2</v>
      </c>
      <c r="K293" s="741">
        <v>26156</v>
      </c>
      <c r="L293" s="741">
        <v>1</v>
      </c>
      <c r="M293" s="741">
        <v>13078</v>
      </c>
      <c r="N293" s="741">
        <v>1</v>
      </c>
      <c r="O293" s="741">
        <v>13078</v>
      </c>
      <c r="P293" s="754">
        <v>0.5</v>
      </c>
      <c r="Q293" s="742">
        <v>13078</v>
      </c>
    </row>
    <row r="294" spans="1:17" ht="14.4" customHeight="1" x14ac:dyDescent="0.3">
      <c r="A294" s="737" t="s">
        <v>9197</v>
      </c>
      <c r="B294" s="738" t="s">
        <v>8020</v>
      </c>
      <c r="C294" s="738" t="s">
        <v>6841</v>
      </c>
      <c r="D294" s="738" t="s">
        <v>9239</v>
      </c>
      <c r="E294" s="738" t="s">
        <v>9240</v>
      </c>
      <c r="F294" s="741"/>
      <c r="G294" s="741"/>
      <c r="H294" s="741"/>
      <c r="I294" s="741"/>
      <c r="J294" s="741">
        <v>2</v>
      </c>
      <c r="K294" s="741">
        <v>31974</v>
      </c>
      <c r="L294" s="741">
        <v>1</v>
      </c>
      <c r="M294" s="741">
        <v>15987</v>
      </c>
      <c r="N294" s="741"/>
      <c r="O294" s="741"/>
      <c r="P294" s="754"/>
      <c r="Q294" s="742"/>
    </row>
    <row r="295" spans="1:17" ht="14.4" customHeight="1" x14ac:dyDescent="0.3">
      <c r="A295" s="737" t="s">
        <v>9197</v>
      </c>
      <c r="B295" s="738" t="s">
        <v>8020</v>
      </c>
      <c r="C295" s="738" t="s">
        <v>6841</v>
      </c>
      <c r="D295" s="738" t="s">
        <v>9241</v>
      </c>
      <c r="E295" s="738" t="s">
        <v>9242</v>
      </c>
      <c r="F295" s="741"/>
      <c r="G295" s="741"/>
      <c r="H295" s="741"/>
      <c r="I295" s="741"/>
      <c r="J295" s="741">
        <v>3</v>
      </c>
      <c r="K295" s="741">
        <v>104880</v>
      </c>
      <c r="L295" s="741">
        <v>1</v>
      </c>
      <c r="M295" s="741">
        <v>34960</v>
      </c>
      <c r="N295" s="741">
        <v>1</v>
      </c>
      <c r="O295" s="741">
        <v>34960</v>
      </c>
      <c r="P295" s="754">
        <v>0.33333333333333331</v>
      </c>
      <c r="Q295" s="742">
        <v>34960</v>
      </c>
    </row>
    <row r="296" spans="1:17" ht="14.4" customHeight="1" x14ac:dyDescent="0.3">
      <c r="A296" s="737" t="s">
        <v>9197</v>
      </c>
      <c r="B296" s="738" t="s">
        <v>8020</v>
      </c>
      <c r="C296" s="738" t="s">
        <v>6841</v>
      </c>
      <c r="D296" s="738" t="s">
        <v>9243</v>
      </c>
      <c r="E296" s="738" t="s">
        <v>9244</v>
      </c>
      <c r="F296" s="741"/>
      <c r="G296" s="741"/>
      <c r="H296" s="741"/>
      <c r="I296" s="741"/>
      <c r="J296" s="741">
        <v>1</v>
      </c>
      <c r="K296" s="741">
        <v>6587.13</v>
      </c>
      <c r="L296" s="741">
        <v>1</v>
      </c>
      <c r="M296" s="741">
        <v>6587.13</v>
      </c>
      <c r="N296" s="741"/>
      <c r="O296" s="741"/>
      <c r="P296" s="754"/>
      <c r="Q296" s="742"/>
    </row>
    <row r="297" spans="1:17" ht="14.4" customHeight="1" x14ac:dyDescent="0.3">
      <c r="A297" s="737" t="s">
        <v>9197</v>
      </c>
      <c r="B297" s="738" t="s">
        <v>8020</v>
      </c>
      <c r="C297" s="738" t="s">
        <v>6841</v>
      </c>
      <c r="D297" s="738" t="s">
        <v>9245</v>
      </c>
      <c r="E297" s="738" t="s">
        <v>9246</v>
      </c>
      <c r="F297" s="741">
        <v>1</v>
      </c>
      <c r="G297" s="741">
        <v>1841.62</v>
      </c>
      <c r="H297" s="741"/>
      <c r="I297" s="741">
        <v>1841.62</v>
      </c>
      <c r="J297" s="741"/>
      <c r="K297" s="741"/>
      <c r="L297" s="741"/>
      <c r="M297" s="741"/>
      <c r="N297" s="741"/>
      <c r="O297" s="741"/>
      <c r="P297" s="754"/>
      <c r="Q297" s="742"/>
    </row>
    <row r="298" spans="1:17" ht="14.4" customHeight="1" x14ac:dyDescent="0.3">
      <c r="A298" s="737" t="s">
        <v>9197</v>
      </c>
      <c r="B298" s="738" t="s">
        <v>8020</v>
      </c>
      <c r="C298" s="738" t="s">
        <v>6841</v>
      </c>
      <c r="D298" s="738" t="s">
        <v>9247</v>
      </c>
      <c r="E298" s="738" t="s">
        <v>9248</v>
      </c>
      <c r="F298" s="741"/>
      <c r="G298" s="741"/>
      <c r="H298" s="741"/>
      <c r="I298" s="741"/>
      <c r="J298" s="741">
        <v>3</v>
      </c>
      <c r="K298" s="741">
        <v>13080</v>
      </c>
      <c r="L298" s="741">
        <v>1</v>
      </c>
      <c r="M298" s="741">
        <v>4360</v>
      </c>
      <c r="N298" s="741">
        <v>1</v>
      </c>
      <c r="O298" s="741">
        <v>4360</v>
      </c>
      <c r="P298" s="754">
        <v>0.33333333333333331</v>
      </c>
      <c r="Q298" s="742">
        <v>4360</v>
      </c>
    </row>
    <row r="299" spans="1:17" ht="14.4" customHeight="1" x14ac:dyDescent="0.3">
      <c r="A299" s="737" t="s">
        <v>9197</v>
      </c>
      <c r="B299" s="738" t="s">
        <v>8020</v>
      </c>
      <c r="C299" s="738" t="s">
        <v>6841</v>
      </c>
      <c r="D299" s="738" t="s">
        <v>9249</v>
      </c>
      <c r="E299" s="738" t="s">
        <v>9250</v>
      </c>
      <c r="F299" s="741"/>
      <c r="G299" s="741"/>
      <c r="H299" s="741"/>
      <c r="I299" s="741"/>
      <c r="J299" s="741"/>
      <c r="K299" s="741"/>
      <c r="L299" s="741"/>
      <c r="M299" s="741"/>
      <c r="N299" s="741">
        <v>1</v>
      </c>
      <c r="O299" s="741">
        <v>380.86</v>
      </c>
      <c r="P299" s="754"/>
      <c r="Q299" s="742">
        <v>380.86</v>
      </c>
    </row>
    <row r="300" spans="1:17" ht="14.4" customHeight="1" x14ac:dyDescent="0.3">
      <c r="A300" s="737" t="s">
        <v>9197</v>
      </c>
      <c r="B300" s="738" t="s">
        <v>8020</v>
      </c>
      <c r="C300" s="738" t="s">
        <v>6841</v>
      </c>
      <c r="D300" s="738" t="s">
        <v>9251</v>
      </c>
      <c r="E300" s="738" t="s">
        <v>9252</v>
      </c>
      <c r="F300" s="741"/>
      <c r="G300" s="741"/>
      <c r="H300" s="741"/>
      <c r="I300" s="741"/>
      <c r="J300" s="741"/>
      <c r="K300" s="741"/>
      <c r="L300" s="741"/>
      <c r="M300" s="741"/>
      <c r="N300" s="741">
        <v>1</v>
      </c>
      <c r="O300" s="741">
        <v>21368</v>
      </c>
      <c r="P300" s="754"/>
      <c r="Q300" s="742">
        <v>21368</v>
      </c>
    </row>
    <row r="301" spans="1:17" ht="14.4" customHeight="1" x14ac:dyDescent="0.3">
      <c r="A301" s="737" t="s">
        <v>9197</v>
      </c>
      <c r="B301" s="738" t="s">
        <v>8020</v>
      </c>
      <c r="C301" s="738" t="s">
        <v>6841</v>
      </c>
      <c r="D301" s="738" t="s">
        <v>9253</v>
      </c>
      <c r="E301" s="738" t="s">
        <v>9254</v>
      </c>
      <c r="F301" s="741"/>
      <c r="G301" s="741"/>
      <c r="H301" s="741"/>
      <c r="I301" s="741"/>
      <c r="J301" s="741"/>
      <c r="K301" s="741"/>
      <c r="L301" s="741"/>
      <c r="M301" s="741"/>
      <c r="N301" s="741">
        <v>1</v>
      </c>
      <c r="O301" s="741">
        <v>7840.8</v>
      </c>
      <c r="P301" s="754"/>
      <c r="Q301" s="742">
        <v>7840.8</v>
      </c>
    </row>
    <row r="302" spans="1:17" ht="14.4" customHeight="1" x14ac:dyDescent="0.3">
      <c r="A302" s="737" t="s">
        <v>9197</v>
      </c>
      <c r="B302" s="738" t="s">
        <v>8020</v>
      </c>
      <c r="C302" s="738" t="s">
        <v>6651</v>
      </c>
      <c r="D302" s="738" t="s">
        <v>9255</v>
      </c>
      <c r="E302" s="738" t="s">
        <v>9256</v>
      </c>
      <c r="F302" s="741">
        <v>23</v>
      </c>
      <c r="G302" s="741">
        <v>4761</v>
      </c>
      <c r="H302" s="741">
        <v>1.4901408450704225</v>
      </c>
      <c r="I302" s="741">
        <v>207</v>
      </c>
      <c r="J302" s="741">
        <v>15</v>
      </c>
      <c r="K302" s="741">
        <v>3195</v>
      </c>
      <c r="L302" s="741">
        <v>1</v>
      </c>
      <c r="M302" s="741">
        <v>213</v>
      </c>
      <c r="N302" s="741">
        <v>10</v>
      </c>
      <c r="O302" s="741">
        <v>2130</v>
      </c>
      <c r="P302" s="754">
        <v>0.66666666666666663</v>
      </c>
      <c r="Q302" s="742">
        <v>213</v>
      </c>
    </row>
    <row r="303" spans="1:17" ht="14.4" customHeight="1" x14ac:dyDescent="0.3">
      <c r="A303" s="737" t="s">
        <v>9197</v>
      </c>
      <c r="B303" s="738" t="s">
        <v>8020</v>
      </c>
      <c r="C303" s="738" t="s">
        <v>6651</v>
      </c>
      <c r="D303" s="738" t="s">
        <v>9257</v>
      </c>
      <c r="E303" s="738" t="s">
        <v>9258</v>
      </c>
      <c r="F303" s="741">
        <v>26</v>
      </c>
      <c r="G303" s="741">
        <v>3926</v>
      </c>
      <c r="H303" s="741">
        <v>0.81706555671175862</v>
      </c>
      <c r="I303" s="741">
        <v>151</v>
      </c>
      <c r="J303" s="741">
        <v>31</v>
      </c>
      <c r="K303" s="741">
        <v>4805</v>
      </c>
      <c r="L303" s="741">
        <v>1</v>
      </c>
      <c r="M303" s="741">
        <v>155</v>
      </c>
      <c r="N303" s="741">
        <v>17</v>
      </c>
      <c r="O303" s="741">
        <v>2635</v>
      </c>
      <c r="P303" s="754">
        <v>0.54838709677419351</v>
      </c>
      <c r="Q303" s="742">
        <v>155</v>
      </c>
    </row>
    <row r="304" spans="1:17" ht="14.4" customHeight="1" x14ac:dyDescent="0.3">
      <c r="A304" s="737" t="s">
        <v>9197</v>
      </c>
      <c r="B304" s="738" t="s">
        <v>8020</v>
      </c>
      <c r="C304" s="738" t="s">
        <v>6651</v>
      </c>
      <c r="D304" s="738" t="s">
        <v>9259</v>
      </c>
      <c r="E304" s="738" t="s">
        <v>9260</v>
      </c>
      <c r="F304" s="741">
        <v>10</v>
      </c>
      <c r="G304" s="741">
        <v>1830</v>
      </c>
      <c r="H304" s="741">
        <v>0.81550802139037437</v>
      </c>
      <c r="I304" s="741">
        <v>183</v>
      </c>
      <c r="J304" s="741">
        <v>12</v>
      </c>
      <c r="K304" s="741">
        <v>2244</v>
      </c>
      <c r="L304" s="741">
        <v>1</v>
      </c>
      <c r="M304" s="741">
        <v>187</v>
      </c>
      <c r="N304" s="741">
        <v>12</v>
      </c>
      <c r="O304" s="741">
        <v>2244</v>
      </c>
      <c r="P304" s="754">
        <v>1</v>
      </c>
      <c r="Q304" s="742">
        <v>187</v>
      </c>
    </row>
    <row r="305" spans="1:17" ht="14.4" customHeight="1" x14ac:dyDescent="0.3">
      <c r="A305" s="737" t="s">
        <v>9197</v>
      </c>
      <c r="B305" s="738" t="s">
        <v>8020</v>
      </c>
      <c r="C305" s="738" t="s">
        <v>6651</v>
      </c>
      <c r="D305" s="738" t="s">
        <v>9261</v>
      </c>
      <c r="E305" s="738" t="s">
        <v>9262</v>
      </c>
      <c r="F305" s="741">
        <v>16</v>
      </c>
      <c r="G305" s="741">
        <v>2000</v>
      </c>
      <c r="H305" s="741">
        <v>1.3020833333333333</v>
      </c>
      <c r="I305" s="741">
        <v>125</v>
      </c>
      <c r="J305" s="741">
        <v>12</v>
      </c>
      <c r="K305" s="741">
        <v>1536</v>
      </c>
      <c r="L305" s="741">
        <v>1</v>
      </c>
      <c r="M305" s="741">
        <v>128</v>
      </c>
      <c r="N305" s="741">
        <v>9</v>
      </c>
      <c r="O305" s="741">
        <v>1152</v>
      </c>
      <c r="P305" s="754">
        <v>0.75</v>
      </c>
      <c r="Q305" s="742">
        <v>128</v>
      </c>
    </row>
    <row r="306" spans="1:17" ht="14.4" customHeight="1" x14ac:dyDescent="0.3">
      <c r="A306" s="737" t="s">
        <v>9197</v>
      </c>
      <c r="B306" s="738" t="s">
        <v>8020</v>
      </c>
      <c r="C306" s="738" t="s">
        <v>6651</v>
      </c>
      <c r="D306" s="738" t="s">
        <v>9263</v>
      </c>
      <c r="E306" s="738" t="s">
        <v>9264</v>
      </c>
      <c r="F306" s="741">
        <v>84</v>
      </c>
      <c r="G306" s="741">
        <v>18396</v>
      </c>
      <c r="H306" s="741">
        <v>1.6835361947469571</v>
      </c>
      <c r="I306" s="741">
        <v>219</v>
      </c>
      <c r="J306" s="741">
        <v>49</v>
      </c>
      <c r="K306" s="741">
        <v>10927</v>
      </c>
      <c r="L306" s="741">
        <v>1</v>
      </c>
      <c r="M306" s="741">
        <v>223</v>
      </c>
      <c r="N306" s="741">
        <v>113</v>
      </c>
      <c r="O306" s="741">
        <v>25199</v>
      </c>
      <c r="P306" s="754">
        <v>2.306122448979592</v>
      </c>
      <c r="Q306" s="742">
        <v>223</v>
      </c>
    </row>
    <row r="307" spans="1:17" ht="14.4" customHeight="1" x14ac:dyDescent="0.3">
      <c r="A307" s="737" t="s">
        <v>9197</v>
      </c>
      <c r="B307" s="738" t="s">
        <v>8020</v>
      </c>
      <c r="C307" s="738" t="s">
        <v>6651</v>
      </c>
      <c r="D307" s="738" t="s">
        <v>9265</v>
      </c>
      <c r="E307" s="738" t="s">
        <v>9266</v>
      </c>
      <c r="F307" s="741">
        <v>2</v>
      </c>
      <c r="G307" s="741">
        <v>438</v>
      </c>
      <c r="H307" s="741">
        <v>1.9641255605381165</v>
      </c>
      <c r="I307" s="741">
        <v>219</v>
      </c>
      <c r="J307" s="741">
        <v>1</v>
      </c>
      <c r="K307" s="741">
        <v>223</v>
      </c>
      <c r="L307" s="741">
        <v>1</v>
      </c>
      <c r="M307" s="741">
        <v>223</v>
      </c>
      <c r="N307" s="741">
        <v>3</v>
      </c>
      <c r="O307" s="741">
        <v>669</v>
      </c>
      <c r="P307" s="754">
        <v>3</v>
      </c>
      <c r="Q307" s="742">
        <v>223</v>
      </c>
    </row>
    <row r="308" spans="1:17" ht="14.4" customHeight="1" x14ac:dyDescent="0.3">
      <c r="A308" s="737" t="s">
        <v>9197</v>
      </c>
      <c r="B308" s="738" t="s">
        <v>8020</v>
      </c>
      <c r="C308" s="738" t="s">
        <v>6651</v>
      </c>
      <c r="D308" s="738" t="s">
        <v>9267</v>
      </c>
      <c r="E308" s="738" t="s">
        <v>9268</v>
      </c>
      <c r="F308" s="741">
        <v>46</v>
      </c>
      <c r="G308" s="741">
        <v>10166</v>
      </c>
      <c r="H308" s="741">
        <v>0.9412962962962963</v>
      </c>
      <c r="I308" s="741">
        <v>221</v>
      </c>
      <c r="J308" s="741">
        <v>48</v>
      </c>
      <c r="K308" s="741">
        <v>10800</v>
      </c>
      <c r="L308" s="741">
        <v>1</v>
      </c>
      <c r="M308" s="741">
        <v>225</v>
      </c>
      <c r="N308" s="741">
        <v>55</v>
      </c>
      <c r="O308" s="741">
        <v>12375</v>
      </c>
      <c r="P308" s="754">
        <v>1.1458333333333333</v>
      </c>
      <c r="Q308" s="742">
        <v>225</v>
      </c>
    </row>
    <row r="309" spans="1:17" ht="14.4" customHeight="1" x14ac:dyDescent="0.3">
      <c r="A309" s="737" t="s">
        <v>9197</v>
      </c>
      <c r="B309" s="738" t="s">
        <v>8020</v>
      </c>
      <c r="C309" s="738" t="s">
        <v>6651</v>
      </c>
      <c r="D309" s="738" t="s">
        <v>9269</v>
      </c>
      <c r="E309" s="738" t="s">
        <v>9270</v>
      </c>
      <c r="F309" s="741">
        <v>3</v>
      </c>
      <c r="G309" s="741">
        <v>1839</v>
      </c>
      <c r="H309" s="741">
        <v>0.42034285714285713</v>
      </c>
      <c r="I309" s="741">
        <v>613</v>
      </c>
      <c r="J309" s="741">
        <v>7</v>
      </c>
      <c r="K309" s="741">
        <v>4375</v>
      </c>
      <c r="L309" s="741">
        <v>1</v>
      </c>
      <c r="M309" s="741">
        <v>625</v>
      </c>
      <c r="N309" s="741"/>
      <c r="O309" s="741"/>
      <c r="P309" s="754"/>
      <c r="Q309" s="742"/>
    </row>
    <row r="310" spans="1:17" ht="14.4" customHeight="1" x14ac:dyDescent="0.3">
      <c r="A310" s="737" t="s">
        <v>9197</v>
      </c>
      <c r="B310" s="738" t="s">
        <v>8020</v>
      </c>
      <c r="C310" s="738" t="s">
        <v>6651</v>
      </c>
      <c r="D310" s="738" t="s">
        <v>9271</v>
      </c>
      <c r="E310" s="738" t="s">
        <v>9272</v>
      </c>
      <c r="F310" s="741">
        <v>1</v>
      </c>
      <c r="G310" s="741">
        <v>1026</v>
      </c>
      <c r="H310" s="741"/>
      <c r="I310" s="741">
        <v>1026</v>
      </c>
      <c r="J310" s="741"/>
      <c r="K310" s="741"/>
      <c r="L310" s="741"/>
      <c r="M310" s="741"/>
      <c r="N310" s="741"/>
      <c r="O310" s="741"/>
      <c r="P310" s="754"/>
      <c r="Q310" s="742"/>
    </row>
    <row r="311" spans="1:17" ht="14.4" customHeight="1" x14ac:dyDescent="0.3">
      <c r="A311" s="737" t="s">
        <v>9197</v>
      </c>
      <c r="B311" s="738" t="s">
        <v>8020</v>
      </c>
      <c r="C311" s="738" t="s">
        <v>6651</v>
      </c>
      <c r="D311" s="738" t="s">
        <v>9273</v>
      </c>
      <c r="E311" s="738" t="s">
        <v>9274</v>
      </c>
      <c r="F311" s="741">
        <v>6</v>
      </c>
      <c r="G311" s="741">
        <v>2712</v>
      </c>
      <c r="H311" s="741">
        <v>1.1791304347826086</v>
      </c>
      <c r="I311" s="741">
        <v>452</v>
      </c>
      <c r="J311" s="741">
        <v>5</v>
      </c>
      <c r="K311" s="741">
        <v>2300</v>
      </c>
      <c r="L311" s="741">
        <v>1</v>
      </c>
      <c r="M311" s="741">
        <v>460</v>
      </c>
      <c r="N311" s="741">
        <v>9</v>
      </c>
      <c r="O311" s="741">
        <v>4140</v>
      </c>
      <c r="P311" s="754">
        <v>1.8</v>
      </c>
      <c r="Q311" s="742">
        <v>460</v>
      </c>
    </row>
    <row r="312" spans="1:17" ht="14.4" customHeight="1" x14ac:dyDescent="0.3">
      <c r="A312" s="737" t="s">
        <v>9197</v>
      </c>
      <c r="B312" s="738" t="s">
        <v>8020</v>
      </c>
      <c r="C312" s="738" t="s">
        <v>6651</v>
      </c>
      <c r="D312" s="738" t="s">
        <v>8021</v>
      </c>
      <c r="E312" s="738" t="s">
        <v>8022</v>
      </c>
      <c r="F312" s="741"/>
      <c r="G312" s="741"/>
      <c r="H312" s="741"/>
      <c r="I312" s="741"/>
      <c r="J312" s="741"/>
      <c r="K312" s="741"/>
      <c r="L312" s="741"/>
      <c r="M312" s="741"/>
      <c r="N312" s="741">
        <v>1</v>
      </c>
      <c r="O312" s="741">
        <v>1136</v>
      </c>
      <c r="P312" s="754"/>
      <c r="Q312" s="742">
        <v>1136</v>
      </c>
    </row>
    <row r="313" spans="1:17" ht="14.4" customHeight="1" x14ac:dyDescent="0.3">
      <c r="A313" s="737" t="s">
        <v>9197</v>
      </c>
      <c r="B313" s="738" t="s">
        <v>8020</v>
      </c>
      <c r="C313" s="738" t="s">
        <v>6651</v>
      </c>
      <c r="D313" s="738" t="s">
        <v>9275</v>
      </c>
      <c r="E313" s="738" t="s">
        <v>9276</v>
      </c>
      <c r="F313" s="741">
        <v>15</v>
      </c>
      <c r="G313" s="741">
        <v>3885</v>
      </c>
      <c r="H313" s="741">
        <v>1.8325471698113207</v>
      </c>
      <c r="I313" s="741">
        <v>259</v>
      </c>
      <c r="J313" s="741">
        <v>8</v>
      </c>
      <c r="K313" s="741">
        <v>2120</v>
      </c>
      <c r="L313" s="741">
        <v>1</v>
      </c>
      <c r="M313" s="741">
        <v>265</v>
      </c>
      <c r="N313" s="741">
        <v>9</v>
      </c>
      <c r="O313" s="741">
        <v>2385</v>
      </c>
      <c r="P313" s="754">
        <v>1.125</v>
      </c>
      <c r="Q313" s="742">
        <v>265</v>
      </c>
    </row>
    <row r="314" spans="1:17" ht="14.4" customHeight="1" x14ac:dyDescent="0.3">
      <c r="A314" s="737" t="s">
        <v>9197</v>
      </c>
      <c r="B314" s="738" t="s">
        <v>8020</v>
      </c>
      <c r="C314" s="738" t="s">
        <v>6651</v>
      </c>
      <c r="D314" s="738" t="s">
        <v>9277</v>
      </c>
      <c r="E314" s="738" t="s">
        <v>9278</v>
      </c>
      <c r="F314" s="741">
        <v>2</v>
      </c>
      <c r="G314" s="741">
        <v>660</v>
      </c>
      <c r="H314" s="741"/>
      <c r="I314" s="741">
        <v>330</v>
      </c>
      <c r="J314" s="741"/>
      <c r="K314" s="741"/>
      <c r="L314" s="741"/>
      <c r="M314" s="741"/>
      <c r="N314" s="741"/>
      <c r="O314" s="741"/>
      <c r="P314" s="754"/>
      <c r="Q314" s="742"/>
    </row>
    <row r="315" spans="1:17" ht="14.4" customHeight="1" x14ac:dyDescent="0.3">
      <c r="A315" s="737" t="s">
        <v>9197</v>
      </c>
      <c r="B315" s="738" t="s">
        <v>8020</v>
      </c>
      <c r="C315" s="738" t="s">
        <v>6651</v>
      </c>
      <c r="D315" s="738" t="s">
        <v>9279</v>
      </c>
      <c r="E315" s="738" t="s">
        <v>9280</v>
      </c>
      <c r="F315" s="741">
        <v>1</v>
      </c>
      <c r="G315" s="741">
        <v>4139</v>
      </c>
      <c r="H315" s="741">
        <v>0.3313320525136087</v>
      </c>
      <c r="I315" s="741">
        <v>4139</v>
      </c>
      <c r="J315" s="741">
        <v>3</v>
      </c>
      <c r="K315" s="741">
        <v>12492</v>
      </c>
      <c r="L315" s="741">
        <v>1</v>
      </c>
      <c r="M315" s="741">
        <v>4164</v>
      </c>
      <c r="N315" s="741">
        <v>1</v>
      </c>
      <c r="O315" s="741">
        <v>4164</v>
      </c>
      <c r="P315" s="754">
        <v>0.33333333333333331</v>
      </c>
      <c r="Q315" s="742">
        <v>4164</v>
      </c>
    </row>
    <row r="316" spans="1:17" ht="14.4" customHeight="1" x14ac:dyDescent="0.3">
      <c r="A316" s="737" t="s">
        <v>9197</v>
      </c>
      <c r="B316" s="738" t="s">
        <v>8020</v>
      </c>
      <c r="C316" s="738" t="s">
        <v>6651</v>
      </c>
      <c r="D316" s="738" t="s">
        <v>9281</v>
      </c>
      <c r="E316" s="738" t="s">
        <v>9282</v>
      </c>
      <c r="F316" s="741"/>
      <c r="G316" s="741"/>
      <c r="H316" s="741"/>
      <c r="I316" s="741"/>
      <c r="J316" s="741">
        <v>4</v>
      </c>
      <c r="K316" s="741">
        <v>15440</v>
      </c>
      <c r="L316" s="741">
        <v>1</v>
      </c>
      <c r="M316" s="741">
        <v>3860</v>
      </c>
      <c r="N316" s="741">
        <v>2</v>
      </c>
      <c r="O316" s="741">
        <v>7720</v>
      </c>
      <c r="P316" s="754">
        <v>0.5</v>
      </c>
      <c r="Q316" s="742">
        <v>3860</v>
      </c>
    </row>
    <row r="317" spans="1:17" ht="14.4" customHeight="1" x14ac:dyDescent="0.3">
      <c r="A317" s="737" t="s">
        <v>9197</v>
      </c>
      <c r="B317" s="738" t="s">
        <v>8020</v>
      </c>
      <c r="C317" s="738" t="s">
        <v>6651</v>
      </c>
      <c r="D317" s="738" t="s">
        <v>9283</v>
      </c>
      <c r="E317" s="738" t="s">
        <v>9284</v>
      </c>
      <c r="F317" s="741">
        <v>1</v>
      </c>
      <c r="G317" s="741">
        <v>5162</v>
      </c>
      <c r="H317" s="741">
        <v>0.99078694817658353</v>
      </c>
      <c r="I317" s="741">
        <v>5162</v>
      </c>
      <c r="J317" s="741">
        <v>1</v>
      </c>
      <c r="K317" s="741">
        <v>5210</v>
      </c>
      <c r="L317" s="741">
        <v>1</v>
      </c>
      <c r="M317" s="741">
        <v>5210</v>
      </c>
      <c r="N317" s="741">
        <v>1</v>
      </c>
      <c r="O317" s="741">
        <v>5210</v>
      </c>
      <c r="P317" s="754">
        <v>1</v>
      </c>
      <c r="Q317" s="742">
        <v>5210</v>
      </c>
    </row>
    <row r="318" spans="1:17" ht="14.4" customHeight="1" x14ac:dyDescent="0.3">
      <c r="A318" s="737" t="s">
        <v>9197</v>
      </c>
      <c r="B318" s="738" t="s">
        <v>8020</v>
      </c>
      <c r="C318" s="738" t="s">
        <v>6651</v>
      </c>
      <c r="D318" s="738" t="s">
        <v>9285</v>
      </c>
      <c r="E318" s="738" t="s">
        <v>9286</v>
      </c>
      <c r="F318" s="741">
        <v>7</v>
      </c>
      <c r="G318" s="741">
        <v>8967</v>
      </c>
      <c r="H318" s="741">
        <v>0.86687935034802788</v>
      </c>
      <c r="I318" s="741">
        <v>1281</v>
      </c>
      <c r="J318" s="741">
        <v>8</v>
      </c>
      <c r="K318" s="741">
        <v>10344</v>
      </c>
      <c r="L318" s="741">
        <v>1</v>
      </c>
      <c r="M318" s="741">
        <v>1293</v>
      </c>
      <c r="N318" s="741">
        <v>4</v>
      </c>
      <c r="O318" s="741">
        <v>5176</v>
      </c>
      <c r="P318" s="754">
        <v>0.50038669760247489</v>
      </c>
      <c r="Q318" s="742">
        <v>1294</v>
      </c>
    </row>
    <row r="319" spans="1:17" ht="14.4" customHeight="1" x14ac:dyDescent="0.3">
      <c r="A319" s="737" t="s">
        <v>9197</v>
      </c>
      <c r="B319" s="738" t="s">
        <v>8020</v>
      </c>
      <c r="C319" s="738" t="s">
        <v>6651</v>
      </c>
      <c r="D319" s="738" t="s">
        <v>9287</v>
      </c>
      <c r="E319" s="738" t="s">
        <v>9288</v>
      </c>
      <c r="F319" s="741">
        <v>4</v>
      </c>
      <c r="G319" s="741">
        <v>4668</v>
      </c>
      <c r="H319" s="741">
        <v>0.66100254885301613</v>
      </c>
      <c r="I319" s="741">
        <v>1167</v>
      </c>
      <c r="J319" s="741">
        <v>6</v>
      </c>
      <c r="K319" s="741">
        <v>7062</v>
      </c>
      <c r="L319" s="741">
        <v>1</v>
      </c>
      <c r="M319" s="741">
        <v>1177</v>
      </c>
      <c r="N319" s="741">
        <v>2</v>
      </c>
      <c r="O319" s="741">
        <v>2356</v>
      </c>
      <c r="P319" s="754">
        <v>0.33361653922401585</v>
      </c>
      <c r="Q319" s="742">
        <v>1178</v>
      </c>
    </row>
    <row r="320" spans="1:17" ht="14.4" customHeight="1" x14ac:dyDescent="0.3">
      <c r="A320" s="737" t="s">
        <v>9197</v>
      </c>
      <c r="B320" s="738" t="s">
        <v>8020</v>
      </c>
      <c r="C320" s="738" t="s">
        <v>6651</v>
      </c>
      <c r="D320" s="738" t="s">
        <v>9289</v>
      </c>
      <c r="E320" s="738" t="s">
        <v>9290</v>
      </c>
      <c r="F320" s="741">
        <v>57</v>
      </c>
      <c r="G320" s="741">
        <v>289332</v>
      </c>
      <c r="H320" s="741">
        <v>1.4026178010471204</v>
      </c>
      <c r="I320" s="741">
        <v>5076</v>
      </c>
      <c r="J320" s="741">
        <v>40</v>
      </c>
      <c r="K320" s="741">
        <v>206280</v>
      </c>
      <c r="L320" s="741">
        <v>1</v>
      </c>
      <c r="M320" s="741">
        <v>5157</v>
      </c>
      <c r="N320" s="741">
        <v>40</v>
      </c>
      <c r="O320" s="741">
        <v>206280</v>
      </c>
      <c r="P320" s="754">
        <v>1</v>
      </c>
      <c r="Q320" s="742">
        <v>5157</v>
      </c>
    </row>
    <row r="321" spans="1:17" ht="14.4" customHeight="1" x14ac:dyDescent="0.3">
      <c r="A321" s="737" t="s">
        <v>9197</v>
      </c>
      <c r="B321" s="738" t="s">
        <v>8020</v>
      </c>
      <c r="C321" s="738" t="s">
        <v>6651</v>
      </c>
      <c r="D321" s="738" t="s">
        <v>9291</v>
      </c>
      <c r="E321" s="738" t="s">
        <v>9292</v>
      </c>
      <c r="F321" s="741">
        <v>2</v>
      </c>
      <c r="G321" s="741">
        <v>11032</v>
      </c>
      <c r="H321" s="741">
        <v>1.9629893238434164</v>
      </c>
      <c r="I321" s="741">
        <v>5516</v>
      </c>
      <c r="J321" s="741">
        <v>1</v>
      </c>
      <c r="K321" s="741">
        <v>5620</v>
      </c>
      <c r="L321" s="741">
        <v>1</v>
      </c>
      <c r="M321" s="741">
        <v>5620</v>
      </c>
      <c r="N321" s="741"/>
      <c r="O321" s="741"/>
      <c r="P321" s="754"/>
      <c r="Q321" s="742"/>
    </row>
    <row r="322" spans="1:17" ht="14.4" customHeight="1" x14ac:dyDescent="0.3">
      <c r="A322" s="737" t="s">
        <v>9197</v>
      </c>
      <c r="B322" s="738" t="s">
        <v>8020</v>
      </c>
      <c r="C322" s="738" t="s">
        <v>6651</v>
      </c>
      <c r="D322" s="738" t="s">
        <v>8025</v>
      </c>
      <c r="E322" s="738" t="s">
        <v>8026</v>
      </c>
      <c r="F322" s="741">
        <v>1</v>
      </c>
      <c r="G322" s="741">
        <v>752</v>
      </c>
      <c r="H322" s="741">
        <v>0.47</v>
      </c>
      <c r="I322" s="741">
        <v>752</v>
      </c>
      <c r="J322" s="741">
        <v>2</v>
      </c>
      <c r="K322" s="741">
        <v>1600</v>
      </c>
      <c r="L322" s="741">
        <v>1</v>
      </c>
      <c r="M322" s="741">
        <v>800</v>
      </c>
      <c r="N322" s="741"/>
      <c r="O322" s="741"/>
      <c r="P322" s="754"/>
      <c r="Q322" s="742"/>
    </row>
    <row r="323" spans="1:17" ht="14.4" customHeight="1" x14ac:dyDescent="0.3">
      <c r="A323" s="737" t="s">
        <v>9197</v>
      </c>
      <c r="B323" s="738" t="s">
        <v>8020</v>
      </c>
      <c r="C323" s="738" t="s">
        <v>6651</v>
      </c>
      <c r="D323" s="738" t="s">
        <v>9293</v>
      </c>
      <c r="E323" s="738" t="s">
        <v>9294</v>
      </c>
      <c r="F323" s="741">
        <v>205</v>
      </c>
      <c r="G323" s="741">
        <v>35875</v>
      </c>
      <c r="H323" s="741">
        <v>0.88508129178693906</v>
      </c>
      <c r="I323" s="741">
        <v>175</v>
      </c>
      <c r="J323" s="741">
        <v>229</v>
      </c>
      <c r="K323" s="741">
        <v>40533</v>
      </c>
      <c r="L323" s="741">
        <v>1</v>
      </c>
      <c r="M323" s="741">
        <v>177</v>
      </c>
      <c r="N323" s="741">
        <v>203</v>
      </c>
      <c r="O323" s="741">
        <v>35931</v>
      </c>
      <c r="P323" s="754">
        <v>0.88646288209606983</v>
      </c>
      <c r="Q323" s="742">
        <v>177</v>
      </c>
    </row>
    <row r="324" spans="1:17" ht="14.4" customHeight="1" x14ac:dyDescent="0.3">
      <c r="A324" s="737" t="s">
        <v>9197</v>
      </c>
      <c r="B324" s="738" t="s">
        <v>8020</v>
      </c>
      <c r="C324" s="738" t="s">
        <v>6651</v>
      </c>
      <c r="D324" s="738" t="s">
        <v>9295</v>
      </c>
      <c r="E324" s="738" t="s">
        <v>9296</v>
      </c>
      <c r="F324" s="741">
        <v>21</v>
      </c>
      <c r="G324" s="741">
        <v>42021</v>
      </c>
      <c r="H324" s="741">
        <v>0.75992838541666663</v>
      </c>
      <c r="I324" s="741">
        <v>2001</v>
      </c>
      <c r="J324" s="741">
        <v>27</v>
      </c>
      <c r="K324" s="741">
        <v>55296</v>
      </c>
      <c r="L324" s="741">
        <v>1</v>
      </c>
      <c r="M324" s="741">
        <v>2048</v>
      </c>
      <c r="N324" s="741">
        <v>19</v>
      </c>
      <c r="O324" s="741">
        <v>38931</v>
      </c>
      <c r="P324" s="754">
        <v>0.70404730902777779</v>
      </c>
      <c r="Q324" s="742">
        <v>2049</v>
      </c>
    </row>
    <row r="325" spans="1:17" ht="14.4" customHeight="1" x14ac:dyDescent="0.3">
      <c r="A325" s="737" t="s">
        <v>9197</v>
      </c>
      <c r="B325" s="738" t="s">
        <v>8020</v>
      </c>
      <c r="C325" s="738" t="s">
        <v>6651</v>
      </c>
      <c r="D325" s="738" t="s">
        <v>9297</v>
      </c>
      <c r="E325" s="738" t="s">
        <v>9298</v>
      </c>
      <c r="F325" s="741">
        <v>21</v>
      </c>
      <c r="G325" s="741">
        <v>56616</v>
      </c>
      <c r="H325" s="741">
        <v>1.0346491228070176</v>
      </c>
      <c r="I325" s="741">
        <v>2696</v>
      </c>
      <c r="J325" s="741">
        <v>20</v>
      </c>
      <c r="K325" s="741">
        <v>54720</v>
      </c>
      <c r="L325" s="741">
        <v>1</v>
      </c>
      <c r="M325" s="741">
        <v>2736</v>
      </c>
      <c r="N325" s="741">
        <v>16</v>
      </c>
      <c r="O325" s="741">
        <v>43792</v>
      </c>
      <c r="P325" s="754">
        <v>0.80029239766081872</v>
      </c>
      <c r="Q325" s="742">
        <v>2737</v>
      </c>
    </row>
    <row r="326" spans="1:17" ht="14.4" customHeight="1" x14ac:dyDescent="0.3">
      <c r="A326" s="737" t="s">
        <v>9197</v>
      </c>
      <c r="B326" s="738" t="s">
        <v>8020</v>
      </c>
      <c r="C326" s="738" t="s">
        <v>6651</v>
      </c>
      <c r="D326" s="738" t="s">
        <v>9299</v>
      </c>
      <c r="E326" s="738" t="s">
        <v>9300</v>
      </c>
      <c r="F326" s="741">
        <v>5</v>
      </c>
      <c r="G326" s="741">
        <v>25940</v>
      </c>
      <c r="H326" s="741">
        <v>1.6410451065983425</v>
      </c>
      <c r="I326" s="741">
        <v>5188</v>
      </c>
      <c r="J326" s="741">
        <v>3</v>
      </c>
      <c r="K326" s="741">
        <v>15807</v>
      </c>
      <c r="L326" s="741">
        <v>1</v>
      </c>
      <c r="M326" s="741">
        <v>5269</v>
      </c>
      <c r="N326" s="741">
        <v>4</v>
      </c>
      <c r="O326" s="741">
        <v>21076</v>
      </c>
      <c r="P326" s="754">
        <v>1.3333333333333333</v>
      </c>
      <c r="Q326" s="742">
        <v>5269</v>
      </c>
    </row>
    <row r="327" spans="1:17" ht="14.4" customHeight="1" x14ac:dyDescent="0.3">
      <c r="A327" s="737" t="s">
        <v>9197</v>
      </c>
      <c r="B327" s="738" t="s">
        <v>8020</v>
      </c>
      <c r="C327" s="738" t="s">
        <v>6651</v>
      </c>
      <c r="D327" s="738" t="s">
        <v>9301</v>
      </c>
      <c r="E327" s="738" t="s">
        <v>9302</v>
      </c>
      <c r="F327" s="741">
        <v>9</v>
      </c>
      <c r="G327" s="741">
        <v>5958</v>
      </c>
      <c r="H327" s="741">
        <v>1.1049703264094954</v>
      </c>
      <c r="I327" s="741">
        <v>662</v>
      </c>
      <c r="J327" s="741">
        <v>8</v>
      </c>
      <c r="K327" s="741">
        <v>5392</v>
      </c>
      <c r="L327" s="741">
        <v>1</v>
      </c>
      <c r="M327" s="741">
        <v>674</v>
      </c>
      <c r="N327" s="741">
        <v>5</v>
      </c>
      <c r="O327" s="741">
        <v>3375</v>
      </c>
      <c r="P327" s="754">
        <v>0.62592729970326411</v>
      </c>
      <c r="Q327" s="742">
        <v>675</v>
      </c>
    </row>
    <row r="328" spans="1:17" ht="14.4" customHeight="1" x14ac:dyDescent="0.3">
      <c r="A328" s="737" t="s">
        <v>9197</v>
      </c>
      <c r="B328" s="738" t="s">
        <v>8020</v>
      </c>
      <c r="C328" s="738" t="s">
        <v>6651</v>
      </c>
      <c r="D328" s="738" t="s">
        <v>9303</v>
      </c>
      <c r="E328" s="738" t="s">
        <v>9304</v>
      </c>
      <c r="F328" s="741">
        <v>6</v>
      </c>
      <c r="G328" s="741">
        <v>3348</v>
      </c>
      <c r="H328" s="741">
        <v>1.1788732394366197</v>
      </c>
      <c r="I328" s="741">
        <v>558</v>
      </c>
      <c r="J328" s="741">
        <v>5</v>
      </c>
      <c r="K328" s="741">
        <v>2840</v>
      </c>
      <c r="L328" s="741">
        <v>1</v>
      </c>
      <c r="M328" s="741">
        <v>568</v>
      </c>
      <c r="N328" s="741">
        <v>9</v>
      </c>
      <c r="O328" s="741">
        <v>5121</v>
      </c>
      <c r="P328" s="754">
        <v>1.8031690140845071</v>
      </c>
      <c r="Q328" s="742">
        <v>569</v>
      </c>
    </row>
    <row r="329" spans="1:17" ht="14.4" customHeight="1" x14ac:dyDescent="0.3">
      <c r="A329" s="737" t="s">
        <v>9197</v>
      </c>
      <c r="B329" s="738" t="s">
        <v>8020</v>
      </c>
      <c r="C329" s="738" t="s">
        <v>6651</v>
      </c>
      <c r="D329" s="738" t="s">
        <v>9305</v>
      </c>
      <c r="E329" s="738" t="s">
        <v>9306</v>
      </c>
      <c r="F329" s="741">
        <v>17</v>
      </c>
      <c r="G329" s="741">
        <v>2567</v>
      </c>
      <c r="H329" s="741">
        <v>0.92007168458781363</v>
      </c>
      <c r="I329" s="741">
        <v>151</v>
      </c>
      <c r="J329" s="741">
        <v>18</v>
      </c>
      <c r="K329" s="741">
        <v>2790</v>
      </c>
      <c r="L329" s="741">
        <v>1</v>
      </c>
      <c r="M329" s="741">
        <v>155</v>
      </c>
      <c r="N329" s="741">
        <v>21</v>
      </c>
      <c r="O329" s="741">
        <v>3255</v>
      </c>
      <c r="P329" s="754">
        <v>1.1666666666666667</v>
      </c>
      <c r="Q329" s="742">
        <v>155</v>
      </c>
    </row>
    <row r="330" spans="1:17" ht="14.4" customHeight="1" x14ac:dyDescent="0.3">
      <c r="A330" s="737" t="s">
        <v>9197</v>
      </c>
      <c r="B330" s="738" t="s">
        <v>8020</v>
      </c>
      <c r="C330" s="738" t="s">
        <v>6651</v>
      </c>
      <c r="D330" s="738" t="s">
        <v>9307</v>
      </c>
      <c r="E330" s="738" t="s">
        <v>9308</v>
      </c>
      <c r="F330" s="741">
        <v>6</v>
      </c>
      <c r="G330" s="741">
        <v>1170</v>
      </c>
      <c r="H330" s="741">
        <v>1.1758793969849246</v>
      </c>
      <c r="I330" s="741">
        <v>195</v>
      </c>
      <c r="J330" s="741">
        <v>5</v>
      </c>
      <c r="K330" s="741">
        <v>995</v>
      </c>
      <c r="L330" s="741">
        <v>1</v>
      </c>
      <c r="M330" s="741">
        <v>199</v>
      </c>
      <c r="N330" s="741">
        <v>3</v>
      </c>
      <c r="O330" s="741">
        <v>597</v>
      </c>
      <c r="P330" s="754">
        <v>0.6</v>
      </c>
      <c r="Q330" s="742">
        <v>199</v>
      </c>
    </row>
    <row r="331" spans="1:17" ht="14.4" customHeight="1" x14ac:dyDescent="0.3">
      <c r="A331" s="737" t="s">
        <v>9197</v>
      </c>
      <c r="B331" s="738" t="s">
        <v>8020</v>
      </c>
      <c r="C331" s="738" t="s">
        <v>6651</v>
      </c>
      <c r="D331" s="738" t="s">
        <v>9309</v>
      </c>
      <c r="E331" s="738" t="s">
        <v>9310</v>
      </c>
      <c r="F331" s="741">
        <v>105</v>
      </c>
      <c r="G331" s="741">
        <v>21000</v>
      </c>
      <c r="H331" s="741">
        <v>1.270878721859114</v>
      </c>
      <c r="I331" s="741">
        <v>200</v>
      </c>
      <c r="J331" s="741">
        <v>81</v>
      </c>
      <c r="K331" s="741">
        <v>16524</v>
      </c>
      <c r="L331" s="741">
        <v>1</v>
      </c>
      <c r="M331" s="741">
        <v>204</v>
      </c>
      <c r="N331" s="741">
        <v>151</v>
      </c>
      <c r="O331" s="741">
        <v>30804</v>
      </c>
      <c r="P331" s="754">
        <v>1.8641975308641976</v>
      </c>
      <c r="Q331" s="742">
        <v>204</v>
      </c>
    </row>
    <row r="332" spans="1:17" ht="14.4" customHeight="1" x14ac:dyDescent="0.3">
      <c r="A332" s="737" t="s">
        <v>9197</v>
      </c>
      <c r="B332" s="738" t="s">
        <v>8020</v>
      </c>
      <c r="C332" s="738" t="s">
        <v>6651</v>
      </c>
      <c r="D332" s="738" t="s">
        <v>9311</v>
      </c>
      <c r="E332" s="738" t="s">
        <v>9312</v>
      </c>
      <c r="F332" s="741">
        <v>5</v>
      </c>
      <c r="G332" s="741">
        <v>2090</v>
      </c>
      <c r="H332" s="741">
        <v>0.49061032863849763</v>
      </c>
      <c r="I332" s="741">
        <v>418</v>
      </c>
      <c r="J332" s="741">
        <v>10</v>
      </c>
      <c r="K332" s="741">
        <v>4260</v>
      </c>
      <c r="L332" s="741">
        <v>1</v>
      </c>
      <c r="M332" s="741">
        <v>426</v>
      </c>
      <c r="N332" s="741"/>
      <c r="O332" s="741"/>
      <c r="P332" s="754"/>
      <c r="Q332" s="742"/>
    </row>
    <row r="333" spans="1:17" ht="14.4" customHeight="1" x14ac:dyDescent="0.3">
      <c r="A333" s="737" t="s">
        <v>9197</v>
      </c>
      <c r="B333" s="738" t="s">
        <v>8020</v>
      </c>
      <c r="C333" s="738" t="s">
        <v>6651</v>
      </c>
      <c r="D333" s="738" t="s">
        <v>9313</v>
      </c>
      <c r="E333" s="738" t="s">
        <v>9314</v>
      </c>
      <c r="F333" s="741">
        <v>39</v>
      </c>
      <c r="G333" s="741">
        <v>6201</v>
      </c>
      <c r="H333" s="741">
        <v>0.82702053881034943</v>
      </c>
      <c r="I333" s="741">
        <v>159</v>
      </c>
      <c r="J333" s="741">
        <v>46</v>
      </c>
      <c r="K333" s="741">
        <v>7498</v>
      </c>
      <c r="L333" s="741">
        <v>1</v>
      </c>
      <c r="M333" s="741">
        <v>163</v>
      </c>
      <c r="N333" s="741">
        <v>35</v>
      </c>
      <c r="O333" s="741">
        <v>5705</v>
      </c>
      <c r="P333" s="754">
        <v>0.76086956521739135</v>
      </c>
      <c r="Q333" s="742">
        <v>163</v>
      </c>
    </row>
    <row r="334" spans="1:17" ht="14.4" customHeight="1" x14ac:dyDescent="0.3">
      <c r="A334" s="737" t="s">
        <v>9197</v>
      </c>
      <c r="B334" s="738" t="s">
        <v>8020</v>
      </c>
      <c r="C334" s="738" t="s">
        <v>6651</v>
      </c>
      <c r="D334" s="738" t="s">
        <v>9315</v>
      </c>
      <c r="E334" s="738" t="s">
        <v>9316</v>
      </c>
      <c r="F334" s="741">
        <v>3</v>
      </c>
      <c r="G334" s="741">
        <v>1284</v>
      </c>
      <c r="H334" s="741"/>
      <c r="I334" s="741">
        <v>428</v>
      </c>
      <c r="J334" s="741"/>
      <c r="K334" s="741"/>
      <c r="L334" s="741"/>
      <c r="M334" s="741"/>
      <c r="N334" s="741">
        <v>2</v>
      </c>
      <c r="O334" s="741">
        <v>872</v>
      </c>
      <c r="P334" s="754"/>
      <c r="Q334" s="742">
        <v>436</v>
      </c>
    </row>
    <row r="335" spans="1:17" ht="14.4" customHeight="1" x14ac:dyDescent="0.3">
      <c r="A335" s="737" t="s">
        <v>9197</v>
      </c>
      <c r="B335" s="738" t="s">
        <v>8020</v>
      </c>
      <c r="C335" s="738" t="s">
        <v>6651</v>
      </c>
      <c r="D335" s="738" t="s">
        <v>9317</v>
      </c>
      <c r="E335" s="738" t="s">
        <v>9318</v>
      </c>
      <c r="F335" s="741">
        <v>11</v>
      </c>
      <c r="G335" s="741">
        <v>23353</v>
      </c>
      <c r="H335" s="741">
        <v>0.77440641994959547</v>
      </c>
      <c r="I335" s="741">
        <v>2123</v>
      </c>
      <c r="J335" s="741">
        <v>14</v>
      </c>
      <c r="K335" s="741">
        <v>30156</v>
      </c>
      <c r="L335" s="741">
        <v>1</v>
      </c>
      <c r="M335" s="741">
        <v>2154</v>
      </c>
      <c r="N335" s="741">
        <v>5</v>
      </c>
      <c r="O335" s="741">
        <v>10775</v>
      </c>
      <c r="P335" s="754">
        <v>0.35730866162621039</v>
      </c>
      <c r="Q335" s="742">
        <v>2155</v>
      </c>
    </row>
    <row r="336" spans="1:17" ht="14.4" customHeight="1" x14ac:dyDescent="0.3">
      <c r="A336" s="737" t="s">
        <v>9197</v>
      </c>
      <c r="B336" s="738" t="s">
        <v>8020</v>
      </c>
      <c r="C336" s="738" t="s">
        <v>6651</v>
      </c>
      <c r="D336" s="738" t="s">
        <v>9319</v>
      </c>
      <c r="E336" s="738" t="s">
        <v>9282</v>
      </c>
      <c r="F336" s="741"/>
      <c r="G336" s="741"/>
      <c r="H336" s="741"/>
      <c r="I336" s="741"/>
      <c r="J336" s="741">
        <v>6</v>
      </c>
      <c r="K336" s="741">
        <v>11328</v>
      </c>
      <c r="L336" s="741">
        <v>1</v>
      </c>
      <c r="M336" s="741">
        <v>1888</v>
      </c>
      <c r="N336" s="741">
        <v>4</v>
      </c>
      <c r="O336" s="741">
        <v>7556</v>
      </c>
      <c r="P336" s="754">
        <v>0.66701977401129942</v>
      </c>
      <c r="Q336" s="742">
        <v>1889</v>
      </c>
    </row>
    <row r="337" spans="1:17" ht="14.4" customHeight="1" x14ac:dyDescent="0.3">
      <c r="A337" s="737" t="s">
        <v>9197</v>
      </c>
      <c r="B337" s="738" t="s">
        <v>8020</v>
      </c>
      <c r="C337" s="738" t="s">
        <v>6651</v>
      </c>
      <c r="D337" s="738" t="s">
        <v>9320</v>
      </c>
      <c r="E337" s="738" t="s">
        <v>9321</v>
      </c>
      <c r="F337" s="741"/>
      <c r="G337" s="741"/>
      <c r="H337" s="741"/>
      <c r="I337" s="741"/>
      <c r="J337" s="741">
        <v>1</v>
      </c>
      <c r="K337" s="741">
        <v>9837</v>
      </c>
      <c r="L337" s="741">
        <v>1</v>
      </c>
      <c r="M337" s="741">
        <v>9837</v>
      </c>
      <c r="N337" s="741"/>
      <c r="O337" s="741"/>
      <c r="P337" s="754"/>
      <c r="Q337" s="742"/>
    </row>
    <row r="338" spans="1:17" ht="14.4" customHeight="1" x14ac:dyDescent="0.3">
      <c r="A338" s="737" t="s">
        <v>9197</v>
      </c>
      <c r="B338" s="738" t="s">
        <v>8020</v>
      </c>
      <c r="C338" s="738" t="s">
        <v>6651</v>
      </c>
      <c r="D338" s="738" t="s">
        <v>9322</v>
      </c>
      <c r="E338" s="738" t="s">
        <v>9323</v>
      </c>
      <c r="F338" s="741">
        <v>11</v>
      </c>
      <c r="G338" s="741">
        <v>10087</v>
      </c>
      <c r="H338" s="741">
        <v>0.77224008574490888</v>
      </c>
      <c r="I338" s="741">
        <v>917</v>
      </c>
      <c r="J338" s="741">
        <v>14</v>
      </c>
      <c r="K338" s="741">
        <v>13062</v>
      </c>
      <c r="L338" s="741">
        <v>1</v>
      </c>
      <c r="M338" s="741">
        <v>933</v>
      </c>
      <c r="N338" s="741">
        <v>2</v>
      </c>
      <c r="O338" s="741">
        <v>1868</v>
      </c>
      <c r="P338" s="754">
        <v>0.14301025876588577</v>
      </c>
      <c r="Q338" s="742">
        <v>934</v>
      </c>
    </row>
    <row r="339" spans="1:17" ht="14.4" customHeight="1" x14ac:dyDescent="0.3">
      <c r="A339" s="737" t="s">
        <v>9197</v>
      </c>
      <c r="B339" s="738" t="s">
        <v>8020</v>
      </c>
      <c r="C339" s="738" t="s">
        <v>6651</v>
      </c>
      <c r="D339" s="738" t="s">
        <v>9324</v>
      </c>
      <c r="E339" s="738" t="s">
        <v>9325</v>
      </c>
      <c r="F339" s="741">
        <v>1</v>
      </c>
      <c r="G339" s="741">
        <v>8399</v>
      </c>
      <c r="H339" s="741">
        <v>0.14184385185685575</v>
      </c>
      <c r="I339" s="741">
        <v>8399</v>
      </c>
      <c r="J339" s="741">
        <v>7</v>
      </c>
      <c r="K339" s="741">
        <v>59213</v>
      </c>
      <c r="L339" s="741">
        <v>1</v>
      </c>
      <c r="M339" s="741">
        <v>8459</v>
      </c>
      <c r="N339" s="741">
        <v>6</v>
      </c>
      <c r="O339" s="741">
        <v>50760</v>
      </c>
      <c r="P339" s="754">
        <v>0.8572441862428859</v>
      </c>
      <c r="Q339" s="742">
        <v>8460</v>
      </c>
    </row>
    <row r="340" spans="1:17" ht="14.4" customHeight="1" x14ac:dyDescent="0.3">
      <c r="A340" s="737" t="s">
        <v>9197</v>
      </c>
      <c r="B340" s="738" t="s">
        <v>8020</v>
      </c>
      <c r="C340" s="738" t="s">
        <v>6651</v>
      </c>
      <c r="D340" s="738" t="s">
        <v>9326</v>
      </c>
      <c r="E340" s="738" t="s">
        <v>9327</v>
      </c>
      <c r="F340" s="741"/>
      <c r="G340" s="741"/>
      <c r="H340" s="741"/>
      <c r="I340" s="741"/>
      <c r="J340" s="741"/>
      <c r="K340" s="741"/>
      <c r="L340" s="741"/>
      <c r="M340" s="741"/>
      <c r="N340" s="741">
        <v>3</v>
      </c>
      <c r="O340" s="741">
        <v>777</v>
      </c>
      <c r="P340" s="754"/>
      <c r="Q340" s="742">
        <v>259</v>
      </c>
    </row>
    <row r="341" spans="1:17" ht="14.4" customHeight="1" x14ac:dyDescent="0.3">
      <c r="A341" s="737" t="s">
        <v>9197</v>
      </c>
      <c r="B341" s="738" t="s">
        <v>8020</v>
      </c>
      <c r="C341" s="738" t="s">
        <v>6651</v>
      </c>
      <c r="D341" s="738" t="s">
        <v>9328</v>
      </c>
      <c r="E341" s="738" t="s">
        <v>9329</v>
      </c>
      <c r="F341" s="741">
        <v>1</v>
      </c>
      <c r="G341" s="741">
        <v>2005</v>
      </c>
      <c r="H341" s="741"/>
      <c r="I341" s="741">
        <v>2005</v>
      </c>
      <c r="J341" s="741"/>
      <c r="K341" s="741"/>
      <c r="L341" s="741"/>
      <c r="M341" s="741"/>
      <c r="N341" s="741"/>
      <c r="O341" s="741"/>
      <c r="P341" s="754"/>
      <c r="Q341" s="742"/>
    </row>
    <row r="342" spans="1:17" ht="14.4" customHeight="1" x14ac:dyDescent="0.3">
      <c r="A342" s="737" t="s">
        <v>9197</v>
      </c>
      <c r="B342" s="738" t="s">
        <v>8020</v>
      </c>
      <c r="C342" s="738" t="s">
        <v>6651</v>
      </c>
      <c r="D342" s="738" t="s">
        <v>9330</v>
      </c>
      <c r="E342" s="738" t="s">
        <v>9331</v>
      </c>
      <c r="F342" s="741"/>
      <c r="G342" s="741"/>
      <c r="H342" s="741"/>
      <c r="I342" s="741"/>
      <c r="J342" s="741"/>
      <c r="K342" s="741"/>
      <c r="L342" s="741"/>
      <c r="M342" s="741"/>
      <c r="N342" s="741">
        <v>1</v>
      </c>
      <c r="O342" s="741">
        <v>283</v>
      </c>
      <c r="P342" s="754"/>
      <c r="Q342" s="742">
        <v>283</v>
      </c>
    </row>
    <row r="343" spans="1:17" ht="14.4" customHeight="1" x14ac:dyDescent="0.3">
      <c r="A343" s="737" t="s">
        <v>9197</v>
      </c>
      <c r="B343" s="738" t="s">
        <v>8020</v>
      </c>
      <c r="C343" s="738" t="s">
        <v>6651</v>
      </c>
      <c r="D343" s="738" t="s">
        <v>9332</v>
      </c>
      <c r="E343" s="738" t="s">
        <v>9333</v>
      </c>
      <c r="F343" s="741"/>
      <c r="G343" s="741"/>
      <c r="H343" s="741"/>
      <c r="I343" s="741"/>
      <c r="J343" s="741">
        <v>1</v>
      </c>
      <c r="K343" s="741">
        <v>685</v>
      </c>
      <c r="L343" s="741">
        <v>1</v>
      </c>
      <c r="M343" s="741">
        <v>685</v>
      </c>
      <c r="N343" s="741"/>
      <c r="O343" s="741"/>
      <c r="P343" s="754"/>
      <c r="Q343" s="742"/>
    </row>
    <row r="344" spans="1:17" ht="14.4" customHeight="1" x14ac:dyDescent="0.3">
      <c r="A344" s="737" t="s">
        <v>9334</v>
      </c>
      <c r="B344" s="738" t="s">
        <v>9335</v>
      </c>
      <c r="C344" s="738" t="s">
        <v>6651</v>
      </c>
      <c r="D344" s="738" t="s">
        <v>9336</v>
      </c>
      <c r="E344" s="738" t="s">
        <v>9337</v>
      </c>
      <c r="F344" s="741">
        <v>33</v>
      </c>
      <c r="G344" s="741">
        <v>6798</v>
      </c>
      <c r="H344" s="741">
        <v>1.1109658440921719</v>
      </c>
      <c r="I344" s="741">
        <v>206</v>
      </c>
      <c r="J344" s="741">
        <v>29</v>
      </c>
      <c r="K344" s="741">
        <v>6119</v>
      </c>
      <c r="L344" s="741">
        <v>1</v>
      </c>
      <c r="M344" s="741">
        <v>211</v>
      </c>
      <c r="N344" s="741">
        <v>31</v>
      </c>
      <c r="O344" s="741">
        <v>6541</v>
      </c>
      <c r="P344" s="754">
        <v>1.0689655172413792</v>
      </c>
      <c r="Q344" s="742">
        <v>211</v>
      </c>
    </row>
    <row r="345" spans="1:17" ht="14.4" customHeight="1" x14ac:dyDescent="0.3">
      <c r="A345" s="737" t="s">
        <v>9334</v>
      </c>
      <c r="B345" s="738" t="s">
        <v>9335</v>
      </c>
      <c r="C345" s="738" t="s">
        <v>6651</v>
      </c>
      <c r="D345" s="738" t="s">
        <v>9338</v>
      </c>
      <c r="E345" s="738" t="s">
        <v>9337</v>
      </c>
      <c r="F345" s="741">
        <v>3</v>
      </c>
      <c r="G345" s="741">
        <v>255</v>
      </c>
      <c r="H345" s="741">
        <v>0.97701149425287359</v>
      </c>
      <c r="I345" s="741">
        <v>85</v>
      </c>
      <c r="J345" s="741">
        <v>3</v>
      </c>
      <c r="K345" s="741">
        <v>261</v>
      </c>
      <c r="L345" s="741">
        <v>1</v>
      </c>
      <c r="M345" s="741">
        <v>87</v>
      </c>
      <c r="N345" s="741"/>
      <c r="O345" s="741"/>
      <c r="P345" s="754"/>
      <c r="Q345" s="742"/>
    </row>
    <row r="346" spans="1:17" ht="14.4" customHeight="1" x14ac:dyDescent="0.3">
      <c r="A346" s="737" t="s">
        <v>9334</v>
      </c>
      <c r="B346" s="738" t="s">
        <v>9335</v>
      </c>
      <c r="C346" s="738" t="s">
        <v>6651</v>
      </c>
      <c r="D346" s="738" t="s">
        <v>9339</v>
      </c>
      <c r="E346" s="738" t="s">
        <v>9340</v>
      </c>
      <c r="F346" s="741">
        <v>42</v>
      </c>
      <c r="G346" s="741">
        <v>12390</v>
      </c>
      <c r="H346" s="741">
        <v>0.87580405739732803</v>
      </c>
      <c r="I346" s="741">
        <v>295</v>
      </c>
      <c r="J346" s="741">
        <v>47</v>
      </c>
      <c r="K346" s="741">
        <v>14147</v>
      </c>
      <c r="L346" s="741">
        <v>1</v>
      </c>
      <c r="M346" s="741">
        <v>301</v>
      </c>
      <c r="N346" s="741">
        <v>13</v>
      </c>
      <c r="O346" s="741">
        <v>3913</v>
      </c>
      <c r="P346" s="754">
        <v>0.27659574468085107</v>
      </c>
      <c r="Q346" s="742">
        <v>301</v>
      </c>
    </row>
    <row r="347" spans="1:17" ht="14.4" customHeight="1" x14ac:dyDescent="0.3">
      <c r="A347" s="737" t="s">
        <v>9334</v>
      </c>
      <c r="B347" s="738" t="s">
        <v>9335</v>
      </c>
      <c r="C347" s="738" t="s">
        <v>6651</v>
      </c>
      <c r="D347" s="738" t="s">
        <v>9341</v>
      </c>
      <c r="E347" s="738" t="s">
        <v>9342</v>
      </c>
      <c r="F347" s="741"/>
      <c r="G347" s="741"/>
      <c r="H347" s="741"/>
      <c r="I347" s="741"/>
      <c r="J347" s="741">
        <v>3</v>
      </c>
      <c r="K347" s="741">
        <v>297</v>
      </c>
      <c r="L347" s="741">
        <v>1</v>
      </c>
      <c r="M347" s="741">
        <v>99</v>
      </c>
      <c r="N347" s="741"/>
      <c r="O347" s="741"/>
      <c r="P347" s="754"/>
      <c r="Q347" s="742"/>
    </row>
    <row r="348" spans="1:17" ht="14.4" customHeight="1" x14ac:dyDescent="0.3">
      <c r="A348" s="737" t="s">
        <v>9334</v>
      </c>
      <c r="B348" s="738" t="s">
        <v>9335</v>
      </c>
      <c r="C348" s="738" t="s">
        <v>6651</v>
      </c>
      <c r="D348" s="738" t="s">
        <v>9343</v>
      </c>
      <c r="E348" s="738" t="s">
        <v>9344</v>
      </c>
      <c r="F348" s="741">
        <v>21</v>
      </c>
      <c r="G348" s="741">
        <v>2835</v>
      </c>
      <c r="H348" s="741">
        <v>0.39044208786668505</v>
      </c>
      <c r="I348" s="741">
        <v>135</v>
      </c>
      <c r="J348" s="741">
        <v>53</v>
      </c>
      <c r="K348" s="741">
        <v>7261</v>
      </c>
      <c r="L348" s="741">
        <v>1</v>
      </c>
      <c r="M348" s="741">
        <v>137</v>
      </c>
      <c r="N348" s="741">
        <v>41</v>
      </c>
      <c r="O348" s="741">
        <v>5617</v>
      </c>
      <c r="P348" s="754">
        <v>0.77358490566037741</v>
      </c>
      <c r="Q348" s="742">
        <v>137</v>
      </c>
    </row>
    <row r="349" spans="1:17" ht="14.4" customHeight="1" x14ac:dyDescent="0.3">
      <c r="A349" s="737" t="s">
        <v>9334</v>
      </c>
      <c r="B349" s="738" t="s">
        <v>9335</v>
      </c>
      <c r="C349" s="738" t="s">
        <v>6651</v>
      </c>
      <c r="D349" s="738" t="s">
        <v>9345</v>
      </c>
      <c r="E349" s="738" t="s">
        <v>9344</v>
      </c>
      <c r="F349" s="741">
        <v>3</v>
      </c>
      <c r="G349" s="741">
        <v>534</v>
      </c>
      <c r="H349" s="741">
        <v>2.918032786885246</v>
      </c>
      <c r="I349" s="741">
        <v>178</v>
      </c>
      <c r="J349" s="741">
        <v>1</v>
      </c>
      <c r="K349" s="741">
        <v>183</v>
      </c>
      <c r="L349" s="741">
        <v>1</v>
      </c>
      <c r="M349" s="741">
        <v>183</v>
      </c>
      <c r="N349" s="741"/>
      <c r="O349" s="741"/>
      <c r="P349" s="754"/>
      <c r="Q349" s="742"/>
    </row>
    <row r="350" spans="1:17" ht="14.4" customHeight="1" x14ac:dyDescent="0.3">
      <c r="A350" s="737" t="s">
        <v>9334</v>
      </c>
      <c r="B350" s="738" t="s">
        <v>9335</v>
      </c>
      <c r="C350" s="738" t="s">
        <v>6651</v>
      </c>
      <c r="D350" s="738" t="s">
        <v>9346</v>
      </c>
      <c r="E350" s="738" t="s">
        <v>9347</v>
      </c>
      <c r="F350" s="741">
        <v>1</v>
      </c>
      <c r="G350" s="741">
        <v>593</v>
      </c>
      <c r="H350" s="741"/>
      <c r="I350" s="741">
        <v>593</v>
      </c>
      <c r="J350" s="741"/>
      <c r="K350" s="741"/>
      <c r="L350" s="741"/>
      <c r="M350" s="741"/>
      <c r="N350" s="741"/>
      <c r="O350" s="741"/>
      <c r="P350" s="754"/>
      <c r="Q350" s="742"/>
    </row>
    <row r="351" spans="1:17" ht="14.4" customHeight="1" x14ac:dyDescent="0.3">
      <c r="A351" s="737" t="s">
        <v>9334</v>
      </c>
      <c r="B351" s="738" t="s">
        <v>9335</v>
      </c>
      <c r="C351" s="738" t="s">
        <v>6651</v>
      </c>
      <c r="D351" s="738" t="s">
        <v>9348</v>
      </c>
      <c r="E351" s="738" t="s">
        <v>9349</v>
      </c>
      <c r="F351" s="741">
        <v>5</v>
      </c>
      <c r="G351" s="741">
        <v>805</v>
      </c>
      <c r="H351" s="741">
        <v>1.5510597302504816</v>
      </c>
      <c r="I351" s="741">
        <v>161</v>
      </c>
      <c r="J351" s="741">
        <v>3</v>
      </c>
      <c r="K351" s="741">
        <v>519</v>
      </c>
      <c r="L351" s="741">
        <v>1</v>
      </c>
      <c r="M351" s="741">
        <v>173</v>
      </c>
      <c r="N351" s="741">
        <v>3</v>
      </c>
      <c r="O351" s="741">
        <v>519</v>
      </c>
      <c r="P351" s="754">
        <v>1</v>
      </c>
      <c r="Q351" s="742">
        <v>173</v>
      </c>
    </row>
    <row r="352" spans="1:17" ht="14.4" customHeight="1" x14ac:dyDescent="0.3">
      <c r="A352" s="737" t="s">
        <v>9334</v>
      </c>
      <c r="B352" s="738" t="s">
        <v>9335</v>
      </c>
      <c r="C352" s="738" t="s">
        <v>6651</v>
      </c>
      <c r="D352" s="738" t="s">
        <v>9350</v>
      </c>
      <c r="E352" s="738" t="s">
        <v>9351</v>
      </c>
      <c r="F352" s="741"/>
      <c r="G352" s="741"/>
      <c r="H352" s="741"/>
      <c r="I352" s="741"/>
      <c r="J352" s="741">
        <v>2</v>
      </c>
      <c r="K352" s="741">
        <v>768</v>
      </c>
      <c r="L352" s="741">
        <v>1</v>
      </c>
      <c r="M352" s="741">
        <v>384</v>
      </c>
      <c r="N352" s="741"/>
      <c r="O352" s="741"/>
      <c r="P352" s="754"/>
      <c r="Q352" s="742"/>
    </row>
    <row r="353" spans="1:17" ht="14.4" customHeight="1" x14ac:dyDescent="0.3">
      <c r="A353" s="737" t="s">
        <v>9334</v>
      </c>
      <c r="B353" s="738" t="s">
        <v>9335</v>
      </c>
      <c r="C353" s="738" t="s">
        <v>6651</v>
      </c>
      <c r="D353" s="738" t="s">
        <v>9352</v>
      </c>
      <c r="E353" s="738" t="s">
        <v>9353</v>
      </c>
      <c r="F353" s="741">
        <v>21</v>
      </c>
      <c r="G353" s="741">
        <v>5586</v>
      </c>
      <c r="H353" s="741">
        <v>1.8601398601398602</v>
      </c>
      <c r="I353" s="741">
        <v>266</v>
      </c>
      <c r="J353" s="741">
        <v>11</v>
      </c>
      <c r="K353" s="741">
        <v>3003</v>
      </c>
      <c r="L353" s="741">
        <v>1</v>
      </c>
      <c r="M353" s="741">
        <v>273</v>
      </c>
      <c r="N353" s="741"/>
      <c r="O353" s="741"/>
      <c r="P353" s="754"/>
      <c r="Q353" s="742"/>
    </row>
    <row r="354" spans="1:17" ht="14.4" customHeight="1" x14ac:dyDescent="0.3">
      <c r="A354" s="737" t="s">
        <v>9334</v>
      </c>
      <c r="B354" s="738" t="s">
        <v>9335</v>
      </c>
      <c r="C354" s="738" t="s">
        <v>6651</v>
      </c>
      <c r="D354" s="738" t="s">
        <v>9354</v>
      </c>
      <c r="E354" s="738" t="s">
        <v>9355</v>
      </c>
      <c r="F354" s="741">
        <v>27</v>
      </c>
      <c r="G354" s="741">
        <v>3807</v>
      </c>
      <c r="H354" s="741">
        <v>1.5770505385252693</v>
      </c>
      <c r="I354" s="741">
        <v>141</v>
      </c>
      <c r="J354" s="741">
        <v>17</v>
      </c>
      <c r="K354" s="741">
        <v>2414</v>
      </c>
      <c r="L354" s="741">
        <v>1</v>
      </c>
      <c r="M354" s="741">
        <v>142</v>
      </c>
      <c r="N354" s="741">
        <v>20</v>
      </c>
      <c r="O354" s="741">
        <v>2840</v>
      </c>
      <c r="P354" s="754">
        <v>1.1764705882352942</v>
      </c>
      <c r="Q354" s="742">
        <v>142</v>
      </c>
    </row>
    <row r="355" spans="1:17" ht="14.4" customHeight="1" x14ac:dyDescent="0.3">
      <c r="A355" s="737" t="s">
        <v>9334</v>
      </c>
      <c r="B355" s="738" t="s">
        <v>9335</v>
      </c>
      <c r="C355" s="738" t="s">
        <v>6651</v>
      </c>
      <c r="D355" s="738" t="s">
        <v>9356</v>
      </c>
      <c r="E355" s="738" t="s">
        <v>9355</v>
      </c>
      <c r="F355" s="741">
        <v>21</v>
      </c>
      <c r="G355" s="741">
        <v>1638</v>
      </c>
      <c r="H355" s="741">
        <v>0.40384615384615385</v>
      </c>
      <c r="I355" s="741">
        <v>78</v>
      </c>
      <c r="J355" s="741">
        <v>52</v>
      </c>
      <c r="K355" s="741">
        <v>4056</v>
      </c>
      <c r="L355" s="741">
        <v>1</v>
      </c>
      <c r="M355" s="741">
        <v>78</v>
      </c>
      <c r="N355" s="741">
        <v>41</v>
      </c>
      <c r="O355" s="741">
        <v>3198</v>
      </c>
      <c r="P355" s="754">
        <v>0.78846153846153844</v>
      </c>
      <c r="Q355" s="742">
        <v>78</v>
      </c>
    </row>
    <row r="356" spans="1:17" ht="14.4" customHeight="1" x14ac:dyDescent="0.3">
      <c r="A356" s="737" t="s">
        <v>9334</v>
      </c>
      <c r="B356" s="738" t="s">
        <v>9335</v>
      </c>
      <c r="C356" s="738" t="s">
        <v>6651</v>
      </c>
      <c r="D356" s="738" t="s">
        <v>9357</v>
      </c>
      <c r="E356" s="738" t="s">
        <v>9358</v>
      </c>
      <c r="F356" s="741">
        <v>27</v>
      </c>
      <c r="G356" s="741">
        <v>8289</v>
      </c>
      <c r="H356" s="741">
        <v>1.5577898891185866</v>
      </c>
      <c r="I356" s="741">
        <v>307</v>
      </c>
      <c r="J356" s="741">
        <v>17</v>
      </c>
      <c r="K356" s="741">
        <v>5321</v>
      </c>
      <c r="L356" s="741">
        <v>1</v>
      </c>
      <c r="M356" s="741">
        <v>313</v>
      </c>
      <c r="N356" s="741">
        <v>21</v>
      </c>
      <c r="O356" s="741">
        <v>6594</v>
      </c>
      <c r="P356" s="754">
        <v>1.2392407442210112</v>
      </c>
      <c r="Q356" s="742">
        <v>314</v>
      </c>
    </row>
    <row r="357" spans="1:17" ht="14.4" customHeight="1" x14ac:dyDescent="0.3">
      <c r="A357" s="737" t="s">
        <v>9334</v>
      </c>
      <c r="B357" s="738" t="s">
        <v>9335</v>
      </c>
      <c r="C357" s="738" t="s">
        <v>6651</v>
      </c>
      <c r="D357" s="738" t="s">
        <v>9359</v>
      </c>
      <c r="E357" s="738" t="s">
        <v>9360</v>
      </c>
      <c r="F357" s="741"/>
      <c r="G357" s="741"/>
      <c r="H357" s="741"/>
      <c r="I357" s="741"/>
      <c r="J357" s="741">
        <v>1</v>
      </c>
      <c r="K357" s="741">
        <v>488</v>
      </c>
      <c r="L357" s="741">
        <v>1</v>
      </c>
      <c r="M357" s="741">
        <v>488</v>
      </c>
      <c r="N357" s="741"/>
      <c r="O357" s="741"/>
      <c r="P357" s="754"/>
      <c r="Q357" s="742"/>
    </row>
    <row r="358" spans="1:17" ht="14.4" customHeight="1" x14ac:dyDescent="0.3">
      <c r="A358" s="737" t="s">
        <v>9334</v>
      </c>
      <c r="B358" s="738" t="s">
        <v>9335</v>
      </c>
      <c r="C358" s="738" t="s">
        <v>6651</v>
      </c>
      <c r="D358" s="738" t="s">
        <v>9361</v>
      </c>
      <c r="E358" s="738" t="s">
        <v>9362</v>
      </c>
      <c r="F358" s="741">
        <v>20</v>
      </c>
      <c r="G358" s="741">
        <v>3220</v>
      </c>
      <c r="H358" s="741">
        <v>0.38734512209791894</v>
      </c>
      <c r="I358" s="741">
        <v>161</v>
      </c>
      <c r="J358" s="741">
        <v>51</v>
      </c>
      <c r="K358" s="741">
        <v>8313</v>
      </c>
      <c r="L358" s="741">
        <v>1</v>
      </c>
      <c r="M358" s="741">
        <v>163</v>
      </c>
      <c r="N358" s="741">
        <v>74</v>
      </c>
      <c r="O358" s="741">
        <v>12062</v>
      </c>
      <c r="P358" s="754">
        <v>1.4509803921568627</v>
      </c>
      <c r="Q358" s="742">
        <v>163</v>
      </c>
    </row>
    <row r="359" spans="1:17" ht="14.4" customHeight="1" x14ac:dyDescent="0.3">
      <c r="A359" s="737" t="s">
        <v>9334</v>
      </c>
      <c r="B359" s="738" t="s">
        <v>9335</v>
      </c>
      <c r="C359" s="738" t="s">
        <v>6651</v>
      </c>
      <c r="D359" s="738" t="s">
        <v>9363</v>
      </c>
      <c r="E359" s="738" t="s">
        <v>9337</v>
      </c>
      <c r="F359" s="741">
        <v>37</v>
      </c>
      <c r="G359" s="741">
        <v>2627</v>
      </c>
      <c r="H359" s="741">
        <v>0.52878421900161032</v>
      </c>
      <c r="I359" s="741">
        <v>71</v>
      </c>
      <c r="J359" s="741">
        <v>69</v>
      </c>
      <c r="K359" s="741">
        <v>4968</v>
      </c>
      <c r="L359" s="741">
        <v>1</v>
      </c>
      <c r="M359" s="741">
        <v>72</v>
      </c>
      <c r="N359" s="741">
        <v>47</v>
      </c>
      <c r="O359" s="741">
        <v>3384</v>
      </c>
      <c r="P359" s="754">
        <v>0.6811594202898551</v>
      </c>
      <c r="Q359" s="742">
        <v>72</v>
      </c>
    </row>
    <row r="360" spans="1:17" ht="14.4" customHeight="1" x14ac:dyDescent="0.3">
      <c r="A360" s="737" t="s">
        <v>9334</v>
      </c>
      <c r="B360" s="738" t="s">
        <v>9335</v>
      </c>
      <c r="C360" s="738" t="s">
        <v>6651</v>
      </c>
      <c r="D360" s="738" t="s">
        <v>9364</v>
      </c>
      <c r="E360" s="738" t="s">
        <v>9365</v>
      </c>
      <c r="F360" s="741">
        <v>3</v>
      </c>
      <c r="G360" s="741">
        <v>660</v>
      </c>
      <c r="H360" s="741">
        <v>0.9606986899563319</v>
      </c>
      <c r="I360" s="741">
        <v>220</v>
      </c>
      <c r="J360" s="741">
        <v>3</v>
      </c>
      <c r="K360" s="741">
        <v>687</v>
      </c>
      <c r="L360" s="741">
        <v>1</v>
      </c>
      <c r="M360" s="741">
        <v>229</v>
      </c>
      <c r="N360" s="741"/>
      <c r="O360" s="741"/>
      <c r="P360" s="754"/>
      <c r="Q360" s="742"/>
    </row>
    <row r="361" spans="1:17" ht="14.4" customHeight="1" x14ac:dyDescent="0.3">
      <c r="A361" s="737" t="s">
        <v>9334</v>
      </c>
      <c r="B361" s="738" t="s">
        <v>9335</v>
      </c>
      <c r="C361" s="738" t="s">
        <v>6651</v>
      </c>
      <c r="D361" s="738" t="s">
        <v>9366</v>
      </c>
      <c r="E361" s="738" t="s">
        <v>9367</v>
      </c>
      <c r="F361" s="741">
        <v>1</v>
      </c>
      <c r="G361" s="741">
        <v>1195</v>
      </c>
      <c r="H361" s="741">
        <v>0.49339388934764655</v>
      </c>
      <c r="I361" s="741">
        <v>1195</v>
      </c>
      <c r="J361" s="741">
        <v>2</v>
      </c>
      <c r="K361" s="741">
        <v>2422</v>
      </c>
      <c r="L361" s="741">
        <v>1</v>
      </c>
      <c r="M361" s="741">
        <v>1211</v>
      </c>
      <c r="N361" s="741">
        <v>2</v>
      </c>
      <c r="O361" s="741">
        <v>2422</v>
      </c>
      <c r="P361" s="754">
        <v>1</v>
      </c>
      <c r="Q361" s="742">
        <v>1211</v>
      </c>
    </row>
    <row r="362" spans="1:17" ht="14.4" customHeight="1" x14ac:dyDescent="0.3">
      <c r="A362" s="737" t="s">
        <v>9334</v>
      </c>
      <c r="B362" s="738" t="s">
        <v>9335</v>
      </c>
      <c r="C362" s="738" t="s">
        <v>6651</v>
      </c>
      <c r="D362" s="738" t="s">
        <v>9368</v>
      </c>
      <c r="E362" s="738" t="s">
        <v>9369</v>
      </c>
      <c r="F362" s="741">
        <v>12</v>
      </c>
      <c r="G362" s="741">
        <v>1320</v>
      </c>
      <c r="H362" s="741">
        <v>1.0526315789473684</v>
      </c>
      <c r="I362" s="741">
        <v>110</v>
      </c>
      <c r="J362" s="741">
        <v>11</v>
      </c>
      <c r="K362" s="741">
        <v>1254</v>
      </c>
      <c r="L362" s="741">
        <v>1</v>
      </c>
      <c r="M362" s="741">
        <v>114</v>
      </c>
      <c r="N362" s="741">
        <v>7</v>
      </c>
      <c r="O362" s="741">
        <v>798</v>
      </c>
      <c r="P362" s="754">
        <v>0.63636363636363635</v>
      </c>
      <c r="Q362" s="742">
        <v>114</v>
      </c>
    </row>
    <row r="363" spans="1:17" ht="14.4" customHeight="1" x14ac:dyDescent="0.3">
      <c r="A363" s="737" t="s">
        <v>9334</v>
      </c>
      <c r="B363" s="738" t="s">
        <v>9335</v>
      </c>
      <c r="C363" s="738" t="s">
        <v>6651</v>
      </c>
      <c r="D363" s="738" t="s">
        <v>9370</v>
      </c>
      <c r="E363" s="738" t="s">
        <v>9371</v>
      </c>
      <c r="F363" s="741"/>
      <c r="G363" s="741"/>
      <c r="H363" s="741"/>
      <c r="I363" s="741"/>
      <c r="J363" s="741">
        <v>1</v>
      </c>
      <c r="K363" s="741">
        <v>346</v>
      </c>
      <c r="L363" s="741">
        <v>1</v>
      </c>
      <c r="M363" s="741">
        <v>346</v>
      </c>
      <c r="N363" s="741"/>
      <c r="O363" s="741"/>
      <c r="P363" s="754"/>
      <c r="Q363" s="742"/>
    </row>
    <row r="364" spans="1:17" ht="14.4" customHeight="1" x14ac:dyDescent="0.3">
      <c r="A364" s="737" t="s">
        <v>9334</v>
      </c>
      <c r="B364" s="738" t="s">
        <v>9335</v>
      </c>
      <c r="C364" s="738" t="s">
        <v>6651</v>
      </c>
      <c r="D364" s="738" t="s">
        <v>9372</v>
      </c>
      <c r="E364" s="738" t="s">
        <v>9373</v>
      </c>
      <c r="F364" s="741">
        <v>4</v>
      </c>
      <c r="G364" s="741">
        <v>584</v>
      </c>
      <c r="H364" s="741">
        <v>1.2977777777777777</v>
      </c>
      <c r="I364" s="741">
        <v>146</v>
      </c>
      <c r="J364" s="741">
        <v>3</v>
      </c>
      <c r="K364" s="741">
        <v>450</v>
      </c>
      <c r="L364" s="741">
        <v>1</v>
      </c>
      <c r="M364" s="741">
        <v>150</v>
      </c>
      <c r="N364" s="741">
        <v>3</v>
      </c>
      <c r="O364" s="741">
        <v>450</v>
      </c>
      <c r="P364" s="754">
        <v>1</v>
      </c>
      <c r="Q364" s="742">
        <v>150</v>
      </c>
    </row>
    <row r="365" spans="1:17" ht="14.4" customHeight="1" x14ac:dyDescent="0.3">
      <c r="A365" s="737" t="s">
        <v>9334</v>
      </c>
      <c r="B365" s="738" t="s">
        <v>9335</v>
      </c>
      <c r="C365" s="738" t="s">
        <v>6651</v>
      </c>
      <c r="D365" s="738" t="s">
        <v>9374</v>
      </c>
      <c r="E365" s="738" t="s">
        <v>9375</v>
      </c>
      <c r="F365" s="741">
        <v>1</v>
      </c>
      <c r="G365" s="741">
        <v>1033</v>
      </c>
      <c r="H365" s="741"/>
      <c r="I365" s="741">
        <v>1033</v>
      </c>
      <c r="J365" s="741"/>
      <c r="K365" s="741"/>
      <c r="L365" s="741"/>
      <c r="M365" s="741"/>
      <c r="N365" s="741"/>
      <c r="O365" s="741"/>
      <c r="P365" s="754"/>
      <c r="Q365" s="742"/>
    </row>
    <row r="366" spans="1:17" ht="14.4" customHeight="1" x14ac:dyDescent="0.3">
      <c r="A366" s="737" t="s">
        <v>9376</v>
      </c>
      <c r="B366" s="738" t="s">
        <v>9377</v>
      </c>
      <c r="C366" s="738" t="s">
        <v>6651</v>
      </c>
      <c r="D366" s="738" t="s">
        <v>9378</v>
      </c>
      <c r="E366" s="738" t="s">
        <v>9379</v>
      </c>
      <c r="F366" s="741">
        <v>122</v>
      </c>
      <c r="G366" s="741">
        <v>6588</v>
      </c>
      <c r="H366" s="741">
        <v>0.71890004364906157</v>
      </c>
      <c r="I366" s="741">
        <v>54</v>
      </c>
      <c r="J366" s="741">
        <v>158</v>
      </c>
      <c r="K366" s="741">
        <v>9164</v>
      </c>
      <c r="L366" s="741">
        <v>1</v>
      </c>
      <c r="M366" s="741">
        <v>58</v>
      </c>
      <c r="N366" s="741">
        <v>72</v>
      </c>
      <c r="O366" s="741">
        <v>4176</v>
      </c>
      <c r="P366" s="754">
        <v>0.45569620253164556</v>
      </c>
      <c r="Q366" s="742">
        <v>58</v>
      </c>
    </row>
    <row r="367" spans="1:17" ht="14.4" customHeight="1" x14ac:dyDescent="0.3">
      <c r="A367" s="737" t="s">
        <v>9376</v>
      </c>
      <c r="B367" s="738" t="s">
        <v>9377</v>
      </c>
      <c r="C367" s="738" t="s">
        <v>6651</v>
      </c>
      <c r="D367" s="738" t="s">
        <v>9380</v>
      </c>
      <c r="E367" s="738" t="s">
        <v>9381</v>
      </c>
      <c r="F367" s="741">
        <v>72</v>
      </c>
      <c r="G367" s="741">
        <v>8856</v>
      </c>
      <c r="H367" s="741">
        <v>0.48287895310796075</v>
      </c>
      <c r="I367" s="741">
        <v>123</v>
      </c>
      <c r="J367" s="741">
        <v>140</v>
      </c>
      <c r="K367" s="741">
        <v>18340</v>
      </c>
      <c r="L367" s="741">
        <v>1</v>
      </c>
      <c r="M367" s="741">
        <v>131</v>
      </c>
      <c r="N367" s="741">
        <v>55</v>
      </c>
      <c r="O367" s="741">
        <v>7205</v>
      </c>
      <c r="P367" s="754">
        <v>0.39285714285714285</v>
      </c>
      <c r="Q367" s="742">
        <v>131</v>
      </c>
    </row>
    <row r="368" spans="1:17" ht="14.4" customHeight="1" x14ac:dyDescent="0.3">
      <c r="A368" s="737" t="s">
        <v>9376</v>
      </c>
      <c r="B368" s="738" t="s">
        <v>9377</v>
      </c>
      <c r="C368" s="738" t="s">
        <v>6651</v>
      </c>
      <c r="D368" s="738" t="s">
        <v>9382</v>
      </c>
      <c r="E368" s="738" t="s">
        <v>9383</v>
      </c>
      <c r="F368" s="741">
        <v>1</v>
      </c>
      <c r="G368" s="741">
        <v>177</v>
      </c>
      <c r="H368" s="741">
        <v>0.23412698412698413</v>
      </c>
      <c r="I368" s="741">
        <v>177</v>
      </c>
      <c r="J368" s="741">
        <v>4</v>
      </c>
      <c r="K368" s="741">
        <v>756</v>
      </c>
      <c r="L368" s="741">
        <v>1</v>
      </c>
      <c r="M368" s="741">
        <v>189</v>
      </c>
      <c r="N368" s="741">
        <v>1</v>
      </c>
      <c r="O368" s="741">
        <v>189</v>
      </c>
      <c r="P368" s="754">
        <v>0.25</v>
      </c>
      <c r="Q368" s="742">
        <v>189</v>
      </c>
    </row>
    <row r="369" spans="1:17" ht="14.4" customHeight="1" x14ac:dyDescent="0.3">
      <c r="A369" s="737" t="s">
        <v>9376</v>
      </c>
      <c r="B369" s="738" t="s">
        <v>9377</v>
      </c>
      <c r="C369" s="738" t="s">
        <v>6651</v>
      </c>
      <c r="D369" s="738" t="s">
        <v>9384</v>
      </c>
      <c r="E369" s="738" t="s">
        <v>9385</v>
      </c>
      <c r="F369" s="741"/>
      <c r="G369" s="741"/>
      <c r="H369" s="741"/>
      <c r="I369" s="741"/>
      <c r="J369" s="741">
        <v>12</v>
      </c>
      <c r="K369" s="741">
        <v>4884</v>
      </c>
      <c r="L369" s="741">
        <v>1</v>
      </c>
      <c r="M369" s="741">
        <v>407</v>
      </c>
      <c r="N369" s="741">
        <v>1</v>
      </c>
      <c r="O369" s="741">
        <v>408</v>
      </c>
      <c r="P369" s="754">
        <v>8.3538083538083535E-2</v>
      </c>
      <c r="Q369" s="742">
        <v>408</v>
      </c>
    </row>
    <row r="370" spans="1:17" ht="14.4" customHeight="1" x14ac:dyDescent="0.3">
      <c r="A370" s="737" t="s">
        <v>9376</v>
      </c>
      <c r="B370" s="738" t="s">
        <v>9377</v>
      </c>
      <c r="C370" s="738" t="s">
        <v>6651</v>
      </c>
      <c r="D370" s="738" t="s">
        <v>9386</v>
      </c>
      <c r="E370" s="738" t="s">
        <v>9387</v>
      </c>
      <c r="F370" s="741">
        <v>30</v>
      </c>
      <c r="G370" s="741">
        <v>5160</v>
      </c>
      <c r="H370" s="741">
        <v>0.8007448789571695</v>
      </c>
      <c r="I370" s="741">
        <v>172</v>
      </c>
      <c r="J370" s="741">
        <v>36</v>
      </c>
      <c r="K370" s="741">
        <v>6444</v>
      </c>
      <c r="L370" s="741">
        <v>1</v>
      </c>
      <c r="M370" s="741">
        <v>179</v>
      </c>
      <c r="N370" s="741">
        <v>19</v>
      </c>
      <c r="O370" s="741">
        <v>3420</v>
      </c>
      <c r="P370" s="754">
        <v>0.53072625698324027</v>
      </c>
      <c r="Q370" s="742">
        <v>180</v>
      </c>
    </row>
    <row r="371" spans="1:17" ht="14.4" customHeight="1" x14ac:dyDescent="0.3">
      <c r="A371" s="737" t="s">
        <v>9376</v>
      </c>
      <c r="B371" s="738" t="s">
        <v>9377</v>
      </c>
      <c r="C371" s="738" t="s">
        <v>6651</v>
      </c>
      <c r="D371" s="738" t="s">
        <v>9388</v>
      </c>
      <c r="E371" s="738" t="s">
        <v>9389</v>
      </c>
      <c r="F371" s="741"/>
      <c r="G371" s="741"/>
      <c r="H371" s="741"/>
      <c r="I371" s="741"/>
      <c r="J371" s="741">
        <v>2</v>
      </c>
      <c r="K371" s="741">
        <v>1138</v>
      </c>
      <c r="L371" s="741">
        <v>1</v>
      </c>
      <c r="M371" s="741">
        <v>569</v>
      </c>
      <c r="N371" s="741">
        <v>1</v>
      </c>
      <c r="O371" s="741">
        <v>569</v>
      </c>
      <c r="P371" s="754">
        <v>0.5</v>
      </c>
      <c r="Q371" s="742">
        <v>569</v>
      </c>
    </row>
    <row r="372" spans="1:17" ht="14.4" customHeight="1" x14ac:dyDescent="0.3">
      <c r="A372" s="737" t="s">
        <v>9376</v>
      </c>
      <c r="B372" s="738" t="s">
        <v>9377</v>
      </c>
      <c r="C372" s="738" t="s">
        <v>6651</v>
      </c>
      <c r="D372" s="738" t="s">
        <v>9390</v>
      </c>
      <c r="E372" s="738" t="s">
        <v>9391</v>
      </c>
      <c r="F372" s="741">
        <v>29</v>
      </c>
      <c r="G372" s="741">
        <v>9338</v>
      </c>
      <c r="H372" s="741">
        <v>0.71473402219670878</v>
      </c>
      <c r="I372" s="741">
        <v>322</v>
      </c>
      <c r="J372" s="741">
        <v>39</v>
      </c>
      <c r="K372" s="741">
        <v>13065</v>
      </c>
      <c r="L372" s="741">
        <v>1</v>
      </c>
      <c r="M372" s="741">
        <v>335</v>
      </c>
      <c r="N372" s="741">
        <v>36</v>
      </c>
      <c r="O372" s="741">
        <v>12096</v>
      </c>
      <c r="P372" s="754">
        <v>0.92583237657864526</v>
      </c>
      <c r="Q372" s="742">
        <v>336</v>
      </c>
    </row>
    <row r="373" spans="1:17" ht="14.4" customHeight="1" x14ac:dyDescent="0.3">
      <c r="A373" s="737" t="s">
        <v>9376</v>
      </c>
      <c r="B373" s="738" t="s">
        <v>9377</v>
      </c>
      <c r="C373" s="738" t="s">
        <v>6651</v>
      </c>
      <c r="D373" s="738" t="s">
        <v>9392</v>
      </c>
      <c r="E373" s="738" t="s">
        <v>9393</v>
      </c>
      <c r="F373" s="741">
        <v>2</v>
      </c>
      <c r="G373" s="741">
        <v>878</v>
      </c>
      <c r="H373" s="741">
        <v>0.21300339640950994</v>
      </c>
      <c r="I373" s="741">
        <v>439</v>
      </c>
      <c r="J373" s="741">
        <v>9</v>
      </c>
      <c r="K373" s="741">
        <v>4122</v>
      </c>
      <c r="L373" s="741">
        <v>1</v>
      </c>
      <c r="M373" s="741">
        <v>458</v>
      </c>
      <c r="N373" s="741">
        <v>4</v>
      </c>
      <c r="O373" s="741">
        <v>1836</v>
      </c>
      <c r="P373" s="754">
        <v>0.44541484716157204</v>
      </c>
      <c r="Q373" s="742">
        <v>459</v>
      </c>
    </row>
    <row r="374" spans="1:17" ht="14.4" customHeight="1" x14ac:dyDescent="0.3">
      <c r="A374" s="737" t="s">
        <v>9376</v>
      </c>
      <c r="B374" s="738" t="s">
        <v>9377</v>
      </c>
      <c r="C374" s="738" t="s">
        <v>6651</v>
      </c>
      <c r="D374" s="738" t="s">
        <v>9394</v>
      </c>
      <c r="E374" s="738" t="s">
        <v>9395</v>
      </c>
      <c r="F374" s="741">
        <v>83</v>
      </c>
      <c r="G374" s="741">
        <v>28303</v>
      </c>
      <c r="H374" s="741">
        <v>0.34074546724133781</v>
      </c>
      <c r="I374" s="741">
        <v>341</v>
      </c>
      <c r="J374" s="741">
        <v>238</v>
      </c>
      <c r="K374" s="741">
        <v>83062</v>
      </c>
      <c r="L374" s="741">
        <v>1</v>
      </c>
      <c r="M374" s="741">
        <v>349</v>
      </c>
      <c r="N374" s="741">
        <v>153</v>
      </c>
      <c r="O374" s="741">
        <v>53397</v>
      </c>
      <c r="P374" s="754">
        <v>0.6428571428571429</v>
      </c>
      <c r="Q374" s="742">
        <v>349</v>
      </c>
    </row>
    <row r="375" spans="1:17" ht="14.4" customHeight="1" x14ac:dyDescent="0.3">
      <c r="A375" s="737" t="s">
        <v>9376</v>
      </c>
      <c r="B375" s="738" t="s">
        <v>9377</v>
      </c>
      <c r="C375" s="738" t="s">
        <v>6651</v>
      </c>
      <c r="D375" s="738" t="s">
        <v>9396</v>
      </c>
      <c r="E375" s="738" t="s">
        <v>9397</v>
      </c>
      <c r="F375" s="741"/>
      <c r="G375" s="741"/>
      <c r="H375" s="741"/>
      <c r="I375" s="741"/>
      <c r="J375" s="741">
        <v>1</v>
      </c>
      <c r="K375" s="741">
        <v>1653</v>
      </c>
      <c r="L375" s="741">
        <v>1</v>
      </c>
      <c r="M375" s="741">
        <v>1653</v>
      </c>
      <c r="N375" s="741">
        <v>1</v>
      </c>
      <c r="O375" s="741">
        <v>1653</v>
      </c>
      <c r="P375" s="754">
        <v>1</v>
      </c>
      <c r="Q375" s="742">
        <v>1653</v>
      </c>
    </row>
    <row r="376" spans="1:17" ht="14.4" customHeight="1" x14ac:dyDescent="0.3">
      <c r="A376" s="737" t="s">
        <v>9376</v>
      </c>
      <c r="B376" s="738" t="s">
        <v>9377</v>
      </c>
      <c r="C376" s="738" t="s">
        <v>6651</v>
      </c>
      <c r="D376" s="738" t="s">
        <v>9398</v>
      </c>
      <c r="E376" s="738" t="s">
        <v>9399</v>
      </c>
      <c r="F376" s="741"/>
      <c r="G376" s="741"/>
      <c r="H376" s="741"/>
      <c r="I376" s="741"/>
      <c r="J376" s="741">
        <v>3</v>
      </c>
      <c r="K376" s="741">
        <v>18678</v>
      </c>
      <c r="L376" s="741">
        <v>1</v>
      </c>
      <c r="M376" s="741">
        <v>6226</v>
      </c>
      <c r="N376" s="741">
        <v>1</v>
      </c>
      <c r="O376" s="741">
        <v>6231</v>
      </c>
      <c r="P376" s="754">
        <v>0.33360102794731772</v>
      </c>
      <c r="Q376" s="742">
        <v>6231</v>
      </c>
    </row>
    <row r="377" spans="1:17" ht="14.4" customHeight="1" x14ac:dyDescent="0.3">
      <c r="A377" s="737" t="s">
        <v>9376</v>
      </c>
      <c r="B377" s="738" t="s">
        <v>9377</v>
      </c>
      <c r="C377" s="738" t="s">
        <v>6651</v>
      </c>
      <c r="D377" s="738" t="s">
        <v>8696</v>
      </c>
      <c r="E377" s="738" t="s">
        <v>8697</v>
      </c>
      <c r="F377" s="741"/>
      <c r="G377" s="741"/>
      <c r="H377" s="741"/>
      <c r="I377" s="741"/>
      <c r="J377" s="741">
        <v>7</v>
      </c>
      <c r="K377" s="741">
        <v>819</v>
      </c>
      <c r="L377" s="741">
        <v>1</v>
      </c>
      <c r="M377" s="741">
        <v>117</v>
      </c>
      <c r="N377" s="741">
        <v>1</v>
      </c>
      <c r="O377" s="741">
        <v>117</v>
      </c>
      <c r="P377" s="754">
        <v>0.14285714285714285</v>
      </c>
      <c r="Q377" s="742">
        <v>117</v>
      </c>
    </row>
    <row r="378" spans="1:17" ht="14.4" customHeight="1" x14ac:dyDescent="0.3">
      <c r="A378" s="737" t="s">
        <v>9376</v>
      </c>
      <c r="B378" s="738" t="s">
        <v>9377</v>
      </c>
      <c r="C378" s="738" t="s">
        <v>6651</v>
      </c>
      <c r="D378" s="738" t="s">
        <v>9400</v>
      </c>
      <c r="E378" s="738" t="s">
        <v>9401</v>
      </c>
      <c r="F378" s="741"/>
      <c r="G378" s="741"/>
      <c r="H378" s="741"/>
      <c r="I378" s="741"/>
      <c r="J378" s="741"/>
      <c r="K378" s="741"/>
      <c r="L378" s="741"/>
      <c r="M378" s="741"/>
      <c r="N378" s="741">
        <v>2</v>
      </c>
      <c r="O378" s="741">
        <v>98</v>
      </c>
      <c r="P378" s="754"/>
      <c r="Q378" s="742">
        <v>49</v>
      </c>
    </row>
    <row r="379" spans="1:17" ht="14.4" customHeight="1" x14ac:dyDescent="0.3">
      <c r="A379" s="737" t="s">
        <v>9376</v>
      </c>
      <c r="B379" s="738" t="s">
        <v>9377</v>
      </c>
      <c r="C379" s="738" t="s">
        <v>6651</v>
      </c>
      <c r="D379" s="738" t="s">
        <v>9402</v>
      </c>
      <c r="E379" s="738" t="s">
        <v>9403</v>
      </c>
      <c r="F379" s="741">
        <v>1</v>
      </c>
      <c r="G379" s="741">
        <v>376</v>
      </c>
      <c r="H379" s="741">
        <v>0.48578811369509045</v>
      </c>
      <c r="I379" s="741">
        <v>376</v>
      </c>
      <c r="J379" s="741">
        <v>2</v>
      </c>
      <c r="K379" s="741">
        <v>774</v>
      </c>
      <c r="L379" s="741">
        <v>1</v>
      </c>
      <c r="M379" s="741">
        <v>387</v>
      </c>
      <c r="N379" s="741">
        <v>4</v>
      </c>
      <c r="O379" s="741">
        <v>1564</v>
      </c>
      <c r="P379" s="754">
        <v>2.0206718346253232</v>
      </c>
      <c r="Q379" s="742">
        <v>391</v>
      </c>
    </row>
    <row r="380" spans="1:17" ht="14.4" customHeight="1" x14ac:dyDescent="0.3">
      <c r="A380" s="737" t="s">
        <v>9376</v>
      </c>
      <c r="B380" s="738" t="s">
        <v>9377</v>
      </c>
      <c r="C380" s="738" t="s">
        <v>6651</v>
      </c>
      <c r="D380" s="738" t="s">
        <v>9404</v>
      </c>
      <c r="E380" s="738" t="s">
        <v>9405</v>
      </c>
      <c r="F380" s="741"/>
      <c r="G380" s="741"/>
      <c r="H380" s="741"/>
      <c r="I380" s="741"/>
      <c r="J380" s="741">
        <v>3</v>
      </c>
      <c r="K380" s="741">
        <v>114</v>
      </c>
      <c r="L380" s="741">
        <v>1</v>
      </c>
      <c r="M380" s="741">
        <v>38</v>
      </c>
      <c r="N380" s="741">
        <v>2</v>
      </c>
      <c r="O380" s="741">
        <v>76</v>
      </c>
      <c r="P380" s="754">
        <v>0.66666666666666663</v>
      </c>
      <c r="Q380" s="742">
        <v>38</v>
      </c>
    </row>
    <row r="381" spans="1:17" ht="14.4" customHeight="1" x14ac:dyDescent="0.3">
      <c r="A381" s="737" t="s">
        <v>9376</v>
      </c>
      <c r="B381" s="738" t="s">
        <v>9377</v>
      </c>
      <c r="C381" s="738" t="s">
        <v>6651</v>
      </c>
      <c r="D381" s="738" t="s">
        <v>8698</v>
      </c>
      <c r="E381" s="738" t="s">
        <v>8699</v>
      </c>
      <c r="F381" s="741">
        <v>1</v>
      </c>
      <c r="G381" s="741">
        <v>676</v>
      </c>
      <c r="H381" s="741">
        <v>0.32007575757575757</v>
      </c>
      <c r="I381" s="741">
        <v>676</v>
      </c>
      <c r="J381" s="741">
        <v>3</v>
      </c>
      <c r="K381" s="741">
        <v>2112</v>
      </c>
      <c r="L381" s="741">
        <v>1</v>
      </c>
      <c r="M381" s="741">
        <v>704</v>
      </c>
      <c r="N381" s="741">
        <v>4</v>
      </c>
      <c r="O381" s="741">
        <v>2820</v>
      </c>
      <c r="P381" s="754">
        <v>1.3352272727272727</v>
      </c>
      <c r="Q381" s="742">
        <v>705</v>
      </c>
    </row>
    <row r="382" spans="1:17" ht="14.4" customHeight="1" x14ac:dyDescent="0.3">
      <c r="A382" s="737" t="s">
        <v>9376</v>
      </c>
      <c r="B382" s="738" t="s">
        <v>9377</v>
      </c>
      <c r="C382" s="738" t="s">
        <v>6651</v>
      </c>
      <c r="D382" s="738" t="s">
        <v>9406</v>
      </c>
      <c r="E382" s="738" t="s">
        <v>9407</v>
      </c>
      <c r="F382" s="741"/>
      <c r="G382" s="741"/>
      <c r="H382" s="741"/>
      <c r="I382" s="741"/>
      <c r="J382" s="741">
        <v>1</v>
      </c>
      <c r="K382" s="741">
        <v>147</v>
      </c>
      <c r="L382" s="741">
        <v>1</v>
      </c>
      <c r="M382" s="741">
        <v>147</v>
      </c>
      <c r="N382" s="741"/>
      <c r="O382" s="741"/>
      <c r="P382" s="754"/>
      <c r="Q382" s="742"/>
    </row>
    <row r="383" spans="1:17" ht="14.4" customHeight="1" x14ac:dyDescent="0.3">
      <c r="A383" s="737" t="s">
        <v>9376</v>
      </c>
      <c r="B383" s="738" t="s">
        <v>9377</v>
      </c>
      <c r="C383" s="738" t="s">
        <v>6651</v>
      </c>
      <c r="D383" s="738" t="s">
        <v>9408</v>
      </c>
      <c r="E383" s="738" t="s">
        <v>9409</v>
      </c>
      <c r="F383" s="741">
        <v>77</v>
      </c>
      <c r="G383" s="741">
        <v>21945</v>
      </c>
      <c r="H383" s="741">
        <v>0.64453125</v>
      </c>
      <c r="I383" s="741">
        <v>285</v>
      </c>
      <c r="J383" s="741">
        <v>112</v>
      </c>
      <c r="K383" s="741">
        <v>34048</v>
      </c>
      <c r="L383" s="741">
        <v>1</v>
      </c>
      <c r="M383" s="741">
        <v>304</v>
      </c>
      <c r="N383" s="741">
        <v>87</v>
      </c>
      <c r="O383" s="741">
        <v>26535</v>
      </c>
      <c r="P383" s="754">
        <v>0.77934093045112784</v>
      </c>
      <c r="Q383" s="742">
        <v>305</v>
      </c>
    </row>
    <row r="384" spans="1:17" ht="14.4" customHeight="1" x14ac:dyDescent="0.3">
      <c r="A384" s="737" t="s">
        <v>9376</v>
      </c>
      <c r="B384" s="738" t="s">
        <v>9377</v>
      </c>
      <c r="C384" s="738" t="s">
        <v>6651</v>
      </c>
      <c r="D384" s="738" t="s">
        <v>9410</v>
      </c>
      <c r="E384" s="738" t="s">
        <v>9411</v>
      </c>
      <c r="F384" s="741">
        <v>61</v>
      </c>
      <c r="G384" s="741">
        <v>28182</v>
      </c>
      <c r="H384" s="741">
        <v>0.64827935222672062</v>
      </c>
      <c r="I384" s="741">
        <v>462</v>
      </c>
      <c r="J384" s="741">
        <v>88</v>
      </c>
      <c r="K384" s="741">
        <v>43472</v>
      </c>
      <c r="L384" s="741">
        <v>1</v>
      </c>
      <c r="M384" s="741">
        <v>494</v>
      </c>
      <c r="N384" s="741">
        <v>100</v>
      </c>
      <c r="O384" s="741">
        <v>49400</v>
      </c>
      <c r="P384" s="754">
        <v>1.1363636363636365</v>
      </c>
      <c r="Q384" s="742">
        <v>494</v>
      </c>
    </row>
    <row r="385" spans="1:17" ht="14.4" customHeight="1" x14ac:dyDescent="0.3">
      <c r="A385" s="737" t="s">
        <v>9376</v>
      </c>
      <c r="B385" s="738" t="s">
        <v>9377</v>
      </c>
      <c r="C385" s="738" t="s">
        <v>6651</v>
      </c>
      <c r="D385" s="738" t="s">
        <v>9412</v>
      </c>
      <c r="E385" s="738" t="s">
        <v>9413</v>
      </c>
      <c r="F385" s="741">
        <v>118</v>
      </c>
      <c r="G385" s="741">
        <v>42008</v>
      </c>
      <c r="H385" s="741">
        <v>0.67180553334399484</v>
      </c>
      <c r="I385" s="741">
        <v>356</v>
      </c>
      <c r="J385" s="741">
        <v>169</v>
      </c>
      <c r="K385" s="741">
        <v>62530</v>
      </c>
      <c r="L385" s="741">
        <v>1</v>
      </c>
      <c r="M385" s="741">
        <v>370</v>
      </c>
      <c r="N385" s="741">
        <v>156</v>
      </c>
      <c r="O385" s="741">
        <v>57720</v>
      </c>
      <c r="P385" s="754">
        <v>0.92307692307692313</v>
      </c>
      <c r="Q385" s="742">
        <v>370</v>
      </c>
    </row>
    <row r="386" spans="1:17" ht="14.4" customHeight="1" x14ac:dyDescent="0.3">
      <c r="A386" s="737" t="s">
        <v>9376</v>
      </c>
      <c r="B386" s="738" t="s">
        <v>9377</v>
      </c>
      <c r="C386" s="738" t="s">
        <v>6651</v>
      </c>
      <c r="D386" s="738" t="s">
        <v>9414</v>
      </c>
      <c r="E386" s="738" t="s">
        <v>9415</v>
      </c>
      <c r="F386" s="741">
        <v>16</v>
      </c>
      <c r="G386" s="741">
        <v>1680</v>
      </c>
      <c r="H386" s="741">
        <v>0.84084084084084088</v>
      </c>
      <c r="I386" s="741">
        <v>105</v>
      </c>
      <c r="J386" s="741">
        <v>18</v>
      </c>
      <c r="K386" s="741">
        <v>1998</v>
      </c>
      <c r="L386" s="741">
        <v>1</v>
      </c>
      <c r="M386" s="741">
        <v>111</v>
      </c>
      <c r="N386" s="741">
        <v>25</v>
      </c>
      <c r="O386" s="741">
        <v>2775</v>
      </c>
      <c r="P386" s="754">
        <v>1.3888888888888888</v>
      </c>
      <c r="Q386" s="742">
        <v>111</v>
      </c>
    </row>
    <row r="387" spans="1:17" ht="14.4" customHeight="1" x14ac:dyDescent="0.3">
      <c r="A387" s="737" t="s">
        <v>9376</v>
      </c>
      <c r="B387" s="738" t="s">
        <v>9377</v>
      </c>
      <c r="C387" s="738" t="s">
        <v>6651</v>
      </c>
      <c r="D387" s="738" t="s">
        <v>9416</v>
      </c>
      <c r="E387" s="738" t="s">
        <v>9417</v>
      </c>
      <c r="F387" s="741">
        <v>5</v>
      </c>
      <c r="G387" s="741">
        <v>585</v>
      </c>
      <c r="H387" s="741">
        <v>0.66857142857142859</v>
      </c>
      <c r="I387" s="741">
        <v>117</v>
      </c>
      <c r="J387" s="741">
        <v>7</v>
      </c>
      <c r="K387" s="741">
        <v>875</v>
      </c>
      <c r="L387" s="741">
        <v>1</v>
      </c>
      <c r="M387" s="741">
        <v>125</v>
      </c>
      <c r="N387" s="741">
        <v>10</v>
      </c>
      <c r="O387" s="741">
        <v>1250</v>
      </c>
      <c r="P387" s="754">
        <v>1.4285714285714286</v>
      </c>
      <c r="Q387" s="742">
        <v>125</v>
      </c>
    </row>
    <row r="388" spans="1:17" ht="14.4" customHeight="1" x14ac:dyDescent="0.3">
      <c r="A388" s="737" t="s">
        <v>9376</v>
      </c>
      <c r="B388" s="738" t="s">
        <v>9377</v>
      </c>
      <c r="C388" s="738" t="s">
        <v>6651</v>
      </c>
      <c r="D388" s="738" t="s">
        <v>8700</v>
      </c>
      <c r="E388" s="738" t="s">
        <v>8701</v>
      </c>
      <c r="F388" s="741"/>
      <c r="G388" s="741"/>
      <c r="H388" s="741"/>
      <c r="I388" s="741"/>
      <c r="J388" s="741">
        <v>15</v>
      </c>
      <c r="K388" s="741">
        <v>7425</v>
      </c>
      <c r="L388" s="741">
        <v>1</v>
      </c>
      <c r="M388" s="741">
        <v>495</v>
      </c>
      <c r="N388" s="741">
        <v>6</v>
      </c>
      <c r="O388" s="741">
        <v>2970</v>
      </c>
      <c r="P388" s="754">
        <v>0.4</v>
      </c>
      <c r="Q388" s="742">
        <v>495</v>
      </c>
    </row>
    <row r="389" spans="1:17" ht="14.4" customHeight="1" x14ac:dyDescent="0.3">
      <c r="A389" s="737" t="s">
        <v>9376</v>
      </c>
      <c r="B389" s="738" t="s">
        <v>9377</v>
      </c>
      <c r="C389" s="738" t="s">
        <v>6651</v>
      </c>
      <c r="D389" s="738" t="s">
        <v>9418</v>
      </c>
      <c r="E389" s="738" t="s">
        <v>9419</v>
      </c>
      <c r="F389" s="741">
        <v>30</v>
      </c>
      <c r="G389" s="741">
        <v>13110</v>
      </c>
      <c r="H389" s="741">
        <v>0.56372549019607843</v>
      </c>
      <c r="I389" s="741">
        <v>437</v>
      </c>
      <c r="J389" s="741">
        <v>51</v>
      </c>
      <c r="K389" s="741">
        <v>23256</v>
      </c>
      <c r="L389" s="741">
        <v>1</v>
      </c>
      <c r="M389" s="741">
        <v>456</v>
      </c>
      <c r="N389" s="741">
        <v>48</v>
      </c>
      <c r="O389" s="741">
        <v>21888</v>
      </c>
      <c r="P389" s="754">
        <v>0.94117647058823528</v>
      </c>
      <c r="Q389" s="742">
        <v>456</v>
      </c>
    </row>
    <row r="390" spans="1:17" ht="14.4" customHeight="1" x14ac:dyDescent="0.3">
      <c r="A390" s="737" t="s">
        <v>9376</v>
      </c>
      <c r="B390" s="738" t="s">
        <v>9377</v>
      </c>
      <c r="C390" s="738" t="s">
        <v>6651</v>
      </c>
      <c r="D390" s="738" t="s">
        <v>9420</v>
      </c>
      <c r="E390" s="738" t="s">
        <v>9421</v>
      </c>
      <c r="F390" s="741">
        <v>166</v>
      </c>
      <c r="G390" s="741">
        <v>8964</v>
      </c>
      <c r="H390" s="741">
        <v>0.95402298850574707</v>
      </c>
      <c r="I390" s="741">
        <v>54</v>
      </c>
      <c r="J390" s="741">
        <v>162</v>
      </c>
      <c r="K390" s="741">
        <v>9396</v>
      </c>
      <c r="L390" s="741">
        <v>1</v>
      </c>
      <c r="M390" s="741">
        <v>58</v>
      </c>
      <c r="N390" s="741">
        <v>160</v>
      </c>
      <c r="O390" s="741">
        <v>9280</v>
      </c>
      <c r="P390" s="754">
        <v>0.98765432098765427</v>
      </c>
      <c r="Q390" s="742">
        <v>58</v>
      </c>
    </row>
    <row r="391" spans="1:17" ht="14.4" customHeight="1" x14ac:dyDescent="0.3">
      <c r="A391" s="737" t="s">
        <v>9376</v>
      </c>
      <c r="B391" s="738" t="s">
        <v>9377</v>
      </c>
      <c r="C391" s="738" t="s">
        <v>6651</v>
      </c>
      <c r="D391" s="738" t="s">
        <v>8759</v>
      </c>
      <c r="E391" s="738" t="s">
        <v>8760</v>
      </c>
      <c r="F391" s="741"/>
      <c r="G391" s="741"/>
      <c r="H391" s="741"/>
      <c r="I391" s="741"/>
      <c r="J391" s="741"/>
      <c r="K391" s="741"/>
      <c r="L391" s="741"/>
      <c r="M391" s="741"/>
      <c r="N391" s="741">
        <v>4</v>
      </c>
      <c r="O391" s="741">
        <v>39048</v>
      </c>
      <c r="P391" s="754"/>
      <c r="Q391" s="742">
        <v>9762</v>
      </c>
    </row>
    <row r="392" spans="1:17" ht="14.4" customHeight="1" x14ac:dyDescent="0.3">
      <c r="A392" s="737" t="s">
        <v>9376</v>
      </c>
      <c r="B392" s="738" t="s">
        <v>9377</v>
      </c>
      <c r="C392" s="738" t="s">
        <v>6651</v>
      </c>
      <c r="D392" s="738" t="s">
        <v>9422</v>
      </c>
      <c r="E392" s="738" t="s">
        <v>9423</v>
      </c>
      <c r="F392" s="741">
        <v>197</v>
      </c>
      <c r="G392" s="741">
        <v>33293</v>
      </c>
      <c r="H392" s="741">
        <v>0.61768089053803343</v>
      </c>
      <c r="I392" s="741">
        <v>169</v>
      </c>
      <c r="J392" s="741">
        <v>308</v>
      </c>
      <c r="K392" s="741">
        <v>53900</v>
      </c>
      <c r="L392" s="741">
        <v>1</v>
      </c>
      <c r="M392" s="741">
        <v>175</v>
      </c>
      <c r="N392" s="741">
        <v>262</v>
      </c>
      <c r="O392" s="741">
        <v>46112</v>
      </c>
      <c r="P392" s="754">
        <v>0.8555102040816327</v>
      </c>
      <c r="Q392" s="742">
        <v>176</v>
      </c>
    </row>
    <row r="393" spans="1:17" ht="14.4" customHeight="1" x14ac:dyDescent="0.3">
      <c r="A393" s="737" t="s">
        <v>9376</v>
      </c>
      <c r="B393" s="738" t="s">
        <v>9377</v>
      </c>
      <c r="C393" s="738" t="s">
        <v>6651</v>
      </c>
      <c r="D393" s="738" t="s">
        <v>8704</v>
      </c>
      <c r="E393" s="738" t="s">
        <v>8705</v>
      </c>
      <c r="F393" s="741">
        <v>10</v>
      </c>
      <c r="G393" s="741">
        <v>810</v>
      </c>
      <c r="H393" s="741">
        <v>1.588235294117647</v>
      </c>
      <c r="I393" s="741">
        <v>81</v>
      </c>
      <c r="J393" s="741">
        <v>6</v>
      </c>
      <c r="K393" s="741">
        <v>510</v>
      </c>
      <c r="L393" s="741">
        <v>1</v>
      </c>
      <c r="M393" s="741">
        <v>85</v>
      </c>
      <c r="N393" s="741">
        <v>12</v>
      </c>
      <c r="O393" s="741">
        <v>1020</v>
      </c>
      <c r="P393" s="754">
        <v>2</v>
      </c>
      <c r="Q393" s="742">
        <v>85</v>
      </c>
    </row>
    <row r="394" spans="1:17" ht="14.4" customHeight="1" x14ac:dyDescent="0.3">
      <c r="A394" s="737" t="s">
        <v>9376</v>
      </c>
      <c r="B394" s="738" t="s">
        <v>9377</v>
      </c>
      <c r="C394" s="738" t="s">
        <v>6651</v>
      </c>
      <c r="D394" s="738" t="s">
        <v>9424</v>
      </c>
      <c r="E394" s="738" t="s">
        <v>9425</v>
      </c>
      <c r="F394" s="741"/>
      <c r="G394" s="741"/>
      <c r="H394" s="741"/>
      <c r="I394" s="741"/>
      <c r="J394" s="741">
        <v>1</v>
      </c>
      <c r="K394" s="741">
        <v>178</v>
      </c>
      <c r="L394" s="741">
        <v>1</v>
      </c>
      <c r="M394" s="741">
        <v>178</v>
      </c>
      <c r="N394" s="741"/>
      <c r="O394" s="741"/>
      <c r="P394" s="754"/>
      <c r="Q394" s="742"/>
    </row>
    <row r="395" spans="1:17" ht="14.4" customHeight="1" x14ac:dyDescent="0.3">
      <c r="A395" s="737" t="s">
        <v>9376</v>
      </c>
      <c r="B395" s="738" t="s">
        <v>9377</v>
      </c>
      <c r="C395" s="738" t="s">
        <v>6651</v>
      </c>
      <c r="D395" s="738" t="s">
        <v>9426</v>
      </c>
      <c r="E395" s="738" t="s">
        <v>9427</v>
      </c>
      <c r="F395" s="741">
        <v>8</v>
      </c>
      <c r="G395" s="741">
        <v>1304</v>
      </c>
      <c r="H395" s="741">
        <v>0.96449704142011838</v>
      </c>
      <c r="I395" s="741">
        <v>163</v>
      </c>
      <c r="J395" s="741">
        <v>8</v>
      </c>
      <c r="K395" s="741">
        <v>1352</v>
      </c>
      <c r="L395" s="741">
        <v>1</v>
      </c>
      <c r="M395" s="741">
        <v>169</v>
      </c>
      <c r="N395" s="741">
        <v>6</v>
      </c>
      <c r="O395" s="741">
        <v>1020</v>
      </c>
      <c r="P395" s="754">
        <v>0.75443786982248517</v>
      </c>
      <c r="Q395" s="742">
        <v>170</v>
      </c>
    </row>
    <row r="396" spans="1:17" ht="14.4" customHeight="1" x14ac:dyDescent="0.3">
      <c r="A396" s="737" t="s">
        <v>9376</v>
      </c>
      <c r="B396" s="738" t="s">
        <v>9377</v>
      </c>
      <c r="C396" s="738" t="s">
        <v>6651</v>
      </c>
      <c r="D396" s="738" t="s">
        <v>9428</v>
      </c>
      <c r="E396" s="738" t="s">
        <v>9429</v>
      </c>
      <c r="F396" s="741">
        <v>1</v>
      </c>
      <c r="G396" s="741">
        <v>170</v>
      </c>
      <c r="H396" s="741"/>
      <c r="I396" s="741">
        <v>170</v>
      </c>
      <c r="J396" s="741"/>
      <c r="K396" s="741"/>
      <c r="L396" s="741"/>
      <c r="M396" s="741"/>
      <c r="N396" s="741">
        <v>1</v>
      </c>
      <c r="O396" s="741">
        <v>176</v>
      </c>
      <c r="P396" s="754"/>
      <c r="Q396" s="742">
        <v>176</v>
      </c>
    </row>
    <row r="397" spans="1:17" ht="14.4" customHeight="1" x14ac:dyDescent="0.3">
      <c r="A397" s="737" t="s">
        <v>9376</v>
      </c>
      <c r="B397" s="738" t="s">
        <v>9377</v>
      </c>
      <c r="C397" s="738" t="s">
        <v>6651</v>
      </c>
      <c r="D397" s="738" t="s">
        <v>9430</v>
      </c>
      <c r="E397" s="738" t="s">
        <v>9431</v>
      </c>
      <c r="F397" s="741">
        <v>2</v>
      </c>
      <c r="G397" s="741">
        <v>494</v>
      </c>
      <c r="H397" s="741">
        <v>0.93916349809885935</v>
      </c>
      <c r="I397" s="741">
        <v>247</v>
      </c>
      <c r="J397" s="741">
        <v>2</v>
      </c>
      <c r="K397" s="741">
        <v>526</v>
      </c>
      <c r="L397" s="741">
        <v>1</v>
      </c>
      <c r="M397" s="741">
        <v>263</v>
      </c>
      <c r="N397" s="741">
        <v>4</v>
      </c>
      <c r="O397" s="741">
        <v>1056</v>
      </c>
      <c r="P397" s="754">
        <v>2.0076045627376424</v>
      </c>
      <c r="Q397" s="742">
        <v>264</v>
      </c>
    </row>
    <row r="398" spans="1:17" ht="14.4" customHeight="1" x14ac:dyDescent="0.3">
      <c r="A398" s="737" t="s">
        <v>9376</v>
      </c>
      <c r="B398" s="738" t="s">
        <v>9377</v>
      </c>
      <c r="C398" s="738" t="s">
        <v>6651</v>
      </c>
      <c r="D398" s="738" t="s">
        <v>9432</v>
      </c>
      <c r="E398" s="738" t="s">
        <v>9433</v>
      </c>
      <c r="F398" s="741"/>
      <c r="G398" s="741"/>
      <c r="H398" s="741"/>
      <c r="I398" s="741"/>
      <c r="J398" s="741">
        <v>9</v>
      </c>
      <c r="K398" s="741">
        <v>19170</v>
      </c>
      <c r="L398" s="741">
        <v>1</v>
      </c>
      <c r="M398" s="741">
        <v>2130</v>
      </c>
      <c r="N398" s="741">
        <v>12</v>
      </c>
      <c r="O398" s="741">
        <v>25572</v>
      </c>
      <c r="P398" s="754">
        <v>1.3339593114241002</v>
      </c>
      <c r="Q398" s="742">
        <v>2131</v>
      </c>
    </row>
    <row r="399" spans="1:17" ht="14.4" customHeight="1" x14ac:dyDescent="0.3">
      <c r="A399" s="737" t="s">
        <v>9376</v>
      </c>
      <c r="B399" s="738" t="s">
        <v>9377</v>
      </c>
      <c r="C399" s="738" t="s">
        <v>6651</v>
      </c>
      <c r="D399" s="738" t="s">
        <v>9434</v>
      </c>
      <c r="E399" s="738" t="s">
        <v>9435</v>
      </c>
      <c r="F399" s="741"/>
      <c r="G399" s="741"/>
      <c r="H399" s="741"/>
      <c r="I399" s="741"/>
      <c r="J399" s="741">
        <v>12</v>
      </c>
      <c r="K399" s="741">
        <v>2904</v>
      </c>
      <c r="L399" s="741">
        <v>1</v>
      </c>
      <c r="M399" s="741">
        <v>242</v>
      </c>
      <c r="N399" s="741">
        <v>6</v>
      </c>
      <c r="O399" s="741">
        <v>1452</v>
      </c>
      <c r="P399" s="754">
        <v>0.5</v>
      </c>
      <c r="Q399" s="742">
        <v>242</v>
      </c>
    </row>
    <row r="400" spans="1:17" ht="14.4" customHeight="1" x14ac:dyDescent="0.3">
      <c r="A400" s="737" t="s">
        <v>9376</v>
      </c>
      <c r="B400" s="738" t="s">
        <v>9377</v>
      </c>
      <c r="C400" s="738" t="s">
        <v>6651</v>
      </c>
      <c r="D400" s="738" t="s">
        <v>9436</v>
      </c>
      <c r="E400" s="738" t="s">
        <v>9437</v>
      </c>
      <c r="F400" s="741">
        <v>1</v>
      </c>
      <c r="G400" s="741">
        <v>418</v>
      </c>
      <c r="H400" s="741"/>
      <c r="I400" s="741">
        <v>418</v>
      </c>
      <c r="J400" s="741"/>
      <c r="K400" s="741"/>
      <c r="L400" s="741"/>
      <c r="M400" s="741"/>
      <c r="N400" s="741">
        <v>1</v>
      </c>
      <c r="O400" s="741">
        <v>424</v>
      </c>
      <c r="P400" s="754"/>
      <c r="Q400" s="742">
        <v>424</v>
      </c>
    </row>
    <row r="401" spans="1:17" ht="14.4" customHeight="1" x14ac:dyDescent="0.3">
      <c r="A401" s="737" t="s">
        <v>9376</v>
      </c>
      <c r="B401" s="738" t="s">
        <v>9377</v>
      </c>
      <c r="C401" s="738" t="s">
        <v>6651</v>
      </c>
      <c r="D401" s="738" t="s">
        <v>9438</v>
      </c>
      <c r="E401" s="738" t="s">
        <v>9439</v>
      </c>
      <c r="F401" s="741"/>
      <c r="G401" s="741"/>
      <c r="H401" s="741"/>
      <c r="I401" s="741"/>
      <c r="J401" s="741">
        <v>3</v>
      </c>
      <c r="K401" s="741">
        <v>15648</v>
      </c>
      <c r="L401" s="741">
        <v>1</v>
      </c>
      <c r="M401" s="741">
        <v>5216</v>
      </c>
      <c r="N401" s="741">
        <v>2</v>
      </c>
      <c r="O401" s="741">
        <v>10440</v>
      </c>
      <c r="P401" s="754">
        <v>0.66717791411042948</v>
      </c>
      <c r="Q401" s="742">
        <v>5220</v>
      </c>
    </row>
    <row r="402" spans="1:17" ht="14.4" customHeight="1" x14ac:dyDescent="0.3">
      <c r="A402" s="737" t="s">
        <v>9376</v>
      </c>
      <c r="B402" s="738" t="s">
        <v>9377</v>
      </c>
      <c r="C402" s="738" t="s">
        <v>6651</v>
      </c>
      <c r="D402" s="738" t="s">
        <v>9440</v>
      </c>
      <c r="E402" s="738" t="s">
        <v>9441</v>
      </c>
      <c r="F402" s="741">
        <v>1</v>
      </c>
      <c r="G402" s="741">
        <v>269</v>
      </c>
      <c r="H402" s="741"/>
      <c r="I402" s="741">
        <v>269</v>
      </c>
      <c r="J402" s="741"/>
      <c r="K402" s="741"/>
      <c r="L402" s="741"/>
      <c r="M402" s="741"/>
      <c r="N402" s="741"/>
      <c r="O402" s="741"/>
      <c r="P402" s="754"/>
      <c r="Q402" s="742"/>
    </row>
    <row r="403" spans="1:17" ht="14.4" customHeight="1" x14ac:dyDescent="0.3">
      <c r="A403" s="737" t="s">
        <v>9442</v>
      </c>
      <c r="B403" s="738" t="s">
        <v>9443</v>
      </c>
      <c r="C403" s="738" t="s">
        <v>6651</v>
      </c>
      <c r="D403" s="738" t="s">
        <v>9444</v>
      </c>
      <c r="E403" s="738" t="s">
        <v>9445</v>
      </c>
      <c r="F403" s="741">
        <v>268</v>
      </c>
      <c r="G403" s="741">
        <v>43148</v>
      </c>
      <c r="H403" s="741">
        <v>0.73572390744624616</v>
      </c>
      <c r="I403" s="741">
        <v>161</v>
      </c>
      <c r="J403" s="741">
        <v>339</v>
      </c>
      <c r="K403" s="741">
        <v>58647</v>
      </c>
      <c r="L403" s="741">
        <v>1</v>
      </c>
      <c r="M403" s="741">
        <v>173</v>
      </c>
      <c r="N403" s="741">
        <v>304</v>
      </c>
      <c r="O403" s="741">
        <v>52592</v>
      </c>
      <c r="P403" s="754">
        <v>0.89675516224188789</v>
      </c>
      <c r="Q403" s="742">
        <v>173</v>
      </c>
    </row>
    <row r="404" spans="1:17" ht="14.4" customHeight="1" x14ac:dyDescent="0.3">
      <c r="A404" s="737" t="s">
        <v>9442</v>
      </c>
      <c r="B404" s="738" t="s">
        <v>9443</v>
      </c>
      <c r="C404" s="738" t="s">
        <v>6651</v>
      </c>
      <c r="D404" s="738" t="s">
        <v>9446</v>
      </c>
      <c r="E404" s="738" t="s">
        <v>9447</v>
      </c>
      <c r="F404" s="741">
        <v>61</v>
      </c>
      <c r="G404" s="741">
        <v>71309</v>
      </c>
      <c r="H404" s="741">
        <v>0.47867705795087634</v>
      </c>
      <c r="I404" s="741">
        <v>1169</v>
      </c>
      <c r="J404" s="741">
        <v>127</v>
      </c>
      <c r="K404" s="741">
        <v>148971</v>
      </c>
      <c r="L404" s="741">
        <v>1</v>
      </c>
      <c r="M404" s="741">
        <v>1173</v>
      </c>
      <c r="N404" s="741">
        <v>169</v>
      </c>
      <c r="O404" s="741">
        <v>180830</v>
      </c>
      <c r="P404" s="754">
        <v>1.2138604157856228</v>
      </c>
      <c r="Q404" s="742">
        <v>1070</v>
      </c>
    </row>
    <row r="405" spans="1:17" ht="14.4" customHeight="1" x14ac:dyDescent="0.3">
      <c r="A405" s="737" t="s">
        <v>9442</v>
      </c>
      <c r="B405" s="738" t="s">
        <v>9443</v>
      </c>
      <c r="C405" s="738" t="s">
        <v>6651</v>
      </c>
      <c r="D405" s="738" t="s">
        <v>9448</v>
      </c>
      <c r="E405" s="738" t="s">
        <v>9449</v>
      </c>
      <c r="F405" s="741">
        <v>1304</v>
      </c>
      <c r="G405" s="741">
        <v>52160</v>
      </c>
      <c r="H405" s="741">
        <v>1.1878572567238277</v>
      </c>
      <c r="I405" s="741">
        <v>40</v>
      </c>
      <c r="J405" s="741">
        <v>1071</v>
      </c>
      <c r="K405" s="741">
        <v>43911</v>
      </c>
      <c r="L405" s="741">
        <v>1</v>
      </c>
      <c r="M405" s="741">
        <v>41</v>
      </c>
      <c r="N405" s="741">
        <v>1058</v>
      </c>
      <c r="O405" s="741">
        <v>48668</v>
      </c>
      <c r="P405" s="754">
        <v>1.108332763999909</v>
      </c>
      <c r="Q405" s="742">
        <v>46</v>
      </c>
    </row>
    <row r="406" spans="1:17" ht="14.4" customHeight="1" x14ac:dyDescent="0.3">
      <c r="A406" s="737" t="s">
        <v>9442</v>
      </c>
      <c r="B406" s="738" t="s">
        <v>9443</v>
      </c>
      <c r="C406" s="738" t="s">
        <v>6651</v>
      </c>
      <c r="D406" s="738" t="s">
        <v>9350</v>
      </c>
      <c r="E406" s="738" t="s">
        <v>9351</v>
      </c>
      <c r="F406" s="741">
        <v>23</v>
      </c>
      <c r="G406" s="741">
        <v>8809</v>
      </c>
      <c r="H406" s="741">
        <v>0.65543154761904765</v>
      </c>
      <c r="I406" s="741">
        <v>383</v>
      </c>
      <c r="J406" s="741">
        <v>35</v>
      </c>
      <c r="K406" s="741">
        <v>13440</v>
      </c>
      <c r="L406" s="741">
        <v>1</v>
      </c>
      <c r="M406" s="741">
        <v>384</v>
      </c>
      <c r="N406" s="741">
        <v>33</v>
      </c>
      <c r="O406" s="741">
        <v>11451</v>
      </c>
      <c r="P406" s="754">
        <v>0.85200892857142863</v>
      </c>
      <c r="Q406" s="742">
        <v>347</v>
      </c>
    </row>
    <row r="407" spans="1:17" ht="14.4" customHeight="1" x14ac:dyDescent="0.3">
      <c r="A407" s="737" t="s">
        <v>9442</v>
      </c>
      <c r="B407" s="738" t="s">
        <v>9443</v>
      </c>
      <c r="C407" s="738" t="s">
        <v>6651</v>
      </c>
      <c r="D407" s="738" t="s">
        <v>9450</v>
      </c>
      <c r="E407" s="738" t="s">
        <v>9451</v>
      </c>
      <c r="F407" s="741">
        <v>233</v>
      </c>
      <c r="G407" s="741">
        <v>8621</v>
      </c>
      <c r="H407" s="741">
        <v>0.93951612903225812</v>
      </c>
      <c r="I407" s="741">
        <v>37</v>
      </c>
      <c r="J407" s="741">
        <v>248</v>
      </c>
      <c r="K407" s="741">
        <v>9176</v>
      </c>
      <c r="L407" s="741">
        <v>1</v>
      </c>
      <c r="M407" s="741">
        <v>37</v>
      </c>
      <c r="N407" s="741">
        <v>105</v>
      </c>
      <c r="O407" s="741">
        <v>5355</v>
      </c>
      <c r="P407" s="754">
        <v>0.5835876198779425</v>
      </c>
      <c r="Q407" s="742">
        <v>51</v>
      </c>
    </row>
    <row r="408" spans="1:17" ht="14.4" customHeight="1" x14ac:dyDescent="0.3">
      <c r="A408" s="737" t="s">
        <v>9442</v>
      </c>
      <c r="B408" s="738" t="s">
        <v>9443</v>
      </c>
      <c r="C408" s="738" t="s">
        <v>6651</v>
      </c>
      <c r="D408" s="738" t="s">
        <v>9452</v>
      </c>
      <c r="E408" s="738" t="s">
        <v>9453</v>
      </c>
      <c r="F408" s="741">
        <v>160</v>
      </c>
      <c r="G408" s="741">
        <v>71200</v>
      </c>
      <c r="H408" s="741">
        <v>0.65967460993959159</v>
      </c>
      <c r="I408" s="741">
        <v>445</v>
      </c>
      <c r="J408" s="741">
        <v>242</v>
      </c>
      <c r="K408" s="741">
        <v>107932</v>
      </c>
      <c r="L408" s="741">
        <v>1</v>
      </c>
      <c r="M408" s="741">
        <v>446</v>
      </c>
      <c r="N408" s="741">
        <v>465</v>
      </c>
      <c r="O408" s="741">
        <v>175305</v>
      </c>
      <c r="P408" s="754">
        <v>1.6242170996553384</v>
      </c>
      <c r="Q408" s="742">
        <v>377</v>
      </c>
    </row>
    <row r="409" spans="1:17" ht="14.4" customHeight="1" x14ac:dyDescent="0.3">
      <c r="A409" s="737" t="s">
        <v>9442</v>
      </c>
      <c r="B409" s="738" t="s">
        <v>9443</v>
      </c>
      <c r="C409" s="738" t="s">
        <v>6651</v>
      </c>
      <c r="D409" s="738" t="s">
        <v>9454</v>
      </c>
      <c r="E409" s="738" t="s">
        <v>9455</v>
      </c>
      <c r="F409" s="741">
        <v>100</v>
      </c>
      <c r="G409" s="741">
        <v>49100</v>
      </c>
      <c r="H409" s="741">
        <v>0.35514856927928712</v>
      </c>
      <c r="I409" s="741">
        <v>491</v>
      </c>
      <c r="J409" s="741">
        <v>281</v>
      </c>
      <c r="K409" s="741">
        <v>138252</v>
      </c>
      <c r="L409" s="741">
        <v>1</v>
      </c>
      <c r="M409" s="741">
        <v>492</v>
      </c>
      <c r="N409" s="741">
        <v>380</v>
      </c>
      <c r="O409" s="741">
        <v>199120</v>
      </c>
      <c r="P409" s="754">
        <v>1.4402684952116425</v>
      </c>
      <c r="Q409" s="742">
        <v>524</v>
      </c>
    </row>
    <row r="410" spans="1:17" ht="14.4" customHeight="1" x14ac:dyDescent="0.3">
      <c r="A410" s="737" t="s">
        <v>9442</v>
      </c>
      <c r="B410" s="738" t="s">
        <v>9443</v>
      </c>
      <c r="C410" s="738" t="s">
        <v>6651</v>
      </c>
      <c r="D410" s="738" t="s">
        <v>9456</v>
      </c>
      <c r="E410" s="738" t="s">
        <v>9457</v>
      </c>
      <c r="F410" s="741">
        <v>70</v>
      </c>
      <c r="G410" s="741">
        <v>2170</v>
      </c>
      <c r="H410" s="741">
        <v>0.95890410958904104</v>
      </c>
      <c r="I410" s="741">
        <v>31</v>
      </c>
      <c r="J410" s="741">
        <v>73</v>
      </c>
      <c r="K410" s="741">
        <v>2263</v>
      </c>
      <c r="L410" s="741">
        <v>1</v>
      </c>
      <c r="M410" s="741">
        <v>31</v>
      </c>
      <c r="N410" s="741">
        <v>55</v>
      </c>
      <c r="O410" s="741">
        <v>3135</v>
      </c>
      <c r="P410" s="754">
        <v>1.3853292090145823</v>
      </c>
      <c r="Q410" s="742">
        <v>57</v>
      </c>
    </row>
    <row r="411" spans="1:17" ht="14.4" customHeight="1" x14ac:dyDescent="0.3">
      <c r="A411" s="737" t="s">
        <v>9442</v>
      </c>
      <c r="B411" s="738" t="s">
        <v>9443</v>
      </c>
      <c r="C411" s="738" t="s">
        <v>6651</v>
      </c>
      <c r="D411" s="738" t="s">
        <v>9458</v>
      </c>
      <c r="E411" s="738" t="s">
        <v>9459</v>
      </c>
      <c r="F411" s="741">
        <v>4</v>
      </c>
      <c r="G411" s="741">
        <v>828</v>
      </c>
      <c r="H411" s="741">
        <v>3.9807692307692308</v>
      </c>
      <c r="I411" s="741">
        <v>207</v>
      </c>
      <c r="J411" s="741">
        <v>1</v>
      </c>
      <c r="K411" s="741">
        <v>208</v>
      </c>
      <c r="L411" s="741">
        <v>1</v>
      </c>
      <c r="M411" s="741">
        <v>208</v>
      </c>
      <c r="N411" s="741">
        <v>1</v>
      </c>
      <c r="O411" s="741">
        <v>224</v>
      </c>
      <c r="P411" s="754">
        <v>1.0769230769230769</v>
      </c>
      <c r="Q411" s="742">
        <v>224</v>
      </c>
    </row>
    <row r="412" spans="1:17" ht="14.4" customHeight="1" x14ac:dyDescent="0.3">
      <c r="A412" s="737" t="s">
        <v>9442</v>
      </c>
      <c r="B412" s="738" t="s">
        <v>9443</v>
      </c>
      <c r="C412" s="738" t="s">
        <v>6651</v>
      </c>
      <c r="D412" s="738" t="s">
        <v>9460</v>
      </c>
      <c r="E412" s="738" t="s">
        <v>9461</v>
      </c>
      <c r="F412" s="741">
        <v>4</v>
      </c>
      <c r="G412" s="741">
        <v>1520</v>
      </c>
      <c r="H412" s="741">
        <v>1.9791666666666667</v>
      </c>
      <c r="I412" s="741">
        <v>380</v>
      </c>
      <c r="J412" s="741">
        <v>2</v>
      </c>
      <c r="K412" s="741">
        <v>768</v>
      </c>
      <c r="L412" s="741">
        <v>1</v>
      </c>
      <c r="M412" s="741">
        <v>384</v>
      </c>
      <c r="N412" s="741">
        <v>1</v>
      </c>
      <c r="O412" s="741">
        <v>553</v>
      </c>
      <c r="P412" s="754">
        <v>0.72005208333333337</v>
      </c>
      <c r="Q412" s="742">
        <v>553</v>
      </c>
    </row>
    <row r="413" spans="1:17" ht="14.4" customHeight="1" x14ac:dyDescent="0.3">
      <c r="A413" s="737" t="s">
        <v>9442</v>
      </c>
      <c r="B413" s="738" t="s">
        <v>9443</v>
      </c>
      <c r="C413" s="738" t="s">
        <v>6651</v>
      </c>
      <c r="D413" s="738" t="s">
        <v>9462</v>
      </c>
      <c r="E413" s="738" t="s">
        <v>9463</v>
      </c>
      <c r="F413" s="741">
        <v>561</v>
      </c>
      <c r="G413" s="741">
        <v>65076</v>
      </c>
      <c r="H413" s="741">
        <v>0.85176895590371848</v>
      </c>
      <c r="I413" s="741">
        <v>116</v>
      </c>
      <c r="J413" s="741">
        <v>653</v>
      </c>
      <c r="K413" s="741">
        <v>76401</v>
      </c>
      <c r="L413" s="741">
        <v>1</v>
      </c>
      <c r="M413" s="741">
        <v>117</v>
      </c>
      <c r="N413" s="741">
        <v>684</v>
      </c>
      <c r="O413" s="741">
        <v>93024</v>
      </c>
      <c r="P413" s="754">
        <v>1.2175756861821181</v>
      </c>
      <c r="Q413" s="742">
        <v>136</v>
      </c>
    </row>
    <row r="414" spans="1:17" ht="14.4" customHeight="1" x14ac:dyDescent="0.3">
      <c r="A414" s="737" t="s">
        <v>9442</v>
      </c>
      <c r="B414" s="738" t="s">
        <v>9443</v>
      </c>
      <c r="C414" s="738" t="s">
        <v>6651</v>
      </c>
      <c r="D414" s="738" t="s">
        <v>9464</v>
      </c>
      <c r="E414" s="738" t="s">
        <v>9465</v>
      </c>
      <c r="F414" s="741">
        <v>91</v>
      </c>
      <c r="G414" s="741">
        <v>7735</v>
      </c>
      <c r="H414" s="741">
        <v>0.78703703703703709</v>
      </c>
      <c r="I414" s="741">
        <v>85</v>
      </c>
      <c r="J414" s="741">
        <v>108</v>
      </c>
      <c r="K414" s="741">
        <v>9828</v>
      </c>
      <c r="L414" s="741">
        <v>1</v>
      </c>
      <c r="M414" s="741">
        <v>91</v>
      </c>
      <c r="N414" s="741">
        <v>86</v>
      </c>
      <c r="O414" s="741">
        <v>7826</v>
      </c>
      <c r="P414" s="754">
        <v>0.79629629629629628</v>
      </c>
      <c r="Q414" s="742">
        <v>91</v>
      </c>
    </row>
    <row r="415" spans="1:17" ht="14.4" customHeight="1" x14ac:dyDescent="0.3">
      <c r="A415" s="737" t="s">
        <v>9442</v>
      </c>
      <c r="B415" s="738" t="s">
        <v>9443</v>
      </c>
      <c r="C415" s="738" t="s">
        <v>6651</v>
      </c>
      <c r="D415" s="738" t="s">
        <v>9466</v>
      </c>
      <c r="E415" s="738" t="s">
        <v>9467</v>
      </c>
      <c r="F415" s="741">
        <v>21</v>
      </c>
      <c r="G415" s="741">
        <v>2058</v>
      </c>
      <c r="H415" s="741">
        <v>2.3097643097643097</v>
      </c>
      <c r="I415" s="741">
        <v>98</v>
      </c>
      <c r="J415" s="741">
        <v>9</v>
      </c>
      <c r="K415" s="741">
        <v>891</v>
      </c>
      <c r="L415" s="741">
        <v>1</v>
      </c>
      <c r="M415" s="741">
        <v>99</v>
      </c>
      <c r="N415" s="741">
        <v>9</v>
      </c>
      <c r="O415" s="741">
        <v>1233</v>
      </c>
      <c r="P415" s="754">
        <v>1.3838383838383839</v>
      </c>
      <c r="Q415" s="742">
        <v>137</v>
      </c>
    </row>
    <row r="416" spans="1:17" ht="14.4" customHeight="1" x14ac:dyDescent="0.3">
      <c r="A416" s="737" t="s">
        <v>9442</v>
      </c>
      <c r="B416" s="738" t="s">
        <v>9443</v>
      </c>
      <c r="C416" s="738" t="s">
        <v>6651</v>
      </c>
      <c r="D416" s="738" t="s">
        <v>9468</v>
      </c>
      <c r="E416" s="738" t="s">
        <v>9469</v>
      </c>
      <c r="F416" s="741">
        <v>123</v>
      </c>
      <c r="G416" s="741">
        <v>2583</v>
      </c>
      <c r="H416" s="741">
        <v>1.4819277108433735</v>
      </c>
      <c r="I416" s="741">
        <v>21</v>
      </c>
      <c r="J416" s="741">
        <v>83</v>
      </c>
      <c r="K416" s="741">
        <v>1743</v>
      </c>
      <c r="L416" s="741">
        <v>1</v>
      </c>
      <c r="M416" s="741">
        <v>21</v>
      </c>
      <c r="N416" s="741">
        <v>65</v>
      </c>
      <c r="O416" s="741">
        <v>4290</v>
      </c>
      <c r="P416" s="754">
        <v>2.4612736660929433</v>
      </c>
      <c r="Q416" s="742">
        <v>66</v>
      </c>
    </row>
    <row r="417" spans="1:17" ht="14.4" customHeight="1" x14ac:dyDescent="0.3">
      <c r="A417" s="737" t="s">
        <v>9442</v>
      </c>
      <c r="B417" s="738" t="s">
        <v>9443</v>
      </c>
      <c r="C417" s="738" t="s">
        <v>6651</v>
      </c>
      <c r="D417" s="738" t="s">
        <v>9359</v>
      </c>
      <c r="E417" s="738" t="s">
        <v>9360</v>
      </c>
      <c r="F417" s="741">
        <v>1033</v>
      </c>
      <c r="G417" s="741">
        <v>503071</v>
      </c>
      <c r="H417" s="741">
        <v>0.94403223142977244</v>
      </c>
      <c r="I417" s="741">
        <v>487</v>
      </c>
      <c r="J417" s="741">
        <v>1092</v>
      </c>
      <c r="K417" s="741">
        <v>532896</v>
      </c>
      <c r="L417" s="741">
        <v>1</v>
      </c>
      <c r="M417" s="741">
        <v>488</v>
      </c>
      <c r="N417" s="741">
        <v>677</v>
      </c>
      <c r="O417" s="741">
        <v>222056</v>
      </c>
      <c r="P417" s="754">
        <v>0.41669669128685521</v>
      </c>
      <c r="Q417" s="742">
        <v>328</v>
      </c>
    </row>
    <row r="418" spans="1:17" ht="14.4" customHeight="1" x14ac:dyDescent="0.3">
      <c r="A418" s="737" t="s">
        <v>9442</v>
      </c>
      <c r="B418" s="738" t="s">
        <v>9443</v>
      </c>
      <c r="C418" s="738" t="s">
        <v>6651</v>
      </c>
      <c r="D418" s="738" t="s">
        <v>9470</v>
      </c>
      <c r="E418" s="738" t="s">
        <v>9471</v>
      </c>
      <c r="F418" s="741">
        <v>204</v>
      </c>
      <c r="G418" s="741">
        <v>8364</v>
      </c>
      <c r="H418" s="741">
        <v>1.0680628272251309</v>
      </c>
      <c r="I418" s="741">
        <v>41</v>
      </c>
      <c r="J418" s="741">
        <v>191</v>
      </c>
      <c r="K418" s="741">
        <v>7831</v>
      </c>
      <c r="L418" s="741">
        <v>1</v>
      </c>
      <c r="M418" s="741">
        <v>41</v>
      </c>
      <c r="N418" s="741">
        <v>142</v>
      </c>
      <c r="O418" s="741">
        <v>7242</v>
      </c>
      <c r="P418" s="754">
        <v>0.92478610649980841</v>
      </c>
      <c r="Q418" s="742">
        <v>51</v>
      </c>
    </row>
    <row r="419" spans="1:17" ht="14.4" customHeight="1" x14ac:dyDescent="0.3">
      <c r="A419" s="737" t="s">
        <v>9442</v>
      </c>
      <c r="B419" s="738" t="s">
        <v>9443</v>
      </c>
      <c r="C419" s="738" t="s">
        <v>6651</v>
      </c>
      <c r="D419" s="738" t="s">
        <v>9472</v>
      </c>
      <c r="E419" s="738" t="s">
        <v>9473</v>
      </c>
      <c r="F419" s="741"/>
      <c r="G419" s="741"/>
      <c r="H419" s="741"/>
      <c r="I419" s="741"/>
      <c r="J419" s="741"/>
      <c r="K419" s="741"/>
      <c r="L419" s="741"/>
      <c r="M419" s="741"/>
      <c r="N419" s="741">
        <v>3</v>
      </c>
      <c r="O419" s="741">
        <v>1440</v>
      </c>
      <c r="P419" s="754"/>
      <c r="Q419" s="742">
        <v>480</v>
      </c>
    </row>
    <row r="420" spans="1:17" ht="14.4" customHeight="1" x14ac:dyDescent="0.3">
      <c r="A420" s="737" t="s">
        <v>9442</v>
      </c>
      <c r="B420" s="738" t="s">
        <v>9443</v>
      </c>
      <c r="C420" s="738" t="s">
        <v>6651</v>
      </c>
      <c r="D420" s="738" t="s">
        <v>9474</v>
      </c>
      <c r="E420" s="738" t="s">
        <v>9475</v>
      </c>
      <c r="F420" s="741">
        <v>14</v>
      </c>
      <c r="G420" s="741">
        <v>10668</v>
      </c>
      <c r="H420" s="741">
        <v>1.165137614678899</v>
      </c>
      <c r="I420" s="741">
        <v>762</v>
      </c>
      <c r="J420" s="741">
        <v>12</v>
      </c>
      <c r="K420" s="741">
        <v>9156</v>
      </c>
      <c r="L420" s="741">
        <v>1</v>
      </c>
      <c r="M420" s="741">
        <v>763</v>
      </c>
      <c r="N420" s="741">
        <v>12</v>
      </c>
      <c r="O420" s="741">
        <v>9156</v>
      </c>
      <c r="P420" s="754">
        <v>1</v>
      </c>
      <c r="Q420" s="742">
        <v>763</v>
      </c>
    </row>
    <row r="421" spans="1:17" ht="14.4" customHeight="1" x14ac:dyDescent="0.3">
      <c r="A421" s="737" t="s">
        <v>9442</v>
      </c>
      <c r="B421" s="738" t="s">
        <v>9443</v>
      </c>
      <c r="C421" s="738" t="s">
        <v>6651</v>
      </c>
      <c r="D421" s="738" t="s">
        <v>9476</v>
      </c>
      <c r="E421" s="738" t="s">
        <v>9477</v>
      </c>
      <c r="F421" s="741">
        <v>12</v>
      </c>
      <c r="G421" s="741">
        <v>24864</v>
      </c>
      <c r="H421" s="741">
        <v>1.6818181818181819</v>
      </c>
      <c r="I421" s="741">
        <v>2072</v>
      </c>
      <c r="J421" s="741">
        <v>7</v>
      </c>
      <c r="K421" s="741">
        <v>14784</v>
      </c>
      <c r="L421" s="741">
        <v>1</v>
      </c>
      <c r="M421" s="741">
        <v>2112</v>
      </c>
      <c r="N421" s="741">
        <v>2</v>
      </c>
      <c r="O421" s="741">
        <v>4232</v>
      </c>
      <c r="P421" s="754">
        <v>0.28625541125541126</v>
      </c>
      <c r="Q421" s="742">
        <v>2116</v>
      </c>
    </row>
    <row r="422" spans="1:17" ht="14.4" customHeight="1" x14ac:dyDescent="0.3">
      <c r="A422" s="737" t="s">
        <v>9442</v>
      </c>
      <c r="B422" s="738" t="s">
        <v>9443</v>
      </c>
      <c r="C422" s="738" t="s">
        <v>6651</v>
      </c>
      <c r="D422" s="738" t="s">
        <v>9478</v>
      </c>
      <c r="E422" s="738" t="s">
        <v>9479</v>
      </c>
      <c r="F422" s="741">
        <v>31</v>
      </c>
      <c r="G422" s="741">
        <v>18848</v>
      </c>
      <c r="H422" s="741">
        <v>0.65312911497678283</v>
      </c>
      <c r="I422" s="741">
        <v>608</v>
      </c>
      <c r="J422" s="741">
        <v>47</v>
      </c>
      <c r="K422" s="741">
        <v>28858</v>
      </c>
      <c r="L422" s="741">
        <v>1</v>
      </c>
      <c r="M422" s="741">
        <v>614</v>
      </c>
      <c r="N422" s="741">
        <v>58</v>
      </c>
      <c r="O422" s="741">
        <v>35496</v>
      </c>
      <c r="P422" s="754">
        <v>1.2300228706078038</v>
      </c>
      <c r="Q422" s="742">
        <v>612</v>
      </c>
    </row>
    <row r="423" spans="1:17" ht="14.4" customHeight="1" x14ac:dyDescent="0.3">
      <c r="A423" s="737" t="s">
        <v>9442</v>
      </c>
      <c r="B423" s="738" t="s">
        <v>9443</v>
      </c>
      <c r="C423" s="738" t="s">
        <v>6651</v>
      </c>
      <c r="D423" s="738" t="s">
        <v>9480</v>
      </c>
      <c r="E423" s="738" t="s">
        <v>9481</v>
      </c>
      <c r="F423" s="741"/>
      <c r="G423" s="741"/>
      <c r="H423" s="741"/>
      <c r="I423" s="741"/>
      <c r="J423" s="741">
        <v>2</v>
      </c>
      <c r="K423" s="741">
        <v>1926</v>
      </c>
      <c r="L423" s="741">
        <v>1</v>
      </c>
      <c r="M423" s="741">
        <v>963</v>
      </c>
      <c r="N423" s="741"/>
      <c r="O423" s="741"/>
      <c r="P423" s="754"/>
      <c r="Q423" s="742"/>
    </row>
    <row r="424" spans="1:17" ht="14.4" customHeight="1" x14ac:dyDescent="0.3">
      <c r="A424" s="737" t="s">
        <v>9442</v>
      </c>
      <c r="B424" s="738" t="s">
        <v>9443</v>
      </c>
      <c r="C424" s="738" t="s">
        <v>6651</v>
      </c>
      <c r="D424" s="738" t="s">
        <v>9482</v>
      </c>
      <c r="E424" s="738" t="s">
        <v>9483</v>
      </c>
      <c r="F424" s="741">
        <v>11</v>
      </c>
      <c r="G424" s="741">
        <v>19162</v>
      </c>
      <c r="H424" s="741"/>
      <c r="I424" s="741">
        <v>1742</v>
      </c>
      <c r="J424" s="741"/>
      <c r="K424" s="741"/>
      <c r="L424" s="741"/>
      <c r="M424" s="741"/>
      <c r="N424" s="741">
        <v>1</v>
      </c>
      <c r="O424" s="741">
        <v>1763</v>
      </c>
      <c r="P424" s="754"/>
      <c r="Q424" s="742">
        <v>1763</v>
      </c>
    </row>
    <row r="425" spans="1:17" ht="14.4" customHeight="1" x14ac:dyDescent="0.3">
      <c r="A425" s="737" t="s">
        <v>9442</v>
      </c>
      <c r="B425" s="738" t="s">
        <v>9443</v>
      </c>
      <c r="C425" s="738" t="s">
        <v>6651</v>
      </c>
      <c r="D425" s="738" t="s">
        <v>9484</v>
      </c>
      <c r="E425" s="738" t="s">
        <v>9485</v>
      </c>
      <c r="F425" s="741">
        <v>124</v>
      </c>
      <c r="G425" s="741">
        <v>18848</v>
      </c>
      <c r="H425" s="741"/>
      <c r="I425" s="741">
        <v>152</v>
      </c>
      <c r="J425" s="741"/>
      <c r="K425" s="741"/>
      <c r="L425" s="741"/>
      <c r="M425" s="741"/>
      <c r="N425" s="741"/>
      <c r="O425" s="741"/>
      <c r="P425" s="754"/>
      <c r="Q425" s="742"/>
    </row>
    <row r="426" spans="1:17" ht="14.4" customHeight="1" x14ac:dyDescent="0.3">
      <c r="A426" s="737" t="s">
        <v>9442</v>
      </c>
      <c r="B426" s="738" t="s">
        <v>9443</v>
      </c>
      <c r="C426" s="738" t="s">
        <v>6651</v>
      </c>
      <c r="D426" s="738" t="s">
        <v>9486</v>
      </c>
      <c r="E426" s="738" t="s">
        <v>9487</v>
      </c>
      <c r="F426" s="741">
        <v>40</v>
      </c>
      <c r="G426" s="741">
        <v>1080</v>
      </c>
      <c r="H426" s="741">
        <v>1.25</v>
      </c>
      <c r="I426" s="741">
        <v>27</v>
      </c>
      <c r="J426" s="741">
        <v>32</v>
      </c>
      <c r="K426" s="741">
        <v>864</v>
      </c>
      <c r="L426" s="741">
        <v>1</v>
      </c>
      <c r="M426" s="741">
        <v>27</v>
      </c>
      <c r="N426" s="741">
        <v>34</v>
      </c>
      <c r="O426" s="741">
        <v>1598</v>
      </c>
      <c r="P426" s="754">
        <v>1.849537037037037</v>
      </c>
      <c r="Q426" s="742">
        <v>47</v>
      </c>
    </row>
    <row r="427" spans="1:17" ht="14.4" customHeight="1" x14ac:dyDescent="0.3">
      <c r="A427" s="737" t="s">
        <v>9442</v>
      </c>
      <c r="B427" s="738" t="s">
        <v>9443</v>
      </c>
      <c r="C427" s="738" t="s">
        <v>6651</v>
      </c>
      <c r="D427" s="738" t="s">
        <v>9488</v>
      </c>
      <c r="E427" s="738" t="s">
        <v>9489</v>
      </c>
      <c r="F427" s="741">
        <v>1</v>
      </c>
      <c r="G427" s="741">
        <v>328</v>
      </c>
      <c r="H427" s="741"/>
      <c r="I427" s="741">
        <v>328</v>
      </c>
      <c r="J427" s="741"/>
      <c r="K427" s="741"/>
      <c r="L427" s="741"/>
      <c r="M427" s="741"/>
      <c r="N427" s="741">
        <v>1</v>
      </c>
      <c r="O427" s="741">
        <v>377</v>
      </c>
      <c r="P427" s="754"/>
      <c r="Q427" s="742">
        <v>377</v>
      </c>
    </row>
    <row r="428" spans="1:17" ht="14.4" customHeight="1" x14ac:dyDescent="0.3">
      <c r="A428" s="737" t="s">
        <v>9490</v>
      </c>
      <c r="B428" s="738" t="s">
        <v>9194</v>
      </c>
      <c r="C428" s="738" t="s">
        <v>6651</v>
      </c>
      <c r="D428" s="738" t="s">
        <v>9491</v>
      </c>
      <c r="E428" s="738" t="s">
        <v>9492</v>
      </c>
      <c r="F428" s="741">
        <v>4</v>
      </c>
      <c r="G428" s="741">
        <v>4736</v>
      </c>
      <c r="H428" s="741">
        <v>1.9949452401010952</v>
      </c>
      <c r="I428" s="741">
        <v>1184</v>
      </c>
      <c r="J428" s="741">
        <v>2</v>
      </c>
      <c r="K428" s="741">
        <v>2374</v>
      </c>
      <c r="L428" s="741">
        <v>1</v>
      </c>
      <c r="M428" s="741">
        <v>1187</v>
      </c>
      <c r="N428" s="741">
        <v>3</v>
      </c>
      <c r="O428" s="741">
        <v>4449</v>
      </c>
      <c r="P428" s="754">
        <v>1.8740522325189553</v>
      </c>
      <c r="Q428" s="742">
        <v>1483</v>
      </c>
    </row>
    <row r="429" spans="1:17" ht="14.4" customHeight="1" x14ac:dyDescent="0.3">
      <c r="A429" s="737" t="s">
        <v>9490</v>
      </c>
      <c r="B429" s="738" t="s">
        <v>9194</v>
      </c>
      <c r="C429" s="738" t="s">
        <v>6651</v>
      </c>
      <c r="D429" s="738" t="s">
        <v>9493</v>
      </c>
      <c r="E429" s="738" t="s">
        <v>9494</v>
      </c>
      <c r="F429" s="741">
        <v>4</v>
      </c>
      <c r="G429" s="741">
        <v>15524</v>
      </c>
      <c r="H429" s="741">
        <v>0.20885803465719513</v>
      </c>
      <c r="I429" s="741">
        <v>3881</v>
      </c>
      <c r="J429" s="741">
        <v>19</v>
      </c>
      <c r="K429" s="741">
        <v>74328</v>
      </c>
      <c r="L429" s="741">
        <v>1</v>
      </c>
      <c r="M429" s="741">
        <v>3912</v>
      </c>
      <c r="N429" s="741">
        <v>5</v>
      </c>
      <c r="O429" s="741">
        <v>19570</v>
      </c>
      <c r="P429" s="754">
        <v>0.26329243353783233</v>
      </c>
      <c r="Q429" s="742">
        <v>3914</v>
      </c>
    </row>
    <row r="430" spans="1:17" ht="14.4" customHeight="1" x14ac:dyDescent="0.3">
      <c r="A430" s="737" t="s">
        <v>9490</v>
      </c>
      <c r="B430" s="738" t="s">
        <v>9194</v>
      </c>
      <c r="C430" s="738" t="s">
        <v>6651</v>
      </c>
      <c r="D430" s="738" t="s">
        <v>9495</v>
      </c>
      <c r="E430" s="738" t="s">
        <v>9496</v>
      </c>
      <c r="F430" s="741"/>
      <c r="G430" s="741"/>
      <c r="H430" s="741"/>
      <c r="I430" s="741"/>
      <c r="J430" s="741">
        <v>1</v>
      </c>
      <c r="K430" s="741">
        <v>657</v>
      </c>
      <c r="L430" s="741">
        <v>1</v>
      </c>
      <c r="M430" s="741">
        <v>657</v>
      </c>
      <c r="N430" s="741">
        <v>1</v>
      </c>
      <c r="O430" s="741">
        <v>658</v>
      </c>
      <c r="P430" s="754">
        <v>1.0015220700152208</v>
      </c>
      <c r="Q430" s="742">
        <v>658</v>
      </c>
    </row>
    <row r="431" spans="1:17" ht="14.4" customHeight="1" x14ac:dyDescent="0.3">
      <c r="A431" s="737" t="s">
        <v>9490</v>
      </c>
      <c r="B431" s="738" t="s">
        <v>9194</v>
      </c>
      <c r="C431" s="738" t="s">
        <v>6651</v>
      </c>
      <c r="D431" s="738" t="s">
        <v>9497</v>
      </c>
      <c r="E431" s="738" t="s">
        <v>9498</v>
      </c>
      <c r="F431" s="741">
        <v>1</v>
      </c>
      <c r="G431" s="741">
        <v>318</v>
      </c>
      <c r="H431" s="741">
        <v>0.23873873873873874</v>
      </c>
      <c r="I431" s="741">
        <v>318</v>
      </c>
      <c r="J431" s="741">
        <v>4</v>
      </c>
      <c r="K431" s="741">
        <v>1332</v>
      </c>
      <c r="L431" s="741">
        <v>1</v>
      </c>
      <c r="M431" s="741">
        <v>333</v>
      </c>
      <c r="N431" s="741"/>
      <c r="O431" s="741"/>
      <c r="P431" s="754"/>
      <c r="Q431" s="742"/>
    </row>
    <row r="432" spans="1:17" ht="14.4" customHeight="1" x14ac:dyDescent="0.3">
      <c r="A432" s="737" t="s">
        <v>9490</v>
      </c>
      <c r="B432" s="738" t="s">
        <v>9194</v>
      </c>
      <c r="C432" s="738" t="s">
        <v>6651</v>
      </c>
      <c r="D432" s="738" t="s">
        <v>9499</v>
      </c>
      <c r="E432" s="738" t="s">
        <v>9500</v>
      </c>
      <c r="F432" s="741"/>
      <c r="G432" s="741"/>
      <c r="H432" s="741"/>
      <c r="I432" s="741"/>
      <c r="J432" s="741"/>
      <c r="K432" s="741"/>
      <c r="L432" s="741"/>
      <c r="M432" s="741"/>
      <c r="N432" s="741">
        <v>1</v>
      </c>
      <c r="O432" s="741">
        <v>1030</v>
      </c>
      <c r="P432" s="754"/>
      <c r="Q432" s="742">
        <v>1030</v>
      </c>
    </row>
    <row r="433" spans="1:17" ht="14.4" customHeight="1" x14ac:dyDescent="0.3">
      <c r="A433" s="737" t="s">
        <v>9490</v>
      </c>
      <c r="B433" s="738" t="s">
        <v>9194</v>
      </c>
      <c r="C433" s="738" t="s">
        <v>6651</v>
      </c>
      <c r="D433" s="738" t="s">
        <v>9501</v>
      </c>
      <c r="E433" s="738" t="s">
        <v>9502</v>
      </c>
      <c r="F433" s="741">
        <v>2</v>
      </c>
      <c r="G433" s="741">
        <v>1624</v>
      </c>
      <c r="H433" s="741">
        <v>0.66584665846658464</v>
      </c>
      <c r="I433" s="741">
        <v>812</v>
      </c>
      <c r="J433" s="741">
        <v>3</v>
      </c>
      <c r="K433" s="741">
        <v>2439</v>
      </c>
      <c r="L433" s="741">
        <v>1</v>
      </c>
      <c r="M433" s="741">
        <v>813</v>
      </c>
      <c r="N433" s="741">
        <v>5</v>
      </c>
      <c r="O433" s="741">
        <v>4070</v>
      </c>
      <c r="P433" s="754">
        <v>1.6687166871668717</v>
      </c>
      <c r="Q433" s="742">
        <v>814</v>
      </c>
    </row>
    <row r="434" spans="1:17" ht="14.4" customHeight="1" x14ac:dyDescent="0.3">
      <c r="A434" s="737" t="s">
        <v>9490</v>
      </c>
      <c r="B434" s="738" t="s">
        <v>9194</v>
      </c>
      <c r="C434" s="738" t="s">
        <v>6651</v>
      </c>
      <c r="D434" s="738" t="s">
        <v>9503</v>
      </c>
      <c r="E434" s="738" t="s">
        <v>9504</v>
      </c>
      <c r="F434" s="741">
        <v>2</v>
      </c>
      <c r="G434" s="741">
        <v>1624</v>
      </c>
      <c r="H434" s="741">
        <v>0.66584665846658464</v>
      </c>
      <c r="I434" s="741">
        <v>812</v>
      </c>
      <c r="J434" s="741">
        <v>3</v>
      </c>
      <c r="K434" s="741">
        <v>2439</v>
      </c>
      <c r="L434" s="741">
        <v>1</v>
      </c>
      <c r="M434" s="741">
        <v>813</v>
      </c>
      <c r="N434" s="741">
        <v>5</v>
      </c>
      <c r="O434" s="741">
        <v>4070</v>
      </c>
      <c r="P434" s="754">
        <v>1.6687166871668717</v>
      </c>
      <c r="Q434" s="742">
        <v>814</v>
      </c>
    </row>
    <row r="435" spans="1:17" ht="14.4" customHeight="1" x14ac:dyDescent="0.3">
      <c r="A435" s="737" t="s">
        <v>9490</v>
      </c>
      <c r="B435" s="738" t="s">
        <v>9194</v>
      </c>
      <c r="C435" s="738" t="s">
        <v>6651</v>
      </c>
      <c r="D435" s="738" t="s">
        <v>8946</v>
      </c>
      <c r="E435" s="738" t="s">
        <v>8947</v>
      </c>
      <c r="F435" s="741">
        <v>59</v>
      </c>
      <c r="G435" s="741">
        <v>9853</v>
      </c>
      <c r="H435" s="741">
        <v>0.84998274672187712</v>
      </c>
      <c r="I435" s="741">
        <v>167</v>
      </c>
      <c r="J435" s="741">
        <v>69</v>
      </c>
      <c r="K435" s="741">
        <v>11592</v>
      </c>
      <c r="L435" s="741">
        <v>1</v>
      </c>
      <c r="M435" s="741">
        <v>168</v>
      </c>
      <c r="N435" s="741">
        <v>80</v>
      </c>
      <c r="O435" s="741">
        <v>13440</v>
      </c>
      <c r="P435" s="754">
        <v>1.1594202898550725</v>
      </c>
      <c r="Q435" s="742">
        <v>168</v>
      </c>
    </row>
    <row r="436" spans="1:17" ht="14.4" customHeight="1" x14ac:dyDescent="0.3">
      <c r="A436" s="737" t="s">
        <v>9490</v>
      </c>
      <c r="B436" s="738" t="s">
        <v>9194</v>
      </c>
      <c r="C436" s="738" t="s">
        <v>6651</v>
      </c>
      <c r="D436" s="738" t="s">
        <v>9505</v>
      </c>
      <c r="E436" s="738" t="s">
        <v>9506</v>
      </c>
      <c r="F436" s="741">
        <v>20</v>
      </c>
      <c r="G436" s="741">
        <v>3460</v>
      </c>
      <c r="H436" s="741">
        <v>0.99425287356321834</v>
      </c>
      <c r="I436" s="741">
        <v>173</v>
      </c>
      <c r="J436" s="741">
        <v>20</v>
      </c>
      <c r="K436" s="741">
        <v>3480</v>
      </c>
      <c r="L436" s="741">
        <v>1</v>
      </c>
      <c r="M436" s="741">
        <v>174</v>
      </c>
      <c r="N436" s="741">
        <v>26</v>
      </c>
      <c r="O436" s="741">
        <v>4524</v>
      </c>
      <c r="P436" s="754">
        <v>1.3</v>
      </c>
      <c r="Q436" s="742">
        <v>174</v>
      </c>
    </row>
    <row r="437" spans="1:17" ht="14.4" customHeight="1" x14ac:dyDescent="0.3">
      <c r="A437" s="737" t="s">
        <v>9490</v>
      </c>
      <c r="B437" s="738" t="s">
        <v>9194</v>
      </c>
      <c r="C437" s="738" t="s">
        <v>6651</v>
      </c>
      <c r="D437" s="738" t="s">
        <v>8954</v>
      </c>
      <c r="E437" s="738" t="s">
        <v>8955</v>
      </c>
      <c r="F437" s="741">
        <v>43</v>
      </c>
      <c r="G437" s="741">
        <v>15093</v>
      </c>
      <c r="H437" s="741">
        <v>1.1283642344497609</v>
      </c>
      <c r="I437" s="741">
        <v>351</v>
      </c>
      <c r="J437" s="741">
        <v>38</v>
      </c>
      <c r="K437" s="741">
        <v>13376</v>
      </c>
      <c r="L437" s="741">
        <v>1</v>
      </c>
      <c r="M437" s="741">
        <v>352</v>
      </c>
      <c r="N437" s="741">
        <v>45</v>
      </c>
      <c r="O437" s="741">
        <v>15840</v>
      </c>
      <c r="P437" s="754">
        <v>1.1842105263157894</v>
      </c>
      <c r="Q437" s="742">
        <v>352</v>
      </c>
    </row>
    <row r="438" spans="1:17" ht="14.4" customHeight="1" x14ac:dyDescent="0.3">
      <c r="A438" s="737" t="s">
        <v>9490</v>
      </c>
      <c r="B438" s="738" t="s">
        <v>9194</v>
      </c>
      <c r="C438" s="738" t="s">
        <v>6651</v>
      </c>
      <c r="D438" s="738" t="s">
        <v>9507</v>
      </c>
      <c r="E438" s="738" t="s">
        <v>9508</v>
      </c>
      <c r="F438" s="741">
        <v>5</v>
      </c>
      <c r="G438" s="741">
        <v>945</v>
      </c>
      <c r="H438" s="741">
        <v>2.486842105263158</v>
      </c>
      <c r="I438" s="741">
        <v>189</v>
      </c>
      <c r="J438" s="741">
        <v>2</v>
      </c>
      <c r="K438" s="741">
        <v>380</v>
      </c>
      <c r="L438" s="741">
        <v>1</v>
      </c>
      <c r="M438" s="741">
        <v>190</v>
      </c>
      <c r="N438" s="741">
        <v>6</v>
      </c>
      <c r="O438" s="741">
        <v>1140</v>
      </c>
      <c r="P438" s="754">
        <v>3</v>
      </c>
      <c r="Q438" s="742">
        <v>190</v>
      </c>
    </row>
    <row r="439" spans="1:17" ht="14.4" customHeight="1" x14ac:dyDescent="0.3">
      <c r="A439" s="737" t="s">
        <v>9490</v>
      </c>
      <c r="B439" s="738" t="s">
        <v>9194</v>
      </c>
      <c r="C439" s="738" t="s">
        <v>6651</v>
      </c>
      <c r="D439" s="738" t="s">
        <v>9509</v>
      </c>
      <c r="E439" s="738" t="s">
        <v>9510</v>
      </c>
      <c r="F439" s="741">
        <v>4</v>
      </c>
      <c r="G439" s="741">
        <v>3288</v>
      </c>
      <c r="H439" s="741">
        <v>1.3317132442284325</v>
      </c>
      <c r="I439" s="741">
        <v>822</v>
      </c>
      <c r="J439" s="741">
        <v>3</v>
      </c>
      <c r="K439" s="741">
        <v>2469</v>
      </c>
      <c r="L439" s="741">
        <v>1</v>
      </c>
      <c r="M439" s="741">
        <v>823</v>
      </c>
      <c r="N439" s="741">
        <v>7</v>
      </c>
      <c r="O439" s="741">
        <v>5761</v>
      </c>
      <c r="P439" s="754">
        <v>2.3333333333333335</v>
      </c>
      <c r="Q439" s="742">
        <v>823</v>
      </c>
    </row>
    <row r="440" spans="1:17" ht="14.4" customHeight="1" x14ac:dyDescent="0.3">
      <c r="A440" s="737" t="s">
        <v>9490</v>
      </c>
      <c r="B440" s="738" t="s">
        <v>9194</v>
      </c>
      <c r="C440" s="738" t="s">
        <v>6651</v>
      </c>
      <c r="D440" s="738" t="s">
        <v>4411</v>
      </c>
      <c r="E440" s="738" t="s">
        <v>9511</v>
      </c>
      <c r="F440" s="741">
        <v>11</v>
      </c>
      <c r="G440" s="741">
        <v>6017</v>
      </c>
      <c r="H440" s="741">
        <v>0.91332726168791745</v>
      </c>
      <c r="I440" s="741">
        <v>547</v>
      </c>
      <c r="J440" s="741">
        <v>12</v>
      </c>
      <c r="K440" s="741">
        <v>6588</v>
      </c>
      <c r="L440" s="741">
        <v>1</v>
      </c>
      <c r="M440" s="741">
        <v>549</v>
      </c>
      <c r="N440" s="741">
        <v>20</v>
      </c>
      <c r="O440" s="741">
        <v>10980</v>
      </c>
      <c r="P440" s="754">
        <v>1.6666666666666667</v>
      </c>
      <c r="Q440" s="742">
        <v>549</v>
      </c>
    </row>
    <row r="441" spans="1:17" ht="14.4" customHeight="1" x14ac:dyDescent="0.3">
      <c r="A441" s="737" t="s">
        <v>9490</v>
      </c>
      <c r="B441" s="738" t="s">
        <v>9194</v>
      </c>
      <c r="C441" s="738" t="s">
        <v>6651</v>
      </c>
      <c r="D441" s="738" t="s">
        <v>9512</v>
      </c>
      <c r="E441" s="738" t="s">
        <v>9513</v>
      </c>
      <c r="F441" s="741">
        <v>1</v>
      </c>
      <c r="G441" s="741">
        <v>652</v>
      </c>
      <c r="H441" s="741">
        <v>0.99694189602446481</v>
      </c>
      <c r="I441" s="741">
        <v>652</v>
      </c>
      <c r="J441" s="741">
        <v>1</v>
      </c>
      <c r="K441" s="741">
        <v>654</v>
      </c>
      <c r="L441" s="741">
        <v>1</v>
      </c>
      <c r="M441" s="741">
        <v>654</v>
      </c>
      <c r="N441" s="741">
        <v>1</v>
      </c>
      <c r="O441" s="741">
        <v>654</v>
      </c>
      <c r="P441" s="754">
        <v>1</v>
      </c>
      <c r="Q441" s="742">
        <v>654</v>
      </c>
    </row>
    <row r="442" spans="1:17" ht="14.4" customHeight="1" x14ac:dyDescent="0.3">
      <c r="A442" s="737" t="s">
        <v>9490</v>
      </c>
      <c r="B442" s="738" t="s">
        <v>9194</v>
      </c>
      <c r="C442" s="738" t="s">
        <v>6651</v>
      </c>
      <c r="D442" s="738" t="s">
        <v>9514</v>
      </c>
      <c r="E442" s="738" t="s">
        <v>9515</v>
      </c>
      <c r="F442" s="741">
        <v>1</v>
      </c>
      <c r="G442" s="741">
        <v>652</v>
      </c>
      <c r="H442" s="741">
        <v>0.99694189602446481</v>
      </c>
      <c r="I442" s="741">
        <v>652</v>
      </c>
      <c r="J442" s="741">
        <v>1</v>
      </c>
      <c r="K442" s="741">
        <v>654</v>
      </c>
      <c r="L442" s="741">
        <v>1</v>
      </c>
      <c r="M442" s="741">
        <v>654</v>
      </c>
      <c r="N442" s="741">
        <v>1</v>
      </c>
      <c r="O442" s="741">
        <v>654</v>
      </c>
      <c r="P442" s="754">
        <v>1</v>
      </c>
      <c r="Q442" s="742">
        <v>654</v>
      </c>
    </row>
    <row r="443" spans="1:17" ht="14.4" customHeight="1" x14ac:dyDescent="0.3">
      <c r="A443" s="737" t="s">
        <v>9490</v>
      </c>
      <c r="B443" s="738" t="s">
        <v>9194</v>
      </c>
      <c r="C443" s="738" t="s">
        <v>6651</v>
      </c>
      <c r="D443" s="738" t="s">
        <v>9516</v>
      </c>
      <c r="E443" s="738" t="s">
        <v>9517</v>
      </c>
      <c r="F443" s="741">
        <v>8</v>
      </c>
      <c r="G443" s="741">
        <v>5408</v>
      </c>
      <c r="H443" s="741">
        <v>1.9941002949852507</v>
      </c>
      <c r="I443" s="741">
        <v>676</v>
      </c>
      <c r="J443" s="741">
        <v>4</v>
      </c>
      <c r="K443" s="741">
        <v>2712</v>
      </c>
      <c r="L443" s="741">
        <v>1</v>
      </c>
      <c r="M443" s="741">
        <v>678</v>
      </c>
      <c r="N443" s="741">
        <v>6</v>
      </c>
      <c r="O443" s="741">
        <v>4068</v>
      </c>
      <c r="P443" s="754">
        <v>1.5</v>
      </c>
      <c r="Q443" s="742">
        <v>678</v>
      </c>
    </row>
    <row r="444" spans="1:17" ht="14.4" customHeight="1" x14ac:dyDescent="0.3">
      <c r="A444" s="737" t="s">
        <v>9490</v>
      </c>
      <c r="B444" s="738" t="s">
        <v>9194</v>
      </c>
      <c r="C444" s="738" t="s">
        <v>6651</v>
      </c>
      <c r="D444" s="738" t="s">
        <v>9518</v>
      </c>
      <c r="E444" s="738" t="s">
        <v>9519</v>
      </c>
      <c r="F444" s="741">
        <v>4</v>
      </c>
      <c r="G444" s="741">
        <v>2044</v>
      </c>
      <c r="H444" s="741">
        <v>0.39844054580896687</v>
      </c>
      <c r="I444" s="741">
        <v>511</v>
      </c>
      <c r="J444" s="741">
        <v>10</v>
      </c>
      <c r="K444" s="741">
        <v>5130</v>
      </c>
      <c r="L444" s="741">
        <v>1</v>
      </c>
      <c r="M444" s="741">
        <v>513</v>
      </c>
      <c r="N444" s="741">
        <v>10</v>
      </c>
      <c r="O444" s="741">
        <v>5130</v>
      </c>
      <c r="P444" s="754">
        <v>1</v>
      </c>
      <c r="Q444" s="742">
        <v>513</v>
      </c>
    </row>
    <row r="445" spans="1:17" ht="14.4" customHeight="1" x14ac:dyDescent="0.3">
      <c r="A445" s="737" t="s">
        <v>9490</v>
      </c>
      <c r="B445" s="738" t="s">
        <v>9194</v>
      </c>
      <c r="C445" s="738" t="s">
        <v>6651</v>
      </c>
      <c r="D445" s="738" t="s">
        <v>9520</v>
      </c>
      <c r="E445" s="738" t="s">
        <v>9521</v>
      </c>
      <c r="F445" s="741">
        <v>4</v>
      </c>
      <c r="G445" s="741">
        <v>1684</v>
      </c>
      <c r="H445" s="741">
        <v>0.39810874704491728</v>
      </c>
      <c r="I445" s="741">
        <v>421</v>
      </c>
      <c r="J445" s="741">
        <v>10</v>
      </c>
      <c r="K445" s="741">
        <v>4230</v>
      </c>
      <c r="L445" s="741">
        <v>1</v>
      </c>
      <c r="M445" s="741">
        <v>423</v>
      </c>
      <c r="N445" s="741">
        <v>10</v>
      </c>
      <c r="O445" s="741">
        <v>4230</v>
      </c>
      <c r="P445" s="754">
        <v>1</v>
      </c>
      <c r="Q445" s="742">
        <v>423</v>
      </c>
    </row>
    <row r="446" spans="1:17" ht="14.4" customHeight="1" x14ac:dyDescent="0.3">
      <c r="A446" s="737" t="s">
        <v>9490</v>
      </c>
      <c r="B446" s="738" t="s">
        <v>9194</v>
      </c>
      <c r="C446" s="738" t="s">
        <v>6651</v>
      </c>
      <c r="D446" s="738" t="s">
        <v>9522</v>
      </c>
      <c r="E446" s="738" t="s">
        <v>9523</v>
      </c>
      <c r="F446" s="741">
        <v>16</v>
      </c>
      <c r="G446" s="741">
        <v>5552</v>
      </c>
      <c r="H446" s="741">
        <v>0.75753854550416155</v>
      </c>
      <c r="I446" s="741">
        <v>347</v>
      </c>
      <c r="J446" s="741">
        <v>21</v>
      </c>
      <c r="K446" s="741">
        <v>7329</v>
      </c>
      <c r="L446" s="741">
        <v>1</v>
      </c>
      <c r="M446" s="741">
        <v>349</v>
      </c>
      <c r="N446" s="741">
        <v>30</v>
      </c>
      <c r="O446" s="741">
        <v>10470</v>
      </c>
      <c r="P446" s="754">
        <v>1.4285714285714286</v>
      </c>
      <c r="Q446" s="742">
        <v>349</v>
      </c>
    </row>
    <row r="447" spans="1:17" ht="14.4" customHeight="1" x14ac:dyDescent="0.3">
      <c r="A447" s="737" t="s">
        <v>9490</v>
      </c>
      <c r="B447" s="738" t="s">
        <v>9194</v>
      </c>
      <c r="C447" s="738" t="s">
        <v>6651</v>
      </c>
      <c r="D447" s="738" t="s">
        <v>8772</v>
      </c>
      <c r="E447" s="738" t="s">
        <v>8773</v>
      </c>
      <c r="F447" s="741">
        <v>3</v>
      </c>
      <c r="G447" s="741">
        <v>657</v>
      </c>
      <c r="H447" s="741">
        <v>0.14864253393665158</v>
      </c>
      <c r="I447" s="741">
        <v>219</v>
      </c>
      <c r="J447" s="741">
        <v>20</v>
      </c>
      <c r="K447" s="741">
        <v>4420</v>
      </c>
      <c r="L447" s="741">
        <v>1</v>
      </c>
      <c r="M447" s="741">
        <v>221</v>
      </c>
      <c r="N447" s="741">
        <v>6</v>
      </c>
      <c r="O447" s="741">
        <v>1326</v>
      </c>
      <c r="P447" s="754">
        <v>0.3</v>
      </c>
      <c r="Q447" s="742">
        <v>221</v>
      </c>
    </row>
    <row r="448" spans="1:17" ht="14.4" customHeight="1" x14ac:dyDescent="0.3">
      <c r="A448" s="737" t="s">
        <v>9490</v>
      </c>
      <c r="B448" s="738" t="s">
        <v>9194</v>
      </c>
      <c r="C448" s="738" t="s">
        <v>6651</v>
      </c>
      <c r="D448" s="738" t="s">
        <v>8774</v>
      </c>
      <c r="E448" s="738" t="s">
        <v>8775</v>
      </c>
      <c r="F448" s="741">
        <v>4</v>
      </c>
      <c r="G448" s="741">
        <v>2012</v>
      </c>
      <c r="H448" s="741">
        <v>0.99015748031496065</v>
      </c>
      <c r="I448" s="741">
        <v>503</v>
      </c>
      <c r="J448" s="741">
        <v>4</v>
      </c>
      <c r="K448" s="741">
        <v>2032</v>
      </c>
      <c r="L448" s="741">
        <v>1</v>
      </c>
      <c r="M448" s="741">
        <v>508</v>
      </c>
      <c r="N448" s="741">
        <v>8</v>
      </c>
      <c r="O448" s="741">
        <v>4064</v>
      </c>
      <c r="P448" s="754">
        <v>2</v>
      </c>
      <c r="Q448" s="742">
        <v>508</v>
      </c>
    </row>
    <row r="449" spans="1:17" ht="14.4" customHeight="1" x14ac:dyDescent="0.3">
      <c r="A449" s="737" t="s">
        <v>9490</v>
      </c>
      <c r="B449" s="738" t="s">
        <v>9194</v>
      </c>
      <c r="C449" s="738" t="s">
        <v>6651</v>
      </c>
      <c r="D449" s="738" t="s">
        <v>9524</v>
      </c>
      <c r="E449" s="738" t="s">
        <v>9525</v>
      </c>
      <c r="F449" s="741"/>
      <c r="G449" s="741"/>
      <c r="H449" s="741"/>
      <c r="I449" s="741"/>
      <c r="J449" s="741"/>
      <c r="K449" s="741"/>
      <c r="L449" s="741"/>
      <c r="M449" s="741"/>
      <c r="N449" s="741">
        <v>2</v>
      </c>
      <c r="O449" s="741">
        <v>300</v>
      </c>
      <c r="P449" s="754"/>
      <c r="Q449" s="742">
        <v>150</v>
      </c>
    </row>
    <row r="450" spans="1:17" ht="14.4" customHeight="1" x14ac:dyDescent="0.3">
      <c r="A450" s="737" t="s">
        <v>9490</v>
      </c>
      <c r="B450" s="738" t="s">
        <v>9194</v>
      </c>
      <c r="C450" s="738" t="s">
        <v>6651</v>
      </c>
      <c r="D450" s="738" t="s">
        <v>9526</v>
      </c>
      <c r="E450" s="738" t="s">
        <v>9527</v>
      </c>
      <c r="F450" s="741">
        <v>39</v>
      </c>
      <c r="G450" s="741">
        <v>9282</v>
      </c>
      <c r="H450" s="741">
        <v>1.0788005578800557</v>
      </c>
      <c r="I450" s="741">
        <v>238</v>
      </c>
      <c r="J450" s="741">
        <v>36</v>
      </c>
      <c r="K450" s="741">
        <v>8604</v>
      </c>
      <c r="L450" s="741">
        <v>1</v>
      </c>
      <c r="M450" s="741">
        <v>239</v>
      </c>
      <c r="N450" s="741">
        <v>40</v>
      </c>
      <c r="O450" s="741">
        <v>9560</v>
      </c>
      <c r="P450" s="754">
        <v>1.1111111111111112</v>
      </c>
      <c r="Q450" s="742">
        <v>239</v>
      </c>
    </row>
    <row r="451" spans="1:17" ht="14.4" customHeight="1" x14ac:dyDescent="0.3">
      <c r="A451" s="737" t="s">
        <v>9490</v>
      </c>
      <c r="B451" s="738" t="s">
        <v>9194</v>
      </c>
      <c r="C451" s="738" t="s">
        <v>6651</v>
      </c>
      <c r="D451" s="738" t="s">
        <v>9528</v>
      </c>
      <c r="E451" s="738" t="s">
        <v>9529</v>
      </c>
      <c r="F451" s="741">
        <v>4</v>
      </c>
      <c r="G451" s="741">
        <v>444</v>
      </c>
      <c r="H451" s="741">
        <v>2</v>
      </c>
      <c r="I451" s="741">
        <v>111</v>
      </c>
      <c r="J451" s="741">
        <v>2</v>
      </c>
      <c r="K451" s="741">
        <v>222</v>
      </c>
      <c r="L451" s="741">
        <v>1</v>
      </c>
      <c r="M451" s="741">
        <v>111</v>
      </c>
      <c r="N451" s="741">
        <v>3</v>
      </c>
      <c r="O451" s="741">
        <v>333</v>
      </c>
      <c r="P451" s="754">
        <v>1.5</v>
      </c>
      <c r="Q451" s="742">
        <v>111</v>
      </c>
    </row>
    <row r="452" spans="1:17" ht="14.4" customHeight="1" x14ac:dyDescent="0.3">
      <c r="A452" s="737" t="s">
        <v>9490</v>
      </c>
      <c r="B452" s="738" t="s">
        <v>9194</v>
      </c>
      <c r="C452" s="738" t="s">
        <v>6651</v>
      </c>
      <c r="D452" s="738" t="s">
        <v>9530</v>
      </c>
      <c r="E452" s="738" t="s">
        <v>9531</v>
      </c>
      <c r="F452" s="741"/>
      <c r="G452" s="741"/>
      <c r="H452" s="741"/>
      <c r="I452" s="741"/>
      <c r="J452" s="741"/>
      <c r="K452" s="741"/>
      <c r="L452" s="741"/>
      <c r="M452" s="741"/>
      <c r="N452" s="741">
        <v>2</v>
      </c>
      <c r="O452" s="741">
        <v>662</v>
      </c>
      <c r="P452" s="754"/>
      <c r="Q452" s="742">
        <v>331</v>
      </c>
    </row>
    <row r="453" spans="1:17" ht="14.4" customHeight="1" x14ac:dyDescent="0.3">
      <c r="A453" s="737" t="s">
        <v>9490</v>
      </c>
      <c r="B453" s="738" t="s">
        <v>9194</v>
      </c>
      <c r="C453" s="738" t="s">
        <v>6651</v>
      </c>
      <c r="D453" s="738" t="s">
        <v>9532</v>
      </c>
      <c r="E453" s="738" t="s">
        <v>9533</v>
      </c>
      <c r="F453" s="741">
        <v>2</v>
      </c>
      <c r="G453" s="741">
        <v>622</v>
      </c>
      <c r="H453" s="741">
        <v>0.99679487179487181</v>
      </c>
      <c r="I453" s="741">
        <v>311</v>
      </c>
      <c r="J453" s="741">
        <v>2</v>
      </c>
      <c r="K453" s="741">
        <v>624</v>
      </c>
      <c r="L453" s="741">
        <v>1</v>
      </c>
      <c r="M453" s="741">
        <v>312</v>
      </c>
      <c r="N453" s="741">
        <v>8</v>
      </c>
      <c r="O453" s="741">
        <v>2496</v>
      </c>
      <c r="P453" s="754">
        <v>4</v>
      </c>
      <c r="Q453" s="742">
        <v>312</v>
      </c>
    </row>
    <row r="454" spans="1:17" ht="14.4" customHeight="1" x14ac:dyDescent="0.3">
      <c r="A454" s="737" t="s">
        <v>9490</v>
      </c>
      <c r="B454" s="738" t="s">
        <v>9194</v>
      </c>
      <c r="C454" s="738" t="s">
        <v>6651</v>
      </c>
      <c r="D454" s="738" t="s">
        <v>8755</v>
      </c>
      <c r="E454" s="738" t="s">
        <v>8756</v>
      </c>
      <c r="F454" s="741">
        <v>3</v>
      </c>
      <c r="G454" s="741">
        <v>69</v>
      </c>
      <c r="H454" s="741">
        <v>7.8947368421052627E-2</v>
      </c>
      <c r="I454" s="741">
        <v>23</v>
      </c>
      <c r="J454" s="741">
        <v>38</v>
      </c>
      <c r="K454" s="741">
        <v>874</v>
      </c>
      <c r="L454" s="741">
        <v>1</v>
      </c>
      <c r="M454" s="741">
        <v>23</v>
      </c>
      <c r="N454" s="741">
        <v>11</v>
      </c>
      <c r="O454" s="741">
        <v>253</v>
      </c>
      <c r="P454" s="754">
        <v>0.28947368421052633</v>
      </c>
      <c r="Q454" s="742">
        <v>23</v>
      </c>
    </row>
    <row r="455" spans="1:17" ht="14.4" customHeight="1" x14ac:dyDescent="0.3">
      <c r="A455" s="737" t="s">
        <v>9490</v>
      </c>
      <c r="B455" s="738" t="s">
        <v>9194</v>
      </c>
      <c r="C455" s="738" t="s">
        <v>6651</v>
      </c>
      <c r="D455" s="738" t="s">
        <v>8810</v>
      </c>
      <c r="E455" s="738" t="s">
        <v>8811</v>
      </c>
      <c r="F455" s="741">
        <v>23</v>
      </c>
      <c r="G455" s="741">
        <v>8027</v>
      </c>
      <c r="H455" s="741">
        <v>0.81908163265306122</v>
      </c>
      <c r="I455" s="741">
        <v>349</v>
      </c>
      <c r="J455" s="741">
        <v>28</v>
      </c>
      <c r="K455" s="741">
        <v>9800</v>
      </c>
      <c r="L455" s="741">
        <v>1</v>
      </c>
      <c r="M455" s="741">
        <v>350</v>
      </c>
      <c r="N455" s="741">
        <v>81</v>
      </c>
      <c r="O455" s="741">
        <v>28350</v>
      </c>
      <c r="P455" s="754">
        <v>2.8928571428571428</v>
      </c>
      <c r="Q455" s="742">
        <v>350</v>
      </c>
    </row>
    <row r="456" spans="1:17" ht="14.4" customHeight="1" x14ac:dyDescent="0.3">
      <c r="A456" s="737" t="s">
        <v>9490</v>
      </c>
      <c r="B456" s="738" t="s">
        <v>9194</v>
      </c>
      <c r="C456" s="738" t="s">
        <v>6651</v>
      </c>
      <c r="D456" s="738" t="s">
        <v>8744</v>
      </c>
      <c r="E456" s="738" t="s">
        <v>8745</v>
      </c>
      <c r="F456" s="741">
        <v>4</v>
      </c>
      <c r="G456" s="741">
        <v>5072</v>
      </c>
      <c r="H456" s="741">
        <v>0.20806497928375109</v>
      </c>
      <c r="I456" s="741">
        <v>1268</v>
      </c>
      <c r="J456" s="741">
        <v>19</v>
      </c>
      <c r="K456" s="741">
        <v>24377</v>
      </c>
      <c r="L456" s="741">
        <v>1</v>
      </c>
      <c r="M456" s="741">
        <v>1283</v>
      </c>
      <c r="N456" s="741"/>
      <c r="O456" s="741"/>
      <c r="P456" s="754"/>
      <c r="Q456" s="742"/>
    </row>
    <row r="457" spans="1:17" ht="14.4" customHeight="1" x14ac:dyDescent="0.3">
      <c r="A457" s="737" t="s">
        <v>9490</v>
      </c>
      <c r="B457" s="738" t="s">
        <v>9194</v>
      </c>
      <c r="C457" s="738" t="s">
        <v>6651</v>
      </c>
      <c r="D457" s="738" t="s">
        <v>9007</v>
      </c>
      <c r="E457" s="738" t="s">
        <v>9008</v>
      </c>
      <c r="F457" s="741"/>
      <c r="G457" s="741"/>
      <c r="H457" s="741"/>
      <c r="I457" s="741"/>
      <c r="J457" s="741"/>
      <c r="K457" s="741"/>
      <c r="L457" s="741"/>
      <c r="M457" s="741"/>
      <c r="N457" s="741">
        <v>1</v>
      </c>
      <c r="O457" s="741">
        <v>149</v>
      </c>
      <c r="P457" s="754"/>
      <c r="Q457" s="742">
        <v>149</v>
      </c>
    </row>
    <row r="458" spans="1:17" ht="14.4" customHeight="1" x14ac:dyDescent="0.3">
      <c r="A458" s="737" t="s">
        <v>9490</v>
      </c>
      <c r="B458" s="738" t="s">
        <v>9194</v>
      </c>
      <c r="C458" s="738" t="s">
        <v>6651</v>
      </c>
      <c r="D458" s="738" t="s">
        <v>9534</v>
      </c>
      <c r="E458" s="738" t="s">
        <v>9535</v>
      </c>
      <c r="F458" s="741">
        <v>40</v>
      </c>
      <c r="G458" s="741">
        <v>11760</v>
      </c>
      <c r="H458" s="741">
        <v>1.1073446327683616</v>
      </c>
      <c r="I458" s="741">
        <v>294</v>
      </c>
      <c r="J458" s="741">
        <v>36</v>
      </c>
      <c r="K458" s="741">
        <v>10620</v>
      </c>
      <c r="L458" s="741">
        <v>1</v>
      </c>
      <c r="M458" s="741">
        <v>295</v>
      </c>
      <c r="N458" s="741">
        <v>40</v>
      </c>
      <c r="O458" s="741">
        <v>11800</v>
      </c>
      <c r="P458" s="754">
        <v>1.1111111111111112</v>
      </c>
      <c r="Q458" s="742">
        <v>295</v>
      </c>
    </row>
    <row r="459" spans="1:17" ht="14.4" customHeight="1" x14ac:dyDescent="0.3">
      <c r="A459" s="737" t="s">
        <v>9490</v>
      </c>
      <c r="B459" s="738" t="s">
        <v>9194</v>
      </c>
      <c r="C459" s="738" t="s">
        <v>6651</v>
      </c>
      <c r="D459" s="738" t="s">
        <v>9536</v>
      </c>
      <c r="E459" s="738" t="s">
        <v>9537</v>
      </c>
      <c r="F459" s="741">
        <v>14</v>
      </c>
      <c r="G459" s="741">
        <v>2898</v>
      </c>
      <c r="H459" s="741">
        <v>0.60287081339712922</v>
      </c>
      <c r="I459" s="741">
        <v>207</v>
      </c>
      <c r="J459" s="741">
        <v>23</v>
      </c>
      <c r="K459" s="741">
        <v>4807</v>
      </c>
      <c r="L459" s="741">
        <v>1</v>
      </c>
      <c r="M459" s="741">
        <v>209</v>
      </c>
      <c r="N459" s="741">
        <v>28</v>
      </c>
      <c r="O459" s="741">
        <v>5852</v>
      </c>
      <c r="P459" s="754">
        <v>1.2173913043478262</v>
      </c>
      <c r="Q459" s="742">
        <v>209</v>
      </c>
    </row>
    <row r="460" spans="1:17" ht="14.4" customHeight="1" x14ac:dyDescent="0.3">
      <c r="A460" s="737" t="s">
        <v>9490</v>
      </c>
      <c r="B460" s="738" t="s">
        <v>9194</v>
      </c>
      <c r="C460" s="738" t="s">
        <v>6651</v>
      </c>
      <c r="D460" s="738" t="s">
        <v>9538</v>
      </c>
      <c r="E460" s="738" t="s">
        <v>9539</v>
      </c>
      <c r="F460" s="741">
        <v>13</v>
      </c>
      <c r="G460" s="741">
        <v>507</v>
      </c>
      <c r="H460" s="741">
        <v>0.57613636363636367</v>
      </c>
      <c r="I460" s="741">
        <v>39</v>
      </c>
      <c r="J460" s="741">
        <v>22</v>
      </c>
      <c r="K460" s="741">
        <v>880</v>
      </c>
      <c r="L460" s="741">
        <v>1</v>
      </c>
      <c r="M460" s="741">
        <v>40</v>
      </c>
      <c r="N460" s="741">
        <v>14</v>
      </c>
      <c r="O460" s="741">
        <v>560</v>
      </c>
      <c r="P460" s="754">
        <v>0.63636363636363635</v>
      </c>
      <c r="Q460" s="742">
        <v>40</v>
      </c>
    </row>
    <row r="461" spans="1:17" ht="14.4" customHeight="1" x14ac:dyDescent="0.3">
      <c r="A461" s="737" t="s">
        <v>9490</v>
      </c>
      <c r="B461" s="738" t="s">
        <v>9194</v>
      </c>
      <c r="C461" s="738" t="s">
        <v>6651</v>
      </c>
      <c r="D461" s="738" t="s">
        <v>9540</v>
      </c>
      <c r="E461" s="738" t="s">
        <v>9541</v>
      </c>
      <c r="F461" s="741"/>
      <c r="G461" s="741"/>
      <c r="H461" s="741"/>
      <c r="I461" s="741"/>
      <c r="J461" s="741">
        <v>2</v>
      </c>
      <c r="K461" s="741">
        <v>10044</v>
      </c>
      <c r="L461" s="741">
        <v>1</v>
      </c>
      <c r="M461" s="741">
        <v>5022</v>
      </c>
      <c r="N461" s="741">
        <v>1</v>
      </c>
      <c r="O461" s="741">
        <v>5023</v>
      </c>
      <c r="P461" s="754">
        <v>0.50009956192751892</v>
      </c>
      <c r="Q461" s="742">
        <v>5023</v>
      </c>
    </row>
    <row r="462" spans="1:17" ht="14.4" customHeight="1" x14ac:dyDescent="0.3">
      <c r="A462" s="737" t="s">
        <v>9490</v>
      </c>
      <c r="B462" s="738" t="s">
        <v>9194</v>
      </c>
      <c r="C462" s="738" t="s">
        <v>6651</v>
      </c>
      <c r="D462" s="738" t="s">
        <v>9049</v>
      </c>
      <c r="E462" s="738" t="s">
        <v>9050</v>
      </c>
      <c r="F462" s="741">
        <v>40</v>
      </c>
      <c r="G462" s="741">
        <v>6800</v>
      </c>
      <c r="H462" s="741">
        <v>0.7647323436797121</v>
      </c>
      <c r="I462" s="741">
        <v>170</v>
      </c>
      <c r="J462" s="741">
        <v>52</v>
      </c>
      <c r="K462" s="741">
        <v>8892</v>
      </c>
      <c r="L462" s="741">
        <v>1</v>
      </c>
      <c r="M462" s="741">
        <v>171</v>
      </c>
      <c r="N462" s="741">
        <v>54</v>
      </c>
      <c r="O462" s="741">
        <v>9234</v>
      </c>
      <c r="P462" s="754">
        <v>1.0384615384615385</v>
      </c>
      <c r="Q462" s="742">
        <v>171</v>
      </c>
    </row>
    <row r="463" spans="1:17" ht="14.4" customHeight="1" x14ac:dyDescent="0.3">
      <c r="A463" s="737" t="s">
        <v>9490</v>
      </c>
      <c r="B463" s="738" t="s">
        <v>9194</v>
      </c>
      <c r="C463" s="738" t="s">
        <v>6651</v>
      </c>
      <c r="D463" s="738" t="s">
        <v>9053</v>
      </c>
      <c r="E463" s="738" t="s">
        <v>9054</v>
      </c>
      <c r="F463" s="741">
        <v>11</v>
      </c>
      <c r="G463" s="741">
        <v>3586</v>
      </c>
      <c r="H463" s="741">
        <v>0.68539755351681952</v>
      </c>
      <c r="I463" s="741">
        <v>326</v>
      </c>
      <c r="J463" s="741">
        <v>16</v>
      </c>
      <c r="K463" s="741">
        <v>5232</v>
      </c>
      <c r="L463" s="741">
        <v>1</v>
      </c>
      <c r="M463" s="741">
        <v>327</v>
      </c>
      <c r="N463" s="741">
        <v>22</v>
      </c>
      <c r="O463" s="741">
        <v>7194</v>
      </c>
      <c r="P463" s="754">
        <v>1.375</v>
      </c>
      <c r="Q463" s="742">
        <v>327</v>
      </c>
    </row>
    <row r="464" spans="1:17" ht="14.4" customHeight="1" x14ac:dyDescent="0.3">
      <c r="A464" s="737" t="s">
        <v>9490</v>
      </c>
      <c r="B464" s="738" t="s">
        <v>9194</v>
      </c>
      <c r="C464" s="738" t="s">
        <v>6651</v>
      </c>
      <c r="D464" s="738" t="s">
        <v>9542</v>
      </c>
      <c r="E464" s="738" t="s">
        <v>9543</v>
      </c>
      <c r="F464" s="741">
        <v>1</v>
      </c>
      <c r="G464" s="741">
        <v>688</v>
      </c>
      <c r="H464" s="741">
        <v>0.99710144927536237</v>
      </c>
      <c r="I464" s="741">
        <v>688</v>
      </c>
      <c r="J464" s="741">
        <v>1</v>
      </c>
      <c r="K464" s="741">
        <v>690</v>
      </c>
      <c r="L464" s="741">
        <v>1</v>
      </c>
      <c r="M464" s="741">
        <v>690</v>
      </c>
      <c r="N464" s="741">
        <v>2</v>
      </c>
      <c r="O464" s="741">
        <v>1380</v>
      </c>
      <c r="P464" s="754">
        <v>2</v>
      </c>
      <c r="Q464" s="742">
        <v>690</v>
      </c>
    </row>
    <row r="465" spans="1:17" ht="14.4" customHeight="1" x14ac:dyDescent="0.3">
      <c r="A465" s="737" t="s">
        <v>9490</v>
      </c>
      <c r="B465" s="738" t="s">
        <v>9194</v>
      </c>
      <c r="C465" s="738" t="s">
        <v>6651</v>
      </c>
      <c r="D465" s="738" t="s">
        <v>9544</v>
      </c>
      <c r="E465" s="738" t="s">
        <v>9545</v>
      </c>
      <c r="F465" s="741">
        <v>29</v>
      </c>
      <c r="G465" s="741">
        <v>10092</v>
      </c>
      <c r="H465" s="741">
        <v>1.1533714285714285</v>
      </c>
      <c r="I465" s="741">
        <v>348</v>
      </c>
      <c r="J465" s="741">
        <v>25</v>
      </c>
      <c r="K465" s="741">
        <v>8750</v>
      </c>
      <c r="L465" s="741">
        <v>1</v>
      </c>
      <c r="M465" s="741">
        <v>350</v>
      </c>
      <c r="N465" s="741">
        <v>31</v>
      </c>
      <c r="O465" s="741">
        <v>10850</v>
      </c>
      <c r="P465" s="754">
        <v>1.24</v>
      </c>
      <c r="Q465" s="742">
        <v>350</v>
      </c>
    </row>
    <row r="466" spans="1:17" ht="14.4" customHeight="1" x14ac:dyDescent="0.3">
      <c r="A466" s="737" t="s">
        <v>9490</v>
      </c>
      <c r="B466" s="738" t="s">
        <v>9194</v>
      </c>
      <c r="C466" s="738" t="s">
        <v>6651</v>
      </c>
      <c r="D466" s="738" t="s">
        <v>9075</v>
      </c>
      <c r="E466" s="738" t="s">
        <v>9076</v>
      </c>
      <c r="F466" s="741">
        <v>28</v>
      </c>
      <c r="G466" s="741">
        <v>4844</v>
      </c>
      <c r="H466" s="741">
        <v>0.64742047580860729</v>
      </c>
      <c r="I466" s="741">
        <v>173</v>
      </c>
      <c r="J466" s="741">
        <v>43</v>
      </c>
      <c r="K466" s="741">
        <v>7482</v>
      </c>
      <c r="L466" s="741">
        <v>1</v>
      </c>
      <c r="M466" s="741">
        <v>174</v>
      </c>
      <c r="N466" s="741">
        <v>44</v>
      </c>
      <c r="O466" s="741">
        <v>7656</v>
      </c>
      <c r="P466" s="754">
        <v>1.0232558139534884</v>
      </c>
      <c r="Q466" s="742">
        <v>174</v>
      </c>
    </row>
    <row r="467" spans="1:17" ht="14.4" customHeight="1" x14ac:dyDescent="0.3">
      <c r="A467" s="737" t="s">
        <v>9490</v>
      </c>
      <c r="B467" s="738" t="s">
        <v>9194</v>
      </c>
      <c r="C467" s="738" t="s">
        <v>6651</v>
      </c>
      <c r="D467" s="738" t="s">
        <v>9546</v>
      </c>
      <c r="E467" s="738" t="s">
        <v>9547</v>
      </c>
      <c r="F467" s="741">
        <v>4</v>
      </c>
      <c r="G467" s="741">
        <v>1600</v>
      </c>
      <c r="H467" s="741">
        <v>0.14250089063056645</v>
      </c>
      <c r="I467" s="741">
        <v>400</v>
      </c>
      <c r="J467" s="741">
        <v>28</v>
      </c>
      <c r="K467" s="741">
        <v>11228</v>
      </c>
      <c r="L467" s="741">
        <v>1</v>
      </c>
      <c r="M467" s="741">
        <v>401</v>
      </c>
      <c r="N467" s="741">
        <v>32</v>
      </c>
      <c r="O467" s="741">
        <v>12832</v>
      </c>
      <c r="P467" s="754">
        <v>1.1428571428571428</v>
      </c>
      <c r="Q467" s="742">
        <v>401</v>
      </c>
    </row>
    <row r="468" spans="1:17" ht="14.4" customHeight="1" x14ac:dyDescent="0.3">
      <c r="A468" s="737" t="s">
        <v>9490</v>
      </c>
      <c r="B468" s="738" t="s">
        <v>9194</v>
      </c>
      <c r="C468" s="738" t="s">
        <v>6651</v>
      </c>
      <c r="D468" s="738" t="s">
        <v>9548</v>
      </c>
      <c r="E468" s="738" t="s">
        <v>9549</v>
      </c>
      <c r="F468" s="741">
        <v>1</v>
      </c>
      <c r="G468" s="741">
        <v>652</v>
      </c>
      <c r="H468" s="741">
        <v>0.99694189602446481</v>
      </c>
      <c r="I468" s="741">
        <v>652</v>
      </c>
      <c r="J468" s="741">
        <v>1</v>
      </c>
      <c r="K468" s="741">
        <v>654</v>
      </c>
      <c r="L468" s="741">
        <v>1</v>
      </c>
      <c r="M468" s="741">
        <v>654</v>
      </c>
      <c r="N468" s="741">
        <v>1</v>
      </c>
      <c r="O468" s="741">
        <v>654</v>
      </c>
      <c r="P468" s="754">
        <v>1</v>
      </c>
      <c r="Q468" s="742">
        <v>654</v>
      </c>
    </row>
    <row r="469" spans="1:17" ht="14.4" customHeight="1" x14ac:dyDescent="0.3">
      <c r="A469" s="737" t="s">
        <v>9490</v>
      </c>
      <c r="B469" s="738" t="s">
        <v>9194</v>
      </c>
      <c r="C469" s="738" t="s">
        <v>6651</v>
      </c>
      <c r="D469" s="738" t="s">
        <v>9550</v>
      </c>
      <c r="E469" s="738" t="s">
        <v>9551</v>
      </c>
      <c r="F469" s="741">
        <v>1</v>
      </c>
      <c r="G469" s="741">
        <v>652</v>
      </c>
      <c r="H469" s="741">
        <v>0.99694189602446481</v>
      </c>
      <c r="I469" s="741">
        <v>652</v>
      </c>
      <c r="J469" s="741">
        <v>1</v>
      </c>
      <c r="K469" s="741">
        <v>654</v>
      </c>
      <c r="L469" s="741">
        <v>1</v>
      </c>
      <c r="M469" s="741">
        <v>654</v>
      </c>
      <c r="N469" s="741">
        <v>1</v>
      </c>
      <c r="O469" s="741">
        <v>654</v>
      </c>
      <c r="P469" s="754">
        <v>1</v>
      </c>
      <c r="Q469" s="742">
        <v>654</v>
      </c>
    </row>
    <row r="470" spans="1:17" ht="14.4" customHeight="1" x14ac:dyDescent="0.3">
      <c r="A470" s="737" t="s">
        <v>9490</v>
      </c>
      <c r="B470" s="738" t="s">
        <v>9194</v>
      </c>
      <c r="C470" s="738" t="s">
        <v>6651</v>
      </c>
      <c r="D470" s="738" t="s">
        <v>8763</v>
      </c>
      <c r="E470" s="738" t="s">
        <v>8764</v>
      </c>
      <c r="F470" s="741">
        <v>125</v>
      </c>
      <c r="G470" s="741">
        <v>54000</v>
      </c>
      <c r="H470" s="741">
        <v>0.94043887147335425</v>
      </c>
      <c r="I470" s="741">
        <v>432</v>
      </c>
      <c r="J470" s="741">
        <v>132</v>
      </c>
      <c r="K470" s="741">
        <v>57420</v>
      </c>
      <c r="L470" s="741">
        <v>1</v>
      </c>
      <c r="M470" s="741">
        <v>435</v>
      </c>
      <c r="N470" s="741"/>
      <c r="O470" s="741"/>
      <c r="P470" s="754"/>
      <c r="Q470" s="742"/>
    </row>
    <row r="471" spans="1:17" ht="14.4" customHeight="1" x14ac:dyDescent="0.3">
      <c r="A471" s="737" t="s">
        <v>9490</v>
      </c>
      <c r="B471" s="738" t="s">
        <v>9194</v>
      </c>
      <c r="C471" s="738" t="s">
        <v>6651</v>
      </c>
      <c r="D471" s="738" t="s">
        <v>9552</v>
      </c>
      <c r="E471" s="738" t="s">
        <v>9553</v>
      </c>
      <c r="F471" s="741">
        <v>8</v>
      </c>
      <c r="G471" s="741">
        <v>5408</v>
      </c>
      <c r="H471" s="741">
        <v>1.9941002949852507</v>
      </c>
      <c r="I471" s="741">
        <v>676</v>
      </c>
      <c r="J471" s="741">
        <v>4</v>
      </c>
      <c r="K471" s="741">
        <v>2712</v>
      </c>
      <c r="L471" s="741">
        <v>1</v>
      </c>
      <c r="M471" s="741">
        <v>678</v>
      </c>
      <c r="N471" s="741">
        <v>6</v>
      </c>
      <c r="O471" s="741">
        <v>4068</v>
      </c>
      <c r="P471" s="754">
        <v>1.5</v>
      </c>
      <c r="Q471" s="742">
        <v>678</v>
      </c>
    </row>
    <row r="472" spans="1:17" ht="14.4" customHeight="1" x14ac:dyDescent="0.3">
      <c r="A472" s="737" t="s">
        <v>9490</v>
      </c>
      <c r="B472" s="738" t="s">
        <v>9194</v>
      </c>
      <c r="C472" s="738" t="s">
        <v>6651</v>
      </c>
      <c r="D472" s="738" t="s">
        <v>9554</v>
      </c>
      <c r="E472" s="738" t="s">
        <v>9555</v>
      </c>
      <c r="F472" s="741">
        <v>7</v>
      </c>
      <c r="G472" s="741">
        <v>3325</v>
      </c>
      <c r="H472" s="741">
        <v>1.1617749825296995</v>
      </c>
      <c r="I472" s="741">
        <v>475</v>
      </c>
      <c r="J472" s="741">
        <v>6</v>
      </c>
      <c r="K472" s="741">
        <v>2862</v>
      </c>
      <c r="L472" s="741">
        <v>1</v>
      </c>
      <c r="M472" s="741">
        <v>477</v>
      </c>
      <c r="N472" s="741">
        <v>9</v>
      </c>
      <c r="O472" s="741">
        <v>4293</v>
      </c>
      <c r="P472" s="754">
        <v>1.5</v>
      </c>
      <c r="Q472" s="742">
        <v>477</v>
      </c>
    </row>
    <row r="473" spans="1:17" ht="14.4" customHeight="1" x14ac:dyDescent="0.3">
      <c r="A473" s="737" t="s">
        <v>9490</v>
      </c>
      <c r="B473" s="738" t="s">
        <v>9194</v>
      </c>
      <c r="C473" s="738" t="s">
        <v>6651</v>
      </c>
      <c r="D473" s="738" t="s">
        <v>9556</v>
      </c>
      <c r="E473" s="738" t="s">
        <v>9557</v>
      </c>
      <c r="F473" s="741">
        <v>4</v>
      </c>
      <c r="G473" s="741">
        <v>1156</v>
      </c>
      <c r="H473" s="741">
        <v>0.39725085910652919</v>
      </c>
      <c r="I473" s="741">
        <v>289</v>
      </c>
      <c r="J473" s="741">
        <v>10</v>
      </c>
      <c r="K473" s="741">
        <v>2910</v>
      </c>
      <c r="L473" s="741">
        <v>1</v>
      </c>
      <c r="M473" s="741">
        <v>291</v>
      </c>
      <c r="N473" s="741">
        <v>10</v>
      </c>
      <c r="O473" s="741">
        <v>2910</v>
      </c>
      <c r="P473" s="754">
        <v>1</v>
      </c>
      <c r="Q473" s="742">
        <v>291</v>
      </c>
    </row>
    <row r="474" spans="1:17" ht="14.4" customHeight="1" x14ac:dyDescent="0.3">
      <c r="A474" s="737" t="s">
        <v>9490</v>
      </c>
      <c r="B474" s="738" t="s">
        <v>9194</v>
      </c>
      <c r="C474" s="738" t="s">
        <v>6651</v>
      </c>
      <c r="D474" s="738" t="s">
        <v>9558</v>
      </c>
      <c r="E474" s="738" t="s">
        <v>9559</v>
      </c>
      <c r="F474" s="741">
        <v>2</v>
      </c>
      <c r="G474" s="741">
        <v>1624</v>
      </c>
      <c r="H474" s="741">
        <v>0.66584665846658464</v>
      </c>
      <c r="I474" s="741">
        <v>812</v>
      </c>
      <c r="J474" s="741">
        <v>3</v>
      </c>
      <c r="K474" s="741">
        <v>2439</v>
      </c>
      <c r="L474" s="741">
        <v>1</v>
      </c>
      <c r="M474" s="741">
        <v>813</v>
      </c>
      <c r="N474" s="741">
        <v>5</v>
      </c>
      <c r="O474" s="741">
        <v>4070</v>
      </c>
      <c r="P474" s="754">
        <v>1.6687166871668717</v>
      </c>
      <c r="Q474" s="742">
        <v>814</v>
      </c>
    </row>
    <row r="475" spans="1:17" ht="14.4" customHeight="1" x14ac:dyDescent="0.3">
      <c r="A475" s="737" t="s">
        <v>9490</v>
      </c>
      <c r="B475" s="738" t="s">
        <v>9194</v>
      </c>
      <c r="C475" s="738" t="s">
        <v>6651</v>
      </c>
      <c r="D475" s="738" t="s">
        <v>8767</v>
      </c>
      <c r="E475" s="738" t="s">
        <v>8768</v>
      </c>
      <c r="F475" s="741">
        <v>125</v>
      </c>
      <c r="G475" s="741">
        <v>126000</v>
      </c>
      <c r="H475" s="741">
        <v>0.94415969786889664</v>
      </c>
      <c r="I475" s="741">
        <v>1008</v>
      </c>
      <c r="J475" s="741">
        <v>132</v>
      </c>
      <c r="K475" s="741">
        <v>133452</v>
      </c>
      <c r="L475" s="741">
        <v>1</v>
      </c>
      <c r="M475" s="741">
        <v>1011</v>
      </c>
      <c r="N475" s="741"/>
      <c r="O475" s="741"/>
      <c r="P475" s="754"/>
      <c r="Q475" s="742"/>
    </row>
    <row r="476" spans="1:17" ht="14.4" customHeight="1" x14ac:dyDescent="0.3">
      <c r="A476" s="737" t="s">
        <v>9490</v>
      </c>
      <c r="B476" s="738" t="s">
        <v>9194</v>
      </c>
      <c r="C476" s="738" t="s">
        <v>6651</v>
      </c>
      <c r="D476" s="738" t="s">
        <v>9560</v>
      </c>
      <c r="E476" s="738" t="s">
        <v>9561</v>
      </c>
      <c r="F476" s="741">
        <v>20</v>
      </c>
      <c r="G476" s="741">
        <v>3340</v>
      </c>
      <c r="H476" s="741">
        <v>0.99404761904761907</v>
      </c>
      <c r="I476" s="741">
        <v>167</v>
      </c>
      <c r="J476" s="741">
        <v>20</v>
      </c>
      <c r="K476" s="741">
        <v>3360</v>
      </c>
      <c r="L476" s="741">
        <v>1</v>
      </c>
      <c r="M476" s="741">
        <v>168</v>
      </c>
      <c r="N476" s="741">
        <v>25</v>
      </c>
      <c r="O476" s="741">
        <v>4200</v>
      </c>
      <c r="P476" s="754">
        <v>1.25</v>
      </c>
      <c r="Q476" s="742">
        <v>168</v>
      </c>
    </row>
    <row r="477" spans="1:17" ht="14.4" customHeight="1" x14ac:dyDescent="0.3">
      <c r="A477" s="737" t="s">
        <v>9490</v>
      </c>
      <c r="B477" s="738" t="s">
        <v>9194</v>
      </c>
      <c r="C477" s="738" t="s">
        <v>6651</v>
      </c>
      <c r="D477" s="738" t="s">
        <v>9562</v>
      </c>
      <c r="E477" s="738" t="s">
        <v>9563</v>
      </c>
      <c r="F477" s="741">
        <v>1</v>
      </c>
      <c r="G477" s="741">
        <v>853</v>
      </c>
      <c r="H477" s="741"/>
      <c r="I477" s="741">
        <v>853</v>
      </c>
      <c r="J477" s="741"/>
      <c r="K477" s="741"/>
      <c r="L477" s="741"/>
      <c r="M477" s="741"/>
      <c r="N477" s="741"/>
      <c r="O477" s="741"/>
      <c r="P477" s="754"/>
      <c r="Q477" s="742"/>
    </row>
    <row r="478" spans="1:17" ht="14.4" customHeight="1" x14ac:dyDescent="0.3">
      <c r="A478" s="737" t="s">
        <v>9490</v>
      </c>
      <c r="B478" s="738" t="s">
        <v>9194</v>
      </c>
      <c r="C478" s="738" t="s">
        <v>6651</v>
      </c>
      <c r="D478" s="738" t="s">
        <v>9564</v>
      </c>
      <c r="E478" s="738" t="s">
        <v>9565</v>
      </c>
      <c r="F478" s="741">
        <v>1</v>
      </c>
      <c r="G478" s="741">
        <v>573</v>
      </c>
      <c r="H478" s="741">
        <v>0.14260826281732206</v>
      </c>
      <c r="I478" s="741">
        <v>573</v>
      </c>
      <c r="J478" s="741">
        <v>7</v>
      </c>
      <c r="K478" s="741">
        <v>4018</v>
      </c>
      <c r="L478" s="741">
        <v>1</v>
      </c>
      <c r="M478" s="741">
        <v>574</v>
      </c>
      <c r="N478" s="741">
        <v>8</v>
      </c>
      <c r="O478" s="741">
        <v>4592</v>
      </c>
      <c r="P478" s="754">
        <v>1.1428571428571428</v>
      </c>
      <c r="Q478" s="742">
        <v>574</v>
      </c>
    </row>
    <row r="479" spans="1:17" ht="14.4" customHeight="1" x14ac:dyDescent="0.3">
      <c r="A479" s="737" t="s">
        <v>9490</v>
      </c>
      <c r="B479" s="738" t="s">
        <v>9194</v>
      </c>
      <c r="C479" s="738" t="s">
        <v>6651</v>
      </c>
      <c r="D479" s="738" t="s">
        <v>9566</v>
      </c>
      <c r="E479" s="738" t="s">
        <v>9567</v>
      </c>
      <c r="F479" s="741">
        <v>5</v>
      </c>
      <c r="G479" s="741">
        <v>930</v>
      </c>
      <c r="H479" s="741">
        <v>2.4866310160427809</v>
      </c>
      <c r="I479" s="741">
        <v>186</v>
      </c>
      <c r="J479" s="741">
        <v>2</v>
      </c>
      <c r="K479" s="741">
        <v>374</v>
      </c>
      <c r="L479" s="741">
        <v>1</v>
      </c>
      <c r="M479" s="741">
        <v>187</v>
      </c>
      <c r="N479" s="741">
        <v>6</v>
      </c>
      <c r="O479" s="741">
        <v>1122</v>
      </c>
      <c r="P479" s="754">
        <v>3</v>
      </c>
      <c r="Q479" s="742">
        <v>187</v>
      </c>
    </row>
    <row r="480" spans="1:17" ht="14.4" customHeight="1" x14ac:dyDescent="0.3">
      <c r="A480" s="737" t="s">
        <v>9490</v>
      </c>
      <c r="B480" s="738" t="s">
        <v>9194</v>
      </c>
      <c r="C480" s="738" t="s">
        <v>6651</v>
      </c>
      <c r="D480" s="738" t="s">
        <v>9568</v>
      </c>
      <c r="E480" s="738" t="s">
        <v>9569</v>
      </c>
      <c r="F480" s="741">
        <v>20</v>
      </c>
      <c r="G480" s="741">
        <v>11500</v>
      </c>
      <c r="H480" s="741">
        <v>0.68845785440613028</v>
      </c>
      <c r="I480" s="741">
        <v>575</v>
      </c>
      <c r="J480" s="741">
        <v>29</v>
      </c>
      <c r="K480" s="741">
        <v>16704</v>
      </c>
      <c r="L480" s="741">
        <v>1</v>
      </c>
      <c r="M480" s="741">
        <v>576</v>
      </c>
      <c r="N480" s="741">
        <v>28</v>
      </c>
      <c r="O480" s="741">
        <v>16128</v>
      </c>
      <c r="P480" s="754">
        <v>0.96551724137931039</v>
      </c>
      <c r="Q480" s="742">
        <v>576</v>
      </c>
    </row>
    <row r="481" spans="1:17" ht="14.4" customHeight="1" x14ac:dyDescent="0.3">
      <c r="A481" s="737" t="s">
        <v>9490</v>
      </c>
      <c r="B481" s="738" t="s">
        <v>9194</v>
      </c>
      <c r="C481" s="738" t="s">
        <v>6651</v>
      </c>
      <c r="D481" s="738" t="s">
        <v>9570</v>
      </c>
      <c r="E481" s="738" t="s">
        <v>9571</v>
      </c>
      <c r="F481" s="741">
        <v>1</v>
      </c>
      <c r="G481" s="741">
        <v>1397</v>
      </c>
      <c r="H481" s="741">
        <v>0.99857040743388137</v>
      </c>
      <c r="I481" s="741">
        <v>1397</v>
      </c>
      <c r="J481" s="741">
        <v>1</v>
      </c>
      <c r="K481" s="741">
        <v>1399</v>
      </c>
      <c r="L481" s="741">
        <v>1</v>
      </c>
      <c r="M481" s="741">
        <v>1399</v>
      </c>
      <c r="N481" s="741">
        <v>1</v>
      </c>
      <c r="O481" s="741">
        <v>1399</v>
      </c>
      <c r="P481" s="754">
        <v>1</v>
      </c>
      <c r="Q481" s="742">
        <v>1399</v>
      </c>
    </row>
    <row r="482" spans="1:17" ht="14.4" customHeight="1" x14ac:dyDescent="0.3">
      <c r="A482" s="737" t="s">
        <v>9490</v>
      </c>
      <c r="B482" s="738" t="s">
        <v>9194</v>
      </c>
      <c r="C482" s="738" t="s">
        <v>6651</v>
      </c>
      <c r="D482" s="738" t="s">
        <v>9572</v>
      </c>
      <c r="E482" s="738" t="s">
        <v>9573</v>
      </c>
      <c r="F482" s="741">
        <v>3</v>
      </c>
      <c r="G482" s="741">
        <v>3054</v>
      </c>
      <c r="H482" s="741">
        <v>0.29882583170254401</v>
      </c>
      <c r="I482" s="741">
        <v>1018</v>
      </c>
      <c r="J482" s="741">
        <v>10</v>
      </c>
      <c r="K482" s="741">
        <v>10220</v>
      </c>
      <c r="L482" s="741">
        <v>1</v>
      </c>
      <c r="M482" s="741">
        <v>1022</v>
      </c>
      <c r="N482" s="741">
        <v>5</v>
      </c>
      <c r="O482" s="741">
        <v>5110</v>
      </c>
      <c r="P482" s="754">
        <v>0.5</v>
      </c>
      <c r="Q482" s="742">
        <v>1022</v>
      </c>
    </row>
    <row r="483" spans="1:17" ht="14.4" customHeight="1" x14ac:dyDescent="0.3">
      <c r="A483" s="737" t="s">
        <v>9490</v>
      </c>
      <c r="B483" s="738" t="s">
        <v>9194</v>
      </c>
      <c r="C483" s="738" t="s">
        <v>6651</v>
      </c>
      <c r="D483" s="738" t="s">
        <v>9574</v>
      </c>
      <c r="E483" s="738" t="s">
        <v>9575</v>
      </c>
      <c r="F483" s="741">
        <v>4</v>
      </c>
      <c r="G483" s="741">
        <v>756</v>
      </c>
      <c r="H483" s="741">
        <v>0.56842105263157894</v>
      </c>
      <c r="I483" s="741">
        <v>189</v>
      </c>
      <c r="J483" s="741">
        <v>7</v>
      </c>
      <c r="K483" s="741">
        <v>1330</v>
      </c>
      <c r="L483" s="741">
        <v>1</v>
      </c>
      <c r="M483" s="741">
        <v>190</v>
      </c>
      <c r="N483" s="741">
        <v>5</v>
      </c>
      <c r="O483" s="741">
        <v>950</v>
      </c>
      <c r="P483" s="754">
        <v>0.7142857142857143</v>
      </c>
      <c r="Q483" s="742">
        <v>190</v>
      </c>
    </row>
    <row r="484" spans="1:17" ht="14.4" customHeight="1" x14ac:dyDescent="0.3">
      <c r="A484" s="737" t="s">
        <v>9490</v>
      </c>
      <c r="B484" s="738" t="s">
        <v>9194</v>
      </c>
      <c r="C484" s="738" t="s">
        <v>6651</v>
      </c>
      <c r="D484" s="738" t="s">
        <v>9576</v>
      </c>
      <c r="E484" s="738" t="s">
        <v>9577</v>
      </c>
      <c r="F484" s="741">
        <v>2</v>
      </c>
      <c r="G484" s="741">
        <v>1624</v>
      </c>
      <c r="H484" s="741">
        <v>0.66584665846658464</v>
      </c>
      <c r="I484" s="741">
        <v>812</v>
      </c>
      <c r="J484" s="741">
        <v>3</v>
      </c>
      <c r="K484" s="741">
        <v>2439</v>
      </c>
      <c r="L484" s="741">
        <v>1</v>
      </c>
      <c r="M484" s="741">
        <v>813</v>
      </c>
      <c r="N484" s="741">
        <v>5</v>
      </c>
      <c r="O484" s="741">
        <v>4070</v>
      </c>
      <c r="P484" s="754">
        <v>1.6687166871668717</v>
      </c>
      <c r="Q484" s="742">
        <v>814</v>
      </c>
    </row>
    <row r="485" spans="1:17" ht="14.4" customHeight="1" x14ac:dyDescent="0.3">
      <c r="A485" s="737" t="s">
        <v>9490</v>
      </c>
      <c r="B485" s="738" t="s">
        <v>9194</v>
      </c>
      <c r="C485" s="738" t="s">
        <v>6651</v>
      </c>
      <c r="D485" s="738" t="s">
        <v>9578</v>
      </c>
      <c r="E485" s="738" t="s">
        <v>9579</v>
      </c>
      <c r="F485" s="741">
        <v>2</v>
      </c>
      <c r="G485" s="741">
        <v>516</v>
      </c>
      <c r="H485" s="741">
        <v>1.9846153846153847</v>
      </c>
      <c r="I485" s="741">
        <v>258</v>
      </c>
      <c r="J485" s="741">
        <v>1</v>
      </c>
      <c r="K485" s="741">
        <v>260</v>
      </c>
      <c r="L485" s="741">
        <v>1</v>
      </c>
      <c r="M485" s="741">
        <v>260</v>
      </c>
      <c r="N485" s="741">
        <v>3</v>
      </c>
      <c r="O485" s="741">
        <v>780</v>
      </c>
      <c r="P485" s="754">
        <v>3</v>
      </c>
      <c r="Q485" s="742">
        <v>260</v>
      </c>
    </row>
    <row r="486" spans="1:17" ht="14.4" customHeight="1" x14ac:dyDescent="0.3">
      <c r="A486" s="737" t="s">
        <v>9490</v>
      </c>
      <c r="B486" s="738" t="s">
        <v>9194</v>
      </c>
      <c r="C486" s="738" t="s">
        <v>6651</v>
      </c>
      <c r="D486" s="738" t="s">
        <v>9580</v>
      </c>
      <c r="E486" s="738" t="s">
        <v>9581</v>
      </c>
      <c r="F486" s="741"/>
      <c r="G486" s="741"/>
      <c r="H486" s="741"/>
      <c r="I486" s="741"/>
      <c r="J486" s="741"/>
      <c r="K486" s="741"/>
      <c r="L486" s="741"/>
      <c r="M486" s="741"/>
      <c r="N486" s="741">
        <v>10</v>
      </c>
      <c r="O486" s="741">
        <v>76680</v>
      </c>
      <c r="P486" s="754"/>
      <c r="Q486" s="742">
        <v>7668</v>
      </c>
    </row>
    <row r="487" spans="1:17" ht="14.4" customHeight="1" x14ac:dyDescent="0.3">
      <c r="A487" s="737" t="s">
        <v>9490</v>
      </c>
      <c r="B487" s="738" t="s">
        <v>9194</v>
      </c>
      <c r="C487" s="738" t="s">
        <v>6651</v>
      </c>
      <c r="D487" s="738" t="s">
        <v>9582</v>
      </c>
      <c r="E487" s="738" t="s">
        <v>9583</v>
      </c>
      <c r="F487" s="741"/>
      <c r="G487" s="741"/>
      <c r="H487" s="741"/>
      <c r="I487" s="741"/>
      <c r="J487" s="741"/>
      <c r="K487" s="741"/>
      <c r="L487" s="741"/>
      <c r="M487" s="741"/>
      <c r="N487" s="741">
        <v>5</v>
      </c>
      <c r="O487" s="741">
        <v>78460</v>
      </c>
      <c r="P487" s="754"/>
      <c r="Q487" s="742">
        <v>15692</v>
      </c>
    </row>
    <row r="488" spans="1:17" ht="14.4" customHeight="1" x14ac:dyDescent="0.3">
      <c r="A488" s="737" t="s">
        <v>9584</v>
      </c>
      <c r="B488" s="738" t="s">
        <v>8741</v>
      </c>
      <c r="C488" s="738" t="s">
        <v>6651</v>
      </c>
      <c r="D488" s="738" t="s">
        <v>8698</v>
      </c>
      <c r="E488" s="738" t="s">
        <v>8699</v>
      </c>
      <c r="F488" s="741">
        <v>3</v>
      </c>
      <c r="G488" s="741">
        <v>2028</v>
      </c>
      <c r="H488" s="741">
        <v>0.72017045454545459</v>
      </c>
      <c r="I488" s="741">
        <v>676</v>
      </c>
      <c r="J488" s="741">
        <v>4</v>
      </c>
      <c r="K488" s="741">
        <v>2816</v>
      </c>
      <c r="L488" s="741">
        <v>1</v>
      </c>
      <c r="M488" s="741">
        <v>704</v>
      </c>
      <c r="N488" s="741">
        <v>4</v>
      </c>
      <c r="O488" s="741">
        <v>2820</v>
      </c>
      <c r="P488" s="754">
        <v>1.0014204545454546</v>
      </c>
      <c r="Q488" s="742">
        <v>705</v>
      </c>
    </row>
    <row r="489" spans="1:17" ht="14.4" customHeight="1" x14ac:dyDescent="0.3">
      <c r="A489" s="737" t="s">
        <v>9584</v>
      </c>
      <c r="B489" s="738" t="s">
        <v>8741</v>
      </c>
      <c r="C489" s="738" t="s">
        <v>6651</v>
      </c>
      <c r="D489" s="738" t="s">
        <v>8774</v>
      </c>
      <c r="E489" s="738" t="s">
        <v>8775</v>
      </c>
      <c r="F489" s="741">
        <v>1</v>
      </c>
      <c r="G489" s="741">
        <v>503</v>
      </c>
      <c r="H489" s="741">
        <v>0.33005249343832022</v>
      </c>
      <c r="I489" s="741">
        <v>503</v>
      </c>
      <c r="J489" s="741">
        <v>3</v>
      </c>
      <c r="K489" s="741">
        <v>1524</v>
      </c>
      <c r="L489" s="741">
        <v>1</v>
      </c>
      <c r="M489" s="741">
        <v>508</v>
      </c>
      <c r="N489" s="741">
        <v>1</v>
      </c>
      <c r="O489" s="741">
        <v>508</v>
      </c>
      <c r="P489" s="754">
        <v>0.33333333333333331</v>
      </c>
      <c r="Q489" s="742">
        <v>508</v>
      </c>
    </row>
    <row r="490" spans="1:17" ht="14.4" customHeight="1" x14ac:dyDescent="0.3">
      <c r="A490" s="737" t="s">
        <v>9584</v>
      </c>
      <c r="B490" s="738" t="s">
        <v>8741</v>
      </c>
      <c r="C490" s="738" t="s">
        <v>6651</v>
      </c>
      <c r="D490" s="738" t="s">
        <v>9585</v>
      </c>
      <c r="E490" s="738" t="s">
        <v>9586</v>
      </c>
      <c r="F490" s="741">
        <v>1</v>
      </c>
      <c r="G490" s="741">
        <v>6284</v>
      </c>
      <c r="H490" s="741">
        <v>0.49078412995938769</v>
      </c>
      <c r="I490" s="741">
        <v>6284</v>
      </c>
      <c r="J490" s="741">
        <v>2</v>
      </c>
      <c r="K490" s="741">
        <v>12804</v>
      </c>
      <c r="L490" s="741">
        <v>1</v>
      </c>
      <c r="M490" s="741">
        <v>6402</v>
      </c>
      <c r="N490" s="741">
        <v>1</v>
      </c>
      <c r="O490" s="741">
        <v>6404</v>
      </c>
      <c r="P490" s="754">
        <v>0.500156201187129</v>
      </c>
      <c r="Q490" s="742">
        <v>6404</v>
      </c>
    </row>
    <row r="491" spans="1:17" ht="14.4" customHeight="1" x14ac:dyDescent="0.3">
      <c r="A491" s="737" t="s">
        <v>9584</v>
      </c>
      <c r="B491" s="738" t="s">
        <v>8741</v>
      </c>
      <c r="C491" s="738" t="s">
        <v>6651</v>
      </c>
      <c r="D491" s="738" t="s">
        <v>8744</v>
      </c>
      <c r="E491" s="738" t="s">
        <v>8745</v>
      </c>
      <c r="F491" s="741">
        <v>3</v>
      </c>
      <c r="G491" s="741">
        <v>3804</v>
      </c>
      <c r="H491" s="741">
        <v>0.74123148869836319</v>
      </c>
      <c r="I491" s="741">
        <v>1268</v>
      </c>
      <c r="J491" s="741">
        <v>4</v>
      </c>
      <c r="K491" s="741">
        <v>5132</v>
      </c>
      <c r="L491" s="741">
        <v>1</v>
      </c>
      <c r="M491" s="741">
        <v>1283</v>
      </c>
      <c r="N491" s="741">
        <v>3</v>
      </c>
      <c r="O491" s="741">
        <v>3855</v>
      </c>
      <c r="P491" s="754">
        <v>0.75116913484021819</v>
      </c>
      <c r="Q491" s="742">
        <v>1285</v>
      </c>
    </row>
    <row r="492" spans="1:17" ht="14.4" customHeight="1" x14ac:dyDescent="0.3">
      <c r="A492" s="737" t="s">
        <v>9584</v>
      </c>
      <c r="B492" s="738" t="s">
        <v>8741</v>
      </c>
      <c r="C492" s="738" t="s">
        <v>6651</v>
      </c>
      <c r="D492" s="738" t="s">
        <v>8759</v>
      </c>
      <c r="E492" s="738" t="s">
        <v>8760</v>
      </c>
      <c r="F492" s="741">
        <v>2</v>
      </c>
      <c r="G492" s="741">
        <v>18892</v>
      </c>
      <c r="H492" s="741">
        <v>0.12106531323695273</v>
      </c>
      <c r="I492" s="741">
        <v>9446</v>
      </c>
      <c r="J492" s="741">
        <v>16</v>
      </c>
      <c r="K492" s="741">
        <v>156048</v>
      </c>
      <c r="L492" s="741">
        <v>1</v>
      </c>
      <c r="M492" s="741">
        <v>9753</v>
      </c>
      <c r="N492" s="741">
        <v>8</v>
      </c>
      <c r="O492" s="741">
        <v>78096</v>
      </c>
      <c r="P492" s="754">
        <v>0.50046139649338661</v>
      </c>
      <c r="Q492" s="742">
        <v>9762</v>
      </c>
    </row>
    <row r="493" spans="1:17" ht="14.4" customHeight="1" x14ac:dyDescent="0.3">
      <c r="A493" s="737" t="s">
        <v>9584</v>
      </c>
      <c r="B493" s="738" t="s">
        <v>8741</v>
      </c>
      <c r="C493" s="738" t="s">
        <v>6651</v>
      </c>
      <c r="D493" s="738" t="s">
        <v>8765</v>
      </c>
      <c r="E493" s="738" t="s">
        <v>8766</v>
      </c>
      <c r="F493" s="741"/>
      <c r="G493" s="741"/>
      <c r="H493" s="741"/>
      <c r="I493" s="741"/>
      <c r="J493" s="741">
        <v>28</v>
      </c>
      <c r="K493" s="741">
        <v>16212</v>
      </c>
      <c r="L493" s="741">
        <v>1</v>
      </c>
      <c r="M493" s="741">
        <v>579</v>
      </c>
      <c r="N493" s="741"/>
      <c r="O493" s="741"/>
      <c r="P493" s="754"/>
      <c r="Q493" s="742"/>
    </row>
    <row r="494" spans="1:17" ht="14.4" customHeight="1" x14ac:dyDescent="0.3">
      <c r="A494" s="737" t="s">
        <v>9584</v>
      </c>
      <c r="B494" s="738" t="s">
        <v>8741</v>
      </c>
      <c r="C494" s="738" t="s">
        <v>6651</v>
      </c>
      <c r="D494" s="738" t="s">
        <v>9428</v>
      </c>
      <c r="E494" s="738" t="s">
        <v>9429</v>
      </c>
      <c r="F494" s="741">
        <v>1</v>
      </c>
      <c r="G494" s="741">
        <v>170</v>
      </c>
      <c r="H494" s="741">
        <v>0.32196969696969696</v>
      </c>
      <c r="I494" s="741">
        <v>170</v>
      </c>
      <c r="J494" s="741">
        <v>3</v>
      </c>
      <c r="K494" s="741">
        <v>528</v>
      </c>
      <c r="L494" s="741">
        <v>1</v>
      </c>
      <c r="M494" s="741">
        <v>176</v>
      </c>
      <c r="N494" s="741">
        <v>1</v>
      </c>
      <c r="O494" s="741">
        <v>176</v>
      </c>
      <c r="P494" s="754">
        <v>0.33333333333333331</v>
      </c>
      <c r="Q494" s="742">
        <v>176</v>
      </c>
    </row>
    <row r="495" spans="1:17" ht="14.4" customHeight="1" x14ac:dyDescent="0.3">
      <c r="A495" s="737" t="s">
        <v>9584</v>
      </c>
      <c r="B495" s="738" t="s">
        <v>8741</v>
      </c>
      <c r="C495" s="738" t="s">
        <v>6651</v>
      </c>
      <c r="D495" s="738" t="s">
        <v>8746</v>
      </c>
      <c r="E495" s="738" t="s">
        <v>8747</v>
      </c>
      <c r="F495" s="741">
        <v>6</v>
      </c>
      <c r="G495" s="741">
        <v>13584</v>
      </c>
      <c r="H495" s="741">
        <v>0.1600414712882019</v>
      </c>
      <c r="I495" s="741">
        <v>2264</v>
      </c>
      <c r="J495" s="741">
        <v>37</v>
      </c>
      <c r="K495" s="741">
        <v>84878</v>
      </c>
      <c r="L495" s="741">
        <v>1</v>
      </c>
      <c r="M495" s="741">
        <v>2294</v>
      </c>
      <c r="N495" s="741">
        <v>9</v>
      </c>
      <c r="O495" s="741">
        <v>20673</v>
      </c>
      <c r="P495" s="754">
        <v>0.24356134687433728</v>
      </c>
      <c r="Q495" s="742">
        <v>2297</v>
      </c>
    </row>
    <row r="496" spans="1:17" ht="14.4" customHeight="1" thickBot="1" x14ac:dyDescent="0.35">
      <c r="A496" s="743" t="s">
        <v>9584</v>
      </c>
      <c r="B496" s="744" t="s">
        <v>8741</v>
      </c>
      <c r="C496" s="744" t="s">
        <v>6651</v>
      </c>
      <c r="D496" s="744" t="s">
        <v>9587</v>
      </c>
      <c r="E496" s="744" t="s">
        <v>9588</v>
      </c>
      <c r="F496" s="747"/>
      <c r="G496" s="747"/>
      <c r="H496" s="747"/>
      <c r="I496" s="747"/>
      <c r="J496" s="747">
        <v>1</v>
      </c>
      <c r="K496" s="747">
        <v>391</v>
      </c>
      <c r="L496" s="747">
        <v>1</v>
      </c>
      <c r="M496" s="747">
        <v>391</v>
      </c>
      <c r="N496" s="747"/>
      <c r="O496" s="747"/>
      <c r="P496" s="755"/>
      <c r="Q496" s="748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84" t="s">
        <v>181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39"/>
      <c r="H2" s="439"/>
      <c r="I2" s="439"/>
      <c r="J2" s="189"/>
      <c r="K2" s="439"/>
      <c r="L2" s="439"/>
      <c r="M2" s="43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6008</v>
      </c>
      <c r="D3" s="193">
        <f>SUBTOTAL(9,D6:D1048576)</f>
        <v>6393</v>
      </c>
      <c r="E3" s="193">
        <f>SUBTOTAL(9,E6:E1048576)</f>
        <v>6206</v>
      </c>
      <c r="F3" s="194">
        <f>IF(OR(E3=0,D3=0),"",E3/D3)</f>
        <v>0.9707492569998436</v>
      </c>
      <c r="G3" s="440">
        <f>SUBTOTAL(9,G6:G1048576)</f>
        <v>10582.332700000001</v>
      </c>
      <c r="H3" s="441">
        <f>SUBTOTAL(9,H6:H1048576)</f>
        <v>13904.500399999999</v>
      </c>
      <c r="I3" s="441">
        <f>SUBTOTAL(9,I6:I1048576)</f>
        <v>14502.8714</v>
      </c>
      <c r="J3" s="194">
        <f>IF(OR(I3=0,H3=0),"",I3/H3)</f>
        <v>1.0430343401622686</v>
      </c>
      <c r="K3" s="440">
        <f>SUBTOTAL(9,K6:K1048576)</f>
        <v>2225.58</v>
      </c>
      <c r="L3" s="441">
        <f>SUBTOTAL(9,L6:L1048576)</f>
        <v>3360.38</v>
      </c>
      <c r="M3" s="441">
        <f>SUBTOTAL(9,M6:M1048576)</f>
        <v>3444.26</v>
      </c>
      <c r="N3" s="195">
        <f>IF(OR(M3=0,E3=0),"",M3*1000/E3)</f>
        <v>554.98872059297457</v>
      </c>
    </row>
    <row r="4" spans="1:14" ht="14.4" customHeight="1" x14ac:dyDescent="0.3">
      <c r="A4" s="686" t="s">
        <v>90</v>
      </c>
      <c r="B4" s="687" t="s">
        <v>11</v>
      </c>
      <c r="C4" s="688" t="s">
        <v>91</v>
      </c>
      <c r="D4" s="688"/>
      <c r="E4" s="688"/>
      <c r="F4" s="689"/>
      <c r="G4" s="690" t="s">
        <v>319</v>
      </c>
      <c r="H4" s="688"/>
      <c r="I4" s="688"/>
      <c r="J4" s="689"/>
      <c r="K4" s="690" t="s">
        <v>92</v>
      </c>
      <c r="L4" s="688"/>
      <c r="M4" s="688"/>
      <c r="N4" s="691"/>
    </row>
    <row r="5" spans="1:14" ht="14.4" customHeight="1" thickBot="1" x14ac:dyDescent="0.35">
      <c r="A5" s="964"/>
      <c r="B5" s="965"/>
      <c r="C5" s="972">
        <v>2015</v>
      </c>
      <c r="D5" s="972">
        <v>2016</v>
      </c>
      <c r="E5" s="972">
        <v>2017</v>
      </c>
      <c r="F5" s="973" t="s">
        <v>2</v>
      </c>
      <c r="G5" s="983">
        <v>2015</v>
      </c>
      <c r="H5" s="972">
        <v>2016</v>
      </c>
      <c r="I5" s="972">
        <v>2017</v>
      </c>
      <c r="J5" s="973" t="s">
        <v>2</v>
      </c>
      <c r="K5" s="983">
        <v>2015</v>
      </c>
      <c r="L5" s="972">
        <v>2016</v>
      </c>
      <c r="M5" s="972">
        <v>2017</v>
      </c>
      <c r="N5" s="984" t="s">
        <v>93</v>
      </c>
    </row>
    <row r="6" spans="1:14" ht="14.4" customHeight="1" x14ac:dyDescent="0.3">
      <c r="A6" s="966" t="s">
        <v>7356</v>
      </c>
      <c r="B6" s="969" t="s">
        <v>9590</v>
      </c>
      <c r="C6" s="974">
        <v>3225</v>
      </c>
      <c r="D6" s="975">
        <v>3311</v>
      </c>
      <c r="E6" s="975">
        <v>3183</v>
      </c>
      <c r="F6" s="980">
        <v>0.96134098459679851</v>
      </c>
      <c r="G6" s="974">
        <v>3764.7898</v>
      </c>
      <c r="H6" s="975">
        <v>3783.3131999999991</v>
      </c>
      <c r="I6" s="975">
        <v>3645.7073999999989</v>
      </c>
      <c r="J6" s="980">
        <v>0.963628229351987</v>
      </c>
      <c r="K6" s="974">
        <v>193.5</v>
      </c>
      <c r="L6" s="975">
        <v>198.66</v>
      </c>
      <c r="M6" s="975">
        <v>190.98</v>
      </c>
      <c r="N6" s="985">
        <v>60</v>
      </c>
    </row>
    <row r="7" spans="1:14" ht="14.4" customHeight="1" x14ac:dyDescent="0.3">
      <c r="A7" s="967" t="s">
        <v>7111</v>
      </c>
      <c r="B7" s="970" t="s">
        <v>9590</v>
      </c>
      <c r="C7" s="976">
        <v>1942</v>
      </c>
      <c r="D7" s="977">
        <v>2001</v>
      </c>
      <c r="E7" s="977">
        <v>1721</v>
      </c>
      <c r="F7" s="981">
        <v>0.86006996501749122</v>
      </c>
      <c r="G7" s="976">
        <v>309.48179999999991</v>
      </c>
      <c r="H7" s="977">
        <v>318.7770000000001</v>
      </c>
      <c r="I7" s="977">
        <v>275.73980000000006</v>
      </c>
      <c r="J7" s="981">
        <v>0.86499276923993884</v>
      </c>
      <c r="K7" s="976">
        <v>101.76</v>
      </c>
      <c r="L7" s="977">
        <v>106.68</v>
      </c>
      <c r="M7" s="977">
        <v>88.62</v>
      </c>
      <c r="N7" s="986">
        <v>51.493317838466005</v>
      </c>
    </row>
    <row r="8" spans="1:14" ht="14.4" customHeight="1" x14ac:dyDescent="0.3">
      <c r="A8" s="967" t="s">
        <v>7123</v>
      </c>
      <c r="B8" s="970" t="s">
        <v>9590</v>
      </c>
      <c r="C8" s="976">
        <v>124</v>
      </c>
      <c r="D8" s="977">
        <v>186</v>
      </c>
      <c r="E8" s="977">
        <v>198</v>
      </c>
      <c r="F8" s="981">
        <v>1.064516129032258</v>
      </c>
      <c r="G8" s="976">
        <v>19.753199999999993</v>
      </c>
      <c r="H8" s="977">
        <v>29.629799999999999</v>
      </c>
      <c r="I8" s="977">
        <v>31.716000000000005</v>
      </c>
      <c r="J8" s="981">
        <v>1.0704088451491405</v>
      </c>
      <c r="K8" s="976">
        <v>4.32</v>
      </c>
      <c r="L8" s="977">
        <v>3.54</v>
      </c>
      <c r="M8" s="977">
        <v>5.16</v>
      </c>
      <c r="N8" s="986">
        <v>26.060606060606062</v>
      </c>
    </row>
    <row r="9" spans="1:14" ht="14.4" customHeight="1" x14ac:dyDescent="0.3">
      <c r="A9" s="967" t="s">
        <v>7418</v>
      </c>
      <c r="B9" s="970" t="s">
        <v>9591</v>
      </c>
      <c r="C9" s="976">
        <v>84</v>
      </c>
      <c r="D9" s="977">
        <v>194</v>
      </c>
      <c r="E9" s="977">
        <v>171</v>
      </c>
      <c r="F9" s="981">
        <v>0.88144329896907214</v>
      </c>
      <c r="G9" s="976">
        <v>1963.0295999999998</v>
      </c>
      <c r="H9" s="977">
        <v>4533.6635999999999</v>
      </c>
      <c r="I9" s="977">
        <v>3996.1673999999998</v>
      </c>
      <c r="J9" s="981">
        <v>0.88144329896907214</v>
      </c>
      <c r="K9" s="976">
        <v>672</v>
      </c>
      <c r="L9" s="977">
        <v>1552</v>
      </c>
      <c r="M9" s="977">
        <v>1368</v>
      </c>
      <c r="N9" s="986">
        <v>8000</v>
      </c>
    </row>
    <row r="10" spans="1:14" ht="14.4" customHeight="1" x14ac:dyDescent="0.3">
      <c r="A10" s="967" t="s">
        <v>7420</v>
      </c>
      <c r="B10" s="970" t="s">
        <v>9591</v>
      </c>
      <c r="C10" s="976">
        <v>87</v>
      </c>
      <c r="D10" s="977">
        <v>128</v>
      </c>
      <c r="E10" s="977">
        <v>112</v>
      </c>
      <c r="F10" s="981">
        <v>0.875</v>
      </c>
      <c r="G10" s="976">
        <v>1160.1711000000005</v>
      </c>
      <c r="H10" s="977">
        <v>1706.9184000000002</v>
      </c>
      <c r="I10" s="977">
        <v>1493.5536000000002</v>
      </c>
      <c r="J10" s="981">
        <v>0.875</v>
      </c>
      <c r="K10" s="976">
        <v>435</v>
      </c>
      <c r="L10" s="977">
        <v>640</v>
      </c>
      <c r="M10" s="977">
        <v>560</v>
      </c>
      <c r="N10" s="986">
        <v>5000</v>
      </c>
    </row>
    <row r="11" spans="1:14" ht="14.4" customHeight="1" thickBot="1" x14ac:dyDescent="0.35">
      <c r="A11" s="968" t="s">
        <v>7127</v>
      </c>
      <c r="B11" s="971" t="s">
        <v>9591</v>
      </c>
      <c r="C11" s="978">
        <v>546</v>
      </c>
      <c r="D11" s="979">
        <v>573</v>
      </c>
      <c r="E11" s="979">
        <v>821</v>
      </c>
      <c r="F11" s="982">
        <v>1.4328097731239093</v>
      </c>
      <c r="G11" s="978">
        <v>3365.1072000000004</v>
      </c>
      <c r="H11" s="979">
        <v>3532.1983999999989</v>
      </c>
      <c r="I11" s="979">
        <v>5059.9872000000005</v>
      </c>
      <c r="J11" s="982">
        <v>1.4325319891430792</v>
      </c>
      <c r="K11" s="978">
        <v>819</v>
      </c>
      <c r="L11" s="979">
        <v>859.5</v>
      </c>
      <c r="M11" s="979">
        <v>1231.5</v>
      </c>
      <c r="N11" s="987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38" t="s">
        <v>128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0.56611406726293501</v>
      </c>
      <c r="C4" s="323">
        <f t="shared" ref="C4:M4" si="0">(C10+C8)/C6</f>
        <v>0.65460913908719109</v>
      </c>
      <c r="D4" s="323">
        <f t="shared" si="0"/>
        <v>0.6743992353835635</v>
      </c>
      <c r="E4" s="323">
        <f t="shared" si="0"/>
        <v>9.0191938078028E-2</v>
      </c>
      <c r="F4" s="323">
        <f t="shared" si="0"/>
        <v>9.0191938078028E-2</v>
      </c>
      <c r="G4" s="323">
        <f t="shared" si="0"/>
        <v>9.0191938078028E-2</v>
      </c>
      <c r="H4" s="323">
        <f t="shared" si="0"/>
        <v>9.0191938078028E-2</v>
      </c>
      <c r="I4" s="323">
        <f t="shared" si="0"/>
        <v>9.0191938078028E-2</v>
      </c>
      <c r="J4" s="323">
        <f t="shared" si="0"/>
        <v>9.0191938078028E-2</v>
      </c>
      <c r="K4" s="323">
        <f t="shared" si="0"/>
        <v>9.0191938078028E-2</v>
      </c>
      <c r="L4" s="323">
        <f t="shared" si="0"/>
        <v>9.0191938078028E-2</v>
      </c>
      <c r="M4" s="323">
        <f t="shared" si="0"/>
        <v>9.0191938078028E-2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43638.465519999998</v>
      </c>
      <c r="F6" s="325">
        <f t="shared" si="1"/>
        <v>43638.465519999998</v>
      </c>
      <c r="G6" s="325">
        <f t="shared" si="1"/>
        <v>43638.465519999998</v>
      </c>
      <c r="H6" s="325">
        <f t="shared" si="1"/>
        <v>43638.465519999998</v>
      </c>
      <c r="I6" s="325">
        <f t="shared" si="1"/>
        <v>43638.465519999998</v>
      </c>
      <c r="J6" s="325">
        <f t="shared" si="1"/>
        <v>43638.465519999998</v>
      </c>
      <c r="K6" s="325">
        <f t="shared" si="1"/>
        <v>43638.465519999998</v>
      </c>
      <c r="L6" s="325">
        <f t="shared" si="1"/>
        <v>43638.465519999998</v>
      </c>
      <c r="M6" s="325">
        <f t="shared" si="1"/>
        <v>43638.465519999998</v>
      </c>
    </row>
    <row r="7" spans="1:13" ht="14.4" customHeight="1" x14ac:dyDescent="0.3">
      <c r="A7" s="324" t="s">
        <v>126</v>
      </c>
      <c r="B7" s="324">
        <v>232.47399999999999</v>
      </c>
      <c r="C7" s="324">
        <v>550.26900000000001</v>
      </c>
      <c r="D7" s="324">
        <v>849.79700000000003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1399459.9</v>
      </c>
      <c r="C9" s="324">
        <v>1185434.94</v>
      </c>
      <c r="D9" s="324">
        <v>1350942.94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1399.4598999999998</v>
      </c>
      <c r="C10" s="325">
        <f t="shared" ref="C10:M10" si="3">C9/1000+B10</f>
        <v>2584.8948399999999</v>
      </c>
      <c r="D10" s="325">
        <f t="shared" si="3"/>
        <v>3935.8377799999998</v>
      </c>
      <c r="E10" s="325">
        <f t="shared" si="3"/>
        <v>3935.8377799999998</v>
      </c>
      <c r="F10" s="325">
        <f t="shared" si="3"/>
        <v>3935.8377799999998</v>
      </c>
      <c r="G10" s="325">
        <f t="shared" si="3"/>
        <v>3935.8377799999998</v>
      </c>
      <c r="H10" s="325">
        <f t="shared" si="3"/>
        <v>3935.8377799999998</v>
      </c>
      <c r="I10" s="325">
        <f t="shared" si="3"/>
        <v>3935.8377799999998</v>
      </c>
      <c r="J10" s="325">
        <f t="shared" si="3"/>
        <v>3935.8377799999998</v>
      </c>
      <c r="K10" s="325">
        <f t="shared" si="3"/>
        <v>3935.8377799999998</v>
      </c>
      <c r="L10" s="325">
        <f t="shared" si="3"/>
        <v>3935.8377799999998</v>
      </c>
      <c r="M10" s="325">
        <f t="shared" si="3"/>
        <v>3935.8377799999998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0.79408967081171433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0.79408967081171433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50" t="s">
        <v>324</v>
      </c>
      <c r="B1" s="550"/>
      <c r="C1" s="550"/>
      <c r="D1" s="550"/>
      <c r="E1" s="550"/>
      <c r="F1" s="550"/>
      <c r="G1" s="550"/>
      <c r="H1" s="538"/>
      <c r="I1" s="538"/>
      <c r="J1" s="538"/>
      <c r="K1" s="538"/>
      <c r="L1" s="538"/>
      <c r="M1" s="538"/>
      <c r="N1" s="538"/>
      <c r="O1" s="538"/>
      <c r="P1" s="538"/>
      <c r="Q1" s="538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51" t="s">
        <v>29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60" t="s">
        <v>275</v>
      </c>
      <c r="E4" s="460" t="s">
        <v>276</v>
      </c>
      <c r="F4" s="460" t="s">
        <v>277</v>
      </c>
      <c r="G4" s="460" t="s">
        <v>278</v>
      </c>
      <c r="H4" s="460" t="s">
        <v>279</v>
      </c>
      <c r="I4" s="460" t="s">
        <v>280</v>
      </c>
      <c r="J4" s="460" t="s">
        <v>281</v>
      </c>
      <c r="K4" s="460" t="s">
        <v>282</v>
      </c>
      <c r="L4" s="460" t="s">
        <v>283</v>
      </c>
      <c r="M4" s="460" t="s">
        <v>284</v>
      </c>
      <c r="N4" s="460" t="s">
        <v>285</v>
      </c>
      <c r="O4" s="460" t="s">
        <v>286</v>
      </c>
      <c r="P4" s="553" t="s">
        <v>3</v>
      </c>
      <c r="Q4" s="55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33724.059051551201</v>
      </c>
      <c r="C7" s="56">
        <v>2810.3382542959298</v>
      </c>
      <c r="D7" s="56">
        <v>2609.6480999999999</v>
      </c>
      <c r="E7" s="56">
        <v>2898.88978</v>
      </c>
      <c r="F7" s="56">
        <v>2758.3954899999999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8266.9333700000007</v>
      </c>
      <c r="Q7" s="185">
        <v>0.98053835777700005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681.88400000000001</v>
      </c>
      <c r="Q8" s="185">
        <v>0.79799305633499995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1498.0649100000001</v>
      </c>
      <c r="Q9" s="185">
        <v>0.900984722829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553.83635000000004</v>
      </c>
      <c r="Q10" s="185">
        <v>1.0216315380929999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417.94860999999997</v>
      </c>
      <c r="Q11" s="185">
        <v>1.0164406488369999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47.90428</v>
      </c>
      <c r="Q12" s="185">
        <v>0.876982680347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83.186589999999995</v>
      </c>
      <c r="Q13" s="185">
        <v>0.67213485024999997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1507.44</v>
      </c>
      <c r="Q14" s="185">
        <v>1.301574137854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1460.38975895965</v>
      </c>
      <c r="C17" s="56">
        <v>121.699146579971</v>
      </c>
      <c r="D17" s="56">
        <v>150.86525</v>
      </c>
      <c r="E17" s="56">
        <v>257.48919000000001</v>
      </c>
      <c r="F17" s="56">
        <v>124.66614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533.02058</v>
      </c>
      <c r="Q17" s="185">
        <v>1.4599406130579999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103.643</v>
      </c>
      <c r="Q18" s="185" t="s">
        <v>323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1257.0359599999999</v>
      </c>
      <c r="Q19" s="185">
        <v>1.002015628866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27020.16289</v>
      </c>
      <c r="Q20" s="185">
        <v>0.97577418258600002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1319.6</v>
      </c>
      <c r="Q21" s="185">
        <v>1.028126217374</v>
      </c>
    </row>
    <row r="22" spans="1:17" ht="14.4" customHeight="1" x14ac:dyDescent="0.3">
      <c r="A22" s="19" t="s">
        <v>50</v>
      </c>
      <c r="B22" s="55">
        <v>50.174334493756</v>
      </c>
      <c r="C22" s="56">
        <v>4.1811945411459996</v>
      </c>
      <c r="D22" s="56">
        <v>146.73025999999999</v>
      </c>
      <c r="E22" s="56">
        <v>45.277999999999999</v>
      </c>
      <c r="F22" s="56">
        <v>55.751060000000003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247.75932</v>
      </c>
      <c r="Q22" s="185">
        <v>19.751876930689999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38.398300000002003</v>
      </c>
      <c r="E24" s="56">
        <v>9.4299299999940001</v>
      </c>
      <c r="F24" s="56">
        <v>52.217430000001997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100.04566</v>
      </c>
      <c r="Q24" s="185"/>
    </row>
    <row r="25" spans="1:17" ht="14.4" customHeight="1" x14ac:dyDescent="0.3">
      <c r="A25" s="21" t="s">
        <v>53</v>
      </c>
      <c r="B25" s="58">
        <v>175378.85107816901</v>
      </c>
      <c r="C25" s="59">
        <v>14614.904256514101</v>
      </c>
      <c r="D25" s="59">
        <v>14791.50649</v>
      </c>
      <c r="E25" s="59">
        <v>14375.46308</v>
      </c>
      <c r="F25" s="59">
        <v>14471.49595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43638.465519999998</v>
      </c>
      <c r="Q25" s="186">
        <v>0.99529596075500004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5024.5684600000004</v>
      </c>
      <c r="Q26" s="185">
        <v>1.1205823429970001</v>
      </c>
    </row>
    <row r="27" spans="1:17" ht="14.4" customHeight="1" x14ac:dyDescent="0.3">
      <c r="A27" s="22" t="s">
        <v>55</v>
      </c>
      <c r="B27" s="58">
        <v>193314.41285601599</v>
      </c>
      <c r="C27" s="59">
        <v>16109.534404668</v>
      </c>
      <c r="D27" s="59">
        <v>16436.617180000001</v>
      </c>
      <c r="E27" s="59">
        <v>15952.325440000001</v>
      </c>
      <c r="F27" s="59">
        <v>16274.09136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48663.03398</v>
      </c>
      <c r="Q27" s="186">
        <v>1.006919934443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129.91168999999999</v>
      </c>
      <c r="Q28" s="185">
        <v>0.95038385939500003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111.82599999999999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50" t="s">
        <v>61</v>
      </c>
      <c r="B1" s="550"/>
      <c r="C1" s="550"/>
      <c r="D1" s="550"/>
      <c r="E1" s="550"/>
      <c r="F1" s="550"/>
      <c r="G1" s="550"/>
      <c r="H1" s="555"/>
      <c r="I1" s="555"/>
      <c r="J1" s="555"/>
      <c r="K1" s="555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51" t="s">
        <v>62</v>
      </c>
      <c r="C3" s="552"/>
      <c r="D3" s="552"/>
      <c r="E3" s="552"/>
      <c r="F3" s="558" t="s">
        <v>63</v>
      </c>
      <c r="G3" s="552"/>
      <c r="H3" s="552"/>
      <c r="I3" s="552"/>
      <c r="J3" s="552"/>
      <c r="K3" s="559"/>
    </row>
    <row r="4" spans="1:11" ht="14.4" customHeight="1" x14ac:dyDescent="0.3">
      <c r="A4" s="102"/>
      <c r="B4" s="556"/>
      <c r="C4" s="557"/>
      <c r="D4" s="557"/>
      <c r="E4" s="557"/>
      <c r="F4" s="560" t="s">
        <v>288</v>
      </c>
      <c r="G4" s="562" t="s">
        <v>64</v>
      </c>
      <c r="H4" s="259" t="s">
        <v>183</v>
      </c>
      <c r="I4" s="560" t="s">
        <v>65</v>
      </c>
      <c r="J4" s="562" t="s">
        <v>298</v>
      </c>
      <c r="K4" s="563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61"/>
      <c r="G5" s="561"/>
      <c r="H5" s="29" t="s">
        <v>290</v>
      </c>
      <c r="I5" s="561"/>
      <c r="J5" s="561"/>
      <c r="K5" s="564"/>
    </row>
    <row r="6" spans="1:11" ht="14.4" customHeight="1" thickBot="1" x14ac:dyDescent="0.35">
      <c r="A6" s="710" t="s">
        <v>325</v>
      </c>
      <c r="B6" s="692">
        <v>169598.69965909701</v>
      </c>
      <c r="C6" s="692">
        <v>178121.30236</v>
      </c>
      <c r="D6" s="693">
        <v>8522.6027009029294</v>
      </c>
      <c r="E6" s="694">
        <v>1.050251580454</v>
      </c>
      <c r="F6" s="692">
        <v>175378.85107816901</v>
      </c>
      <c r="G6" s="693">
        <v>43844.712769542297</v>
      </c>
      <c r="H6" s="695">
        <v>14471.49595</v>
      </c>
      <c r="I6" s="692">
        <v>43638.465519999998</v>
      </c>
      <c r="J6" s="693">
        <v>-206.24724954224101</v>
      </c>
      <c r="K6" s="696">
        <v>0.248823990188</v>
      </c>
    </row>
    <row r="7" spans="1:11" ht="14.4" customHeight="1" thickBot="1" x14ac:dyDescent="0.35">
      <c r="A7" s="711" t="s">
        <v>326</v>
      </c>
      <c r="B7" s="692">
        <v>55970.100774505998</v>
      </c>
      <c r="C7" s="692">
        <v>53000.25866</v>
      </c>
      <c r="D7" s="693">
        <v>-2969.8421145060001</v>
      </c>
      <c r="E7" s="694">
        <v>0.94693877492699996</v>
      </c>
      <c r="F7" s="692">
        <v>52952.257629537897</v>
      </c>
      <c r="G7" s="693">
        <v>13238.0644073845</v>
      </c>
      <c r="H7" s="695">
        <v>4295.3730100000103</v>
      </c>
      <c r="I7" s="692">
        <v>13057.20102</v>
      </c>
      <c r="J7" s="693">
        <v>-180.86338738446599</v>
      </c>
      <c r="K7" s="696">
        <v>0.246584406492</v>
      </c>
    </row>
    <row r="8" spans="1:11" ht="14.4" customHeight="1" thickBot="1" x14ac:dyDescent="0.35">
      <c r="A8" s="712" t="s">
        <v>327</v>
      </c>
      <c r="B8" s="692">
        <v>51340.316992355998</v>
      </c>
      <c r="C8" s="692">
        <v>48444.129710000001</v>
      </c>
      <c r="D8" s="693">
        <v>-2896.1872823559602</v>
      </c>
      <c r="E8" s="694">
        <v>0.94358844175400003</v>
      </c>
      <c r="F8" s="692">
        <v>48319.590288790598</v>
      </c>
      <c r="G8" s="693">
        <v>12079.8975721976</v>
      </c>
      <c r="H8" s="695">
        <v>3867.1740100000102</v>
      </c>
      <c r="I8" s="692">
        <v>11549.76102</v>
      </c>
      <c r="J8" s="693">
        <v>-530.13655219763098</v>
      </c>
      <c r="K8" s="696">
        <v>0.23902853792699999</v>
      </c>
    </row>
    <row r="9" spans="1:11" ht="14.4" customHeight="1" thickBot="1" x14ac:dyDescent="0.35">
      <c r="A9" s="713" t="s">
        <v>328</v>
      </c>
      <c r="B9" s="697">
        <v>0</v>
      </c>
      <c r="C9" s="697">
        <v>1.423E-2</v>
      </c>
      <c r="D9" s="698">
        <v>1.423E-2</v>
      </c>
      <c r="E9" s="699" t="s">
        <v>323</v>
      </c>
      <c r="F9" s="697">
        <v>0</v>
      </c>
      <c r="G9" s="698">
        <v>0</v>
      </c>
      <c r="H9" s="700">
        <v>2.5999999999999999E-3</v>
      </c>
      <c r="I9" s="697">
        <v>2.9099999999999998E-3</v>
      </c>
      <c r="J9" s="698">
        <v>2.9099999999999998E-3</v>
      </c>
      <c r="K9" s="701" t="s">
        <v>323</v>
      </c>
    </row>
    <row r="10" spans="1:11" ht="14.4" customHeight="1" thickBot="1" x14ac:dyDescent="0.35">
      <c r="A10" s="714" t="s">
        <v>329</v>
      </c>
      <c r="B10" s="692">
        <v>0</v>
      </c>
      <c r="C10" s="692">
        <v>1.423E-2</v>
      </c>
      <c r="D10" s="693">
        <v>1.423E-2</v>
      </c>
      <c r="E10" s="702" t="s">
        <v>323</v>
      </c>
      <c r="F10" s="692">
        <v>0</v>
      </c>
      <c r="G10" s="693">
        <v>0</v>
      </c>
      <c r="H10" s="695">
        <v>2.5999999999999999E-3</v>
      </c>
      <c r="I10" s="692">
        <v>2.9099999999999998E-3</v>
      </c>
      <c r="J10" s="693">
        <v>2.9099999999999998E-3</v>
      </c>
      <c r="K10" s="703" t="s">
        <v>323</v>
      </c>
    </row>
    <row r="11" spans="1:11" ht="14.4" customHeight="1" thickBot="1" x14ac:dyDescent="0.35">
      <c r="A11" s="713" t="s">
        <v>330</v>
      </c>
      <c r="B11" s="697">
        <v>35946.590803381499</v>
      </c>
      <c r="C11" s="697">
        <v>35174.10168</v>
      </c>
      <c r="D11" s="698">
        <v>-772.48912338151399</v>
      </c>
      <c r="E11" s="704">
        <v>0.97851008660000005</v>
      </c>
      <c r="F11" s="697">
        <v>33724.059051551201</v>
      </c>
      <c r="G11" s="698">
        <v>8431.0147628878003</v>
      </c>
      <c r="H11" s="700">
        <v>2758.3954899999999</v>
      </c>
      <c r="I11" s="697">
        <v>8266.9333700000007</v>
      </c>
      <c r="J11" s="698">
        <v>-164.08139288780001</v>
      </c>
      <c r="K11" s="705">
        <v>0.24513458944399999</v>
      </c>
    </row>
    <row r="12" spans="1:11" ht="14.4" customHeight="1" thickBot="1" x14ac:dyDescent="0.35">
      <c r="A12" s="714" t="s">
        <v>331</v>
      </c>
      <c r="B12" s="692">
        <v>9378.0857230355105</v>
      </c>
      <c r="C12" s="692">
        <v>9386.1357500000104</v>
      </c>
      <c r="D12" s="693">
        <v>8.0500269645010007</v>
      </c>
      <c r="E12" s="694">
        <v>1.0008583870100001</v>
      </c>
      <c r="F12" s="692">
        <v>6958.57186874937</v>
      </c>
      <c r="G12" s="693">
        <v>1739.64296718734</v>
      </c>
      <c r="H12" s="695">
        <v>448.23513000000099</v>
      </c>
      <c r="I12" s="692">
        <v>1832.19262</v>
      </c>
      <c r="J12" s="693">
        <v>92.549652812657996</v>
      </c>
      <c r="K12" s="696">
        <v>0.26330009297200002</v>
      </c>
    </row>
    <row r="13" spans="1:11" ht="14.4" customHeight="1" thickBot="1" x14ac:dyDescent="0.35">
      <c r="A13" s="714" t="s">
        <v>332</v>
      </c>
      <c r="B13" s="692">
        <v>350.00003159782</v>
      </c>
      <c r="C13" s="692">
        <v>593.33357000000001</v>
      </c>
      <c r="D13" s="693">
        <v>243.33353840218001</v>
      </c>
      <c r="E13" s="694">
        <v>1.6952386183829999</v>
      </c>
      <c r="F13" s="692">
        <v>580.117741695782</v>
      </c>
      <c r="G13" s="693">
        <v>145.02943542394601</v>
      </c>
      <c r="H13" s="695">
        <v>30.330960000000001</v>
      </c>
      <c r="I13" s="692">
        <v>132.65705</v>
      </c>
      <c r="J13" s="693">
        <v>-12.372385423945</v>
      </c>
      <c r="K13" s="696">
        <v>0.22867263051100001</v>
      </c>
    </row>
    <row r="14" spans="1:11" ht="14.4" customHeight="1" thickBot="1" x14ac:dyDescent="0.35">
      <c r="A14" s="714" t="s">
        <v>333</v>
      </c>
      <c r="B14" s="692">
        <v>0</v>
      </c>
      <c r="C14" s="692">
        <v>33.318759999999997</v>
      </c>
      <c r="D14" s="693">
        <v>33.318759999999997</v>
      </c>
      <c r="E14" s="702" t="s">
        <v>334</v>
      </c>
      <c r="F14" s="692">
        <v>25</v>
      </c>
      <c r="G14" s="693">
        <v>6.25</v>
      </c>
      <c r="H14" s="695">
        <v>9.9658899999999999</v>
      </c>
      <c r="I14" s="692">
        <v>13.900410000000001</v>
      </c>
      <c r="J14" s="693">
        <v>7.6504099999999999</v>
      </c>
      <c r="K14" s="696">
        <v>0.55601639999999997</v>
      </c>
    </row>
    <row r="15" spans="1:11" ht="14.4" customHeight="1" thickBot="1" x14ac:dyDescent="0.35">
      <c r="A15" s="714" t="s">
        <v>335</v>
      </c>
      <c r="B15" s="692">
        <v>528.00004766756797</v>
      </c>
      <c r="C15" s="692">
        <v>308.70307000000003</v>
      </c>
      <c r="D15" s="693">
        <v>-219.29697766756701</v>
      </c>
      <c r="E15" s="694">
        <v>0.58466485251900002</v>
      </c>
      <c r="F15" s="692">
        <v>320.03282980064301</v>
      </c>
      <c r="G15" s="693">
        <v>80.00820745016</v>
      </c>
      <c r="H15" s="695">
        <v>13.094609999999999</v>
      </c>
      <c r="I15" s="692">
        <v>71.110219999999998</v>
      </c>
      <c r="J15" s="693">
        <v>-8.8979874501600005</v>
      </c>
      <c r="K15" s="696">
        <v>0.222196641651</v>
      </c>
    </row>
    <row r="16" spans="1:11" ht="14.4" customHeight="1" thickBot="1" x14ac:dyDescent="0.35">
      <c r="A16" s="714" t="s">
        <v>336</v>
      </c>
      <c r="B16" s="692">
        <v>1139.00010282833</v>
      </c>
      <c r="C16" s="692">
        <v>1169.2895699999999</v>
      </c>
      <c r="D16" s="693">
        <v>30.289467171666999</v>
      </c>
      <c r="E16" s="694">
        <v>1.026593032868</v>
      </c>
      <c r="F16" s="692">
        <v>1220</v>
      </c>
      <c r="G16" s="693">
        <v>305</v>
      </c>
      <c r="H16" s="695">
        <v>0</v>
      </c>
      <c r="I16" s="692">
        <v>414.22687999999999</v>
      </c>
      <c r="J16" s="693">
        <v>109.22687999999999</v>
      </c>
      <c r="K16" s="696">
        <v>0.33953022950799999</v>
      </c>
    </row>
    <row r="17" spans="1:11" ht="14.4" customHeight="1" thickBot="1" x14ac:dyDescent="0.35">
      <c r="A17" s="714" t="s">
        <v>337</v>
      </c>
      <c r="B17" s="692">
        <v>2770.0002500741698</v>
      </c>
      <c r="C17" s="692">
        <v>3911.8016200000002</v>
      </c>
      <c r="D17" s="693">
        <v>1141.8013699258299</v>
      </c>
      <c r="E17" s="694">
        <v>1.4122026234089999</v>
      </c>
      <c r="F17" s="692">
        <v>3974.6813272125801</v>
      </c>
      <c r="G17" s="693">
        <v>993.67033180314604</v>
      </c>
      <c r="H17" s="695">
        <v>269.19193999999999</v>
      </c>
      <c r="I17" s="692">
        <v>608.39272000000096</v>
      </c>
      <c r="J17" s="693">
        <v>-385.27761180314502</v>
      </c>
      <c r="K17" s="696">
        <v>0.15306704359699999</v>
      </c>
    </row>
    <row r="18" spans="1:11" ht="14.4" customHeight="1" thickBot="1" x14ac:dyDescent="0.35">
      <c r="A18" s="714" t="s">
        <v>338</v>
      </c>
      <c r="B18" s="692">
        <v>119.99997775486401</v>
      </c>
      <c r="C18" s="692">
        <v>156.84974</v>
      </c>
      <c r="D18" s="693">
        <v>36.849762245135999</v>
      </c>
      <c r="E18" s="694">
        <v>1.3070814089680001</v>
      </c>
      <c r="F18" s="692">
        <v>220</v>
      </c>
      <c r="G18" s="693">
        <v>55</v>
      </c>
      <c r="H18" s="695">
        <v>0</v>
      </c>
      <c r="I18" s="692">
        <v>0</v>
      </c>
      <c r="J18" s="693">
        <v>-55</v>
      </c>
      <c r="K18" s="696">
        <v>0</v>
      </c>
    </row>
    <row r="19" spans="1:11" ht="14.4" customHeight="1" thickBot="1" x14ac:dyDescent="0.35">
      <c r="A19" s="714" t="s">
        <v>339</v>
      </c>
      <c r="B19" s="692">
        <v>2429.0002192888701</v>
      </c>
      <c r="C19" s="692">
        <v>2529.9265</v>
      </c>
      <c r="D19" s="693">
        <v>100.926280711133</v>
      </c>
      <c r="E19" s="694">
        <v>1.0415505440920001</v>
      </c>
      <c r="F19" s="692">
        <v>3305</v>
      </c>
      <c r="G19" s="693">
        <v>826.25</v>
      </c>
      <c r="H19" s="695">
        <v>20.665700000000001</v>
      </c>
      <c r="I19" s="692">
        <v>673.50275999999997</v>
      </c>
      <c r="J19" s="693">
        <v>-152.74724000000001</v>
      </c>
      <c r="K19" s="696">
        <v>0.20378298335799999</v>
      </c>
    </row>
    <row r="20" spans="1:11" ht="14.4" customHeight="1" thickBot="1" x14ac:dyDescent="0.35">
      <c r="A20" s="714" t="s">
        <v>340</v>
      </c>
      <c r="B20" s="692">
        <v>34.000003069502</v>
      </c>
      <c r="C20" s="692">
        <v>14.77552</v>
      </c>
      <c r="D20" s="693">
        <v>-19.224483069502</v>
      </c>
      <c r="E20" s="694">
        <v>0.434574078413</v>
      </c>
      <c r="F20" s="692">
        <v>10</v>
      </c>
      <c r="G20" s="693">
        <v>2.5</v>
      </c>
      <c r="H20" s="695">
        <v>0</v>
      </c>
      <c r="I20" s="692">
        <v>0</v>
      </c>
      <c r="J20" s="693">
        <v>-2.5</v>
      </c>
      <c r="K20" s="696">
        <v>0</v>
      </c>
    </row>
    <row r="21" spans="1:11" ht="14.4" customHeight="1" thickBot="1" x14ac:dyDescent="0.35">
      <c r="A21" s="714" t="s">
        <v>341</v>
      </c>
      <c r="B21" s="692">
        <v>840.28649375677605</v>
      </c>
      <c r="C21" s="692">
        <v>745.69027000000006</v>
      </c>
      <c r="D21" s="693">
        <v>-94.596223756775004</v>
      </c>
      <c r="E21" s="694">
        <v>0.88742384358199999</v>
      </c>
      <c r="F21" s="692">
        <v>800.31977288669395</v>
      </c>
      <c r="G21" s="693">
        <v>200.07994322167301</v>
      </c>
      <c r="H21" s="695">
        <v>160.48539</v>
      </c>
      <c r="I21" s="692">
        <v>300.56963999999999</v>
      </c>
      <c r="J21" s="693">
        <v>100.489696778327</v>
      </c>
      <c r="K21" s="696">
        <v>0.37556193184600001</v>
      </c>
    </row>
    <row r="22" spans="1:11" ht="14.4" customHeight="1" thickBot="1" x14ac:dyDescent="0.35">
      <c r="A22" s="714" t="s">
        <v>342</v>
      </c>
      <c r="B22" s="692">
        <v>1879.21646659251</v>
      </c>
      <c r="C22" s="692">
        <v>1520.97606</v>
      </c>
      <c r="D22" s="693">
        <v>-358.24040659250699</v>
      </c>
      <c r="E22" s="694">
        <v>0.80936714159199996</v>
      </c>
      <c r="F22" s="692">
        <v>1480.3355112061399</v>
      </c>
      <c r="G22" s="693">
        <v>370.083877801536</v>
      </c>
      <c r="H22" s="695">
        <v>65.945350000000005</v>
      </c>
      <c r="I22" s="692">
        <v>348.93660999999997</v>
      </c>
      <c r="J22" s="693">
        <v>-21.147267801535001</v>
      </c>
      <c r="K22" s="696">
        <v>0.235714544006</v>
      </c>
    </row>
    <row r="23" spans="1:11" ht="14.4" customHeight="1" thickBot="1" x14ac:dyDescent="0.35">
      <c r="A23" s="714" t="s">
        <v>343</v>
      </c>
      <c r="B23" s="692">
        <v>10000.0009027948</v>
      </c>
      <c r="C23" s="692">
        <v>9787.5428200000097</v>
      </c>
      <c r="D23" s="693">
        <v>-212.45808279483799</v>
      </c>
      <c r="E23" s="694">
        <v>0.97875419363799998</v>
      </c>
      <c r="F23" s="692">
        <v>9790</v>
      </c>
      <c r="G23" s="693">
        <v>2447.5</v>
      </c>
      <c r="H23" s="695">
        <v>1124.9008799999999</v>
      </c>
      <c r="I23" s="692">
        <v>2250.9596099999999</v>
      </c>
      <c r="J23" s="693">
        <v>-196.54038999999801</v>
      </c>
      <c r="K23" s="696">
        <v>0.229924372829</v>
      </c>
    </row>
    <row r="24" spans="1:11" ht="14.4" customHeight="1" thickBot="1" x14ac:dyDescent="0.35">
      <c r="A24" s="714" t="s">
        <v>344</v>
      </c>
      <c r="B24" s="692">
        <v>6112.00055178821</v>
      </c>
      <c r="C24" s="692">
        <v>4655.0032899999997</v>
      </c>
      <c r="D24" s="693">
        <v>-1456.9972617882099</v>
      </c>
      <c r="E24" s="694">
        <v>0.76161696167299997</v>
      </c>
      <c r="F24" s="692">
        <v>4660</v>
      </c>
      <c r="G24" s="693">
        <v>1165</v>
      </c>
      <c r="H24" s="695">
        <v>589.62477000000104</v>
      </c>
      <c r="I24" s="692">
        <v>1515.4111700000001</v>
      </c>
      <c r="J24" s="693">
        <v>350.41117000000099</v>
      </c>
      <c r="K24" s="696">
        <v>0.32519553004200002</v>
      </c>
    </row>
    <row r="25" spans="1:11" ht="14.4" customHeight="1" thickBot="1" x14ac:dyDescent="0.35">
      <c r="A25" s="714" t="s">
        <v>345</v>
      </c>
      <c r="B25" s="692">
        <v>367.00003313257201</v>
      </c>
      <c r="C25" s="692">
        <v>360.75513999999998</v>
      </c>
      <c r="D25" s="693">
        <v>-6.2448931325709998</v>
      </c>
      <c r="E25" s="694">
        <v>0.98298394395400002</v>
      </c>
      <c r="F25" s="692">
        <v>380</v>
      </c>
      <c r="G25" s="693">
        <v>95</v>
      </c>
      <c r="H25" s="695">
        <v>25.95487</v>
      </c>
      <c r="I25" s="692">
        <v>105.07368</v>
      </c>
      <c r="J25" s="693">
        <v>10.07368</v>
      </c>
      <c r="K25" s="696">
        <v>0.27650968421</v>
      </c>
    </row>
    <row r="26" spans="1:11" ht="14.4" customHeight="1" thickBot="1" x14ac:dyDescent="0.35">
      <c r="A26" s="713" t="s">
        <v>346</v>
      </c>
      <c r="B26" s="697">
        <v>4212.3563085461201</v>
      </c>
      <c r="C26" s="697">
        <v>3287.6750000000002</v>
      </c>
      <c r="D26" s="698">
        <v>-924.68130854612002</v>
      </c>
      <c r="E26" s="704">
        <v>0.78048359615899998</v>
      </c>
      <c r="F26" s="697">
        <v>3417.9946533955799</v>
      </c>
      <c r="G26" s="698">
        <v>854.49866334889396</v>
      </c>
      <c r="H26" s="700">
        <v>221.69</v>
      </c>
      <c r="I26" s="697">
        <v>681.88400000000001</v>
      </c>
      <c r="J26" s="698">
        <v>-172.614663348894</v>
      </c>
      <c r="K26" s="705">
        <v>0.199498264083</v>
      </c>
    </row>
    <row r="27" spans="1:11" ht="14.4" customHeight="1" thickBot="1" x14ac:dyDescent="0.35">
      <c r="A27" s="714" t="s">
        <v>347</v>
      </c>
      <c r="B27" s="692">
        <v>4156.0800559714498</v>
      </c>
      <c r="C27" s="692">
        <v>3231.2150000000001</v>
      </c>
      <c r="D27" s="693">
        <v>-924.86505597144503</v>
      </c>
      <c r="E27" s="694">
        <v>0.77746697765200001</v>
      </c>
      <c r="F27" s="692">
        <v>3386.1464693156199</v>
      </c>
      <c r="G27" s="693">
        <v>846.53661732890396</v>
      </c>
      <c r="H27" s="695">
        <v>219.23</v>
      </c>
      <c r="I27" s="692">
        <v>676.9</v>
      </c>
      <c r="J27" s="693">
        <v>-169.63661732890401</v>
      </c>
      <c r="K27" s="696">
        <v>0.199902752622</v>
      </c>
    </row>
    <row r="28" spans="1:11" ht="14.4" customHeight="1" thickBot="1" x14ac:dyDescent="0.35">
      <c r="A28" s="714" t="s">
        <v>348</v>
      </c>
      <c r="B28" s="692">
        <v>56.276252574673997</v>
      </c>
      <c r="C28" s="692">
        <v>56.46</v>
      </c>
      <c r="D28" s="693">
        <v>0.18374742532499999</v>
      </c>
      <c r="E28" s="694">
        <v>1.0032650970329999</v>
      </c>
      <c r="F28" s="692">
        <v>31.848184079959999</v>
      </c>
      <c r="G28" s="693">
        <v>7.9620460199899998</v>
      </c>
      <c r="H28" s="695">
        <v>2.46</v>
      </c>
      <c r="I28" s="692">
        <v>4.984</v>
      </c>
      <c r="J28" s="693">
        <v>-2.9780460199899998</v>
      </c>
      <c r="K28" s="696">
        <v>0.15649243886200001</v>
      </c>
    </row>
    <row r="29" spans="1:11" ht="14.4" customHeight="1" thickBot="1" x14ac:dyDescent="0.35">
      <c r="A29" s="713" t="s">
        <v>349</v>
      </c>
      <c r="B29" s="697">
        <v>6956.0161057851301</v>
      </c>
      <c r="C29" s="697">
        <v>5644.6099899999999</v>
      </c>
      <c r="D29" s="698">
        <v>-1311.4061157851299</v>
      </c>
      <c r="E29" s="704">
        <v>0.81147166771300006</v>
      </c>
      <c r="F29" s="697">
        <v>6650.7893953889898</v>
      </c>
      <c r="G29" s="698">
        <v>1662.6973488472499</v>
      </c>
      <c r="H29" s="700">
        <v>487.74660000000102</v>
      </c>
      <c r="I29" s="697">
        <v>1498.0649100000001</v>
      </c>
      <c r="J29" s="698">
        <v>-164.63243884724801</v>
      </c>
      <c r="K29" s="705">
        <v>0.225246180707</v>
      </c>
    </row>
    <row r="30" spans="1:11" ht="14.4" customHeight="1" thickBot="1" x14ac:dyDescent="0.35">
      <c r="A30" s="714" t="s">
        <v>350</v>
      </c>
      <c r="B30" s="692">
        <v>969.60118362592505</v>
      </c>
      <c r="C30" s="692">
        <v>791.27085000000102</v>
      </c>
      <c r="D30" s="693">
        <v>-178.330333625924</v>
      </c>
      <c r="E30" s="694">
        <v>0.816078675812</v>
      </c>
      <c r="F30" s="692">
        <v>950</v>
      </c>
      <c r="G30" s="693">
        <v>237.5</v>
      </c>
      <c r="H30" s="695">
        <v>50.423160000000003</v>
      </c>
      <c r="I30" s="692">
        <v>156.54155</v>
      </c>
      <c r="J30" s="693">
        <v>-80.958449999999004</v>
      </c>
      <c r="K30" s="696">
        <v>0.16478057894699999</v>
      </c>
    </row>
    <row r="31" spans="1:11" ht="14.4" customHeight="1" thickBot="1" x14ac:dyDescent="0.35">
      <c r="A31" s="714" t="s">
        <v>351</v>
      </c>
      <c r="B31" s="692">
        <v>5.0000004513969998</v>
      </c>
      <c r="C31" s="692">
        <v>7.7055699999999998</v>
      </c>
      <c r="D31" s="693">
        <v>2.7055695486019999</v>
      </c>
      <c r="E31" s="694">
        <v>1.541113860869</v>
      </c>
      <c r="F31" s="692">
        <v>10</v>
      </c>
      <c r="G31" s="693">
        <v>2.5</v>
      </c>
      <c r="H31" s="695">
        <v>0</v>
      </c>
      <c r="I31" s="692">
        <v>1.5740400000000001</v>
      </c>
      <c r="J31" s="693">
        <v>-0.92596000000000001</v>
      </c>
      <c r="K31" s="696">
        <v>0.15740399999999999</v>
      </c>
    </row>
    <row r="32" spans="1:11" ht="14.4" customHeight="1" thickBot="1" x14ac:dyDescent="0.35">
      <c r="A32" s="714" t="s">
        <v>352</v>
      </c>
      <c r="B32" s="692">
        <v>715.96903588786199</v>
      </c>
      <c r="C32" s="692">
        <v>577.28890000000001</v>
      </c>
      <c r="D32" s="693">
        <v>-138.68013588786201</v>
      </c>
      <c r="E32" s="694">
        <v>0.806304282815</v>
      </c>
      <c r="F32" s="692">
        <v>685.57069525814597</v>
      </c>
      <c r="G32" s="693">
        <v>171.39267381453601</v>
      </c>
      <c r="H32" s="695">
        <v>62.618920000000003</v>
      </c>
      <c r="I32" s="692">
        <v>189.96669</v>
      </c>
      <c r="J32" s="693">
        <v>18.574016185463002</v>
      </c>
      <c r="K32" s="696">
        <v>0.27709278023900002</v>
      </c>
    </row>
    <row r="33" spans="1:11" ht="14.4" customHeight="1" thickBot="1" x14ac:dyDescent="0.35">
      <c r="A33" s="714" t="s">
        <v>353</v>
      </c>
      <c r="B33" s="692">
        <v>4120.2586198264798</v>
      </c>
      <c r="C33" s="692">
        <v>3199.29178</v>
      </c>
      <c r="D33" s="693">
        <v>-920.96683982648301</v>
      </c>
      <c r="E33" s="694">
        <v>0.77647839011899999</v>
      </c>
      <c r="F33" s="692">
        <v>3800.33233128644</v>
      </c>
      <c r="G33" s="693">
        <v>950.08308282160999</v>
      </c>
      <c r="H33" s="695">
        <v>238.95674</v>
      </c>
      <c r="I33" s="692">
        <v>793.62687000000005</v>
      </c>
      <c r="J33" s="693">
        <v>-156.45621282160999</v>
      </c>
      <c r="K33" s="696">
        <v>0.20883091288200001</v>
      </c>
    </row>
    <row r="34" spans="1:11" ht="14.4" customHeight="1" thickBot="1" x14ac:dyDescent="0.35">
      <c r="A34" s="714" t="s">
        <v>354</v>
      </c>
      <c r="B34" s="692">
        <v>140.00001263912799</v>
      </c>
      <c r="C34" s="692">
        <v>158.24752000000001</v>
      </c>
      <c r="D34" s="693">
        <v>18.247507360872</v>
      </c>
      <c r="E34" s="694">
        <v>1.130339326524</v>
      </c>
      <c r="F34" s="692">
        <v>170.00148668284899</v>
      </c>
      <c r="G34" s="693">
        <v>42.500371670711999</v>
      </c>
      <c r="H34" s="695">
        <v>23.957999999999998</v>
      </c>
      <c r="I34" s="692">
        <v>52.250100000000003</v>
      </c>
      <c r="J34" s="693">
        <v>9.7497283292870005</v>
      </c>
      <c r="K34" s="696">
        <v>0.307350841569</v>
      </c>
    </row>
    <row r="35" spans="1:11" ht="14.4" customHeight="1" thickBot="1" x14ac:dyDescent="0.35">
      <c r="A35" s="714" t="s">
        <v>355</v>
      </c>
      <c r="B35" s="692">
        <v>6.0000005416760001</v>
      </c>
      <c r="C35" s="692">
        <v>16.868320000000001</v>
      </c>
      <c r="D35" s="693">
        <v>10.868319458323001</v>
      </c>
      <c r="E35" s="694">
        <v>2.8113864128560002</v>
      </c>
      <c r="F35" s="692">
        <v>10</v>
      </c>
      <c r="G35" s="693">
        <v>2.5</v>
      </c>
      <c r="H35" s="695">
        <v>5.2336400000000003</v>
      </c>
      <c r="I35" s="692">
        <v>6.5327999999999999</v>
      </c>
      <c r="J35" s="693">
        <v>4.0327999999999999</v>
      </c>
      <c r="K35" s="696">
        <v>0.65327999999999997</v>
      </c>
    </row>
    <row r="36" spans="1:11" ht="14.4" customHeight="1" thickBot="1" x14ac:dyDescent="0.35">
      <c r="A36" s="714" t="s">
        <v>356</v>
      </c>
      <c r="B36" s="692">
        <v>198.479961063243</v>
      </c>
      <c r="C36" s="692">
        <v>197.55833000000001</v>
      </c>
      <c r="D36" s="693">
        <v>-0.92163106324199995</v>
      </c>
      <c r="E36" s="694">
        <v>0.99535655358700004</v>
      </c>
      <c r="F36" s="692">
        <v>199.99507495748301</v>
      </c>
      <c r="G36" s="693">
        <v>49.99876873937</v>
      </c>
      <c r="H36" s="695">
        <v>22.429690000000001</v>
      </c>
      <c r="I36" s="692">
        <v>54.866590000000002</v>
      </c>
      <c r="J36" s="693">
        <v>4.8678212606290003</v>
      </c>
      <c r="K36" s="696">
        <v>0.27433970567299998</v>
      </c>
    </row>
    <row r="37" spans="1:11" ht="14.4" customHeight="1" thickBot="1" x14ac:dyDescent="0.35">
      <c r="A37" s="714" t="s">
        <v>357</v>
      </c>
      <c r="B37" s="692">
        <v>356.44092644994703</v>
      </c>
      <c r="C37" s="692">
        <v>272.67502000000002</v>
      </c>
      <c r="D37" s="693">
        <v>-83.765906449946002</v>
      </c>
      <c r="E37" s="694">
        <v>0.764993578924</v>
      </c>
      <c r="F37" s="692">
        <v>349.87998088928799</v>
      </c>
      <c r="G37" s="693">
        <v>87.469995222321003</v>
      </c>
      <c r="H37" s="695">
        <v>24.792390000000001</v>
      </c>
      <c r="I37" s="692">
        <v>69.678070000000005</v>
      </c>
      <c r="J37" s="693">
        <v>-17.791925222321002</v>
      </c>
      <c r="K37" s="696">
        <v>0.19914849035599999</v>
      </c>
    </row>
    <row r="38" spans="1:11" ht="14.4" customHeight="1" thickBot="1" x14ac:dyDescent="0.35">
      <c r="A38" s="714" t="s">
        <v>358</v>
      </c>
      <c r="B38" s="692">
        <v>20.000001805589001</v>
      </c>
      <c r="C38" s="692">
        <v>0</v>
      </c>
      <c r="D38" s="693">
        <v>-20.000001805589001</v>
      </c>
      <c r="E38" s="694">
        <v>0</v>
      </c>
      <c r="F38" s="692">
        <v>20</v>
      </c>
      <c r="G38" s="693">
        <v>5</v>
      </c>
      <c r="H38" s="695">
        <v>0</v>
      </c>
      <c r="I38" s="692">
        <v>0</v>
      </c>
      <c r="J38" s="693">
        <v>-5</v>
      </c>
      <c r="K38" s="696">
        <v>0</v>
      </c>
    </row>
    <row r="39" spans="1:11" ht="14.4" customHeight="1" thickBot="1" x14ac:dyDescent="0.35">
      <c r="A39" s="714" t="s">
        <v>359</v>
      </c>
      <c r="B39" s="692">
        <v>30.000002708383999</v>
      </c>
      <c r="C39" s="692">
        <v>0</v>
      </c>
      <c r="D39" s="693">
        <v>-30.000002708383999</v>
      </c>
      <c r="E39" s="694">
        <v>0</v>
      </c>
      <c r="F39" s="692">
        <v>20</v>
      </c>
      <c r="G39" s="693">
        <v>5</v>
      </c>
      <c r="H39" s="695">
        <v>0</v>
      </c>
      <c r="I39" s="692">
        <v>7.8410000000000002</v>
      </c>
      <c r="J39" s="693">
        <v>2.8410000000000002</v>
      </c>
      <c r="K39" s="696">
        <v>0.39205000000000001</v>
      </c>
    </row>
    <row r="40" spans="1:11" ht="14.4" customHeight="1" thickBot="1" x14ac:dyDescent="0.35">
      <c r="A40" s="714" t="s">
        <v>360</v>
      </c>
      <c r="B40" s="692">
        <v>220.000019861487</v>
      </c>
      <c r="C40" s="692">
        <v>302.35032999999999</v>
      </c>
      <c r="D40" s="693">
        <v>82.350310138512995</v>
      </c>
      <c r="E40" s="694">
        <v>1.374319557745</v>
      </c>
      <c r="F40" s="692">
        <v>280</v>
      </c>
      <c r="G40" s="693">
        <v>70</v>
      </c>
      <c r="H40" s="695">
        <v>52.948149999999998</v>
      </c>
      <c r="I40" s="692">
        <v>99.206450000000004</v>
      </c>
      <c r="J40" s="693">
        <v>29.20645</v>
      </c>
      <c r="K40" s="696">
        <v>0.35430875000000001</v>
      </c>
    </row>
    <row r="41" spans="1:11" ht="14.4" customHeight="1" thickBot="1" x14ac:dyDescent="0.35">
      <c r="A41" s="714" t="s">
        <v>361</v>
      </c>
      <c r="B41" s="692">
        <v>0</v>
      </c>
      <c r="C41" s="692">
        <v>2.08</v>
      </c>
      <c r="D41" s="693">
        <v>2.08</v>
      </c>
      <c r="E41" s="702" t="s">
        <v>334</v>
      </c>
      <c r="F41" s="692">
        <v>5</v>
      </c>
      <c r="G41" s="693">
        <v>1.25</v>
      </c>
      <c r="H41" s="695">
        <v>0</v>
      </c>
      <c r="I41" s="692">
        <v>0</v>
      </c>
      <c r="J41" s="693">
        <v>-1.25</v>
      </c>
      <c r="K41" s="696">
        <v>0</v>
      </c>
    </row>
    <row r="42" spans="1:11" ht="14.4" customHeight="1" thickBot="1" x14ac:dyDescent="0.35">
      <c r="A42" s="714" t="s">
        <v>362</v>
      </c>
      <c r="B42" s="692">
        <v>174.26634092400499</v>
      </c>
      <c r="C42" s="692">
        <v>118.94259</v>
      </c>
      <c r="D42" s="693">
        <v>-55.323750924004997</v>
      </c>
      <c r="E42" s="694">
        <v>0.68253335307999996</v>
      </c>
      <c r="F42" s="692">
        <v>149.62152684211199</v>
      </c>
      <c r="G42" s="693">
        <v>37.405381710527998</v>
      </c>
      <c r="H42" s="695">
        <v>6.38591</v>
      </c>
      <c r="I42" s="692">
        <v>47.358849999999997</v>
      </c>
      <c r="J42" s="693">
        <v>9.9534682894709992</v>
      </c>
      <c r="K42" s="696">
        <v>0.316524306358</v>
      </c>
    </row>
    <row r="43" spans="1:11" ht="14.4" customHeight="1" thickBot="1" x14ac:dyDescent="0.35">
      <c r="A43" s="714" t="s">
        <v>363</v>
      </c>
      <c r="B43" s="692">
        <v>0</v>
      </c>
      <c r="C43" s="692">
        <v>0</v>
      </c>
      <c r="D43" s="693">
        <v>0</v>
      </c>
      <c r="E43" s="702" t="s">
        <v>323</v>
      </c>
      <c r="F43" s="692">
        <v>0</v>
      </c>
      <c r="G43" s="693">
        <v>0</v>
      </c>
      <c r="H43" s="695">
        <v>0</v>
      </c>
      <c r="I43" s="692">
        <v>18.6219</v>
      </c>
      <c r="J43" s="693">
        <v>18.6219</v>
      </c>
      <c r="K43" s="703" t="s">
        <v>334</v>
      </c>
    </row>
    <row r="44" spans="1:11" ht="14.4" customHeight="1" thickBot="1" x14ac:dyDescent="0.35">
      <c r="A44" s="714" t="s">
        <v>364</v>
      </c>
      <c r="B44" s="692">
        <v>0</v>
      </c>
      <c r="C44" s="692">
        <v>0.33078000000000002</v>
      </c>
      <c r="D44" s="693">
        <v>0.33078000000000002</v>
      </c>
      <c r="E44" s="702" t="s">
        <v>334</v>
      </c>
      <c r="F44" s="692">
        <v>0.388299472674</v>
      </c>
      <c r="G44" s="693">
        <v>9.7074868167999998E-2</v>
      </c>
      <c r="H44" s="695">
        <v>0</v>
      </c>
      <c r="I44" s="692">
        <v>0</v>
      </c>
      <c r="J44" s="693">
        <v>-9.7074868167999998E-2</v>
      </c>
      <c r="K44" s="696">
        <v>0</v>
      </c>
    </row>
    <row r="45" spans="1:11" ht="14.4" customHeight="1" thickBot="1" x14ac:dyDescent="0.35">
      <c r="A45" s="713" t="s">
        <v>365</v>
      </c>
      <c r="B45" s="697">
        <v>2179.7461741340799</v>
      </c>
      <c r="C45" s="697">
        <v>2073.07312</v>
      </c>
      <c r="D45" s="698">
        <v>-106.673054134084</v>
      </c>
      <c r="E45" s="704">
        <v>0.95106170828500003</v>
      </c>
      <c r="F45" s="697">
        <v>2168.43873490329</v>
      </c>
      <c r="G45" s="698">
        <v>542.10968372582204</v>
      </c>
      <c r="H45" s="700">
        <v>203.86109999999999</v>
      </c>
      <c r="I45" s="697">
        <v>553.83635000000004</v>
      </c>
      <c r="J45" s="698">
        <v>11.726666274177999</v>
      </c>
      <c r="K45" s="705">
        <v>0.25540788452300001</v>
      </c>
    </row>
    <row r="46" spans="1:11" ht="14.4" customHeight="1" thickBot="1" x14ac:dyDescent="0.35">
      <c r="A46" s="714" t="s">
        <v>366</v>
      </c>
      <c r="B46" s="692">
        <v>1736.95070351819</v>
      </c>
      <c r="C46" s="692">
        <v>1548.8086800000001</v>
      </c>
      <c r="D46" s="693">
        <v>-188.14202351819199</v>
      </c>
      <c r="E46" s="694">
        <v>0.891682577325</v>
      </c>
      <c r="F46" s="692">
        <v>1941.4358953435401</v>
      </c>
      <c r="G46" s="693">
        <v>485.35897383588502</v>
      </c>
      <c r="H46" s="695">
        <v>150.94731999999999</v>
      </c>
      <c r="I46" s="692">
        <v>407.38101</v>
      </c>
      <c r="J46" s="693">
        <v>-77.977963835883997</v>
      </c>
      <c r="K46" s="696">
        <v>0.209834901568</v>
      </c>
    </row>
    <row r="47" spans="1:11" ht="14.4" customHeight="1" thickBot="1" x14ac:dyDescent="0.35">
      <c r="A47" s="714" t="s">
        <v>367</v>
      </c>
      <c r="B47" s="692">
        <v>302.028164086993</v>
      </c>
      <c r="C47" s="692">
        <v>436.09338000000002</v>
      </c>
      <c r="D47" s="693">
        <v>134.06521591300699</v>
      </c>
      <c r="E47" s="694">
        <v>1.443883160096</v>
      </c>
      <c r="F47" s="692">
        <v>126.432834171528</v>
      </c>
      <c r="G47" s="693">
        <v>31.608208542882</v>
      </c>
      <c r="H47" s="695">
        <v>40.816519999999997</v>
      </c>
      <c r="I47" s="692">
        <v>117.988</v>
      </c>
      <c r="J47" s="693">
        <v>86.379791457118003</v>
      </c>
      <c r="K47" s="696">
        <v>0.93320695350299998</v>
      </c>
    </row>
    <row r="48" spans="1:11" ht="14.4" customHeight="1" thickBot="1" x14ac:dyDescent="0.35">
      <c r="A48" s="714" t="s">
        <v>368</v>
      </c>
      <c r="B48" s="692">
        <v>140.76730652889901</v>
      </c>
      <c r="C48" s="692">
        <v>88.171059999999997</v>
      </c>
      <c r="D48" s="693">
        <v>-52.596246528899002</v>
      </c>
      <c r="E48" s="694">
        <v>0.62636035436100002</v>
      </c>
      <c r="F48" s="692">
        <v>100.570005388219</v>
      </c>
      <c r="G48" s="693">
        <v>25.142501347054001</v>
      </c>
      <c r="H48" s="695">
        <v>12.09726</v>
      </c>
      <c r="I48" s="692">
        <v>28.46734</v>
      </c>
      <c r="J48" s="693">
        <v>3.324838652945</v>
      </c>
      <c r="K48" s="696">
        <v>0.283059943072</v>
      </c>
    </row>
    <row r="49" spans="1:11" ht="14.4" customHeight="1" thickBot="1" x14ac:dyDescent="0.35">
      <c r="A49" s="713" t="s">
        <v>369</v>
      </c>
      <c r="B49" s="697">
        <v>1580.1389727435201</v>
      </c>
      <c r="C49" s="697">
        <v>1589.18047</v>
      </c>
      <c r="D49" s="698">
        <v>9.0414972564799996</v>
      </c>
      <c r="E49" s="704">
        <v>1.0057219633279999</v>
      </c>
      <c r="F49" s="697">
        <v>1644.75362325579</v>
      </c>
      <c r="G49" s="698">
        <v>411.18840581394801</v>
      </c>
      <c r="H49" s="700">
        <v>160.64433</v>
      </c>
      <c r="I49" s="697">
        <v>417.94860999999997</v>
      </c>
      <c r="J49" s="698">
        <v>6.7602041860520004</v>
      </c>
      <c r="K49" s="705">
        <v>0.25411016220900001</v>
      </c>
    </row>
    <row r="50" spans="1:11" ht="14.4" customHeight="1" thickBot="1" x14ac:dyDescent="0.35">
      <c r="A50" s="714" t="s">
        <v>370</v>
      </c>
      <c r="B50" s="692">
        <v>142.979606388429</v>
      </c>
      <c r="C50" s="692">
        <v>52.146500000000003</v>
      </c>
      <c r="D50" s="693">
        <v>-90.833106388428007</v>
      </c>
      <c r="E50" s="694">
        <v>0.36471285183300001</v>
      </c>
      <c r="F50" s="692">
        <v>0</v>
      </c>
      <c r="G50" s="693">
        <v>0</v>
      </c>
      <c r="H50" s="695">
        <v>27.103999999999999</v>
      </c>
      <c r="I50" s="692">
        <v>56.151359999999997</v>
      </c>
      <c r="J50" s="693">
        <v>56.151359999999997</v>
      </c>
      <c r="K50" s="703" t="s">
        <v>323</v>
      </c>
    </row>
    <row r="51" spans="1:11" ht="14.4" customHeight="1" thickBot="1" x14ac:dyDescent="0.35">
      <c r="A51" s="714" t="s">
        <v>371</v>
      </c>
      <c r="B51" s="692">
        <v>60.079324226169</v>
      </c>
      <c r="C51" s="692">
        <v>57.580500000000001</v>
      </c>
      <c r="D51" s="693">
        <v>-2.4988242261689999</v>
      </c>
      <c r="E51" s="694">
        <v>0.95840791722600005</v>
      </c>
      <c r="F51" s="692">
        <v>127</v>
      </c>
      <c r="G51" s="693">
        <v>31.75</v>
      </c>
      <c r="H51" s="695">
        <v>7.7444300000000004</v>
      </c>
      <c r="I51" s="692">
        <v>21.374099999999999</v>
      </c>
      <c r="J51" s="693">
        <v>-10.3759</v>
      </c>
      <c r="K51" s="696">
        <v>0.16830000000000001</v>
      </c>
    </row>
    <row r="52" spans="1:11" ht="14.4" customHeight="1" thickBot="1" x14ac:dyDescent="0.35">
      <c r="A52" s="714" t="s">
        <v>372</v>
      </c>
      <c r="B52" s="692">
        <v>748.43952050078303</v>
      </c>
      <c r="C52" s="692">
        <v>788.60186999999996</v>
      </c>
      <c r="D52" s="693">
        <v>40.162349499217001</v>
      </c>
      <c r="E52" s="694">
        <v>1.053661449454</v>
      </c>
      <c r="F52" s="692">
        <v>856.92456603506798</v>
      </c>
      <c r="G52" s="693">
        <v>214.231141508767</v>
      </c>
      <c r="H52" s="695">
        <v>59.127670000000002</v>
      </c>
      <c r="I52" s="692">
        <v>190.37845999999999</v>
      </c>
      <c r="J52" s="693">
        <v>-23.852681508766</v>
      </c>
      <c r="K52" s="696">
        <v>0.22216478269500001</v>
      </c>
    </row>
    <row r="53" spans="1:11" ht="14.4" customHeight="1" thickBot="1" x14ac:dyDescent="0.35">
      <c r="A53" s="714" t="s">
        <v>373</v>
      </c>
      <c r="B53" s="692">
        <v>204.191638745902</v>
      </c>
      <c r="C53" s="692">
        <v>206.21796000000001</v>
      </c>
      <c r="D53" s="693">
        <v>2.0263212540979998</v>
      </c>
      <c r="E53" s="694">
        <v>1.009923625014</v>
      </c>
      <c r="F53" s="692">
        <v>205</v>
      </c>
      <c r="G53" s="693">
        <v>51.25</v>
      </c>
      <c r="H53" s="695">
        <v>14.53262</v>
      </c>
      <c r="I53" s="692">
        <v>35.619300000000003</v>
      </c>
      <c r="J53" s="693">
        <v>-15.630699999999999</v>
      </c>
      <c r="K53" s="696">
        <v>0.17375268292599999</v>
      </c>
    </row>
    <row r="54" spans="1:11" ht="14.4" customHeight="1" thickBot="1" x14ac:dyDescent="0.35">
      <c r="A54" s="714" t="s">
        <v>374</v>
      </c>
      <c r="B54" s="692">
        <v>52.309549186989997</v>
      </c>
      <c r="C54" s="692">
        <v>50.333919999999999</v>
      </c>
      <c r="D54" s="693">
        <v>-1.97562918699</v>
      </c>
      <c r="E54" s="694">
        <v>0.962231959217</v>
      </c>
      <c r="F54" s="692">
        <v>41.669441026008002</v>
      </c>
      <c r="G54" s="693">
        <v>10.417360256502</v>
      </c>
      <c r="H54" s="695">
        <v>2.0438399999999999</v>
      </c>
      <c r="I54" s="692">
        <v>11.45945</v>
      </c>
      <c r="J54" s="693">
        <v>1.042089743497</v>
      </c>
      <c r="K54" s="696">
        <v>0.27500848866299998</v>
      </c>
    </row>
    <row r="55" spans="1:11" ht="14.4" customHeight="1" thickBot="1" x14ac:dyDescent="0.35">
      <c r="A55" s="714" t="s">
        <v>375</v>
      </c>
      <c r="B55" s="692">
        <v>0</v>
      </c>
      <c r="C55" s="692">
        <v>8.1500000000000003E-2</v>
      </c>
      <c r="D55" s="693">
        <v>8.1500000000000003E-2</v>
      </c>
      <c r="E55" s="702" t="s">
        <v>323</v>
      </c>
      <c r="F55" s="692">
        <v>0</v>
      </c>
      <c r="G55" s="693">
        <v>0</v>
      </c>
      <c r="H55" s="695">
        <v>0</v>
      </c>
      <c r="I55" s="692">
        <v>0</v>
      </c>
      <c r="J55" s="693">
        <v>0</v>
      </c>
      <c r="K55" s="703" t="s">
        <v>323</v>
      </c>
    </row>
    <row r="56" spans="1:11" ht="14.4" customHeight="1" thickBot="1" x14ac:dyDescent="0.35">
      <c r="A56" s="714" t="s">
        <v>376</v>
      </c>
      <c r="B56" s="692">
        <v>0</v>
      </c>
      <c r="C56" s="692">
        <v>8.8027499999999996</v>
      </c>
      <c r="D56" s="693">
        <v>8.8027499999999996</v>
      </c>
      <c r="E56" s="702" t="s">
        <v>334</v>
      </c>
      <c r="F56" s="692">
        <v>0</v>
      </c>
      <c r="G56" s="693">
        <v>0</v>
      </c>
      <c r="H56" s="695">
        <v>6.6864600000000003</v>
      </c>
      <c r="I56" s="692">
        <v>-2.2033399999990002</v>
      </c>
      <c r="J56" s="693">
        <v>-2.2033399999990002</v>
      </c>
      <c r="K56" s="703" t="s">
        <v>323</v>
      </c>
    </row>
    <row r="57" spans="1:11" ht="14.4" customHeight="1" thickBot="1" x14ac:dyDescent="0.35">
      <c r="A57" s="714" t="s">
        <v>377</v>
      </c>
      <c r="B57" s="692">
        <v>15.163898490164</v>
      </c>
      <c r="C57" s="692">
        <v>6.7612100000000002</v>
      </c>
      <c r="D57" s="693">
        <v>-8.4026884901639995</v>
      </c>
      <c r="E57" s="694">
        <v>0.44587544584099997</v>
      </c>
      <c r="F57" s="692">
        <v>8</v>
      </c>
      <c r="G57" s="693">
        <v>2</v>
      </c>
      <c r="H57" s="695">
        <v>0.68847000000000003</v>
      </c>
      <c r="I57" s="692">
        <v>1.54444</v>
      </c>
      <c r="J57" s="693">
        <v>-0.45556000000000002</v>
      </c>
      <c r="K57" s="696">
        <v>0.193055</v>
      </c>
    </row>
    <row r="58" spans="1:11" ht="14.4" customHeight="1" thickBot="1" x14ac:dyDescent="0.35">
      <c r="A58" s="714" t="s">
        <v>378</v>
      </c>
      <c r="B58" s="692">
        <v>76.076346301439003</v>
      </c>
      <c r="C58" s="692">
        <v>80.464529999999996</v>
      </c>
      <c r="D58" s="693">
        <v>4.3881836985599998</v>
      </c>
      <c r="E58" s="694">
        <v>1.057681315045</v>
      </c>
      <c r="F58" s="692">
        <v>105.159616194714</v>
      </c>
      <c r="G58" s="693">
        <v>26.289904048678</v>
      </c>
      <c r="H58" s="695">
        <v>12.526289999999999</v>
      </c>
      <c r="I58" s="692">
        <v>23.8141</v>
      </c>
      <c r="J58" s="693">
        <v>-2.475804048678</v>
      </c>
      <c r="K58" s="696">
        <v>0.226456703264</v>
      </c>
    </row>
    <row r="59" spans="1:11" ht="14.4" customHeight="1" thickBot="1" x14ac:dyDescent="0.35">
      <c r="A59" s="714" t="s">
        <v>379</v>
      </c>
      <c r="B59" s="692">
        <v>0</v>
      </c>
      <c r="C59" s="692">
        <v>32.763599999999997</v>
      </c>
      <c r="D59" s="693">
        <v>32.763599999999997</v>
      </c>
      <c r="E59" s="702" t="s">
        <v>323</v>
      </c>
      <c r="F59" s="692">
        <v>0</v>
      </c>
      <c r="G59" s="693">
        <v>0</v>
      </c>
      <c r="H59" s="695">
        <v>1.0569999999999999</v>
      </c>
      <c r="I59" s="692">
        <v>1.0569999999999999</v>
      </c>
      <c r="J59" s="693">
        <v>1.0569999999999999</v>
      </c>
      <c r="K59" s="703" t="s">
        <v>323</v>
      </c>
    </row>
    <row r="60" spans="1:11" ht="14.4" customHeight="1" thickBot="1" x14ac:dyDescent="0.35">
      <c r="A60" s="714" t="s">
        <v>380</v>
      </c>
      <c r="B60" s="692">
        <v>0</v>
      </c>
      <c r="C60" s="692">
        <v>5.1642799999989997</v>
      </c>
      <c r="D60" s="693">
        <v>5.1642799999989997</v>
      </c>
      <c r="E60" s="702" t="s">
        <v>323</v>
      </c>
      <c r="F60" s="692">
        <v>0</v>
      </c>
      <c r="G60" s="693">
        <v>0</v>
      </c>
      <c r="H60" s="695">
        <v>2.9039999999999999</v>
      </c>
      <c r="I60" s="692">
        <v>2.9039999999999999</v>
      </c>
      <c r="J60" s="693">
        <v>2.9039999999999999</v>
      </c>
      <c r="K60" s="703" t="s">
        <v>323</v>
      </c>
    </row>
    <row r="61" spans="1:11" ht="14.4" customHeight="1" thickBot="1" x14ac:dyDescent="0.35">
      <c r="A61" s="714" t="s">
        <v>381</v>
      </c>
      <c r="B61" s="692">
        <v>0</v>
      </c>
      <c r="C61" s="692">
        <v>2.98</v>
      </c>
      <c r="D61" s="693">
        <v>2.98</v>
      </c>
      <c r="E61" s="702" t="s">
        <v>323</v>
      </c>
      <c r="F61" s="692">
        <v>0</v>
      </c>
      <c r="G61" s="693">
        <v>0</v>
      </c>
      <c r="H61" s="695">
        <v>0</v>
      </c>
      <c r="I61" s="692">
        <v>1.1919900000000001</v>
      </c>
      <c r="J61" s="693">
        <v>1.1919900000000001</v>
      </c>
      <c r="K61" s="703" t="s">
        <v>323</v>
      </c>
    </row>
    <row r="62" spans="1:11" ht="14.4" customHeight="1" thickBot="1" x14ac:dyDescent="0.35">
      <c r="A62" s="714" t="s">
        <v>382</v>
      </c>
      <c r="B62" s="692">
        <v>280.89908890364302</v>
      </c>
      <c r="C62" s="692">
        <v>296.77256</v>
      </c>
      <c r="D62" s="693">
        <v>15.873471096356999</v>
      </c>
      <c r="E62" s="694">
        <v>1.0565095143529999</v>
      </c>
      <c r="F62" s="692">
        <v>301</v>
      </c>
      <c r="G62" s="693">
        <v>75.25</v>
      </c>
      <c r="H62" s="695">
        <v>26.22955</v>
      </c>
      <c r="I62" s="692">
        <v>74.284409999999994</v>
      </c>
      <c r="J62" s="693">
        <v>-0.96558999999899997</v>
      </c>
      <c r="K62" s="696">
        <v>0.24679205979999999</v>
      </c>
    </row>
    <row r="63" spans="1:11" ht="14.4" customHeight="1" thickBot="1" x14ac:dyDescent="0.35">
      <c r="A63" s="714" t="s">
        <v>383</v>
      </c>
      <c r="B63" s="692">
        <v>0</v>
      </c>
      <c r="C63" s="692">
        <v>0.50929000000000002</v>
      </c>
      <c r="D63" s="693">
        <v>0.50929000000000002</v>
      </c>
      <c r="E63" s="702" t="s">
        <v>323</v>
      </c>
      <c r="F63" s="692">
        <v>0</v>
      </c>
      <c r="G63" s="693">
        <v>0</v>
      </c>
      <c r="H63" s="695">
        <v>0</v>
      </c>
      <c r="I63" s="692">
        <v>0.37334000000000001</v>
      </c>
      <c r="J63" s="693">
        <v>0.37334000000000001</v>
      </c>
      <c r="K63" s="703" t="s">
        <v>323</v>
      </c>
    </row>
    <row r="64" spans="1:11" ht="14.4" customHeight="1" thickBot="1" x14ac:dyDescent="0.35">
      <c r="A64" s="713" t="s">
        <v>384</v>
      </c>
      <c r="B64" s="697">
        <v>171.82526579349201</v>
      </c>
      <c r="C64" s="697">
        <v>193.69871000000001</v>
      </c>
      <c r="D64" s="698">
        <v>21.873444206506999</v>
      </c>
      <c r="E64" s="704">
        <v>1.127300511397</v>
      </c>
      <c r="F64" s="697">
        <v>218.49589996922401</v>
      </c>
      <c r="G64" s="698">
        <v>54.623974992306003</v>
      </c>
      <c r="H64" s="700">
        <v>10.55212</v>
      </c>
      <c r="I64" s="697">
        <v>47.90428</v>
      </c>
      <c r="J64" s="698">
        <v>-6.7196949923059996</v>
      </c>
      <c r="K64" s="705">
        <v>0.21924567008599999</v>
      </c>
    </row>
    <row r="65" spans="1:11" ht="14.4" customHeight="1" thickBot="1" x14ac:dyDescent="0.35">
      <c r="A65" s="714" t="s">
        <v>385</v>
      </c>
      <c r="B65" s="692">
        <v>0.15412173999000001</v>
      </c>
      <c r="C65" s="692">
        <v>2.7949999999999999</v>
      </c>
      <c r="D65" s="693">
        <v>2.6408782600089999</v>
      </c>
      <c r="E65" s="694">
        <v>18.135014568189</v>
      </c>
      <c r="F65" s="692">
        <v>0</v>
      </c>
      <c r="G65" s="693">
        <v>0</v>
      </c>
      <c r="H65" s="695">
        <v>0</v>
      </c>
      <c r="I65" s="692">
        <v>0</v>
      </c>
      <c r="J65" s="693">
        <v>0</v>
      </c>
      <c r="K65" s="703" t="s">
        <v>323</v>
      </c>
    </row>
    <row r="66" spans="1:11" ht="14.4" customHeight="1" thickBot="1" x14ac:dyDescent="0.35">
      <c r="A66" s="714" t="s">
        <v>386</v>
      </c>
      <c r="B66" s="692">
        <v>76.344050360737995</v>
      </c>
      <c r="C66" s="692">
        <v>23.016999999999999</v>
      </c>
      <c r="D66" s="693">
        <v>-53.327050360737999</v>
      </c>
      <c r="E66" s="694">
        <v>0.30149042251800001</v>
      </c>
      <c r="F66" s="692">
        <v>30.012759823718</v>
      </c>
      <c r="G66" s="693">
        <v>7.5031899559289998</v>
      </c>
      <c r="H66" s="695">
        <v>0</v>
      </c>
      <c r="I66" s="692">
        <v>5.2880000000000003</v>
      </c>
      <c r="J66" s="693">
        <v>-2.215189955929</v>
      </c>
      <c r="K66" s="696">
        <v>0.17619172748699999</v>
      </c>
    </row>
    <row r="67" spans="1:11" ht="14.4" customHeight="1" thickBot="1" x14ac:dyDescent="0.35">
      <c r="A67" s="714" t="s">
        <v>387</v>
      </c>
      <c r="B67" s="692">
        <v>76.592862341910006</v>
      </c>
      <c r="C67" s="692">
        <v>138.56022999999999</v>
      </c>
      <c r="D67" s="693">
        <v>61.967367658089003</v>
      </c>
      <c r="E67" s="694">
        <v>1.809048856033</v>
      </c>
      <c r="F67" s="692">
        <v>169.714800271059</v>
      </c>
      <c r="G67" s="693">
        <v>42.428700067763998</v>
      </c>
      <c r="H67" s="695">
        <v>7.6534700000000004</v>
      </c>
      <c r="I67" s="692">
        <v>34.088940000000001</v>
      </c>
      <c r="J67" s="693">
        <v>-8.3397600677640007</v>
      </c>
      <c r="K67" s="696">
        <v>0.20086014858699999</v>
      </c>
    </row>
    <row r="68" spans="1:11" ht="14.4" customHeight="1" thickBot="1" x14ac:dyDescent="0.35">
      <c r="A68" s="714" t="s">
        <v>388</v>
      </c>
      <c r="B68" s="692">
        <v>18.734231350853001</v>
      </c>
      <c r="C68" s="692">
        <v>29.32648</v>
      </c>
      <c r="D68" s="693">
        <v>10.592248649146001</v>
      </c>
      <c r="E68" s="694">
        <v>1.565395422463</v>
      </c>
      <c r="F68" s="692">
        <v>18.768339874447001</v>
      </c>
      <c r="G68" s="693">
        <v>4.6920849686109998</v>
      </c>
      <c r="H68" s="695">
        <v>2.8986499999999999</v>
      </c>
      <c r="I68" s="692">
        <v>8.5273400000000006</v>
      </c>
      <c r="J68" s="693">
        <v>3.8352550313879998</v>
      </c>
      <c r="K68" s="696">
        <v>0.45434705770599998</v>
      </c>
    </row>
    <row r="69" spans="1:11" ht="14.4" customHeight="1" thickBot="1" x14ac:dyDescent="0.35">
      <c r="A69" s="713" t="s">
        <v>389</v>
      </c>
      <c r="B69" s="697">
        <v>293.64336197210702</v>
      </c>
      <c r="C69" s="697">
        <v>376.38558999999998</v>
      </c>
      <c r="D69" s="698">
        <v>82.742228027891997</v>
      </c>
      <c r="E69" s="704">
        <v>1.2817779617830001</v>
      </c>
      <c r="F69" s="697">
        <v>495.058930326471</v>
      </c>
      <c r="G69" s="698">
        <v>123.76473258161801</v>
      </c>
      <c r="H69" s="700">
        <v>24.281770000000002</v>
      </c>
      <c r="I69" s="697">
        <v>83.186589999999995</v>
      </c>
      <c r="J69" s="698">
        <v>-40.578142581617001</v>
      </c>
      <c r="K69" s="705">
        <v>0.168033712562</v>
      </c>
    </row>
    <row r="70" spans="1:11" ht="14.4" customHeight="1" thickBot="1" x14ac:dyDescent="0.35">
      <c r="A70" s="714" t="s">
        <v>390</v>
      </c>
      <c r="B70" s="692">
        <v>0</v>
      </c>
      <c r="C70" s="692">
        <v>0</v>
      </c>
      <c r="D70" s="693">
        <v>0</v>
      </c>
      <c r="E70" s="694">
        <v>1</v>
      </c>
      <c r="F70" s="692">
        <v>22</v>
      </c>
      <c r="G70" s="693">
        <v>5.5</v>
      </c>
      <c r="H70" s="695">
        <v>0</v>
      </c>
      <c r="I70" s="692">
        <v>0</v>
      </c>
      <c r="J70" s="693">
        <v>-5.5</v>
      </c>
      <c r="K70" s="696">
        <v>0</v>
      </c>
    </row>
    <row r="71" spans="1:11" ht="14.4" customHeight="1" thickBot="1" x14ac:dyDescent="0.35">
      <c r="A71" s="714" t="s">
        <v>391</v>
      </c>
      <c r="B71" s="692">
        <v>0</v>
      </c>
      <c r="C71" s="692">
        <v>55.07855</v>
      </c>
      <c r="D71" s="693">
        <v>55.07855</v>
      </c>
      <c r="E71" s="702" t="s">
        <v>323</v>
      </c>
      <c r="F71" s="692">
        <v>62</v>
      </c>
      <c r="G71" s="693">
        <v>15.5</v>
      </c>
      <c r="H71" s="695">
        <v>3.6166800000000001</v>
      </c>
      <c r="I71" s="692">
        <v>8.4583999999999993</v>
      </c>
      <c r="J71" s="693">
        <v>-7.0415999999999999</v>
      </c>
      <c r="K71" s="696">
        <v>0.136425806451</v>
      </c>
    </row>
    <row r="72" spans="1:11" ht="14.4" customHeight="1" thickBot="1" x14ac:dyDescent="0.35">
      <c r="A72" s="714" t="s">
        <v>392</v>
      </c>
      <c r="B72" s="692">
        <v>0</v>
      </c>
      <c r="C72" s="692">
        <v>19.038440000000001</v>
      </c>
      <c r="D72" s="693">
        <v>19.038440000000001</v>
      </c>
      <c r="E72" s="702" t="s">
        <v>323</v>
      </c>
      <c r="F72" s="692">
        <v>0</v>
      </c>
      <c r="G72" s="693">
        <v>0</v>
      </c>
      <c r="H72" s="695">
        <v>0.70274999999999999</v>
      </c>
      <c r="I72" s="692">
        <v>5.3061100000000003</v>
      </c>
      <c r="J72" s="693">
        <v>5.3061100000000003</v>
      </c>
      <c r="K72" s="703" t="s">
        <v>323</v>
      </c>
    </row>
    <row r="73" spans="1:11" ht="14.4" customHeight="1" thickBot="1" x14ac:dyDescent="0.35">
      <c r="A73" s="714" t="s">
        <v>393</v>
      </c>
      <c r="B73" s="692">
        <v>26.332603530231001</v>
      </c>
      <c r="C73" s="692">
        <v>21.661210000000001</v>
      </c>
      <c r="D73" s="693">
        <v>-4.6713935302309997</v>
      </c>
      <c r="E73" s="694">
        <v>0.82260039251799999</v>
      </c>
      <c r="F73" s="692">
        <v>48.958923488156003</v>
      </c>
      <c r="G73" s="693">
        <v>12.239730872039001</v>
      </c>
      <c r="H73" s="695">
        <v>1.0739799999999999</v>
      </c>
      <c r="I73" s="692">
        <v>7.0178200000000004</v>
      </c>
      <c r="J73" s="693">
        <v>-5.2219108720390004</v>
      </c>
      <c r="K73" s="696">
        <v>0.14334097851800001</v>
      </c>
    </row>
    <row r="74" spans="1:11" ht="14.4" customHeight="1" thickBot="1" x14ac:dyDescent="0.35">
      <c r="A74" s="714" t="s">
        <v>394</v>
      </c>
      <c r="B74" s="692">
        <v>60.394656224715</v>
      </c>
      <c r="C74" s="692">
        <v>42.110520000000001</v>
      </c>
      <c r="D74" s="693">
        <v>-18.284136224714999</v>
      </c>
      <c r="E74" s="694">
        <v>0.69725572811100001</v>
      </c>
      <c r="F74" s="692">
        <v>47.070209735943003</v>
      </c>
      <c r="G74" s="693">
        <v>11.767552433984999</v>
      </c>
      <c r="H74" s="695">
        <v>3.4561000000000002</v>
      </c>
      <c r="I74" s="692">
        <v>10.3711</v>
      </c>
      <c r="J74" s="693">
        <v>-1.396452433985</v>
      </c>
      <c r="K74" s="696">
        <v>0.220332564018</v>
      </c>
    </row>
    <row r="75" spans="1:11" ht="14.4" customHeight="1" thickBot="1" x14ac:dyDescent="0.35">
      <c r="A75" s="714" t="s">
        <v>395</v>
      </c>
      <c r="B75" s="692">
        <v>206.91610221715999</v>
      </c>
      <c r="C75" s="692">
        <v>238.49687</v>
      </c>
      <c r="D75" s="693">
        <v>31.580767782839999</v>
      </c>
      <c r="E75" s="694">
        <v>1.152625955372</v>
      </c>
      <c r="F75" s="692">
        <v>315.02979710237099</v>
      </c>
      <c r="G75" s="693">
        <v>78.757449275591995</v>
      </c>
      <c r="H75" s="695">
        <v>15.432259999999999</v>
      </c>
      <c r="I75" s="692">
        <v>52.033160000000002</v>
      </c>
      <c r="J75" s="693">
        <v>-26.724289275592</v>
      </c>
      <c r="K75" s="696">
        <v>0.16516901092700001</v>
      </c>
    </row>
    <row r="76" spans="1:11" ht="14.4" customHeight="1" thickBot="1" x14ac:dyDescent="0.35">
      <c r="A76" s="713" t="s">
        <v>396</v>
      </c>
      <c r="B76" s="697">
        <v>0</v>
      </c>
      <c r="C76" s="697">
        <v>105.39091999999999</v>
      </c>
      <c r="D76" s="698">
        <v>105.39091999999999</v>
      </c>
      <c r="E76" s="699" t="s">
        <v>323</v>
      </c>
      <c r="F76" s="697">
        <v>0</v>
      </c>
      <c r="G76" s="698">
        <v>0</v>
      </c>
      <c r="H76" s="700">
        <v>0</v>
      </c>
      <c r="I76" s="697">
        <v>0</v>
      </c>
      <c r="J76" s="698">
        <v>0</v>
      </c>
      <c r="K76" s="701" t="s">
        <v>323</v>
      </c>
    </row>
    <row r="77" spans="1:11" ht="14.4" customHeight="1" thickBot="1" x14ac:dyDescent="0.35">
      <c r="A77" s="714" t="s">
        <v>397</v>
      </c>
      <c r="B77" s="692">
        <v>0</v>
      </c>
      <c r="C77" s="692">
        <v>37.42792</v>
      </c>
      <c r="D77" s="693">
        <v>37.42792</v>
      </c>
      <c r="E77" s="702" t="s">
        <v>334</v>
      </c>
      <c r="F77" s="692">
        <v>0</v>
      </c>
      <c r="G77" s="693">
        <v>0</v>
      </c>
      <c r="H77" s="695">
        <v>0</v>
      </c>
      <c r="I77" s="692">
        <v>0</v>
      </c>
      <c r="J77" s="693">
        <v>0</v>
      </c>
      <c r="K77" s="703" t="s">
        <v>323</v>
      </c>
    </row>
    <row r="78" spans="1:11" ht="14.4" customHeight="1" thickBot="1" x14ac:dyDescent="0.35">
      <c r="A78" s="714" t="s">
        <v>398</v>
      </c>
      <c r="B78" s="692">
        <v>0</v>
      </c>
      <c r="C78" s="692">
        <v>67.962999999998999</v>
      </c>
      <c r="D78" s="693">
        <v>67.962999999998999</v>
      </c>
      <c r="E78" s="702" t="s">
        <v>323</v>
      </c>
      <c r="F78" s="692">
        <v>0</v>
      </c>
      <c r="G78" s="693">
        <v>0</v>
      </c>
      <c r="H78" s="695">
        <v>0</v>
      </c>
      <c r="I78" s="692">
        <v>0</v>
      </c>
      <c r="J78" s="693">
        <v>0</v>
      </c>
      <c r="K78" s="703" t="s">
        <v>323</v>
      </c>
    </row>
    <row r="79" spans="1:11" ht="14.4" customHeight="1" thickBot="1" x14ac:dyDescent="0.35">
      <c r="A79" s="712" t="s">
        <v>42</v>
      </c>
      <c r="B79" s="692">
        <v>4629.7837821500398</v>
      </c>
      <c r="C79" s="692">
        <v>4551.8990000000003</v>
      </c>
      <c r="D79" s="693">
        <v>-77.884782150036997</v>
      </c>
      <c r="E79" s="694">
        <v>0.983177447195</v>
      </c>
      <c r="F79" s="692">
        <v>4632.6673407473399</v>
      </c>
      <c r="G79" s="693">
        <v>1158.16683518683</v>
      </c>
      <c r="H79" s="695">
        <v>428.19900000000098</v>
      </c>
      <c r="I79" s="692">
        <v>1507.44</v>
      </c>
      <c r="J79" s="693">
        <v>349.273164813167</v>
      </c>
      <c r="K79" s="696">
        <v>0.32539353446300001</v>
      </c>
    </row>
    <row r="80" spans="1:11" ht="14.4" customHeight="1" thickBot="1" x14ac:dyDescent="0.35">
      <c r="A80" s="713" t="s">
        <v>399</v>
      </c>
      <c r="B80" s="697">
        <v>4629.7837821500398</v>
      </c>
      <c r="C80" s="697">
        <v>4551.8990000000003</v>
      </c>
      <c r="D80" s="698">
        <v>-77.884782150036997</v>
      </c>
      <c r="E80" s="704">
        <v>0.983177447195</v>
      </c>
      <c r="F80" s="697">
        <v>4632.6673407473399</v>
      </c>
      <c r="G80" s="698">
        <v>1158.16683518683</v>
      </c>
      <c r="H80" s="700">
        <v>428.19900000000098</v>
      </c>
      <c r="I80" s="697">
        <v>1507.44</v>
      </c>
      <c r="J80" s="698">
        <v>349.273164813167</v>
      </c>
      <c r="K80" s="705">
        <v>0.32539353446300001</v>
      </c>
    </row>
    <row r="81" spans="1:11" ht="14.4" customHeight="1" thickBot="1" x14ac:dyDescent="0.35">
      <c r="A81" s="714" t="s">
        <v>400</v>
      </c>
      <c r="B81" s="692">
        <v>1448.89452764768</v>
      </c>
      <c r="C81" s="692">
        <v>1290.6859999999999</v>
      </c>
      <c r="D81" s="693">
        <v>-158.20852764767699</v>
      </c>
      <c r="E81" s="694">
        <v>0.89080742274199998</v>
      </c>
      <c r="F81" s="692">
        <v>1360</v>
      </c>
      <c r="G81" s="693">
        <v>340</v>
      </c>
      <c r="H81" s="695">
        <v>107.599</v>
      </c>
      <c r="I81" s="692">
        <v>327.75</v>
      </c>
      <c r="J81" s="693">
        <v>-12.249999999999</v>
      </c>
      <c r="K81" s="696">
        <v>0.240992647058</v>
      </c>
    </row>
    <row r="82" spans="1:11" ht="14.4" customHeight="1" thickBot="1" x14ac:dyDescent="0.35">
      <c r="A82" s="714" t="s">
        <v>401</v>
      </c>
      <c r="B82" s="692">
        <v>517.81478925296199</v>
      </c>
      <c r="C82" s="692">
        <v>553.34</v>
      </c>
      <c r="D82" s="693">
        <v>35.525210747038003</v>
      </c>
      <c r="E82" s="694">
        <v>1.0686060179900001</v>
      </c>
      <c r="F82" s="692">
        <v>597.66734074733597</v>
      </c>
      <c r="G82" s="693">
        <v>149.41683518683399</v>
      </c>
      <c r="H82" s="695">
        <v>52.241999999999997</v>
      </c>
      <c r="I82" s="692">
        <v>157.01499999999999</v>
      </c>
      <c r="J82" s="693">
        <v>7.598164813166</v>
      </c>
      <c r="K82" s="696">
        <v>0.262713033313</v>
      </c>
    </row>
    <row r="83" spans="1:11" ht="14.4" customHeight="1" thickBot="1" x14ac:dyDescent="0.35">
      <c r="A83" s="714" t="s">
        <v>402</v>
      </c>
      <c r="B83" s="692">
        <v>2657.8796874094101</v>
      </c>
      <c r="C83" s="692">
        <v>2707.482</v>
      </c>
      <c r="D83" s="693">
        <v>49.602312590587999</v>
      </c>
      <c r="E83" s="694">
        <v>1.018662361891</v>
      </c>
      <c r="F83" s="692">
        <v>2675</v>
      </c>
      <c r="G83" s="693">
        <v>668.75</v>
      </c>
      <c r="H83" s="695">
        <v>268.358</v>
      </c>
      <c r="I83" s="692">
        <v>1022.675</v>
      </c>
      <c r="J83" s="693">
        <v>353.92500000000001</v>
      </c>
      <c r="K83" s="696">
        <v>0.382308411214</v>
      </c>
    </row>
    <row r="84" spans="1:11" ht="14.4" customHeight="1" thickBot="1" x14ac:dyDescent="0.35">
      <c r="A84" s="714" t="s">
        <v>403</v>
      </c>
      <c r="B84" s="692">
        <v>5.1947778399880002</v>
      </c>
      <c r="C84" s="692">
        <v>0.39099999999899998</v>
      </c>
      <c r="D84" s="693">
        <v>-4.8037778399880002</v>
      </c>
      <c r="E84" s="694">
        <v>7.5267896345000002E-2</v>
      </c>
      <c r="F84" s="692">
        <v>0</v>
      </c>
      <c r="G84" s="693">
        <v>0</v>
      </c>
      <c r="H84" s="695">
        <v>0</v>
      </c>
      <c r="I84" s="692">
        <v>0</v>
      </c>
      <c r="J84" s="693">
        <v>0</v>
      </c>
      <c r="K84" s="703" t="s">
        <v>323</v>
      </c>
    </row>
    <row r="85" spans="1:11" ht="14.4" customHeight="1" thickBot="1" x14ac:dyDescent="0.35">
      <c r="A85" s="712" t="s">
        <v>43</v>
      </c>
      <c r="B85" s="692">
        <v>0</v>
      </c>
      <c r="C85" s="692">
        <v>4.2299499999989996</v>
      </c>
      <c r="D85" s="693">
        <v>4.2299499999989996</v>
      </c>
      <c r="E85" s="702" t="s">
        <v>323</v>
      </c>
      <c r="F85" s="692">
        <v>0</v>
      </c>
      <c r="G85" s="693">
        <v>0</v>
      </c>
      <c r="H85" s="695">
        <v>0</v>
      </c>
      <c r="I85" s="692">
        <v>0</v>
      </c>
      <c r="J85" s="693">
        <v>0</v>
      </c>
      <c r="K85" s="703" t="s">
        <v>323</v>
      </c>
    </row>
    <row r="86" spans="1:11" ht="14.4" customHeight="1" thickBot="1" x14ac:dyDescent="0.35">
      <c r="A86" s="713" t="s">
        <v>404</v>
      </c>
      <c r="B86" s="697">
        <v>0</v>
      </c>
      <c r="C86" s="697">
        <v>4.2299499999989996</v>
      </c>
      <c r="D86" s="698">
        <v>4.2299499999989996</v>
      </c>
      <c r="E86" s="699" t="s">
        <v>323</v>
      </c>
      <c r="F86" s="697">
        <v>0</v>
      </c>
      <c r="G86" s="698">
        <v>0</v>
      </c>
      <c r="H86" s="700">
        <v>0</v>
      </c>
      <c r="I86" s="697">
        <v>0</v>
      </c>
      <c r="J86" s="698">
        <v>0</v>
      </c>
      <c r="K86" s="701" t="s">
        <v>323</v>
      </c>
    </row>
    <row r="87" spans="1:11" ht="14.4" customHeight="1" thickBot="1" x14ac:dyDescent="0.35">
      <c r="A87" s="714" t="s">
        <v>405</v>
      </c>
      <c r="B87" s="692">
        <v>0</v>
      </c>
      <c r="C87" s="692">
        <v>4.2299499999989996</v>
      </c>
      <c r="D87" s="693">
        <v>4.2299499999989996</v>
      </c>
      <c r="E87" s="702" t="s">
        <v>323</v>
      </c>
      <c r="F87" s="692">
        <v>0</v>
      </c>
      <c r="G87" s="693">
        <v>0</v>
      </c>
      <c r="H87" s="695">
        <v>0</v>
      </c>
      <c r="I87" s="692">
        <v>0</v>
      </c>
      <c r="J87" s="693">
        <v>0</v>
      </c>
      <c r="K87" s="703" t="s">
        <v>323</v>
      </c>
    </row>
    <row r="88" spans="1:11" ht="14.4" customHeight="1" thickBot="1" x14ac:dyDescent="0.35">
      <c r="A88" s="715" t="s">
        <v>406</v>
      </c>
      <c r="B88" s="697">
        <v>7419.54893152976</v>
      </c>
      <c r="C88" s="697">
        <v>7345.4859699999997</v>
      </c>
      <c r="D88" s="698">
        <v>-74.062961529752997</v>
      </c>
      <c r="E88" s="704">
        <v>0.99001786197300001</v>
      </c>
      <c r="F88" s="697">
        <v>6478.4191141374004</v>
      </c>
      <c r="G88" s="698">
        <v>1619.6047785343501</v>
      </c>
      <c r="H88" s="700">
        <v>627.12953000000095</v>
      </c>
      <c r="I88" s="697">
        <v>1893.6995400000001</v>
      </c>
      <c r="J88" s="698">
        <v>274.09476146565203</v>
      </c>
      <c r="K88" s="705">
        <v>0.29230889614200001</v>
      </c>
    </row>
    <row r="89" spans="1:11" ht="14.4" customHeight="1" thickBot="1" x14ac:dyDescent="0.35">
      <c r="A89" s="712" t="s">
        <v>45</v>
      </c>
      <c r="B89" s="692">
        <v>2265.3298802013001</v>
      </c>
      <c r="C89" s="692">
        <v>2053.4374600000001</v>
      </c>
      <c r="D89" s="693">
        <v>-211.89242020129799</v>
      </c>
      <c r="E89" s="694">
        <v>0.90646288557999999</v>
      </c>
      <c r="F89" s="692">
        <v>1460.38975895965</v>
      </c>
      <c r="G89" s="693">
        <v>365.097439739913</v>
      </c>
      <c r="H89" s="695">
        <v>124.66614</v>
      </c>
      <c r="I89" s="692">
        <v>533.02058</v>
      </c>
      <c r="J89" s="693">
        <v>167.923140260087</v>
      </c>
      <c r="K89" s="696">
        <v>0.364985153264</v>
      </c>
    </row>
    <row r="90" spans="1:11" ht="14.4" customHeight="1" thickBot="1" x14ac:dyDescent="0.35">
      <c r="A90" s="716" t="s">
        <v>407</v>
      </c>
      <c r="B90" s="692">
        <v>2265.3298802013001</v>
      </c>
      <c r="C90" s="692">
        <v>2034.04837</v>
      </c>
      <c r="D90" s="693">
        <v>-231.281510201298</v>
      </c>
      <c r="E90" s="694">
        <v>0.89790382750700004</v>
      </c>
      <c r="F90" s="692">
        <v>1460.38975895965</v>
      </c>
      <c r="G90" s="693">
        <v>365.097439739913</v>
      </c>
      <c r="H90" s="695">
        <v>124.66614</v>
      </c>
      <c r="I90" s="692">
        <v>533.02058</v>
      </c>
      <c r="J90" s="693">
        <v>167.923140260087</v>
      </c>
      <c r="K90" s="696">
        <v>0.364985153264</v>
      </c>
    </row>
    <row r="91" spans="1:11" ht="14.4" customHeight="1" thickBot="1" x14ac:dyDescent="0.35">
      <c r="A91" s="714" t="s">
        <v>408</v>
      </c>
      <c r="B91" s="692">
        <v>486.67773441224699</v>
      </c>
      <c r="C91" s="692">
        <v>630.47779000000003</v>
      </c>
      <c r="D91" s="693">
        <v>143.80005558775301</v>
      </c>
      <c r="E91" s="694">
        <v>1.295472846649</v>
      </c>
      <c r="F91" s="692">
        <v>642.54169593106894</v>
      </c>
      <c r="G91" s="693">
        <v>160.63542398276701</v>
      </c>
      <c r="H91" s="695">
        <v>52.568600000000004</v>
      </c>
      <c r="I91" s="692">
        <v>199.22883999999999</v>
      </c>
      <c r="J91" s="693">
        <v>38.593416017232002</v>
      </c>
      <c r="K91" s="696">
        <v>0.31006367565100001</v>
      </c>
    </row>
    <row r="92" spans="1:11" ht="14.4" customHeight="1" thickBot="1" x14ac:dyDescent="0.35">
      <c r="A92" s="714" t="s">
        <v>409</v>
      </c>
      <c r="B92" s="692">
        <v>0</v>
      </c>
      <c r="C92" s="692">
        <v>6.5650000000000004</v>
      </c>
      <c r="D92" s="693">
        <v>6.5650000000000004</v>
      </c>
      <c r="E92" s="702" t="s">
        <v>334</v>
      </c>
      <c r="F92" s="692">
        <v>0</v>
      </c>
      <c r="G92" s="693">
        <v>0</v>
      </c>
      <c r="H92" s="695">
        <v>0</v>
      </c>
      <c r="I92" s="692">
        <v>1.9359999999999999</v>
      </c>
      <c r="J92" s="693">
        <v>1.9359999999999999</v>
      </c>
      <c r="K92" s="703" t="s">
        <v>323</v>
      </c>
    </row>
    <row r="93" spans="1:11" ht="14.4" customHeight="1" thickBot="1" x14ac:dyDescent="0.35">
      <c r="A93" s="714" t="s">
        <v>410</v>
      </c>
      <c r="B93" s="692">
        <v>336.49053476900798</v>
      </c>
      <c r="C93" s="692">
        <v>306.69652000000002</v>
      </c>
      <c r="D93" s="693">
        <v>-29.794014769006999</v>
      </c>
      <c r="E93" s="694">
        <v>0.91145660370600001</v>
      </c>
      <c r="F93" s="692">
        <v>302</v>
      </c>
      <c r="G93" s="693">
        <v>75.5</v>
      </c>
      <c r="H93" s="695">
        <v>3.7857799999999999</v>
      </c>
      <c r="I93" s="692">
        <v>11.303459999999999</v>
      </c>
      <c r="J93" s="693">
        <v>-64.196539999999999</v>
      </c>
      <c r="K93" s="696">
        <v>3.7428675496E-2</v>
      </c>
    </row>
    <row r="94" spans="1:11" ht="14.4" customHeight="1" thickBot="1" x14ac:dyDescent="0.35">
      <c r="A94" s="714" t="s">
        <v>411</v>
      </c>
      <c r="B94" s="692">
        <v>1009.33132453336</v>
      </c>
      <c r="C94" s="692">
        <v>776.92272000000003</v>
      </c>
      <c r="D94" s="693">
        <v>-232.408604533361</v>
      </c>
      <c r="E94" s="694">
        <v>0.76974002601000002</v>
      </c>
      <c r="F94" s="692">
        <v>185.848063028582</v>
      </c>
      <c r="G94" s="693">
        <v>46.462015757144997</v>
      </c>
      <c r="H94" s="695">
        <v>51.69209</v>
      </c>
      <c r="I94" s="692">
        <v>222.33294000000001</v>
      </c>
      <c r="J94" s="693">
        <v>175.87092424285501</v>
      </c>
      <c r="K94" s="696">
        <v>1.196315615976</v>
      </c>
    </row>
    <row r="95" spans="1:11" ht="14.4" customHeight="1" thickBot="1" x14ac:dyDescent="0.35">
      <c r="A95" s="714" t="s">
        <v>412</v>
      </c>
      <c r="B95" s="692">
        <v>432.83028648668301</v>
      </c>
      <c r="C95" s="692">
        <v>309.93783999999999</v>
      </c>
      <c r="D95" s="693">
        <v>-122.892446486683</v>
      </c>
      <c r="E95" s="694">
        <v>0.71607244150000005</v>
      </c>
      <c r="F95" s="692">
        <v>325</v>
      </c>
      <c r="G95" s="693">
        <v>81.25</v>
      </c>
      <c r="H95" s="695">
        <v>16.619669999999999</v>
      </c>
      <c r="I95" s="692">
        <v>98.219340000000003</v>
      </c>
      <c r="J95" s="693">
        <v>16.969339999999999</v>
      </c>
      <c r="K95" s="696">
        <v>0.30221335384600001</v>
      </c>
    </row>
    <row r="96" spans="1:11" ht="14.4" customHeight="1" thickBot="1" x14ac:dyDescent="0.35">
      <c r="A96" s="714" t="s">
        <v>413</v>
      </c>
      <c r="B96" s="692">
        <v>0</v>
      </c>
      <c r="C96" s="692">
        <v>3.4485000000000001</v>
      </c>
      <c r="D96" s="693">
        <v>3.4485000000000001</v>
      </c>
      <c r="E96" s="702" t="s">
        <v>334</v>
      </c>
      <c r="F96" s="692">
        <v>5</v>
      </c>
      <c r="G96" s="693">
        <v>1.25</v>
      </c>
      <c r="H96" s="695">
        <v>0</v>
      </c>
      <c r="I96" s="692">
        <v>0</v>
      </c>
      <c r="J96" s="693">
        <v>-1.25</v>
      </c>
      <c r="K96" s="696">
        <v>0</v>
      </c>
    </row>
    <row r="97" spans="1:11" ht="14.4" customHeight="1" thickBot="1" x14ac:dyDescent="0.35">
      <c r="A97" s="713" t="s">
        <v>414</v>
      </c>
      <c r="B97" s="697">
        <v>0</v>
      </c>
      <c r="C97" s="697">
        <v>19.389089999999999</v>
      </c>
      <c r="D97" s="698">
        <v>19.389089999999999</v>
      </c>
      <c r="E97" s="699" t="s">
        <v>334</v>
      </c>
      <c r="F97" s="697">
        <v>0</v>
      </c>
      <c r="G97" s="698">
        <v>0</v>
      </c>
      <c r="H97" s="700">
        <v>0</v>
      </c>
      <c r="I97" s="697">
        <v>0</v>
      </c>
      <c r="J97" s="698">
        <v>0</v>
      </c>
      <c r="K97" s="701" t="s">
        <v>323</v>
      </c>
    </row>
    <row r="98" spans="1:11" ht="14.4" customHeight="1" thickBot="1" x14ac:dyDescent="0.35">
      <c r="A98" s="714" t="s">
        <v>415</v>
      </c>
      <c r="B98" s="692">
        <v>0</v>
      </c>
      <c r="C98" s="692">
        <v>19.389089999999999</v>
      </c>
      <c r="D98" s="693">
        <v>19.389089999999999</v>
      </c>
      <c r="E98" s="702" t="s">
        <v>334</v>
      </c>
      <c r="F98" s="692">
        <v>0</v>
      </c>
      <c r="G98" s="693">
        <v>0</v>
      </c>
      <c r="H98" s="695">
        <v>0</v>
      </c>
      <c r="I98" s="692">
        <v>0</v>
      </c>
      <c r="J98" s="693">
        <v>0</v>
      </c>
      <c r="K98" s="703" t="s">
        <v>323</v>
      </c>
    </row>
    <row r="99" spans="1:11" ht="14.4" customHeight="1" thickBot="1" x14ac:dyDescent="0.35">
      <c r="A99" s="717" t="s">
        <v>46</v>
      </c>
      <c r="B99" s="697">
        <v>0</v>
      </c>
      <c r="C99" s="697">
        <v>460.80529999999999</v>
      </c>
      <c r="D99" s="698">
        <v>460.80529999999999</v>
      </c>
      <c r="E99" s="699" t="s">
        <v>323</v>
      </c>
      <c r="F99" s="697">
        <v>0</v>
      </c>
      <c r="G99" s="698">
        <v>0</v>
      </c>
      <c r="H99" s="700">
        <v>59.137999999999998</v>
      </c>
      <c r="I99" s="697">
        <v>103.643</v>
      </c>
      <c r="J99" s="698">
        <v>103.643</v>
      </c>
      <c r="K99" s="701" t="s">
        <v>323</v>
      </c>
    </row>
    <row r="100" spans="1:11" ht="14.4" customHeight="1" thickBot="1" x14ac:dyDescent="0.35">
      <c r="A100" s="713" t="s">
        <v>416</v>
      </c>
      <c r="B100" s="697">
        <v>0</v>
      </c>
      <c r="C100" s="697">
        <v>340.22500000000002</v>
      </c>
      <c r="D100" s="698">
        <v>340.22500000000002</v>
      </c>
      <c r="E100" s="699" t="s">
        <v>323</v>
      </c>
      <c r="F100" s="697">
        <v>0</v>
      </c>
      <c r="G100" s="698">
        <v>0</v>
      </c>
      <c r="H100" s="700">
        <v>51.543999999999997</v>
      </c>
      <c r="I100" s="697">
        <v>96.049000000000007</v>
      </c>
      <c r="J100" s="698">
        <v>96.049000000000007</v>
      </c>
      <c r="K100" s="701" t="s">
        <v>323</v>
      </c>
    </row>
    <row r="101" spans="1:11" ht="14.4" customHeight="1" thickBot="1" x14ac:dyDescent="0.35">
      <c r="A101" s="714" t="s">
        <v>417</v>
      </c>
      <c r="B101" s="692">
        <v>0</v>
      </c>
      <c r="C101" s="692">
        <v>190.827</v>
      </c>
      <c r="D101" s="693">
        <v>190.827</v>
      </c>
      <c r="E101" s="702" t="s">
        <v>323</v>
      </c>
      <c r="F101" s="692">
        <v>0</v>
      </c>
      <c r="G101" s="693">
        <v>0</v>
      </c>
      <c r="H101" s="695">
        <v>23.369</v>
      </c>
      <c r="I101" s="692">
        <v>51.314</v>
      </c>
      <c r="J101" s="693">
        <v>51.314</v>
      </c>
      <c r="K101" s="703" t="s">
        <v>323</v>
      </c>
    </row>
    <row r="102" spans="1:11" ht="14.4" customHeight="1" thickBot="1" x14ac:dyDescent="0.35">
      <c r="A102" s="714" t="s">
        <v>418</v>
      </c>
      <c r="B102" s="692">
        <v>0</v>
      </c>
      <c r="C102" s="692">
        <v>149.398</v>
      </c>
      <c r="D102" s="693">
        <v>149.398</v>
      </c>
      <c r="E102" s="702" t="s">
        <v>323</v>
      </c>
      <c r="F102" s="692">
        <v>0</v>
      </c>
      <c r="G102" s="693">
        <v>0</v>
      </c>
      <c r="H102" s="695">
        <v>28.175000000000001</v>
      </c>
      <c r="I102" s="692">
        <v>44.734999999999999</v>
      </c>
      <c r="J102" s="693">
        <v>44.734999999999999</v>
      </c>
      <c r="K102" s="703" t="s">
        <v>323</v>
      </c>
    </row>
    <row r="103" spans="1:11" ht="14.4" customHeight="1" thickBot="1" x14ac:dyDescent="0.35">
      <c r="A103" s="713" t="s">
        <v>419</v>
      </c>
      <c r="B103" s="697">
        <v>0</v>
      </c>
      <c r="C103" s="697">
        <v>120.58029999999999</v>
      </c>
      <c r="D103" s="698">
        <v>120.58029999999999</v>
      </c>
      <c r="E103" s="699" t="s">
        <v>323</v>
      </c>
      <c r="F103" s="697">
        <v>0</v>
      </c>
      <c r="G103" s="698">
        <v>0</v>
      </c>
      <c r="H103" s="700">
        <v>7.5940000000000003</v>
      </c>
      <c r="I103" s="697">
        <v>7.5940000000000003</v>
      </c>
      <c r="J103" s="698">
        <v>7.5940000000000003</v>
      </c>
      <c r="K103" s="701" t="s">
        <v>323</v>
      </c>
    </row>
    <row r="104" spans="1:11" ht="14.4" customHeight="1" thickBot="1" x14ac:dyDescent="0.35">
      <c r="A104" s="714" t="s">
        <v>420</v>
      </c>
      <c r="B104" s="692">
        <v>0</v>
      </c>
      <c r="C104" s="692">
        <v>29.943000000000001</v>
      </c>
      <c r="D104" s="693">
        <v>29.943000000000001</v>
      </c>
      <c r="E104" s="702" t="s">
        <v>323</v>
      </c>
      <c r="F104" s="692">
        <v>0</v>
      </c>
      <c r="G104" s="693">
        <v>0</v>
      </c>
      <c r="H104" s="695">
        <v>7.5940000000000003</v>
      </c>
      <c r="I104" s="692">
        <v>7.5940000000000003</v>
      </c>
      <c r="J104" s="693">
        <v>7.5940000000000003</v>
      </c>
      <c r="K104" s="703" t="s">
        <v>323</v>
      </c>
    </row>
    <row r="105" spans="1:11" ht="14.4" customHeight="1" thickBot="1" x14ac:dyDescent="0.35">
      <c r="A105" s="714" t="s">
        <v>421</v>
      </c>
      <c r="B105" s="692">
        <v>0</v>
      </c>
      <c r="C105" s="692">
        <v>90.637299999999996</v>
      </c>
      <c r="D105" s="693">
        <v>90.637299999999996</v>
      </c>
      <c r="E105" s="702" t="s">
        <v>334</v>
      </c>
      <c r="F105" s="692">
        <v>0</v>
      </c>
      <c r="G105" s="693">
        <v>0</v>
      </c>
      <c r="H105" s="695">
        <v>0</v>
      </c>
      <c r="I105" s="692">
        <v>0</v>
      </c>
      <c r="J105" s="693">
        <v>0</v>
      </c>
      <c r="K105" s="703" t="s">
        <v>323</v>
      </c>
    </row>
    <row r="106" spans="1:11" ht="14.4" customHeight="1" thickBot="1" x14ac:dyDescent="0.35">
      <c r="A106" s="712" t="s">
        <v>47</v>
      </c>
      <c r="B106" s="692">
        <v>5154.2190513284604</v>
      </c>
      <c r="C106" s="692">
        <v>4831.2432099999996</v>
      </c>
      <c r="D106" s="693">
        <v>-322.975841328456</v>
      </c>
      <c r="E106" s="694">
        <v>0.93733757954100005</v>
      </c>
      <c r="F106" s="692">
        <v>5018.0293551777504</v>
      </c>
      <c r="G106" s="693">
        <v>1254.5073387944401</v>
      </c>
      <c r="H106" s="695">
        <v>443.32539000000099</v>
      </c>
      <c r="I106" s="692">
        <v>1257.0359599999999</v>
      </c>
      <c r="J106" s="693">
        <v>2.5286212055630002</v>
      </c>
      <c r="K106" s="696">
        <v>0.25050390721600002</v>
      </c>
    </row>
    <row r="107" spans="1:11" ht="14.4" customHeight="1" thickBot="1" x14ac:dyDescent="0.35">
      <c r="A107" s="713" t="s">
        <v>422</v>
      </c>
      <c r="B107" s="697">
        <v>17.695128364622999</v>
      </c>
      <c r="C107" s="697">
        <v>4.4023099999999999</v>
      </c>
      <c r="D107" s="698">
        <v>-13.292818364623001</v>
      </c>
      <c r="E107" s="704">
        <v>0.248786553524</v>
      </c>
      <c r="F107" s="697">
        <v>4.8852792959710003</v>
      </c>
      <c r="G107" s="698">
        <v>1.221319823992</v>
      </c>
      <c r="H107" s="700">
        <v>0</v>
      </c>
      <c r="I107" s="697">
        <v>22.679210000000001</v>
      </c>
      <c r="J107" s="698">
        <v>21.457890176007002</v>
      </c>
      <c r="K107" s="705">
        <v>4.6423568901580001</v>
      </c>
    </row>
    <row r="108" spans="1:11" ht="14.4" customHeight="1" thickBot="1" x14ac:dyDescent="0.35">
      <c r="A108" s="714" t="s">
        <v>423</v>
      </c>
      <c r="B108" s="692">
        <v>17.695128364622999</v>
      </c>
      <c r="C108" s="692">
        <v>4.4023099999999999</v>
      </c>
      <c r="D108" s="693">
        <v>-13.292818364623001</v>
      </c>
      <c r="E108" s="694">
        <v>0.248786553524</v>
      </c>
      <c r="F108" s="692">
        <v>4.8852792959710003</v>
      </c>
      <c r="G108" s="693">
        <v>1.221319823992</v>
      </c>
      <c r="H108" s="695">
        <v>0</v>
      </c>
      <c r="I108" s="692">
        <v>22.679210000000001</v>
      </c>
      <c r="J108" s="693">
        <v>21.457890176007002</v>
      </c>
      <c r="K108" s="696">
        <v>4.6423568901580001</v>
      </c>
    </row>
    <row r="109" spans="1:11" ht="14.4" customHeight="1" thickBot="1" x14ac:dyDescent="0.35">
      <c r="A109" s="713" t="s">
        <v>424</v>
      </c>
      <c r="B109" s="697">
        <v>72.760332896831997</v>
      </c>
      <c r="C109" s="697">
        <v>91.152789999999996</v>
      </c>
      <c r="D109" s="698">
        <v>18.392457103167001</v>
      </c>
      <c r="E109" s="704">
        <v>1.2527813764839999</v>
      </c>
      <c r="F109" s="697">
        <v>91.421818036700003</v>
      </c>
      <c r="G109" s="698">
        <v>22.855454509175001</v>
      </c>
      <c r="H109" s="700">
        <v>7.27752</v>
      </c>
      <c r="I109" s="697">
        <v>21.20373</v>
      </c>
      <c r="J109" s="698">
        <v>-1.6517245091749999</v>
      </c>
      <c r="K109" s="705">
        <v>0.23193292865199999</v>
      </c>
    </row>
    <row r="110" spans="1:11" ht="14.4" customHeight="1" thickBot="1" x14ac:dyDescent="0.35">
      <c r="A110" s="714" t="s">
        <v>425</v>
      </c>
      <c r="B110" s="692">
        <v>41.738358855480001</v>
      </c>
      <c r="C110" s="692">
        <v>59.632399999999997</v>
      </c>
      <c r="D110" s="693">
        <v>17.894041144519001</v>
      </c>
      <c r="E110" s="694">
        <v>1.4287193276200001</v>
      </c>
      <c r="F110" s="692">
        <v>55.499472193130998</v>
      </c>
      <c r="G110" s="693">
        <v>13.874868048282</v>
      </c>
      <c r="H110" s="695">
        <v>4.9238999999999997</v>
      </c>
      <c r="I110" s="692">
        <v>13.408300000000001</v>
      </c>
      <c r="J110" s="693">
        <v>-0.46656804828199999</v>
      </c>
      <c r="K110" s="696">
        <v>0.24159328855100001</v>
      </c>
    </row>
    <row r="111" spans="1:11" ht="14.4" customHeight="1" thickBot="1" x14ac:dyDescent="0.35">
      <c r="A111" s="714" t="s">
        <v>426</v>
      </c>
      <c r="B111" s="692">
        <v>31.021974041351999</v>
      </c>
      <c r="C111" s="692">
        <v>31.520389999999999</v>
      </c>
      <c r="D111" s="693">
        <v>0.498415958647</v>
      </c>
      <c r="E111" s="694">
        <v>1.0160665455390001</v>
      </c>
      <c r="F111" s="692">
        <v>35.922345843568998</v>
      </c>
      <c r="G111" s="693">
        <v>8.9805864608920007</v>
      </c>
      <c r="H111" s="695">
        <v>2.3536199999999998</v>
      </c>
      <c r="I111" s="692">
        <v>7.7954299999999996</v>
      </c>
      <c r="J111" s="693">
        <v>-1.185156460892</v>
      </c>
      <c r="K111" s="696">
        <v>0.217007821091</v>
      </c>
    </row>
    <row r="112" spans="1:11" ht="14.4" customHeight="1" thickBot="1" x14ac:dyDescent="0.35">
      <c r="A112" s="713" t="s">
        <v>427</v>
      </c>
      <c r="B112" s="697">
        <v>159.23567018386601</v>
      </c>
      <c r="C112" s="697">
        <v>145.94578000000001</v>
      </c>
      <c r="D112" s="698">
        <v>-13.289890183864999</v>
      </c>
      <c r="E112" s="704">
        <v>0.91653949037500004</v>
      </c>
      <c r="F112" s="697">
        <v>162</v>
      </c>
      <c r="G112" s="698">
        <v>40.5</v>
      </c>
      <c r="H112" s="700">
        <v>0.32634000000000002</v>
      </c>
      <c r="I112" s="697">
        <v>60.373779999999996</v>
      </c>
      <c r="J112" s="698">
        <v>19.873779999999002</v>
      </c>
      <c r="K112" s="705">
        <v>0.37267765432</v>
      </c>
    </row>
    <row r="113" spans="1:11" ht="14.4" customHeight="1" thickBot="1" x14ac:dyDescent="0.35">
      <c r="A113" s="714" t="s">
        <v>428</v>
      </c>
      <c r="B113" s="692">
        <v>98.999842437984</v>
      </c>
      <c r="C113" s="692">
        <v>101.79</v>
      </c>
      <c r="D113" s="693">
        <v>2.7901575620150001</v>
      </c>
      <c r="E113" s="694">
        <v>1.0281834545720001</v>
      </c>
      <c r="F113" s="692">
        <v>106</v>
      </c>
      <c r="G113" s="693">
        <v>26.5</v>
      </c>
      <c r="H113" s="695">
        <v>0</v>
      </c>
      <c r="I113" s="692">
        <v>26.594999999999999</v>
      </c>
      <c r="J113" s="693">
        <v>9.4999999998999995E-2</v>
      </c>
      <c r="K113" s="696">
        <v>0.25089622641499998</v>
      </c>
    </row>
    <row r="114" spans="1:11" ht="14.4" customHeight="1" thickBot="1" x14ac:dyDescent="0.35">
      <c r="A114" s="714" t="s">
        <v>429</v>
      </c>
      <c r="B114" s="692">
        <v>60.235827745880997</v>
      </c>
      <c r="C114" s="692">
        <v>44.15578</v>
      </c>
      <c r="D114" s="693">
        <v>-16.080047745881</v>
      </c>
      <c r="E114" s="694">
        <v>0.73304844728399998</v>
      </c>
      <c r="F114" s="692">
        <v>56</v>
      </c>
      <c r="G114" s="693">
        <v>14</v>
      </c>
      <c r="H114" s="695">
        <v>0.32634000000000002</v>
      </c>
      <c r="I114" s="692">
        <v>33.778779999999998</v>
      </c>
      <c r="J114" s="693">
        <v>19.778780000000001</v>
      </c>
      <c r="K114" s="696">
        <v>0.60319249999900004</v>
      </c>
    </row>
    <row r="115" spans="1:11" ht="14.4" customHeight="1" thickBot="1" x14ac:dyDescent="0.35">
      <c r="A115" s="713" t="s">
        <v>430</v>
      </c>
      <c r="B115" s="697">
        <v>21.709741527287001</v>
      </c>
      <c r="C115" s="697">
        <v>14.5</v>
      </c>
      <c r="D115" s="698">
        <v>-7.209741527287</v>
      </c>
      <c r="E115" s="704">
        <v>0.66790293112300003</v>
      </c>
      <c r="F115" s="697">
        <v>0</v>
      </c>
      <c r="G115" s="698">
        <v>0</v>
      </c>
      <c r="H115" s="700">
        <v>0</v>
      </c>
      <c r="I115" s="697">
        <v>0</v>
      </c>
      <c r="J115" s="698">
        <v>0</v>
      </c>
      <c r="K115" s="701" t="s">
        <v>323</v>
      </c>
    </row>
    <row r="116" spans="1:11" ht="14.4" customHeight="1" thickBot="1" x14ac:dyDescent="0.35">
      <c r="A116" s="714" t="s">
        <v>431</v>
      </c>
      <c r="B116" s="692">
        <v>21.709741527287001</v>
      </c>
      <c r="C116" s="692">
        <v>14.5</v>
      </c>
      <c r="D116" s="693">
        <v>-7.209741527287</v>
      </c>
      <c r="E116" s="694">
        <v>0.66790293112300003</v>
      </c>
      <c r="F116" s="692">
        <v>0</v>
      </c>
      <c r="G116" s="693">
        <v>0</v>
      </c>
      <c r="H116" s="695">
        <v>0</v>
      </c>
      <c r="I116" s="692">
        <v>0</v>
      </c>
      <c r="J116" s="693">
        <v>0</v>
      </c>
      <c r="K116" s="703" t="s">
        <v>323</v>
      </c>
    </row>
    <row r="117" spans="1:11" ht="14.4" customHeight="1" thickBot="1" x14ac:dyDescent="0.35">
      <c r="A117" s="713" t="s">
        <v>432</v>
      </c>
      <c r="B117" s="697">
        <v>3350.53389979336</v>
      </c>
      <c r="C117" s="697">
        <v>3395.7559500000002</v>
      </c>
      <c r="D117" s="698">
        <v>45.222050206638002</v>
      </c>
      <c r="E117" s="704">
        <v>1.013496968411</v>
      </c>
      <c r="F117" s="697">
        <v>3568.9977255743001</v>
      </c>
      <c r="G117" s="698">
        <v>892.24943139357504</v>
      </c>
      <c r="H117" s="700">
        <v>323.09462000000099</v>
      </c>
      <c r="I117" s="697">
        <v>953.04867999999999</v>
      </c>
      <c r="J117" s="698">
        <v>60.799248606425003</v>
      </c>
      <c r="K117" s="705">
        <v>0.26703538451999997</v>
      </c>
    </row>
    <row r="118" spans="1:11" ht="14.4" customHeight="1" thickBot="1" x14ac:dyDescent="0.35">
      <c r="A118" s="714" t="s">
        <v>433</v>
      </c>
      <c r="B118" s="692">
        <v>2971.74613118456</v>
      </c>
      <c r="C118" s="692">
        <v>2972.8310499999998</v>
      </c>
      <c r="D118" s="693">
        <v>1.0849188154439999</v>
      </c>
      <c r="E118" s="694">
        <v>1.0003650778919999</v>
      </c>
      <c r="F118" s="692">
        <v>3100</v>
      </c>
      <c r="G118" s="693">
        <v>775.00000000000102</v>
      </c>
      <c r="H118" s="695">
        <v>259.85417000000001</v>
      </c>
      <c r="I118" s="692">
        <v>779.56250999999997</v>
      </c>
      <c r="J118" s="693">
        <v>4.5625099999990004</v>
      </c>
      <c r="K118" s="696">
        <v>0.25147177741900001</v>
      </c>
    </row>
    <row r="119" spans="1:11" ht="14.4" customHeight="1" thickBot="1" x14ac:dyDescent="0.35">
      <c r="A119" s="714" t="s">
        <v>434</v>
      </c>
      <c r="B119" s="692">
        <v>0</v>
      </c>
      <c r="C119" s="692">
        <v>46.42953</v>
      </c>
      <c r="D119" s="693">
        <v>46.42953</v>
      </c>
      <c r="E119" s="702" t="s">
        <v>334</v>
      </c>
      <c r="F119" s="692">
        <v>0</v>
      </c>
      <c r="G119" s="693">
        <v>0</v>
      </c>
      <c r="H119" s="695">
        <v>28.344000000000001</v>
      </c>
      <c r="I119" s="692">
        <v>76.646699999999996</v>
      </c>
      <c r="J119" s="693">
        <v>76.646699999999996</v>
      </c>
      <c r="K119" s="703" t="s">
        <v>323</v>
      </c>
    </row>
    <row r="120" spans="1:11" ht="14.4" customHeight="1" thickBot="1" x14ac:dyDescent="0.35">
      <c r="A120" s="714" t="s">
        <v>435</v>
      </c>
      <c r="B120" s="692">
        <v>2.9400937141079999</v>
      </c>
      <c r="C120" s="692">
        <v>3.97</v>
      </c>
      <c r="D120" s="693">
        <v>1.029906285891</v>
      </c>
      <c r="E120" s="694">
        <v>1.3502970945949999</v>
      </c>
      <c r="F120" s="692">
        <v>4.4580038074569996</v>
      </c>
      <c r="G120" s="693">
        <v>1.1145009518639999</v>
      </c>
      <c r="H120" s="695">
        <v>0.79900000000000004</v>
      </c>
      <c r="I120" s="692">
        <v>1.5860000000000001</v>
      </c>
      <c r="J120" s="693">
        <v>0.47149904813499999</v>
      </c>
      <c r="K120" s="696">
        <v>0.35576461315399999</v>
      </c>
    </row>
    <row r="121" spans="1:11" ht="14.4" customHeight="1" thickBot="1" x14ac:dyDescent="0.35">
      <c r="A121" s="714" t="s">
        <v>436</v>
      </c>
      <c r="B121" s="692">
        <v>375.84767489469698</v>
      </c>
      <c r="C121" s="692">
        <v>372.52537000000001</v>
      </c>
      <c r="D121" s="693">
        <v>-3.3223048946959999</v>
      </c>
      <c r="E121" s="694">
        <v>0.99116050166900005</v>
      </c>
      <c r="F121" s="692">
        <v>464.53972176684198</v>
      </c>
      <c r="G121" s="693">
        <v>116.13493044171</v>
      </c>
      <c r="H121" s="695">
        <v>34.097450000000002</v>
      </c>
      <c r="I121" s="692">
        <v>95.253469999999993</v>
      </c>
      <c r="J121" s="693">
        <v>-20.881460441710001</v>
      </c>
      <c r="K121" s="696">
        <v>0.20504913904300001</v>
      </c>
    </row>
    <row r="122" spans="1:11" ht="14.4" customHeight="1" thickBot="1" x14ac:dyDescent="0.35">
      <c r="A122" s="713" t="s">
        <v>437</v>
      </c>
      <c r="B122" s="697">
        <v>1532.2580396314399</v>
      </c>
      <c r="C122" s="697">
        <v>1153.74017</v>
      </c>
      <c r="D122" s="698">
        <v>-378.51786963143599</v>
      </c>
      <c r="E122" s="704">
        <v>0.75296728106999999</v>
      </c>
      <c r="F122" s="697">
        <v>1190.4758017233401</v>
      </c>
      <c r="G122" s="698">
        <v>297.61895043083598</v>
      </c>
      <c r="H122" s="700">
        <v>112.62691</v>
      </c>
      <c r="I122" s="697">
        <v>197.48056</v>
      </c>
      <c r="J122" s="698">
        <v>-100.138390430836</v>
      </c>
      <c r="K122" s="705">
        <v>0.165883724569</v>
      </c>
    </row>
    <row r="123" spans="1:11" ht="14.4" customHeight="1" thickBot="1" x14ac:dyDescent="0.35">
      <c r="A123" s="714" t="s">
        <v>438</v>
      </c>
      <c r="B123" s="692">
        <v>85.999863127946</v>
      </c>
      <c r="C123" s="692">
        <v>72.361999999999995</v>
      </c>
      <c r="D123" s="693">
        <v>-13.637863127946</v>
      </c>
      <c r="E123" s="694">
        <v>0.84141994379999996</v>
      </c>
      <c r="F123" s="692">
        <v>0</v>
      </c>
      <c r="G123" s="693">
        <v>0</v>
      </c>
      <c r="H123" s="695">
        <v>0</v>
      </c>
      <c r="I123" s="692">
        <v>0</v>
      </c>
      <c r="J123" s="693">
        <v>0</v>
      </c>
      <c r="K123" s="703" t="s">
        <v>323</v>
      </c>
    </row>
    <row r="124" spans="1:11" ht="14.4" customHeight="1" thickBot="1" x14ac:dyDescent="0.35">
      <c r="A124" s="714" t="s">
        <v>439</v>
      </c>
      <c r="B124" s="692">
        <v>975.81119343952798</v>
      </c>
      <c r="C124" s="692">
        <v>869.72298999999998</v>
      </c>
      <c r="D124" s="693">
        <v>-106.088203439528</v>
      </c>
      <c r="E124" s="694">
        <v>0.89128203882799995</v>
      </c>
      <c r="F124" s="692">
        <v>936</v>
      </c>
      <c r="G124" s="693">
        <v>234</v>
      </c>
      <c r="H124" s="695">
        <v>88.233739999999997</v>
      </c>
      <c r="I124" s="692">
        <v>166.19672</v>
      </c>
      <c r="J124" s="693">
        <v>-67.803279999999006</v>
      </c>
      <c r="K124" s="696">
        <v>0.17756059829000001</v>
      </c>
    </row>
    <row r="125" spans="1:11" ht="14.4" customHeight="1" thickBot="1" x14ac:dyDescent="0.35">
      <c r="A125" s="714" t="s">
        <v>440</v>
      </c>
      <c r="B125" s="692">
        <v>67.999891775584999</v>
      </c>
      <c r="C125" s="692">
        <v>80.926500000000004</v>
      </c>
      <c r="D125" s="693">
        <v>12.926608224414</v>
      </c>
      <c r="E125" s="694">
        <v>1.1900974823170001</v>
      </c>
      <c r="F125" s="692">
        <v>69</v>
      </c>
      <c r="G125" s="693">
        <v>17.25</v>
      </c>
      <c r="H125" s="695">
        <v>7.1583600000000001</v>
      </c>
      <c r="I125" s="692">
        <v>8.67136</v>
      </c>
      <c r="J125" s="693">
        <v>-8.578639999999</v>
      </c>
      <c r="K125" s="696">
        <v>0.125671884057</v>
      </c>
    </row>
    <row r="126" spans="1:11" ht="14.4" customHeight="1" thickBot="1" x14ac:dyDescent="0.35">
      <c r="A126" s="714" t="s">
        <v>441</v>
      </c>
      <c r="B126" s="692">
        <v>103.699426814628</v>
      </c>
      <c r="C126" s="692">
        <v>42.457160000000002</v>
      </c>
      <c r="D126" s="693">
        <v>-61.242266814628003</v>
      </c>
      <c r="E126" s="694">
        <v>0.40942521385199998</v>
      </c>
      <c r="F126" s="692">
        <v>51.018339143866001</v>
      </c>
      <c r="G126" s="693">
        <v>12.754584785965999</v>
      </c>
      <c r="H126" s="695">
        <v>2.5646300000000002</v>
      </c>
      <c r="I126" s="692">
        <v>2.5646300000000002</v>
      </c>
      <c r="J126" s="693">
        <v>-10.189954785966</v>
      </c>
      <c r="K126" s="696">
        <v>5.0268786539E-2</v>
      </c>
    </row>
    <row r="127" spans="1:11" ht="14.4" customHeight="1" thickBot="1" x14ac:dyDescent="0.35">
      <c r="A127" s="714" t="s">
        <v>442</v>
      </c>
      <c r="B127" s="692">
        <v>298.74766447374799</v>
      </c>
      <c r="C127" s="692">
        <v>88.271519999999995</v>
      </c>
      <c r="D127" s="693">
        <v>-210.47614447374801</v>
      </c>
      <c r="E127" s="694">
        <v>0.29547183291099999</v>
      </c>
      <c r="F127" s="692">
        <v>134.457462579479</v>
      </c>
      <c r="G127" s="693">
        <v>33.614365644868997</v>
      </c>
      <c r="H127" s="695">
        <v>14.67018</v>
      </c>
      <c r="I127" s="692">
        <v>20.04785</v>
      </c>
      <c r="J127" s="693">
        <v>-13.566515644869</v>
      </c>
      <c r="K127" s="696">
        <v>0.149101802275</v>
      </c>
    </row>
    <row r="128" spans="1:11" ht="14.4" customHeight="1" thickBot="1" x14ac:dyDescent="0.35">
      <c r="A128" s="713" t="s">
        <v>443</v>
      </c>
      <c r="B128" s="697">
        <v>2.6238931048999999E-2</v>
      </c>
      <c r="C128" s="697">
        <v>20.861440000000002</v>
      </c>
      <c r="D128" s="698">
        <v>20.835201068951001</v>
      </c>
      <c r="E128" s="704">
        <v>795.056778838215</v>
      </c>
      <c r="F128" s="697">
        <v>0.24873054742699999</v>
      </c>
      <c r="G128" s="698">
        <v>6.2182636856E-2</v>
      </c>
      <c r="H128" s="700">
        <v>0</v>
      </c>
      <c r="I128" s="697">
        <v>2.25</v>
      </c>
      <c r="J128" s="698">
        <v>2.187817363143</v>
      </c>
      <c r="K128" s="705">
        <v>0</v>
      </c>
    </row>
    <row r="129" spans="1:11" ht="14.4" customHeight="1" thickBot="1" x14ac:dyDescent="0.35">
      <c r="A129" s="714" t="s">
        <v>444</v>
      </c>
      <c r="B129" s="692">
        <v>0</v>
      </c>
      <c r="C129" s="692">
        <v>3.9734400000000001</v>
      </c>
      <c r="D129" s="693">
        <v>3.9734400000000001</v>
      </c>
      <c r="E129" s="702" t="s">
        <v>334</v>
      </c>
      <c r="F129" s="692">
        <v>0</v>
      </c>
      <c r="G129" s="693">
        <v>0</v>
      </c>
      <c r="H129" s="695">
        <v>0</v>
      </c>
      <c r="I129" s="692">
        <v>0</v>
      </c>
      <c r="J129" s="693">
        <v>0</v>
      </c>
      <c r="K129" s="703" t="s">
        <v>323</v>
      </c>
    </row>
    <row r="130" spans="1:11" ht="14.4" customHeight="1" thickBot="1" x14ac:dyDescent="0.35">
      <c r="A130" s="714" t="s">
        <v>445</v>
      </c>
      <c r="B130" s="692">
        <v>0</v>
      </c>
      <c r="C130" s="692">
        <v>15.73</v>
      </c>
      <c r="D130" s="693">
        <v>15.73</v>
      </c>
      <c r="E130" s="702" t="s">
        <v>334</v>
      </c>
      <c r="F130" s="692">
        <v>0</v>
      </c>
      <c r="G130" s="693">
        <v>0</v>
      </c>
      <c r="H130" s="695">
        <v>0</v>
      </c>
      <c r="I130" s="692">
        <v>0</v>
      </c>
      <c r="J130" s="693">
        <v>0</v>
      </c>
      <c r="K130" s="703" t="s">
        <v>323</v>
      </c>
    </row>
    <row r="131" spans="1:11" ht="14.4" customHeight="1" thickBot="1" x14ac:dyDescent="0.35">
      <c r="A131" s="714" t="s">
        <v>446</v>
      </c>
      <c r="B131" s="692">
        <v>2.6238931048999999E-2</v>
      </c>
      <c r="C131" s="692">
        <v>0.14199999999999999</v>
      </c>
      <c r="D131" s="693">
        <v>0.11576106895</v>
      </c>
      <c r="E131" s="694">
        <v>5.4118058290809996</v>
      </c>
      <c r="F131" s="692">
        <v>0.24873054742699999</v>
      </c>
      <c r="G131" s="693">
        <v>6.2182636856E-2</v>
      </c>
      <c r="H131" s="695">
        <v>0</v>
      </c>
      <c r="I131" s="692">
        <v>0</v>
      </c>
      <c r="J131" s="693">
        <v>-6.2182636856E-2</v>
      </c>
      <c r="K131" s="696">
        <v>0</v>
      </c>
    </row>
    <row r="132" spans="1:11" ht="14.4" customHeight="1" thickBot="1" x14ac:dyDescent="0.35">
      <c r="A132" s="714" t="s">
        <v>447</v>
      </c>
      <c r="B132" s="692">
        <v>0</v>
      </c>
      <c r="C132" s="692">
        <v>1.016</v>
      </c>
      <c r="D132" s="693">
        <v>1.016</v>
      </c>
      <c r="E132" s="702" t="s">
        <v>334</v>
      </c>
      <c r="F132" s="692">
        <v>0</v>
      </c>
      <c r="G132" s="693">
        <v>0</v>
      </c>
      <c r="H132" s="695">
        <v>0</v>
      </c>
      <c r="I132" s="692">
        <v>2.25</v>
      </c>
      <c r="J132" s="693">
        <v>2.25</v>
      </c>
      <c r="K132" s="703" t="s">
        <v>334</v>
      </c>
    </row>
    <row r="133" spans="1:11" ht="14.4" customHeight="1" thickBot="1" x14ac:dyDescent="0.35">
      <c r="A133" s="713" t="s">
        <v>448</v>
      </c>
      <c r="B133" s="697">
        <v>0</v>
      </c>
      <c r="C133" s="697">
        <v>4.8847699999999996</v>
      </c>
      <c r="D133" s="698">
        <v>4.8847699999999996</v>
      </c>
      <c r="E133" s="699" t="s">
        <v>334</v>
      </c>
      <c r="F133" s="697">
        <v>0</v>
      </c>
      <c r="G133" s="698">
        <v>0</v>
      </c>
      <c r="H133" s="700">
        <v>0</v>
      </c>
      <c r="I133" s="697">
        <v>0</v>
      </c>
      <c r="J133" s="698">
        <v>0</v>
      </c>
      <c r="K133" s="705">
        <v>0</v>
      </c>
    </row>
    <row r="134" spans="1:11" ht="14.4" customHeight="1" thickBot="1" x14ac:dyDescent="0.35">
      <c r="A134" s="714" t="s">
        <v>449</v>
      </c>
      <c r="B134" s="692">
        <v>0</v>
      </c>
      <c r="C134" s="692">
        <v>4.8847699999999996</v>
      </c>
      <c r="D134" s="693">
        <v>4.8847699999999996</v>
      </c>
      <c r="E134" s="702" t="s">
        <v>334</v>
      </c>
      <c r="F134" s="692">
        <v>0</v>
      </c>
      <c r="G134" s="693">
        <v>0</v>
      </c>
      <c r="H134" s="695">
        <v>0</v>
      </c>
      <c r="I134" s="692">
        <v>0</v>
      </c>
      <c r="J134" s="693">
        <v>0</v>
      </c>
      <c r="K134" s="696">
        <v>0</v>
      </c>
    </row>
    <row r="135" spans="1:11" ht="14.4" customHeight="1" thickBot="1" x14ac:dyDescent="0.35">
      <c r="A135" s="711" t="s">
        <v>48</v>
      </c>
      <c r="B135" s="692">
        <v>100731.28635822699</v>
      </c>
      <c r="C135" s="692">
        <v>110458.5944</v>
      </c>
      <c r="D135" s="693">
        <v>9727.3080417725905</v>
      </c>
      <c r="E135" s="694">
        <v>1.096566899852</v>
      </c>
      <c r="F135" s="692">
        <v>110764</v>
      </c>
      <c r="G135" s="693">
        <v>27691</v>
      </c>
      <c r="H135" s="695">
        <v>9003.9075200000098</v>
      </c>
      <c r="I135" s="692">
        <v>27020.16289</v>
      </c>
      <c r="J135" s="693">
        <v>-670.83710999998596</v>
      </c>
      <c r="K135" s="696">
        <v>0.24394354564599999</v>
      </c>
    </row>
    <row r="136" spans="1:11" ht="14.4" customHeight="1" thickBot="1" x14ac:dyDescent="0.35">
      <c r="A136" s="717" t="s">
        <v>450</v>
      </c>
      <c r="B136" s="697">
        <v>74710.284009064795</v>
      </c>
      <c r="C136" s="697">
        <v>81791.638999999996</v>
      </c>
      <c r="D136" s="698">
        <v>7081.3549909352196</v>
      </c>
      <c r="E136" s="704">
        <v>1.09478420655</v>
      </c>
      <c r="F136" s="697">
        <v>81812.000000000102</v>
      </c>
      <c r="G136" s="698">
        <v>20453</v>
      </c>
      <c r="H136" s="700">
        <v>6632.9290000000101</v>
      </c>
      <c r="I136" s="697">
        <v>19891.536</v>
      </c>
      <c r="J136" s="698">
        <v>-561.46400000000403</v>
      </c>
      <c r="K136" s="705">
        <v>0.243137143695</v>
      </c>
    </row>
    <row r="137" spans="1:11" ht="14.4" customHeight="1" thickBot="1" x14ac:dyDescent="0.35">
      <c r="A137" s="713" t="s">
        <v>451</v>
      </c>
      <c r="B137" s="697">
        <v>73300.006617486899</v>
      </c>
      <c r="C137" s="697">
        <v>80602.381000000096</v>
      </c>
      <c r="D137" s="698">
        <v>7302.3743825131696</v>
      </c>
      <c r="E137" s="704">
        <v>1.0996231067290001</v>
      </c>
      <c r="F137" s="697">
        <v>80419.000000000102</v>
      </c>
      <c r="G137" s="698">
        <v>20104.75</v>
      </c>
      <c r="H137" s="700">
        <v>6499.55800000001</v>
      </c>
      <c r="I137" s="697">
        <v>19530.508999999998</v>
      </c>
      <c r="J137" s="698">
        <v>-574.24100000000203</v>
      </c>
      <c r="K137" s="705">
        <v>0.24285938646300001</v>
      </c>
    </row>
    <row r="138" spans="1:11" ht="14.4" customHeight="1" thickBot="1" x14ac:dyDescent="0.35">
      <c r="A138" s="714" t="s">
        <v>452</v>
      </c>
      <c r="B138" s="692">
        <v>73300.006617486899</v>
      </c>
      <c r="C138" s="692">
        <v>80602.381000000096</v>
      </c>
      <c r="D138" s="693">
        <v>7302.3743825131696</v>
      </c>
      <c r="E138" s="694">
        <v>1.0996231067290001</v>
      </c>
      <c r="F138" s="692">
        <v>80419.000000000102</v>
      </c>
      <c r="G138" s="693">
        <v>20104.75</v>
      </c>
      <c r="H138" s="695">
        <v>6499.55800000001</v>
      </c>
      <c r="I138" s="692">
        <v>19530.508999999998</v>
      </c>
      <c r="J138" s="693">
        <v>-574.24100000000203</v>
      </c>
      <c r="K138" s="696">
        <v>0.24285938646300001</v>
      </c>
    </row>
    <row r="139" spans="1:11" ht="14.4" customHeight="1" thickBot="1" x14ac:dyDescent="0.35">
      <c r="A139" s="713" t="s">
        <v>453</v>
      </c>
      <c r="B139" s="697">
        <v>1200.00010833539</v>
      </c>
      <c r="C139" s="697">
        <v>1075.8499999999999</v>
      </c>
      <c r="D139" s="698">
        <v>-124.15010833539201</v>
      </c>
      <c r="E139" s="704">
        <v>0.89654158572700005</v>
      </c>
      <c r="F139" s="697">
        <v>1170</v>
      </c>
      <c r="G139" s="698">
        <v>292.5</v>
      </c>
      <c r="H139" s="700">
        <v>112.675</v>
      </c>
      <c r="I139" s="697">
        <v>329.95</v>
      </c>
      <c r="J139" s="698">
        <v>37.450000000000003</v>
      </c>
      <c r="K139" s="705">
        <v>0.28200854700799999</v>
      </c>
    </row>
    <row r="140" spans="1:11" ht="14.4" customHeight="1" thickBot="1" x14ac:dyDescent="0.35">
      <c r="A140" s="714" t="s">
        <v>454</v>
      </c>
      <c r="B140" s="692">
        <v>1200.00010833539</v>
      </c>
      <c r="C140" s="692">
        <v>1075.8499999999999</v>
      </c>
      <c r="D140" s="693">
        <v>-124.15010833539201</v>
      </c>
      <c r="E140" s="694">
        <v>0.89654158572700005</v>
      </c>
      <c r="F140" s="692">
        <v>1170</v>
      </c>
      <c r="G140" s="693">
        <v>292.5</v>
      </c>
      <c r="H140" s="695">
        <v>112.675</v>
      </c>
      <c r="I140" s="692">
        <v>329.95</v>
      </c>
      <c r="J140" s="693">
        <v>37.450000000000003</v>
      </c>
      <c r="K140" s="696">
        <v>0.28200854700799999</v>
      </c>
    </row>
    <row r="141" spans="1:11" ht="14.4" customHeight="1" thickBot="1" x14ac:dyDescent="0.35">
      <c r="A141" s="713" t="s">
        <v>455</v>
      </c>
      <c r="B141" s="697">
        <v>210.27728324253999</v>
      </c>
      <c r="C141" s="697">
        <v>113.408</v>
      </c>
      <c r="D141" s="698">
        <v>-96.869283242538998</v>
      </c>
      <c r="E141" s="704">
        <v>0.53932597117100001</v>
      </c>
      <c r="F141" s="697">
        <v>223</v>
      </c>
      <c r="G141" s="698">
        <v>55.75</v>
      </c>
      <c r="H141" s="700">
        <v>20.696000000000002</v>
      </c>
      <c r="I141" s="697">
        <v>31.077000000000002</v>
      </c>
      <c r="J141" s="698">
        <v>-24.672999999999998</v>
      </c>
      <c r="K141" s="705">
        <v>0.13935874439400001</v>
      </c>
    </row>
    <row r="142" spans="1:11" ht="14.4" customHeight="1" thickBot="1" x14ac:dyDescent="0.35">
      <c r="A142" s="714" t="s">
        <v>456</v>
      </c>
      <c r="B142" s="692">
        <v>210.27728324253999</v>
      </c>
      <c r="C142" s="692">
        <v>113.408</v>
      </c>
      <c r="D142" s="693">
        <v>-96.869283242538998</v>
      </c>
      <c r="E142" s="694">
        <v>0.53932597117100001</v>
      </c>
      <c r="F142" s="692">
        <v>223</v>
      </c>
      <c r="G142" s="693">
        <v>55.75</v>
      </c>
      <c r="H142" s="695">
        <v>20.696000000000002</v>
      </c>
      <c r="I142" s="692">
        <v>31.077000000000002</v>
      </c>
      <c r="J142" s="693">
        <v>-24.672999999999998</v>
      </c>
      <c r="K142" s="696">
        <v>0.13935874439400001</v>
      </c>
    </row>
    <row r="143" spans="1:11" ht="14.4" customHeight="1" thickBot="1" x14ac:dyDescent="0.35">
      <c r="A143" s="712" t="s">
        <v>457</v>
      </c>
      <c r="B143" s="692">
        <v>24922.002249945501</v>
      </c>
      <c r="C143" s="692">
        <v>27456.222249999999</v>
      </c>
      <c r="D143" s="693">
        <v>2534.2200000544799</v>
      </c>
      <c r="E143" s="694">
        <v>1.10168605133</v>
      </c>
      <c r="F143" s="692">
        <v>27342</v>
      </c>
      <c r="G143" s="693">
        <v>6835.49999999999</v>
      </c>
      <c r="H143" s="695">
        <v>2240.57278</v>
      </c>
      <c r="I143" s="692">
        <v>6737.3892800000003</v>
      </c>
      <c r="J143" s="693">
        <v>-98.110719999989001</v>
      </c>
      <c r="K143" s="696">
        <v>0.24641172116099999</v>
      </c>
    </row>
    <row r="144" spans="1:11" ht="14.4" customHeight="1" thickBot="1" x14ac:dyDescent="0.35">
      <c r="A144" s="713" t="s">
        <v>458</v>
      </c>
      <c r="B144" s="697">
        <v>6597.0005955738197</v>
      </c>
      <c r="C144" s="697">
        <v>7329.32575</v>
      </c>
      <c r="D144" s="698">
        <v>732.32515442618501</v>
      </c>
      <c r="E144" s="704">
        <v>1.1110088052610001</v>
      </c>
      <c r="F144" s="697">
        <v>7235.99999999997</v>
      </c>
      <c r="G144" s="698">
        <v>1808.99999999999</v>
      </c>
      <c r="H144" s="700">
        <v>593.08953000000099</v>
      </c>
      <c r="I144" s="697">
        <v>1783.42453</v>
      </c>
      <c r="J144" s="698">
        <v>-25.575469999991</v>
      </c>
      <c r="K144" s="705">
        <v>0.24646552377</v>
      </c>
    </row>
    <row r="145" spans="1:11" ht="14.4" customHeight="1" thickBot="1" x14ac:dyDescent="0.35">
      <c r="A145" s="714" t="s">
        <v>459</v>
      </c>
      <c r="B145" s="692">
        <v>6597.0005955738197</v>
      </c>
      <c r="C145" s="692">
        <v>7329.32575</v>
      </c>
      <c r="D145" s="693">
        <v>732.32515442618501</v>
      </c>
      <c r="E145" s="694">
        <v>1.1110088052610001</v>
      </c>
      <c r="F145" s="692">
        <v>7235.99999999997</v>
      </c>
      <c r="G145" s="693">
        <v>1808.99999999999</v>
      </c>
      <c r="H145" s="695">
        <v>593.08953000000099</v>
      </c>
      <c r="I145" s="692">
        <v>1783.42453</v>
      </c>
      <c r="J145" s="693">
        <v>-25.575469999991</v>
      </c>
      <c r="K145" s="696">
        <v>0.24646552377</v>
      </c>
    </row>
    <row r="146" spans="1:11" ht="14.4" customHeight="1" thickBot="1" x14ac:dyDescent="0.35">
      <c r="A146" s="713" t="s">
        <v>460</v>
      </c>
      <c r="B146" s="697">
        <v>18325.001654371699</v>
      </c>
      <c r="C146" s="697">
        <v>20126.896499999999</v>
      </c>
      <c r="D146" s="698">
        <v>1801.8948456282901</v>
      </c>
      <c r="E146" s="704">
        <v>1.098329859915</v>
      </c>
      <c r="F146" s="697">
        <v>20106</v>
      </c>
      <c r="G146" s="698">
        <v>5026.5</v>
      </c>
      <c r="H146" s="700">
        <v>1647.48325</v>
      </c>
      <c r="I146" s="697">
        <v>4953.9647500000001</v>
      </c>
      <c r="J146" s="698">
        <v>-72.535249999995997</v>
      </c>
      <c r="K146" s="705">
        <v>0.24639235800199999</v>
      </c>
    </row>
    <row r="147" spans="1:11" ht="14.4" customHeight="1" thickBot="1" x14ac:dyDescent="0.35">
      <c r="A147" s="714" t="s">
        <v>461</v>
      </c>
      <c r="B147" s="692">
        <v>18325.001654371699</v>
      </c>
      <c r="C147" s="692">
        <v>20126.896499999999</v>
      </c>
      <c r="D147" s="693">
        <v>1801.8948456282901</v>
      </c>
      <c r="E147" s="694">
        <v>1.098329859915</v>
      </c>
      <c r="F147" s="692">
        <v>20106</v>
      </c>
      <c r="G147" s="693">
        <v>5026.5</v>
      </c>
      <c r="H147" s="695">
        <v>1647.48325</v>
      </c>
      <c r="I147" s="692">
        <v>4953.9647500000001</v>
      </c>
      <c r="J147" s="693">
        <v>-72.535249999995997</v>
      </c>
      <c r="K147" s="696">
        <v>0.24639235800199999</v>
      </c>
    </row>
    <row r="148" spans="1:11" ht="14.4" customHeight="1" thickBot="1" x14ac:dyDescent="0.35">
      <c r="A148" s="712" t="s">
        <v>462</v>
      </c>
      <c r="B148" s="692">
        <v>1099.0000992171599</v>
      </c>
      <c r="C148" s="692">
        <v>1210.73315</v>
      </c>
      <c r="D148" s="693">
        <v>111.733050782837</v>
      </c>
      <c r="E148" s="694">
        <v>1.1016679169200001</v>
      </c>
      <c r="F148" s="692">
        <v>1610</v>
      </c>
      <c r="G148" s="693">
        <v>402.5</v>
      </c>
      <c r="H148" s="695">
        <v>130.40574000000001</v>
      </c>
      <c r="I148" s="692">
        <v>391.23761000000002</v>
      </c>
      <c r="J148" s="693">
        <v>-11.26239</v>
      </c>
      <c r="K148" s="696">
        <v>0.243004726708</v>
      </c>
    </row>
    <row r="149" spans="1:11" ht="14.4" customHeight="1" thickBot="1" x14ac:dyDescent="0.35">
      <c r="A149" s="713" t="s">
        <v>463</v>
      </c>
      <c r="B149" s="697">
        <v>1099.0000992171599</v>
      </c>
      <c r="C149" s="697">
        <v>1210.73315</v>
      </c>
      <c r="D149" s="698">
        <v>111.733050782837</v>
      </c>
      <c r="E149" s="704">
        <v>1.1016679169200001</v>
      </c>
      <c r="F149" s="697">
        <v>1610</v>
      </c>
      <c r="G149" s="698">
        <v>402.5</v>
      </c>
      <c r="H149" s="700">
        <v>130.40574000000001</v>
      </c>
      <c r="I149" s="697">
        <v>391.23761000000002</v>
      </c>
      <c r="J149" s="698">
        <v>-11.26239</v>
      </c>
      <c r="K149" s="705">
        <v>0.243004726708</v>
      </c>
    </row>
    <row r="150" spans="1:11" ht="14.4" customHeight="1" thickBot="1" x14ac:dyDescent="0.35">
      <c r="A150" s="714" t="s">
        <v>464</v>
      </c>
      <c r="B150" s="692">
        <v>1099.0000992171599</v>
      </c>
      <c r="C150" s="692">
        <v>1210.73315</v>
      </c>
      <c r="D150" s="693">
        <v>111.733050782837</v>
      </c>
      <c r="E150" s="694">
        <v>1.1016679169200001</v>
      </c>
      <c r="F150" s="692">
        <v>1610</v>
      </c>
      <c r="G150" s="693">
        <v>402.5</v>
      </c>
      <c r="H150" s="695">
        <v>130.40574000000001</v>
      </c>
      <c r="I150" s="692">
        <v>391.23761000000002</v>
      </c>
      <c r="J150" s="693">
        <v>-11.26239</v>
      </c>
      <c r="K150" s="696">
        <v>0.243004726708</v>
      </c>
    </row>
    <row r="151" spans="1:11" ht="14.4" customHeight="1" thickBot="1" x14ac:dyDescent="0.35">
      <c r="A151" s="711" t="s">
        <v>465</v>
      </c>
      <c r="B151" s="692">
        <v>0</v>
      </c>
      <c r="C151" s="692">
        <v>620.75346999999999</v>
      </c>
      <c r="D151" s="693">
        <v>620.75346999999999</v>
      </c>
      <c r="E151" s="702" t="s">
        <v>323</v>
      </c>
      <c r="F151" s="692">
        <v>0</v>
      </c>
      <c r="G151" s="693">
        <v>0</v>
      </c>
      <c r="H151" s="695">
        <v>52.214829999999999</v>
      </c>
      <c r="I151" s="692">
        <v>100.04275</v>
      </c>
      <c r="J151" s="693">
        <v>100.04275</v>
      </c>
      <c r="K151" s="703" t="s">
        <v>323</v>
      </c>
    </row>
    <row r="152" spans="1:11" ht="14.4" customHeight="1" thickBot="1" x14ac:dyDescent="0.35">
      <c r="A152" s="712" t="s">
        <v>466</v>
      </c>
      <c r="B152" s="692">
        <v>0</v>
      </c>
      <c r="C152" s="692">
        <v>0.09</v>
      </c>
      <c r="D152" s="693">
        <v>0.09</v>
      </c>
      <c r="E152" s="702" t="s">
        <v>334</v>
      </c>
      <c r="F152" s="692">
        <v>0</v>
      </c>
      <c r="G152" s="693">
        <v>0</v>
      </c>
      <c r="H152" s="695">
        <v>0</v>
      </c>
      <c r="I152" s="692">
        <v>0</v>
      </c>
      <c r="J152" s="693">
        <v>0</v>
      </c>
      <c r="K152" s="703" t="s">
        <v>323</v>
      </c>
    </row>
    <row r="153" spans="1:11" ht="14.4" customHeight="1" thickBot="1" x14ac:dyDescent="0.35">
      <c r="A153" s="716" t="s">
        <v>467</v>
      </c>
      <c r="B153" s="692">
        <v>0</v>
      </c>
      <c r="C153" s="692">
        <v>0.09</v>
      </c>
      <c r="D153" s="693">
        <v>0.09</v>
      </c>
      <c r="E153" s="702" t="s">
        <v>334</v>
      </c>
      <c r="F153" s="692">
        <v>0</v>
      </c>
      <c r="G153" s="693">
        <v>0</v>
      </c>
      <c r="H153" s="695">
        <v>0</v>
      </c>
      <c r="I153" s="692">
        <v>0</v>
      </c>
      <c r="J153" s="693">
        <v>0</v>
      </c>
      <c r="K153" s="703" t="s">
        <v>323</v>
      </c>
    </row>
    <row r="154" spans="1:11" ht="14.4" customHeight="1" thickBot="1" x14ac:dyDescent="0.35">
      <c r="A154" s="714" t="s">
        <v>468</v>
      </c>
      <c r="B154" s="692">
        <v>0</v>
      </c>
      <c r="C154" s="692">
        <v>0.09</v>
      </c>
      <c r="D154" s="693">
        <v>0.09</v>
      </c>
      <c r="E154" s="702" t="s">
        <v>334</v>
      </c>
      <c r="F154" s="692">
        <v>0</v>
      </c>
      <c r="G154" s="693">
        <v>0</v>
      </c>
      <c r="H154" s="695">
        <v>0</v>
      </c>
      <c r="I154" s="692">
        <v>0</v>
      </c>
      <c r="J154" s="693">
        <v>0</v>
      </c>
      <c r="K154" s="703" t="s">
        <v>323</v>
      </c>
    </row>
    <row r="155" spans="1:11" ht="14.4" customHeight="1" thickBot="1" x14ac:dyDescent="0.35">
      <c r="A155" s="712" t="s">
        <v>469</v>
      </c>
      <c r="B155" s="692">
        <v>0</v>
      </c>
      <c r="C155" s="692">
        <v>620.66346999999996</v>
      </c>
      <c r="D155" s="693">
        <v>620.66346999999996</v>
      </c>
      <c r="E155" s="702" t="s">
        <v>323</v>
      </c>
      <c r="F155" s="692">
        <v>0</v>
      </c>
      <c r="G155" s="693">
        <v>0</v>
      </c>
      <c r="H155" s="695">
        <v>52.214829999999999</v>
      </c>
      <c r="I155" s="692">
        <v>100.04275</v>
      </c>
      <c r="J155" s="693">
        <v>100.04275</v>
      </c>
      <c r="K155" s="703" t="s">
        <v>323</v>
      </c>
    </row>
    <row r="156" spans="1:11" ht="14.4" customHeight="1" thickBot="1" x14ac:dyDescent="0.35">
      <c r="A156" s="713" t="s">
        <v>470</v>
      </c>
      <c r="B156" s="697">
        <v>0</v>
      </c>
      <c r="C156" s="697">
        <v>426.23547000000002</v>
      </c>
      <c r="D156" s="698">
        <v>426.23547000000002</v>
      </c>
      <c r="E156" s="699" t="s">
        <v>323</v>
      </c>
      <c r="F156" s="697">
        <v>0</v>
      </c>
      <c r="G156" s="698">
        <v>0</v>
      </c>
      <c r="H156" s="700">
        <v>45.459829999999997</v>
      </c>
      <c r="I156" s="697">
        <v>86.237750000000005</v>
      </c>
      <c r="J156" s="698">
        <v>86.237750000000005</v>
      </c>
      <c r="K156" s="701" t="s">
        <v>323</v>
      </c>
    </row>
    <row r="157" spans="1:11" ht="14.4" customHeight="1" thickBot="1" x14ac:dyDescent="0.35">
      <c r="A157" s="714" t="s">
        <v>471</v>
      </c>
      <c r="B157" s="692">
        <v>0</v>
      </c>
      <c r="C157" s="692">
        <v>24.36347</v>
      </c>
      <c r="D157" s="693">
        <v>24.36347</v>
      </c>
      <c r="E157" s="702" t="s">
        <v>323</v>
      </c>
      <c r="F157" s="692">
        <v>0</v>
      </c>
      <c r="G157" s="693">
        <v>0</v>
      </c>
      <c r="H157" s="695">
        <v>0.69882999999999995</v>
      </c>
      <c r="I157" s="692">
        <v>0.74675000000000002</v>
      </c>
      <c r="J157" s="693">
        <v>0.74675000000000002</v>
      </c>
      <c r="K157" s="703" t="s">
        <v>323</v>
      </c>
    </row>
    <row r="158" spans="1:11" ht="14.4" customHeight="1" thickBot="1" x14ac:dyDescent="0.35">
      <c r="A158" s="714" t="s">
        <v>472</v>
      </c>
      <c r="B158" s="692">
        <v>0</v>
      </c>
      <c r="C158" s="692">
        <v>226.04</v>
      </c>
      <c r="D158" s="693">
        <v>226.04</v>
      </c>
      <c r="E158" s="702" t="s">
        <v>323</v>
      </c>
      <c r="F158" s="692">
        <v>0</v>
      </c>
      <c r="G158" s="693">
        <v>0</v>
      </c>
      <c r="H158" s="695">
        <v>30</v>
      </c>
      <c r="I158" s="692">
        <v>47.5</v>
      </c>
      <c r="J158" s="693">
        <v>47.5</v>
      </c>
      <c r="K158" s="703" t="s">
        <v>323</v>
      </c>
    </row>
    <row r="159" spans="1:11" ht="14.4" customHeight="1" thickBot="1" x14ac:dyDescent="0.35">
      <c r="A159" s="714" t="s">
        <v>473</v>
      </c>
      <c r="B159" s="692">
        <v>0</v>
      </c>
      <c r="C159" s="692">
        <v>164.91200000000001</v>
      </c>
      <c r="D159" s="693">
        <v>164.91200000000001</v>
      </c>
      <c r="E159" s="702" t="s">
        <v>323</v>
      </c>
      <c r="F159" s="692">
        <v>0</v>
      </c>
      <c r="G159" s="693">
        <v>0</v>
      </c>
      <c r="H159" s="695">
        <v>14.760999999999999</v>
      </c>
      <c r="I159" s="692">
        <v>37.991</v>
      </c>
      <c r="J159" s="693">
        <v>37.991</v>
      </c>
      <c r="K159" s="703" t="s">
        <v>323</v>
      </c>
    </row>
    <row r="160" spans="1:11" ht="14.4" customHeight="1" thickBot="1" x14ac:dyDescent="0.35">
      <c r="A160" s="714" t="s">
        <v>474</v>
      </c>
      <c r="B160" s="692">
        <v>0</v>
      </c>
      <c r="C160" s="692">
        <v>0.11</v>
      </c>
      <c r="D160" s="693">
        <v>0.11</v>
      </c>
      <c r="E160" s="702" t="s">
        <v>323</v>
      </c>
      <c r="F160" s="692">
        <v>0</v>
      </c>
      <c r="G160" s="693">
        <v>0</v>
      </c>
      <c r="H160" s="695">
        <v>0</v>
      </c>
      <c r="I160" s="692">
        <v>0</v>
      </c>
      <c r="J160" s="693">
        <v>0</v>
      </c>
      <c r="K160" s="703" t="s">
        <v>323</v>
      </c>
    </row>
    <row r="161" spans="1:11" ht="14.4" customHeight="1" thickBot="1" x14ac:dyDescent="0.35">
      <c r="A161" s="714" t="s">
        <v>475</v>
      </c>
      <c r="B161" s="692">
        <v>0</v>
      </c>
      <c r="C161" s="692">
        <v>10.81</v>
      </c>
      <c r="D161" s="693">
        <v>10.81</v>
      </c>
      <c r="E161" s="702" t="s">
        <v>334</v>
      </c>
      <c r="F161" s="692">
        <v>0</v>
      </c>
      <c r="G161" s="693">
        <v>0</v>
      </c>
      <c r="H161" s="695">
        <v>0</v>
      </c>
      <c r="I161" s="692">
        <v>0</v>
      </c>
      <c r="J161" s="693">
        <v>0</v>
      </c>
      <c r="K161" s="703" t="s">
        <v>323</v>
      </c>
    </row>
    <row r="162" spans="1:11" ht="14.4" customHeight="1" thickBot="1" x14ac:dyDescent="0.35">
      <c r="A162" s="716" t="s">
        <v>476</v>
      </c>
      <c r="B162" s="692">
        <v>0</v>
      </c>
      <c r="C162" s="692">
        <v>117.011</v>
      </c>
      <c r="D162" s="693">
        <v>117.011</v>
      </c>
      <c r="E162" s="702" t="s">
        <v>334</v>
      </c>
      <c r="F162" s="692">
        <v>0</v>
      </c>
      <c r="G162" s="693">
        <v>0</v>
      </c>
      <c r="H162" s="695">
        <v>0</v>
      </c>
      <c r="I162" s="692">
        <v>0</v>
      </c>
      <c r="J162" s="693">
        <v>0</v>
      </c>
      <c r="K162" s="703" t="s">
        <v>323</v>
      </c>
    </row>
    <row r="163" spans="1:11" ht="14.4" customHeight="1" thickBot="1" x14ac:dyDescent="0.35">
      <c r="A163" s="714" t="s">
        <v>477</v>
      </c>
      <c r="B163" s="692">
        <v>0</v>
      </c>
      <c r="C163" s="692">
        <v>117.011</v>
      </c>
      <c r="D163" s="693">
        <v>117.011</v>
      </c>
      <c r="E163" s="702" t="s">
        <v>334</v>
      </c>
      <c r="F163" s="692">
        <v>0</v>
      </c>
      <c r="G163" s="693">
        <v>0</v>
      </c>
      <c r="H163" s="695">
        <v>0</v>
      </c>
      <c r="I163" s="692">
        <v>0</v>
      </c>
      <c r="J163" s="693">
        <v>0</v>
      </c>
      <c r="K163" s="703" t="s">
        <v>323</v>
      </c>
    </row>
    <row r="164" spans="1:11" ht="14.4" customHeight="1" thickBot="1" x14ac:dyDescent="0.35">
      <c r="A164" s="716" t="s">
        <v>478</v>
      </c>
      <c r="B164" s="692">
        <v>0</v>
      </c>
      <c r="C164" s="692">
        <v>50.44</v>
      </c>
      <c r="D164" s="693">
        <v>50.44</v>
      </c>
      <c r="E164" s="702" t="s">
        <v>323</v>
      </c>
      <c r="F164" s="692">
        <v>0</v>
      </c>
      <c r="G164" s="693">
        <v>0</v>
      </c>
      <c r="H164" s="695">
        <v>0</v>
      </c>
      <c r="I164" s="692">
        <v>3.25</v>
      </c>
      <c r="J164" s="693">
        <v>3.25</v>
      </c>
      <c r="K164" s="703" t="s">
        <v>323</v>
      </c>
    </row>
    <row r="165" spans="1:11" ht="14.4" customHeight="1" thickBot="1" x14ac:dyDescent="0.35">
      <c r="A165" s="714" t="s">
        <v>479</v>
      </c>
      <c r="B165" s="692">
        <v>0</v>
      </c>
      <c r="C165" s="692">
        <v>50.44</v>
      </c>
      <c r="D165" s="693">
        <v>50.44</v>
      </c>
      <c r="E165" s="702" t="s">
        <v>323</v>
      </c>
      <c r="F165" s="692">
        <v>0</v>
      </c>
      <c r="G165" s="693">
        <v>0</v>
      </c>
      <c r="H165" s="695">
        <v>0</v>
      </c>
      <c r="I165" s="692">
        <v>3.25</v>
      </c>
      <c r="J165" s="693">
        <v>3.25</v>
      </c>
      <c r="K165" s="703" t="s">
        <v>323</v>
      </c>
    </row>
    <row r="166" spans="1:11" ht="14.4" customHeight="1" thickBot="1" x14ac:dyDescent="0.35">
      <c r="A166" s="716" t="s">
        <v>480</v>
      </c>
      <c r="B166" s="692">
        <v>0</v>
      </c>
      <c r="C166" s="692">
        <v>20.599</v>
      </c>
      <c r="D166" s="693">
        <v>20.599</v>
      </c>
      <c r="E166" s="702" t="s">
        <v>323</v>
      </c>
      <c r="F166" s="692">
        <v>0</v>
      </c>
      <c r="G166" s="693">
        <v>0</v>
      </c>
      <c r="H166" s="695">
        <v>0</v>
      </c>
      <c r="I166" s="692">
        <v>3.8</v>
      </c>
      <c r="J166" s="693">
        <v>3.8</v>
      </c>
      <c r="K166" s="703" t="s">
        <v>323</v>
      </c>
    </row>
    <row r="167" spans="1:11" ht="14.4" customHeight="1" thickBot="1" x14ac:dyDescent="0.35">
      <c r="A167" s="714" t="s">
        <v>481</v>
      </c>
      <c r="B167" s="692">
        <v>0</v>
      </c>
      <c r="C167" s="692">
        <v>20.599</v>
      </c>
      <c r="D167" s="693">
        <v>20.599</v>
      </c>
      <c r="E167" s="702" t="s">
        <v>323</v>
      </c>
      <c r="F167" s="692">
        <v>0</v>
      </c>
      <c r="G167" s="693">
        <v>0</v>
      </c>
      <c r="H167" s="695">
        <v>0</v>
      </c>
      <c r="I167" s="692">
        <v>3.8</v>
      </c>
      <c r="J167" s="693">
        <v>3.8</v>
      </c>
      <c r="K167" s="703" t="s">
        <v>323</v>
      </c>
    </row>
    <row r="168" spans="1:11" ht="14.4" customHeight="1" thickBot="1" x14ac:dyDescent="0.35">
      <c r="A168" s="716" t="s">
        <v>482</v>
      </c>
      <c r="B168" s="692">
        <v>0</v>
      </c>
      <c r="C168" s="692">
        <v>6.3780000000000001</v>
      </c>
      <c r="D168" s="693">
        <v>6.3780000000000001</v>
      </c>
      <c r="E168" s="702" t="s">
        <v>334</v>
      </c>
      <c r="F168" s="692">
        <v>0</v>
      </c>
      <c r="G168" s="693">
        <v>0</v>
      </c>
      <c r="H168" s="695">
        <v>6.7549999999999999</v>
      </c>
      <c r="I168" s="692">
        <v>6.7549999999999999</v>
      </c>
      <c r="J168" s="693">
        <v>6.7549999999999999</v>
      </c>
      <c r="K168" s="703" t="s">
        <v>323</v>
      </c>
    </row>
    <row r="169" spans="1:11" ht="14.4" customHeight="1" thickBot="1" x14ac:dyDescent="0.35">
      <c r="A169" s="714" t="s">
        <v>483</v>
      </c>
      <c r="B169" s="692">
        <v>0</v>
      </c>
      <c r="C169" s="692">
        <v>6.3780000000000001</v>
      </c>
      <c r="D169" s="693">
        <v>6.3780000000000001</v>
      </c>
      <c r="E169" s="702" t="s">
        <v>334</v>
      </c>
      <c r="F169" s="692">
        <v>0</v>
      </c>
      <c r="G169" s="693">
        <v>0</v>
      </c>
      <c r="H169" s="695">
        <v>6.7549999999999999</v>
      </c>
      <c r="I169" s="692">
        <v>6.7549999999999999</v>
      </c>
      <c r="J169" s="693">
        <v>6.7549999999999999</v>
      </c>
      <c r="K169" s="703" t="s">
        <v>323</v>
      </c>
    </row>
    <row r="170" spans="1:11" ht="14.4" customHeight="1" thickBot="1" x14ac:dyDescent="0.35">
      <c r="A170" s="711" t="s">
        <v>484</v>
      </c>
      <c r="B170" s="692">
        <v>5477.7635948338602</v>
      </c>
      <c r="C170" s="692">
        <v>6695.0578400000004</v>
      </c>
      <c r="D170" s="693">
        <v>1217.2942451661499</v>
      </c>
      <c r="E170" s="694">
        <v>1.22222467693</v>
      </c>
      <c r="F170" s="692">
        <v>5184.1743344937704</v>
      </c>
      <c r="G170" s="693">
        <v>1296.0435836234401</v>
      </c>
      <c r="H170" s="695">
        <v>492.87106000000102</v>
      </c>
      <c r="I170" s="692">
        <v>1567.35932</v>
      </c>
      <c r="J170" s="693">
        <v>271.31573637655902</v>
      </c>
      <c r="K170" s="696">
        <v>0.30233538049999997</v>
      </c>
    </row>
    <row r="171" spans="1:11" ht="14.4" customHeight="1" thickBot="1" x14ac:dyDescent="0.35">
      <c r="A171" s="712" t="s">
        <v>485</v>
      </c>
      <c r="B171" s="692">
        <v>5323.0122921891398</v>
      </c>
      <c r="C171" s="692">
        <v>5373.1149999999998</v>
      </c>
      <c r="D171" s="693">
        <v>50.102707810866001</v>
      </c>
      <c r="E171" s="694">
        <v>1.0094124726860001</v>
      </c>
      <c r="F171" s="692">
        <v>5134.00000000001</v>
      </c>
      <c r="G171" s="693">
        <v>1283.5</v>
      </c>
      <c r="H171" s="695">
        <v>437.12000000000103</v>
      </c>
      <c r="I171" s="692">
        <v>1319.6</v>
      </c>
      <c r="J171" s="693">
        <v>36.099999999997998</v>
      </c>
      <c r="K171" s="696">
        <v>0.25703155434300001</v>
      </c>
    </row>
    <row r="172" spans="1:11" ht="14.4" customHeight="1" thickBot="1" x14ac:dyDescent="0.35">
      <c r="A172" s="713" t="s">
        <v>486</v>
      </c>
      <c r="B172" s="697">
        <v>5323.0122921891398</v>
      </c>
      <c r="C172" s="697">
        <v>5371.5079999999998</v>
      </c>
      <c r="D172" s="698">
        <v>48.495707810866001</v>
      </c>
      <c r="E172" s="704">
        <v>1.009110575957</v>
      </c>
      <c r="F172" s="697">
        <v>5134.00000000001</v>
      </c>
      <c r="G172" s="698">
        <v>1283.5</v>
      </c>
      <c r="H172" s="700">
        <v>434.22600000000102</v>
      </c>
      <c r="I172" s="697">
        <v>1316.7059999999999</v>
      </c>
      <c r="J172" s="698">
        <v>33.205999999997999</v>
      </c>
      <c r="K172" s="705">
        <v>0.25646786131600002</v>
      </c>
    </row>
    <row r="173" spans="1:11" ht="14.4" customHeight="1" thickBot="1" x14ac:dyDescent="0.35">
      <c r="A173" s="714" t="s">
        <v>487</v>
      </c>
      <c r="B173" s="692">
        <v>1344.00310364497</v>
      </c>
      <c r="C173" s="692">
        <v>1358.4280000000001</v>
      </c>
      <c r="D173" s="693">
        <v>14.424896355025</v>
      </c>
      <c r="E173" s="694">
        <v>1.0107327850029999</v>
      </c>
      <c r="F173" s="692">
        <v>1417</v>
      </c>
      <c r="G173" s="693">
        <v>354.25000000000102</v>
      </c>
      <c r="H173" s="695">
        <v>120.622</v>
      </c>
      <c r="I173" s="692">
        <v>358.33699999999999</v>
      </c>
      <c r="J173" s="693">
        <v>4.0869999999989997</v>
      </c>
      <c r="K173" s="696">
        <v>0.25288426252599999</v>
      </c>
    </row>
    <row r="174" spans="1:11" ht="14.4" customHeight="1" thickBot="1" x14ac:dyDescent="0.35">
      <c r="A174" s="714" t="s">
        <v>488</v>
      </c>
      <c r="B174" s="692">
        <v>2962.0068400270902</v>
      </c>
      <c r="C174" s="692">
        <v>2972.806</v>
      </c>
      <c r="D174" s="693">
        <v>10.799159972907001</v>
      </c>
      <c r="E174" s="694">
        <v>1.003645892989</v>
      </c>
      <c r="F174" s="692">
        <v>2758</v>
      </c>
      <c r="G174" s="693">
        <v>689.50000000000102</v>
      </c>
      <c r="H174" s="695">
        <v>218.79900000000001</v>
      </c>
      <c r="I174" s="692">
        <v>688.16300000000001</v>
      </c>
      <c r="J174" s="693">
        <v>-1.337</v>
      </c>
      <c r="K174" s="696">
        <v>0.24951522842599999</v>
      </c>
    </row>
    <row r="175" spans="1:11" ht="14.4" customHeight="1" thickBot="1" x14ac:dyDescent="0.35">
      <c r="A175" s="714" t="s">
        <v>489</v>
      </c>
      <c r="B175" s="692">
        <v>131.00030251301499</v>
      </c>
      <c r="C175" s="692">
        <v>153.27000000000001</v>
      </c>
      <c r="D175" s="693">
        <v>22.269697486984999</v>
      </c>
      <c r="E175" s="694">
        <v>1.1699972981719999</v>
      </c>
      <c r="F175" s="692">
        <v>257</v>
      </c>
      <c r="G175" s="693">
        <v>64.25</v>
      </c>
      <c r="H175" s="695">
        <v>36.57</v>
      </c>
      <c r="I175" s="692">
        <v>79.432000000000002</v>
      </c>
      <c r="J175" s="693">
        <v>15.182</v>
      </c>
      <c r="K175" s="696">
        <v>0.30907392996100003</v>
      </c>
    </row>
    <row r="176" spans="1:11" ht="14.4" customHeight="1" thickBot="1" x14ac:dyDescent="0.35">
      <c r="A176" s="714" t="s">
        <v>490</v>
      </c>
      <c r="B176" s="692">
        <v>467.00107842425803</v>
      </c>
      <c r="C176" s="692">
        <v>467.75</v>
      </c>
      <c r="D176" s="693">
        <v>0.74892157574100005</v>
      </c>
      <c r="E176" s="694">
        <v>1.001603682754</v>
      </c>
      <c r="F176" s="692">
        <v>474.00000000000102</v>
      </c>
      <c r="G176" s="693">
        <v>118.5</v>
      </c>
      <c r="H176" s="695">
        <v>39.703000000000003</v>
      </c>
      <c r="I176" s="692">
        <v>118.77200000000001</v>
      </c>
      <c r="J176" s="693">
        <v>0.27199999999899999</v>
      </c>
      <c r="K176" s="696">
        <v>0.25057383966199998</v>
      </c>
    </row>
    <row r="177" spans="1:11" ht="14.4" customHeight="1" thickBot="1" x14ac:dyDescent="0.35">
      <c r="A177" s="714" t="s">
        <v>491</v>
      </c>
      <c r="B177" s="692">
        <v>419.00096757979497</v>
      </c>
      <c r="C177" s="692">
        <v>419.25400000000002</v>
      </c>
      <c r="D177" s="693">
        <v>0.253032420205</v>
      </c>
      <c r="E177" s="694">
        <v>1.0006038945960001</v>
      </c>
      <c r="F177" s="692">
        <v>228</v>
      </c>
      <c r="G177" s="693">
        <v>57</v>
      </c>
      <c r="H177" s="695">
        <v>18.532</v>
      </c>
      <c r="I177" s="692">
        <v>72.001999999999995</v>
      </c>
      <c r="J177" s="693">
        <v>15.001999999999001</v>
      </c>
      <c r="K177" s="696">
        <v>0.31579824561399999</v>
      </c>
    </row>
    <row r="178" spans="1:11" ht="14.4" customHeight="1" thickBot="1" x14ac:dyDescent="0.35">
      <c r="A178" s="713" t="s">
        <v>492</v>
      </c>
      <c r="B178" s="697">
        <v>0</v>
      </c>
      <c r="C178" s="697">
        <v>1.607</v>
      </c>
      <c r="D178" s="698">
        <v>1.607</v>
      </c>
      <c r="E178" s="699" t="s">
        <v>323</v>
      </c>
      <c r="F178" s="697">
        <v>0</v>
      </c>
      <c r="G178" s="698">
        <v>0</v>
      </c>
      <c r="H178" s="700">
        <v>2.8940000000000001</v>
      </c>
      <c r="I178" s="697">
        <v>2.8940000000000001</v>
      </c>
      <c r="J178" s="698">
        <v>2.8940000000000001</v>
      </c>
      <c r="K178" s="701" t="s">
        <v>334</v>
      </c>
    </row>
    <row r="179" spans="1:11" ht="14.4" customHeight="1" thickBot="1" x14ac:dyDescent="0.35">
      <c r="A179" s="714" t="s">
        <v>493</v>
      </c>
      <c r="B179" s="692">
        <v>0</v>
      </c>
      <c r="C179" s="692">
        <v>1.607</v>
      </c>
      <c r="D179" s="693">
        <v>1.607</v>
      </c>
      <c r="E179" s="702" t="s">
        <v>323</v>
      </c>
      <c r="F179" s="692">
        <v>0</v>
      </c>
      <c r="G179" s="693">
        <v>0</v>
      </c>
      <c r="H179" s="695">
        <v>2.8940000000000001</v>
      </c>
      <c r="I179" s="692">
        <v>2.8940000000000001</v>
      </c>
      <c r="J179" s="693">
        <v>2.8940000000000001</v>
      </c>
      <c r="K179" s="703" t="s">
        <v>334</v>
      </c>
    </row>
    <row r="180" spans="1:11" ht="14.4" customHeight="1" thickBot="1" x14ac:dyDescent="0.35">
      <c r="A180" s="712" t="s">
        <v>494</v>
      </c>
      <c r="B180" s="692">
        <v>154.75130264472</v>
      </c>
      <c r="C180" s="692">
        <v>1321.9428399999999</v>
      </c>
      <c r="D180" s="693">
        <v>1167.1915373552799</v>
      </c>
      <c r="E180" s="694">
        <v>8.5423697080909999</v>
      </c>
      <c r="F180" s="692">
        <v>50.174334493756</v>
      </c>
      <c r="G180" s="693">
        <v>12.543583623439</v>
      </c>
      <c r="H180" s="695">
        <v>55.751060000000003</v>
      </c>
      <c r="I180" s="692">
        <v>247.75932</v>
      </c>
      <c r="J180" s="693">
        <v>235.21573637656101</v>
      </c>
      <c r="K180" s="696">
        <v>4.9379692326719997</v>
      </c>
    </row>
    <row r="181" spans="1:11" ht="14.4" customHeight="1" thickBot="1" x14ac:dyDescent="0.35">
      <c r="A181" s="713" t="s">
        <v>495</v>
      </c>
      <c r="B181" s="697">
        <v>87.000136246319002</v>
      </c>
      <c r="C181" s="697">
        <v>978.54970000000105</v>
      </c>
      <c r="D181" s="698">
        <v>891.54956375368101</v>
      </c>
      <c r="E181" s="704">
        <v>11.247680086723999</v>
      </c>
      <c r="F181" s="697">
        <v>48</v>
      </c>
      <c r="G181" s="698">
        <v>12</v>
      </c>
      <c r="H181" s="700">
        <v>52.230060000000002</v>
      </c>
      <c r="I181" s="697">
        <v>192.10506000000001</v>
      </c>
      <c r="J181" s="698">
        <v>180.10506000000001</v>
      </c>
      <c r="K181" s="705">
        <v>0</v>
      </c>
    </row>
    <row r="182" spans="1:11" ht="14.4" customHeight="1" thickBot="1" x14ac:dyDescent="0.35">
      <c r="A182" s="714" t="s">
        <v>496</v>
      </c>
      <c r="B182" s="692">
        <v>87.000136246319002</v>
      </c>
      <c r="C182" s="692">
        <v>498.76758999999998</v>
      </c>
      <c r="D182" s="693">
        <v>411.76745375368102</v>
      </c>
      <c r="E182" s="694">
        <v>5.7329518265099999</v>
      </c>
      <c r="F182" s="692">
        <v>48</v>
      </c>
      <c r="G182" s="693">
        <v>12</v>
      </c>
      <c r="H182" s="695">
        <v>52.230060000000002</v>
      </c>
      <c r="I182" s="692">
        <v>92.160060000000001</v>
      </c>
      <c r="J182" s="693">
        <v>80.160060000000001</v>
      </c>
      <c r="K182" s="696">
        <v>1.9200012500000001</v>
      </c>
    </row>
    <row r="183" spans="1:11" ht="14.4" customHeight="1" thickBot="1" x14ac:dyDescent="0.35">
      <c r="A183" s="714" t="s">
        <v>497</v>
      </c>
      <c r="B183" s="692">
        <v>0</v>
      </c>
      <c r="C183" s="692">
        <v>59.364109999999997</v>
      </c>
      <c r="D183" s="693">
        <v>59.364109999999997</v>
      </c>
      <c r="E183" s="702" t="s">
        <v>323</v>
      </c>
      <c r="F183" s="692">
        <v>0</v>
      </c>
      <c r="G183" s="693">
        <v>0</v>
      </c>
      <c r="H183" s="695">
        <v>0</v>
      </c>
      <c r="I183" s="692">
        <v>0</v>
      </c>
      <c r="J183" s="693">
        <v>0</v>
      </c>
      <c r="K183" s="703" t="s">
        <v>323</v>
      </c>
    </row>
    <row r="184" spans="1:11" ht="14.4" customHeight="1" thickBot="1" x14ac:dyDescent="0.35">
      <c r="A184" s="714" t="s">
        <v>498</v>
      </c>
      <c r="B184" s="692">
        <v>0</v>
      </c>
      <c r="C184" s="692">
        <v>420.41800000000097</v>
      </c>
      <c r="D184" s="693">
        <v>420.41800000000097</v>
      </c>
      <c r="E184" s="702" t="s">
        <v>323</v>
      </c>
      <c r="F184" s="692">
        <v>0</v>
      </c>
      <c r="G184" s="693">
        <v>0</v>
      </c>
      <c r="H184" s="695">
        <v>0</v>
      </c>
      <c r="I184" s="692">
        <v>79.98</v>
      </c>
      <c r="J184" s="693">
        <v>79.98</v>
      </c>
      <c r="K184" s="703" t="s">
        <v>323</v>
      </c>
    </row>
    <row r="185" spans="1:11" ht="14.4" customHeight="1" thickBot="1" x14ac:dyDescent="0.35">
      <c r="A185" s="714" t="s">
        <v>499</v>
      </c>
      <c r="B185" s="692">
        <v>0</v>
      </c>
      <c r="C185" s="692">
        <v>0</v>
      </c>
      <c r="D185" s="693">
        <v>0</v>
      </c>
      <c r="E185" s="694">
        <v>1</v>
      </c>
      <c r="F185" s="692">
        <v>0</v>
      </c>
      <c r="G185" s="693">
        <v>0</v>
      </c>
      <c r="H185" s="695">
        <v>0</v>
      </c>
      <c r="I185" s="692">
        <v>19.965</v>
      </c>
      <c r="J185" s="693">
        <v>19.965</v>
      </c>
      <c r="K185" s="703" t="s">
        <v>334</v>
      </c>
    </row>
    <row r="186" spans="1:11" ht="14.4" customHeight="1" thickBot="1" x14ac:dyDescent="0.35">
      <c r="A186" s="713" t="s">
        <v>500</v>
      </c>
      <c r="B186" s="697">
        <v>0</v>
      </c>
      <c r="C186" s="697">
        <v>31.2685</v>
      </c>
      <c r="D186" s="698">
        <v>31.2685</v>
      </c>
      <c r="E186" s="699" t="s">
        <v>323</v>
      </c>
      <c r="F186" s="697">
        <v>2.1743344937560001</v>
      </c>
      <c r="G186" s="698">
        <v>0.54358362343900002</v>
      </c>
      <c r="H186" s="700">
        <v>0</v>
      </c>
      <c r="I186" s="697">
        <v>39.211559999999999</v>
      </c>
      <c r="J186" s="698">
        <v>38.667976376559999</v>
      </c>
      <c r="K186" s="705">
        <v>0</v>
      </c>
    </row>
    <row r="187" spans="1:11" ht="14.4" customHeight="1" thickBot="1" x14ac:dyDescent="0.35">
      <c r="A187" s="714" t="s">
        <v>501</v>
      </c>
      <c r="B187" s="692">
        <v>0</v>
      </c>
      <c r="C187" s="692">
        <v>20.838000000000001</v>
      </c>
      <c r="D187" s="693">
        <v>20.838000000000001</v>
      </c>
      <c r="E187" s="702" t="s">
        <v>323</v>
      </c>
      <c r="F187" s="692">
        <v>0</v>
      </c>
      <c r="G187" s="693">
        <v>0</v>
      </c>
      <c r="H187" s="695">
        <v>0</v>
      </c>
      <c r="I187" s="692">
        <v>0</v>
      </c>
      <c r="J187" s="693">
        <v>0</v>
      </c>
      <c r="K187" s="703" t="s">
        <v>323</v>
      </c>
    </row>
    <row r="188" spans="1:11" ht="14.4" customHeight="1" thickBot="1" x14ac:dyDescent="0.35">
      <c r="A188" s="714" t="s">
        <v>502</v>
      </c>
      <c r="B188" s="692">
        <v>0</v>
      </c>
      <c r="C188" s="692">
        <v>0</v>
      </c>
      <c r="D188" s="693">
        <v>0</v>
      </c>
      <c r="E188" s="694">
        <v>1</v>
      </c>
      <c r="F188" s="692">
        <v>0</v>
      </c>
      <c r="G188" s="693">
        <v>0</v>
      </c>
      <c r="H188" s="695">
        <v>0</v>
      </c>
      <c r="I188" s="692">
        <v>4.9851999999999999</v>
      </c>
      <c r="J188" s="693">
        <v>4.9851999999999999</v>
      </c>
      <c r="K188" s="703" t="s">
        <v>334</v>
      </c>
    </row>
    <row r="189" spans="1:11" ht="14.4" customHeight="1" thickBot="1" x14ac:dyDescent="0.35">
      <c r="A189" s="714" t="s">
        <v>503</v>
      </c>
      <c r="B189" s="692">
        <v>0</v>
      </c>
      <c r="C189" s="692">
        <v>0</v>
      </c>
      <c r="D189" s="693">
        <v>0</v>
      </c>
      <c r="E189" s="694">
        <v>1</v>
      </c>
      <c r="F189" s="692">
        <v>0</v>
      </c>
      <c r="G189" s="693">
        <v>0</v>
      </c>
      <c r="H189" s="695">
        <v>0</v>
      </c>
      <c r="I189" s="692">
        <v>28.938359999999999</v>
      </c>
      <c r="J189" s="693">
        <v>28.938359999999999</v>
      </c>
      <c r="K189" s="703" t="s">
        <v>334</v>
      </c>
    </row>
    <row r="190" spans="1:11" ht="14.4" customHeight="1" thickBot="1" x14ac:dyDescent="0.35">
      <c r="A190" s="714" t="s">
        <v>504</v>
      </c>
      <c r="B190" s="692">
        <v>0</v>
      </c>
      <c r="C190" s="692">
        <v>10.4305</v>
      </c>
      <c r="D190" s="693">
        <v>10.4305</v>
      </c>
      <c r="E190" s="702" t="s">
        <v>323</v>
      </c>
      <c r="F190" s="692">
        <v>2.1743344937560001</v>
      </c>
      <c r="G190" s="693">
        <v>0.54358362343900002</v>
      </c>
      <c r="H190" s="695">
        <v>0</v>
      </c>
      <c r="I190" s="692">
        <v>5.2880000000000003</v>
      </c>
      <c r="J190" s="693">
        <v>4.7444163765600003</v>
      </c>
      <c r="K190" s="696">
        <v>2.4320085134939999</v>
      </c>
    </row>
    <row r="191" spans="1:11" ht="14.4" customHeight="1" thickBot="1" x14ac:dyDescent="0.35">
      <c r="A191" s="713" t="s">
        <v>505</v>
      </c>
      <c r="B191" s="697">
        <v>67.751166398400002</v>
      </c>
      <c r="C191" s="697">
        <v>32.241700000000002</v>
      </c>
      <c r="D191" s="698">
        <v>-35.509466398400001</v>
      </c>
      <c r="E191" s="704">
        <v>0.47588405800099998</v>
      </c>
      <c r="F191" s="697">
        <v>0</v>
      </c>
      <c r="G191" s="698">
        <v>0</v>
      </c>
      <c r="H191" s="700">
        <v>3.5209999999999999</v>
      </c>
      <c r="I191" s="697">
        <v>8.0827000000000009</v>
      </c>
      <c r="J191" s="698">
        <v>8.0827000000000009</v>
      </c>
      <c r="K191" s="701" t="s">
        <v>323</v>
      </c>
    </row>
    <row r="192" spans="1:11" ht="14.4" customHeight="1" thickBot="1" x14ac:dyDescent="0.35">
      <c r="A192" s="714" t="s">
        <v>506</v>
      </c>
      <c r="B192" s="692">
        <v>67.751166398400002</v>
      </c>
      <c r="C192" s="692">
        <v>4.5617000000000001</v>
      </c>
      <c r="D192" s="693">
        <v>-63.1894663984</v>
      </c>
      <c r="E192" s="694">
        <v>6.7330206141999999E-2</v>
      </c>
      <c r="F192" s="692">
        <v>0</v>
      </c>
      <c r="G192" s="693">
        <v>0</v>
      </c>
      <c r="H192" s="695">
        <v>0</v>
      </c>
      <c r="I192" s="692">
        <v>4.5617000000000001</v>
      </c>
      <c r="J192" s="693">
        <v>4.5617000000000001</v>
      </c>
      <c r="K192" s="703" t="s">
        <v>323</v>
      </c>
    </row>
    <row r="193" spans="1:11" ht="14.4" customHeight="1" thickBot="1" x14ac:dyDescent="0.35">
      <c r="A193" s="714" t="s">
        <v>507</v>
      </c>
      <c r="B193" s="692">
        <v>0</v>
      </c>
      <c r="C193" s="692">
        <v>27.68</v>
      </c>
      <c r="D193" s="693">
        <v>27.68</v>
      </c>
      <c r="E193" s="702" t="s">
        <v>323</v>
      </c>
      <c r="F193" s="692">
        <v>0</v>
      </c>
      <c r="G193" s="693">
        <v>0</v>
      </c>
      <c r="H193" s="695">
        <v>3.5209999999999999</v>
      </c>
      <c r="I193" s="692">
        <v>3.5209999999999999</v>
      </c>
      <c r="J193" s="693">
        <v>3.5209999999999999</v>
      </c>
      <c r="K193" s="703" t="s">
        <v>323</v>
      </c>
    </row>
    <row r="194" spans="1:11" ht="14.4" customHeight="1" thickBot="1" x14ac:dyDescent="0.35">
      <c r="A194" s="713" t="s">
        <v>508</v>
      </c>
      <c r="B194" s="697">
        <v>0</v>
      </c>
      <c r="C194" s="697">
        <v>189.14233999999999</v>
      </c>
      <c r="D194" s="698">
        <v>189.14233999999999</v>
      </c>
      <c r="E194" s="699" t="s">
        <v>323</v>
      </c>
      <c r="F194" s="697">
        <v>0</v>
      </c>
      <c r="G194" s="698">
        <v>0</v>
      </c>
      <c r="H194" s="700">
        <v>0</v>
      </c>
      <c r="I194" s="697">
        <v>8.36</v>
      </c>
      <c r="J194" s="698">
        <v>8.36</v>
      </c>
      <c r="K194" s="701" t="s">
        <v>323</v>
      </c>
    </row>
    <row r="195" spans="1:11" ht="14.4" customHeight="1" thickBot="1" x14ac:dyDescent="0.35">
      <c r="A195" s="714" t="s">
        <v>509</v>
      </c>
      <c r="B195" s="692">
        <v>0</v>
      </c>
      <c r="C195" s="692">
        <v>166.61933999999999</v>
      </c>
      <c r="D195" s="693">
        <v>166.61933999999999</v>
      </c>
      <c r="E195" s="702" t="s">
        <v>323</v>
      </c>
      <c r="F195" s="692">
        <v>0</v>
      </c>
      <c r="G195" s="693">
        <v>0</v>
      </c>
      <c r="H195" s="695">
        <v>0</v>
      </c>
      <c r="I195" s="692">
        <v>0</v>
      </c>
      <c r="J195" s="693">
        <v>0</v>
      </c>
      <c r="K195" s="703" t="s">
        <v>323</v>
      </c>
    </row>
    <row r="196" spans="1:11" ht="14.4" customHeight="1" thickBot="1" x14ac:dyDescent="0.35">
      <c r="A196" s="714" t="s">
        <v>510</v>
      </c>
      <c r="B196" s="692">
        <v>0</v>
      </c>
      <c r="C196" s="692">
        <v>13</v>
      </c>
      <c r="D196" s="693">
        <v>13</v>
      </c>
      <c r="E196" s="702" t="s">
        <v>334</v>
      </c>
      <c r="F196" s="692">
        <v>0</v>
      </c>
      <c r="G196" s="693">
        <v>0</v>
      </c>
      <c r="H196" s="695">
        <v>0</v>
      </c>
      <c r="I196" s="692">
        <v>0</v>
      </c>
      <c r="J196" s="693">
        <v>0</v>
      </c>
      <c r="K196" s="703" t="s">
        <v>323</v>
      </c>
    </row>
    <row r="197" spans="1:11" ht="14.4" customHeight="1" thickBot="1" x14ac:dyDescent="0.35">
      <c r="A197" s="714" t="s">
        <v>511</v>
      </c>
      <c r="B197" s="692">
        <v>0</v>
      </c>
      <c r="C197" s="692">
        <v>9.5229999999999997</v>
      </c>
      <c r="D197" s="693">
        <v>9.5229999999999997</v>
      </c>
      <c r="E197" s="702" t="s">
        <v>334</v>
      </c>
      <c r="F197" s="692">
        <v>0</v>
      </c>
      <c r="G197" s="693">
        <v>0</v>
      </c>
      <c r="H197" s="695">
        <v>0</v>
      </c>
      <c r="I197" s="692">
        <v>8.36</v>
      </c>
      <c r="J197" s="693">
        <v>8.36</v>
      </c>
      <c r="K197" s="703" t="s">
        <v>323</v>
      </c>
    </row>
    <row r="198" spans="1:11" ht="14.4" customHeight="1" thickBot="1" x14ac:dyDescent="0.35">
      <c r="A198" s="713" t="s">
        <v>512</v>
      </c>
      <c r="B198" s="697">
        <v>0</v>
      </c>
      <c r="C198" s="697">
        <v>90.740600000000001</v>
      </c>
      <c r="D198" s="698">
        <v>90.740600000000001</v>
      </c>
      <c r="E198" s="699" t="s">
        <v>323</v>
      </c>
      <c r="F198" s="697">
        <v>0</v>
      </c>
      <c r="G198" s="698">
        <v>0</v>
      </c>
      <c r="H198" s="700">
        <v>0</v>
      </c>
      <c r="I198" s="697">
        <v>0</v>
      </c>
      <c r="J198" s="698">
        <v>0</v>
      </c>
      <c r="K198" s="701" t="s">
        <v>323</v>
      </c>
    </row>
    <row r="199" spans="1:11" ht="14.4" customHeight="1" thickBot="1" x14ac:dyDescent="0.35">
      <c r="A199" s="714" t="s">
        <v>513</v>
      </c>
      <c r="B199" s="692">
        <v>0</v>
      </c>
      <c r="C199" s="692">
        <v>59.725599999998998</v>
      </c>
      <c r="D199" s="693">
        <v>59.725599999998998</v>
      </c>
      <c r="E199" s="702" t="s">
        <v>323</v>
      </c>
      <c r="F199" s="692">
        <v>0</v>
      </c>
      <c r="G199" s="693">
        <v>0</v>
      </c>
      <c r="H199" s="695">
        <v>0</v>
      </c>
      <c r="I199" s="692">
        <v>0</v>
      </c>
      <c r="J199" s="693">
        <v>0</v>
      </c>
      <c r="K199" s="703" t="s">
        <v>323</v>
      </c>
    </row>
    <row r="200" spans="1:11" ht="14.4" customHeight="1" thickBot="1" x14ac:dyDescent="0.35">
      <c r="A200" s="714" t="s">
        <v>514</v>
      </c>
      <c r="B200" s="692">
        <v>0</v>
      </c>
      <c r="C200" s="692">
        <v>5.83</v>
      </c>
      <c r="D200" s="693">
        <v>5.83</v>
      </c>
      <c r="E200" s="702" t="s">
        <v>334</v>
      </c>
      <c r="F200" s="692">
        <v>0</v>
      </c>
      <c r="G200" s="693">
        <v>0</v>
      </c>
      <c r="H200" s="695">
        <v>0</v>
      </c>
      <c r="I200" s="692">
        <v>0</v>
      </c>
      <c r="J200" s="693">
        <v>0</v>
      </c>
      <c r="K200" s="703" t="s">
        <v>323</v>
      </c>
    </row>
    <row r="201" spans="1:11" ht="14.4" customHeight="1" thickBot="1" x14ac:dyDescent="0.35">
      <c r="A201" s="714" t="s">
        <v>515</v>
      </c>
      <c r="B201" s="692">
        <v>0</v>
      </c>
      <c r="C201" s="692">
        <v>25.184999999999999</v>
      </c>
      <c r="D201" s="693">
        <v>25.184999999999999</v>
      </c>
      <c r="E201" s="702" t="s">
        <v>334</v>
      </c>
      <c r="F201" s="692">
        <v>0</v>
      </c>
      <c r="G201" s="693">
        <v>0</v>
      </c>
      <c r="H201" s="695">
        <v>0</v>
      </c>
      <c r="I201" s="692">
        <v>0</v>
      </c>
      <c r="J201" s="693">
        <v>0</v>
      </c>
      <c r="K201" s="696">
        <v>0</v>
      </c>
    </row>
    <row r="202" spans="1:11" ht="14.4" customHeight="1" thickBot="1" x14ac:dyDescent="0.35">
      <c r="A202" s="711" t="s">
        <v>516</v>
      </c>
      <c r="B202" s="692">
        <v>0</v>
      </c>
      <c r="C202" s="692">
        <v>1.15202</v>
      </c>
      <c r="D202" s="693">
        <v>1.15202</v>
      </c>
      <c r="E202" s="702" t="s">
        <v>334</v>
      </c>
      <c r="F202" s="692">
        <v>0</v>
      </c>
      <c r="G202" s="693">
        <v>0</v>
      </c>
      <c r="H202" s="695">
        <v>0</v>
      </c>
      <c r="I202" s="692">
        <v>0</v>
      </c>
      <c r="J202" s="693">
        <v>0</v>
      </c>
      <c r="K202" s="703" t="s">
        <v>323</v>
      </c>
    </row>
    <row r="203" spans="1:11" ht="14.4" customHeight="1" thickBot="1" x14ac:dyDescent="0.35">
      <c r="A203" s="712" t="s">
        <v>517</v>
      </c>
      <c r="B203" s="692">
        <v>0</v>
      </c>
      <c r="C203" s="692">
        <v>1.15202</v>
      </c>
      <c r="D203" s="693">
        <v>1.15202</v>
      </c>
      <c r="E203" s="702" t="s">
        <v>334</v>
      </c>
      <c r="F203" s="692">
        <v>0</v>
      </c>
      <c r="G203" s="693">
        <v>0</v>
      </c>
      <c r="H203" s="695">
        <v>0</v>
      </c>
      <c r="I203" s="692">
        <v>0</v>
      </c>
      <c r="J203" s="693">
        <v>0</v>
      </c>
      <c r="K203" s="703" t="s">
        <v>323</v>
      </c>
    </row>
    <row r="204" spans="1:11" ht="14.4" customHeight="1" thickBot="1" x14ac:dyDescent="0.35">
      <c r="A204" s="713" t="s">
        <v>518</v>
      </c>
      <c r="B204" s="697">
        <v>0</v>
      </c>
      <c r="C204" s="697">
        <v>1.15202</v>
      </c>
      <c r="D204" s="698">
        <v>1.15202</v>
      </c>
      <c r="E204" s="699" t="s">
        <v>334</v>
      </c>
      <c r="F204" s="697">
        <v>0</v>
      </c>
      <c r="G204" s="698">
        <v>0</v>
      </c>
      <c r="H204" s="700">
        <v>0</v>
      </c>
      <c r="I204" s="697">
        <v>0</v>
      </c>
      <c r="J204" s="698">
        <v>0</v>
      </c>
      <c r="K204" s="701" t="s">
        <v>323</v>
      </c>
    </row>
    <row r="205" spans="1:11" ht="14.4" customHeight="1" thickBot="1" x14ac:dyDescent="0.35">
      <c r="A205" s="714" t="s">
        <v>519</v>
      </c>
      <c r="B205" s="692">
        <v>0</v>
      </c>
      <c r="C205" s="692">
        <v>1.15202</v>
      </c>
      <c r="D205" s="693">
        <v>1.15202</v>
      </c>
      <c r="E205" s="702" t="s">
        <v>334</v>
      </c>
      <c r="F205" s="692">
        <v>0</v>
      </c>
      <c r="G205" s="693">
        <v>0</v>
      </c>
      <c r="H205" s="695">
        <v>0</v>
      </c>
      <c r="I205" s="692">
        <v>0</v>
      </c>
      <c r="J205" s="693">
        <v>0</v>
      </c>
      <c r="K205" s="703" t="s">
        <v>323</v>
      </c>
    </row>
    <row r="206" spans="1:11" ht="14.4" customHeight="1" thickBot="1" x14ac:dyDescent="0.35">
      <c r="A206" s="710" t="s">
        <v>520</v>
      </c>
      <c r="B206" s="692">
        <v>130582.816830233</v>
      </c>
      <c r="C206" s="692">
        <v>121139.95282999999</v>
      </c>
      <c r="D206" s="693">
        <v>-9442.8640002332795</v>
      </c>
      <c r="E206" s="694">
        <v>0.92768677970400004</v>
      </c>
      <c r="F206" s="692">
        <v>133566.294640999</v>
      </c>
      <c r="G206" s="693">
        <v>33391.5736602498</v>
      </c>
      <c r="H206" s="695">
        <v>11982.75519</v>
      </c>
      <c r="I206" s="692">
        <v>34319.095999999998</v>
      </c>
      <c r="J206" s="693">
        <v>927.52233975016895</v>
      </c>
      <c r="K206" s="696">
        <v>0.25694428442599998</v>
      </c>
    </row>
    <row r="207" spans="1:11" ht="14.4" customHeight="1" thickBot="1" x14ac:dyDescent="0.35">
      <c r="A207" s="711" t="s">
        <v>521</v>
      </c>
      <c r="B207" s="692">
        <v>127184.97514721801</v>
      </c>
      <c r="C207" s="692">
        <v>116984.38124</v>
      </c>
      <c r="D207" s="693">
        <v>-10200.593907217601</v>
      </c>
      <c r="E207" s="694">
        <v>0.91979717812200001</v>
      </c>
      <c r="F207" s="692">
        <v>131266.05813407199</v>
      </c>
      <c r="G207" s="693">
        <v>32816.514533517999</v>
      </c>
      <c r="H207" s="695">
        <v>11073.800880000001</v>
      </c>
      <c r="I207" s="692">
        <v>33236.297330000001</v>
      </c>
      <c r="J207" s="693">
        <v>419.78279648201698</v>
      </c>
      <c r="K207" s="696">
        <v>0.25319795385299998</v>
      </c>
    </row>
    <row r="208" spans="1:11" ht="14.4" customHeight="1" thickBot="1" x14ac:dyDescent="0.35">
      <c r="A208" s="712" t="s">
        <v>522</v>
      </c>
      <c r="B208" s="692">
        <v>127184.97514721801</v>
      </c>
      <c r="C208" s="692">
        <v>116982.8317</v>
      </c>
      <c r="D208" s="693">
        <v>-10202.143447217601</v>
      </c>
      <c r="E208" s="694">
        <v>0.91978499476499997</v>
      </c>
      <c r="F208" s="692">
        <v>131264.507609044</v>
      </c>
      <c r="G208" s="693">
        <v>32816.126902260999</v>
      </c>
      <c r="H208" s="695">
        <v>11073.800880000001</v>
      </c>
      <c r="I208" s="692">
        <v>33236.297330000001</v>
      </c>
      <c r="J208" s="693">
        <v>420.17042773899402</v>
      </c>
      <c r="K208" s="696">
        <v>0.25320094468299997</v>
      </c>
    </row>
    <row r="209" spans="1:11" ht="14.4" customHeight="1" thickBot="1" x14ac:dyDescent="0.35">
      <c r="A209" s="713" t="s">
        <v>523</v>
      </c>
      <c r="B209" s="697">
        <v>269.71691428731498</v>
      </c>
      <c r="C209" s="697">
        <v>548.62684999999999</v>
      </c>
      <c r="D209" s="698">
        <v>278.90993571268501</v>
      </c>
      <c r="E209" s="704">
        <v>2.034083963364</v>
      </c>
      <c r="F209" s="697">
        <v>546.77565792287805</v>
      </c>
      <c r="G209" s="698">
        <v>136.69391448072</v>
      </c>
      <c r="H209" s="700">
        <v>44.153129999999997</v>
      </c>
      <c r="I209" s="697">
        <v>129.91168999999999</v>
      </c>
      <c r="J209" s="698">
        <v>-6.782224480719</v>
      </c>
      <c r="K209" s="705">
        <v>0.237595964848</v>
      </c>
    </row>
    <row r="210" spans="1:11" ht="14.4" customHeight="1" thickBot="1" x14ac:dyDescent="0.35">
      <c r="A210" s="714" t="s">
        <v>524</v>
      </c>
      <c r="B210" s="692">
        <v>96.369622700841006</v>
      </c>
      <c r="C210" s="692">
        <v>7.50509</v>
      </c>
      <c r="D210" s="693">
        <v>-88.864532700840996</v>
      </c>
      <c r="E210" s="694">
        <v>7.7878171457000003E-2</v>
      </c>
      <c r="F210" s="692">
        <v>10</v>
      </c>
      <c r="G210" s="693">
        <v>2.5</v>
      </c>
      <c r="H210" s="695">
        <v>1.16377</v>
      </c>
      <c r="I210" s="692">
        <v>2.3871199999999999</v>
      </c>
      <c r="J210" s="693">
        <v>-0.11287999999999999</v>
      </c>
      <c r="K210" s="696">
        <v>0.23871200000000001</v>
      </c>
    </row>
    <row r="211" spans="1:11" ht="14.4" customHeight="1" thickBot="1" x14ac:dyDescent="0.35">
      <c r="A211" s="714" t="s">
        <v>525</v>
      </c>
      <c r="B211" s="692">
        <v>0.99266007668699996</v>
      </c>
      <c r="C211" s="692">
        <v>3.9365600000000001</v>
      </c>
      <c r="D211" s="693">
        <v>2.9438999233119998</v>
      </c>
      <c r="E211" s="694">
        <v>3.965667696778</v>
      </c>
      <c r="F211" s="692">
        <v>4</v>
      </c>
      <c r="G211" s="693">
        <v>1</v>
      </c>
      <c r="H211" s="695">
        <v>0.78500000000000003</v>
      </c>
      <c r="I211" s="692">
        <v>1.034</v>
      </c>
      <c r="J211" s="693">
        <v>3.4000000000000002E-2</v>
      </c>
      <c r="K211" s="696">
        <v>0.25850000000000001</v>
      </c>
    </row>
    <row r="212" spans="1:11" ht="14.4" customHeight="1" thickBot="1" x14ac:dyDescent="0.35">
      <c r="A212" s="714" t="s">
        <v>526</v>
      </c>
      <c r="B212" s="692">
        <v>86.504856250729006</v>
      </c>
      <c r="C212" s="692">
        <v>71.750200000000007</v>
      </c>
      <c r="D212" s="693">
        <v>-14.754656250729001</v>
      </c>
      <c r="E212" s="694">
        <v>0.82943551506500002</v>
      </c>
      <c r="F212" s="692">
        <v>72</v>
      </c>
      <c r="G212" s="693">
        <v>18</v>
      </c>
      <c r="H212" s="695">
        <v>2.0872299999999999</v>
      </c>
      <c r="I212" s="692">
        <v>22.12265</v>
      </c>
      <c r="J212" s="693">
        <v>4.1226500000000001</v>
      </c>
      <c r="K212" s="696">
        <v>0.30725902777699998</v>
      </c>
    </row>
    <row r="213" spans="1:11" ht="14.4" customHeight="1" thickBot="1" x14ac:dyDescent="0.35">
      <c r="A213" s="714" t="s">
        <v>527</v>
      </c>
      <c r="B213" s="692">
        <v>0</v>
      </c>
      <c r="C213" s="692">
        <v>261.29374999999999</v>
      </c>
      <c r="D213" s="693">
        <v>261.29374999999999</v>
      </c>
      <c r="E213" s="702" t="s">
        <v>323</v>
      </c>
      <c r="F213" s="692">
        <v>260.775657922878</v>
      </c>
      <c r="G213" s="693">
        <v>65.193914480719002</v>
      </c>
      <c r="H213" s="695">
        <v>28.12246</v>
      </c>
      <c r="I213" s="692">
        <v>82.767499999999998</v>
      </c>
      <c r="J213" s="693">
        <v>17.573585519280002</v>
      </c>
      <c r="K213" s="696">
        <v>0.317389669953</v>
      </c>
    </row>
    <row r="214" spans="1:11" ht="14.4" customHeight="1" thickBot="1" x14ac:dyDescent="0.35">
      <c r="A214" s="714" t="s">
        <v>528</v>
      </c>
      <c r="B214" s="692">
        <v>67.733729259577999</v>
      </c>
      <c r="C214" s="692">
        <v>165.60212000000001</v>
      </c>
      <c r="D214" s="693">
        <v>97.868390740421006</v>
      </c>
      <c r="E214" s="694">
        <v>2.4448988976430002</v>
      </c>
      <c r="F214" s="692">
        <v>160</v>
      </c>
      <c r="G214" s="693">
        <v>40</v>
      </c>
      <c r="H214" s="695">
        <v>3.2461000000000002</v>
      </c>
      <c r="I214" s="692">
        <v>8.0738599999999998</v>
      </c>
      <c r="J214" s="693">
        <v>-31.92614</v>
      </c>
      <c r="K214" s="696">
        <v>5.0461625000000003E-2</v>
      </c>
    </row>
    <row r="215" spans="1:11" ht="14.4" customHeight="1" thickBot="1" x14ac:dyDescent="0.35">
      <c r="A215" s="714" t="s">
        <v>529</v>
      </c>
      <c r="B215" s="692">
        <v>18.116045999476999</v>
      </c>
      <c r="C215" s="692">
        <v>38.53913</v>
      </c>
      <c r="D215" s="693">
        <v>20.423084000522</v>
      </c>
      <c r="E215" s="694">
        <v>2.127347766787</v>
      </c>
      <c r="F215" s="692">
        <v>40</v>
      </c>
      <c r="G215" s="693">
        <v>10</v>
      </c>
      <c r="H215" s="695">
        <v>8.7485700000000008</v>
      </c>
      <c r="I215" s="692">
        <v>13.52656</v>
      </c>
      <c r="J215" s="693">
        <v>3.5265599999999999</v>
      </c>
      <c r="K215" s="696">
        <v>0.33816400000000002</v>
      </c>
    </row>
    <row r="216" spans="1:11" ht="14.4" customHeight="1" thickBot="1" x14ac:dyDescent="0.35">
      <c r="A216" s="713" t="s">
        <v>530</v>
      </c>
      <c r="B216" s="697">
        <v>460.45348746459501</v>
      </c>
      <c r="C216" s="697">
        <v>592.45764999999994</v>
      </c>
      <c r="D216" s="698">
        <v>132.00416253540499</v>
      </c>
      <c r="E216" s="704">
        <v>1.286682946549</v>
      </c>
      <c r="F216" s="697">
        <v>603.186848662942</v>
      </c>
      <c r="G216" s="698">
        <v>150.79671216573601</v>
      </c>
      <c r="H216" s="700">
        <v>52.83334</v>
      </c>
      <c r="I216" s="697">
        <v>156.00496999999999</v>
      </c>
      <c r="J216" s="698">
        <v>5.2082578342639998</v>
      </c>
      <c r="K216" s="705">
        <v>0.25863456795400003</v>
      </c>
    </row>
    <row r="217" spans="1:11" ht="14.4" customHeight="1" thickBot="1" x14ac:dyDescent="0.35">
      <c r="A217" s="714" t="s">
        <v>531</v>
      </c>
      <c r="B217" s="692">
        <v>215.00002155776099</v>
      </c>
      <c r="C217" s="692">
        <v>426.28149000000002</v>
      </c>
      <c r="D217" s="693">
        <v>211.281468442239</v>
      </c>
      <c r="E217" s="694">
        <v>1.9827044058479999</v>
      </c>
      <c r="F217" s="692">
        <v>221</v>
      </c>
      <c r="G217" s="693">
        <v>55.25</v>
      </c>
      <c r="H217" s="695">
        <v>36.770330000000001</v>
      </c>
      <c r="I217" s="692">
        <v>125.34623999999999</v>
      </c>
      <c r="J217" s="693">
        <v>70.096239999999995</v>
      </c>
      <c r="K217" s="696">
        <v>0.567177556561</v>
      </c>
    </row>
    <row r="218" spans="1:11" ht="14.4" customHeight="1" thickBot="1" x14ac:dyDescent="0.35">
      <c r="A218" s="714" t="s">
        <v>532</v>
      </c>
      <c r="B218" s="692">
        <v>216.00002165802999</v>
      </c>
      <c r="C218" s="692">
        <v>155.07756000000001</v>
      </c>
      <c r="D218" s="693">
        <v>-60.922461658029</v>
      </c>
      <c r="E218" s="694">
        <v>0.71795159467799996</v>
      </c>
      <c r="F218" s="692">
        <v>365.03265440660698</v>
      </c>
      <c r="G218" s="693">
        <v>91.258163601651006</v>
      </c>
      <c r="H218" s="695">
        <v>15.37331</v>
      </c>
      <c r="I218" s="692">
        <v>29.132629999999999</v>
      </c>
      <c r="J218" s="693">
        <v>-62.125533601651</v>
      </c>
      <c r="K218" s="696">
        <v>7.9808284677999997E-2</v>
      </c>
    </row>
    <row r="219" spans="1:11" ht="14.4" customHeight="1" thickBot="1" x14ac:dyDescent="0.35">
      <c r="A219" s="714" t="s">
        <v>533</v>
      </c>
      <c r="B219" s="692">
        <v>29.453444248802999</v>
      </c>
      <c r="C219" s="692">
        <v>11.098599999999999</v>
      </c>
      <c r="D219" s="693">
        <v>-18.354844248803001</v>
      </c>
      <c r="E219" s="694">
        <v>0.37681840895199997</v>
      </c>
      <c r="F219" s="692">
        <v>17.154194256334002</v>
      </c>
      <c r="G219" s="693">
        <v>4.2885485640830003</v>
      </c>
      <c r="H219" s="695">
        <v>0.68969999999999998</v>
      </c>
      <c r="I219" s="692">
        <v>1.5261</v>
      </c>
      <c r="J219" s="693">
        <v>-2.7624485640829999</v>
      </c>
      <c r="K219" s="696">
        <v>8.8963665514999998E-2</v>
      </c>
    </row>
    <row r="220" spans="1:11" ht="14.4" customHeight="1" thickBot="1" x14ac:dyDescent="0.35">
      <c r="A220" s="713" t="s">
        <v>534</v>
      </c>
      <c r="B220" s="697">
        <v>576.79212384770403</v>
      </c>
      <c r="C220" s="697">
        <v>1633.7323100000001</v>
      </c>
      <c r="D220" s="698">
        <v>1056.9401861522999</v>
      </c>
      <c r="E220" s="704">
        <v>2.8324455942659998</v>
      </c>
      <c r="F220" s="697">
        <v>833.48443761775104</v>
      </c>
      <c r="G220" s="698">
        <v>208.37110940443799</v>
      </c>
      <c r="H220" s="700">
        <v>177.78363999999999</v>
      </c>
      <c r="I220" s="697">
        <v>495.65989000000002</v>
      </c>
      <c r="J220" s="698">
        <v>287.288780595562</v>
      </c>
      <c r="K220" s="705">
        <v>0.594684036832</v>
      </c>
    </row>
    <row r="221" spans="1:11" ht="14.4" customHeight="1" thickBot="1" x14ac:dyDescent="0.35">
      <c r="A221" s="714" t="s">
        <v>535</v>
      </c>
      <c r="B221" s="692">
        <v>557.79212194259901</v>
      </c>
      <c r="C221" s="692">
        <v>1616.7897700000001</v>
      </c>
      <c r="D221" s="693">
        <v>1058.9976480574001</v>
      </c>
      <c r="E221" s="694">
        <v>2.898552536685</v>
      </c>
      <c r="F221" s="692">
        <v>806.48443761775104</v>
      </c>
      <c r="G221" s="693">
        <v>201.62110940443799</v>
      </c>
      <c r="H221" s="695">
        <v>172.08180999999999</v>
      </c>
      <c r="I221" s="692">
        <v>483.99306000000001</v>
      </c>
      <c r="J221" s="693">
        <v>282.371950595562</v>
      </c>
      <c r="K221" s="696">
        <v>0.60012696764399998</v>
      </c>
    </row>
    <row r="222" spans="1:11" ht="14.4" customHeight="1" thickBot="1" x14ac:dyDescent="0.35">
      <c r="A222" s="714" t="s">
        <v>536</v>
      </c>
      <c r="B222" s="692">
        <v>19.000001905104</v>
      </c>
      <c r="C222" s="692">
        <v>16.942540000000001</v>
      </c>
      <c r="D222" s="693">
        <v>-2.0574619051040002</v>
      </c>
      <c r="E222" s="694">
        <v>0.891712542168</v>
      </c>
      <c r="F222" s="692">
        <v>27</v>
      </c>
      <c r="G222" s="693">
        <v>6.75</v>
      </c>
      <c r="H222" s="695">
        <v>5.7018300000000002</v>
      </c>
      <c r="I222" s="692">
        <v>11.666829999999999</v>
      </c>
      <c r="J222" s="693">
        <v>4.91683</v>
      </c>
      <c r="K222" s="696">
        <v>0.43210481481399998</v>
      </c>
    </row>
    <row r="223" spans="1:11" ht="14.4" customHeight="1" thickBot="1" x14ac:dyDescent="0.35">
      <c r="A223" s="713" t="s">
        <v>537</v>
      </c>
      <c r="B223" s="697">
        <v>0</v>
      </c>
      <c r="C223" s="697">
        <v>-7.9256000000000002</v>
      </c>
      <c r="D223" s="698">
        <v>-7.9256000000000002</v>
      </c>
      <c r="E223" s="699" t="s">
        <v>323</v>
      </c>
      <c r="F223" s="697">
        <v>0</v>
      </c>
      <c r="G223" s="698">
        <v>0</v>
      </c>
      <c r="H223" s="700">
        <v>0</v>
      </c>
      <c r="I223" s="697">
        <v>0</v>
      </c>
      <c r="J223" s="698">
        <v>0</v>
      </c>
      <c r="K223" s="701" t="s">
        <v>323</v>
      </c>
    </row>
    <row r="224" spans="1:11" ht="14.4" customHeight="1" thickBot="1" x14ac:dyDescent="0.35">
      <c r="A224" s="714" t="s">
        <v>538</v>
      </c>
      <c r="B224" s="692">
        <v>0</v>
      </c>
      <c r="C224" s="692">
        <v>-7.9256000000000002</v>
      </c>
      <c r="D224" s="693">
        <v>-7.9256000000000002</v>
      </c>
      <c r="E224" s="702" t="s">
        <v>323</v>
      </c>
      <c r="F224" s="692">
        <v>0</v>
      </c>
      <c r="G224" s="693">
        <v>0</v>
      </c>
      <c r="H224" s="695">
        <v>0</v>
      </c>
      <c r="I224" s="692">
        <v>0</v>
      </c>
      <c r="J224" s="693">
        <v>0</v>
      </c>
      <c r="K224" s="703" t="s">
        <v>323</v>
      </c>
    </row>
    <row r="225" spans="1:11" ht="14.4" customHeight="1" thickBot="1" x14ac:dyDescent="0.35">
      <c r="A225" s="713" t="s">
        <v>539</v>
      </c>
      <c r="B225" s="697">
        <v>0</v>
      </c>
      <c r="C225" s="697">
        <v>6.3E-2</v>
      </c>
      <c r="D225" s="698">
        <v>6.3E-2</v>
      </c>
      <c r="E225" s="699" t="s">
        <v>334</v>
      </c>
      <c r="F225" s="697">
        <v>6.0664840429999999E-2</v>
      </c>
      <c r="G225" s="698">
        <v>1.5166210107E-2</v>
      </c>
      <c r="H225" s="700">
        <v>0</v>
      </c>
      <c r="I225" s="697">
        <v>0</v>
      </c>
      <c r="J225" s="698">
        <v>-1.5166210107E-2</v>
      </c>
      <c r="K225" s="705">
        <v>0</v>
      </c>
    </row>
    <row r="226" spans="1:11" ht="14.4" customHeight="1" thickBot="1" x14ac:dyDescent="0.35">
      <c r="A226" s="714" t="s">
        <v>540</v>
      </c>
      <c r="B226" s="692">
        <v>0</v>
      </c>
      <c r="C226" s="692">
        <v>6.3E-2</v>
      </c>
      <c r="D226" s="693">
        <v>6.3E-2</v>
      </c>
      <c r="E226" s="702" t="s">
        <v>334</v>
      </c>
      <c r="F226" s="692">
        <v>6.0664840429999999E-2</v>
      </c>
      <c r="G226" s="693">
        <v>1.5166210107E-2</v>
      </c>
      <c r="H226" s="695">
        <v>0</v>
      </c>
      <c r="I226" s="692">
        <v>0</v>
      </c>
      <c r="J226" s="693">
        <v>-1.5166210107E-2</v>
      </c>
      <c r="K226" s="696">
        <v>0</v>
      </c>
    </row>
    <row r="227" spans="1:11" ht="14.4" customHeight="1" thickBot="1" x14ac:dyDescent="0.35">
      <c r="A227" s="713" t="s">
        <v>541</v>
      </c>
      <c r="B227" s="697">
        <v>125878.01262161801</v>
      </c>
      <c r="C227" s="697">
        <v>109594.60144</v>
      </c>
      <c r="D227" s="698">
        <v>-16283.411181617999</v>
      </c>
      <c r="E227" s="704">
        <v>0.87064133884399997</v>
      </c>
      <c r="F227" s="697">
        <v>129281</v>
      </c>
      <c r="G227" s="698">
        <v>32320.25</v>
      </c>
      <c r="H227" s="700">
        <v>10799.030769999999</v>
      </c>
      <c r="I227" s="697">
        <v>32454.79722</v>
      </c>
      <c r="J227" s="698">
        <v>134.547219999997</v>
      </c>
      <c r="K227" s="705">
        <v>0.25104073467799998</v>
      </c>
    </row>
    <row r="228" spans="1:11" ht="14.4" customHeight="1" thickBot="1" x14ac:dyDescent="0.35">
      <c r="A228" s="714" t="s">
        <v>542</v>
      </c>
      <c r="B228" s="692">
        <v>29758.0029837947</v>
      </c>
      <c r="C228" s="692">
        <v>26840.640770000002</v>
      </c>
      <c r="D228" s="693">
        <v>-2917.3622137947</v>
      </c>
      <c r="E228" s="694">
        <v>0.90196377709200004</v>
      </c>
      <c r="F228" s="692">
        <v>30312</v>
      </c>
      <c r="G228" s="693">
        <v>7578</v>
      </c>
      <c r="H228" s="695">
        <v>2540.9029099999998</v>
      </c>
      <c r="I228" s="692">
        <v>8690.2867399999996</v>
      </c>
      <c r="J228" s="693">
        <v>1112.28674</v>
      </c>
      <c r="K228" s="696">
        <v>0.28669460081800002</v>
      </c>
    </row>
    <row r="229" spans="1:11" ht="14.4" customHeight="1" thickBot="1" x14ac:dyDescent="0.35">
      <c r="A229" s="714" t="s">
        <v>543</v>
      </c>
      <c r="B229" s="692">
        <v>84688.008491551998</v>
      </c>
      <c r="C229" s="692">
        <v>73443.132610000001</v>
      </c>
      <c r="D229" s="693">
        <v>-11244.8758815521</v>
      </c>
      <c r="E229" s="694">
        <v>0.86721997503699999</v>
      </c>
      <c r="F229" s="692">
        <v>90415</v>
      </c>
      <c r="G229" s="693">
        <v>22603.75</v>
      </c>
      <c r="H229" s="695">
        <v>7220.1263200000003</v>
      </c>
      <c r="I229" s="692">
        <v>21065.04783</v>
      </c>
      <c r="J229" s="693">
        <v>-1538.70217</v>
      </c>
      <c r="K229" s="696">
        <v>0.23298178211500001</v>
      </c>
    </row>
    <row r="230" spans="1:11" ht="14.4" customHeight="1" thickBot="1" x14ac:dyDescent="0.35">
      <c r="A230" s="714" t="s">
        <v>544</v>
      </c>
      <c r="B230" s="692">
        <v>2750.0002757388102</v>
      </c>
      <c r="C230" s="692">
        <v>2680.4679900000001</v>
      </c>
      <c r="D230" s="693">
        <v>-69.532285738805996</v>
      </c>
      <c r="E230" s="694">
        <v>0.97471553499300001</v>
      </c>
      <c r="F230" s="692">
        <v>2469</v>
      </c>
      <c r="G230" s="693">
        <v>617.25</v>
      </c>
      <c r="H230" s="695">
        <v>291.26065999999997</v>
      </c>
      <c r="I230" s="692">
        <v>892.70615999999995</v>
      </c>
      <c r="J230" s="693">
        <v>275.45616000000001</v>
      </c>
      <c r="K230" s="696">
        <v>0.36156588092300002</v>
      </c>
    </row>
    <row r="231" spans="1:11" ht="14.4" customHeight="1" thickBot="1" x14ac:dyDescent="0.35">
      <c r="A231" s="714" t="s">
        <v>545</v>
      </c>
      <c r="B231" s="692">
        <v>8682.0008705324799</v>
      </c>
      <c r="C231" s="692">
        <v>6630.3600699999997</v>
      </c>
      <c r="D231" s="693">
        <v>-2051.6408005324802</v>
      </c>
      <c r="E231" s="694">
        <v>0.76369032540600001</v>
      </c>
      <c r="F231" s="692">
        <v>6085</v>
      </c>
      <c r="G231" s="693">
        <v>1521.25</v>
      </c>
      <c r="H231" s="695">
        <v>746.74087999999995</v>
      </c>
      <c r="I231" s="692">
        <v>1806.75649</v>
      </c>
      <c r="J231" s="693">
        <v>285.50648999999999</v>
      </c>
      <c r="K231" s="696">
        <v>0.296919718981</v>
      </c>
    </row>
    <row r="232" spans="1:11" ht="14.4" customHeight="1" thickBot="1" x14ac:dyDescent="0.35">
      <c r="A232" s="713" t="s">
        <v>546</v>
      </c>
      <c r="B232" s="697">
        <v>0</v>
      </c>
      <c r="C232" s="697">
        <v>4621.2760500000004</v>
      </c>
      <c r="D232" s="698">
        <v>4621.2760500000004</v>
      </c>
      <c r="E232" s="699" t="s">
        <v>323</v>
      </c>
      <c r="F232" s="697">
        <v>0</v>
      </c>
      <c r="G232" s="698">
        <v>0</v>
      </c>
      <c r="H232" s="700">
        <v>0</v>
      </c>
      <c r="I232" s="697">
        <v>-7.6439999999999994E-2</v>
      </c>
      <c r="J232" s="698">
        <v>-7.6439999999999994E-2</v>
      </c>
      <c r="K232" s="701" t="s">
        <v>323</v>
      </c>
    </row>
    <row r="233" spans="1:11" ht="14.4" customHeight="1" thickBot="1" x14ac:dyDescent="0.35">
      <c r="A233" s="714" t="s">
        <v>547</v>
      </c>
      <c r="B233" s="692">
        <v>0</v>
      </c>
      <c r="C233" s="692">
        <v>393.80770999999999</v>
      </c>
      <c r="D233" s="693">
        <v>393.80770999999999</v>
      </c>
      <c r="E233" s="702" t="s">
        <v>323</v>
      </c>
      <c r="F233" s="692">
        <v>0</v>
      </c>
      <c r="G233" s="693">
        <v>0</v>
      </c>
      <c r="H233" s="695">
        <v>0</v>
      </c>
      <c r="I233" s="692">
        <v>0</v>
      </c>
      <c r="J233" s="693">
        <v>0</v>
      </c>
      <c r="K233" s="703" t="s">
        <v>323</v>
      </c>
    </row>
    <row r="234" spans="1:11" ht="14.4" customHeight="1" thickBot="1" x14ac:dyDescent="0.35">
      <c r="A234" s="714" t="s">
        <v>548</v>
      </c>
      <c r="B234" s="692">
        <v>0</v>
      </c>
      <c r="C234" s="692">
        <v>4227.4683400000004</v>
      </c>
      <c r="D234" s="693">
        <v>4227.4683400000004</v>
      </c>
      <c r="E234" s="702" t="s">
        <v>323</v>
      </c>
      <c r="F234" s="692">
        <v>0</v>
      </c>
      <c r="G234" s="693">
        <v>0</v>
      </c>
      <c r="H234" s="695">
        <v>0</v>
      </c>
      <c r="I234" s="692">
        <v>-7.6439999999999994E-2</v>
      </c>
      <c r="J234" s="693">
        <v>-7.6439999999999994E-2</v>
      </c>
      <c r="K234" s="703" t="s">
        <v>323</v>
      </c>
    </row>
    <row r="235" spans="1:11" ht="14.4" customHeight="1" thickBot="1" x14ac:dyDescent="0.35">
      <c r="A235" s="712" t="s">
        <v>549</v>
      </c>
      <c r="B235" s="692">
        <v>0</v>
      </c>
      <c r="C235" s="692">
        <v>1.5495399999999999</v>
      </c>
      <c r="D235" s="693">
        <v>1.5495399999999999</v>
      </c>
      <c r="E235" s="702" t="s">
        <v>334</v>
      </c>
      <c r="F235" s="692">
        <v>1.5505250278989999</v>
      </c>
      <c r="G235" s="693">
        <v>0.38763125697400003</v>
      </c>
      <c r="H235" s="695">
        <v>0</v>
      </c>
      <c r="I235" s="692">
        <v>0</v>
      </c>
      <c r="J235" s="693">
        <v>-0.38763125697400003</v>
      </c>
      <c r="K235" s="696">
        <v>0</v>
      </c>
    </row>
    <row r="236" spans="1:11" ht="14.4" customHeight="1" thickBot="1" x14ac:dyDescent="0.35">
      <c r="A236" s="713" t="s">
        <v>550</v>
      </c>
      <c r="B236" s="697">
        <v>0</v>
      </c>
      <c r="C236" s="697">
        <v>1.5495399999999999</v>
      </c>
      <c r="D236" s="698">
        <v>1.5495399999999999</v>
      </c>
      <c r="E236" s="699" t="s">
        <v>334</v>
      </c>
      <c r="F236" s="697">
        <v>1.5505250278989999</v>
      </c>
      <c r="G236" s="698">
        <v>0.38763125697400003</v>
      </c>
      <c r="H236" s="700">
        <v>0</v>
      </c>
      <c r="I236" s="697">
        <v>0</v>
      </c>
      <c r="J236" s="698">
        <v>-0.38763125697400003</v>
      </c>
      <c r="K236" s="705">
        <v>0</v>
      </c>
    </row>
    <row r="237" spans="1:11" ht="14.4" customHeight="1" thickBot="1" x14ac:dyDescent="0.35">
      <c r="A237" s="714" t="s">
        <v>551</v>
      </c>
      <c r="B237" s="692">
        <v>0</v>
      </c>
      <c r="C237" s="692">
        <v>1.5495399999999999</v>
      </c>
      <c r="D237" s="693">
        <v>1.5495399999999999</v>
      </c>
      <c r="E237" s="702" t="s">
        <v>334</v>
      </c>
      <c r="F237" s="692">
        <v>1.5505250278989999</v>
      </c>
      <c r="G237" s="693">
        <v>0.38763125697400003</v>
      </c>
      <c r="H237" s="695">
        <v>0</v>
      </c>
      <c r="I237" s="692">
        <v>0</v>
      </c>
      <c r="J237" s="693">
        <v>-0.38763125697400003</v>
      </c>
      <c r="K237" s="696">
        <v>0</v>
      </c>
    </row>
    <row r="238" spans="1:11" ht="14.4" customHeight="1" thickBot="1" x14ac:dyDescent="0.35">
      <c r="A238" s="711" t="s">
        <v>552</v>
      </c>
      <c r="B238" s="692">
        <v>2214.5653891594402</v>
      </c>
      <c r="C238" s="692">
        <v>3043.2859600000002</v>
      </c>
      <c r="D238" s="693">
        <v>828.72057084056496</v>
      </c>
      <c r="E238" s="694">
        <v>1.3742136379879999</v>
      </c>
      <c r="F238" s="692">
        <v>2280.8968256132398</v>
      </c>
      <c r="G238" s="693">
        <v>570.22420640331097</v>
      </c>
      <c r="H238" s="695">
        <v>32.449309999999997</v>
      </c>
      <c r="I238" s="692">
        <v>193.23567</v>
      </c>
      <c r="J238" s="693">
        <v>-376.98853640330998</v>
      </c>
      <c r="K238" s="696">
        <v>8.4719163018999996E-2</v>
      </c>
    </row>
    <row r="239" spans="1:11" ht="14.4" customHeight="1" thickBot="1" x14ac:dyDescent="0.35">
      <c r="A239" s="712" t="s">
        <v>553</v>
      </c>
      <c r="B239" s="692">
        <v>0</v>
      </c>
      <c r="C239" s="692">
        <v>96.409779999999998</v>
      </c>
      <c r="D239" s="693">
        <v>96.409779999999998</v>
      </c>
      <c r="E239" s="702" t="s">
        <v>334</v>
      </c>
      <c r="F239" s="692">
        <v>0</v>
      </c>
      <c r="G239" s="693">
        <v>0</v>
      </c>
      <c r="H239" s="695">
        <v>0</v>
      </c>
      <c r="I239" s="692">
        <v>28.324999999999999</v>
      </c>
      <c r="J239" s="693">
        <v>28.324999999999999</v>
      </c>
      <c r="K239" s="703" t="s">
        <v>323</v>
      </c>
    </row>
    <row r="240" spans="1:11" ht="14.4" customHeight="1" thickBot="1" x14ac:dyDescent="0.35">
      <c r="A240" s="713" t="s">
        <v>554</v>
      </c>
      <c r="B240" s="697">
        <v>0</v>
      </c>
      <c r="C240" s="697">
        <v>96.409779999999998</v>
      </c>
      <c r="D240" s="698">
        <v>96.409779999999998</v>
      </c>
      <c r="E240" s="699" t="s">
        <v>334</v>
      </c>
      <c r="F240" s="697">
        <v>0</v>
      </c>
      <c r="G240" s="698">
        <v>0</v>
      </c>
      <c r="H240" s="700">
        <v>0</v>
      </c>
      <c r="I240" s="697">
        <v>28.324999999999999</v>
      </c>
      <c r="J240" s="698">
        <v>28.324999999999999</v>
      </c>
      <c r="K240" s="701" t="s">
        <v>323</v>
      </c>
    </row>
    <row r="241" spans="1:11" ht="14.4" customHeight="1" thickBot="1" x14ac:dyDescent="0.35">
      <c r="A241" s="714" t="s">
        <v>555</v>
      </c>
      <c r="B241" s="692">
        <v>0</v>
      </c>
      <c r="C241" s="692">
        <v>96.409779999999998</v>
      </c>
      <c r="D241" s="693">
        <v>96.409779999999998</v>
      </c>
      <c r="E241" s="702" t="s">
        <v>334</v>
      </c>
      <c r="F241" s="692">
        <v>0</v>
      </c>
      <c r="G241" s="693">
        <v>0</v>
      </c>
      <c r="H241" s="695">
        <v>0</v>
      </c>
      <c r="I241" s="692">
        <v>28.324999999999999</v>
      </c>
      <c r="J241" s="693">
        <v>28.324999999999999</v>
      </c>
      <c r="K241" s="703" t="s">
        <v>323</v>
      </c>
    </row>
    <row r="242" spans="1:11" ht="14.4" customHeight="1" thickBot="1" x14ac:dyDescent="0.35">
      <c r="A242" s="717" t="s">
        <v>556</v>
      </c>
      <c r="B242" s="697">
        <v>2214.5653891594402</v>
      </c>
      <c r="C242" s="697">
        <v>2946.8761800000002</v>
      </c>
      <c r="D242" s="698">
        <v>732.31079084056501</v>
      </c>
      <c r="E242" s="704">
        <v>1.330679235946</v>
      </c>
      <c r="F242" s="697">
        <v>2280.8968256132398</v>
      </c>
      <c r="G242" s="698">
        <v>570.22420640331097</v>
      </c>
      <c r="H242" s="700">
        <v>32.449309999999997</v>
      </c>
      <c r="I242" s="697">
        <v>164.91067000000001</v>
      </c>
      <c r="J242" s="698">
        <v>-405.31353640331099</v>
      </c>
      <c r="K242" s="705">
        <v>7.2300802100000006E-2</v>
      </c>
    </row>
    <row r="243" spans="1:11" ht="14.4" customHeight="1" thickBot="1" x14ac:dyDescent="0.35">
      <c r="A243" s="713" t="s">
        <v>557</v>
      </c>
      <c r="B243" s="697">
        <v>0</v>
      </c>
      <c r="C243" s="697">
        <v>117.10833</v>
      </c>
      <c r="D243" s="698">
        <v>117.10833</v>
      </c>
      <c r="E243" s="699" t="s">
        <v>323</v>
      </c>
      <c r="F243" s="697">
        <v>0</v>
      </c>
      <c r="G243" s="698">
        <v>0</v>
      </c>
      <c r="H243" s="700">
        <v>2.7000000000000001E-3</v>
      </c>
      <c r="I243" s="697">
        <v>4.7000000000000002E-3</v>
      </c>
      <c r="J243" s="698">
        <v>4.7000000000000002E-3</v>
      </c>
      <c r="K243" s="701" t="s">
        <v>323</v>
      </c>
    </row>
    <row r="244" spans="1:11" ht="14.4" customHeight="1" thickBot="1" x14ac:dyDescent="0.35">
      <c r="A244" s="714" t="s">
        <v>558</v>
      </c>
      <c r="B244" s="692">
        <v>0</v>
      </c>
      <c r="C244" s="692">
        <v>7.3299999999999997E-3</v>
      </c>
      <c r="D244" s="693">
        <v>7.3299999999999997E-3</v>
      </c>
      <c r="E244" s="702" t="s">
        <v>323</v>
      </c>
      <c r="F244" s="692">
        <v>0</v>
      </c>
      <c r="G244" s="693">
        <v>0</v>
      </c>
      <c r="H244" s="695">
        <v>2.7000000000000001E-3</v>
      </c>
      <c r="I244" s="692">
        <v>4.7000000000000002E-3</v>
      </c>
      <c r="J244" s="693">
        <v>4.7000000000000002E-3</v>
      </c>
      <c r="K244" s="703" t="s">
        <v>323</v>
      </c>
    </row>
    <row r="245" spans="1:11" ht="14.4" customHeight="1" thickBot="1" x14ac:dyDescent="0.35">
      <c r="A245" s="714" t="s">
        <v>559</v>
      </c>
      <c r="B245" s="692">
        <v>0</v>
      </c>
      <c r="C245" s="692">
        <v>0.09</v>
      </c>
      <c r="D245" s="693">
        <v>0.09</v>
      </c>
      <c r="E245" s="702" t="s">
        <v>334</v>
      </c>
      <c r="F245" s="692">
        <v>0</v>
      </c>
      <c r="G245" s="693">
        <v>0</v>
      </c>
      <c r="H245" s="695">
        <v>0</v>
      </c>
      <c r="I245" s="692">
        <v>0</v>
      </c>
      <c r="J245" s="693">
        <v>0</v>
      </c>
      <c r="K245" s="703" t="s">
        <v>323</v>
      </c>
    </row>
    <row r="246" spans="1:11" ht="14.4" customHeight="1" thickBot="1" x14ac:dyDescent="0.35">
      <c r="A246" s="714" t="s">
        <v>560</v>
      </c>
      <c r="B246" s="692">
        <v>0</v>
      </c>
      <c r="C246" s="692">
        <v>117.011</v>
      </c>
      <c r="D246" s="693">
        <v>117.011</v>
      </c>
      <c r="E246" s="702" t="s">
        <v>334</v>
      </c>
      <c r="F246" s="692">
        <v>0</v>
      </c>
      <c r="G246" s="693">
        <v>0</v>
      </c>
      <c r="H246" s="695">
        <v>0</v>
      </c>
      <c r="I246" s="692">
        <v>0</v>
      </c>
      <c r="J246" s="693">
        <v>0</v>
      </c>
      <c r="K246" s="703" t="s">
        <v>323</v>
      </c>
    </row>
    <row r="247" spans="1:11" ht="14.4" customHeight="1" thickBot="1" x14ac:dyDescent="0.35">
      <c r="A247" s="713" t="s">
        <v>561</v>
      </c>
      <c r="B247" s="697">
        <v>2214.5653891594402</v>
      </c>
      <c r="C247" s="697">
        <v>2294.8768500000001</v>
      </c>
      <c r="D247" s="698">
        <v>80.311460840563996</v>
      </c>
      <c r="E247" s="704">
        <v>1.0362651115349999</v>
      </c>
      <c r="F247" s="697">
        <v>2280.8968256132398</v>
      </c>
      <c r="G247" s="698">
        <v>570.22420640331097</v>
      </c>
      <c r="H247" s="700">
        <v>28.925609999999999</v>
      </c>
      <c r="I247" s="697">
        <v>81.404970000000006</v>
      </c>
      <c r="J247" s="698">
        <v>-488.81923640331098</v>
      </c>
      <c r="K247" s="705">
        <v>3.5689895782999997E-2</v>
      </c>
    </row>
    <row r="248" spans="1:11" ht="14.4" customHeight="1" thickBot="1" x14ac:dyDescent="0.35">
      <c r="A248" s="714" t="s">
        <v>562</v>
      </c>
      <c r="B248" s="692">
        <v>0</v>
      </c>
      <c r="C248" s="692">
        <v>0.1</v>
      </c>
      <c r="D248" s="693">
        <v>0.1</v>
      </c>
      <c r="E248" s="702" t="s">
        <v>334</v>
      </c>
      <c r="F248" s="692">
        <v>0</v>
      </c>
      <c r="G248" s="693">
        <v>0</v>
      </c>
      <c r="H248" s="695">
        <v>0</v>
      </c>
      <c r="I248" s="692">
        <v>0</v>
      </c>
      <c r="J248" s="693">
        <v>0</v>
      </c>
      <c r="K248" s="703" t="s">
        <v>323</v>
      </c>
    </row>
    <row r="249" spans="1:11" ht="14.4" customHeight="1" thickBot="1" x14ac:dyDescent="0.35">
      <c r="A249" s="714" t="s">
        <v>563</v>
      </c>
      <c r="B249" s="692">
        <v>10.039205656143</v>
      </c>
      <c r="C249" s="692">
        <v>0</v>
      </c>
      <c r="D249" s="693">
        <v>-10.039205656143</v>
      </c>
      <c r="E249" s="694">
        <v>0</v>
      </c>
      <c r="F249" s="692">
        <v>0</v>
      </c>
      <c r="G249" s="693">
        <v>0</v>
      </c>
      <c r="H249" s="695">
        <v>0</v>
      </c>
      <c r="I249" s="692">
        <v>0</v>
      </c>
      <c r="J249" s="693">
        <v>0</v>
      </c>
      <c r="K249" s="696">
        <v>0</v>
      </c>
    </row>
    <row r="250" spans="1:11" ht="14.4" customHeight="1" thickBot="1" x14ac:dyDescent="0.35">
      <c r="A250" s="714" t="s">
        <v>564</v>
      </c>
      <c r="B250" s="692">
        <v>2000.0002005373101</v>
      </c>
      <c r="C250" s="692">
        <v>0</v>
      </c>
      <c r="D250" s="693">
        <v>-2000.0002005373101</v>
      </c>
      <c r="E250" s="694">
        <v>0</v>
      </c>
      <c r="F250" s="692">
        <v>2000</v>
      </c>
      <c r="G250" s="693">
        <v>500</v>
      </c>
      <c r="H250" s="695">
        <v>0</v>
      </c>
      <c r="I250" s="692">
        <v>0</v>
      </c>
      <c r="J250" s="693">
        <v>-500</v>
      </c>
      <c r="K250" s="696">
        <v>0</v>
      </c>
    </row>
    <row r="251" spans="1:11" ht="14.4" customHeight="1" thickBot="1" x14ac:dyDescent="0.35">
      <c r="A251" s="714" t="s">
        <v>565</v>
      </c>
      <c r="B251" s="692">
        <v>0</v>
      </c>
      <c r="C251" s="692">
        <v>1990.14</v>
      </c>
      <c r="D251" s="693">
        <v>1990.14</v>
      </c>
      <c r="E251" s="702" t="s">
        <v>334</v>
      </c>
      <c r="F251" s="692">
        <v>0</v>
      </c>
      <c r="G251" s="693">
        <v>0</v>
      </c>
      <c r="H251" s="695">
        <v>0</v>
      </c>
      <c r="I251" s="692">
        <v>0</v>
      </c>
      <c r="J251" s="693">
        <v>0</v>
      </c>
      <c r="K251" s="696">
        <v>0</v>
      </c>
    </row>
    <row r="252" spans="1:11" ht="14.4" customHeight="1" thickBot="1" x14ac:dyDescent="0.35">
      <c r="A252" s="714" t="s">
        <v>566</v>
      </c>
      <c r="B252" s="692">
        <v>204.52598296597699</v>
      </c>
      <c r="C252" s="692">
        <v>304.63684999999998</v>
      </c>
      <c r="D252" s="693">
        <v>100.110867034023</v>
      </c>
      <c r="E252" s="694">
        <v>1.489477501011</v>
      </c>
      <c r="F252" s="692">
        <v>280.89682561324202</v>
      </c>
      <c r="G252" s="693">
        <v>70.224206403310006</v>
      </c>
      <c r="H252" s="695">
        <v>28.925609999999999</v>
      </c>
      <c r="I252" s="692">
        <v>81.404970000000006</v>
      </c>
      <c r="J252" s="693">
        <v>11.180763596688999</v>
      </c>
      <c r="K252" s="696">
        <v>0.28980380900399999</v>
      </c>
    </row>
    <row r="253" spans="1:11" ht="14.4" customHeight="1" thickBot="1" x14ac:dyDescent="0.35">
      <c r="A253" s="713" t="s">
        <v>567</v>
      </c>
      <c r="B253" s="697">
        <v>0</v>
      </c>
      <c r="C253" s="697">
        <v>534.89099999999996</v>
      </c>
      <c r="D253" s="698">
        <v>534.89099999999996</v>
      </c>
      <c r="E253" s="699" t="s">
        <v>323</v>
      </c>
      <c r="F253" s="697">
        <v>0</v>
      </c>
      <c r="G253" s="698">
        <v>0</v>
      </c>
      <c r="H253" s="700">
        <v>3.5209999999999999</v>
      </c>
      <c r="I253" s="697">
        <v>83.501000000000005</v>
      </c>
      <c r="J253" s="698">
        <v>83.501000000000005</v>
      </c>
      <c r="K253" s="701" t="s">
        <v>323</v>
      </c>
    </row>
    <row r="254" spans="1:11" ht="14.4" customHeight="1" thickBot="1" x14ac:dyDescent="0.35">
      <c r="A254" s="714" t="s">
        <v>568</v>
      </c>
      <c r="B254" s="692">
        <v>0</v>
      </c>
      <c r="C254" s="692">
        <v>534.89099999999996</v>
      </c>
      <c r="D254" s="693">
        <v>534.89099999999996</v>
      </c>
      <c r="E254" s="702" t="s">
        <v>323</v>
      </c>
      <c r="F254" s="692">
        <v>0</v>
      </c>
      <c r="G254" s="693">
        <v>0</v>
      </c>
      <c r="H254" s="695">
        <v>3.5209999999999999</v>
      </c>
      <c r="I254" s="692">
        <v>83.501000000000005</v>
      </c>
      <c r="J254" s="693">
        <v>83.501000000000005</v>
      </c>
      <c r="K254" s="703" t="s">
        <v>323</v>
      </c>
    </row>
    <row r="255" spans="1:11" ht="14.4" customHeight="1" thickBot="1" x14ac:dyDescent="0.35">
      <c r="A255" s="711" t="s">
        <v>569</v>
      </c>
      <c r="B255" s="692">
        <v>1183.27629385623</v>
      </c>
      <c r="C255" s="692">
        <v>1112.2856300000001</v>
      </c>
      <c r="D255" s="693">
        <v>-70.990663856227002</v>
      </c>
      <c r="E255" s="694">
        <v>0.94000499779699997</v>
      </c>
      <c r="F255" s="692">
        <v>19.339681314202998</v>
      </c>
      <c r="G255" s="693">
        <v>4.83492032855</v>
      </c>
      <c r="H255" s="695">
        <v>876.505</v>
      </c>
      <c r="I255" s="692">
        <v>889.56299999999999</v>
      </c>
      <c r="J255" s="693">
        <v>884.728079671449</v>
      </c>
      <c r="K255" s="696">
        <v>45.996776552189999</v>
      </c>
    </row>
    <row r="256" spans="1:11" ht="14.4" customHeight="1" thickBot="1" x14ac:dyDescent="0.35">
      <c r="A256" s="717" t="s">
        <v>570</v>
      </c>
      <c r="B256" s="697">
        <v>1183.27629385623</v>
      </c>
      <c r="C256" s="697">
        <v>1112.2856300000001</v>
      </c>
      <c r="D256" s="698">
        <v>-70.990663856227002</v>
      </c>
      <c r="E256" s="704">
        <v>0.94000499779699997</v>
      </c>
      <c r="F256" s="697">
        <v>19.339681314202998</v>
      </c>
      <c r="G256" s="698">
        <v>4.83492032855</v>
      </c>
      <c r="H256" s="700">
        <v>876.505</v>
      </c>
      <c r="I256" s="697">
        <v>889.56299999999999</v>
      </c>
      <c r="J256" s="698">
        <v>884.728079671449</v>
      </c>
      <c r="K256" s="705">
        <v>45.996776552189999</v>
      </c>
    </row>
    <row r="257" spans="1:11" ht="14.4" customHeight="1" thickBot="1" x14ac:dyDescent="0.35">
      <c r="A257" s="713" t="s">
        <v>571</v>
      </c>
      <c r="B257" s="697">
        <v>1122.22307540417</v>
      </c>
      <c r="C257" s="697">
        <v>1033.9376299999999</v>
      </c>
      <c r="D257" s="698">
        <v>-88.285445404167007</v>
      </c>
      <c r="E257" s="704">
        <v>0.92132986093400004</v>
      </c>
      <c r="F257" s="697">
        <v>19.339681314202998</v>
      </c>
      <c r="G257" s="698">
        <v>4.83492032855</v>
      </c>
      <c r="H257" s="700">
        <v>869.976</v>
      </c>
      <c r="I257" s="697">
        <v>869.976</v>
      </c>
      <c r="J257" s="698">
        <v>865.14107967144901</v>
      </c>
      <c r="K257" s="705">
        <v>44.983988405281998</v>
      </c>
    </row>
    <row r="258" spans="1:11" ht="14.4" customHeight="1" thickBot="1" x14ac:dyDescent="0.35">
      <c r="A258" s="714" t="s">
        <v>572</v>
      </c>
      <c r="B258" s="692">
        <v>959.39679263841595</v>
      </c>
      <c r="C258" s="692">
        <v>905.94163000000003</v>
      </c>
      <c r="D258" s="693">
        <v>-53.455162638415999</v>
      </c>
      <c r="E258" s="694">
        <v>0.94428252934599999</v>
      </c>
      <c r="F258" s="692">
        <v>0</v>
      </c>
      <c r="G258" s="693">
        <v>0</v>
      </c>
      <c r="H258" s="695">
        <v>869.976</v>
      </c>
      <c r="I258" s="692">
        <v>869.976</v>
      </c>
      <c r="J258" s="693">
        <v>869.976</v>
      </c>
      <c r="K258" s="703" t="s">
        <v>323</v>
      </c>
    </row>
    <row r="259" spans="1:11" ht="14.4" customHeight="1" thickBot="1" x14ac:dyDescent="0.35">
      <c r="A259" s="714" t="s">
        <v>573</v>
      </c>
      <c r="B259" s="692">
        <v>162.82628276575099</v>
      </c>
      <c r="C259" s="692">
        <v>127.996</v>
      </c>
      <c r="D259" s="693">
        <v>-34.830282765751001</v>
      </c>
      <c r="E259" s="694">
        <v>0.78608930834599999</v>
      </c>
      <c r="F259" s="692">
        <v>19.339681314202998</v>
      </c>
      <c r="G259" s="693">
        <v>4.83492032855</v>
      </c>
      <c r="H259" s="695">
        <v>0</v>
      </c>
      <c r="I259" s="692">
        <v>0</v>
      </c>
      <c r="J259" s="693">
        <v>-4.83492032855</v>
      </c>
      <c r="K259" s="696">
        <v>0</v>
      </c>
    </row>
    <row r="260" spans="1:11" ht="14.4" customHeight="1" thickBot="1" x14ac:dyDescent="0.35">
      <c r="A260" s="716" t="s">
        <v>574</v>
      </c>
      <c r="B260" s="692">
        <v>61.053218452058999</v>
      </c>
      <c r="C260" s="692">
        <v>78.347999999999999</v>
      </c>
      <c r="D260" s="693">
        <v>17.294781547940001</v>
      </c>
      <c r="E260" s="694">
        <v>1.283273871327</v>
      </c>
      <c r="F260" s="692">
        <v>0</v>
      </c>
      <c r="G260" s="693">
        <v>0</v>
      </c>
      <c r="H260" s="695">
        <v>6.5289999999999999</v>
      </c>
      <c r="I260" s="692">
        <v>19.587</v>
      </c>
      <c r="J260" s="693">
        <v>19.587</v>
      </c>
      <c r="K260" s="703" t="s">
        <v>323</v>
      </c>
    </row>
    <row r="261" spans="1:11" ht="14.4" customHeight="1" thickBot="1" x14ac:dyDescent="0.35">
      <c r="A261" s="714" t="s">
        <v>575</v>
      </c>
      <c r="B261" s="692">
        <v>61.053218452058999</v>
      </c>
      <c r="C261" s="692">
        <v>78.347999999999999</v>
      </c>
      <c r="D261" s="693">
        <v>17.294781547940001</v>
      </c>
      <c r="E261" s="694">
        <v>1.283273871327</v>
      </c>
      <c r="F261" s="692">
        <v>0</v>
      </c>
      <c r="G261" s="693">
        <v>0</v>
      </c>
      <c r="H261" s="695">
        <v>6.5289999999999999</v>
      </c>
      <c r="I261" s="692">
        <v>19.587</v>
      </c>
      <c r="J261" s="693">
        <v>19.587</v>
      </c>
      <c r="K261" s="703" t="s">
        <v>323</v>
      </c>
    </row>
    <row r="262" spans="1:11" ht="14.4" customHeight="1" thickBot="1" x14ac:dyDescent="0.35">
      <c r="A262" s="710" t="s">
        <v>576</v>
      </c>
      <c r="B262" s="692">
        <v>18357.929691672602</v>
      </c>
      <c r="C262" s="692">
        <v>21395.204570000002</v>
      </c>
      <c r="D262" s="693">
        <v>3037.2748783273901</v>
      </c>
      <c r="E262" s="694">
        <v>1.165447571122</v>
      </c>
      <c r="F262" s="692">
        <v>17935.561777846498</v>
      </c>
      <c r="G262" s="693">
        <v>4483.8904444616201</v>
      </c>
      <c r="H262" s="695">
        <v>1802.5954099999999</v>
      </c>
      <c r="I262" s="692">
        <v>5024.5684600000004</v>
      </c>
      <c r="J262" s="693">
        <v>540.67801553837796</v>
      </c>
      <c r="K262" s="696">
        <v>0.280145585749</v>
      </c>
    </row>
    <row r="263" spans="1:11" ht="14.4" customHeight="1" thickBot="1" x14ac:dyDescent="0.35">
      <c r="A263" s="715" t="s">
        <v>577</v>
      </c>
      <c r="B263" s="697">
        <v>18357.929691672602</v>
      </c>
      <c r="C263" s="697">
        <v>21395.204570000002</v>
      </c>
      <c r="D263" s="698">
        <v>3037.2748783273901</v>
      </c>
      <c r="E263" s="704">
        <v>1.165447571122</v>
      </c>
      <c r="F263" s="697">
        <v>17935.561777846498</v>
      </c>
      <c r="G263" s="698">
        <v>4483.8904444616201</v>
      </c>
      <c r="H263" s="700">
        <v>1802.5954099999999</v>
      </c>
      <c r="I263" s="697">
        <v>5024.5684600000004</v>
      </c>
      <c r="J263" s="698">
        <v>540.67801553837796</v>
      </c>
      <c r="K263" s="705">
        <v>0.280145585749</v>
      </c>
    </row>
    <row r="264" spans="1:11" ht="14.4" customHeight="1" thickBot="1" x14ac:dyDescent="0.35">
      <c r="A264" s="717" t="s">
        <v>54</v>
      </c>
      <c r="B264" s="697">
        <v>18357.929691672602</v>
      </c>
      <c r="C264" s="697">
        <v>21395.204570000002</v>
      </c>
      <c r="D264" s="698">
        <v>3037.2748783273901</v>
      </c>
      <c r="E264" s="704">
        <v>1.165447571122</v>
      </c>
      <c r="F264" s="697">
        <v>17935.561777846498</v>
      </c>
      <c r="G264" s="698">
        <v>4483.8904444616201</v>
      </c>
      <c r="H264" s="700">
        <v>1802.5954099999999</v>
      </c>
      <c r="I264" s="697">
        <v>5024.5684600000004</v>
      </c>
      <c r="J264" s="698">
        <v>540.67801553837796</v>
      </c>
      <c r="K264" s="705">
        <v>0.280145585749</v>
      </c>
    </row>
    <row r="265" spans="1:11" ht="14.4" customHeight="1" thickBot="1" x14ac:dyDescent="0.35">
      <c r="A265" s="716" t="s">
        <v>578</v>
      </c>
      <c r="B265" s="692">
        <v>0</v>
      </c>
      <c r="C265" s="692">
        <v>0</v>
      </c>
      <c r="D265" s="693">
        <v>0</v>
      </c>
      <c r="E265" s="694">
        <v>1</v>
      </c>
      <c r="F265" s="692">
        <v>365.27680701765001</v>
      </c>
      <c r="G265" s="693">
        <v>91.319201754412006</v>
      </c>
      <c r="H265" s="695">
        <v>-35.197220000000002</v>
      </c>
      <c r="I265" s="692">
        <v>13.394</v>
      </c>
      <c r="J265" s="693">
        <v>-77.925201754412001</v>
      </c>
      <c r="K265" s="696">
        <v>3.6668082238999998E-2</v>
      </c>
    </row>
    <row r="266" spans="1:11" ht="14.4" customHeight="1" thickBot="1" x14ac:dyDescent="0.35">
      <c r="A266" s="714" t="s">
        <v>579</v>
      </c>
      <c r="B266" s="692">
        <v>0</v>
      </c>
      <c r="C266" s="692">
        <v>0</v>
      </c>
      <c r="D266" s="693">
        <v>0</v>
      </c>
      <c r="E266" s="694">
        <v>1</v>
      </c>
      <c r="F266" s="692">
        <v>31</v>
      </c>
      <c r="G266" s="693">
        <v>7.75</v>
      </c>
      <c r="H266" s="695">
        <v>8.0180000000000007</v>
      </c>
      <c r="I266" s="692">
        <v>8.0180000000000007</v>
      </c>
      <c r="J266" s="693">
        <v>0.26800000000000002</v>
      </c>
      <c r="K266" s="696">
        <v>0.25864516128999998</v>
      </c>
    </row>
    <row r="267" spans="1:11" ht="14.4" customHeight="1" thickBot="1" x14ac:dyDescent="0.35">
      <c r="A267" s="714" t="s">
        <v>580</v>
      </c>
      <c r="B267" s="692">
        <v>0</v>
      </c>
      <c r="C267" s="692">
        <v>0</v>
      </c>
      <c r="D267" s="693">
        <v>0</v>
      </c>
      <c r="E267" s="694">
        <v>1</v>
      </c>
      <c r="F267" s="692">
        <v>334.27680701765001</v>
      </c>
      <c r="G267" s="693">
        <v>83.569201754412006</v>
      </c>
      <c r="H267" s="695">
        <v>-43.215220000000002</v>
      </c>
      <c r="I267" s="692">
        <v>5.3760000000000003</v>
      </c>
      <c r="J267" s="693">
        <v>-78.193201754412001</v>
      </c>
      <c r="K267" s="696">
        <v>1.6082479810000001E-2</v>
      </c>
    </row>
    <row r="268" spans="1:11" ht="14.4" customHeight="1" thickBot="1" x14ac:dyDescent="0.35">
      <c r="A268" s="713" t="s">
        <v>581</v>
      </c>
      <c r="B268" s="697">
        <v>509.430481918635</v>
      </c>
      <c r="C268" s="697">
        <v>450.50200000000001</v>
      </c>
      <c r="D268" s="698">
        <v>-58.928481918635001</v>
      </c>
      <c r="E268" s="704">
        <v>0.88432478226099998</v>
      </c>
      <c r="F268" s="697">
        <v>486.65000225167501</v>
      </c>
      <c r="G268" s="698">
        <v>121.66250056291901</v>
      </c>
      <c r="H268" s="700">
        <v>29.626000000000001</v>
      </c>
      <c r="I268" s="697">
        <v>90.89</v>
      </c>
      <c r="J268" s="698">
        <v>-30.772500562918001</v>
      </c>
      <c r="K268" s="705">
        <v>0.186766669227</v>
      </c>
    </row>
    <row r="269" spans="1:11" ht="14.4" customHeight="1" thickBot="1" x14ac:dyDescent="0.35">
      <c r="A269" s="714" t="s">
        <v>582</v>
      </c>
      <c r="B269" s="692">
        <v>509.430481918635</v>
      </c>
      <c r="C269" s="692">
        <v>450.50200000000001</v>
      </c>
      <c r="D269" s="693">
        <v>-58.928481918635001</v>
      </c>
      <c r="E269" s="694">
        <v>0.88432478226099998</v>
      </c>
      <c r="F269" s="692">
        <v>486.65000225167501</v>
      </c>
      <c r="G269" s="693">
        <v>121.66250056291901</v>
      </c>
      <c r="H269" s="695">
        <v>29.626000000000001</v>
      </c>
      <c r="I269" s="692">
        <v>90.89</v>
      </c>
      <c r="J269" s="693">
        <v>-30.772500562918001</v>
      </c>
      <c r="K269" s="696">
        <v>0.186766669227</v>
      </c>
    </row>
    <row r="270" spans="1:11" ht="14.4" customHeight="1" thickBot="1" x14ac:dyDescent="0.35">
      <c r="A270" s="713" t="s">
        <v>583</v>
      </c>
      <c r="B270" s="697">
        <v>2473.0564088185502</v>
      </c>
      <c r="C270" s="697">
        <v>2044.63904</v>
      </c>
      <c r="D270" s="698">
        <v>-428.41736881854899</v>
      </c>
      <c r="E270" s="704">
        <v>0.82676603441300001</v>
      </c>
      <c r="F270" s="697">
        <v>2385.9875620365601</v>
      </c>
      <c r="G270" s="698">
        <v>596.49689050913901</v>
      </c>
      <c r="H270" s="700">
        <v>172.23902000000001</v>
      </c>
      <c r="I270" s="697">
        <v>481.31695999999999</v>
      </c>
      <c r="J270" s="698">
        <v>-115.179930509139</v>
      </c>
      <c r="K270" s="705">
        <v>0.20172651679199999</v>
      </c>
    </row>
    <row r="271" spans="1:11" ht="14.4" customHeight="1" thickBot="1" x14ac:dyDescent="0.35">
      <c r="A271" s="714" t="s">
        <v>584</v>
      </c>
      <c r="B271" s="692">
        <v>2378.93905978768</v>
      </c>
      <c r="C271" s="692">
        <v>1975.644</v>
      </c>
      <c r="D271" s="693">
        <v>-403.295059787681</v>
      </c>
      <c r="E271" s="694">
        <v>0.83047272349000001</v>
      </c>
      <c r="F271" s="692">
        <v>2307.43048157053</v>
      </c>
      <c r="G271" s="693">
        <v>576.85762039263204</v>
      </c>
      <c r="H271" s="695">
        <v>166.13</v>
      </c>
      <c r="I271" s="692">
        <v>462.5</v>
      </c>
      <c r="J271" s="693">
        <v>-114.357620392632</v>
      </c>
      <c r="K271" s="696">
        <v>0.20043940811800001</v>
      </c>
    </row>
    <row r="272" spans="1:11" ht="14.4" customHeight="1" thickBot="1" x14ac:dyDescent="0.35">
      <c r="A272" s="714" t="s">
        <v>585</v>
      </c>
      <c r="B272" s="692">
        <v>21.324401168323998</v>
      </c>
      <c r="C272" s="692">
        <v>6.0467000000000004</v>
      </c>
      <c r="D272" s="693">
        <v>-15.277701168324</v>
      </c>
      <c r="E272" s="694">
        <v>0.28355778679400001</v>
      </c>
      <c r="F272" s="692">
        <v>11.162844685107</v>
      </c>
      <c r="G272" s="693">
        <v>2.790711171276</v>
      </c>
      <c r="H272" s="695">
        <v>0</v>
      </c>
      <c r="I272" s="692">
        <v>2.5326</v>
      </c>
      <c r="J272" s="693">
        <v>-0.25811117127599997</v>
      </c>
      <c r="K272" s="696">
        <v>0.22687765273400001</v>
      </c>
    </row>
    <row r="273" spans="1:11" ht="14.4" customHeight="1" thickBot="1" x14ac:dyDescent="0.35">
      <c r="A273" s="714" t="s">
        <v>586</v>
      </c>
      <c r="B273" s="692">
        <v>72.792947862543997</v>
      </c>
      <c r="C273" s="692">
        <v>62.948340000000002</v>
      </c>
      <c r="D273" s="693">
        <v>-9.8446078625440006</v>
      </c>
      <c r="E273" s="694">
        <v>0.86475876919899997</v>
      </c>
      <c r="F273" s="692">
        <v>67.394235780917995</v>
      </c>
      <c r="G273" s="693">
        <v>16.848558945229001</v>
      </c>
      <c r="H273" s="695">
        <v>6.1090200000000001</v>
      </c>
      <c r="I273" s="692">
        <v>16.28436</v>
      </c>
      <c r="J273" s="693">
        <v>-0.56419894522900005</v>
      </c>
      <c r="K273" s="696">
        <v>0.24162837980499999</v>
      </c>
    </row>
    <row r="274" spans="1:11" ht="14.4" customHeight="1" thickBot="1" x14ac:dyDescent="0.35">
      <c r="A274" s="713" t="s">
        <v>587</v>
      </c>
      <c r="B274" s="697">
        <v>1767.9353878859699</v>
      </c>
      <c r="C274" s="697">
        <v>1690.1716100000001</v>
      </c>
      <c r="D274" s="698">
        <v>-77.763777885973994</v>
      </c>
      <c r="E274" s="704">
        <v>0.956014355265</v>
      </c>
      <c r="F274" s="697">
        <v>1653.8720668631299</v>
      </c>
      <c r="G274" s="698">
        <v>413.46801671578402</v>
      </c>
      <c r="H274" s="700">
        <v>147.6747</v>
      </c>
      <c r="I274" s="697">
        <v>422.08850000000001</v>
      </c>
      <c r="J274" s="698">
        <v>8.6204832842160002</v>
      </c>
      <c r="K274" s="705">
        <v>0.25521230357300001</v>
      </c>
    </row>
    <row r="275" spans="1:11" ht="14.4" customHeight="1" thickBot="1" x14ac:dyDescent="0.35">
      <c r="A275" s="714" t="s">
        <v>588</v>
      </c>
      <c r="B275" s="692">
        <v>1767.9353878859699</v>
      </c>
      <c r="C275" s="692">
        <v>1690.1716100000001</v>
      </c>
      <c r="D275" s="693">
        <v>-77.763777885973994</v>
      </c>
      <c r="E275" s="694">
        <v>0.956014355265</v>
      </c>
      <c r="F275" s="692">
        <v>1653.8720668631299</v>
      </c>
      <c r="G275" s="693">
        <v>413.46801671578402</v>
      </c>
      <c r="H275" s="695">
        <v>147.6747</v>
      </c>
      <c r="I275" s="692">
        <v>422.08850000000001</v>
      </c>
      <c r="J275" s="693">
        <v>8.6204832842160002</v>
      </c>
      <c r="K275" s="696">
        <v>0.25521230357300001</v>
      </c>
    </row>
    <row r="276" spans="1:11" ht="14.4" customHeight="1" thickBot="1" x14ac:dyDescent="0.35">
      <c r="A276" s="713" t="s">
        <v>589</v>
      </c>
      <c r="B276" s="697">
        <v>0</v>
      </c>
      <c r="C276" s="697">
        <v>17.234999999999999</v>
      </c>
      <c r="D276" s="698">
        <v>17.234999999999999</v>
      </c>
      <c r="E276" s="699" t="s">
        <v>334</v>
      </c>
      <c r="F276" s="697">
        <v>0</v>
      </c>
      <c r="G276" s="698">
        <v>0</v>
      </c>
      <c r="H276" s="700">
        <v>3.0510000000000002</v>
      </c>
      <c r="I276" s="697">
        <v>3.5790000000000002</v>
      </c>
      <c r="J276" s="698">
        <v>3.5790000000000002</v>
      </c>
      <c r="K276" s="701" t="s">
        <v>334</v>
      </c>
    </row>
    <row r="277" spans="1:11" ht="14.4" customHeight="1" thickBot="1" x14ac:dyDescent="0.35">
      <c r="A277" s="714" t="s">
        <v>590</v>
      </c>
      <c r="B277" s="692">
        <v>0</v>
      </c>
      <c r="C277" s="692">
        <v>17.234999999999999</v>
      </c>
      <c r="D277" s="693">
        <v>17.234999999999999</v>
      </c>
      <c r="E277" s="702" t="s">
        <v>334</v>
      </c>
      <c r="F277" s="692">
        <v>0</v>
      </c>
      <c r="G277" s="693">
        <v>0</v>
      </c>
      <c r="H277" s="695">
        <v>3.0510000000000002</v>
      </c>
      <c r="I277" s="692">
        <v>3.5790000000000002</v>
      </c>
      <c r="J277" s="693">
        <v>3.5790000000000002</v>
      </c>
      <c r="K277" s="703" t="s">
        <v>334</v>
      </c>
    </row>
    <row r="278" spans="1:11" ht="14.4" customHeight="1" thickBot="1" x14ac:dyDescent="0.35">
      <c r="A278" s="713" t="s">
        <v>591</v>
      </c>
      <c r="B278" s="697">
        <v>2734.5059149949502</v>
      </c>
      <c r="C278" s="697">
        <v>2616.3420999999998</v>
      </c>
      <c r="D278" s="698">
        <v>-118.16381499494901</v>
      </c>
      <c r="E278" s="704">
        <v>0.95678787368899998</v>
      </c>
      <c r="F278" s="697">
        <v>3028.3785221634198</v>
      </c>
      <c r="G278" s="698">
        <v>757.09463054085495</v>
      </c>
      <c r="H278" s="700">
        <v>234.10085000000001</v>
      </c>
      <c r="I278" s="697">
        <v>568.56172000000004</v>
      </c>
      <c r="J278" s="698">
        <v>-188.532910540855</v>
      </c>
      <c r="K278" s="705">
        <v>0.187744601884</v>
      </c>
    </row>
    <row r="279" spans="1:11" ht="14.4" customHeight="1" thickBot="1" x14ac:dyDescent="0.35">
      <c r="A279" s="714" t="s">
        <v>592</v>
      </c>
      <c r="B279" s="692">
        <v>2734.5059149949502</v>
      </c>
      <c r="C279" s="692">
        <v>2616.3420999999998</v>
      </c>
      <c r="D279" s="693">
        <v>-118.16381499494901</v>
      </c>
      <c r="E279" s="694">
        <v>0.95678787368899998</v>
      </c>
      <c r="F279" s="692">
        <v>3028.3785221634198</v>
      </c>
      <c r="G279" s="693">
        <v>757.09463054085495</v>
      </c>
      <c r="H279" s="695">
        <v>234.10085000000001</v>
      </c>
      <c r="I279" s="692">
        <v>568.56172000000004</v>
      </c>
      <c r="J279" s="693">
        <v>-188.532910540855</v>
      </c>
      <c r="K279" s="696">
        <v>0.187744601884</v>
      </c>
    </row>
    <row r="280" spans="1:11" ht="14.4" customHeight="1" thickBot="1" x14ac:dyDescent="0.35">
      <c r="A280" s="713" t="s">
        <v>593</v>
      </c>
      <c r="B280" s="697">
        <v>0</v>
      </c>
      <c r="C280" s="697">
        <v>3181.4386500000001</v>
      </c>
      <c r="D280" s="698">
        <v>3181.4386500000001</v>
      </c>
      <c r="E280" s="699" t="s">
        <v>334</v>
      </c>
      <c r="F280" s="697">
        <v>0</v>
      </c>
      <c r="G280" s="698">
        <v>0</v>
      </c>
      <c r="H280" s="700">
        <v>343.17250000000001</v>
      </c>
      <c r="I280" s="697">
        <v>952.96297000000004</v>
      </c>
      <c r="J280" s="698">
        <v>952.96297000000004</v>
      </c>
      <c r="K280" s="701" t="s">
        <v>334</v>
      </c>
    </row>
    <row r="281" spans="1:11" ht="14.4" customHeight="1" thickBot="1" x14ac:dyDescent="0.35">
      <c r="A281" s="714" t="s">
        <v>594</v>
      </c>
      <c r="B281" s="692">
        <v>0</v>
      </c>
      <c r="C281" s="692">
        <v>3181.4386500000001</v>
      </c>
      <c r="D281" s="693">
        <v>3181.4386500000001</v>
      </c>
      <c r="E281" s="702" t="s">
        <v>334</v>
      </c>
      <c r="F281" s="692">
        <v>0</v>
      </c>
      <c r="G281" s="693">
        <v>0</v>
      </c>
      <c r="H281" s="695">
        <v>343.17250000000001</v>
      </c>
      <c r="I281" s="692">
        <v>952.96297000000004</v>
      </c>
      <c r="J281" s="693">
        <v>952.96297000000004</v>
      </c>
      <c r="K281" s="703" t="s">
        <v>334</v>
      </c>
    </row>
    <row r="282" spans="1:11" ht="14.4" customHeight="1" thickBot="1" x14ac:dyDescent="0.35">
      <c r="A282" s="713" t="s">
        <v>595</v>
      </c>
      <c r="B282" s="697">
        <v>10873.0014980545</v>
      </c>
      <c r="C282" s="697">
        <v>11394.87617</v>
      </c>
      <c r="D282" s="698">
        <v>521.874671945508</v>
      </c>
      <c r="E282" s="704">
        <v>1.047997296058</v>
      </c>
      <c r="F282" s="697">
        <v>10015.3968175141</v>
      </c>
      <c r="G282" s="698">
        <v>2503.84920437851</v>
      </c>
      <c r="H282" s="700">
        <v>907.92855999999995</v>
      </c>
      <c r="I282" s="697">
        <v>2491.77531</v>
      </c>
      <c r="J282" s="698">
        <v>-12.073894378513</v>
      </c>
      <c r="K282" s="705">
        <v>0.24879446669899999</v>
      </c>
    </row>
    <row r="283" spans="1:11" ht="14.4" customHeight="1" thickBot="1" x14ac:dyDescent="0.35">
      <c r="A283" s="714" t="s">
        <v>596</v>
      </c>
      <c r="B283" s="692">
        <v>10873.0014980545</v>
      </c>
      <c r="C283" s="692">
        <v>10974.485619999999</v>
      </c>
      <c r="D283" s="693">
        <v>101.48412194550799</v>
      </c>
      <c r="E283" s="694">
        <v>1.0093335885179999</v>
      </c>
      <c r="F283" s="692">
        <v>10015.3968175141</v>
      </c>
      <c r="G283" s="693">
        <v>2503.84920437851</v>
      </c>
      <c r="H283" s="695">
        <v>907.92855999999995</v>
      </c>
      <c r="I283" s="692">
        <v>2491.77531</v>
      </c>
      <c r="J283" s="693">
        <v>-12.073894378513</v>
      </c>
      <c r="K283" s="696">
        <v>0.24879446669899999</v>
      </c>
    </row>
    <row r="284" spans="1:11" ht="14.4" customHeight="1" thickBot="1" x14ac:dyDescent="0.35">
      <c r="A284" s="714" t="s">
        <v>597</v>
      </c>
      <c r="B284" s="692">
        <v>0</v>
      </c>
      <c r="C284" s="692">
        <v>420.39055000000002</v>
      </c>
      <c r="D284" s="693">
        <v>420.39055000000002</v>
      </c>
      <c r="E284" s="702" t="s">
        <v>334</v>
      </c>
      <c r="F284" s="692">
        <v>0</v>
      </c>
      <c r="G284" s="693">
        <v>0</v>
      </c>
      <c r="H284" s="695">
        <v>0</v>
      </c>
      <c r="I284" s="692">
        <v>0</v>
      </c>
      <c r="J284" s="693">
        <v>0</v>
      </c>
      <c r="K284" s="696">
        <v>0</v>
      </c>
    </row>
    <row r="285" spans="1:11" ht="14.4" customHeight="1" thickBot="1" x14ac:dyDescent="0.35">
      <c r="A285" s="718" t="s">
        <v>598</v>
      </c>
      <c r="B285" s="697">
        <v>0</v>
      </c>
      <c r="C285" s="697">
        <v>503.87194</v>
      </c>
      <c r="D285" s="698">
        <v>503.87194</v>
      </c>
      <c r="E285" s="699" t="s">
        <v>334</v>
      </c>
      <c r="F285" s="697">
        <v>0</v>
      </c>
      <c r="G285" s="698">
        <v>0</v>
      </c>
      <c r="H285" s="700">
        <v>6.7904499999999999</v>
      </c>
      <c r="I285" s="697">
        <v>30.002839999999999</v>
      </c>
      <c r="J285" s="698">
        <v>30.002839999999999</v>
      </c>
      <c r="K285" s="701" t="s">
        <v>334</v>
      </c>
    </row>
    <row r="286" spans="1:11" ht="14.4" customHeight="1" thickBot="1" x14ac:dyDescent="0.35">
      <c r="A286" s="715" t="s">
        <v>599</v>
      </c>
      <c r="B286" s="697">
        <v>0</v>
      </c>
      <c r="C286" s="697">
        <v>503.87194</v>
      </c>
      <c r="D286" s="698">
        <v>503.87194</v>
      </c>
      <c r="E286" s="699" t="s">
        <v>334</v>
      </c>
      <c r="F286" s="697">
        <v>0</v>
      </c>
      <c r="G286" s="698">
        <v>0</v>
      </c>
      <c r="H286" s="700">
        <v>6.7904499999999999</v>
      </c>
      <c r="I286" s="697">
        <v>30.002839999999999</v>
      </c>
      <c r="J286" s="698">
        <v>30.002839999999999</v>
      </c>
      <c r="K286" s="701" t="s">
        <v>334</v>
      </c>
    </row>
    <row r="287" spans="1:11" ht="14.4" customHeight="1" thickBot="1" x14ac:dyDescent="0.35">
      <c r="A287" s="717" t="s">
        <v>600</v>
      </c>
      <c r="B287" s="697">
        <v>0</v>
      </c>
      <c r="C287" s="697">
        <v>503.87194</v>
      </c>
      <c r="D287" s="698">
        <v>503.87194</v>
      </c>
      <c r="E287" s="699" t="s">
        <v>334</v>
      </c>
      <c r="F287" s="697">
        <v>0</v>
      </c>
      <c r="G287" s="698">
        <v>0</v>
      </c>
      <c r="H287" s="700">
        <v>6.7904499999999999</v>
      </c>
      <c r="I287" s="697">
        <v>30.002839999999999</v>
      </c>
      <c r="J287" s="698">
        <v>30.002839999999999</v>
      </c>
      <c r="K287" s="701" t="s">
        <v>334</v>
      </c>
    </row>
    <row r="288" spans="1:11" ht="14.4" customHeight="1" thickBot="1" x14ac:dyDescent="0.35">
      <c r="A288" s="713" t="s">
        <v>601</v>
      </c>
      <c r="B288" s="697">
        <v>0</v>
      </c>
      <c r="C288" s="697">
        <v>83.481390000000005</v>
      </c>
      <c r="D288" s="698">
        <v>83.481390000000005</v>
      </c>
      <c r="E288" s="699" t="s">
        <v>334</v>
      </c>
      <c r="F288" s="697">
        <v>0</v>
      </c>
      <c r="G288" s="698">
        <v>0</v>
      </c>
      <c r="H288" s="700">
        <v>6.7904499999999999</v>
      </c>
      <c r="I288" s="697">
        <v>30.002839999999999</v>
      </c>
      <c r="J288" s="698">
        <v>30.002839999999999</v>
      </c>
      <c r="K288" s="701" t="s">
        <v>334</v>
      </c>
    </row>
    <row r="289" spans="1:11" ht="14.4" customHeight="1" thickBot="1" x14ac:dyDescent="0.35">
      <c r="A289" s="714" t="s">
        <v>602</v>
      </c>
      <c r="B289" s="692">
        <v>0</v>
      </c>
      <c r="C289" s="692">
        <v>11.482390000000001</v>
      </c>
      <c r="D289" s="693">
        <v>11.482390000000001</v>
      </c>
      <c r="E289" s="702" t="s">
        <v>334</v>
      </c>
      <c r="F289" s="692">
        <v>0</v>
      </c>
      <c r="G289" s="693">
        <v>0</v>
      </c>
      <c r="H289" s="695">
        <v>3.0900500000000002</v>
      </c>
      <c r="I289" s="692">
        <v>4.1418400000000002</v>
      </c>
      <c r="J289" s="693">
        <v>4.1418400000000002</v>
      </c>
      <c r="K289" s="703" t="s">
        <v>334</v>
      </c>
    </row>
    <row r="290" spans="1:11" ht="14.4" customHeight="1" thickBot="1" x14ac:dyDescent="0.35">
      <c r="A290" s="714" t="s">
        <v>603</v>
      </c>
      <c r="B290" s="692">
        <v>0</v>
      </c>
      <c r="C290" s="692">
        <v>71.998999999999995</v>
      </c>
      <c r="D290" s="693">
        <v>71.998999999999995</v>
      </c>
      <c r="E290" s="702" t="s">
        <v>334</v>
      </c>
      <c r="F290" s="692">
        <v>0</v>
      </c>
      <c r="G290" s="693">
        <v>0</v>
      </c>
      <c r="H290" s="695">
        <v>3.7004000000000001</v>
      </c>
      <c r="I290" s="692">
        <v>25.861000000000001</v>
      </c>
      <c r="J290" s="693">
        <v>25.861000000000001</v>
      </c>
      <c r="K290" s="703" t="s">
        <v>334</v>
      </c>
    </row>
    <row r="291" spans="1:11" ht="14.4" customHeight="1" thickBot="1" x14ac:dyDescent="0.35">
      <c r="A291" s="713" t="s">
        <v>604</v>
      </c>
      <c r="B291" s="697">
        <v>0</v>
      </c>
      <c r="C291" s="697">
        <v>420.39055000000002</v>
      </c>
      <c r="D291" s="698">
        <v>420.39055000000002</v>
      </c>
      <c r="E291" s="699" t="s">
        <v>334</v>
      </c>
      <c r="F291" s="697">
        <v>0</v>
      </c>
      <c r="G291" s="698">
        <v>0</v>
      </c>
      <c r="H291" s="700">
        <v>0</v>
      </c>
      <c r="I291" s="697">
        <v>0</v>
      </c>
      <c r="J291" s="698">
        <v>0</v>
      </c>
      <c r="K291" s="705">
        <v>0</v>
      </c>
    </row>
    <row r="292" spans="1:11" ht="14.4" customHeight="1" thickBot="1" x14ac:dyDescent="0.35">
      <c r="A292" s="714" t="s">
        <v>605</v>
      </c>
      <c r="B292" s="692">
        <v>0</v>
      </c>
      <c r="C292" s="692">
        <v>420.39055000000002</v>
      </c>
      <c r="D292" s="693">
        <v>420.39055000000002</v>
      </c>
      <c r="E292" s="702" t="s">
        <v>334</v>
      </c>
      <c r="F292" s="692">
        <v>0</v>
      </c>
      <c r="G292" s="693">
        <v>0</v>
      </c>
      <c r="H292" s="695">
        <v>0</v>
      </c>
      <c r="I292" s="692">
        <v>0</v>
      </c>
      <c r="J292" s="693">
        <v>0</v>
      </c>
      <c r="K292" s="696">
        <v>0</v>
      </c>
    </row>
    <row r="293" spans="1:11" ht="14.4" customHeight="1" thickBot="1" x14ac:dyDescent="0.35">
      <c r="A293" s="719"/>
      <c r="B293" s="692">
        <v>-57373.8125205365</v>
      </c>
      <c r="C293" s="692">
        <v>-77872.682160000099</v>
      </c>
      <c r="D293" s="693">
        <v>-20498.869639463599</v>
      </c>
      <c r="E293" s="694">
        <v>1.357286168356</v>
      </c>
      <c r="F293" s="692">
        <v>-59748.118215016199</v>
      </c>
      <c r="G293" s="693">
        <v>-14937.029553754101</v>
      </c>
      <c r="H293" s="695">
        <v>-4284.5457200000201</v>
      </c>
      <c r="I293" s="692">
        <v>-14313.93514</v>
      </c>
      <c r="J293" s="693">
        <v>623.09441375403401</v>
      </c>
      <c r="K293" s="696">
        <v>0.239571313166</v>
      </c>
    </row>
    <row r="294" spans="1:11" ht="14.4" customHeight="1" thickBot="1" x14ac:dyDescent="0.35">
      <c r="A294" s="720" t="s">
        <v>66</v>
      </c>
      <c r="B294" s="706">
        <v>-57373.8125205365</v>
      </c>
      <c r="C294" s="706">
        <v>-77872.682160000099</v>
      </c>
      <c r="D294" s="707">
        <v>-20498.869639463599</v>
      </c>
      <c r="E294" s="708" t="s">
        <v>334</v>
      </c>
      <c r="F294" s="706">
        <v>-59748.118215016199</v>
      </c>
      <c r="G294" s="707">
        <v>-14937.029553754101</v>
      </c>
      <c r="H294" s="706">
        <v>-4284.5457200000201</v>
      </c>
      <c r="I294" s="706">
        <v>-14313.93514</v>
      </c>
      <c r="J294" s="707">
        <v>623.09441375403196</v>
      </c>
      <c r="K294" s="709">
        <v>0.239571313166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68" t="s">
        <v>176</v>
      </c>
      <c r="B1" s="569"/>
      <c r="C1" s="569"/>
      <c r="D1" s="569"/>
      <c r="E1" s="569"/>
      <c r="F1" s="569"/>
      <c r="G1" s="539"/>
      <c r="H1" s="570"/>
      <c r="I1" s="570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2"/>
      <c r="C3" s="491">
        <v>2015</v>
      </c>
      <c r="D3" s="430">
        <v>2016</v>
      </c>
      <c r="E3" s="11"/>
      <c r="F3" s="547">
        <v>2017</v>
      </c>
      <c r="G3" s="565"/>
      <c r="H3" s="565"/>
      <c r="I3" s="548"/>
    </row>
    <row r="4" spans="1:10" ht="14.4" customHeight="1" thickBot="1" x14ac:dyDescent="0.35">
      <c r="A4" s="434" t="s">
        <v>0</v>
      </c>
      <c r="B4" s="435" t="s">
        <v>253</v>
      </c>
      <c r="C4" s="566" t="s">
        <v>94</v>
      </c>
      <c r="D4" s="567"/>
      <c r="E4" s="436"/>
      <c r="F4" s="431" t="s">
        <v>94</v>
      </c>
      <c r="G4" s="432" t="s">
        <v>95</v>
      </c>
      <c r="H4" s="432" t="s">
        <v>69</v>
      </c>
      <c r="I4" s="433" t="s">
        <v>96</v>
      </c>
    </row>
    <row r="5" spans="1:10" ht="14.4" customHeight="1" x14ac:dyDescent="0.3">
      <c r="A5" s="721" t="s">
        <v>606</v>
      </c>
      <c r="B5" s="722" t="s">
        <v>607</v>
      </c>
      <c r="C5" s="723" t="s">
        <v>608</v>
      </c>
      <c r="D5" s="723" t="s">
        <v>608</v>
      </c>
      <c r="E5" s="723"/>
      <c r="F5" s="723" t="s">
        <v>608</v>
      </c>
      <c r="G5" s="723" t="s">
        <v>608</v>
      </c>
      <c r="H5" s="723" t="s">
        <v>608</v>
      </c>
      <c r="I5" s="724" t="s">
        <v>608</v>
      </c>
      <c r="J5" s="725" t="s">
        <v>74</v>
      </c>
    </row>
    <row r="6" spans="1:10" ht="14.4" customHeight="1" x14ac:dyDescent="0.3">
      <c r="A6" s="721" t="s">
        <v>606</v>
      </c>
      <c r="B6" s="722" t="s">
        <v>331</v>
      </c>
      <c r="C6" s="723">
        <v>1953.444320000001</v>
      </c>
      <c r="D6" s="723">
        <v>2257.2073599999999</v>
      </c>
      <c r="E6" s="723"/>
      <c r="F6" s="723">
        <v>1832.19262</v>
      </c>
      <c r="G6" s="723">
        <v>1739.6429671873409</v>
      </c>
      <c r="H6" s="723">
        <v>92.549652812659133</v>
      </c>
      <c r="I6" s="724">
        <v>1.0532003718914196</v>
      </c>
      <c r="J6" s="725" t="s">
        <v>1</v>
      </c>
    </row>
    <row r="7" spans="1:10" ht="14.4" customHeight="1" x14ac:dyDescent="0.3">
      <c r="A7" s="721" t="s">
        <v>606</v>
      </c>
      <c r="B7" s="722" t="s">
        <v>332</v>
      </c>
      <c r="C7" s="723">
        <v>0</v>
      </c>
      <c r="D7" s="723">
        <v>119.67944</v>
      </c>
      <c r="E7" s="723"/>
      <c r="F7" s="723">
        <v>132.65705</v>
      </c>
      <c r="G7" s="723">
        <v>145.0294354239455</v>
      </c>
      <c r="H7" s="723">
        <v>-12.372385423945502</v>
      </c>
      <c r="I7" s="724">
        <v>0.91469052204623891</v>
      </c>
      <c r="J7" s="725" t="s">
        <v>1</v>
      </c>
    </row>
    <row r="8" spans="1:10" ht="14.4" customHeight="1" x14ac:dyDescent="0.3">
      <c r="A8" s="721" t="s">
        <v>606</v>
      </c>
      <c r="B8" s="722" t="s">
        <v>333</v>
      </c>
      <c r="C8" s="723" t="s">
        <v>608</v>
      </c>
      <c r="D8" s="723">
        <v>0</v>
      </c>
      <c r="E8" s="723"/>
      <c r="F8" s="723">
        <v>13.900410000000001</v>
      </c>
      <c r="G8" s="723">
        <v>6.2499999999997495</v>
      </c>
      <c r="H8" s="723">
        <v>7.6504100000002513</v>
      </c>
      <c r="I8" s="724">
        <v>2.2240656000000891</v>
      </c>
      <c r="J8" s="725" t="s">
        <v>1</v>
      </c>
    </row>
    <row r="9" spans="1:10" ht="14.4" customHeight="1" x14ac:dyDescent="0.3">
      <c r="A9" s="721" t="s">
        <v>606</v>
      </c>
      <c r="B9" s="722" t="s">
        <v>335</v>
      </c>
      <c r="C9" s="723">
        <v>215.97796</v>
      </c>
      <c r="D9" s="723">
        <v>77.855180000000004</v>
      </c>
      <c r="E9" s="723"/>
      <c r="F9" s="723">
        <v>71.110219999999998</v>
      </c>
      <c r="G9" s="723">
        <v>80.00820745016</v>
      </c>
      <c r="H9" s="723">
        <v>-8.8979874501600023</v>
      </c>
      <c r="I9" s="724">
        <v>0.88878656660689614</v>
      </c>
      <c r="J9" s="725" t="s">
        <v>1</v>
      </c>
    </row>
    <row r="10" spans="1:10" ht="14.4" customHeight="1" x14ac:dyDescent="0.3">
      <c r="A10" s="721" t="s">
        <v>606</v>
      </c>
      <c r="B10" s="722" t="s">
        <v>336</v>
      </c>
      <c r="C10" s="723">
        <v>176.8767</v>
      </c>
      <c r="D10" s="723">
        <v>207.10407000000004</v>
      </c>
      <c r="E10" s="723"/>
      <c r="F10" s="723">
        <v>414.22687999999999</v>
      </c>
      <c r="G10" s="723">
        <v>305.00000000000125</v>
      </c>
      <c r="H10" s="723">
        <v>109.22687999999874</v>
      </c>
      <c r="I10" s="724">
        <v>1.3581209180327813</v>
      </c>
      <c r="J10" s="725" t="s">
        <v>1</v>
      </c>
    </row>
    <row r="11" spans="1:10" ht="14.4" customHeight="1" x14ac:dyDescent="0.3">
      <c r="A11" s="721" t="s">
        <v>606</v>
      </c>
      <c r="B11" s="722" t="s">
        <v>337</v>
      </c>
      <c r="C11" s="723">
        <v>927.22595999999987</v>
      </c>
      <c r="D11" s="723">
        <v>739.7887199999999</v>
      </c>
      <c r="E11" s="723"/>
      <c r="F11" s="723">
        <v>608.39272000000005</v>
      </c>
      <c r="G11" s="723">
        <v>993.67033180314627</v>
      </c>
      <c r="H11" s="723">
        <v>-385.27761180314621</v>
      </c>
      <c r="I11" s="724">
        <v>0.61226817439139092</v>
      </c>
      <c r="J11" s="725" t="s">
        <v>1</v>
      </c>
    </row>
    <row r="12" spans="1:10" ht="14.4" customHeight="1" x14ac:dyDescent="0.3">
      <c r="A12" s="721" t="s">
        <v>606</v>
      </c>
      <c r="B12" s="722" t="s">
        <v>338</v>
      </c>
      <c r="C12" s="723" t="s">
        <v>608</v>
      </c>
      <c r="D12" s="723">
        <v>0</v>
      </c>
      <c r="E12" s="723"/>
      <c r="F12" s="723">
        <v>0</v>
      </c>
      <c r="G12" s="723">
        <v>55</v>
      </c>
      <c r="H12" s="723">
        <v>-55</v>
      </c>
      <c r="I12" s="724">
        <v>0</v>
      </c>
      <c r="J12" s="725" t="s">
        <v>1</v>
      </c>
    </row>
    <row r="13" spans="1:10" ht="14.4" customHeight="1" x14ac:dyDescent="0.3">
      <c r="A13" s="721" t="s">
        <v>606</v>
      </c>
      <c r="B13" s="722" t="s">
        <v>339</v>
      </c>
      <c r="C13" s="723">
        <v>559.68368999999996</v>
      </c>
      <c r="D13" s="723">
        <v>861.32380000000001</v>
      </c>
      <c r="E13" s="723"/>
      <c r="F13" s="723">
        <v>673.50276000000008</v>
      </c>
      <c r="G13" s="723">
        <v>826.24999999999955</v>
      </c>
      <c r="H13" s="723">
        <v>-152.74723999999946</v>
      </c>
      <c r="I13" s="724">
        <v>0.81513193343419121</v>
      </c>
      <c r="J13" s="725" t="s">
        <v>1</v>
      </c>
    </row>
    <row r="14" spans="1:10" ht="14.4" customHeight="1" x14ac:dyDescent="0.3">
      <c r="A14" s="721" t="s">
        <v>606</v>
      </c>
      <c r="B14" s="722" t="s">
        <v>340</v>
      </c>
      <c r="C14" s="723">
        <v>0</v>
      </c>
      <c r="D14" s="723">
        <v>0</v>
      </c>
      <c r="E14" s="723"/>
      <c r="F14" s="723">
        <v>0</v>
      </c>
      <c r="G14" s="723">
        <v>2.49999999999975</v>
      </c>
      <c r="H14" s="723">
        <v>-2.49999999999975</v>
      </c>
      <c r="I14" s="724">
        <v>0</v>
      </c>
      <c r="J14" s="725" t="s">
        <v>1</v>
      </c>
    </row>
    <row r="15" spans="1:10" ht="14.4" customHeight="1" x14ac:dyDescent="0.3">
      <c r="A15" s="721" t="s">
        <v>606</v>
      </c>
      <c r="B15" s="722" t="s">
        <v>341</v>
      </c>
      <c r="C15" s="723">
        <v>242.31327999999999</v>
      </c>
      <c r="D15" s="723">
        <v>174.01436999999999</v>
      </c>
      <c r="E15" s="723"/>
      <c r="F15" s="723">
        <v>300.56963999999999</v>
      </c>
      <c r="G15" s="723">
        <v>200.07994322167298</v>
      </c>
      <c r="H15" s="723">
        <v>100.48969677832702</v>
      </c>
      <c r="I15" s="724">
        <v>1.5022477273846098</v>
      </c>
      <c r="J15" s="725" t="s">
        <v>1</v>
      </c>
    </row>
    <row r="16" spans="1:10" ht="14.4" customHeight="1" x14ac:dyDescent="0.3">
      <c r="A16" s="721" t="s">
        <v>606</v>
      </c>
      <c r="B16" s="722" t="s">
        <v>342</v>
      </c>
      <c r="C16" s="723">
        <v>138.11451</v>
      </c>
      <c r="D16" s="723">
        <v>145.85695999999999</v>
      </c>
      <c r="E16" s="723"/>
      <c r="F16" s="723">
        <v>348.93660999999997</v>
      </c>
      <c r="G16" s="723">
        <v>370.083877801536</v>
      </c>
      <c r="H16" s="723">
        <v>-21.147267801536032</v>
      </c>
      <c r="I16" s="724">
        <v>0.94285817602441835</v>
      </c>
      <c r="J16" s="725" t="s">
        <v>1</v>
      </c>
    </row>
    <row r="17" spans="1:10" ht="14.4" customHeight="1" x14ac:dyDescent="0.3">
      <c r="A17" s="721" t="s">
        <v>606</v>
      </c>
      <c r="B17" s="722" t="s">
        <v>343</v>
      </c>
      <c r="C17" s="723">
        <v>3915.4375499999996</v>
      </c>
      <c r="D17" s="723">
        <v>2485.8486300000004</v>
      </c>
      <c r="E17" s="723"/>
      <c r="F17" s="723">
        <v>2250.9596099999999</v>
      </c>
      <c r="G17" s="723">
        <v>2447.5</v>
      </c>
      <c r="H17" s="723">
        <v>-196.54039000000012</v>
      </c>
      <c r="I17" s="724">
        <v>0.91969749131767109</v>
      </c>
      <c r="J17" s="725" t="s">
        <v>1</v>
      </c>
    </row>
    <row r="18" spans="1:10" ht="14.4" customHeight="1" x14ac:dyDescent="0.3">
      <c r="A18" s="721" t="s">
        <v>606</v>
      </c>
      <c r="B18" s="722" t="s">
        <v>344</v>
      </c>
      <c r="C18" s="723">
        <v>1851.5727999999999</v>
      </c>
      <c r="D18" s="723">
        <v>925.78639999999996</v>
      </c>
      <c r="E18" s="723"/>
      <c r="F18" s="723">
        <v>1515.411170000001</v>
      </c>
      <c r="G18" s="723">
        <v>1165</v>
      </c>
      <c r="H18" s="723">
        <v>350.41117000000099</v>
      </c>
      <c r="I18" s="724">
        <v>1.3007821201716747</v>
      </c>
      <c r="J18" s="725" t="s">
        <v>1</v>
      </c>
    </row>
    <row r="19" spans="1:10" ht="14.4" customHeight="1" x14ac:dyDescent="0.3">
      <c r="A19" s="721" t="s">
        <v>606</v>
      </c>
      <c r="B19" s="722" t="s">
        <v>345</v>
      </c>
      <c r="C19" s="723">
        <v>100.51888</v>
      </c>
      <c r="D19" s="723">
        <v>113.08186000000001</v>
      </c>
      <c r="E19" s="723"/>
      <c r="F19" s="723">
        <v>105.07368</v>
      </c>
      <c r="G19" s="723">
        <v>94.999999999999744</v>
      </c>
      <c r="H19" s="723">
        <v>10.073680000000252</v>
      </c>
      <c r="I19" s="724">
        <v>1.1060387368421083</v>
      </c>
      <c r="J19" s="725" t="s">
        <v>1</v>
      </c>
    </row>
    <row r="20" spans="1:10" ht="14.4" customHeight="1" x14ac:dyDescent="0.3">
      <c r="A20" s="721" t="s">
        <v>606</v>
      </c>
      <c r="B20" s="722" t="s">
        <v>609</v>
      </c>
      <c r="C20" s="723">
        <v>10081.165649999999</v>
      </c>
      <c r="D20" s="723">
        <v>8107.5467900000003</v>
      </c>
      <c r="E20" s="723"/>
      <c r="F20" s="723">
        <v>8266.9333700000025</v>
      </c>
      <c r="G20" s="723">
        <v>8431.0147628878021</v>
      </c>
      <c r="H20" s="723">
        <v>-164.08139288779967</v>
      </c>
      <c r="I20" s="724">
        <v>0.98053835777751641</v>
      </c>
      <c r="J20" s="725" t="s">
        <v>610</v>
      </c>
    </row>
    <row r="22" spans="1:10" ht="14.4" customHeight="1" x14ac:dyDescent="0.3">
      <c r="A22" s="721" t="s">
        <v>606</v>
      </c>
      <c r="B22" s="722" t="s">
        <v>607</v>
      </c>
      <c r="C22" s="723" t="s">
        <v>608</v>
      </c>
      <c r="D22" s="723" t="s">
        <v>608</v>
      </c>
      <c r="E22" s="723"/>
      <c r="F22" s="723" t="s">
        <v>608</v>
      </c>
      <c r="G22" s="723" t="s">
        <v>608</v>
      </c>
      <c r="H22" s="723" t="s">
        <v>608</v>
      </c>
      <c r="I22" s="724" t="s">
        <v>608</v>
      </c>
      <c r="J22" s="725" t="s">
        <v>74</v>
      </c>
    </row>
    <row r="23" spans="1:10" ht="14.4" customHeight="1" x14ac:dyDescent="0.3">
      <c r="A23" s="721" t="s">
        <v>611</v>
      </c>
      <c r="B23" s="722" t="s">
        <v>612</v>
      </c>
      <c r="C23" s="723" t="s">
        <v>608</v>
      </c>
      <c r="D23" s="723" t="s">
        <v>608</v>
      </c>
      <c r="E23" s="723"/>
      <c r="F23" s="723" t="s">
        <v>608</v>
      </c>
      <c r="G23" s="723" t="s">
        <v>608</v>
      </c>
      <c r="H23" s="723" t="s">
        <v>608</v>
      </c>
      <c r="I23" s="724" t="s">
        <v>608</v>
      </c>
      <c r="J23" s="725" t="s">
        <v>0</v>
      </c>
    </row>
    <row r="24" spans="1:10" ht="14.4" customHeight="1" x14ac:dyDescent="0.3">
      <c r="A24" s="721" t="s">
        <v>611</v>
      </c>
      <c r="B24" s="722" t="s">
        <v>331</v>
      </c>
      <c r="C24" s="723">
        <v>59.038809999999998</v>
      </c>
      <c r="D24" s="723">
        <v>55.207740000000001</v>
      </c>
      <c r="E24" s="723"/>
      <c r="F24" s="723">
        <v>53.604829999999993</v>
      </c>
      <c r="G24" s="723">
        <v>47.996692270451248</v>
      </c>
      <c r="H24" s="723">
        <v>5.6081377295487442</v>
      </c>
      <c r="I24" s="724">
        <v>1.116844254557128</v>
      </c>
      <c r="J24" s="725" t="s">
        <v>1</v>
      </c>
    </row>
    <row r="25" spans="1:10" ht="14.4" customHeight="1" x14ac:dyDescent="0.3">
      <c r="A25" s="721" t="s">
        <v>611</v>
      </c>
      <c r="B25" s="722" t="s">
        <v>332</v>
      </c>
      <c r="C25" s="723">
        <v>0</v>
      </c>
      <c r="D25" s="723">
        <v>0</v>
      </c>
      <c r="E25" s="723"/>
      <c r="F25" s="723" t="s">
        <v>608</v>
      </c>
      <c r="G25" s="723" t="s">
        <v>608</v>
      </c>
      <c r="H25" s="723" t="s">
        <v>608</v>
      </c>
      <c r="I25" s="724" t="s">
        <v>608</v>
      </c>
      <c r="J25" s="725" t="s">
        <v>1</v>
      </c>
    </row>
    <row r="26" spans="1:10" ht="14.4" customHeight="1" x14ac:dyDescent="0.3">
      <c r="A26" s="721" t="s">
        <v>611</v>
      </c>
      <c r="B26" s="722" t="s">
        <v>335</v>
      </c>
      <c r="C26" s="723">
        <v>30.514449999999997</v>
      </c>
      <c r="D26" s="723">
        <v>7.7486199999999998</v>
      </c>
      <c r="E26" s="723"/>
      <c r="F26" s="723">
        <v>8.645150000000001</v>
      </c>
      <c r="G26" s="723">
        <v>15.50455048793075</v>
      </c>
      <c r="H26" s="723">
        <v>-6.8594004879307491</v>
      </c>
      <c r="I26" s="724">
        <v>0.5575879163171914</v>
      </c>
      <c r="J26" s="725" t="s">
        <v>1</v>
      </c>
    </row>
    <row r="27" spans="1:10" ht="14.4" customHeight="1" x14ac:dyDescent="0.3">
      <c r="A27" s="721" t="s">
        <v>611</v>
      </c>
      <c r="B27" s="722" t="s">
        <v>337</v>
      </c>
      <c r="C27" s="723">
        <v>34.399000000000001</v>
      </c>
      <c r="D27" s="723">
        <v>37.280100000000004</v>
      </c>
      <c r="E27" s="723"/>
      <c r="F27" s="723">
        <v>39.191900000000004</v>
      </c>
      <c r="G27" s="723">
        <v>48.224053137503503</v>
      </c>
      <c r="H27" s="723">
        <v>-9.0321531375034994</v>
      </c>
      <c r="I27" s="724">
        <v>0.81270439646062731</v>
      </c>
      <c r="J27" s="725" t="s">
        <v>1</v>
      </c>
    </row>
    <row r="28" spans="1:10" ht="14.4" customHeight="1" x14ac:dyDescent="0.3">
      <c r="A28" s="721" t="s">
        <v>611</v>
      </c>
      <c r="B28" s="722" t="s">
        <v>341</v>
      </c>
      <c r="C28" s="723">
        <v>26.585190000000001</v>
      </c>
      <c r="D28" s="723">
        <v>14.773689999999998</v>
      </c>
      <c r="E28" s="723"/>
      <c r="F28" s="723">
        <v>18.085810000000002</v>
      </c>
      <c r="G28" s="723">
        <v>15.206382770648</v>
      </c>
      <c r="H28" s="723">
        <v>2.879427229352002</v>
      </c>
      <c r="I28" s="724">
        <v>1.1893564875211475</v>
      </c>
      <c r="J28" s="725" t="s">
        <v>1</v>
      </c>
    </row>
    <row r="29" spans="1:10" ht="14.4" customHeight="1" x14ac:dyDescent="0.3">
      <c r="A29" s="721" t="s">
        <v>611</v>
      </c>
      <c r="B29" s="722" t="s">
        <v>342</v>
      </c>
      <c r="C29" s="723">
        <v>1.0307500000000001</v>
      </c>
      <c r="D29" s="723">
        <v>0</v>
      </c>
      <c r="E29" s="723"/>
      <c r="F29" s="723">
        <v>0.10863</v>
      </c>
      <c r="G29" s="723">
        <v>0.22284136992875003</v>
      </c>
      <c r="H29" s="723">
        <v>-0.11421136992875003</v>
      </c>
      <c r="I29" s="724">
        <v>0.48747680933182519</v>
      </c>
      <c r="J29" s="725" t="s">
        <v>1</v>
      </c>
    </row>
    <row r="30" spans="1:10" ht="14.4" customHeight="1" x14ac:dyDescent="0.3">
      <c r="A30" s="721" t="s">
        <v>611</v>
      </c>
      <c r="B30" s="722" t="s">
        <v>345</v>
      </c>
      <c r="C30" s="723">
        <v>32.540300000000002</v>
      </c>
      <c r="D30" s="723">
        <v>35.413150000000002</v>
      </c>
      <c r="E30" s="723"/>
      <c r="F30" s="723">
        <v>34.472529999999999</v>
      </c>
      <c r="G30" s="723">
        <v>30.623794897488246</v>
      </c>
      <c r="H30" s="723">
        <v>3.8487351025117533</v>
      </c>
      <c r="I30" s="724">
        <v>1.1256779284015981</v>
      </c>
      <c r="J30" s="725" t="s">
        <v>1</v>
      </c>
    </row>
    <row r="31" spans="1:10" ht="14.4" customHeight="1" x14ac:dyDescent="0.3">
      <c r="A31" s="721" t="s">
        <v>611</v>
      </c>
      <c r="B31" s="722" t="s">
        <v>613</v>
      </c>
      <c r="C31" s="723">
        <v>184.10850000000002</v>
      </c>
      <c r="D31" s="723">
        <v>150.42330000000001</v>
      </c>
      <c r="E31" s="723"/>
      <c r="F31" s="723">
        <v>154.10885000000002</v>
      </c>
      <c r="G31" s="723">
        <v>157.7783149339505</v>
      </c>
      <c r="H31" s="723">
        <v>-3.6694649339504792</v>
      </c>
      <c r="I31" s="724">
        <v>0.97674290706244016</v>
      </c>
      <c r="J31" s="725" t="s">
        <v>614</v>
      </c>
    </row>
    <row r="32" spans="1:10" ht="14.4" customHeight="1" x14ac:dyDescent="0.3">
      <c r="A32" s="721" t="s">
        <v>608</v>
      </c>
      <c r="B32" s="722" t="s">
        <v>608</v>
      </c>
      <c r="C32" s="723" t="s">
        <v>608</v>
      </c>
      <c r="D32" s="723" t="s">
        <v>608</v>
      </c>
      <c r="E32" s="723"/>
      <c r="F32" s="723" t="s">
        <v>608</v>
      </c>
      <c r="G32" s="723" t="s">
        <v>608</v>
      </c>
      <c r="H32" s="723" t="s">
        <v>608</v>
      </c>
      <c r="I32" s="724" t="s">
        <v>608</v>
      </c>
      <c r="J32" s="725" t="s">
        <v>615</v>
      </c>
    </row>
    <row r="33" spans="1:10" ht="14.4" customHeight="1" x14ac:dyDescent="0.3">
      <c r="A33" s="721" t="s">
        <v>616</v>
      </c>
      <c r="B33" s="722" t="s">
        <v>617</v>
      </c>
      <c r="C33" s="723" t="s">
        <v>608</v>
      </c>
      <c r="D33" s="723" t="s">
        <v>608</v>
      </c>
      <c r="E33" s="723"/>
      <c r="F33" s="723" t="s">
        <v>608</v>
      </c>
      <c r="G33" s="723" t="s">
        <v>608</v>
      </c>
      <c r="H33" s="723" t="s">
        <v>608</v>
      </c>
      <c r="I33" s="724" t="s">
        <v>608</v>
      </c>
      <c r="J33" s="725" t="s">
        <v>0</v>
      </c>
    </row>
    <row r="34" spans="1:10" ht="14.4" customHeight="1" x14ac:dyDescent="0.3">
      <c r="A34" s="721" t="s">
        <v>616</v>
      </c>
      <c r="B34" s="722" t="s">
        <v>331</v>
      </c>
      <c r="C34" s="723">
        <v>74.953630000000004</v>
      </c>
      <c r="D34" s="723">
        <v>86.295029999999997</v>
      </c>
      <c r="E34" s="723"/>
      <c r="F34" s="723">
        <v>75.283330000000007</v>
      </c>
      <c r="G34" s="723">
        <v>50.75</v>
      </c>
      <c r="H34" s="723">
        <v>24.533330000000007</v>
      </c>
      <c r="I34" s="724">
        <v>1.4834153694581282</v>
      </c>
      <c r="J34" s="725" t="s">
        <v>1</v>
      </c>
    </row>
    <row r="35" spans="1:10" ht="14.4" customHeight="1" x14ac:dyDescent="0.3">
      <c r="A35" s="721" t="s">
        <v>616</v>
      </c>
      <c r="B35" s="722" t="s">
        <v>332</v>
      </c>
      <c r="C35" s="723">
        <v>0</v>
      </c>
      <c r="D35" s="723">
        <v>0</v>
      </c>
      <c r="E35" s="723"/>
      <c r="F35" s="723">
        <v>3.2445599999999999</v>
      </c>
      <c r="G35" s="723">
        <v>7.75</v>
      </c>
      <c r="H35" s="723">
        <v>-4.5054400000000001</v>
      </c>
      <c r="I35" s="724">
        <v>0.41865290322580645</v>
      </c>
      <c r="J35" s="725" t="s">
        <v>1</v>
      </c>
    </row>
    <row r="36" spans="1:10" ht="14.4" customHeight="1" x14ac:dyDescent="0.3">
      <c r="A36" s="721" t="s">
        <v>616</v>
      </c>
      <c r="B36" s="722" t="s">
        <v>333</v>
      </c>
      <c r="C36" s="723" t="s">
        <v>608</v>
      </c>
      <c r="D36" s="723" t="s">
        <v>608</v>
      </c>
      <c r="E36" s="723"/>
      <c r="F36" s="723">
        <v>3.3575699999999999</v>
      </c>
      <c r="G36" s="723">
        <v>0</v>
      </c>
      <c r="H36" s="723">
        <v>3.3575699999999999</v>
      </c>
      <c r="I36" s="724" t="s">
        <v>608</v>
      </c>
      <c r="J36" s="725" t="s">
        <v>1</v>
      </c>
    </row>
    <row r="37" spans="1:10" ht="14.4" customHeight="1" x14ac:dyDescent="0.3">
      <c r="A37" s="721" t="s">
        <v>616</v>
      </c>
      <c r="B37" s="722" t="s">
        <v>335</v>
      </c>
      <c r="C37" s="723">
        <v>3.4521999999999999</v>
      </c>
      <c r="D37" s="723">
        <v>4.7711100000000002</v>
      </c>
      <c r="E37" s="723"/>
      <c r="F37" s="723">
        <v>2.0161899999999999</v>
      </c>
      <c r="G37" s="723">
        <v>4.7975214031759998</v>
      </c>
      <c r="H37" s="723">
        <v>-2.7813314031759999</v>
      </c>
      <c r="I37" s="724">
        <v>0.42025659305350155</v>
      </c>
      <c r="J37" s="725" t="s">
        <v>1</v>
      </c>
    </row>
    <row r="38" spans="1:10" ht="14.4" customHeight="1" x14ac:dyDescent="0.3">
      <c r="A38" s="721" t="s">
        <v>616</v>
      </c>
      <c r="B38" s="722" t="s">
        <v>337</v>
      </c>
      <c r="C38" s="723">
        <v>0</v>
      </c>
      <c r="D38" s="723">
        <v>0</v>
      </c>
      <c r="E38" s="723"/>
      <c r="F38" s="723">
        <v>0</v>
      </c>
      <c r="G38" s="723">
        <v>0.5</v>
      </c>
      <c r="H38" s="723">
        <v>-0.5</v>
      </c>
      <c r="I38" s="724">
        <v>0</v>
      </c>
      <c r="J38" s="725" t="s">
        <v>1</v>
      </c>
    </row>
    <row r="39" spans="1:10" ht="14.4" customHeight="1" x14ac:dyDescent="0.3">
      <c r="A39" s="721" t="s">
        <v>616</v>
      </c>
      <c r="B39" s="722" t="s">
        <v>339</v>
      </c>
      <c r="C39" s="723">
        <v>0</v>
      </c>
      <c r="D39" s="723" t="s">
        <v>608</v>
      </c>
      <c r="E39" s="723"/>
      <c r="F39" s="723" t="s">
        <v>608</v>
      </c>
      <c r="G39" s="723" t="s">
        <v>608</v>
      </c>
      <c r="H39" s="723" t="s">
        <v>608</v>
      </c>
      <c r="I39" s="724" t="s">
        <v>608</v>
      </c>
      <c r="J39" s="725" t="s">
        <v>1</v>
      </c>
    </row>
    <row r="40" spans="1:10" ht="14.4" customHeight="1" x14ac:dyDescent="0.3">
      <c r="A40" s="721" t="s">
        <v>616</v>
      </c>
      <c r="B40" s="722" t="s">
        <v>341</v>
      </c>
      <c r="C40" s="723">
        <v>13.485610000000001</v>
      </c>
      <c r="D40" s="723">
        <v>15.81001</v>
      </c>
      <c r="E40" s="723"/>
      <c r="F40" s="723">
        <v>44.313310000000001</v>
      </c>
      <c r="G40" s="723">
        <v>11</v>
      </c>
      <c r="H40" s="723">
        <v>33.313310000000001</v>
      </c>
      <c r="I40" s="724">
        <v>4.0284827272727277</v>
      </c>
      <c r="J40" s="725" t="s">
        <v>1</v>
      </c>
    </row>
    <row r="41" spans="1:10" ht="14.4" customHeight="1" x14ac:dyDescent="0.3">
      <c r="A41" s="721" t="s">
        <v>616</v>
      </c>
      <c r="B41" s="722" t="s">
        <v>342</v>
      </c>
      <c r="C41" s="723">
        <v>0.42492999999999997</v>
      </c>
      <c r="D41" s="723">
        <v>12.19974</v>
      </c>
      <c r="E41" s="723"/>
      <c r="F41" s="723">
        <v>0</v>
      </c>
      <c r="G41" s="723">
        <v>2</v>
      </c>
      <c r="H41" s="723">
        <v>-2</v>
      </c>
      <c r="I41" s="724">
        <v>0</v>
      </c>
      <c r="J41" s="725" t="s">
        <v>1</v>
      </c>
    </row>
    <row r="42" spans="1:10" ht="14.4" customHeight="1" x14ac:dyDescent="0.3">
      <c r="A42" s="721" t="s">
        <v>616</v>
      </c>
      <c r="B42" s="722" t="s">
        <v>345</v>
      </c>
      <c r="C42" s="723">
        <v>0</v>
      </c>
      <c r="D42" s="723">
        <v>0</v>
      </c>
      <c r="E42" s="723"/>
      <c r="F42" s="723" t="s">
        <v>608</v>
      </c>
      <c r="G42" s="723" t="s">
        <v>608</v>
      </c>
      <c r="H42" s="723" t="s">
        <v>608</v>
      </c>
      <c r="I42" s="724" t="s">
        <v>608</v>
      </c>
      <c r="J42" s="725" t="s">
        <v>1</v>
      </c>
    </row>
    <row r="43" spans="1:10" ht="14.4" customHeight="1" x14ac:dyDescent="0.3">
      <c r="A43" s="721" t="s">
        <v>616</v>
      </c>
      <c r="B43" s="722" t="s">
        <v>618</v>
      </c>
      <c r="C43" s="723">
        <v>92.31637000000002</v>
      </c>
      <c r="D43" s="723">
        <v>119.07589</v>
      </c>
      <c r="E43" s="723"/>
      <c r="F43" s="723">
        <v>128.21496000000002</v>
      </c>
      <c r="G43" s="723">
        <v>76.797521403176006</v>
      </c>
      <c r="H43" s="723">
        <v>51.417438596824013</v>
      </c>
      <c r="I43" s="724">
        <v>1.6695195060643926</v>
      </c>
      <c r="J43" s="725" t="s">
        <v>614</v>
      </c>
    </row>
    <row r="44" spans="1:10" ht="14.4" customHeight="1" x14ac:dyDescent="0.3">
      <c r="A44" s="721" t="s">
        <v>608</v>
      </c>
      <c r="B44" s="722" t="s">
        <v>608</v>
      </c>
      <c r="C44" s="723" t="s">
        <v>608</v>
      </c>
      <c r="D44" s="723" t="s">
        <v>608</v>
      </c>
      <c r="E44" s="723"/>
      <c r="F44" s="723" t="s">
        <v>608</v>
      </c>
      <c r="G44" s="723" t="s">
        <v>608</v>
      </c>
      <c r="H44" s="723" t="s">
        <v>608</v>
      </c>
      <c r="I44" s="724" t="s">
        <v>608</v>
      </c>
      <c r="J44" s="725" t="s">
        <v>615</v>
      </c>
    </row>
    <row r="45" spans="1:10" ht="14.4" customHeight="1" x14ac:dyDescent="0.3">
      <c r="A45" s="721" t="s">
        <v>619</v>
      </c>
      <c r="B45" s="722" t="s">
        <v>620</v>
      </c>
      <c r="C45" s="723" t="s">
        <v>608</v>
      </c>
      <c r="D45" s="723" t="s">
        <v>608</v>
      </c>
      <c r="E45" s="723"/>
      <c r="F45" s="723" t="s">
        <v>608</v>
      </c>
      <c r="G45" s="723" t="s">
        <v>608</v>
      </c>
      <c r="H45" s="723" t="s">
        <v>608</v>
      </c>
      <c r="I45" s="724" t="s">
        <v>608</v>
      </c>
      <c r="J45" s="725" t="s">
        <v>0</v>
      </c>
    </row>
    <row r="46" spans="1:10" ht="14.4" customHeight="1" x14ac:dyDescent="0.3">
      <c r="A46" s="721" t="s">
        <v>619</v>
      </c>
      <c r="B46" s="722" t="s">
        <v>331</v>
      </c>
      <c r="C46" s="723">
        <v>99.804659999999998</v>
      </c>
      <c r="D46" s="723">
        <v>91.308099999999996</v>
      </c>
      <c r="E46" s="723"/>
      <c r="F46" s="723">
        <v>96.434539999999998</v>
      </c>
      <c r="G46" s="723">
        <v>83.451794062937751</v>
      </c>
      <c r="H46" s="723">
        <v>12.982745937062248</v>
      </c>
      <c r="I46" s="724">
        <v>1.1555718014554714</v>
      </c>
      <c r="J46" s="725" t="s">
        <v>1</v>
      </c>
    </row>
    <row r="47" spans="1:10" ht="14.4" customHeight="1" x14ac:dyDescent="0.3">
      <c r="A47" s="721" t="s">
        <v>619</v>
      </c>
      <c r="B47" s="722" t="s">
        <v>332</v>
      </c>
      <c r="C47" s="723">
        <v>0</v>
      </c>
      <c r="D47" s="723">
        <v>3.6652</v>
      </c>
      <c r="E47" s="723"/>
      <c r="F47" s="723">
        <v>0</v>
      </c>
      <c r="G47" s="723">
        <v>7.8830886651657499</v>
      </c>
      <c r="H47" s="723">
        <v>-7.8830886651657499</v>
      </c>
      <c r="I47" s="724">
        <v>0</v>
      </c>
      <c r="J47" s="725" t="s">
        <v>1</v>
      </c>
    </row>
    <row r="48" spans="1:10" ht="14.4" customHeight="1" x14ac:dyDescent="0.3">
      <c r="A48" s="721" t="s">
        <v>619</v>
      </c>
      <c r="B48" s="722" t="s">
        <v>333</v>
      </c>
      <c r="C48" s="723" t="s">
        <v>608</v>
      </c>
      <c r="D48" s="723">
        <v>0</v>
      </c>
      <c r="E48" s="723"/>
      <c r="F48" s="723">
        <v>1.70709</v>
      </c>
      <c r="G48" s="723">
        <v>4.8171633787422499</v>
      </c>
      <c r="H48" s="723">
        <v>-3.1100733787422499</v>
      </c>
      <c r="I48" s="724">
        <v>0.3543766041926768</v>
      </c>
      <c r="J48" s="725" t="s">
        <v>1</v>
      </c>
    </row>
    <row r="49" spans="1:10" ht="14.4" customHeight="1" x14ac:dyDescent="0.3">
      <c r="A49" s="721" t="s">
        <v>619</v>
      </c>
      <c r="B49" s="722" t="s">
        <v>335</v>
      </c>
      <c r="C49" s="723">
        <v>16.983080000000001</v>
      </c>
      <c r="D49" s="723">
        <v>13.222739999999998</v>
      </c>
      <c r="E49" s="723"/>
      <c r="F49" s="723">
        <v>8.5587699999999991</v>
      </c>
      <c r="G49" s="723">
        <v>13.302248348078002</v>
      </c>
      <c r="H49" s="723">
        <v>-4.7434783480780034</v>
      </c>
      <c r="I49" s="724">
        <v>0.64340777408780125</v>
      </c>
      <c r="J49" s="725" t="s">
        <v>1</v>
      </c>
    </row>
    <row r="50" spans="1:10" ht="14.4" customHeight="1" x14ac:dyDescent="0.3">
      <c r="A50" s="721" t="s">
        <v>619</v>
      </c>
      <c r="B50" s="722" t="s">
        <v>337</v>
      </c>
      <c r="C50" s="723">
        <v>141.59190999999998</v>
      </c>
      <c r="D50" s="723">
        <v>142.2355</v>
      </c>
      <c r="E50" s="723"/>
      <c r="F50" s="723">
        <v>174.05475999999999</v>
      </c>
      <c r="G50" s="723">
        <v>121.78262458463749</v>
      </c>
      <c r="H50" s="723">
        <v>52.272135415362499</v>
      </c>
      <c r="I50" s="724">
        <v>1.4292249045678431</v>
      </c>
      <c r="J50" s="725" t="s">
        <v>1</v>
      </c>
    </row>
    <row r="51" spans="1:10" ht="14.4" customHeight="1" x14ac:dyDescent="0.3">
      <c r="A51" s="721" t="s">
        <v>619</v>
      </c>
      <c r="B51" s="722" t="s">
        <v>341</v>
      </c>
      <c r="C51" s="723">
        <v>42.979619999999997</v>
      </c>
      <c r="D51" s="723">
        <v>43.628069999999994</v>
      </c>
      <c r="E51" s="723"/>
      <c r="F51" s="723">
        <v>56.161479999999997</v>
      </c>
      <c r="G51" s="723">
        <v>54.16278006807525</v>
      </c>
      <c r="H51" s="723">
        <v>1.9986999319247474</v>
      </c>
      <c r="I51" s="724">
        <v>1.036901723460514</v>
      </c>
      <c r="J51" s="725" t="s">
        <v>1</v>
      </c>
    </row>
    <row r="52" spans="1:10" ht="14.4" customHeight="1" x14ac:dyDescent="0.3">
      <c r="A52" s="721" t="s">
        <v>619</v>
      </c>
      <c r="B52" s="722" t="s">
        <v>342</v>
      </c>
      <c r="C52" s="723">
        <v>2.0340199999999999</v>
      </c>
      <c r="D52" s="723">
        <v>27.677389999999999</v>
      </c>
      <c r="E52" s="723"/>
      <c r="F52" s="723">
        <v>1.07186</v>
      </c>
      <c r="G52" s="723">
        <v>12.400000000000002</v>
      </c>
      <c r="H52" s="723">
        <v>-11.328140000000001</v>
      </c>
      <c r="I52" s="724">
        <v>8.6440322580645143E-2</v>
      </c>
      <c r="J52" s="725" t="s">
        <v>1</v>
      </c>
    </row>
    <row r="53" spans="1:10" ht="14.4" customHeight="1" x14ac:dyDescent="0.3">
      <c r="A53" s="721" t="s">
        <v>619</v>
      </c>
      <c r="B53" s="722" t="s">
        <v>621</v>
      </c>
      <c r="C53" s="723">
        <v>303.39328999999998</v>
      </c>
      <c r="D53" s="723">
        <v>321.73699999999997</v>
      </c>
      <c r="E53" s="723"/>
      <c r="F53" s="723">
        <v>337.98849999999999</v>
      </c>
      <c r="G53" s="723">
        <v>297.79969910763646</v>
      </c>
      <c r="H53" s="723">
        <v>40.188800892363531</v>
      </c>
      <c r="I53" s="724">
        <v>1.1349524563415954</v>
      </c>
      <c r="J53" s="725" t="s">
        <v>614</v>
      </c>
    </row>
    <row r="54" spans="1:10" ht="14.4" customHeight="1" x14ac:dyDescent="0.3">
      <c r="A54" s="721" t="s">
        <v>608</v>
      </c>
      <c r="B54" s="722" t="s">
        <v>608</v>
      </c>
      <c r="C54" s="723" t="s">
        <v>608</v>
      </c>
      <c r="D54" s="723" t="s">
        <v>608</v>
      </c>
      <c r="E54" s="723"/>
      <c r="F54" s="723" t="s">
        <v>608</v>
      </c>
      <c r="G54" s="723" t="s">
        <v>608</v>
      </c>
      <c r="H54" s="723" t="s">
        <v>608</v>
      </c>
      <c r="I54" s="724" t="s">
        <v>608</v>
      </c>
      <c r="J54" s="725" t="s">
        <v>615</v>
      </c>
    </row>
    <row r="55" spans="1:10" ht="14.4" customHeight="1" x14ac:dyDescent="0.3">
      <c r="A55" s="721" t="s">
        <v>622</v>
      </c>
      <c r="B55" s="722" t="s">
        <v>623</v>
      </c>
      <c r="C55" s="723" t="s">
        <v>608</v>
      </c>
      <c r="D55" s="723" t="s">
        <v>608</v>
      </c>
      <c r="E55" s="723"/>
      <c r="F55" s="723" t="s">
        <v>608</v>
      </c>
      <c r="G55" s="723" t="s">
        <v>608</v>
      </c>
      <c r="H55" s="723" t="s">
        <v>608</v>
      </c>
      <c r="I55" s="724" t="s">
        <v>608</v>
      </c>
      <c r="J55" s="725" t="s">
        <v>0</v>
      </c>
    </row>
    <row r="56" spans="1:10" ht="14.4" customHeight="1" x14ac:dyDescent="0.3">
      <c r="A56" s="721" t="s">
        <v>622</v>
      </c>
      <c r="B56" s="722" t="s">
        <v>331</v>
      </c>
      <c r="C56" s="723">
        <v>0</v>
      </c>
      <c r="D56" s="723">
        <v>0.25407000000000002</v>
      </c>
      <c r="E56" s="723"/>
      <c r="F56" s="723">
        <v>0</v>
      </c>
      <c r="G56" s="723">
        <v>5.7182627806000003E-2</v>
      </c>
      <c r="H56" s="723">
        <v>-5.7182627806000003E-2</v>
      </c>
      <c r="I56" s="724">
        <v>0</v>
      </c>
      <c r="J56" s="725" t="s">
        <v>1</v>
      </c>
    </row>
    <row r="57" spans="1:10" ht="14.4" customHeight="1" x14ac:dyDescent="0.3">
      <c r="A57" s="721" t="s">
        <v>622</v>
      </c>
      <c r="B57" s="722" t="s">
        <v>336</v>
      </c>
      <c r="C57" s="723">
        <v>0</v>
      </c>
      <c r="D57" s="723">
        <v>0</v>
      </c>
      <c r="E57" s="723"/>
      <c r="F57" s="723" t="s">
        <v>608</v>
      </c>
      <c r="G57" s="723" t="s">
        <v>608</v>
      </c>
      <c r="H57" s="723" t="s">
        <v>608</v>
      </c>
      <c r="I57" s="724" t="s">
        <v>608</v>
      </c>
      <c r="J57" s="725" t="s">
        <v>1</v>
      </c>
    </row>
    <row r="58" spans="1:10" ht="14.4" customHeight="1" x14ac:dyDescent="0.3">
      <c r="A58" s="721" t="s">
        <v>622</v>
      </c>
      <c r="B58" s="722" t="s">
        <v>337</v>
      </c>
      <c r="C58" s="723">
        <v>2.2425000000000002</v>
      </c>
      <c r="D58" s="723">
        <v>34.9206</v>
      </c>
      <c r="E58" s="723"/>
      <c r="F58" s="723">
        <v>36.81832</v>
      </c>
      <c r="G58" s="723">
        <v>16.106001081102502</v>
      </c>
      <c r="H58" s="723">
        <v>20.712318918897498</v>
      </c>
      <c r="I58" s="724">
        <v>2.2860000949087036</v>
      </c>
      <c r="J58" s="725" t="s">
        <v>1</v>
      </c>
    </row>
    <row r="59" spans="1:10" ht="14.4" customHeight="1" x14ac:dyDescent="0.3">
      <c r="A59" s="721" t="s">
        <v>622</v>
      </c>
      <c r="B59" s="722" t="s">
        <v>339</v>
      </c>
      <c r="C59" s="723">
        <v>8.9760000000000009</v>
      </c>
      <c r="D59" s="723">
        <v>8.1069999999999993</v>
      </c>
      <c r="E59" s="723"/>
      <c r="F59" s="723">
        <v>0</v>
      </c>
      <c r="G59" s="723">
        <v>2.6476693097605</v>
      </c>
      <c r="H59" s="723">
        <v>-2.6476693097605</v>
      </c>
      <c r="I59" s="724">
        <v>0</v>
      </c>
      <c r="J59" s="725" t="s">
        <v>1</v>
      </c>
    </row>
    <row r="60" spans="1:10" ht="14.4" customHeight="1" x14ac:dyDescent="0.3">
      <c r="A60" s="721" t="s">
        <v>622</v>
      </c>
      <c r="B60" s="722" t="s">
        <v>341</v>
      </c>
      <c r="C60" s="723">
        <v>1.6662599999999999</v>
      </c>
      <c r="D60" s="723">
        <v>0.92323999999999995</v>
      </c>
      <c r="E60" s="723"/>
      <c r="F60" s="723">
        <v>1.46383</v>
      </c>
      <c r="G60" s="723">
        <v>1.9670437270297501</v>
      </c>
      <c r="H60" s="723">
        <v>-0.50321372702975009</v>
      </c>
      <c r="I60" s="724">
        <v>0.74417766106826388</v>
      </c>
      <c r="J60" s="725" t="s">
        <v>1</v>
      </c>
    </row>
    <row r="61" spans="1:10" ht="14.4" customHeight="1" x14ac:dyDescent="0.3">
      <c r="A61" s="721" t="s">
        <v>622</v>
      </c>
      <c r="B61" s="722" t="s">
        <v>342</v>
      </c>
      <c r="C61" s="723">
        <v>0</v>
      </c>
      <c r="D61" s="723">
        <v>19.859400000000001</v>
      </c>
      <c r="E61" s="723"/>
      <c r="F61" s="723">
        <v>69.507900000000006</v>
      </c>
      <c r="G61" s="723">
        <v>56.310323572656003</v>
      </c>
      <c r="H61" s="723">
        <v>13.197576427344003</v>
      </c>
      <c r="I61" s="724">
        <v>1.2343722356756741</v>
      </c>
      <c r="J61" s="725" t="s">
        <v>1</v>
      </c>
    </row>
    <row r="62" spans="1:10" ht="14.4" customHeight="1" x14ac:dyDescent="0.3">
      <c r="A62" s="721" t="s">
        <v>622</v>
      </c>
      <c r="B62" s="722" t="s">
        <v>624</v>
      </c>
      <c r="C62" s="723">
        <v>12.88476</v>
      </c>
      <c r="D62" s="723">
        <v>64.064310000000006</v>
      </c>
      <c r="E62" s="723"/>
      <c r="F62" s="723">
        <v>107.79005000000001</v>
      </c>
      <c r="G62" s="723">
        <v>77.088220318354757</v>
      </c>
      <c r="H62" s="723">
        <v>30.701829681645251</v>
      </c>
      <c r="I62" s="724">
        <v>1.3982687569495638</v>
      </c>
      <c r="J62" s="725" t="s">
        <v>614</v>
      </c>
    </row>
    <row r="63" spans="1:10" ht="14.4" customHeight="1" x14ac:dyDescent="0.3">
      <c r="A63" s="721" t="s">
        <v>608</v>
      </c>
      <c r="B63" s="722" t="s">
        <v>608</v>
      </c>
      <c r="C63" s="723" t="s">
        <v>608</v>
      </c>
      <c r="D63" s="723" t="s">
        <v>608</v>
      </c>
      <c r="E63" s="723"/>
      <c r="F63" s="723" t="s">
        <v>608</v>
      </c>
      <c r="G63" s="723" t="s">
        <v>608</v>
      </c>
      <c r="H63" s="723" t="s">
        <v>608</v>
      </c>
      <c r="I63" s="724" t="s">
        <v>608</v>
      </c>
      <c r="J63" s="725" t="s">
        <v>615</v>
      </c>
    </row>
    <row r="64" spans="1:10" ht="14.4" customHeight="1" x14ac:dyDescent="0.3">
      <c r="A64" s="721" t="s">
        <v>625</v>
      </c>
      <c r="B64" s="722" t="s">
        <v>626</v>
      </c>
      <c r="C64" s="723" t="s">
        <v>608</v>
      </c>
      <c r="D64" s="723" t="s">
        <v>608</v>
      </c>
      <c r="E64" s="723"/>
      <c r="F64" s="723" t="s">
        <v>608</v>
      </c>
      <c r="G64" s="723" t="s">
        <v>608</v>
      </c>
      <c r="H64" s="723" t="s">
        <v>608</v>
      </c>
      <c r="I64" s="724" t="s">
        <v>608</v>
      </c>
      <c r="J64" s="725" t="s">
        <v>0</v>
      </c>
    </row>
    <row r="65" spans="1:10" ht="14.4" customHeight="1" x14ac:dyDescent="0.3">
      <c r="A65" s="721" t="s">
        <v>625</v>
      </c>
      <c r="B65" s="722" t="s">
        <v>331</v>
      </c>
      <c r="C65" s="723">
        <v>318.06236000000001</v>
      </c>
      <c r="D65" s="723">
        <v>218.71921</v>
      </c>
      <c r="E65" s="723"/>
      <c r="F65" s="723">
        <v>183.23106000000001</v>
      </c>
      <c r="G65" s="723">
        <v>243.72568085460051</v>
      </c>
      <c r="H65" s="723">
        <v>-60.494620854600498</v>
      </c>
      <c r="I65" s="724">
        <v>0.75179217617740579</v>
      </c>
      <c r="J65" s="725" t="s">
        <v>1</v>
      </c>
    </row>
    <row r="66" spans="1:10" ht="14.4" customHeight="1" x14ac:dyDescent="0.3">
      <c r="A66" s="721" t="s">
        <v>625</v>
      </c>
      <c r="B66" s="722" t="s">
        <v>335</v>
      </c>
      <c r="C66" s="723">
        <v>0</v>
      </c>
      <c r="D66" s="723">
        <v>7.0422000000000002</v>
      </c>
      <c r="E66" s="723"/>
      <c r="F66" s="723">
        <v>0</v>
      </c>
      <c r="G66" s="723">
        <v>2.5095915815895</v>
      </c>
      <c r="H66" s="723">
        <v>-2.5095915815895</v>
      </c>
      <c r="I66" s="724">
        <v>0</v>
      </c>
      <c r="J66" s="725" t="s">
        <v>1</v>
      </c>
    </row>
    <row r="67" spans="1:10" ht="14.4" customHeight="1" x14ac:dyDescent="0.3">
      <c r="A67" s="721" t="s">
        <v>625</v>
      </c>
      <c r="B67" s="722" t="s">
        <v>336</v>
      </c>
      <c r="C67" s="723">
        <v>172.58670000000001</v>
      </c>
      <c r="D67" s="723">
        <v>207.10407000000004</v>
      </c>
      <c r="E67" s="723"/>
      <c r="F67" s="723">
        <v>414.22687999999999</v>
      </c>
      <c r="G67" s="723">
        <v>285.87807523066499</v>
      </c>
      <c r="H67" s="723">
        <v>128.348804769335</v>
      </c>
      <c r="I67" s="724">
        <v>1.448963442424799</v>
      </c>
      <c r="J67" s="725" t="s">
        <v>1</v>
      </c>
    </row>
    <row r="68" spans="1:10" ht="14.4" customHeight="1" x14ac:dyDescent="0.3">
      <c r="A68" s="721" t="s">
        <v>625</v>
      </c>
      <c r="B68" s="722" t="s">
        <v>337</v>
      </c>
      <c r="C68" s="723">
        <v>20.451599999999999</v>
      </c>
      <c r="D68" s="723">
        <v>40.209400000000002</v>
      </c>
      <c r="E68" s="723"/>
      <c r="F68" s="723">
        <v>0</v>
      </c>
      <c r="G68" s="723">
        <v>465.4760451287475</v>
      </c>
      <c r="H68" s="723">
        <v>-465.4760451287475</v>
      </c>
      <c r="I68" s="724">
        <v>0</v>
      </c>
      <c r="J68" s="725" t="s">
        <v>1</v>
      </c>
    </row>
    <row r="69" spans="1:10" ht="14.4" customHeight="1" x14ac:dyDescent="0.3">
      <c r="A69" s="721" t="s">
        <v>625</v>
      </c>
      <c r="B69" s="722" t="s">
        <v>338</v>
      </c>
      <c r="C69" s="723" t="s">
        <v>608</v>
      </c>
      <c r="D69" s="723">
        <v>0</v>
      </c>
      <c r="E69" s="723"/>
      <c r="F69" s="723">
        <v>0</v>
      </c>
      <c r="G69" s="723">
        <v>55</v>
      </c>
      <c r="H69" s="723">
        <v>-55</v>
      </c>
      <c r="I69" s="724">
        <v>0</v>
      </c>
      <c r="J69" s="725" t="s">
        <v>1</v>
      </c>
    </row>
    <row r="70" spans="1:10" ht="14.4" customHeight="1" x14ac:dyDescent="0.3">
      <c r="A70" s="721" t="s">
        <v>625</v>
      </c>
      <c r="B70" s="722" t="s">
        <v>339</v>
      </c>
      <c r="C70" s="723">
        <v>508.47969000000001</v>
      </c>
      <c r="D70" s="723">
        <v>853.21680000000003</v>
      </c>
      <c r="E70" s="723"/>
      <c r="F70" s="723">
        <v>673.50276000000008</v>
      </c>
      <c r="G70" s="723">
        <v>765.86498130479254</v>
      </c>
      <c r="H70" s="723">
        <v>-92.362221304792456</v>
      </c>
      <c r="I70" s="724">
        <v>0.87940143033118401</v>
      </c>
      <c r="J70" s="725" t="s">
        <v>1</v>
      </c>
    </row>
    <row r="71" spans="1:10" ht="14.4" customHeight="1" x14ac:dyDescent="0.3">
      <c r="A71" s="721" t="s">
        <v>625</v>
      </c>
      <c r="B71" s="722" t="s">
        <v>341</v>
      </c>
      <c r="C71" s="723">
        <v>0.33949000000000001</v>
      </c>
      <c r="D71" s="723">
        <v>0.27483000000000002</v>
      </c>
      <c r="E71" s="723"/>
      <c r="F71" s="723">
        <v>5.1040000000000002E-2</v>
      </c>
      <c r="G71" s="723">
        <v>0.15969315495975001</v>
      </c>
      <c r="H71" s="723">
        <v>-0.10865315495975</v>
      </c>
      <c r="I71" s="724">
        <v>0.31961294779894867</v>
      </c>
      <c r="J71" s="725" t="s">
        <v>1</v>
      </c>
    </row>
    <row r="72" spans="1:10" ht="14.4" customHeight="1" x14ac:dyDescent="0.3">
      <c r="A72" s="721" t="s">
        <v>625</v>
      </c>
      <c r="B72" s="722" t="s">
        <v>342</v>
      </c>
      <c r="C72" s="723">
        <v>0</v>
      </c>
      <c r="D72" s="723" t="s">
        <v>608</v>
      </c>
      <c r="E72" s="723"/>
      <c r="F72" s="723" t="s">
        <v>608</v>
      </c>
      <c r="G72" s="723" t="s">
        <v>608</v>
      </c>
      <c r="H72" s="723" t="s">
        <v>608</v>
      </c>
      <c r="I72" s="724" t="s">
        <v>608</v>
      </c>
      <c r="J72" s="725" t="s">
        <v>1</v>
      </c>
    </row>
    <row r="73" spans="1:10" ht="14.4" customHeight="1" x14ac:dyDescent="0.3">
      <c r="A73" s="721" t="s">
        <v>625</v>
      </c>
      <c r="B73" s="722" t="s">
        <v>344</v>
      </c>
      <c r="C73" s="723">
        <v>1851.5727999999999</v>
      </c>
      <c r="D73" s="723">
        <v>925.78639999999996</v>
      </c>
      <c r="E73" s="723"/>
      <c r="F73" s="723">
        <v>1515.411170000001</v>
      </c>
      <c r="G73" s="723">
        <v>1165</v>
      </c>
      <c r="H73" s="723">
        <v>350.41117000000099</v>
      </c>
      <c r="I73" s="724">
        <v>1.3007821201716747</v>
      </c>
      <c r="J73" s="725" t="s">
        <v>1</v>
      </c>
    </row>
    <row r="74" spans="1:10" ht="14.4" customHeight="1" x14ac:dyDescent="0.3">
      <c r="A74" s="721" t="s">
        <v>625</v>
      </c>
      <c r="B74" s="722" t="s">
        <v>345</v>
      </c>
      <c r="C74" s="723">
        <v>0</v>
      </c>
      <c r="D74" s="723">
        <v>0</v>
      </c>
      <c r="E74" s="723"/>
      <c r="F74" s="723">
        <v>0</v>
      </c>
      <c r="G74" s="723">
        <v>0.109668528615</v>
      </c>
      <c r="H74" s="723">
        <v>-0.109668528615</v>
      </c>
      <c r="I74" s="724">
        <v>0</v>
      </c>
      <c r="J74" s="725" t="s">
        <v>1</v>
      </c>
    </row>
    <row r="75" spans="1:10" ht="14.4" customHeight="1" x14ac:dyDescent="0.3">
      <c r="A75" s="721" t="s">
        <v>625</v>
      </c>
      <c r="B75" s="722" t="s">
        <v>627</v>
      </c>
      <c r="C75" s="723">
        <v>2871.4926399999999</v>
      </c>
      <c r="D75" s="723">
        <v>2252.3529100000001</v>
      </c>
      <c r="E75" s="723"/>
      <c r="F75" s="723">
        <v>2786.4229100000011</v>
      </c>
      <c r="G75" s="723">
        <v>2983.7237357839699</v>
      </c>
      <c r="H75" s="723">
        <v>-197.30082578396878</v>
      </c>
      <c r="I75" s="724">
        <v>0.93387429827442514</v>
      </c>
      <c r="J75" s="725" t="s">
        <v>614</v>
      </c>
    </row>
    <row r="76" spans="1:10" ht="14.4" customHeight="1" x14ac:dyDescent="0.3">
      <c r="A76" s="721" t="s">
        <v>608</v>
      </c>
      <c r="B76" s="722" t="s">
        <v>608</v>
      </c>
      <c r="C76" s="723" t="s">
        <v>608</v>
      </c>
      <c r="D76" s="723" t="s">
        <v>608</v>
      </c>
      <c r="E76" s="723"/>
      <c r="F76" s="723" t="s">
        <v>608</v>
      </c>
      <c r="G76" s="723" t="s">
        <v>608</v>
      </c>
      <c r="H76" s="723" t="s">
        <v>608</v>
      </c>
      <c r="I76" s="724" t="s">
        <v>608</v>
      </c>
      <c r="J76" s="725" t="s">
        <v>615</v>
      </c>
    </row>
    <row r="77" spans="1:10" ht="14.4" customHeight="1" x14ac:dyDescent="0.3">
      <c r="A77" s="721" t="s">
        <v>628</v>
      </c>
      <c r="B77" s="722" t="s">
        <v>629</v>
      </c>
      <c r="C77" s="723" t="s">
        <v>608</v>
      </c>
      <c r="D77" s="723" t="s">
        <v>608</v>
      </c>
      <c r="E77" s="723"/>
      <c r="F77" s="723" t="s">
        <v>608</v>
      </c>
      <c r="G77" s="723" t="s">
        <v>608</v>
      </c>
      <c r="H77" s="723" t="s">
        <v>608</v>
      </c>
      <c r="I77" s="724" t="s">
        <v>608</v>
      </c>
      <c r="J77" s="725" t="s">
        <v>0</v>
      </c>
    </row>
    <row r="78" spans="1:10" ht="14.4" customHeight="1" x14ac:dyDescent="0.3">
      <c r="A78" s="721" t="s">
        <v>628</v>
      </c>
      <c r="B78" s="722" t="s">
        <v>331</v>
      </c>
      <c r="C78" s="723">
        <v>4.5913400000000006</v>
      </c>
      <c r="D78" s="723">
        <v>5.0726800000000001</v>
      </c>
      <c r="E78" s="723"/>
      <c r="F78" s="723">
        <v>5.6113800000000005</v>
      </c>
      <c r="G78" s="723">
        <v>8.4571411775024998</v>
      </c>
      <c r="H78" s="723">
        <v>-2.8457611775024994</v>
      </c>
      <c r="I78" s="724">
        <v>0.66350790204700261</v>
      </c>
      <c r="J78" s="725" t="s">
        <v>1</v>
      </c>
    </row>
    <row r="79" spans="1:10" ht="14.4" customHeight="1" x14ac:dyDescent="0.3">
      <c r="A79" s="721" t="s">
        <v>628</v>
      </c>
      <c r="B79" s="722" t="s">
        <v>341</v>
      </c>
      <c r="C79" s="723">
        <v>0</v>
      </c>
      <c r="D79" s="723">
        <v>0</v>
      </c>
      <c r="E79" s="723"/>
      <c r="F79" s="723">
        <v>0</v>
      </c>
      <c r="G79" s="723">
        <v>0.13507163511</v>
      </c>
      <c r="H79" s="723">
        <v>-0.13507163511</v>
      </c>
      <c r="I79" s="724">
        <v>0</v>
      </c>
      <c r="J79" s="725" t="s">
        <v>1</v>
      </c>
    </row>
    <row r="80" spans="1:10" ht="14.4" customHeight="1" x14ac:dyDescent="0.3">
      <c r="A80" s="721" t="s">
        <v>628</v>
      </c>
      <c r="B80" s="722" t="s">
        <v>630</v>
      </c>
      <c r="C80" s="723">
        <v>4.5913400000000006</v>
      </c>
      <c r="D80" s="723">
        <v>5.0726800000000001</v>
      </c>
      <c r="E80" s="723"/>
      <c r="F80" s="723">
        <v>5.6113800000000005</v>
      </c>
      <c r="G80" s="723">
        <v>8.5922128126124999</v>
      </c>
      <c r="H80" s="723">
        <v>-2.9808328126124994</v>
      </c>
      <c r="I80" s="724">
        <v>0.65307739954520938</v>
      </c>
      <c r="J80" s="725" t="s">
        <v>614</v>
      </c>
    </row>
    <row r="81" spans="1:10" ht="14.4" customHeight="1" x14ac:dyDescent="0.3">
      <c r="A81" s="721" t="s">
        <v>608</v>
      </c>
      <c r="B81" s="722" t="s">
        <v>608</v>
      </c>
      <c r="C81" s="723" t="s">
        <v>608</v>
      </c>
      <c r="D81" s="723" t="s">
        <v>608</v>
      </c>
      <c r="E81" s="723"/>
      <c r="F81" s="723" t="s">
        <v>608</v>
      </c>
      <c r="G81" s="723" t="s">
        <v>608</v>
      </c>
      <c r="H81" s="723" t="s">
        <v>608</v>
      </c>
      <c r="I81" s="724" t="s">
        <v>608</v>
      </c>
      <c r="J81" s="725" t="s">
        <v>615</v>
      </c>
    </row>
    <row r="82" spans="1:10" ht="14.4" customHeight="1" x14ac:dyDescent="0.3">
      <c r="A82" s="721" t="s">
        <v>631</v>
      </c>
      <c r="B82" s="722" t="s">
        <v>632</v>
      </c>
      <c r="C82" s="723" t="s">
        <v>608</v>
      </c>
      <c r="D82" s="723" t="s">
        <v>608</v>
      </c>
      <c r="E82" s="723"/>
      <c r="F82" s="723" t="s">
        <v>608</v>
      </c>
      <c r="G82" s="723" t="s">
        <v>608</v>
      </c>
      <c r="H82" s="723" t="s">
        <v>608</v>
      </c>
      <c r="I82" s="724" t="s">
        <v>608</v>
      </c>
      <c r="J82" s="725" t="s">
        <v>0</v>
      </c>
    </row>
    <row r="83" spans="1:10" ht="14.4" customHeight="1" x14ac:dyDescent="0.3">
      <c r="A83" s="721" t="s">
        <v>631</v>
      </c>
      <c r="B83" s="722" t="s">
        <v>331</v>
      </c>
      <c r="C83" s="723">
        <v>1004.291160000001</v>
      </c>
      <c r="D83" s="723">
        <v>1413.31495</v>
      </c>
      <c r="E83" s="723"/>
      <c r="F83" s="723">
        <v>1077.2188799999999</v>
      </c>
      <c r="G83" s="723">
        <v>940.91962346126002</v>
      </c>
      <c r="H83" s="723">
        <v>136.29925653873988</v>
      </c>
      <c r="I83" s="724">
        <v>1.1448574916923833</v>
      </c>
      <c r="J83" s="725" t="s">
        <v>1</v>
      </c>
    </row>
    <row r="84" spans="1:10" ht="14.4" customHeight="1" x14ac:dyDescent="0.3">
      <c r="A84" s="721" t="s">
        <v>631</v>
      </c>
      <c r="B84" s="722" t="s">
        <v>332</v>
      </c>
      <c r="C84" s="723">
        <v>0</v>
      </c>
      <c r="D84" s="723">
        <v>19.930499999999999</v>
      </c>
      <c r="E84" s="723"/>
      <c r="F84" s="723">
        <v>64.0244</v>
      </c>
      <c r="G84" s="723">
        <v>32.381297037850999</v>
      </c>
      <c r="H84" s="723">
        <v>31.643102962149001</v>
      </c>
      <c r="I84" s="724">
        <v>1.977203072661385</v>
      </c>
      <c r="J84" s="725" t="s">
        <v>1</v>
      </c>
    </row>
    <row r="85" spans="1:10" ht="14.4" customHeight="1" x14ac:dyDescent="0.3">
      <c r="A85" s="721" t="s">
        <v>631</v>
      </c>
      <c r="B85" s="722" t="s">
        <v>335</v>
      </c>
      <c r="C85" s="723">
        <v>44.123890000000003</v>
      </c>
      <c r="D85" s="723">
        <v>9.2813199999999991</v>
      </c>
      <c r="E85" s="723"/>
      <c r="F85" s="723">
        <v>33.231059999999999</v>
      </c>
      <c r="G85" s="723">
        <v>11.983346699405001</v>
      </c>
      <c r="H85" s="723">
        <v>21.247713300594999</v>
      </c>
      <c r="I85" s="724">
        <v>2.7731034437691764</v>
      </c>
      <c r="J85" s="725" t="s">
        <v>1</v>
      </c>
    </row>
    <row r="86" spans="1:10" ht="14.4" customHeight="1" x14ac:dyDescent="0.3">
      <c r="A86" s="721" t="s">
        <v>631</v>
      </c>
      <c r="B86" s="722" t="s">
        <v>336</v>
      </c>
      <c r="C86" s="723">
        <v>4.29</v>
      </c>
      <c r="D86" s="723">
        <v>0</v>
      </c>
      <c r="E86" s="723"/>
      <c r="F86" s="723">
        <v>0</v>
      </c>
      <c r="G86" s="723">
        <v>19.12192476933625</v>
      </c>
      <c r="H86" s="723">
        <v>-19.12192476933625</v>
      </c>
      <c r="I86" s="724">
        <v>0</v>
      </c>
      <c r="J86" s="725" t="s">
        <v>1</v>
      </c>
    </row>
    <row r="87" spans="1:10" ht="14.4" customHeight="1" x14ac:dyDescent="0.3">
      <c r="A87" s="721" t="s">
        <v>631</v>
      </c>
      <c r="B87" s="722" t="s">
        <v>337</v>
      </c>
      <c r="C87" s="723">
        <v>314.17849999999999</v>
      </c>
      <c r="D87" s="723">
        <v>382.01076999999998</v>
      </c>
      <c r="E87" s="723"/>
      <c r="F87" s="723">
        <v>330.50544000000002</v>
      </c>
      <c r="G87" s="723">
        <v>259.4933452416775</v>
      </c>
      <c r="H87" s="723">
        <v>71.012094758322519</v>
      </c>
      <c r="I87" s="724">
        <v>1.273656708584129</v>
      </c>
      <c r="J87" s="725" t="s">
        <v>1</v>
      </c>
    </row>
    <row r="88" spans="1:10" ht="14.4" customHeight="1" x14ac:dyDescent="0.3">
      <c r="A88" s="721" t="s">
        <v>631</v>
      </c>
      <c r="B88" s="722" t="s">
        <v>339</v>
      </c>
      <c r="C88" s="723">
        <v>42.228000000000002</v>
      </c>
      <c r="D88" s="723">
        <v>0</v>
      </c>
      <c r="E88" s="723"/>
      <c r="F88" s="723">
        <v>0</v>
      </c>
      <c r="G88" s="723">
        <v>57.7373493854465</v>
      </c>
      <c r="H88" s="723">
        <v>-57.7373493854465</v>
      </c>
      <c r="I88" s="724">
        <v>0</v>
      </c>
      <c r="J88" s="725" t="s">
        <v>1</v>
      </c>
    </row>
    <row r="89" spans="1:10" ht="14.4" customHeight="1" x14ac:dyDescent="0.3">
      <c r="A89" s="721" t="s">
        <v>631</v>
      </c>
      <c r="B89" s="722" t="s">
        <v>340</v>
      </c>
      <c r="C89" s="723">
        <v>0</v>
      </c>
      <c r="D89" s="723">
        <v>0</v>
      </c>
      <c r="E89" s="723"/>
      <c r="F89" s="723">
        <v>0</v>
      </c>
      <c r="G89" s="723">
        <v>1.2524710834974999</v>
      </c>
      <c r="H89" s="723">
        <v>-1.2524710834974999</v>
      </c>
      <c r="I89" s="724">
        <v>0</v>
      </c>
      <c r="J89" s="725" t="s">
        <v>1</v>
      </c>
    </row>
    <row r="90" spans="1:10" ht="14.4" customHeight="1" x14ac:dyDescent="0.3">
      <c r="A90" s="721" t="s">
        <v>631</v>
      </c>
      <c r="B90" s="722" t="s">
        <v>341</v>
      </c>
      <c r="C90" s="723">
        <v>74.136520000000004</v>
      </c>
      <c r="D90" s="723">
        <v>31.10529</v>
      </c>
      <c r="E90" s="723"/>
      <c r="F90" s="723">
        <v>76.035259999999994</v>
      </c>
      <c r="G90" s="723">
        <v>36.816106656597753</v>
      </c>
      <c r="H90" s="723">
        <v>39.21915334340224</v>
      </c>
      <c r="I90" s="724">
        <v>2.0652716135689988</v>
      </c>
      <c r="J90" s="725" t="s">
        <v>1</v>
      </c>
    </row>
    <row r="91" spans="1:10" ht="14.4" customHeight="1" x14ac:dyDescent="0.3">
      <c r="A91" s="721" t="s">
        <v>631</v>
      </c>
      <c r="B91" s="722" t="s">
        <v>342</v>
      </c>
      <c r="C91" s="723">
        <v>59.145650000000003</v>
      </c>
      <c r="D91" s="723">
        <v>84.236279999999994</v>
      </c>
      <c r="E91" s="723"/>
      <c r="F91" s="723">
        <v>275.90839999999997</v>
      </c>
      <c r="G91" s="723">
        <v>241.25198136605201</v>
      </c>
      <c r="H91" s="723">
        <v>34.656418633947965</v>
      </c>
      <c r="I91" s="724">
        <v>1.1436523689368741</v>
      </c>
      <c r="J91" s="725" t="s">
        <v>1</v>
      </c>
    </row>
    <row r="92" spans="1:10" ht="14.4" customHeight="1" x14ac:dyDescent="0.3">
      <c r="A92" s="721" t="s">
        <v>631</v>
      </c>
      <c r="B92" s="722" t="s">
        <v>345</v>
      </c>
      <c r="C92" s="723">
        <v>16.270140000000001</v>
      </c>
      <c r="D92" s="723">
        <v>18.1205</v>
      </c>
      <c r="E92" s="723"/>
      <c r="F92" s="723">
        <v>17.236270000000001</v>
      </c>
      <c r="G92" s="723">
        <v>15.640883167102</v>
      </c>
      <c r="H92" s="723">
        <v>1.5953868328980008</v>
      </c>
      <c r="I92" s="724">
        <v>1.102001070902034</v>
      </c>
      <c r="J92" s="725" t="s">
        <v>1</v>
      </c>
    </row>
    <row r="93" spans="1:10" ht="14.4" customHeight="1" x14ac:dyDescent="0.3">
      <c r="A93" s="721" t="s">
        <v>631</v>
      </c>
      <c r="B93" s="722" t="s">
        <v>633</v>
      </c>
      <c r="C93" s="723">
        <v>1558.663860000001</v>
      </c>
      <c r="D93" s="723">
        <v>1957.9996099999998</v>
      </c>
      <c r="E93" s="723"/>
      <c r="F93" s="723">
        <v>1874.1597100000004</v>
      </c>
      <c r="G93" s="723">
        <v>1616.5983288682255</v>
      </c>
      <c r="H93" s="723">
        <v>257.56138113177485</v>
      </c>
      <c r="I93" s="724">
        <v>1.1593230529392498</v>
      </c>
      <c r="J93" s="725" t="s">
        <v>614</v>
      </c>
    </row>
    <row r="94" spans="1:10" ht="14.4" customHeight="1" x14ac:dyDescent="0.3">
      <c r="A94" s="721" t="s">
        <v>608</v>
      </c>
      <c r="B94" s="722" t="s">
        <v>608</v>
      </c>
      <c r="C94" s="723" t="s">
        <v>608</v>
      </c>
      <c r="D94" s="723" t="s">
        <v>608</v>
      </c>
      <c r="E94" s="723"/>
      <c r="F94" s="723" t="s">
        <v>608</v>
      </c>
      <c r="G94" s="723" t="s">
        <v>608</v>
      </c>
      <c r="H94" s="723" t="s">
        <v>608</v>
      </c>
      <c r="I94" s="724" t="s">
        <v>608</v>
      </c>
      <c r="J94" s="725" t="s">
        <v>615</v>
      </c>
    </row>
    <row r="95" spans="1:10" ht="14.4" customHeight="1" x14ac:dyDescent="0.3">
      <c r="A95" s="721" t="s">
        <v>634</v>
      </c>
      <c r="B95" s="722" t="s">
        <v>635</v>
      </c>
      <c r="C95" s="723" t="s">
        <v>608</v>
      </c>
      <c r="D95" s="723" t="s">
        <v>608</v>
      </c>
      <c r="E95" s="723"/>
      <c r="F95" s="723" t="s">
        <v>608</v>
      </c>
      <c r="G95" s="723" t="s">
        <v>608</v>
      </c>
      <c r="H95" s="723" t="s">
        <v>608</v>
      </c>
      <c r="I95" s="724" t="s">
        <v>608</v>
      </c>
      <c r="J95" s="725" t="s">
        <v>0</v>
      </c>
    </row>
    <row r="96" spans="1:10" ht="14.4" customHeight="1" x14ac:dyDescent="0.3">
      <c r="A96" s="721" t="s">
        <v>634</v>
      </c>
      <c r="B96" s="722" t="s">
        <v>331</v>
      </c>
      <c r="C96" s="723">
        <v>0</v>
      </c>
      <c r="D96" s="723">
        <v>0</v>
      </c>
      <c r="E96" s="723"/>
      <c r="F96" s="723" t="s">
        <v>608</v>
      </c>
      <c r="G96" s="723" t="s">
        <v>608</v>
      </c>
      <c r="H96" s="723" t="s">
        <v>608</v>
      </c>
      <c r="I96" s="724" t="s">
        <v>608</v>
      </c>
      <c r="J96" s="725" t="s">
        <v>1</v>
      </c>
    </row>
    <row r="97" spans="1:10" ht="14.4" customHeight="1" x14ac:dyDescent="0.3">
      <c r="A97" s="721" t="s">
        <v>634</v>
      </c>
      <c r="B97" s="722" t="s">
        <v>636</v>
      </c>
      <c r="C97" s="723">
        <v>0</v>
      </c>
      <c r="D97" s="723">
        <v>0</v>
      </c>
      <c r="E97" s="723"/>
      <c r="F97" s="723" t="s">
        <v>608</v>
      </c>
      <c r="G97" s="723" t="s">
        <v>608</v>
      </c>
      <c r="H97" s="723" t="s">
        <v>608</v>
      </c>
      <c r="I97" s="724" t="s">
        <v>608</v>
      </c>
      <c r="J97" s="725" t="s">
        <v>614</v>
      </c>
    </row>
    <row r="98" spans="1:10" ht="14.4" customHeight="1" x14ac:dyDescent="0.3">
      <c r="A98" s="721" t="s">
        <v>608</v>
      </c>
      <c r="B98" s="722" t="s">
        <v>608</v>
      </c>
      <c r="C98" s="723" t="s">
        <v>608</v>
      </c>
      <c r="D98" s="723" t="s">
        <v>608</v>
      </c>
      <c r="E98" s="723"/>
      <c r="F98" s="723" t="s">
        <v>608</v>
      </c>
      <c r="G98" s="723" t="s">
        <v>608</v>
      </c>
      <c r="H98" s="723" t="s">
        <v>608</v>
      </c>
      <c r="I98" s="724" t="s">
        <v>608</v>
      </c>
      <c r="J98" s="725" t="s">
        <v>615</v>
      </c>
    </row>
    <row r="99" spans="1:10" ht="14.4" customHeight="1" x14ac:dyDescent="0.3">
      <c r="A99" s="721" t="s">
        <v>637</v>
      </c>
      <c r="B99" s="722" t="s">
        <v>638</v>
      </c>
      <c r="C99" s="723" t="s">
        <v>608</v>
      </c>
      <c r="D99" s="723" t="s">
        <v>608</v>
      </c>
      <c r="E99" s="723"/>
      <c r="F99" s="723" t="s">
        <v>608</v>
      </c>
      <c r="G99" s="723" t="s">
        <v>608</v>
      </c>
      <c r="H99" s="723" t="s">
        <v>608</v>
      </c>
      <c r="I99" s="724" t="s">
        <v>608</v>
      </c>
      <c r="J99" s="725" t="s">
        <v>0</v>
      </c>
    </row>
    <row r="100" spans="1:10" ht="14.4" customHeight="1" x14ac:dyDescent="0.3">
      <c r="A100" s="721" t="s">
        <v>637</v>
      </c>
      <c r="B100" s="722" t="s">
        <v>331</v>
      </c>
      <c r="C100" s="723">
        <v>286.41171999999995</v>
      </c>
      <c r="D100" s="723">
        <v>355.43920000000003</v>
      </c>
      <c r="E100" s="723"/>
      <c r="F100" s="723">
        <v>284.91604999999998</v>
      </c>
      <c r="G100" s="723">
        <v>318.29027284177999</v>
      </c>
      <c r="H100" s="723">
        <v>-33.374222841780011</v>
      </c>
      <c r="I100" s="724">
        <v>0.89514532585678441</v>
      </c>
      <c r="J100" s="725" t="s">
        <v>1</v>
      </c>
    </row>
    <row r="101" spans="1:10" ht="14.4" customHeight="1" x14ac:dyDescent="0.3">
      <c r="A101" s="721" t="s">
        <v>637</v>
      </c>
      <c r="B101" s="722" t="s">
        <v>332</v>
      </c>
      <c r="C101" s="723">
        <v>0</v>
      </c>
      <c r="D101" s="723">
        <v>96.083740000000006</v>
      </c>
      <c r="E101" s="723"/>
      <c r="F101" s="723">
        <v>62.286090000000002</v>
      </c>
      <c r="G101" s="723">
        <v>95.515049720928744</v>
      </c>
      <c r="H101" s="723">
        <v>-33.228959720928742</v>
      </c>
      <c r="I101" s="724">
        <v>0.65210760170239657</v>
      </c>
      <c r="J101" s="725" t="s">
        <v>1</v>
      </c>
    </row>
    <row r="102" spans="1:10" ht="14.4" customHeight="1" x14ac:dyDescent="0.3">
      <c r="A102" s="721" t="s">
        <v>637</v>
      </c>
      <c r="B102" s="722" t="s">
        <v>333</v>
      </c>
      <c r="C102" s="723" t="s">
        <v>608</v>
      </c>
      <c r="D102" s="723">
        <v>0</v>
      </c>
      <c r="E102" s="723"/>
      <c r="F102" s="723">
        <v>8.8357500000000009</v>
      </c>
      <c r="G102" s="723">
        <v>1.4328366212575001</v>
      </c>
      <c r="H102" s="723">
        <v>7.4029133787425003</v>
      </c>
      <c r="I102" s="724">
        <v>6.1666137429161205</v>
      </c>
      <c r="J102" s="725" t="s">
        <v>1</v>
      </c>
    </row>
    <row r="103" spans="1:10" ht="14.4" customHeight="1" x14ac:dyDescent="0.3">
      <c r="A103" s="721" t="s">
        <v>637</v>
      </c>
      <c r="B103" s="722" t="s">
        <v>335</v>
      </c>
      <c r="C103" s="723">
        <v>120.90434</v>
      </c>
      <c r="D103" s="723">
        <v>35.789190000000005</v>
      </c>
      <c r="E103" s="723"/>
      <c r="F103" s="723">
        <v>16.89771</v>
      </c>
      <c r="G103" s="723">
        <v>30.660948929980748</v>
      </c>
      <c r="H103" s="723">
        <v>-13.763238929980748</v>
      </c>
      <c r="I103" s="724">
        <v>0.55111503686949359</v>
      </c>
      <c r="J103" s="725" t="s">
        <v>1</v>
      </c>
    </row>
    <row r="104" spans="1:10" ht="14.4" customHeight="1" x14ac:dyDescent="0.3">
      <c r="A104" s="721" t="s">
        <v>637</v>
      </c>
      <c r="B104" s="722" t="s">
        <v>337</v>
      </c>
      <c r="C104" s="723">
        <v>414.36244999999997</v>
      </c>
      <c r="D104" s="723">
        <v>103.13235</v>
      </c>
      <c r="E104" s="723"/>
      <c r="F104" s="723">
        <v>27.822299999999998</v>
      </c>
      <c r="G104" s="723">
        <v>81.838262629477754</v>
      </c>
      <c r="H104" s="723">
        <v>-54.015962629477755</v>
      </c>
      <c r="I104" s="724">
        <v>0.33996689453153833</v>
      </c>
      <c r="J104" s="725" t="s">
        <v>1</v>
      </c>
    </row>
    <row r="105" spans="1:10" ht="14.4" customHeight="1" x14ac:dyDescent="0.3">
      <c r="A105" s="721" t="s">
        <v>637</v>
      </c>
      <c r="B105" s="722" t="s">
        <v>339</v>
      </c>
      <c r="C105" s="723">
        <v>0</v>
      </c>
      <c r="D105" s="723">
        <v>0</v>
      </c>
      <c r="E105" s="723"/>
      <c r="F105" s="723" t="s">
        <v>608</v>
      </c>
      <c r="G105" s="723" t="s">
        <v>608</v>
      </c>
      <c r="H105" s="723" t="s">
        <v>608</v>
      </c>
      <c r="I105" s="724" t="s">
        <v>608</v>
      </c>
      <c r="J105" s="725" t="s">
        <v>1</v>
      </c>
    </row>
    <row r="106" spans="1:10" ht="14.4" customHeight="1" x14ac:dyDescent="0.3">
      <c r="A106" s="721" t="s">
        <v>637</v>
      </c>
      <c r="B106" s="722" t="s">
        <v>340</v>
      </c>
      <c r="C106" s="723">
        <v>0</v>
      </c>
      <c r="D106" s="723">
        <v>0</v>
      </c>
      <c r="E106" s="723"/>
      <c r="F106" s="723">
        <v>0</v>
      </c>
      <c r="G106" s="723">
        <v>1.2475289165022501</v>
      </c>
      <c r="H106" s="723">
        <v>-1.2475289165022501</v>
      </c>
      <c r="I106" s="724">
        <v>0</v>
      </c>
      <c r="J106" s="725" t="s">
        <v>1</v>
      </c>
    </row>
    <row r="107" spans="1:10" ht="14.4" customHeight="1" x14ac:dyDescent="0.3">
      <c r="A107" s="721" t="s">
        <v>637</v>
      </c>
      <c r="B107" s="722" t="s">
        <v>341</v>
      </c>
      <c r="C107" s="723">
        <v>82.884410000000003</v>
      </c>
      <c r="D107" s="723">
        <v>67.49924</v>
      </c>
      <c r="E107" s="723"/>
      <c r="F107" s="723">
        <v>98.113900000000001</v>
      </c>
      <c r="G107" s="723">
        <v>74.957600991811745</v>
      </c>
      <c r="H107" s="723">
        <v>23.156299008188256</v>
      </c>
      <c r="I107" s="724">
        <v>1.3089252951240771</v>
      </c>
      <c r="J107" s="725" t="s">
        <v>1</v>
      </c>
    </row>
    <row r="108" spans="1:10" ht="14.4" customHeight="1" x14ac:dyDescent="0.3">
      <c r="A108" s="721" t="s">
        <v>637</v>
      </c>
      <c r="B108" s="722" t="s">
        <v>342</v>
      </c>
      <c r="C108" s="723">
        <v>75.479159999999993</v>
      </c>
      <c r="D108" s="723">
        <v>1.88415</v>
      </c>
      <c r="E108" s="723"/>
      <c r="F108" s="723">
        <v>1.5869499999999999</v>
      </c>
      <c r="G108" s="723">
        <v>56.898731492899245</v>
      </c>
      <c r="H108" s="723">
        <v>-55.311781492899243</v>
      </c>
      <c r="I108" s="724">
        <v>2.7890779958742059E-2</v>
      </c>
      <c r="J108" s="725" t="s">
        <v>1</v>
      </c>
    </row>
    <row r="109" spans="1:10" ht="14.4" customHeight="1" x14ac:dyDescent="0.3">
      <c r="A109" s="721" t="s">
        <v>637</v>
      </c>
      <c r="B109" s="722" t="s">
        <v>344</v>
      </c>
      <c r="C109" s="723">
        <v>0</v>
      </c>
      <c r="D109" s="723">
        <v>0</v>
      </c>
      <c r="E109" s="723"/>
      <c r="F109" s="723" t="s">
        <v>608</v>
      </c>
      <c r="G109" s="723" t="s">
        <v>608</v>
      </c>
      <c r="H109" s="723" t="s">
        <v>608</v>
      </c>
      <c r="I109" s="724" t="s">
        <v>608</v>
      </c>
      <c r="J109" s="725" t="s">
        <v>1</v>
      </c>
    </row>
    <row r="110" spans="1:10" ht="14.4" customHeight="1" x14ac:dyDescent="0.3">
      <c r="A110" s="721" t="s">
        <v>637</v>
      </c>
      <c r="B110" s="722" t="s">
        <v>345</v>
      </c>
      <c r="C110" s="723">
        <v>51.708440000000003</v>
      </c>
      <c r="D110" s="723">
        <v>59.548209999999997</v>
      </c>
      <c r="E110" s="723"/>
      <c r="F110" s="723">
        <v>53.364879999999999</v>
      </c>
      <c r="G110" s="723">
        <v>48.625653406794498</v>
      </c>
      <c r="H110" s="723">
        <v>4.7392265932055011</v>
      </c>
      <c r="I110" s="724">
        <v>1.0974635045735608</v>
      </c>
      <c r="J110" s="725" t="s">
        <v>1</v>
      </c>
    </row>
    <row r="111" spans="1:10" ht="14.4" customHeight="1" x14ac:dyDescent="0.3">
      <c r="A111" s="721" t="s">
        <v>637</v>
      </c>
      <c r="B111" s="722" t="s">
        <v>639</v>
      </c>
      <c r="C111" s="723">
        <v>1031.7505200000001</v>
      </c>
      <c r="D111" s="723">
        <v>719.37608000000012</v>
      </c>
      <c r="E111" s="723"/>
      <c r="F111" s="723">
        <v>553.82362999999998</v>
      </c>
      <c r="G111" s="723">
        <v>709.46688555143248</v>
      </c>
      <c r="H111" s="723">
        <v>-155.6432555514325</v>
      </c>
      <c r="I111" s="724">
        <v>0.78061942182057031</v>
      </c>
      <c r="J111" s="725" t="s">
        <v>614</v>
      </c>
    </row>
    <row r="112" spans="1:10" ht="14.4" customHeight="1" x14ac:dyDescent="0.3">
      <c r="A112" s="721" t="s">
        <v>608</v>
      </c>
      <c r="B112" s="722" t="s">
        <v>608</v>
      </c>
      <c r="C112" s="723" t="s">
        <v>608</v>
      </c>
      <c r="D112" s="723" t="s">
        <v>608</v>
      </c>
      <c r="E112" s="723"/>
      <c r="F112" s="723" t="s">
        <v>608</v>
      </c>
      <c r="G112" s="723" t="s">
        <v>608</v>
      </c>
      <c r="H112" s="723" t="s">
        <v>608</v>
      </c>
      <c r="I112" s="724" t="s">
        <v>608</v>
      </c>
      <c r="J112" s="725" t="s">
        <v>615</v>
      </c>
    </row>
    <row r="113" spans="1:10" ht="14.4" customHeight="1" x14ac:dyDescent="0.3">
      <c r="A113" s="721" t="s">
        <v>640</v>
      </c>
      <c r="B113" s="722" t="s">
        <v>641</v>
      </c>
      <c r="C113" s="723" t="s">
        <v>608</v>
      </c>
      <c r="D113" s="723" t="s">
        <v>608</v>
      </c>
      <c r="E113" s="723"/>
      <c r="F113" s="723" t="s">
        <v>608</v>
      </c>
      <c r="G113" s="723" t="s">
        <v>608</v>
      </c>
      <c r="H113" s="723" t="s">
        <v>608</v>
      </c>
      <c r="I113" s="724" t="s">
        <v>608</v>
      </c>
      <c r="J113" s="725" t="s">
        <v>0</v>
      </c>
    </row>
    <row r="114" spans="1:10" ht="14.4" customHeight="1" x14ac:dyDescent="0.3">
      <c r="A114" s="721" t="s">
        <v>640</v>
      </c>
      <c r="B114" s="722" t="s">
        <v>331</v>
      </c>
      <c r="C114" s="723">
        <v>2.2490800000000002</v>
      </c>
      <c r="D114" s="723">
        <v>1.07003</v>
      </c>
      <c r="E114" s="723"/>
      <c r="F114" s="723">
        <v>0.63380000000000003</v>
      </c>
      <c r="G114" s="723">
        <v>0.80874920732824995</v>
      </c>
      <c r="H114" s="723">
        <v>-0.17494920732824992</v>
      </c>
      <c r="I114" s="724">
        <v>0.78367928432819756</v>
      </c>
      <c r="J114" s="725" t="s">
        <v>1</v>
      </c>
    </row>
    <row r="115" spans="1:10" ht="14.4" customHeight="1" x14ac:dyDescent="0.3">
      <c r="A115" s="721" t="s">
        <v>640</v>
      </c>
      <c r="B115" s="722" t="s">
        <v>341</v>
      </c>
      <c r="C115" s="723">
        <v>0.23618</v>
      </c>
      <c r="D115" s="723">
        <v>0</v>
      </c>
      <c r="E115" s="723"/>
      <c r="F115" s="723">
        <v>0</v>
      </c>
      <c r="G115" s="723">
        <v>0.17526421744074999</v>
      </c>
      <c r="H115" s="723">
        <v>-0.17526421744074999</v>
      </c>
      <c r="I115" s="724">
        <v>0</v>
      </c>
      <c r="J115" s="725" t="s">
        <v>1</v>
      </c>
    </row>
    <row r="116" spans="1:10" ht="14.4" customHeight="1" x14ac:dyDescent="0.3">
      <c r="A116" s="721" t="s">
        <v>640</v>
      </c>
      <c r="B116" s="722" t="s">
        <v>642</v>
      </c>
      <c r="C116" s="723">
        <v>2.4852600000000002</v>
      </c>
      <c r="D116" s="723">
        <v>1.07003</v>
      </c>
      <c r="E116" s="723"/>
      <c r="F116" s="723">
        <v>0.63380000000000003</v>
      </c>
      <c r="G116" s="723">
        <v>0.984013424769</v>
      </c>
      <c r="H116" s="723">
        <v>-0.35021342476899997</v>
      </c>
      <c r="I116" s="724">
        <v>0.64409690360554417</v>
      </c>
      <c r="J116" s="725" t="s">
        <v>614</v>
      </c>
    </row>
    <row r="117" spans="1:10" ht="14.4" customHeight="1" x14ac:dyDescent="0.3">
      <c r="A117" s="721" t="s">
        <v>608</v>
      </c>
      <c r="B117" s="722" t="s">
        <v>608</v>
      </c>
      <c r="C117" s="723" t="s">
        <v>608</v>
      </c>
      <c r="D117" s="723" t="s">
        <v>608</v>
      </c>
      <c r="E117" s="723"/>
      <c r="F117" s="723" t="s">
        <v>608</v>
      </c>
      <c r="G117" s="723" t="s">
        <v>608</v>
      </c>
      <c r="H117" s="723" t="s">
        <v>608</v>
      </c>
      <c r="I117" s="724" t="s">
        <v>608</v>
      </c>
      <c r="J117" s="725" t="s">
        <v>615</v>
      </c>
    </row>
    <row r="118" spans="1:10" ht="14.4" customHeight="1" x14ac:dyDescent="0.3">
      <c r="A118" s="721" t="s">
        <v>643</v>
      </c>
      <c r="B118" s="722" t="s">
        <v>644</v>
      </c>
      <c r="C118" s="723" t="s">
        <v>608</v>
      </c>
      <c r="D118" s="723" t="s">
        <v>608</v>
      </c>
      <c r="E118" s="723"/>
      <c r="F118" s="723" t="s">
        <v>608</v>
      </c>
      <c r="G118" s="723" t="s">
        <v>608</v>
      </c>
      <c r="H118" s="723" t="s">
        <v>608</v>
      </c>
      <c r="I118" s="724" t="s">
        <v>608</v>
      </c>
      <c r="J118" s="725" t="s">
        <v>0</v>
      </c>
    </row>
    <row r="119" spans="1:10" ht="14.4" customHeight="1" x14ac:dyDescent="0.3">
      <c r="A119" s="721" t="s">
        <v>643</v>
      </c>
      <c r="B119" s="722" t="s">
        <v>343</v>
      </c>
      <c r="C119" s="723">
        <v>3915.4375499999996</v>
      </c>
      <c r="D119" s="723">
        <v>2485.8486300000004</v>
      </c>
      <c r="E119" s="723"/>
      <c r="F119" s="723">
        <v>2250.9596099999999</v>
      </c>
      <c r="G119" s="723">
        <v>2447.5</v>
      </c>
      <c r="H119" s="723">
        <v>-196.54039000000012</v>
      </c>
      <c r="I119" s="724">
        <v>0.91969749131767109</v>
      </c>
      <c r="J119" s="725" t="s">
        <v>1</v>
      </c>
    </row>
    <row r="120" spans="1:10" ht="14.4" customHeight="1" x14ac:dyDescent="0.3">
      <c r="A120" s="721" t="s">
        <v>643</v>
      </c>
      <c r="B120" s="722" t="s">
        <v>645</v>
      </c>
      <c r="C120" s="723">
        <v>3915.4375499999996</v>
      </c>
      <c r="D120" s="723">
        <v>2485.8486300000004</v>
      </c>
      <c r="E120" s="723"/>
      <c r="F120" s="723">
        <v>2250.9596099999999</v>
      </c>
      <c r="G120" s="723">
        <v>2447.5</v>
      </c>
      <c r="H120" s="723">
        <v>-196.54039000000012</v>
      </c>
      <c r="I120" s="724">
        <v>0.91969749131767109</v>
      </c>
      <c r="J120" s="725" t="s">
        <v>614</v>
      </c>
    </row>
    <row r="121" spans="1:10" ht="14.4" customHeight="1" x14ac:dyDescent="0.3">
      <c r="A121" s="721" t="s">
        <v>608</v>
      </c>
      <c r="B121" s="722" t="s">
        <v>608</v>
      </c>
      <c r="C121" s="723" t="s">
        <v>608</v>
      </c>
      <c r="D121" s="723" t="s">
        <v>608</v>
      </c>
      <c r="E121" s="723"/>
      <c r="F121" s="723" t="s">
        <v>608</v>
      </c>
      <c r="G121" s="723" t="s">
        <v>608</v>
      </c>
      <c r="H121" s="723" t="s">
        <v>608</v>
      </c>
      <c r="I121" s="724" t="s">
        <v>608</v>
      </c>
      <c r="J121" s="725" t="s">
        <v>615</v>
      </c>
    </row>
    <row r="122" spans="1:10" ht="14.4" customHeight="1" x14ac:dyDescent="0.3">
      <c r="A122" s="721" t="s">
        <v>646</v>
      </c>
      <c r="B122" s="722" t="s">
        <v>647</v>
      </c>
      <c r="C122" s="723" t="s">
        <v>608</v>
      </c>
      <c r="D122" s="723" t="s">
        <v>608</v>
      </c>
      <c r="E122" s="723"/>
      <c r="F122" s="723" t="s">
        <v>608</v>
      </c>
      <c r="G122" s="723" t="s">
        <v>608</v>
      </c>
      <c r="H122" s="723" t="s">
        <v>608</v>
      </c>
      <c r="I122" s="724" t="s">
        <v>608</v>
      </c>
      <c r="J122" s="725" t="s">
        <v>0</v>
      </c>
    </row>
    <row r="123" spans="1:10" ht="14.4" customHeight="1" x14ac:dyDescent="0.3">
      <c r="A123" s="721" t="s">
        <v>646</v>
      </c>
      <c r="B123" s="722" t="s">
        <v>331</v>
      </c>
      <c r="C123" s="723">
        <v>104.04156</v>
      </c>
      <c r="D123" s="723">
        <v>30.526350000000001</v>
      </c>
      <c r="E123" s="723"/>
      <c r="F123" s="723">
        <v>10.341419999999999</v>
      </c>
      <c r="G123" s="723">
        <v>19.935830683674499</v>
      </c>
      <c r="H123" s="723">
        <v>-9.5944106836745</v>
      </c>
      <c r="I123" s="724">
        <v>0.51873534462090976</v>
      </c>
      <c r="J123" s="725" t="s">
        <v>1</v>
      </c>
    </row>
    <row r="124" spans="1:10" ht="14.4" customHeight="1" x14ac:dyDescent="0.3">
      <c r="A124" s="721" t="s">
        <v>646</v>
      </c>
      <c r="B124" s="722" t="s">
        <v>341</v>
      </c>
      <c r="C124" s="723">
        <v>0</v>
      </c>
      <c r="D124" s="723" t="s">
        <v>608</v>
      </c>
      <c r="E124" s="723"/>
      <c r="F124" s="723" t="s">
        <v>608</v>
      </c>
      <c r="G124" s="723" t="s">
        <v>608</v>
      </c>
      <c r="H124" s="723" t="s">
        <v>608</v>
      </c>
      <c r="I124" s="724" t="s">
        <v>608</v>
      </c>
      <c r="J124" s="725" t="s">
        <v>1</v>
      </c>
    </row>
    <row r="125" spans="1:10" ht="14.4" customHeight="1" x14ac:dyDescent="0.3">
      <c r="A125" s="721" t="s">
        <v>646</v>
      </c>
      <c r="B125" s="722" t="s">
        <v>648</v>
      </c>
      <c r="C125" s="723">
        <v>104.04156</v>
      </c>
      <c r="D125" s="723">
        <v>30.526350000000001</v>
      </c>
      <c r="E125" s="723"/>
      <c r="F125" s="723">
        <v>10.341419999999999</v>
      </c>
      <c r="G125" s="723">
        <v>19.935830683674499</v>
      </c>
      <c r="H125" s="723">
        <v>-9.5944106836745</v>
      </c>
      <c r="I125" s="724">
        <v>0.51873534462090976</v>
      </c>
      <c r="J125" s="725" t="s">
        <v>614</v>
      </c>
    </row>
    <row r="126" spans="1:10" ht="14.4" customHeight="1" x14ac:dyDescent="0.3">
      <c r="A126" s="721" t="s">
        <v>608</v>
      </c>
      <c r="B126" s="722" t="s">
        <v>608</v>
      </c>
      <c r="C126" s="723" t="s">
        <v>608</v>
      </c>
      <c r="D126" s="723" t="s">
        <v>608</v>
      </c>
      <c r="E126" s="723"/>
      <c r="F126" s="723" t="s">
        <v>608</v>
      </c>
      <c r="G126" s="723" t="s">
        <v>608</v>
      </c>
      <c r="H126" s="723" t="s">
        <v>608</v>
      </c>
      <c r="I126" s="724" t="s">
        <v>608</v>
      </c>
      <c r="J126" s="725" t="s">
        <v>615</v>
      </c>
    </row>
    <row r="127" spans="1:10" ht="14.4" customHeight="1" x14ac:dyDescent="0.3">
      <c r="A127" s="721" t="s">
        <v>649</v>
      </c>
      <c r="B127" s="722" t="s">
        <v>650</v>
      </c>
      <c r="C127" s="723" t="s">
        <v>608</v>
      </c>
      <c r="D127" s="723" t="s">
        <v>608</v>
      </c>
      <c r="E127" s="723"/>
      <c r="F127" s="723" t="s">
        <v>608</v>
      </c>
      <c r="G127" s="723" t="s">
        <v>608</v>
      </c>
      <c r="H127" s="723" t="s">
        <v>608</v>
      </c>
      <c r="I127" s="724" t="s">
        <v>608</v>
      </c>
      <c r="J127" s="725" t="s">
        <v>0</v>
      </c>
    </row>
    <row r="128" spans="1:10" ht="14.4" customHeight="1" x14ac:dyDescent="0.3">
      <c r="A128" s="721" t="s">
        <v>649</v>
      </c>
      <c r="B128" s="722" t="s">
        <v>331</v>
      </c>
      <c r="C128" s="723" t="s">
        <v>608</v>
      </c>
      <c r="D128" s="723" t="s">
        <v>608</v>
      </c>
      <c r="E128" s="723"/>
      <c r="F128" s="723">
        <v>44.91733</v>
      </c>
      <c r="G128" s="723">
        <v>25.25</v>
      </c>
      <c r="H128" s="723">
        <v>19.66733</v>
      </c>
      <c r="I128" s="724">
        <v>1.7789041584158416</v>
      </c>
      <c r="J128" s="725" t="s">
        <v>1</v>
      </c>
    </row>
    <row r="129" spans="1:10" ht="14.4" customHeight="1" x14ac:dyDescent="0.3">
      <c r="A129" s="721" t="s">
        <v>649</v>
      </c>
      <c r="B129" s="722" t="s">
        <v>332</v>
      </c>
      <c r="C129" s="723" t="s">
        <v>608</v>
      </c>
      <c r="D129" s="723" t="s">
        <v>608</v>
      </c>
      <c r="E129" s="723"/>
      <c r="F129" s="723">
        <v>3.1019999999999999</v>
      </c>
      <c r="G129" s="723">
        <v>1.5</v>
      </c>
      <c r="H129" s="723">
        <v>1.6019999999999999</v>
      </c>
      <c r="I129" s="724">
        <v>2.0680000000000001</v>
      </c>
      <c r="J129" s="725" t="s">
        <v>1</v>
      </c>
    </row>
    <row r="130" spans="1:10" ht="14.4" customHeight="1" x14ac:dyDescent="0.3">
      <c r="A130" s="721" t="s">
        <v>649</v>
      </c>
      <c r="B130" s="722" t="s">
        <v>335</v>
      </c>
      <c r="C130" s="723" t="s">
        <v>608</v>
      </c>
      <c r="D130" s="723" t="s">
        <v>608</v>
      </c>
      <c r="E130" s="723"/>
      <c r="F130" s="723">
        <v>1.7613399999999999</v>
      </c>
      <c r="G130" s="723">
        <v>1.25</v>
      </c>
      <c r="H130" s="723">
        <v>0.51133999999999991</v>
      </c>
      <c r="I130" s="724">
        <v>1.4090719999999999</v>
      </c>
      <c r="J130" s="725" t="s">
        <v>1</v>
      </c>
    </row>
    <row r="131" spans="1:10" ht="14.4" customHeight="1" x14ac:dyDescent="0.3">
      <c r="A131" s="721" t="s">
        <v>649</v>
      </c>
      <c r="B131" s="722" t="s">
        <v>337</v>
      </c>
      <c r="C131" s="723" t="s">
        <v>608</v>
      </c>
      <c r="D131" s="723" t="s">
        <v>608</v>
      </c>
      <c r="E131" s="723"/>
      <c r="F131" s="723">
        <v>0</v>
      </c>
      <c r="G131" s="723">
        <v>0.25</v>
      </c>
      <c r="H131" s="723">
        <v>-0.25</v>
      </c>
      <c r="I131" s="724">
        <v>0</v>
      </c>
      <c r="J131" s="725" t="s">
        <v>1</v>
      </c>
    </row>
    <row r="132" spans="1:10" ht="14.4" customHeight="1" x14ac:dyDescent="0.3">
      <c r="A132" s="721" t="s">
        <v>649</v>
      </c>
      <c r="B132" s="722" t="s">
        <v>341</v>
      </c>
      <c r="C132" s="723" t="s">
        <v>608</v>
      </c>
      <c r="D132" s="723" t="s">
        <v>608</v>
      </c>
      <c r="E132" s="723"/>
      <c r="F132" s="723">
        <v>6.3450100000000003</v>
      </c>
      <c r="G132" s="723">
        <v>5.5</v>
      </c>
      <c r="H132" s="723">
        <v>0.84501000000000026</v>
      </c>
      <c r="I132" s="724">
        <v>1.1536381818181818</v>
      </c>
      <c r="J132" s="725" t="s">
        <v>1</v>
      </c>
    </row>
    <row r="133" spans="1:10" ht="14.4" customHeight="1" x14ac:dyDescent="0.3">
      <c r="A133" s="721" t="s">
        <v>649</v>
      </c>
      <c r="B133" s="722" t="s">
        <v>342</v>
      </c>
      <c r="C133" s="723" t="s">
        <v>608</v>
      </c>
      <c r="D133" s="723" t="s">
        <v>608</v>
      </c>
      <c r="E133" s="723"/>
      <c r="F133" s="723">
        <v>0.75287000000000004</v>
      </c>
      <c r="G133" s="723">
        <v>1</v>
      </c>
      <c r="H133" s="723">
        <v>-0.24712999999999996</v>
      </c>
      <c r="I133" s="724">
        <v>0.75287000000000004</v>
      </c>
      <c r="J133" s="725" t="s">
        <v>1</v>
      </c>
    </row>
    <row r="134" spans="1:10" ht="14.4" customHeight="1" x14ac:dyDescent="0.3">
      <c r="A134" s="721" t="s">
        <v>649</v>
      </c>
      <c r="B134" s="722" t="s">
        <v>651</v>
      </c>
      <c r="C134" s="723" t="s">
        <v>608</v>
      </c>
      <c r="D134" s="723" t="s">
        <v>608</v>
      </c>
      <c r="E134" s="723"/>
      <c r="F134" s="723">
        <v>56.878549999999997</v>
      </c>
      <c r="G134" s="723">
        <v>34.75</v>
      </c>
      <c r="H134" s="723">
        <v>22.128549999999997</v>
      </c>
      <c r="I134" s="724">
        <v>1.6367928057553955</v>
      </c>
      <c r="J134" s="725" t="s">
        <v>614</v>
      </c>
    </row>
    <row r="135" spans="1:10" ht="14.4" customHeight="1" x14ac:dyDescent="0.3">
      <c r="A135" s="721" t="s">
        <v>608</v>
      </c>
      <c r="B135" s="722" t="s">
        <v>608</v>
      </c>
      <c r="C135" s="723" t="s">
        <v>608</v>
      </c>
      <c r="D135" s="723" t="s">
        <v>608</v>
      </c>
      <c r="E135" s="723"/>
      <c r="F135" s="723" t="s">
        <v>608</v>
      </c>
      <c r="G135" s="723" t="s">
        <v>608</v>
      </c>
      <c r="H135" s="723" t="s">
        <v>608</v>
      </c>
      <c r="I135" s="724" t="s">
        <v>608</v>
      </c>
      <c r="J135" s="725" t="s">
        <v>615</v>
      </c>
    </row>
    <row r="136" spans="1:10" ht="14.4" customHeight="1" x14ac:dyDescent="0.3">
      <c r="A136" s="721" t="s">
        <v>606</v>
      </c>
      <c r="B136" s="722" t="s">
        <v>609</v>
      </c>
      <c r="C136" s="723">
        <v>10081.165649999999</v>
      </c>
      <c r="D136" s="723">
        <v>8107.5467900000012</v>
      </c>
      <c r="E136" s="723"/>
      <c r="F136" s="723">
        <v>8266.9333700000007</v>
      </c>
      <c r="G136" s="723">
        <v>8431.0147628878021</v>
      </c>
      <c r="H136" s="723">
        <v>-164.08139288780148</v>
      </c>
      <c r="I136" s="724">
        <v>0.98053835777751619</v>
      </c>
      <c r="J136" s="725" t="s">
        <v>610</v>
      </c>
    </row>
  </sheetData>
  <mergeCells count="3">
    <mergeCell ref="F3:I3"/>
    <mergeCell ref="C4:D4"/>
    <mergeCell ref="A1:I1"/>
  </mergeCells>
  <conditionalFormatting sqref="F21 F137:F65537">
    <cfRule type="cellIs" dxfId="80" priority="18" stopIfTrue="1" operator="greaterThan">
      <formula>1</formula>
    </cfRule>
  </conditionalFormatting>
  <conditionalFormatting sqref="H5:H20">
    <cfRule type="expression" dxfId="79" priority="14">
      <formula>$H5&gt;0</formula>
    </cfRule>
  </conditionalFormatting>
  <conditionalFormatting sqref="I5:I20">
    <cfRule type="expression" dxfId="78" priority="15">
      <formula>$I5&gt;1</formula>
    </cfRule>
  </conditionalFormatting>
  <conditionalFormatting sqref="B5:B20">
    <cfRule type="expression" dxfId="77" priority="11">
      <formula>OR($J5="NS",$J5="SumaNS",$J5="Účet")</formula>
    </cfRule>
  </conditionalFormatting>
  <conditionalFormatting sqref="B5:D20 F5:I20">
    <cfRule type="expression" dxfId="76" priority="17">
      <formula>AND($J5&lt;&gt;"",$J5&lt;&gt;"mezeraKL")</formula>
    </cfRule>
  </conditionalFormatting>
  <conditionalFormatting sqref="B5:D20 F5:I20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4" priority="13">
      <formula>OR($J5="SumaNS",$J5="NS")</formula>
    </cfRule>
  </conditionalFormatting>
  <conditionalFormatting sqref="A5:A20">
    <cfRule type="expression" dxfId="73" priority="9">
      <formula>AND($J5&lt;&gt;"mezeraKL",$J5&lt;&gt;"")</formula>
    </cfRule>
  </conditionalFormatting>
  <conditionalFormatting sqref="A5:A20">
    <cfRule type="expression" dxfId="72" priority="10">
      <formula>AND($J5&lt;&gt;"",$J5&lt;&gt;"mezeraKL")</formula>
    </cfRule>
  </conditionalFormatting>
  <conditionalFormatting sqref="H22:H136">
    <cfRule type="expression" dxfId="71" priority="5">
      <formula>$H22&gt;0</formula>
    </cfRule>
  </conditionalFormatting>
  <conditionalFormatting sqref="A22:A136">
    <cfRule type="expression" dxfId="70" priority="2">
      <formula>AND($J22&lt;&gt;"mezeraKL",$J22&lt;&gt;"")</formula>
    </cfRule>
  </conditionalFormatting>
  <conditionalFormatting sqref="I22:I136">
    <cfRule type="expression" dxfId="69" priority="6">
      <formula>$I22&gt;1</formula>
    </cfRule>
  </conditionalFormatting>
  <conditionalFormatting sqref="B22:B136">
    <cfRule type="expression" dxfId="68" priority="1">
      <formula>OR($J22="NS",$J22="SumaNS",$J22="Účet")</formula>
    </cfRule>
  </conditionalFormatting>
  <conditionalFormatting sqref="A22:D136 F22:I136">
    <cfRule type="expression" dxfId="67" priority="8">
      <formula>AND($J22&lt;&gt;"",$J22&lt;&gt;"mezeraKL")</formula>
    </cfRule>
  </conditionalFormatting>
  <conditionalFormatting sqref="B22:D136 F22:I136">
    <cfRule type="expression" dxfId="6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6 F22:I136">
    <cfRule type="expression" dxfId="6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0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75" t="s">
        <v>205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</row>
    <row r="2" spans="1:14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71"/>
      <c r="D3" s="572"/>
      <c r="E3" s="572"/>
      <c r="F3" s="572"/>
      <c r="G3" s="572"/>
      <c r="H3" s="572"/>
      <c r="I3" s="572"/>
      <c r="J3" s="573" t="s">
        <v>159</v>
      </c>
      <c r="K3" s="574"/>
      <c r="L3" s="203">
        <f>IF(M3&lt;&gt;0,N3/M3,0)</f>
        <v>767.26580007302675</v>
      </c>
      <c r="M3" s="203">
        <f>SUBTOTAL(9,M5:M1048576)</f>
        <v>10702.967509199998</v>
      </c>
      <c r="N3" s="204">
        <f>SUBTOTAL(9,N5:N1048576)</f>
        <v>8212020.9291019468</v>
      </c>
    </row>
    <row r="4" spans="1:14" s="330" customFormat="1" ht="14.4" customHeight="1" thickBot="1" x14ac:dyDescent="0.35">
      <c r="A4" s="726" t="s">
        <v>4</v>
      </c>
      <c r="B4" s="727" t="s">
        <v>5</v>
      </c>
      <c r="C4" s="727" t="s">
        <v>0</v>
      </c>
      <c r="D4" s="727" t="s">
        <v>6</v>
      </c>
      <c r="E4" s="727" t="s">
        <v>7</v>
      </c>
      <c r="F4" s="727" t="s">
        <v>1</v>
      </c>
      <c r="G4" s="727" t="s">
        <v>8</v>
      </c>
      <c r="H4" s="727" t="s">
        <v>9</v>
      </c>
      <c r="I4" s="727" t="s">
        <v>10</v>
      </c>
      <c r="J4" s="728" t="s">
        <v>11</v>
      </c>
      <c r="K4" s="728" t="s">
        <v>12</v>
      </c>
      <c r="L4" s="729" t="s">
        <v>184</v>
      </c>
      <c r="M4" s="729" t="s">
        <v>13</v>
      </c>
      <c r="N4" s="730" t="s">
        <v>201</v>
      </c>
    </row>
    <row r="5" spans="1:14" ht="14.4" customHeight="1" x14ac:dyDescent="0.3">
      <c r="A5" s="731" t="s">
        <v>606</v>
      </c>
      <c r="B5" s="732" t="s">
        <v>2778</v>
      </c>
      <c r="C5" s="733" t="s">
        <v>611</v>
      </c>
      <c r="D5" s="734" t="s">
        <v>612</v>
      </c>
      <c r="E5" s="733" t="s">
        <v>652</v>
      </c>
      <c r="F5" s="734" t="s">
        <v>2779</v>
      </c>
      <c r="G5" s="733"/>
      <c r="H5" s="733" t="s">
        <v>653</v>
      </c>
      <c r="I5" s="733" t="s">
        <v>654</v>
      </c>
      <c r="J5" s="733" t="s">
        <v>655</v>
      </c>
      <c r="K5" s="733" t="s">
        <v>656</v>
      </c>
      <c r="L5" s="735">
        <v>102.21083103942037</v>
      </c>
      <c r="M5" s="735">
        <v>5</v>
      </c>
      <c r="N5" s="736">
        <v>511.05415519710186</v>
      </c>
    </row>
    <row r="6" spans="1:14" ht="14.4" customHeight="1" x14ac:dyDescent="0.3">
      <c r="A6" s="737" t="s">
        <v>606</v>
      </c>
      <c r="B6" s="738" t="s">
        <v>2778</v>
      </c>
      <c r="C6" s="739" t="s">
        <v>611</v>
      </c>
      <c r="D6" s="740" t="s">
        <v>612</v>
      </c>
      <c r="E6" s="739" t="s">
        <v>652</v>
      </c>
      <c r="F6" s="740" t="s">
        <v>2779</v>
      </c>
      <c r="G6" s="739"/>
      <c r="H6" s="739" t="s">
        <v>657</v>
      </c>
      <c r="I6" s="739" t="s">
        <v>657</v>
      </c>
      <c r="J6" s="739" t="s">
        <v>658</v>
      </c>
      <c r="K6" s="739" t="s">
        <v>659</v>
      </c>
      <c r="L6" s="741">
        <v>125.69</v>
      </c>
      <c r="M6" s="741">
        <v>1</v>
      </c>
      <c r="N6" s="742">
        <v>125.69</v>
      </c>
    </row>
    <row r="7" spans="1:14" ht="14.4" customHeight="1" x14ac:dyDescent="0.3">
      <c r="A7" s="737" t="s">
        <v>606</v>
      </c>
      <c r="B7" s="738" t="s">
        <v>2778</v>
      </c>
      <c r="C7" s="739" t="s">
        <v>611</v>
      </c>
      <c r="D7" s="740" t="s">
        <v>612</v>
      </c>
      <c r="E7" s="739" t="s">
        <v>652</v>
      </c>
      <c r="F7" s="740" t="s">
        <v>2779</v>
      </c>
      <c r="G7" s="739" t="s">
        <v>660</v>
      </c>
      <c r="H7" s="739" t="s">
        <v>661</v>
      </c>
      <c r="I7" s="739" t="s">
        <v>661</v>
      </c>
      <c r="J7" s="739" t="s">
        <v>662</v>
      </c>
      <c r="K7" s="739" t="s">
        <v>663</v>
      </c>
      <c r="L7" s="741">
        <v>171.6</v>
      </c>
      <c r="M7" s="741">
        <v>4</v>
      </c>
      <c r="N7" s="742">
        <v>686.4</v>
      </c>
    </row>
    <row r="8" spans="1:14" ht="14.4" customHeight="1" x14ac:dyDescent="0.3">
      <c r="A8" s="737" t="s">
        <v>606</v>
      </c>
      <c r="B8" s="738" t="s">
        <v>2778</v>
      </c>
      <c r="C8" s="739" t="s">
        <v>611</v>
      </c>
      <c r="D8" s="740" t="s">
        <v>612</v>
      </c>
      <c r="E8" s="739" t="s">
        <v>652</v>
      </c>
      <c r="F8" s="740" t="s">
        <v>2779</v>
      </c>
      <c r="G8" s="739" t="s">
        <v>660</v>
      </c>
      <c r="H8" s="739" t="s">
        <v>664</v>
      </c>
      <c r="I8" s="739" t="s">
        <v>664</v>
      </c>
      <c r="J8" s="739" t="s">
        <v>662</v>
      </c>
      <c r="K8" s="739" t="s">
        <v>665</v>
      </c>
      <c r="L8" s="741">
        <v>92.949999380731242</v>
      </c>
      <c r="M8" s="741">
        <v>27</v>
      </c>
      <c r="N8" s="742">
        <v>2509.6499832797435</v>
      </c>
    </row>
    <row r="9" spans="1:14" ht="14.4" customHeight="1" x14ac:dyDescent="0.3">
      <c r="A9" s="737" t="s">
        <v>606</v>
      </c>
      <c r="B9" s="738" t="s">
        <v>2778</v>
      </c>
      <c r="C9" s="739" t="s">
        <v>611</v>
      </c>
      <c r="D9" s="740" t="s">
        <v>612</v>
      </c>
      <c r="E9" s="739" t="s">
        <v>652</v>
      </c>
      <c r="F9" s="740" t="s">
        <v>2779</v>
      </c>
      <c r="G9" s="739" t="s">
        <v>660</v>
      </c>
      <c r="H9" s="739" t="s">
        <v>666</v>
      </c>
      <c r="I9" s="739" t="s">
        <v>667</v>
      </c>
      <c r="J9" s="739" t="s">
        <v>668</v>
      </c>
      <c r="K9" s="739" t="s">
        <v>669</v>
      </c>
      <c r="L9" s="741">
        <v>40.779999999999994</v>
      </c>
      <c r="M9" s="741">
        <v>2</v>
      </c>
      <c r="N9" s="742">
        <v>81.559999999999988</v>
      </c>
    </row>
    <row r="10" spans="1:14" ht="14.4" customHeight="1" x14ac:dyDescent="0.3">
      <c r="A10" s="737" t="s">
        <v>606</v>
      </c>
      <c r="B10" s="738" t="s">
        <v>2778</v>
      </c>
      <c r="C10" s="739" t="s">
        <v>611</v>
      </c>
      <c r="D10" s="740" t="s">
        <v>612</v>
      </c>
      <c r="E10" s="739" t="s">
        <v>652</v>
      </c>
      <c r="F10" s="740" t="s">
        <v>2779</v>
      </c>
      <c r="G10" s="739" t="s">
        <v>660</v>
      </c>
      <c r="H10" s="739" t="s">
        <v>670</v>
      </c>
      <c r="I10" s="739" t="s">
        <v>671</v>
      </c>
      <c r="J10" s="739" t="s">
        <v>672</v>
      </c>
      <c r="K10" s="739" t="s">
        <v>673</v>
      </c>
      <c r="L10" s="741">
        <v>87.052666666666681</v>
      </c>
      <c r="M10" s="741">
        <v>15</v>
      </c>
      <c r="N10" s="742">
        <v>1305.7900000000002</v>
      </c>
    </row>
    <row r="11" spans="1:14" ht="14.4" customHeight="1" x14ac:dyDescent="0.3">
      <c r="A11" s="737" t="s">
        <v>606</v>
      </c>
      <c r="B11" s="738" t="s">
        <v>2778</v>
      </c>
      <c r="C11" s="739" t="s">
        <v>611</v>
      </c>
      <c r="D11" s="740" t="s">
        <v>612</v>
      </c>
      <c r="E11" s="739" t="s">
        <v>652</v>
      </c>
      <c r="F11" s="740" t="s">
        <v>2779</v>
      </c>
      <c r="G11" s="739" t="s">
        <v>660</v>
      </c>
      <c r="H11" s="739" t="s">
        <v>674</v>
      </c>
      <c r="I11" s="739" t="s">
        <v>675</v>
      </c>
      <c r="J11" s="739" t="s">
        <v>676</v>
      </c>
      <c r="K11" s="739" t="s">
        <v>677</v>
      </c>
      <c r="L11" s="741">
        <v>96.820000000000007</v>
      </c>
      <c r="M11" s="741">
        <v>3</v>
      </c>
      <c r="N11" s="742">
        <v>290.46000000000004</v>
      </c>
    </row>
    <row r="12" spans="1:14" ht="14.4" customHeight="1" x14ac:dyDescent="0.3">
      <c r="A12" s="737" t="s">
        <v>606</v>
      </c>
      <c r="B12" s="738" t="s">
        <v>2778</v>
      </c>
      <c r="C12" s="739" t="s">
        <v>611</v>
      </c>
      <c r="D12" s="740" t="s">
        <v>612</v>
      </c>
      <c r="E12" s="739" t="s">
        <v>652</v>
      </c>
      <c r="F12" s="740" t="s">
        <v>2779</v>
      </c>
      <c r="G12" s="739" t="s">
        <v>660</v>
      </c>
      <c r="H12" s="739" t="s">
        <v>678</v>
      </c>
      <c r="I12" s="739" t="s">
        <v>679</v>
      </c>
      <c r="J12" s="739" t="s">
        <v>680</v>
      </c>
      <c r="K12" s="739" t="s">
        <v>681</v>
      </c>
      <c r="L12" s="741">
        <v>73.681827571970146</v>
      </c>
      <c r="M12" s="741">
        <v>9</v>
      </c>
      <c r="N12" s="742">
        <v>663.13644814773136</v>
      </c>
    </row>
    <row r="13" spans="1:14" ht="14.4" customHeight="1" x14ac:dyDescent="0.3">
      <c r="A13" s="737" t="s">
        <v>606</v>
      </c>
      <c r="B13" s="738" t="s">
        <v>2778</v>
      </c>
      <c r="C13" s="739" t="s">
        <v>611</v>
      </c>
      <c r="D13" s="740" t="s">
        <v>612</v>
      </c>
      <c r="E13" s="739" t="s">
        <v>652</v>
      </c>
      <c r="F13" s="740" t="s">
        <v>2779</v>
      </c>
      <c r="G13" s="739" t="s">
        <v>660</v>
      </c>
      <c r="H13" s="739" t="s">
        <v>682</v>
      </c>
      <c r="I13" s="739" t="s">
        <v>683</v>
      </c>
      <c r="J13" s="739" t="s">
        <v>684</v>
      </c>
      <c r="K13" s="739" t="s">
        <v>685</v>
      </c>
      <c r="L13" s="741">
        <v>66.719632979701558</v>
      </c>
      <c r="M13" s="741">
        <v>3</v>
      </c>
      <c r="N13" s="742">
        <v>200.15889893910466</v>
      </c>
    </row>
    <row r="14" spans="1:14" ht="14.4" customHeight="1" x14ac:dyDescent="0.3">
      <c r="A14" s="737" t="s">
        <v>606</v>
      </c>
      <c r="B14" s="738" t="s">
        <v>2778</v>
      </c>
      <c r="C14" s="739" t="s">
        <v>611</v>
      </c>
      <c r="D14" s="740" t="s">
        <v>612</v>
      </c>
      <c r="E14" s="739" t="s">
        <v>652</v>
      </c>
      <c r="F14" s="740" t="s">
        <v>2779</v>
      </c>
      <c r="G14" s="739" t="s">
        <v>660</v>
      </c>
      <c r="H14" s="739" t="s">
        <v>686</v>
      </c>
      <c r="I14" s="739" t="s">
        <v>687</v>
      </c>
      <c r="J14" s="739" t="s">
        <v>688</v>
      </c>
      <c r="K14" s="739" t="s">
        <v>669</v>
      </c>
      <c r="L14" s="741">
        <v>40.169999999999995</v>
      </c>
      <c r="M14" s="741">
        <v>1</v>
      </c>
      <c r="N14" s="742">
        <v>40.169999999999995</v>
      </c>
    </row>
    <row r="15" spans="1:14" ht="14.4" customHeight="1" x14ac:dyDescent="0.3">
      <c r="A15" s="737" t="s">
        <v>606</v>
      </c>
      <c r="B15" s="738" t="s">
        <v>2778</v>
      </c>
      <c r="C15" s="739" t="s">
        <v>611</v>
      </c>
      <c r="D15" s="740" t="s">
        <v>612</v>
      </c>
      <c r="E15" s="739" t="s">
        <v>652</v>
      </c>
      <c r="F15" s="740" t="s">
        <v>2779</v>
      </c>
      <c r="G15" s="739" t="s">
        <v>660</v>
      </c>
      <c r="H15" s="739" t="s">
        <v>689</v>
      </c>
      <c r="I15" s="739" t="s">
        <v>690</v>
      </c>
      <c r="J15" s="739" t="s">
        <v>691</v>
      </c>
      <c r="K15" s="739" t="s">
        <v>692</v>
      </c>
      <c r="L15" s="741">
        <v>115.94000000000007</v>
      </c>
      <c r="M15" s="741">
        <v>6</v>
      </c>
      <c r="N15" s="742">
        <v>695.64000000000044</v>
      </c>
    </row>
    <row r="16" spans="1:14" ht="14.4" customHeight="1" x14ac:dyDescent="0.3">
      <c r="A16" s="737" t="s">
        <v>606</v>
      </c>
      <c r="B16" s="738" t="s">
        <v>2778</v>
      </c>
      <c r="C16" s="739" t="s">
        <v>611</v>
      </c>
      <c r="D16" s="740" t="s">
        <v>612</v>
      </c>
      <c r="E16" s="739" t="s">
        <v>652</v>
      </c>
      <c r="F16" s="740" t="s">
        <v>2779</v>
      </c>
      <c r="G16" s="739" t="s">
        <v>660</v>
      </c>
      <c r="H16" s="739" t="s">
        <v>693</v>
      </c>
      <c r="I16" s="739" t="s">
        <v>694</v>
      </c>
      <c r="J16" s="739" t="s">
        <v>695</v>
      </c>
      <c r="K16" s="739" t="s">
        <v>696</v>
      </c>
      <c r="L16" s="741">
        <v>61.85989857388207</v>
      </c>
      <c r="M16" s="741">
        <v>1</v>
      </c>
      <c r="N16" s="742">
        <v>61.85989857388207</v>
      </c>
    </row>
    <row r="17" spans="1:14" ht="14.4" customHeight="1" x14ac:dyDescent="0.3">
      <c r="A17" s="737" t="s">
        <v>606</v>
      </c>
      <c r="B17" s="738" t="s">
        <v>2778</v>
      </c>
      <c r="C17" s="739" t="s">
        <v>611</v>
      </c>
      <c r="D17" s="740" t="s">
        <v>612</v>
      </c>
      <c r="E17" s="739" t="s">
        <v>652</v>
      </c>
      <c r="F17" s="740" t="s">
        <v>2779</v>
      </c>
      <c r="G17" s="739" t="s">
        <v>660</v>
      </c>
      <c r="H17" s="739" t="s">
        <v>697</v>
      </c>
      <c r="I17" s="739" t="s">
        <v>698</v>
      </c>
      <c r="J17" s="739" t="s">
        <v>699</v>
      </c>
      <c r="K17" s="739" t="s">
        <v>700</v>
      </c>
      <c r="L17" s="741">
        <v>60.140000000000015</v>
      </c>
      <c r="M17" s="741">
        <v>6</v>
      </c>
      <c r="N17" s="742">
        <v>360.84000000000009</v>
      </c>
    </row>
    <row r="18" spans="1:14" ht="14.4" customHeight="1" x14ac:dyDescent="0.3">
      <c r="A18" s="737" t="s">
        <v>606</v>
      </c>
      <c r="B18" s="738" t="s">
        <v>2778</v>
      </c>
      <c r="C18" s="739" t="s">
        <v>611</v>
      </c>
      <c r="D18" s="740" t="s">
        <v>612</v>
      </c>
      <c r="E18" s="739" t="s">
        <v>652</v>
      </c>
      <c r="F18" s="740" t="s">
        <v>2779</v>
      </c>
      <c r="G18" s="739" t="s">
        <v>660</v>
      </c>
      <c r="H18" s="739" t="s">
        <v>701</v>
      </c>
      <c r="I18" s="739" t="s">
        <v>702</v>
      </c>
      <c r="J18" s="739" t="s">
        <v>703</v>
      </c>
      <c r="K18" s="739" t="s">
        <v>704</v>
      </c>
      <c r="L18" s="741">
        <v>112.27999999999997</v>
      </c>
      <c r="M18" s="741">
        <v>8</v>
      </c>
      <c r="N18" s="742">
        <v>898.23999999999978</v>
      </c>
    </row>
    <row r="19" spans="1:14" ht="14.4" customHeight="1" x14ac:dyDescent="0.3">
      <c r="A19" s="737" t="s">
        <v>606</v>
      </c>
      <c r="B19" s="738" t="s">
        <v>2778</v>
      </c>
      <c r="C19" s="739" t="s">
        <v>611</v>
      </c>
      <c r="D19" s="740" t="s">
        <v>612</v>
      </c>
      <c r="E19" s="739" t="s">
        <v>652</v>
      </c>
      <c r="F19" s="740" t="s">
        <v>2779</v>
      </c>
      <c r="G19" s="739" t="s">
        <v>660</v>
      </c>
      <c r="H19" s="739" t="s">
        <v>705</v>
      </c>
      <c r="I19" s="739" t="s">
        <v>706</v>
      </c>
      <c r="J19" s="739" t="s">
        <v>707</v>
      </c>
      <c r="K19" s="739" t="s">
        <v>708</v>
      </c>
      <c r="L19" s="741">
        <v>86.22</v>
      </c>
      <c r="M19" s="741">
        <v>1</v>
      </c>
      <c r="N19" s="742">
        <v>86.22</v>
      </c>
    </row>
    <row r="20" spans="1:14" ht="14.4" customHeight="1" x14ac:dyDescent="0.3">
      <c r="A20" s="737" t="s">
        <v>606</v>
      </c>
      <c r="B20" s="738" t="s">
        <v>2778</v>
      </c>
      <c r="C20" s="739" t="s">
        <v>611</v>
      </c>
      <c r="D20" s="740" t="s">
        <v>612</v>
      </c>
      <c r="E20" s="739" t="s">
        <v>652</v>
      </c>
      <c r="F20" s="740" t="s">
        <v>2779</v>
      </c>
      <c r="G20" s="739" t="s">
        <v>660</v>
      </c>
      <c r="H20" s="739" t="s">
        <v>709</v>
      </c>
      <c r="I20" s="739" t="s">
        <v>710</v>
      </c>
      <c r="J20" s="739" t="s">
        <v>711</v>
      </c>
      <c r="K20" s="739" t="s">
        <v>712</v>
      </c>
      <c r="L20" s="741">
        <v>171.70999999999992</v>
      </c>
      <c r="M20" s="741">
        <v>1</v>
      </c>
      <c r="N20" s="742">
        <v>171.70999999999992</v>
      </c>
    </row>
    <row r="21" spans="1:14" ht="14.4" customHeight="1" x14ac:dyDescent="0.3">
      <c r="A21" s="737" t="s">
        <v>606</v>
      </c>
      <c r="B21" s="738" t="s">
        <v>2778</v>
      </c>
      <c r="C21" s="739" t="s">
        <v>611</v>
      </c>
      <c r="D21" s="740" t="s">
        <v>612</v>
      </c>
      <c r="E21" s="739" t="s">
        <v>652</v>
      </c>
      <c r="F21" s="740" t="s">
        <v>2779</v>
      </c>
      <c r="G21" s="739" t="s">
        <v>660</v>
      </c>
      <c r="H21" s="739" t="s">
        <v>713</v>
      </c>
      <c r="I21" s="739" t="s">
        <v>714</v>
      </c>
      <c r="J21" s="739" t="s">
        <v>715</v>
      </c>
      <c r="K21" s="739"/>
      <c r="L21" s="741">
        <v>218.19789309225416</v>
      </c>
      <c r="M21" s="741">
        <v>3</v>
      </c>
      <c r="N21" s="742">
        <v>654.59367927676249</v>
      </c>
    </row>
    <row r="22" spans="1:14" ht="14.4" customHeight="1" x14ac:dyDescent="0.3">
      <c r="A22" s="737" t="s">
        <v>606</v>
      </c>
      <c r="B22" s="738" t="s">
        <v>2778</v>
      </c>
      <c r="C22" s="739" t="s">
        <v>611</v>
      </c>
      <c r="D22" s="740" t="s">
        <v>612</v>
      </c>
      <c r="E22" s="739" t="s">
        <v>652</v>
      </c>
      <c r="F22" s="740" t="s">
        <v>2779</v>
      </c>
      <c r="G22" s="739" t="s">
        <v>660</v>
      </c>
      <c r="H22" s="739" t="s">
        <v>716</v>
      </c>
      <c r="I22" s="739" t="s">
        <v>717</v>
      </c>
      <c r="J22" s="739" t="s">
        <v>718</v>
      </c>
      <c r="K22" s="739" t="s">
        <v>719</v>
      </c>
      <c r="L22" s="741">
        <v>67.390000000000015</v>
      </c>
      <c r="M22" s="741">
        <v>1</v>
      </c>
      <c r="N22" s="742">
        <v>67.390000000000015</v>
      </c>
    </row>
    <row r="23" spans="1:14" ht="14.4" customHeight="1" x14ac:dyDescent="0.3">
      <c r="A23" s="737" t="s">
        <v>606</v>
      </c>
      <c r="B23" s="738" t="s">
        <v>2778</v>
      </c>
      <c r="C23" s="739" t="s">
        <v>611</v>
      </c>
      <c r="D23" s="740" t="s">
        <v>612</v>
      </c>
      <c r="E23" s="739" t="s">
        <v>652</v>
      </c>
      <c r="F23" s="740" t="s">
        <v>2779</v>
      </c>
      <c r="G23" s="739" t="s">
        <v>660</v>
      </c>
      <c r="H23" s="739" t="s">
        <v>720</v>
      </c>
      <c r="I23" s="739" t="s">
        <v>721</v>
      </c>
      <c r="J23" s="739" t="s">
        <v>722</v>
      </c>
      <c r="K23" s="739" t="s">
        <v>723</v>
      </c>
      <c r="L23" s="741">
        <v>73.439999999999984</v>
      </c>
      <c r="M23" s="741">
        <v>1</v>
      </c>
      <c r="N23" s="742">
        <v>73.439999999999984</v>
      </c>
    </row>
    <row r="24" spans="1:14" ht="14.4" customHeight="1" x14ac:dyDescent="0.3">
      <c r="A24" s="737" t="s">
        <v>606</v>
      </c>
      <c r="B24" s="738" t="s">
        <v>2778</v>
      </c>
      <c r="C24" s="739" t="s">
        <v>611</v>
      </c>
      <c r="D24" s="740" t="s">
        <v>612</v>
      </c>
      <c r="E24" s="739" t="s">
        <v>652</v>
      </c>
      <c r="F24" s="740" t="s">
        <v>2779</v>
      </c>
      <c r="G24" s="739" t="s">
        <v>660</v>
      </c>
      <c r="H24" s="739" t="s">
        <v>724</v>
      </c>
      <c r="I24" s="739" t="s">
        <v>725</v>
      </c>
      <c r="J24" s="739" t="s">
        <v>726</v>
      </c>
      <c r="K24" s="739" t="s">
        <v>727</v>
      </c>
      <c r="L24" s="741">
        <v>561.00000000000011</v>
      </c>
      <c r="M24" s="741">
        <v>1</v>
      </c>
      <c r="N24" s="742">
        <v>561.00000000000011</v>
      </c>
    </row>
    <row r="25" spans="1:14" ht="14.4" customHeight="1" x14ac:dyDescent="0.3">
      <c r="A25" s="737" t="s">
        <v>606</v>
      </c>
      <c r="B25" s="738" t="s">
        <v>2778</v>
      </c>
      <c r="C25" s="739" t="s">
        <v>611</v>
      </c>
      <c r="D25" s="740" t="s">
        <v>612</v>
      </c>
      <c r="E25" s="739" t="s">
        <v>652</v>
      </c>
      <c r="F25" s="740" t="s">
        <v>2779</v>
      </c>
      <c r="G25" s="739" t="s">
        <v>660</v>
      </c>
      <c r="H25" s="739" t="s">
        <v>728</v>
      </c>
      <c r="I25" s="739" t="s">
        <v>729</v>
      </c>
      <c r="J25" s="739" t="s">
        <v>730</v>
      </c>
      <c r="K25" s="739" t="s">
        <v>731</v>
      </c>
      <c r="L25" s="741">
        <v>28.409999999999993</v>
      </c>
      <c r="M25" s="741">
        <v>1</v>
      </c>
      <c r="N25" s="742">
        <v>28.409999999999993</v>
      </c>
    </row>
    <row r="26" spans="1:14" ht="14.4" customHeight="1" x14ac:dyDescent="0.3">
      <c r="A26" s="737" t="s">
        <v>606</v>
      </c>
      <c r="B26" s="738" t="s">
        <v>2778</v>
      </c>
      <c r="C26" s="739" t="s">
        <v>611</v>
      </c>
      <c r="D26" s="740" t="s">
        <v>612</v>
      </c>
      <c r="E26" s="739" t="s">
        <v>652</v>
      </c>
      <c r="F26" s="740" t="s">
        <v>2779</v>
      </c>
      <c r="G26" s="739" t="s">
        <v>660</v>
      </c>
      <c r="H26" s="739" t="s">
        <v>732</v>
      </c>
      <c r="I26" s="739" t="s">
        <v>714</v>
      </c>
      <c r="J26" s="739" t="s">
        <v>733</v>
      </c>
      <c r="K26" s="739"/>
      <c r="L26" s="741">
        <v>82.522560002113735</v>
      </c>
      <c r="M26" s="741">
        <v>1</v>
      </c>
      <c r="N26" s="742">
        <v>82.522560002113735</v>
      </c>
    </row>
    <row r="27" spans="1:14" ht="14.4" customHeight="1" x14ac:dyDescent="0.3">
      <c r="A27" s="737" t="s">
        <v>606</v>
      </c>
      <c r="B27" s="738" t="s">
        <v>2778</v>
      </c>
      <c r="C27" s="739" t="s">
        <v>611</v>
      </c>
      <c r="D27" s="740" t="s">
        <v>612</v>
      </c>
      <c r="E27" s="739" t="s">
        <v>652</v>
      </c>
      <c r="F27" s="740" t="s">
        <v>2779</v>
      </c>
      <c r="G27" s="739" t="s">
        <v>660</v>
      </c>
      <c r="H27" s="739" t="s">
        <v>734</v>
      </c>
      <c r="I27" s="739" t="s">
        <v>735</v>
      </c>
      <c r="J27" s="739" t="s">
        <v>736</v>
      </c>
      <c r="K27" s="739" t="s">
        <v>737</v>
      </c>
      <c r="L27" s="741">
        <v>23.86999999999999</v>
      </c>
      <c r="M27" s="741">
        <v>1</v>
      </c>
      <c r="N27" s="742">
        <v>23.86999999999999</v>
      </c>
    </row>
    <row r="28" spans="1:14" ht="14.4" customHeight="1" x14ac:dyDescent="0.3">
      <c r="A28" s="737" t="s">
        <v>606</v>
      </c>
      <c r="B28" s="738" t="s">
        <v>2778</v>
      </c>
      <c r="C28" s="739" t="s">
        <v>611</v>
      </c>
      <c r="D28" s="740" t="s">
        <v>612</v>
      </c>
      <c r="E28" s="739" t="s">
        <v>652</v>
      </c>
      <c r="F28" s="740" t="s">
        <v>2779</v>
      </c>
      <c r="G28" s="739" t="s">
        <v>660</v>
      </c>
      <c r="H28" s="739" t="s">
        <v>738</v>
      </c>
      <c r="I28" s="739" t="s">
        <v>739</v>
      </c>
      <c r="J28" s="739" t="s">
        <v>740</v>
      </c>
      <c r="K28" s="739" t="s">
        <v>741</v>
      </c>
      <c r="L28" s="741">
        <v>104.87</v>
      </c>
      <c r="M28" s="741">
        <v>3</v>
      </c>
      <c r="N28" s="742">
        <v>314.61</v>
      </c>
    </row>
    <row r="29" spans="1:14" ht="14.4" customHeight="1" x14ac:dyDescent="0.3">
      <c r="A29" s="737" t="s">
        <v>606</v>
      </c>
      <c r="B29" s="738" t="s">
        <v>2778</v>
      </c>
      <c r="C29" s="739" t="s">
        <v>611</v>
      </c>
      <c r="D29" s="740" t="s">
        <v>612</v>
      </c>
      <c r="E29" s="739" t="s">
        <v>652</v>
      </c>
      <c r="F29" s="740" t="s">
        <v>2779</v>
      </c>
      <c r="G29" s="739" t="s">
        <v>660</v>
      </c>
      <c r="H29" s="739" t="s">
        <v>742</v>
      </c>
      <c r="I29" s="739" t="s">
        <v>743</v>
      </c>
      <c r="J29" s="739" t="s">
        <v>744</v>
      </c>
      <c r="K29" s="739" t="s">
        <v>745</v>
      </c>
      <c r="L29" s="741">
        <v>62.399999999999991</v>
      </c>
      <c r="M29" s="741">
        <v>2</v>
      </c>
      <c r="N29" s="742">
        <v>124.79999999999998</v>
      </c>
    </row>
    <row r="30" spans="1:14" ht="14.4" customHeight="1" x14ac:dyDescent="0.3">
      <c r="A30" s="737" t="s">
        <v>606</v>
      </c>
      <c r="B30" s="738" t="s">
        <v>2778</v>
      </c>
      <c r="C30" s="739" t="s">
        <v>611</v>
      </c>
      <c r="D30" s="740" t="s">
        <v>612</v>
      </c>
      <c r="E30" s="739" t="s">
        <v>652</v>
      </c>
      <c r="F30" s="740" t="s">
        <v>2779</v>
      </c>
      <c r="G30" s="739" t="s">
        <v>660</v>
      </c>
      <c r="H30" s="739" t="s">
        <v>746</v>
      </c>
      <c r="I30" s="739" t="s">
        <v>747</v>
      </c>
      <c r="J30" s="739" t="s">
        <v>748</v>
      </c>
      <c r="K30" s="739" t="s">
        <v>749</v>
      </c>
      <c r="L30" s="741">
        <v>254.97999640553553</v>
      </c>
      <c r="M30" s="741">
        <v>6</v>
      </c>
      <c r="N30" s="742">
        <v>1529.8799784332132</v>
      </c>
    </row>
    <row r="31" spans="1:14" ht="14.4" customHeight="1" x14ac:dyDescent="0.3">
      <c r="A31" s="737" t="s">
        <v>606</v>
      </c>
      <c r="B31" s="738" t="s">
        <v>2778</v>
      </c>
      <c r="C31" s="739" t="s">
        <v>611</v>
      </c>
      <c r="D31" s="740" t="s">
        <v>612</v>
      </c>
      <c r="E31" s="739" t="s">
        <v>652</v>
      </c>
      <c r="F31" s="740" t="s">
        <v>2779</v>
      </c>
      <c r="G31" s="739" t="s">
        <v>660</v>
      </c>
      <c r="H31" s="739" t="s">
        <v>750</v>
      </c>
      <c r="I31" s="739" t="s">
        <v>751</v>
      </c>
      <c r="J31" s="739" t="s">
        <v>752</v>
      </c>
      <c r="K31" s="739" t="s">
        <v>753</v>
      </c>
      <c r="L31" s="741">
        <v>30.27</v>
      </c>
      <c r="M31" s="741">
        <v>4</v>
      </c>
      <c r="N31" s="742">
        <v>121.08</v>
      </c>
    </row>
    <row r="32" spans="1:14" ht="14.4" customHeight="1" x14ac:dyDescent="0.3">
      <c r="A32" s="737" t="s">
        <v>606</v>
      </c>
      <c r="B32" s="738" t="s">
        <v>2778</v>
      </c>
      <c r="C32" s="739" t="s">
        <v>611</v>
      </c>
      <c r="D32" s="740" t="s">
        <v>612</v>
      </c>
      <c r="E32" s="739" t="s">
        <v>652</v>
      </c>
      <c r="F32" s="740" t="s">
        <v>2779</v>
      </c>
      <c r="G32" s="739" t="s">
        <v>660</v>
      </c>
      <c r="H32" s="739" t="s">
        <v>754</v>
      </c>
      <c r="I32" s="739" t="s">
        <v>755</v>
      </c>
      <c r="J32" s="739" t="s">
        <v>756</v>
      </c>
      <c r="K32" s="739" t="s">
        <v>757</v>
      </c>
      <c r="L32" s="741">
        <v>29.920000000000023</v>
      </c>
      <c r="M32" s="741">
        <v>2</v>
      </c>
      <c r="N32" s="742">
        <v>59.840000000000046</v>
      </c>
    </row>
    <row r="33" spans="1:14" ht="14.4" customHeight="1" x14ac:dyDescent="0.3">
      <c r="A33" s="737" t="s">
        <v>606</v>
      </c>
      <c r="B33" s="738" t="s">
        <v>2778</v>
      </c>
      <c r="C33" s="739" t="s">
        <v>611</v>
      </c>
      <c r="D33" s="740" t="s">
        <v>612</v>
      </c>
      <c r="E33" s="739" t="s">
        <v>652</v>
      </c>
      <c r="F33" s="740" t="s">
        <v>2779</v>
      </c>
      <c r="G33" s="739" t="s">
        <v>660</v>
      </c>
      <c r="H33" s="739" t="s">
        <v>758</v>
      </c>
      <c r="I33" s="739" t="s">
        <v>758</v>
      </c>
      <c r="J33" s="739" t="s">
        <v>759</v>
      </c>
      <c r="K33" s="739" t="s">
        <v>760</v>
      </c>
      <c r="L33" s="741">
        <v>75.796249999999986</v>
      </c>
      <c r="M33" s="741">
        <v>8</v>
      </c>
      <c r="N33" s="742">
        <v>606.36999999999989</v>
      </c>
    </row>
    <row r="34" spans="1:14" ht="14.4" customHeight="1" x14ac:dyDescent="0.3">
      <c r="A34" s="737" t="s">
        <v>606</v>
      </c>
      <c r="B34" s="738" t="s">
        <v>2778</v>
      </c>
      <c r="C34" s="739" t="s">
        <v>611</v>
      </c>
      <c r="D34" s="740" t="s">
        <v>612</v>
      </c>
      <c r="E34" s="739" t="s">
        <v>652</v>
      </c>
      <c r="F34" s="740" t="s">
        <v>2779</v>
      </c>
      <c r="G34" s="739" t="s">
        <v>660</v>
      </c>
      <c r="H34" s="739" t="s">
        <v>761</v>
      </c>
      <c r="I34" s="739" t="s">
        <v>762</v>
      </c>
      <c r="J34" s="739" t="s">
        <v>763</v>
      </c>
      <c r="K34" s="739" t="s">
        <v>764</v>
      </c>
      <c r="L34" s="741">
        <v>67.39</v>
      </c>
      <c r="M34" s="741">
        <v>1</v>
      </c>
      <c r="N34" s="742">
        <v>67.39</v>
      </c>
    </row>
    <row r="35" spans="1:14" ht="14.4" customHeight="1" x14ac:dyDescent="0.3">
      <c r="A35" s="737" t="s">
        <v>606</v>
      </c>
      <c r="B35" s="738" t="s">
        <v>2778</v>
      </c>
      <c r="C35" s="739" t="s">
        <v>611</v>
      </c>
      <c r="D35" s="740" t="s">
        <v>612</v>
      </c>
      <c r="E35" s="739" t="s">
        <v>652</v>
      </c>
      <c r="F35" s="740" t="s">
        <v>2779</v>
      </c>
      <c r="G35" s="739" t="s">
        <v>660</v>
      </c>
      <c r="H35" s="739" t="s">
        <v>765</v>
      </c>
      <c r="I35" s="739" t="s">
        <v>714</v>
      </c>
      <c r="J35" s="739" t="s">
        <v>766</v>
      </c>
      <c r="K35" s="739" t="s">
        <v>767</v>
      </c>
      <c r="L35" s="741">
        <v>23.701163722287149</v>
      </c>
      <c r="M35" s="741">
        <v>54</v>
      </c>
      <c r="N35" s="742">
        <v>1279.862841003506</v>
      </c>
    </row>
    <row r="36" spans="1:14" ht="14.4" customHeight="1" x14ac:dyDescent="0.3">
      <c r="A36" s="737" t="s">
        <v>606</v>
      </c>
      <c r="B36" s="738" t="s">
        <v>2778</v>
      </c>
      <c r="C36" s="739" t="s">
        <v>611</v>
      </c>
      <c r="D36" s="740" t="s">
        <v>612</v>
      </c>
      <c r="E36" s="739" t="s">
        <v>652</v>
      </c>
      <c r="F36" s="740" t="s">
        <v>2779</v>
      </c>
      <c r="G36" s="739" t="s">
        <v>660</v>
      </c>
      <c r="H36" s="739" t="s">
        <v>768</v>
      </c>
      <c r="I36" s="739" t="s">
        <v>769</v>
      </c>
      <c r="J36" s="739" t="s">
        <v>770</v>
      </c>
      <c r="K36" s="739" t="s">
        <v>771</v>
      </c>
      <c r="L36" s="741">
        <v>119.19000000000005</v>
      </c>
      <c r="M36" s="741">
        <v>1</v>
      </c>
      <c r="N36" s="742">
        <v>119.19000000000005</v>
      </c>
    </row>
    <row r="37" spans="1:14" ht="14.4" customHeight="1" x14ac:dyDescent="0.3">
      <c r="A37" s="737" t="s">
        <v>606</v>
      </c>
      <c r="B37" s="738" t="s">
        <v>2778</v>
      </c>
      <c r="C37" s="739" t="s">
        <v>611</v>
      </c>
      <c r="D37" s="740" t="s">
        <v>612</v>
      </c>
      <c r="E37" s="739" t="s">
        <v>652</v>
      </c>
      <c r="F37" s="740" t="s">
        <v>2779</v>
      </c>
      <c r="G37" s="739" t="s">
        <v>660</v>
      </c>
      <c r="H37" s="739" t="s">
        <v>772</v>
      </c>
      <c r="I37" s="739" t="s">
        <v>773</v>
      </c>
      <c r="J37" s="739" t="s">
        <v>774</v>
      </c>
      <c r="K37" s="739" t="s">
        <v>775</v>
      </c>
      <c r="L37" s="741">
        <v>89.238527298046975</v>
      </c>
      <c r="M37" s="741">
        <v>1</v>
      </c>
      <c r="N37" s="742">
        <v>89.238527298046975</v>
      </c>
    </row>
    <row r="38" spans="1:14" ht="14.4" customHeight="1" x14ac:dyDescent="0.3">
      <c r="A38" s="737" t="s">
        <v>606</v>
      </c>
      <c r="B38" s="738" t="s">
        <v>2778</v>
      </c>
      <c r="C38" s="739" t="s">
        <v>611</v>
      </c>
      <c r="D38" s="740" t="s">
        <v>612</v>
      </c>
      <c r="E38" s="739" t="s">
        <v>652</v>
      </c>
      <c r="F38" s="740" t="s">
        <v>2779</v>
      </c>
      <c r="G38" s="739" t="s">
        <v>660</v>
      </c>
      <c r="H38" s="739" t="s">
        <v>776</v>
      </c>
      <c r="I38" s="739" t="s">
        <v>777</v>
      </c>
      <c r="J38" s="739" t="s">
        <v>778</v>
      </c>
      <c r="K38" s="739" t="s">
        <v>779</v>
      </c>
      <c r="L38" s="741">
        <v>70.600040914918111</v>
      </c>
      <c r="M38" s="741">
        <v>3</v>
      </c>
      <c r="N38" s="742">
        <v>211.80012274475433</v>
      </c>
    </row>
    <row r="39" spans="1:14" ht="14.4" customHeight="1" x14ac:dyDescent="0.3">
      <c r="A39" s="737" t="s">
        <v>606</v>
      </c>
      <c r="B39" s="738" t="s">
        <v>2778</v>
      </c>
      <c r="C39" s="739" t="s">
        <v>611</v>
      </c>
      <c r="D39" s="740" t="s">
        <v>612</v>
      </c>
      <c r="E39" s="739" t="s">
        <v>652</v>
      </c>
      <c r="F39" s="740" t="s">
        <v>2779</v>
      </c>
      <c r="G39" s="739" t="s">
        <v>660</v>
      </c>
      <c r="H39" s="739" t="s">
        <v>780</v>
      </c>
      <c r="I39" s="739" t="s">
        <v>781</v>
      </c>
      <c r="J39" s="739" t="s">
        <v>782</v>
      </c>
      <c r="K39" s="739" t="s">
        <v>783</v>
      </c>
      <c r="L39" s="741">
        <v>67.389999999999986</v>
      </c>
      <c r="M39" s="741">
        <v>2</v>
      </c>
      <c r="N39" s="742">
        <v>134.77999999999997</v>
      </c>
    </row>
    <row r="40" spans="1:14" ht="14.4" customHeight="1" x14ac:dyDescent="0.3">
      <c r="A40" s="737" t="s">
        <v>606</v>
      </c>
      <c r="B40" s="738" t="s">
        <v>2778</v>
      </c>
      <c r="C40" s="739" t="s">
        <v>611</v>
      </c>
      <c r="D40" s="740" t="s">
        <v>612</v>
      </c>
      <c r="E40" s="739" t="s">
        <v>652</v>
      </c>
      <c r="F40" s="740" t="s">
        <v>2779</v>
      </c>
      <c r="G40" s="739" t="s">
        <v>660</v>
      </c>
      <c r="H40" s="739" t="s">
        <v>784</v>
      </c>
      <c r="I40" s="739" t="s">
        <v>679</v>
      </c>
      <c r="J40" s="739" t="s">
        <v>785</v>
      </c>
      <c r="K40" s="739"/>
      <c r="L40" s="741">
        <v>269.9316358412463</v>
      </c>
      <c r="M40" s="741">
        <v>2</v>
      </c>
      <c r="N40" s="742">
        <v>539.86327168249261</v>
      </c>
    </row>
    <row r="41" spans="1:14" ht="14.4" customHeight="1" x14ac:dyDescent="0.3">
      <c r="A41" s="737" t="s">
        <v>606</v>
      </c>
      <c r="B41" s="738" t="s">
        <v>2778</v>
      </c>
      <c r="C41" s="739" t="s">
        <v>611</v>
      </c>
      <c r="D41" s="740" t="s">
        <v>612</v>
      </c>
      <c r="E41" s="739" t="s">
        <v>652</v>
      </c>
      <c r="F41" s="740" t="s">
        <v>2779</v>
      </c>
      <c r="G41" s="739" t="s">
        <v>660</v>
      </c>
      <c r="H41" s="739" t="s">
        <v>786</v>
      </c>
      <c r="I41" s="739" t="s">
        <v>787</v>
      </c>
      <c r="J41" s="739" t="s">
        <v>788</v>
      </c>
      <c r="K41" s="739" t="s">
        <v>789</v>
      </c>
      <c r="L41" s="741">
        <v>57.589999999999989</v>
      </c>
      <c r="M41" s="741">
        <v>2</v>
      </c>
      <c r="N41" s="742">
        <v>115.17999999999998</v>
      </c>
    </row>
    <row r="42" spans="1:14" ht="14.4" customHeight="1" x14ac:dyDescent="0.3">
      <c r="A42" s="737" t="s">
        <v>606</v>
      </c>
      <c r="B42" s="738" t="s">
        <v>2778</v>
      </c>
      <c r="C42" s="739" t="s">
        <v>611</v>
      </c>
      <c r="D42" s="740" t="s">
        <v>612</v>
      </c>
      <c r="E42" s="739" t="s">
        <v>652</v>
      </c>
      <c r="F42" s="740" t="s">
        <v>2779</v>
      </c>
      <c r="G42" s="739" t="s">
        <v>660</v>
      </c>
      <c r="H42" s="739" t="s">
        <v>790</v>
      </c>
      <c r="I42" s="739" t="s">
        <v>714</v>
      </c>
      <c r="J42" s="739" t="s">
        <v>791</v>
      </c>
      <c r="K42" s="739"/>
      <c r="L42" s="741">
        <v>150.55999999999997</v>
      </c>
      <c r="M42" s="741">
        <v>2</v>
      </c>
      <c r="N42" s="742">
        <v>301.11999999999995</v>
      </c>
    </row>
    <row r="43" spans="1:14" ht="14.4" customHeight="1" x14ac:dyDescent="0.3">
      <c r="A43" s="737" t="s">
        <v>606</v>
      </c>
      <c r="B43" s="738" t="s">
        <v>2778</v>
      </c>
      <c r="C43" s="739" t="s">
        <v>611</v>
      </c>
      <c r="D43" s="740" t="s">
        <v>612</v>
      </c>
      <c r="E43" s="739" t="s">
        <v>652</v>
      </c>
      <c r="F43" s="740" t="s">
        <v>2779</v>
      </c>
      <c r="G43" s="739" t="s">
        <v>660</v>
      </c>
      <c r="H43" s="739" t="s">
        <v>792</v>
      </c>
      <c r="I43" s="739" t="s">
        <v>793</v>
      </c>
      <c r="J43" s="739" t="s">
        <v>794</v>
      </c>
      <c r="K43" s="739" t="s">
        <v>795</v>
      </c>
      <c r="L43" s="741">
        <v>18.670000000000002</v>
      </c>
      <c r="M43" s="741">
        <v>3</v>
      </c>
      <c r="N43" s="742">
        <v>56.010000000000005</v>
      </c>
    </row>
    <row r="44" spans="1:14" ht="14.4" customHeight="1" x14ac:dyDescent="0.3">
      <c r="A44" s="737" t="s">
        <v>606</v>
      </c>
      <c r="B44" s="738" t="s">
        <v>2778</v>
      </c>
      <c r="C44" s="739" t="s">
        <v>611</v>
      </c>
      <c r="D44" s="740" t="s">
        <v>612</v>
      </c>
      <c r="E44" s="739" t="s">
        <v>652</v>
      </c>
      <c r="F44" s="740" t="s">
        <v>2779</v>
      </c>
      <c r="G44" s="739" t="s">
        <v>660</v>
      </c>
      <c r="H44" s="739" t="s">
        <v>796</v>
      </c>
      <c r="I44" s="739" t="s">
        <v>797</v>
      </c>
      <c r="J44" s="739" t="s">
        <v>798</v>
      </c>
      <c r="K44" s="739" t="s">
        <v>799</v>
      </c>
      <c r="L44" s="741">
        <v>119.54615384615387</v>
      </c>
      <c r="M44" s="741">
        <v>13</v>
      </c>
      <c r="N44" s="742">
        <v>1554.1000000000004</v>
      </c>
    </row>
    <row r="45" spans="1:14" ht="14.4" customHeight="1" x14ac:dyDescent="0.3">
      <c r="A45" s="737" t="s">
        <v>606</v>
      </c>
      <c r="B45" s="738" t="s">
        <v>2778</v>
      </c>
      <c r="C45" s="739" t="s">
        <v>611</v>
      </c>
      <c r="D45" s="740" t="s">
        <v>612</v>
      </c>
      <c r="E45" s="739" t="s">
        <v>652</v>
      </c>
      <c r="F45" s="740" t="s">
        <v>2779</v>
      </c>
      <c r="G45" s="739" t="s">
        <v>660</v>
      </c>
      <c r="H45" s="739" t="s">
        <v>800</v>
      </c>
      <c r="I45" s="739" t="s">
        <v>801</v>
      </c>
      <c r="J45" s="739" t="s">
        <v>802</v>
      </c>
      <c r="K45" s="739" t="s">
        <v>803</v>
      </c>
      <c r="L45" s="741">
        <v>79.950000000000031</v>
      </c>
      <c r="M45" s="741">
        <v>1</v>
      </c>
      <c r="N45" s="742">
        <v>79.950000000000031</v>
      </c>
    </row>
    <row r="46" spans="1:14" ht="14.4" customHeight="1" x14ac:dyDescent="0.3">
      <c r="A46" s="737" t="s">
        <v>606</v>
      </c>
      <c r="B46" s="738" t="s">
        <v>2778</v>
      </c>
      <c r="C46" s="739" t="s">
        <v>611</v>
      </c>
      <c r="D46" s="740" t="s">
        <v>612</v>
      </c>
      <c r="E46" s="739" t="s">
        <v>652</v>
      </c>
      <c r="F46" s="740" t="s">
        <v>2779</v>
      </c>
      <c r="G46" s="739" t="s">
        <v>660</v>
      </c>
      <c r="H46" s="739" t="s">
        <v>804</v>
      </c>
      <c r="I46" s="739" t="s">
        <v>805</v>
      </c>
      <c r="J46" s="739" t="s">
        <v>806</v>
      </c>
      <c r="K46" s="739" t="s">
        <v>807</v>
      </c>
      <c r="L46" s="741">
        <v>45.28</v>
      </c>
      <c r="M46" s="741">
        <v>2</v>
      </c>
      <c r="N46" s="742">
        <v>90.56</v>
      </c>
    </row>
    <row r="47" spans="1:14" ht="14.4" customHeight="1" x14ac:dyDescent="0.3">
      <c r="A47" s="737" t="s">
        <v>606</v>
      </c>
      <c r="B47" s="738" t="s">
        <v>2778</v>
      </c>
      <c r="C47" s="739" t="s">
        <v>611</v>
      </c>
      <c r="D47" s="740" t="s">
        <v>612</v>
      </c>
      <c r="E47" s="739" t="s">
        <v>652</v>
      </c>
      <c r="F47" s="740" t="s">
        <v>2779</v>
      </c>
      <c r="G47" s="739" t="s">
        <v>660</v>
      </c>
      <c r="H47" s="739" t="s">
        <v>808</v>
      </c>
      <c r="I47" s="739" t="s">
        <v>809</v>
      </c>
      <c r="J47" s="739" t="s">
        <v>810</v>
      </c>
      <c r="K47" s="739" t="s">
        <v>811</v>
      </c>
      <c r="L47" s="741">
        <v>58.12</v>
      </c>
      <c r="M47" s="741">
        <v>3</v>
      </c>
      <c r="N47" s="742">
        <v>174.35999999999999</v>
      </c>
    </row>
    <row r="48" spans="1:14" ht="14.4" customHeight="1" x14ac:dyDescent="0.3">
      <c r="A48" s="737" t="s">
        <v>606</v>
      </c>
      <c r="B48" s="738" t="s">
        <v>2778</v>
      </c>
      <c r="C48" s="739" t="s">
        <v>611</v>
      </c>
      <c r="D48" s="740" t="s">
        <v>612</v>
      </c>
      <c r="E48" s="739" t="s">
        <v>652</v>
      </c>
      <c r="F48" s="740" t="s">
        <v>2779</v>
      </c>
      <c r="G48" s="739" t="s">
        <v>660</v>
      </c>
      <c r="H48" s="739" t="s">
        <v>812</v>
      </c>
      <c r="I48" s="739" t="s">
        <v>813</v>
      </c>
      <c r="J48" s="739" t="s">
        <v>814</v>
      </c>
      <c r="K48" s="739" t="s">
        <v>815</v>
      </c>
      <c r="L48" s="741">
        <v>87.065714285714293</v>
      </c>
      <c r="M48" s="741">
        <v>7</v>
      </c>
      <c r="N48" s="742">
        <v>609.46</v>
      </c>
    </row>
    <row r="49" spans="1:14" ht="14.4" customHeight="1" x14ac:dyDescent="0.3">
      <c r="A49" s="737" t="s">
        <v>606</v>
      </c>
      <c r="B49" s="738" t="s">
        <v>2778</v>
      </c>
      <c r="C49" s="739" t="s">
        <v>611</v>
      </c>
      <c r="D49" s="740" t="s">
        <v>612</v>
      </c>
      <c r="E49" s="739" t="s">
        <v>652</v>
      </c>
      <c r="F49" s="740" t="s">
        <v>2779</v>
      </c>
      <c r="G49" s="739" t="s">
        <v>660</v>
      </c>
      <c r="H49" s="739" t="s">
        <v>816</v>
      </c>
      <c r="I49" s="739" t="s">
        <v>817</v>
      </c>
      <c r="J49" s="739" t="s">
        <v>818</v>
      </c>
      <c r="K49" s="739" t="s">
        <v>819</v>
      </c>
      <c r="L49" s="741">
        <v>45.39934375</v>
      </c>
      <c r="M49" s="741">
        <v>288</v>
      </c>
      <c r="N49" s="742">
        <v>13075.011</v>
      </c>
    </row>
    <row r="50" spans="1:14" ht="14.4" customHeight="1" x14ac:dyDescent="0.3">
      <c r="A50" s="737" t="s">
        <v>606</v>
      </c>
      <c r="B50" s="738" t="s">
        <v>2778</v>
      </c>
      <c r="C50" s="739" t="s">
        <v>611</v>
      </c>
      <c r="D50" s="740" t="s">
        <v>612</v>
      </c>
      <c r="E50" s="739" t="s">
        <v>652</v>
      </c>
      <c r="F50" s="740" t="s">
        <v>2779</v>
      </c>
      <c r="G50" s="739" t="s">
        <v>660</v>
      </c>
      <c r="H50" s="739" t="s">
        <v>820</v>
      </c>
      <c r="I50" s="739" t="s">
        <v>821</v>
      </c>
      <c r="J50" s="739" t="s">
        <v>822</v>
      </c>
      <c r="K50" s="739" t="s">
        <v>753</v>
      </c>
      <c r="L50" s="741">
        <v>16.61</v>
      </c>
      <c r="M50" s="741">
        <v>4</v>
      </c>
      <c r="N50" s="742">
        <v>66.44</v>
      </c>
    </row>
    <row r="51" spans="1:14" ht="14.4" customHeight="1" x14ac:dyDescent="0.3">
      <c r="A51" s="737" t="s">
        <v>606</v>
      </c>
      <c r="B51" s="738" t="s">
        <v>2778</v>
      </c>
      <c r="C51" s="739" t="s">
        <v>611</v>
      </c>
      <c r="D51" s="740" t="s">
        <v>612</v>
      </c>
      <c r="E51" s="739" t="s">
        <v>652</v>
      </c>
      <c r="F51" s="740" t="s">
        <v>2779</v>
      </c>
      <c r="G51" s="739" t="s">
        <v>660</v>
      </c>
      <c r="H51" s="739" t="s">
        <v>823</v>
      </c>
      <c r="I51" s="739" t="s">
        <v>824</v>
      </c>
      <c r="J51" s="739" t="s">
        <v>825</v>
      </c>
      <c r="K51" s="739" t="s">
        <v>826</v>
      </c>
      <c r="L51" s="741">
        <v>18.8</v>
      </c>
      <c r="M51" s="741">
        <v>300</v>
      </c>
      <c r="N51" s="742">
        <v>5640</v>
      </c>
    </row>
    <row r="52" spans="1:14" ht="14.4" customHeight="1" x14ac:dyDescent="0.3">
      <c r="A52" s="737" t="s">
        <v>606</v>
      </c>
      <c r="B52" s="738" t="s">
        <v>2778</v>
      </c>
      <c r="C52" s="739" t="s">
        <v>611</v>
      </c>
      <c r="D52" s="740" t="s">
        <v>612</v>
      </c>
      <c r="E52" s="739" t="s">
        <v>652</v>
      </c>
      <c r="F52" s="740" t="s">
        <v>2779</v>
      </c>
      <c r="G52" s="739" t="s">
        <v>660</v>
      </c>
      <c r="H52" s="739" t="s">
        <v>827</v>
      </c>
      <c r="I52" s="739" t="s">
        <v>714</v>
      </c>
      <c r="J52" s="739" t="s">
        <v>828</v>
      </c>
      <c r="K52" s="739" t="s">
        <v>829</v>
      </c>
      <c r="L52" s="741">
        <v>25.599999999999994</v>
      </c>
      <c r="M52" s="741">
        <v>1</v>
      </c>
      <c r="N52" s="742">
        <v>25.599999999999994</v>
      </c>
    </row>
    <row r="53" spans="1:14" ht="14.4" customHeight="1" x14ac:dyDescent="0.3">
      <c r="A53" s="737" t="s">
        <v>606</v>
      </c>
      <c r="B53" s="738" t="s">
        <v>2778</v>
      </c>
      <c r="C53" s="739" t="s">
        <v>611</v>
      </c>
      <c r="D53" s="740" t="s">
        <v>612</v>
      </c>
      <c r="E53" s="739" t="s">
        <v>652</v>
      </c>
      <c r="F53" s="740" t="s">
        <v>2779</v>
      </c>
      <c r="G53" s="739" t="s">
        <v>660</v>
      </c>
      <c r="H53" s="739" t="s">
        <v>830</v>
      </c>
      <c r="I53" s="739" t="s">
        <v>714</v>
      </c>
      <c r="J53" s="739" t="s">
        <v>831</v>
      </c>
      <c r="K53" s="739"/>
      <c r="L53" s="741">
        <v>163.34999999999997</v>
      </c>
      <c r="M53" s="741">
        <v>2</v>
      </c>
      <c r="N53" s="742">
        <v>326.69999999999993</v>
      </c>
    </row>
    <row r="54" spans="1:14" ht="14.4" customHeight="1" x14ac:dyDescent="0.3">
      <c r="A54" s="737" t="s">
        <v>606</v>
      </c>
      <c r="B54" s="738" t="s">
        <v>2778</v>
      </c>
      <c r="C54" s="739" t="s">
        <v>611</v>
      </c>
      <c r="D54" s="740" t="s">
        <v>612</v>
      </c>
      <c r="E54" s="739" t="s">
        <v>652</v>
      </c>
      <c r="F54" s="740" t="s">
        <v>2779</v>
      </c>
      <c r="G54" s="739" t="s">
        <v>660</v>
      </c>
      <c r="H54" s="739" t="s">
        <v>832</v>
      </c>
      <c r="I54" s="739" t="s">
        <v>714</v>
      </c>
      <c r="J54" s="739" t="s">
        <v>833</v>
      </c>
      <c r="K54" s="739"/>
      <c r="L54" s="741">
        <v>121.74120020541665</v>
      </c>
      <c r="M54" s="741">
        <v>12</v>
      </c>
      <c r="N54" s="742">
        <v>1460.8944024649998</v>
      </c>
    </row>
    <row r="55" spans="1:14" ht="14.4" customHeight="1" x14ac:dyDescent="0.3">
      <c r="A55" s="737" t="s">
        <v>606</v>
      </c>
      <c r="B55" s="738" t="s">
        <v>2778</v>
      </c>
      <c r="C55" s="739" t="s">
        <v>611</v>
      </c>
      <c r="D55" s="740" t="s">
        <v>612</v>
      </c>
      <c r="E55" s="739" t="s">
        <v>652</v>
      </c>
      <c r="F55" s="740" t="s">
        <v>2779</v>
      </c>
      <c r="G55" s="739" t="s">
        <v>660</v>
      </c>
      <c r="H55" s="739" t="s">
        <v>834</v>
      </c>
      <c r="I55" s="739" t="s">
        <v>714</v>
      </c>
      <c r="J55" s="739" t="s">
        <v>835</v>
      </c>
      <c r="K55" s="739"/>
      <c r="L55" s="741">
        <v>261.73703537589097</v>
      </c>
      <c r="M55" s="741">
        <v>2</v>
      </c>
      <c r="N55" s="742">
        <v>523.47407075178194</v>
      </c>
    </row>
    <row r="56" spans="1:14" ht="14.4" customHeight="1" x14ac:dyDescent="0.3">
      <c r="A56" s="737" t="s">
        <v>606</v>
      </c>
      <c r="B56" s="738" t="s">
        <v>2778</v>
      </c>
      <c r="C56" s="739" t="s">
        <v>611</v>
      </c>
      <c r="D56" s="740" t="s">
        <v>612</v>
      </c>
      <c r="E56" s="739" t="s">
        <v>652</v>
      </c>
      <c r="F56" s="740" t="s">
        <v>2779</v>
      </c>
      <c r="G56" s="739" t="s">
        <v>660</v>
      </c>
      <c r="H56" s="739" t="s">
        <v>836</v>
      </c>
      <c r="I56" s="739" t="s">
        <v>714</v>
      </c>
      <c r="J56" s="739" t="s">
        <v>837</v>
      </c>
      <c r="K56" s="739"/>
      <c r="L56" s="741">
        <v>175.87180673865876</v>
      </c>
      <c r="M56" s="741">
        <v>1</v>
      </c>
      <c r="N56" s="742">
        <v>175.87180673865876</v>
      </c>
    </row>
    <row r="57" spans="1:14" ht="14.4" customHeight="1" x14ac:dyDescent="0.3">
      <c r="A57" s="737" t="s">
        <v>606</v>
      </c>
      <c r="B57" s="738" t="s">
        <v>2778</v>
      </c>
      <c r="C57" s="739" t="s">
        <v>611</v>
      </c>
      <c r="D57" s="740" t="s">
        <v>612</v>
      </c>
      <c r="E57" s="739" t="s">
        <v>652</v>
      </c>
      <c r="F57" s="740" t="s">
        <v>2779</v>
      </c>
      <c r="G57" s="739" t="s">
        <v>660</v>
      </c>
      <c r="H57" s="739" t="s">
        <v>838</v>
      </c>
      <c r="I57" s="739" t="s">
        <v>714</v>
      </c>
      <c r="J57" s="739" t="s">
        <v>839</v>
      </c>
      <c r="K57" s="739"/>
      <c r="L57" s="741">
        <v>206.74595227211353</v>
      </c>
      <c r="M57" s="741">
        <v>1</v>
      </c>
      <c r="N57" s="742">
        <v>206.74595227211353</v>
      </c>
    </row>
    <row r="58" spans="1:14" ht="14.4" customHeight="1" x14ac:dyDescent="0.3">
      <c r="A58" s="737" t="s">
        <v>606</v>
      </c>
      <c r="B58" s="738" t="s">
        <v>2778</v>
      </c>
      <c r="C58" s="739" t="s">
        <v>611</v>
      </c>
      <c r="D58" s="740" t="s">
        <v>612</v>
      </c>
      <c r="E58" s="739" t="s">
        <v>652</v>
      </c>
      <c r="F58" s="740" t="s">
        <v>2779</v>
      </c>
      <c r="G58" s="739" t="s">
        <v>660</v>
      </c>
      <c r="H58" s="739" t="s">
        <v>840</v>
      </c>
      <c r="I58" s="739" t="s">
        <v>714</v>
      </c>
      <c r="J58" s="739" t="s">
        <v>841</v>
      </c>
      <c r="K58" s="739" t="s">
        <v>842</v>
      </c>
      <c r="L58" s="741">
        <v>207.8055386334531</v>
      </c>
      <c r="M58" s="741">
        <v>2</v>
      </c>
      <c r="N58" s="742">
        <v>415.61107726690619</v>
      </c>
    </row>
    <row r="59" spans="1:14" ht="14.4" customHeight="1" x14ac:dyDescent="0.3">
      <c r="A59" s="737" t="s">
        <v>606</v>
      </c>
      <c r="B59" s="738" t="s">
        <v>2778</v>
      </c>
      <c r="C59" s="739" t="s">
        <v>611</v>
      </c>
      <c r="D59" s="740" t="s">
        <v>612</v>
      </c>
      <c r="E59" s="739" t="s">
        <v>652</v>
      </c>
      <c r="F59" s="740" t="s">
        <v>2779</v>
      </c>
      <c r="G59" s="739" t="s">
        <v>660</v>
      </c>
      <c r="H59" s="739" t="s">
        <v>843</v>
      </c>
      <c r="I59" s="739" t="s">
        <v>714</v>
      </c>
      <c r="J59" s="739" t="s">
        <v>844</v>
      </c>
      <c r="K59" s="739"/>
      <c r="L59" s="741">
        <v>60.95</v>
      </c>
      <c r="M59" s="741">
        <v>1</v>
      </c>
      <c r="N59" s="742">
        <v>60.95</v>
      </c>
    </row>
    <row r="60" spans="1:14" ht="14.4" customHeight="1" x14ac:dyDescent="0.3">
      <c r="A60" s="737" t="s">
        <v>606</v>
      </c>
      <c r="B60" s="738" t="s">
        <v>2778</v>
      </c>
      <c r="C60" s="739" t="s">
        <v>611</v>
      </c>
      <c r="D60" s="740" t="s">
        <v>612</v>
      </c>
      <c r="E60" s="739" t="s">
        <v>652</v>
      </c>
      <c r="F60" s="740" t="s">
        <v>2779</v>
      </c>
      <c r="G60" s="739" t="s">
        <v>660</v>
      </c>
      <c r="H60" s="739" t="s">
        <v>845</v>
      </c>
      <c r="I60" s="739" t="s">
        <v>714</v>
      </c>
      <c r="J60" s="739" t="s">
        <v>846</v>
      </c>
      <c r="K60" s="739"/>
      <c r="L60" s="741">
        <v>168.75819379085576</v>
      </c>
      <c r="M60" s="741">
        <v>1</v>
      </c>
      <c r="N60" s="742">
        <v>168.75819379085576</v>
      </c>
    </row>
    <row r="61" spans="1:14" ht="14.4" customHeight="1" x14ac:dyDescent="0.3">
      <c r="A61" s="737" t="s">
        <v>606</v>
      </c>
      <c r="B61" s="738" t="s">
        <v>2778</v>
      </c>
      <c r="C61" s="739" t="s">
        <v>611</v>
      </c>
      <c r="D61" s="740" t="s">
        <v>612</v>
      </c>
      <c r="E61" s="739" t="s">
        <v>652</v>
      </c>
      <c r="F61" s="740" t="s">
        <v>2779</v>
      </c>
      <c r="G61" s="739" t="s">
        <v>660</v>
      </c>
      <c r="H61" s="739" t="s">
        <v>847</v>
      </c>
      <c r="I61" s="739" t="s">
        <v>714</v>
      </c>
      <c r="J61" s="739" t="s">
        <v>848</v>
      </c>
      <c r="K61" s="739"/>
      <c r="L61" s="741">
        <v>164.40333333333334</v>
      </c>
      <c r="M61" s="741">
        <v>15</v>
      </c>
      <c r="N61" s="742">
        <v>2466.0500000000002</v>
      </c>
    </row>
    <row r="62" spans="1:14" ht="14.4" customHeight="1" x14ac:dyDescent="0.3">
      <c r="A62" s="737" t="s">
        <v>606</v>
      </c>
      <c r="B62" s="738" t="s">
        <v>2778</v>
      </c>
      <c r="C62" s="739" t="s">
        <v>611</v>
      </c>
      <c r="D62" s="740" t="s">
        <v>612</v>
      </c>
      <c r="E62" s="739" t="s">
        <v>652</v>
      </c>
      <c r="F62" s="740" t="s">
        <v>2779</v>
      </c>
      <c r="G62" s="739" t="s">
        <v>660</v>
      </c>
      <c r="H62" s="739" t="s">
        <v>849</v>
      </c>
      <c r="I62" s="739" t="s">
        <v>849</v>
      </c>
      <c r="J62" s="739" t="s">
        <v>850</v>
      </c>
      <c r="K62" s="739" t="s">
        <v>851</v>
      </c>
      <c r="L62" s="741">
        <v>145.86000000000001</v>
      </c>
      <c r="M62" s="741">
        <v>2</v>
      </c>
      <c r="N62" s="742">
        <v>291.72000000000003</v>
      </c>
    </row>
    <row r="63" spans="1:14" ht="14.4" customHeight="1" x14ac:dyDescent="0.3">
      <c r="A63" s="737" t="s">
        <v>606</v>
      </c>
      <c r="B63" s="738" t="s">
        <v>2778</v>
      </c>
      <c r="C63" s="739" t="s">
        <v>611</v>
      </c>
      <c r="D63" s="740" t="s">
        <v>612</v>
      </c>
      <c r="E63" s="739" t="s">
        <v>652</v>
      </c>
      <c r="F63" s="740" t="s">
        <v>2779</v>
      </c>
      <c r="G63" s="739" t="s">
        <v>660</v>
      </c>
      <c r="H63" s="739" t="s">
        <v>852</v>
      </c>
      <c r="I63" s="739" t="s">
        <v>852</v>
      </c>
      <c r="J63" s="739" t="s">
        <v>853</v>
      </c>
      <c r="K63" s="739" t="s">
        <v>854</v>
      </c>
      <c r="L63" s="741">
        <v>175.03409641710283</v>
      </c>
      <c r="M63" s="741">
        <v>9</v>
      </c>
      <c r="N63" s="742">
        <v>1575.3068677539254</v>
      </c>
    </row>
    <row r="64" spans="1:14" ht="14.4" customHeight="1" x14ac:dyDescent="0.3">
      <c r="A64" s="737" t="s">
        <v>606</v>
      </c>
      <c r="B64" s="738" t="s">
        <v>2778</v>
      </c>
      <c r="C64" s="739" t="s">
        <v>611</v>
      </c>
      <c r="D64" s="740" t="s">
        <v>612</v>
      </c>
      <c r="E64" s="739" t="s">
        <v>652</v>
      </c>
      <c r="F64" s="740" t="s">
        <v>2779</v>
      </c>
      <c r="G64" s="739" t="s">
        <v>660</v>
      </c>
      <c r="H64" s="739" t="s">
        <v>855</v>
      </c>
      <c r="I64" s="739" t="s">
        <v>855</v>
      </c>
      <c r="J64" s="739" t="s">
        <v>856</v>
      </c>
      <c r="K64" s="739" t="s">
        <v>857</v>
      </c>
      <c r="L64" s="741">
        <v>49.710002668601973</v>
      </c>
      <c r="M64" s="741">
        <v>53</v>
      </c>
      <c r="N64" s="742">
        <v>2634.6301414359045</v>
      </c>
    </row>
    <row r="65" spans="1:14" ht="14.4" customHeight="1" x14ac:dyDescent="0.3">
      <c r="A65" s="737" t="s">
        <v>606</v>
      </c>
      <c r="B65" s="738" t="s">
        <v>2778</v>
      </c>
      <c r="C65" s="739" t="s">
        <v>611</v>
      </c>
      <c r="D65" s="740" t="s">
        <v>612</v>
      </c>
      <c r="E65" s="739" t="s">
        <v>652</v>
      </c>
      <c r="F65" s="740" t="s">
        <v>2779</v>
      </c>
      <c r="G65" s="739" t="s">
        <v>660</v>
      </c>
      <c r="H65" s="739" t="s">
        <v>858</v>
      </c>
      <c r="I65" s="739" t="s">
        <v>858</v>
      </c>
      <c r="J65" s="739" t="s">
        <v>859</v>
      </c>
      <c r="K65" s="739" t="s">
        <v>860</v>
      </c>
      <c r="L65" s="741">
        <v>84.163333333333341</v>
      </c>
      <c r="M65" s="741">
        <v>6</v>
      </c>
      <c r="N65" s="742">
        <v>504.98</v>
      </c>
    </row>
    <row r="66" spans="1:14" ht="14.4" customHeight="1" x14ac:dyDescent="0.3">
      <c r="A66" s="737" t="s">
        <v>606</v>
      </c>
      <c r="B66" s="738" t="s">
        <v>2778</v>
      </c>
      <c r="C66" s="739" t="s">
        <v>611</v>
      </c>
      <c r="D66" s="740" t="s">
        <v>612</v>
      </c>
      <c r="E66" s="739" t="s">
        <v>652</v>
      </c>
      <c r="F66" s="740" t="s">
        <v>2779</v>
      </c>
      <c r="G66" s="739" t="s">
        <v>660</v>
      </c>
      <c r="H66" s="739" t="s">
        <v>861</v>
      </c>
      <c r="I66" s="739" t="s">
        <v>714</v>
      </c>
      <c r="J66" s="739" t="s">
        <v>862</v>
      </c>
      <c r="K66" s="739"/>
      <c r="L66" s="741">
        <v>217.76615403720928</v>
      </c>
      <c r="M66" s="741">
        <v>2</v>
      </c>
      <c r="N66" s="742">
        <v>435.53230807441855</v>
      </c>
    </row>
    <row r="67" spans="1:14" ht="14.4" customHeight="1" x14ac:dyDescent="0.3">
      <c r="A67" s="737" t="s">
        <v>606</v>
      </c>
      <c r="B67" s="738" t="s">
        <v>2778</v>
      </c>
      <c r="C67" s="739" t="s">
        <v>611</v>
      </c>
      <c r="D67" s="740" t="s">
        <v>612</v>
      </c>
      <c r="E67" s="739" t="s">
        <v>652</v>
      </c>
      <c r="F67" s="740" t="s">
        <v>2779</v>
      </c>
      <c r="G67" s="739" t="s">
        <v>660</v>
      </c>
      <c r="H67" s="739" t="s">
        <v>863</v>
      </c>
      <c r="I67" s="739" t="s">
        <v>863</v>
      </c>
      <c r="J67" s="739" t="s">
        <v>864</v>
      </c>
      <c r="K67" s="739" t="s">
        <v>865</v>
      </c>
      <c r="L67" s="741">
        <v>49.71</v>
      </c>
      <c r="M67" s="741">
        <v>19</v>
      </c>
      <c r="N67" s="742">
        <v>944.49</v>
      </c>
    </row>
    <row r="68" spans="1:14" ht="14.4" customHeight="1" x14ac:dyDescent="0.3">
      <c r="A68" s="737" t="s">
        <v>606</v>
      </c>
      <c r="B68" s="738" t="s">
        <v>2778</v>
      </c>
      <c r="C68" s="739" t="s">
        <v>611</v>
      </c>
      <c r="D68" s="740" t="s">
        <v>612</v>
      </c>
      <c r="E68" s="739" t="s">
        <v>652</v>
      </c>
      <c r="F68" s="740" t="s">
        <v>2779</v>
      </c>
      <c r="G68" s="739" t="s">
        <v>660</v>
      </c>
      <c r="H68" s="739" t="s">
        <v>866</v>
      </c>
      <c r="I68" s="739" t="s">
        <v>866</v>
      </c>
      <c r="J68" s="739" t="s">
        <v>867</v>
      </c>
      <c r="K68" s="739" t="s">
        <v>868</v>
      </c>
      <c r="L68" s="741">
        <v>40.520000000000003</v>
      </c>
      <c r="M68" s="741">
        <v>1</v>
      </c>
      <c r="N68" s="742">
        <v>40.520000000000003</v>
      </c>
    </row>
    <row r="69" spans="1:14" ht="14.4" customHeight="1" x14ac:dyDescent="0.3">
      <c r="A69" s="737" t="s">
        <v>606</v>
      </c>
      <c r="B69" s="738" t="s">
        <v>2778</v>
      </c>
      <c r="C69" s="739" t="s">
        <v>611</v>
      </c>
      <c r="D69" s="740" t="s">
        <v>612</v>
      </c>
      <c r="E69" s="739" t="s">
        <v>652</v>
      </c>
      <c r="F69" s="740" t="s">
        <v>2779</v>
      </c>
      <c r="G69" s="739" t="s">
        <v>660</v>
      </c>
      <c r="H69" s="739" t="s">
        <v>869</v>
      </c>
      <c r="I69" s="739" t="s">
        <v>714</v>
      </c>
      <c r="J69" s="739" t="s">
        <v>870</v>
      </c>
      <c r="K69" s="739"/>
      <c r="L69" s="741">
        <v>17.267999999999997</v>
      </c>
      <c r="M69" s="741">
        <v>1</v>
      </c>
      <c r="N69" s="742">
        <v>17.267999999999997</v>
      </c>
    </row>
    <row r="70" spans="1:14" ht="14.4" customHeight="1" x14ac:dyDescent="0.3">
      <c r="A70" s="737" t="s">
        <v>606</v>
      </c>
      <c r="B70" s="738" t="s">
        <v>2778</v>
      </c>
      <c r="C70" s="739" t="s">
        <v>611</v>
      </c>
      <c r="D70" s="740" t="s">
        <v>612</v>
      </c>
      <c r="E70" s="739" t="s">
        <v>652</v>
      </c>
      <c r="F70" s="740" t="s">
        <v>2779</v>
      </c>
      <c r="G70" s="739" t="s">
        <v>871</v>
      </c>
      <c r="H70" s="739" t="s">
        <v>872</v>
      </c>
      <c r="I70" s="739" t="s">
        <v>873</v>
      </c>
      <c r="J70" s="739" t="s">
        <v>874</v>
      </c>
      <c r="K70" s="739" t="s">
        <v>875</v>
      </c>
      <c r="L70" s="741">
        <v>56.88000000000001</v>
      </c>
      <c r="M70" s="741">
        <v>5</v>
      </c>
      <c r="N70" s="742">
        <v>284.40000000000003</v>
      </c>
    </row>
    <row r="71" spans="1:14" ht="14.4" customHeight="1" x14ac:dyDescent="0.3">
      <c r="A71" s="737" t="s">
        <v>606</v>
      </c>
      <c r="B71" s="738" t="s">
        <v>2778</v>
      </c>
      <c r="C71" s="739" t="s">
        <v>611</v>
      </c>
      <c r="D71" s="740" t="s">
        <v>612</v>
      </c>
      <c r="E71" s="739" t="s">
        <v>652</v>
      </c>
      <c r="F71" s="740" t="s">
        <v>2779</v>
      </c>
      <c r="G71" s="739" t="s">
        <v>871</v>
      </c>
      <c r="H71" s="739" t="s">
        <v>876</v>
      </c>
      <c r="I71" s="739" t="s">
        <v>877</v>
      </c>
      <c r="J71" s="739" t="s">
        <v>878</v>
      </c>
      <c r="K71" s="739" t="s">
        <v>879</v>
      </c>
      <c r="L71" s="741">
        <v>34.75</v>
      </c>
      <c r="M71" s="741">
        <v>16</v>
      </c>
      <c r="N71" s="742">
        <v>556</v>
      </c>
    </row>
    <row r="72" spans="1:14" ht="14.4" customHeight="1" x14ac:dyDescent="0.3">
      <c r="A72" s="737" t="s">
        <v>606</v>
      </c>
      <c r="B72" s="738" t="s">
        <v>2778</v>
      </c>
      <c r="C72" s="739" t="s">
        <v>611</v>
      </c>
      <c r="D72" s="740" t="s">
        <v>612</v>
      </c>
      <c r="E72" s="739" t="s">
        <v>652</v>
      </c>
      <c r="F72" s="740" t="s">
        <v>2779</v>
      </c>
      <c r="G72" s="739" t="s">
        <v>871</v>
      </c>
      <c r="H72" s="739" t="s">
        <v>880</v>
      </c>
      <c r="I72" s="739" t="s">
        <v>881</v>
      </c>
      <c r="J72" s="739" t="s">
        <v>882</v>
      </c>
      <c r="K72" s="739" t="s">
        <v>883</v>
      </c>
      <c r="L72" s="741">
        <v>81.246923076923082</v>
      </c>
      <c r="M72" s="741">
        <v>13</v>
      </c>
      <c r="N72" s="742">
        <v>1056.21</v>
      </c>
    </row>
    <row r="73" spans="1:14" ht="14.4" customHeight="1" x14ac:dyDescent="0.3">
      <c r="A73" s="737" t="s">
        <v>606</v>
      </c>
      <c r="B73" s="738" t="s">
        <v>2778</v>
      </c>
      <c r="C73" s="739" t="s">
        <v>611</v>
      </c>
      <c r="D73" s="740" t="s">
        <v>612</v>
      </c>
      <c r="E73" s="739" t="s">
        <v>652</v>
      </c>
      <c r="F73" s="740" t="s">
        <v>2779</v>
      </c>
      <c r="G73" s="739" t="s">
        <v>871</v>
      </c>
      <c r="H73" s="739" t="s">
        <v>884</v>
      </c>
      <c r="I73" s="739" t="s">
        <v>885</v>
      </c>
      <c r="J73" s="739" t="s">
        <v>886</v>
      </c>
      <c r="K73" s="739" t="s">
        <v>887</v>
      </c>
      <c r="L73" s="741">
        <v>50.169999999999966</v>
      </c>
      <c r="M73" s="741">
        <v>1</v>
      </c>
      <c r="N73" s="742">
        <v>50.169999999999966</v>
      </c>
    </row>
    <row r="74" spans="1:14" ht="14.4" customHeight="1" x14ac:dyDescent="0.3">
      <c r="A74" s="737" t="s">
        <v>606</v>
      </c>
      <c r="B74" s="738" t="s">
        <v>2778</v>
      </c>
      <c r="C74" s="739" t="s">
        <v>611</v>
      </c>
      <c r="D74" s="740" t="s">
        <v>612</v>
      </c>
      <c r="E74" s="739" t="s">
        <v>652</v>
      </c>
      <c r="F74" s="740" t="s">
        <v>2779</v>
      </c>
      <c r="G74" s="739" t="s">
        <v>871</v>
      </c>
      <c r="H74" s="739" t="s">
        <v>888</v>
      </c>
      <c r="I74" s="739" t="s">
        <v>889</v>
      </c>
      <c r="J74" s="739" t="s">
        <v>890</v>
      </c>
      <c r="K74" s="739" t="s">
        <v>891</v>
      </c>
      <c r="L74" s="741">
        <v>89.449999999999989</v>
      </c>
      <c r="M74" s="741">
        <v>1</v>
      </c>
      <c r="N74" s="742">
        <v>89.449999999999989</v>
      </c>
    </row>
    <row r="75" spans="1:14" ht="14.4" customHeight="1" x14ac:dyDescent="0.3">
      <c r="A75" s="737" t="s">
        <v>606</v>
      </c>
      <c r="B75" s="738" t="s">
        <v>2778</v>
      </c>
      <c r="C75" s="739" t="s">
        <v>611</v>
      </c>
      <c r="D75" s="740" t="s">
        <v>612</v>
      </c>
      <c r="E75" s="739" t="s">
        <v>652</v>
      </c>
      <c r="F75" s="740" t="s">
        <v>2779</v>
      </c>
      <c r="G75" s="739" t="s">
        <v>871</v>
      </c>
      <c r="H75" s="739" t="s">
        <v>892</v>
      </c>
      <c r="I75" s="739" t="s">
        <v>893</v>
      </c>
      <c r="J75" s="739" t="s">
        <v>894</v>
      </c>
      <c r="K75" s="739" t="s">
        <v>895</v>
      </c>
      <c r="L75" s="741">
        <v>64.100000000000009</v>
      </c>
      <c r="M75" s="741">
        <v>1</v>
      </c>
      <c r="N75" s="742">
        <v>64.100000000000009</v>
      </c>
    </row>
    <row r="76" spans="1:14" ht="14.4" customHeight="1" x14ac:dyDescent="0.3">
      <c r="A76" s="737" t="s">
        <v>606</v>
      </c>
      <c r="B76" s="738" t="s">
        <v>2778</v>
      </c>
      <c r="C76" s="739" t="s">
        <v>611</v>
      </c>
      <c r="D76" s="740" t="s">
        <v>612</v>
      </c>
      <c r="E76" s="739" t="s">
        <v>652</v>
      </c>
      <c r="F76" s="740" t="s">
        <v>2779</v>
      </c>
      <c r="G76" s="739" t="s">
        <v>871</v>
      </c>
      <c r="H76" s="739" t="s">
        <v>896</v>
      </c>
      <c r="I76" s="739" t="s">
        <v>896</v>
      </c>
      <c r="J76" s="739" t="s">
        <v>897</v>
      </c>
      <c r="K76" s="739" t="s">
        <v>898</v>
      </c>
      <c r="L76" s="741">
        <v>247.50001248940924</v>
      </c>
      <c r="M76" s="741">
        <v>7</v>
      </c>
      <c r="N76" s="742">
        <v>1732.5000874258646</v>
      </c>
    </row>
    <row r="77" spans="1:14" ht="14.4" customHeight="1" x14ac:dyDescent="0.3">
      <c r="A77" s="737" t="s">
        <v>606</v>
      </c>
      <c r="B77" s="738" t="s">
        <v>2778</v>
      </c>
      <c r="C77" s="739" t="s">
        <v>611</v>
      </c>
      <c r="D77" s="740" t="s">
        <v>612</v>
      </c>
      <c r="E77" s="739" t="s">
        <v>652</v>
      </c>
      <c r="F77" s="740" t="s">
        <v>2779</v>
      </c>
      <c r="G77" s="739" t="s">
        <v>871</v>
      </c>
      <c r="H77" s="739" t="s">
        <v>899</v>
      </c>
      <c r="I77" s="739" t="s">
        <v>899</v>
      </c>
      <c r="J77" s="739" t="s">
        <v>900</v>
      </c>
      <c r="K77" s="739" t="s">
        <v>901</v>
      </c>
      <c r="L77" s="741">
        <v>59.363333333333351</v>
      </c>
      <c r="M77" s="741">
        <v>6</v>
      </c>
      <c r="N77" s="742">
        <v>356.18000000000012</v>
      </c>
    </row>
    <row r="78" spans="1:14" ht="14.4" customHeight="1" x14ac:dyDescent="0.3">
      <c r="A78" s="737" t="s">
        <v>606</v>
      </c>
      <c r="B78" s="738" t="s">
        <v>2778</v>
      </c>
      <c r="C78" s="739" t="s">
        <v>611</v>
      </c>
      <c r="D78" s="740" t="s">
        <v>612</v>
      </c>
      <c r="E78" s="739" t="s">
        <v>902</v>
      </c>
      <c r="F78" s="740" t="s">
        <v>2780</v>
      </c>
      <c r="G78" s="739"/>
      <c r="H78" s="739" t="s">
        <v>903</v>
      </c>
      <c r="I78" s="739" t="s">
        <v>904</v>
      </c>
      <c r="J78" s="739" t="s">
        <v>905</v>
      </c>
      <c r="K78" s="739"/>
      <c r="L78" s="741">
        <v>188.55</v>
      </c>
      <c r="M78" s="741">
        <v>1</v>
      </c>
      <c r="N78" s="742">
        <v>188.55</v>
      </c>
    </row>
    <row r="79" spans="1:14" ht="14.4" customHeight="1" x14ac:dyDescent="0.3">
      <c r="A79" s="737" t="s">
        <v>606</v>
      </c>
      <c r="B79" s="738" t="s">
        <v>2778</v>
      </c>
      <c r="C79" s="739" t="s">
        <v>611</v>
      </c>
      <c r="D79" s="740" t="s">
        <v>612</v>
      </c>
      <c r="E79" s="739" t="s">
        <v>902</v>
      </c>
      <c r="F79" s="740" t="s">
        <v>2780</v>
      </c>
      <c r="G79" s="739"/>
      <c r="H79" s="739" t="s">
        <v>906</v>
      </c>
      <c r="I79" s="739" t="s">
        <v>906</v>
      </c>
      <c r="J79" s="739" t="s">
        <v>907</v>
      </c>
      <c r="K79" s="739" t="s">
        <v>659</v>
      </c>
      <c r="L79" s="741">
        <v>125.68999999999998</v>
      </c>
      <c r="M79" s="741">
        <v>5</v>
      </c>
      <c r="N79" s="742">
        <v>628.44999999999993</v>
      </c>
    </row>
    <row r="80" spans="1:14" ht="14.4" customHeight="1" x14ac:dyDescent="0.3">
      <c r="A80" s="737" t="s">
        <v>606</v>
      </c>
      <c r="B80" s="738" t="s">
        <v>2778</v>
      </c>
      <c r="C80" s="739" t="s">
        <v>611</v>
      </c>
      <c r="D80" s="740" t="s">
        <v>612</v>
      </c>
      <c r="E80" s="739" t="s">
        <v>902</v>
      </c>
      <c r="F80" s="740" t="s">
        <v>2780</v>
      </c>
      <c r="G80" s="739" t="s">
        <v>660</v>
      </c>
      <c r="H80" s="739" t="s">
        <v>908</v>
      </c>
      <c r="I80" s="739" t="s">
        <v>714</v>
      </c>
      <c r="J80" s="739" t="s">
        <v>909</v>
      </c>
      <c r="K80" s="739"/>
      <c r="L80" s="741">
        <v>314.86074203883146</v>
      </c>
      <c r="M80" s="741">
        <v>23</v>
      </c>
      <c r="N80" s="742">
        <v>7241.797066893123</v>
      </c>
    </row>
    <row r="81" spans="1:14" ht="14.4" customHeight="1" x14ac:dyDescent="0.3">
      <c r="A81" s="737" t="s">
        <v>606</v>
      </c>
      <c r="B81" s="738" t="s">
        <v>2778</v>
      </c>
      <c r="C81" s="739" t="s">
        <v>611</v>
      </c>
      <c r="D81" s="740" t="s">
        <v>612</v>
      </c>
      <c r="E81" s="739" t="s">
        <v>902</v>
      </c>
      <c r="F81" s="740" t="s">
        <v>2780</v>
      </c>
      <c r="G81" s="739" t="s">
        <v>660</v>
      </c>
      <c r="H81" s="739" t="s">
        <v>910</v>
      </c>
      <c r="I81" s="739" t="s">
        <v>714</v>
      </c>
      <c r="J81" s="739" t="s">
        <v>911</v>
      </c>
      <c r="K81" s="739"/>
      <c r="L81" s="741">
        <v>73.609999999999985</v>
      </c>
      <c r="M81" s="741">
        <v>10</v>
      </c>
      <c r="N81" s="742">
        <v>736.09999999999991</v>
      </c>
    </row>
    <row r="82" spans="1:14" ht="14.4" customHeight="1" x14ac:dyDescent="0.3">
      <c r="A82" s="737" t="s">
        <v>606</v>
      </c>
      <c r="B82" s="738" t="s">
        <v>2778</v>
      </c>
      <c r="C82" s="739" t="s">
        <v>611</v>
      </c>
      <c r="D82" s="740" t="s">
        <v>612</v>
      </c>
      <c r="E82" s="739" t="s">
        <v>902</v>
      </c>
      <c r="F82" s="740" t="s">
        <v>2780</v>
      </c>
      <c r="G82" s="739" t="s">
        <v>660</v>
      </c>
      <c r="H82" s="739" t="s">
        <v>912</v>
      </c>
      <c r="I82" s="739" t="s">
        <v>714</v>
      </c>
      <c r="J82" s="739" t="s">
        <v>913</v>
      </c>
      <c r="K82" s="739"/>
      <c r="L82" s="741">
        <v>198.47</v>
      </c>
      <c r="M82" s="741">
        <v>8</v>
      </c>
      <c r="N82" s="742">
        <v>1587.76</v>
      </c>
    </row>
    <row r="83" spans="1:14" ht="14.4" customHeight="1" x14ac:dyDescent="0.3">
      <c r="A83" s="737" t="s">
        <v>606</v>
      </c>
      <c r="B83" s="738" t="s">
        <v>2778</v>
      </c>
      <c r="C83" s="739" t="s">
        <v>611</v>
      </c>
      <c r="D83" s="740" t="s">
        <v>612</v>
      </c>
      <c r="E83" s="739" t="s">
        <v>902</v>
      </c>
      <c r="F83" s="740" t="s">
        <v>2780</v>
      </c>
      <c r="G83" s="739" t="s">
        <v>660</v>
      </c>
      <c r="H83" s="739" t="s">
        <v>914</v>
      </c>
      <c r="I83" s="739" t="s">
        <v>714</v>
      </c>
      <c r="J83" s="739" t="s">
        <v>915</v>
      </c>
      <c r="K83" s="739"/>
      <c r="L83" s="741">
        <v>323.88</v>
      </c>
      <c r="M83" s="741">
        <v>3</v>
      </c>
      <c r="N83" s="742">
        <v>971.64</v>
      </c>
    </row>
    <row r="84" spans="1:14" ht="14.4" customHeight="1" x14ac:dyDescent="0.3">
      <c r="A84" s="737" t="s">
        <v>606</v>
      </c>
      <c r="B84" s="738" t="s">
        <v>2778</v>
      </c>
      <c r="C84" s="739" t="s">
        <v>611</v>
      </c>
      <c r="D84" s="740" t="s">
        <v>612</v>
      </c>
      <c r="E84" s="739" t="s">
        <v>902</v>
      </c>
      <c r="F84" s="740" t="s">
        <v>2780</v>
      </c>
      <c r="G84" s="739" t="s">
        <v>660</v>
      </c>
      <c r="H84" s="739" t="s">
        <v>916</v>
      </c>
      <c r="I84" s="739" t="s">
        <v>714</v>
      </c>
      <c r="J84" s="739" t="s">
        <v>917</v>
      </c>
      <c r="K84" s="739"/>
      <c r="L84" s="741">
        <v>332.14869907957399</v>
      </c>
      <c r="M84" s="741">
        <v>24</v>
      </c>
      <c r="N84" s="742">
        <v>7971.5687779097761</v>
      </c>
    </row>
    <row r="85" spans="1:14" ht="14.4" customHeight="1" x14ac:dyDescent="0.3">
      <c r="A85" s="737" t="s">
        <v>606</v>
      </c>
      <c r="B85" s="738" t="s">
        <v>2778</v>
      </c>
      <c r="C85" s="739" t="s">
        <v>611</v>
      </c>
      <c r="D85" s="740" t="s">
        <v>612</v>
      </c>
      <c r="E85" s="739" t="s">
        <v>902</v>
      </c>
      <c r="F85" s="740" t="s">
        <v>2780</v>
      </c>
      <c r="G85" s="739" t="s">
        <v>660</v>
      </c>
      <c r="H85" s="739" t="s">
        <v>918</v>
      </c>
      <c r="I85" s="739" t="s">
        <v>714</v>
      </c>
      <c r="J85" s="739" t="s">
        <v>919</v>
      </c>
      <c r="K85" s="739"/>
      <c r="L85" s="741">
        <v>332.89999999999992</v>
      </c>
      <c r="M85" s="741">
        <v>3</v>
      </c>
      <c r="N85" s="742">
        <v>998.69999999999982</v>
      </c>
    </row>
    <row r="86" spans="1:14" ht="14.4" customHeight="1" x14ac:dyDescent="0.3">
      <c r="A86" s="737" t="s">
        <v>606</v>
      </c>
      <c r="B86" s="738" t="s">
        <v>2778</v>
      </c>
      <c r="C86" s="739" t="s">
        <v>611</v>
      </c>
      <c r="D86" s="740" t="s">
        <v>612</v>
      </c>
      <c r="E86" s="739" t="s">
        <v>902</v>
      </c>
      <c r="F86" s="740" t="s">
        <v>2780</v>
      </c>
      <c r="G86" s="739" t="s">
        <v>660</v>
      </c>
      <c r="H86" s="739" t="s">
        <v>920</v>
      </c>
      <c r="I86" s="739" t="s">
        <v>714</v>
      </c>
      <c r="J86" s="739" t="s">
        <v>921</v>
      </c>
      <c r="K86" s="739"/>
      <c r="L86" s="741">
        <v>402.84999999999991</v>
      </c>
      <c r="M86" s="741">
        <v>2</v>
      </c>
      <c r="N86" s="742">
        <v>805.69999999999982</v>
      </c>
    </row>
    <row r="87" spans="1:14" ht="14.4" customHeight="1" x14ac:dyDescent="0.3">
      <c r="A87" s="737" t="s">
        <v>606</v>
      </c>
      <c r="B87" s="738" t="s">
        <v>2778</v>
      </c>
      <c r="C87" s="739" t="s">
        <v>611</v>
      </c>
      <c r="D87" s="740" t="s">
        <v>612</v>
      </c>
      <c r="E87" s="739" t="s">
        <v>902</v>
      </c>
      <c r="F87" s="740" t="s">
        <v>2780</v>
      </c>
      <c r="G87" s="739" t="s">
        <v>660</v>
      </c>
      <c r="H87" s="739" t="s">
        <v>922</v>
      </c>
      <c r="I87" s="739" t="s">
        <v>714</v>
      </c>
      <c r="J87" s="739" t="s">
        <v>923</v>
      </c>
      <c r="K87" s="739"/>
      <c r="L87" s="741">
        <v>368.98</v>
      </c>
      <c r="M87" s="741">
        <v>2</v>
      </c>
      <c r="N87" s="742">
        <v>737.96</v>
      </c>
    </row>
    <row r="88" spans="1:14" ht="14.4" customHeight="1" x14ac:dyDescent="0.3">
      <c r="A88" s="737" t="s">
        <v>606</v>
      </c>
      <c r="B88" s="738" t="s">
        <v>2778</v>
      </c>
      <c r="C88" s="739" t="s">
        <v>611</v>
      </c>
      <c r="D88" s="740" t="s">
        <v>612</v>
      </c>
      <c r="E88" s="739" t="s">
        <v>902</v>
      </c>
      <c r="F88" s="740" t="s">
        <v>2780</v>
      </c>
      <c r="G88" s="739" t="s">
        <v>660</v>
      </c>
      <c r="H88" s="739" t="s">
        <v>924</v>
      </c>
      <c r="I88" s="739" t="s">
        <v>714</v>
      </c>
      <c r="J88" s="739" t="s">
        <v>925</v>
      </c>
      <c r="K88" s="739"/>
      <c r="L88" s="741">
        <v>378</v>
      </c>
      <c r="M88" s="741">
        <v>2</v>
      </c>
      <c r="N88" s="742">
        <v>756</v>
      </c>
    </row>
    <row r="89" spans="1:14" ht="14.4" customHeight="1" x14ac:dyDescent="0.3">
      <c r="A89" s="737" t="s">
        <v>606</v>
      </c>
      <c r="B89" s="738" t="s">
        <v>2778</v>
      </c>
      <c r="C89" s="739" t="s">
        <v>611</v>
      </c>
      <c r="D89" s="740" t="s">
        <v>612</v>
      </c>
      <c r="E89" s="739" t="s">
        <v>902</v>
      </c>
      <c r="F89" s="740" t="s">
        <v>2780</v>
      </c>
      <c r="G89" s="739" t="s">
        <v>660</v>
      </c>
      <c r="H89" s="739" t="s">
        <v>926</v>
      </c>
      <c r="I89" s="739" t="s">
        <v>714</v>
      </c>
      <c r="J89" s="739" t="s">
        <v>927</v>
      </c>
      <c r="K89" s="739"/>
      <c r="L89" s="741">
        <v>188.55</v>
      </c>
      <c r="M89" s="741">
        <v>2</v>
      </c>
      <c r="N89" s="742">
        <v>377.1</v>
      </c>
    </row>
    <row r="90" spans="1:14" ht="14.4" customHeight="1" x14ac:dyDescent="0.3">
      <c r="A90" s="737" t="s">
        <v>606</v>
      </c>
      <c r="B90" s="738" t="s">
        <v>2778</v>
      </c>
      <c r="C90" s="739" t="s">
        <v>611</v>
      </c>
      <c r="D90" s="740" t="s">
        <v>612</v>
      </c>
      <c r="E90" s="739" t="s">
        <v>902</v>
      </c>
      <c r="F90" s="740" t="s">
        <v>2780</v>
      </c>
      <c r="G90" s="739" t="s">
        <v>660</v>
      </c>
      <c r="H90" s="739" t="s">
        <v>928</v>
      </c>
      <c r="I90" s="739" t="s">
        <v>714</v>
      </c>
      <c r="J90" s="739" t="s">
        <v>929</v>
      </c>
      <c r="K90" s="739"/>
      <c r="L90" s="741">
        <v>218.57999999999998</v>
      </c>
      <c r="M90" s="741">
        <v>1</v>
      </c>
      <c r="N90" s="742">
        <v>218.57999999999998</v>
      </c>
    </row>
    <row r="91" spans="1:14" ht="14.4" customHeight="1" x14ac:dyDescent="0.3">
      <c r="A91" s="737" t="s">
        <v>606</v>
      </c>
      <c r="B91" s="738" t="s">
        <v>2778</v>
      </c>
      <c r="C91" s="739" t="s">
        <v>611</v>
      </c>
      <c r="D91" s="740" t="s">
        <v>612</v>
      </c>
      <c r="E91" s="739" t="s">
        <v>902</v>
      </c>
      <c r="F91" s="740" t="s">
        <v>2780</v>
      </c>
      <c r="G91" s="739" t="s">
        <v>660</v>
      </c>
      <c r="H91" s="739" t="s">
        <v>930</v>
      </c>
      <c r="I91" s="739" t="s">
        <v>714</v>
      </c>
      <c r="J91" s="739" t="s">
        <v>931</v>
      </c>
      <c r="K91" s="739"/>
      <c r="L91" s="741">
        <v>863.38</v>
      </c>
      <c r="M91" s="741">
        <v>1</v>
      </c>
      <c r="N91" s="742">
        <v>863.38</v>
      </c>
    </row>
    <row r="92" spans="1:14" ht="14.4" customHeight="1" x14ac:dyDescent="0.3">
      <c r="A92" s="737" t="s">
        <v>606</v>
      </c>
      <c r="B92" s="738" t="s">
        <v>2778</v>
      </c>
      <c r="C92" s="739" t="s">
        <v>611</v>
      </c>
      <c r="D92" s="740" t="s">
        <v>612</v>
      </c>
      <c r="E92" s="739" t="s">
        <v>902</v>
      </c>
      <c r="F92" s="740" t="s">
        <v>2780</v>
      </c>
      <c r="G92" s="739" t="s">
        <v>871</v>
      </c>
      <c r="H92" s="739" t="s">
        <v>932</v>
      </c>
      <c r="I92" s="739" t="s">
        <v>933</v>
      </c>
      <c r="J92" s="739" t="s">
        <v>934</v>
      </c>
      <c r="K92" s="739" t="s">
        <v>935</v>
      </c>
      <c r="L92" s="741">
        <v>198.89</v>
      </c>
      <c r="M92" s="741">
        <v>2</v>
      </c>
      <c r="N92" s="742">
        <v>397.78</v>
      </c>
    </row>
    <row r="93" spans="1:14" ht="14.4" customHeight="1" x14ac:dyDescent="0.3">
      <c r="A93" s="737" t="s">
        <v>606</v>
      </c>
      <c r="B93" s="738" t="s">
        <v>2778</v>
      </c>
      <c r="C93" s="739" t="s">
        <v>611</v>
      </c>
      <c r="D93" s="740" t="s">
        <v>612</v>
      </c>
      <c r="E93" s="739" t="s">
        <v>902</v>
      </c>
      <c r="F93" s="740" t="s">
        <v>2780</v>
      </c>
      <c r="G93" s="739" t="s">
        <v>871</v>
      </c>
      <c r="H93" s="739" t="s">
        <v>936</v>
      </c>
      <c r="I93" s="739" t="s">
        <v>937</v>
      </c>
      <c r="J93" s="739" t="s">
        <v>938</v>
      </c>
      <c r="K93" s="739" t="s">
        <v>939</v>
      </c>
      <c r="L93" s="741">
        <v>86.83</v>
      </c>
      <c r="M93" s="741">
        <v>16</v>
      </c>
      <c r="N93" s="742">
        <v>1389.28</v>
      </c>
    </row>
    <row r="94" spans="1:14" ht="14.4" customHeight="1" x14ac:dyDescent="0.3">
      <c r="A94" s="737" t="s">
        <v>606</v>
      </c>
      <c r="B94" s="738" t="s">
        <v>2778</v>
      </c>
      <c r="C94" s="739" t="s">
        <v>611</v>
      </c>
      <c r="D94" s="740" t="s">
        <v>612</v>
      </c>
      <c r="E94" s="739" t="s">
        <v>902</v>
      </c>
      <c r="F94" s="740" t="s">
        <v>2780</v>
      </c>
      <c r="G94" s="739" t="s">
        <v>871</v>
      </c>
      <c r="H94" s="739" t="s">
        <v>940</v>
      </c>
      <c r="I94" s="739" t="s">
        <v>940</v>
      </c>
      <c r="J94" s="739" t="s">
        <v>941</v>
      </c>
      <c r="K94" s="739" t="s">
        <v>942</v>
      </c>
      <c r="L94" s="741">
        <v>1872.79</v>
      </c>
      <c r="M94" s="741">
        <v>1</v>
      </c>
      <c r="N94" s="742">
        <v>1872.79</v>
      </c>
    </row>
    <row r="95" spans="1:14" ht="14.4" customHeight="1" x14ac:dyDescent="0.3">
      <c r="A95" s="737" t="s">
        <v>606</v>
      </c>
      <c r="B95" s="738" t="s">
        <v>2778</v>
      </c>
      <c r="C95" s="739" t="s">
        <v>611</v>
      </c>
      <c r="D95" s="740" t="s">
        <v>612</v>
      </c>
      <c r="E95" s="739" t="s">
        <v>902</v>
      </c>
      <c r="F95" s="740" t="s">
        <v>2780</v>
      </c>
      <c r="G95" s="739" t="s">
        <v>871</v>
      </c>
      <c r="H95" s="739" t="s">
        <v>943</v>
      </c>
      <c r="I95" s="739" t="s">
        <v>943</v>
      </c>
      <c r="J95" s="739" t="s">
        <v>944</v>
      </c>
      <c r="K95" s="739" t="s">
        <v>945</v>
      </c>
      <c r="L95" s="741">
        <v>314.08000000000004</v>
      </c>
      <c r="M95" s="741">
        <v>5</v>
      </c>
      <c r="N95" s="742">
        <v>1570.4</v>
      </c>
    </row>
    <row r="96" spans="1:14" ht="14.4" customHeight="1" x14ac:dyDescent="0.3">
      <c r="A96" s="737" t="s">
        <v>606</v>
      </c>
      <c r="B96" s="738" t="s">
        <v>2778</v>
      </c>
      <c r="C96" s="739" t="s">
        <v>611</v>
      </c>
      <c r="D96" s="740" t="s">
        <v>612</v>
      </c>
      <c r="E96" s="739" t="s">
        <v>946</v>
      </c>
      <c r="F96" s="740" t="s">
        <v>2781</v>
      </c>
      <c r="G96" s="739" t="s">
        <v>660</v>
      </c>
      <c r="H96" s="739" t="s">
        <v>947</v>
      </c>
      <c r="I96" s="739" t="s">
        <v>947</v>
      </c>
      <c r="J96" s="739" t="s">
        <v>948</v>
      </c>
      <c r="K96" s="739" t="s">
        <v>949</v>
      </c>
      <c r="L96" s="741">
        <v>57.989999999999988</v>
      </c>
      <c r="M96" s="741">
        <v>3</v>
      </c>
      <c r="N96" s="742">
        <v>173.96999999999997</v>
      </c>
    </row>
    <row r="97" spans="1:14" ht="14.4" customHeight="1" x14ac:dyDescent="0.3">
      <c r="A97" s="737" t="s">
        <v>606</v>
      </c>
      <c r="B97" s="738" t="s">
        <v>2778</v>
      </c>
      <c r="C97" s="739" t="s">
        <v>611</v>
      </c>
      <c r="D97" s="740" t="s">
        <v>612</v>
      </c>
      <c r="E97" s="739" t="s">
        <v>946</v>
      </c>
      <c r="F97" s="740" t="s">
        <v>2781</v>
      </c>
      <c r="G97" s="739" t="s">
        <v>660</v>
      </c>
      <c r="H97" s="739" t="s">
        <v>950</v>
      </c>
      <c r="I97" s="739" t="s">
        <v>951</v>
      </c>
      <c r="J97" s="739" t="s">
        <v>952</v>
      </c>
      <c r="K97" s="739" t="s">
        <v>685</v>
      </c>
      <c r="L97" s="741">
        <v>67.740000000000009</v>
      </c>
      <c r="M97" s="741">
        <v>2</v>
      </c>
      <c r="N97" s="742">
        <v>135.48000000000002</v>
      </c>
    </row>
    <row r="98" spans="1:14" ht="14.4" customHeight="1" x14ac:dyDescent="0.3">
      <c r="A98" s="737" t="s">
        <v>606</v>
      </c>
      <c r="B98" s="738" t="s">
        <v>2778</v>
      </c>
      <c r="C98" s="739" t="s">
        <v>611</v>
      </c>
      <c r="D98" s="740" t="s">
        <v>612</v>
      </c>
      <c r="E98" s="739" t="s">
        <v>946</v>
      </c>
      <c r="F98" s="740" t="s">
        <v>2781</v>
      </c>
      <c r="G98" s="739" t="s">
        <v>660</v>
      </c>
      <c r="H98" s="739" t="s">
        <v>953</v>
      </c>
      <c r="I98" s="739" t="s">
        <v>954</v>
      </c>
      <c r="J98" s="739" t="s">
        <v>955</v>
      </c>
      <c r="K98" s="739" t="s">
        <v>956</v>
      </c>
      <c r="L98" s="741">
        <v>181.5</v>
      </c>
      <c r="M98" s="741">
        <v>3</v>
      </c>
      <c r="N98" s="742">
        <v>544.5</v>
      </c>
    </row>
    <row r="99" spans="1:14" ht="14.4" customHeight="1" x14ac:dyDescent="0.3">
      <c r="A99" s="737" t="s">
        <v>606</v>
      </c>
      <c r="B99" s="738" t="s">
        <v>2778</v>
      </c>
      <c r="C99" s="739" t="s">
        <v>611</v>
      </c>
      <c r="D99" s="740" t="s">
        <v>612</v>
      </c>
      <c r="E99" s="739" t="s">
        <v>946</v>
      </c>
      <c r="F99" s="740" t="s">
        <v>2781</v>
      </c>
      <c r="G99" s="739" t="s">
        <v>660</v>
      </c>
      <c r="H99" s="739" t="s">
        <v>957</v>
      </c>
      <c r="I99" s="739" t="s">
        <v>958</v>
      </c>
      <c r="J99" s="739" t="s">
        <v>959</v>
      </c>
      <c r="K99" s="739" t="s">
        <v>960</v>
      </c>
      <c r="L99" s="741">
        <v>63.480116994649251</v>
      </c>
      <c r="M99" s="741">
        <v>1</v>
      </c>
      <c r="N99" s="742">
        <v>63.480116994649251</v>
      </c>
    </row>
    <row r="100" spans="1:14" ht="14.4" customHeight="1" x14ac:dyDescent="0.3">
      <c r="A100" s="737" t="s">
        <v>606</v>
      </c>
      <c r="B100" s="738" t="s">
        <v>2778</v>
      </c>
      <c r="C100" s="739" t="s">
        <v>611</v>
      </c>
      <c r="D100" s="740" t="s">
        <v>612</v>
      </c>
      <c r="E100" s="739" t="s">
        <v>946</v>
      </c>
      <c r="F100" s="740" t="s">
        <v>2781</v>
      </c>
      <c r="G100" s="739" t="s">
        <v>660</v>
      </c>
      <c r="H100" s="739" t="s">
        <v>961</v>
      </c>
      <c r="I100" s="739" t="s">
        <v>962</v>
      </c>
      <c r="J100" s="739" t="s">
        <v>963</v>
      </c>
      <c r="K100" s="739" t="s">
        <v>964</v>
      </c>
      <c r="L100" s="741">
        <v>238.17022588204421</v>
      </c>
      <c r="M100" s="741">
        <v>2</v>
      </c>
      <c r="N100" s="742">
        <v>476.34045176408841</v>
      </c>
    </row>
    <row r="101" spans="1:14" ht="14.4" customHeight="1" x14ac:dyDescent="0.3">
      <c r="A101" s="737" t="s">
        <v>606</v>
      </c>
      <c r="B101" s="738" t="s">
        <v>2778</v>
      </c>
      <c r="C101" s="739" t="s">
        <v>611</v>
      </c>
      <c r="D101" s="740" t="s">
        <v>612</v>
      </c>
      <c r="E101" s="739" t="s">
        <v>946</v>
      </c>
      <c r="F101" s="740" t="s">
        <v>2781</v>
      </c>
      <c r="G101" s="739" t="s">
        <v>660</v>
      </c>
      <c r="H101" s="739" t="s">
        <v>965</v>
      </c>
      <c r="I101" s="739" t="s">
        <v>965</v>
      </c>
      <c r="J101" s="739" t="s">
        <v>966</v>
      </c>
      <c r="K101" s="739" t="s">
        <v>967</v>
      </c>
      <c r="L101" s="741">
        <v>172.34742796483178</v>
      </c>
      <c r="M101" s="741">
        <v>35</v>
      </c>
      <c r="N101" s="742">
        <v>6032.1599787691121</v>
      </c>
    </row>
    <row r="102" spans="1:14" ht="14.4" customHeight="1" x14ac:dyDescent="0.3">
      <c r="A102" s="737" t="s">
        <v>606</v>
      </c>
      <c r="B102" s="738" t="s">
        <v>2778</v>
      </c>
      <c r="C102" s="739" t="s">
        <v>611</v>
      </c>
      <c r="D102" s="740" t="s">
        <v>612</v>
      </c>
      <c r="E102" s="739" t="s">
        <v>946</v>
      </c>
      <c r="F102" s="740" t="s">
        <v>2781</v>
      </c>
      <c r="G102" s="739" t="s">
        <v>660</v>
      </c>
      <c r="H102" s="739" t="s">
        <v>968</v>
      </c>
      <c r="I102" s="739" t="s">
        <v>969</v>
      </c>
      <c r="J102" s="739" t="s">
        <v>970</v>
      </c>
      <c r="K102" s="739" t="s">
        <v>971</v>
      </c>
      <c r="L102" s="741">
        <v>46.84</v>
      </c>
      <c r="M102" s="741">
        <v>2</v>
      </c>
      <c r="N102" s="742">
        <v>93.68</v>
      </c>
    </row>
    <row r="103" spans="1:14" ht="14.4" customHeight="1" x14ac:dyDescent="0.3">
      <c r="A103" s="737" t="s">
        <v>606</v>
      </c>
      <c r="B103" s="738" t="s">
        <v>2778</v>
      </c>
      <c r="C103" s="739" t="s">
        <v>611</v>
      </c>
      <c r="D103" s="740" t="s">
        <v>612</v>
      </c>
      <c r="E103" s="739" t="s">
        <v>946</v>
      </c>
      <c r="F103" s="740" t="s">
        <v>2781</v>
      </c>
      <c r="G103" s="739" t="s">
        <v>660</v>
      </c>
      <c r="H103" s="739" t="s">
        <v>972</v>
      </c>
      <c r="I103" s="739" t="s">
        <v>973</v>
      </c>
      <c r="J103" s="739" t="s">
        <v>974</v>
      </c>
      <c r="K103" s="739" t="s">
        <v>975</v>
      </c>
      <c r="L103" s="741">
        <v>100.6742857142857</v>
      </c>
      <c r="M103" s="741">
        <v>7</v>
      </c>
      <c r="N103" s="742">
        <v>704.71999999999991</v>
      </c>
    </row>
    <row r="104" spans="1:14" ht="14.4" customHeight="1" x14ac:dyDescent="0.3">
      <c r="A104" s="737" t="s">
        <v>606</v>
      </c>
      <c r="B104" s="738" t="s">
        <v>2778</v>
      </c>
      <c r="C104" s="739" t="s">
        <v>611</v>
      </c>
      <c r="D104" s="740" t="s">
        <v>612</v>
      </c>
      <c r="E104" s="739" t="s">
        <v>946</v>
      </c>
      <c r="F104" s="740" t="s">
        <v>2781</v>
      </c>
      <c r="G104" s="739" t="s">
        <v>660</v>
      </c>
      <c r="H104" s="739" t="s">
        <v>976</v>
      </c>
      <c r="I104" s="739" t="s">
        <v>977</v>
      </c>
      <c r="J104" s="739" t="s">
        <v>978</v>
      </c>
      <c r="K104" s="739" t="s">
        <v>979</v>
      </c>
      <c r="L104" s="741">
        <v>101.01</v>
      </c>
      <c r="M104" s="741">
        <v>1</v>
      </c>
      <c r="N104" s="742">
        <v>101.01</v>
      </c>
    </row>
    <row r="105" spans="1:14" ht="14.4" customHeight="1" x14ac:dyDescent="0.3">
      <c r="A105" s="737" t="s">
        <v>606</v>
      </c>
      <c r="B105" s="738" t="s">
        <v>2778</v>
      </c>
      <c r="C105" s="739" t="s">
        <v>611</v>
      </c>
      <c r="D105" s="740" t="s">
        <v>612</v>
      </c>
      <c r="E105" s="739" t="s">
        <v>946</v>
      </c>
      <c r="F105" s="740" t="s">
        <v>2781</v>
      </c>
      <c r="G105" s="739" t="s">
        <v>660</v>
      </c>
      <c r="H105" s="739" t="s">
        <v>980</v>
      </c>
      <c r="I105" s="739" t="s">
        <v>981</v>
      </c>
      <c r="J105" s="739" t="s">
        <v>982</v>
      </c>
      <c r="K105" s="739" t="s">
        <v>983</v>
      </c>
      <c r="L105" s="741">
        <v>112.79000000000003</v>
      </c>
      <c r="M105" s="741">
        <v>3</v>
      </c>
      <c r="N105" s="742">
        <v>338.37000000000012</v>
      </c>
    </row>
    <row r="106" spans="1:14" ht="14.4" customHeight="1" x14ac:dyDescent="0.3">
      <c r="A106" s="737" t="s">
        <v>606</v>
      </c>
      <c r="B106" s="738" t="s">
        <v>2778</v>
      </c>
      <c r="C106" s="739" t="s">
        <v>611</v>
      </c>
      <c r="D106" s="740" t="s">
        <v>612</v>
      </c>
      <c r="E106" s="739" t="s">
        <v>946</v>
      </c>
      <c r="F106" s="740" t="s">
        <v>2781</v>
      </c>
      <c r="G106" s="739" t="s">
        <v>660</v>
      </c>
      <c r="H106" s="739" t="s">
        <v>984</v>
      </c>
      <c r="I106" s="739" t="s">
        <v>985</v>
      </c>
      <c r="J106" s="739" t="s">
        <v>974</v>
      </c>
      <c r="K106" s="739" t="s">
        <v>986</v>
      </c>
      <c r="L106" s="741">
        <v>66.62</v>
      </c>
      <c r="M106" s="741">
        <v>1</v>
      </c>
      <c r="N106" s="742">
        <v>66.62</v>
      </c>
    </row>
    <row r="107" spans="1:14" ht="14.4" customHeight="1" x14ac:dyDescent="0.3">
      <c r="A107" s="737" t="s">
        <v>606</v>
      </c>
      <c r="B107" s="738" t="s">
        <v>2778</v>
      </c>
      <c r="C107" s="739" t="s">
        <v>611</v>
      </c>
      <c r="D107" s="740" t="s">
        <v>612</v>
      </c>
      <c r="E107" s="739" t="s">
        <v>946</v>
      </c>
      <c r="F107" s="740" t="s">
        <v>2781</v>
      </c>
      <c r="G107" s="739" t="s">
        <v>660</v>
      </c>
      <c r="H107" s="739" t="s">
        <v>987</v>
      </c>
      <c r="I107" s="739" t="s">
        <v>988</v>
      </c>
      <c r="J107" s="739" t="s">
        <v>989</v>
      </c>
      <c r="K107" s="739" t="s">
        <v>990</v>
      </c>
      <c r="L107" s="741">
        <v>21.960000000000012</v>
      </c>
      <c r="M107" s="741">
        <v>1</v>
      </c>
      <c r="N107" s="742">
        <v>21.960000000000012</v>
      </c>
    </row>
    <row r="108" spans="1:14" ht="14.4" customHeight="1" x14ac:dyDescent="0.3">
      <c r="A108" s="737" t="s">
        <v>606</v>
      </c>
      <c r="B108" s="738" t="s">
        <v>2778</v>
      </c>
      <c r="C108" s="739" t="s">
        <v>611</v>
      </c>
      <c r="D108" s="740" t="s">
        <v>612</v>
      </c>
      <c r="E108" s="739" t="s">
        <v>946</v>
      </c>
      <c r="F108" s="740" t="s">
        <v>2781</v>
      </c>
      <c r="G108" s="739" t="s">
        <v>660</v>
      </c>
      <c r="H108" s="739" t="s">
        <v>991</v>
      </c>
      <c r="I108" s="739" t="s">
        <v>991</v>
      </c>
      <c r="J108" s="739" t="s">
        <v>992</v>
      </c>
      <c r="K108" s="739" t="s">
        <v>993</v>
      </c>
      <c r="L108" s="741">
        <v>156.75</v>
      </c>
      <c r="M108" s="741">
        <v>22</v>
      </c>
      <c r="N108" s="742">
        <v>3448.5</v>
      </c>
    </row>
    <row r="109" spans="1:14" ht="14.4" customHeight="1" x14ac:dyDescent="0.3">
      <c r="A109" s="737" t="s">
        <v>606</v>
      </c>
      <c r="B109" s="738" t="s">
        <v>2778</v>
      </c>
      <c r="C109" s="739" t="s">
        <v>611</v>
      </c>
      <c r="D109" s="740" t="s">
        <v>612</v>
      </c>
      <c r="E109" s="739" t="s">
        <v>946</v>
      </c>
      <c r="F109" s="740" t="s">
        <v>2781</v>
      </c>
      <c r="G109" s="739" t="s">
        <v>660</v>
      </c>
      <c r="H109" s="739" t="s">
        <v>994</v>
      </c>
      <c r="I109" s="739" t="s">
        <v>994</v>
      </c>
      <c r="J109" s="739" t="s">
        <v>995</v>
      </c>
      <c r="K109" s="739" t="s">
        <v>996</v>
      </c>
      <c r="L109" s="741">
        <v>72.64</v>
      </c>
      <c r="M109" s="741">
        <v>12</v>
      </c>
      <c r="N109" s="742">
        <v>871.68000000000006</v>
      </c>
    </row>
    <row r="110" spans="1:14" ht="14.4" customHeight="1" x14ac:dyDescent="0.3">
      <c r="A110" s="737" t="s">
        <v>606</v>
      </c>
      <c r="B110" s="738" t="s">
        <v>2778</v>
      </c>
      <c r="C110" s="739" t="s">
        <v>611</v>
      </c>
      <c r="D110" s="740" t="s">
        <v>612</v>
      </c>
      <c r="E110" s="739" t="s">
        <v>946</v>
      </c>
      <c r="F110" s="740" t="s">
        <v>2781</v>
      </c>
      <c r="G110" s="739" t="s">
        <v>660</v>
      </c>
      <c r="H110" s="739" t="s">
        <v>997</v>
      </c>
      <c r="I110" s="739" t="s">
        <v>997</v>
      </c>
      <c r="J110" s="739" t="s">
        <v>998</v>
      </c>
      <c r="K110" s="739" t="s">
        <v>999</v>
      </c>
      <c r="L110" s="741">
        <v>184.49034001800317</v>
      </c>
      <c r="M110" s="741">
        <v>1</v>
      </c>
      <c r="N110" s="742">
        <v>184.49034001800317</v>
      </c>
    </row>
    <row r="111" spans="1:14" ht="14.4" customHeight="1" x14ac:dyDescent="0.3">
      <c r="A111" s="737" t="s">
        <v>606</v>
      </c>
      <c r="B111" s="738" t="s">
        <v>2778</v>
      </c>
      <c r="C111" s="739" t="s">
        <v>611</v>
      </c>
      <c r="D111" s="740" t="s">
        <v>612</v>
      </c>
      <c r="E111" s="739" t="s">
        <v>946</v>
      </c>
      <c r="F111" s="740" t="s">
        <v>2781</v>
      </c>
      <c r="G111" s="739" t="s">
        <v>660</v>
      </c>
      <c r="H111" s="739" t="s">
        <v>1000</v>
      </c>
      <c r="I111" s="739" t="s">
        <v>1000</v>
      </c>
      <c r="J111" s="739" t="s">
        <v>1001</v>
      </c>
      <c r="K111" s="739" t="s">
        <v>1002</v>
      </c>
      <c r="L111" s="741">
        <v>194.24999779672257</v>
      </c>
      <c r="M111" s="741">
        <v>1</v>
      </c>
      <c r="N111" s="742">
        <v>194.24999779672257</v>
      </c>
    </row>
    <row r="112" spans="1:14" ht="14.4" customHeight="1" x14ac:dyDescent="0.3">
      <c r="A112" s="737" t="s">
        <v>606</v>
      </c>
      <c r="B112" s="738" t="s">
        <v>2778</v>
      </c>
      <c r="C112" s="739" t="s">
        <v>611</v>
      </c>
      <c r="D112" s="740" t="s">
        <v>612</v>
      </c>
      <c r="E112" s="739" t="s">
        <v>946</v>
      </c>
      <c r="F112" s="740" t="s">
        <v>2781</v>
      </c>
      <c r="G112" s="739" t="s">
        <v>660</v>
      </c>
      <c r="H112" s="739" t="s">
        <v>1003</v>
      </c>
      <c r="I112" s="739" t="s">
        <v>1003</v>
      </c>
      <c r="J112" s="739" t="s">
        <v>1004</v>
      </c>
      <c r="K112" s="739" t="s">
        <v>1005</v>
      </c>
      <c r="L112" s="741">
        <v>251.16000000000003</v>
      </c>
      <c r="M112" s="741">
        <v>16</v>
      </c>
      <c r="N112" s="742">
        <v>4018.5600000000004</v>
      </c>
    </row>
    <row r="113" spans="1:14" ht="14.4" customHeight="1" x14ac:dyDescent="0.3">
      <c r="A113" s="737" t="s">
        <v>606</v>
      </c>
      <c r="B113" s="738" t="s">
        <v>2778</v>
      </c>
      <c r="C113" s="739" t="s">
        <v>611</v>
      </c>
      <c r="D113" s="740" t="s">
        <v>612</v>
      </c>
      <c r="E113" s="739" t="s">
        <v>946</v>
      </c>
      <c r="F113" s="740" t="s">
        <v>2781</v>
      </c>
      <c r="G113" s="739" t="s">
        <v>871</v>
      </c>
      <c r="H113" s="739" t="s">
        <v>1006</v>
      </c>
      <c r="I113" s="739" t="s">
        <v>1007</v>
      </c>
      <c r="J113" s="739" t="s">
        <v>1008</v>
      </c>
      <c r="K113" s="739" t="s">
        <v>1009</v>
      </c>
      <c r="L113" s="741">
        <v>56.655999999999992</v>
      </c>
      <c r="M113" s="741">
        <v>10</v>
      </c>
      <c r="N113" s="742">
        <v>566.55999999999995</v>
      </c>
    </row>
    <row r="114" spans="1:14" ht="14.4" customHeight="1" x14ac:dyDescent="0.3">
      <c r="A114" s="737" t="s">
        <v>606</v>
      </c>
      <c r="B114" s="738" t="s">
        <v>2778</v>
      </c>
      <c r="C114" s="739" t="s">
        <v>611</v>
      </c>
      <c r="D114" s="740" t="s">
        <v>612</v>
      </c>
      <c r="E114" s="739" t="s">
        <v>946</v>
      </c>
      <c r="F114" s="740" t="s">
        <v>2781</v>
      </c>
      <c r="G114" s="739" t="s">
        <v>871</v>
      </c>
      <c r="H114" s="739" t="s">
        <v>1010</v>
      </c>
      <c r="I114" s="739" t="s">
        <v>1011</v>
      </c>
      <c r="J114" s="739" t="s">
        <v>1012</v>
      </c>
      <c r="K114" s="739" t="s">
        <v>1013</v>
      </c>
      <c r="L114" s="741">
        <v>49.529997869500093</v>
      </c>
      <c r="M114" s="741">
        <v>1</v>
      </c>
      <c r="N114" s="742">
        <v>49.529997869500093</v>
      </c>
    </row>
    <row r="115" spans="1:14" ht="14.4" customHeight="1" x14ac:dyDescent="0.3">
      <c r="A115" s="737" t="s">
        <v>606</v>
      </c>
      <c r="B115" s="738" t="s">
        <v>2778</v>
      </c>
      <c r="C115" s="739" t="s">
        <v>611</v>
      </c>
      <c r="D115" s="740" t="s">
        <v>612</v>
      </c>
      <c r="E115" s="739" t="s">
        <v>1014</v>
      </c>
      <c r="F115" s="740" t="s">
        <v>2782</v>
      </c>
      <c r="G115" s="739" t="s">
        <v>660</v>
      </c>
      <c r="H115" s="739" t="s">
        <v>1015</v>
      </c>
      <c r="I115" s="739" t="s">
        <v>1016</v>
      </c>
      <c r="J115" s="739" t="s">
        <v>1017</v>
      </c>
      <c r="K115" s="739" t="s">
        <v>1018</v>
      </c>
      <c r="L115" s="741">
        <v>108.63000000000005</v>
      </c>
      <c r="M115" s="741">
        <v>1</v>
      </c>
      <c r="N115" s="742">
        <v>108.63000000000005</v>
      </c>
    </row>
    <row r="116" spans="1:14" ht="14.4" customHeight="1" x14ac:dyDescent="0.3">
      <c r="A116" s="737" t="s">
        <v>606</v>
      </c>
      <c r="B116" s="738" t="s">
        <v>2778</v>
      </c>
      <c r="C116" s="739" t="s">
        <v>611</v>
      </c>
      <c r="D116" s="740" t="s">
        <v>612</v>
      </c>
      <c r="E116" s="739" t="s">
        <v>1019</v>
      </c>
      <c r="F116" s="740" t="s">
        <v>2783</v>
      </c>
      <c r="G116" s="739"/>
      <c r="H116" s="739"/>
      <c r="I116" s="739" t="s">
        <v>1020</v>
      </c>
      <c r="J116" s="739" t="s">
        <v>1021</v>
      </c>
      <c r="K116" s="739"/>
      <c r="L116" s="741">
        <v>4779.5</v>
      </c>
      <c r="M116" s="741">
        <v>6</v>
      </c>
      <c r="N116" s="742">
        <v>28677</v>
      </c>
    </row>
    <row r="117" spans="1:14" ht="14.4" customHeight="1" x14ac:dyDescent="0.3">
      <c r="A117" s="737" t="s">
        <v>606</v>
      </c>
      <c r="B117" s="738" t="s">
        <v>2778</v>
      </c>
      <c r="C117" s="739" t="s">
        <v>611</v>
      </c>
      <c r="D117" s="740" t="s">
        <v>612</v>
      </c>
      <c r="E117" s="739" t="s">
        <v>1019</v>
      </c>
      <c r="F117" s="740" t="s">
        <v>2783</v>
      </c>
      <c r="G117" s="739"/>
      <c r="H117" s="739"/>
      <c r="I117" s="739" t="s">
        <v>1022</v>
      </c>
      <c r="J117" s="739" t="s">
        <v>1023</v>
      </c>
      <c r="K117" s="739"/>
      <c r="L117" s="741">
        <v>955.9</v>
      </c>
      <c r="M117" s="741">
        <v>11</v>
      </c>
      <c r="N117" s="742">
        <v>10514.9</v>
      </c>
    </row>
    <row r="118" spans="1:14" ht="14.4" customHeight="1" x14ac:dyDescent="0.3">
      <c r="A118" s="737" t="s">
        <v>606</v>
      </c>
      <c r="B118" s="738" t="s">
        <v>2778</v>
      </c>
      <c r="C118" s="739" t="s">
        <v>616</v>
      </c>
      <c r="D118" s="740" t="s">
        <v>617</v>
      </c>
      <c r="E118" s="739" t="s">
        <v>652</v>
      </c>
      <c r="F118" s="740" t="s">
        <v>2779</v>
      </c>
      <c r="G118" s="739" t="s">
        <v>660</v>
      </c>
      <c r="H118" s="739" t="s">
        <v>661</v>
      </c>
      <c r="I118" s="739" t="s">
        <v>661</v>
      </c>
      <c r="J118" s="739" t="s">
        <v>662</v>
      </c>
      <c r="K118" s="739" t="s">
        <v>663</v>
      </c>
      <c r="L118" s="741">
        <v>171.59999999999997</v>
      </c>
      <c r="M118" s="741">
        <v>7</v>
      </c>
      <c r="N118" s="742">
        <v>1201.1999999999998</v>
      </c>
    </row>
    <row r="119" spans="1:14" ht="14.4" customHeight="1" x14ac:dyDescent="0.3">
      <c r="A119" s="737" t="s">
        <v>606</v>
      </c>
      <c r="B119" s="738" t="s">
        <v>2778</v>
      </c>
      <c r="C119" s="739" t="s">
        <v>616</v>
      </c>
      <c r="D119" s="740" t="s">
        <v>617</v>
      </c>
      <c r="E119" s="739" t="s">
        <v>652</v>
      </c>
      <c r="F119" s="740" t="s">
        <v>2779</v>
      </c>
      <c r="G119" s="739" t="s">
        <v>660</v>
      </c>
      <c r="H119" s="739" t="s">
        <v>664</v>
      </c>
      <c r="I119" s="739" t="s">
        <v>664</v>
      </c>
      <c r="J119" s="739" t="s">
        <v>662</v>
      </c>
      <c r="K119" s="739" t="s">
        <v>665</v>
      </c>
      <c r="L119" s="741">
        <v>92.95</v>
      </c>
      <c r="M119" s="741">
        <v>1</v>
      </c>
      <c r="N119" s="742">
        <v>92.95</v>
      </c>
    </row>
    <row r="120" spans="1:14" ht="14.4" customHeight="1" x14ac:dyDescent="0.3">
      <c r="A120" s="737" t="s">
        <v>606</v>
      </c>
      <c r="B120" s="738" t="s">
        <v>2778</v>
      </c>
      <c r="C120" s="739" t="s">
        <v>616</v>
      </c>
      <c r="D120" s="740" t="s">
        <v>617</v>
      </c>
      <c r="E120" s="739" t="s">
        <v>652</v>
      </c>
      <c r="F120" s="740" t="s">
        <v>2779</v>
      </c>
      <c r="G120" s="739" t="s">
        <v>660</v>
      </c>
      <c r="H120" s="739" t="s">
        <v>670</v>
      </c>
      <c r="I120" s="739" t="s">
        <v>671</v>
      </c>
      <c r="J120" s="739" t="s">
        <v>672</v>
      </c>
      <c r="K120" s="739" t="s">
        <v>673</v>
      </c>
      <c r="L120" s="741">
        <v>87.029918459978362</v>
      </c>
      <c r="M120" s="741">
        <v>7</v>
      </c>
      <c r="N120" s="742">
        <v>609.20942921984852</v>
      </c>
    </row>
    <row r="121" spans="1:14" ht="14.4" customHeight="1" x14ac:dyDescent="0.3">
      <c r="A121" s="737" t="s">
        <v>606</v>
      </c>
      <c r="B121" s="738" t="s">
        <v>2778</v>
      </c>
      <c r="C121" s="739" t="s">
        <v>616</v>
      </c>
      <c r="D121" s="740" t="s">
        <v>617</v>
      </c>
      <c r="E121" s="739" t="s">
        <v>652</v>
      </c>
      <c r="F121" s="740" t="s">
        <v>2779</v>
      </c>
      <c r="G121" s="739" t="s">
        <v>660</v>
      </c>
      <c r="H121" s="739" t="s">
        <v>674</v>
      </c>
      <c r="I121" s="739" t="s">
        <v>675</v>
      </c>
      <c r="J121" s="739" t="s">
        <v>676</v>
      </c>
      <c r="K121" s="739" t="s">
        <v>677</v>
      </c>
      <c r="L121" s="741">
        <v>96.819920626602482</v>
      </c>
      <c r="M121" s="741">
        <v>4</v>
      </c>
      <c r="N121" s="742">
        <v>387.27968250640993</v>
      </c>
    </row>
    <row r="122" spans="1:14" ht="14.4" customHeight="1" x14ac:dyDescent="0.3">
      <c r="A122" s="737" t="s">
        <v>606</v>
      </c>
      <c r="B122" s="738" t="s">
        <v>2778</v>
      </c>
      <c r="C122" s="739" t="s">
        <v>616</v>
      </c>
      <c r="D122" s="740" t="s">
        <v>617</v>
      </c>
      <c r="E122" s="739" t="s">
        <v>652</v>
      </c>
      <c r="F122" s="740" t="s">
        <v>2779</v>
      </c>
      <c r="G122" s="739" t="s">
        <v>660</v>
      </c>
      <c r="H122" s="739" t="s">
        <v>682</v>
      </c>
      <c r="I122" s="739" t="s">
        <v>683</v>
      </c>
      <c r="J122" s="739" t="s">
        <v>684</v>
      </c>
      <c r="K122" s="739" t="s">
        <v>685</v>
      </c>
      <c r="L122" s="741">
        <v>66.72</v>
      </c>
      <c r="M122" s="741">
        <v>2</v>
      </c>
      <c r="N122" s="742">
        <v>133.44</v>
      </c>
    </row>
    <row r="123" spans="1:14" ht="14.4" customHeight="1" x14ac:dyDescent="0.3">
      <c r="A123" s="737" t="s">
        <v>606</v>
      </c>
      <c r="B123" s="738" t="s">
        <v>2778</v>
      </c>
      <c r="C123" s="739" t="s">
        <v>616</v>
      </c>
      <c r="D123" s="740" t="s">
        <v>617</v>
      </c>
      <c r="E123" s="739" t="s">
        <v>652</v>
      </c>
      <c r="F123" s="740" t="s">
        <v>2779</v>
      </c>
      <c r="G123" s="739" t="s">
        <v>660</v>
      </c>
      <c r="H123" s="739" t="s">
        <v>686</v>
      </c>
      <c r="I123" s="739" t="s">
        <v>687</v>
      </c>
      <c r="J123" s="739" t="s">
        <v>688</v>
      </c>
      <c r="K123" s="739" t="s">
        <v>669</v>
      </c>
      <c r="L123" s="741">
        <v>40.170000000000016</v>
      </c>
      <c r="M123" s="741">
        <v>7</v>
      </c>
      <c r="N123" s="742">
        <v>281.19000000000011</v>
      </c>
    </row>
    <row r="124" spans="1:14" ht="14.4" customHeight="1" x14ac:dyDescent="0.3">
      <c r="A124" s="737" t="s">
        <v>606</v>
      </c>
      <c r="B124" s="738" t="s">
        <v>2778</v>
      </c>
      <c r="C124" s="739" t="s">
        <v>616</v>
      </c>
      <c r="D124" s="740" t="s">
        <v>617</v>
      </c>
      <c r="E124" s="739" t="s">
        <v>652</v>
      </c>
      <c r="F124" s="740" t="s">
        <v>2779</v>
      </c>
      <c r="G124" s="739" t="s">
        <v>660</v>
      </c>
      <c r="H124" s="739" t="s">
        <v>1024</v>
      </c>
      <c r="I124" s="739" t="s">
        <v>1025</v>
      </c>
      <c r="J124" s="739" t="s">
        <v>688</v>
      </c>
      <c r="K124" s="739" t="s">
        <v>1026</v>
      </c>
      <c r="L124" s="741">
        <v>77.610000000000014</v>
      </c>
      <c r="M124" s="741">
        <v>3</v>
      </c>
      <c r="N124" s="742">
        <v>232.83000000000004</v>
      </c>
    </row>
    <row r="125" spans="1:14" ht="14.4" customHeight="1" x14ac:dyDescent="0.3">
      <c r="A125" s="737" t="s">
        <v>606</v>
      </c>
      <c r="B125" s="738" t="s">
        <v>2778</v>
      </c>
      <c r="C125" s="739" t="s">
        <v>616</v>
      </c>
      <c r="D125" s="740" t="s">
        <v>617</v>
      </c>
      <c r="E125" s="739" t="s">
        <v>652</v>
      </c>
      <c r="F125" s="740" t="s">
        <v>2779</v>
      </c>
      <c r="G125" s="739" t="s">
        <v>660</v>
      </c>
      <c r="H125" s="739" t="s">
        <v>1027</v>
      </c>
      <c r="I125" s="739" t="s">
        <v>1028</v>
      </c>
      <c r="J125" s="739" t="s">
        <v>1029</v>
      </c>
      <c r="K125" s="739" t="s">
        <v>1030</v>
      </c>
      <c r="L125" s="741">
        <v>66.029999999999987</v>
      </c>
      <c r="M125" s="741">
        <v>1</v>
      </c>
      <c r="N125" s="742">
        <v>66.029999999999987</v>
      </c>
    </row>
    <row r="126" spans="1:14" ht="14.4" customHeight="1" x14ac:dyDescent="0.3">
      <c r="A126" s="737" t="s">
        <v>606</v>
      </c>
      <c r="B126" s="738" t="s">
        <v>2778</v>
      </c>
      <c r="C126" s="739" t="s">
        <v>616</v>
      </c>
      <c r="D126" s="740" t="s">
        <v>617</v>
      </c>
      <c r="E126" s="739" t="s">
        <v>652</v>
      </c>
      <c r="F126" s="740" t="s">
        <v>2779</v>
      </c>
      <c r="G126" s="739" t="s">
        <v>660</v>
      </c>
      <c r="H126" s="739" t="s">
        <v>1031</v>
      </c>
      <c r="I126" s="739" t="s">
        <v>1032</v>
      </c>
      <c r="J126" s="739" t="s">
        <v>1033</v>
      </c>
      <c r="K126" s="739" t="s">
        <v>1034</v>
      </c>
      <c r="L126" s="741">
        <v>29.900061898221541</v>
      </c>
      <c r="M126" s="741">
        <v>11</v>
      </c>
      <c r="N126" s="742">
        <v>328.90068088043694</v>
      </c>
    </row>
    <row r="127" spans="1:14" ht="14.4" customHeight="1" x14ac:dyDescent="0.3">
      <c r="A127" s="737" t="s">
        <v>606</v>
      </c>
      <c r="B127" s="738" t="s">
        <v>2778</v>
      </c>
      <c r="C127" s="739" t="s">
        <v>616</v>
      </c>
      <c r="D127" s="740" t="s">
        <v>617</v>
      </c>
      <c r="E127" s="739" t="s">
        <v>652</v>
      </c>
      <c r="F127" s="740" t="s">
        <v>2779</v>
      </c>
      <c r="G127" s="739" t="s">
        <v>660</v>
      </c>
      <c r="H127" s="739" t="s">
        <v>1035</v>
      </c>
      <c r="I127" s="739" t="s">
        <v>1036</v>
      </c>
      <c r="J127" s="739" t="s">
        <v>798</v>
      </c>
      <c r="K127" s="739" t="s">
        <v>1037</v>
      </c>
      <c r="L127" s="741">
        <v>129.13000000000002</v>
      </c>
      <c r="M127" s="741">
        <v>1</v>
      </c>
      <c r="N127" s="742">
        <v>129.13000000000002</v>
      </c>
    </row>
    <row r="128" spans="1:14" ht="14.4" customHeight="1" x14ac:dyDescent="0.3">
      <c r="A128" s="737" t="s">
        <v>606</v>
      </c>
      <c r="B128" s="738" t="s">
        <v>2778</v>
      </c>
      <c r="C128" s="739" t="s">
        <v>616</v>
      </c>
      <c r="D128" s="740" t="s">
        <v>617</v>
      </c>
      <c r="E128" s="739" t="s">
        <v>652</v>
      </c>
      <c r="F128" s="740" t="s">
        <v>2779</v>
      </c>
      <c r="G128" s="739" t="s">
        <v>660</v>
      </c>
      <c r="H128" s="739" t="s">
        <v>1038</v>
      </c>
      <c r="I128" s="739" t="s">
        <v>1039</v>
      </c>
      <c r="J128" s="739" t="s">
        <v>1040</v>
      </c>
      <c r="K128" s="739" t="s">
        <v>1041</v>
      </c>
      <c r="L128" s="741">
        <v>41.14</v>
      </c>
      <c r="M128" s="741">
        <v>1</v>
      </c>
      <c r="N128" s="742">
        <v>41.14</v>
      </c>
    </row>
    <row r="129" spans="1:14" ht="14.4" customHeight="1" x14ac:dyDescent="0.3">
      <c r="A129" s="737" t="s">
        <v>606</v>
      </c>
      <c r="B129" s="738" t="s">
        <v>2778</v>
      </c>
      <c r="C129" s="739" t="s">
        <v>616</v>
      </c>
      <c r="D129" s="740" t="s">
        <v>617</v>
      </c>
      <c r="E129" s="739" t="s">
        <v>652</v>
      </c>
      <c r="F129" s="740" t="s">
        <v>2779</v>
      </c>
      <c r="G129" s="739" t="s">
        <v>660</v>
      </c>
      <c r="H129" s="739" t="s">
        <v>1042</v>
      </c>
      <c r="I129" s="739" t="s">
        <v>1042</v>
      </c>
      <c r="J129" s="739" t="s">
        <v>1043</v>
      </c>
      <c r="K129" s="739" t="s">
        <v>1044</v>
      </c>
      <c r="L129" s="741">
        <v>36.529999999999994</v>
      </c>
      <c r="M129" s="741">
        <v>20</v>
      </c>
      <c r="N129" s="742">
        <v>730.59999999999991</v>
      </c>
    </row>
    <row r="130" spans="1:14" ht="14.4" customHeight="1" x14ac:dyDescent="0.3">
      <c r="A130" s="737" t="s">
        <v>606</v>
      </c>
      <c r="B130" s="738" t="s">
        <v>2778</v>
      </c>
      <c r="C130" s="739" t="s">
        <v>616</v>
      </c>
      <c r="D130" s="740" t="s">
        <v>617</v>
      </c>
      <c r="E130" s="739" t="s">
        <v>652</v>
      </c>
      <c r="F130" s="740" t="s">
        <v>2779</v>
      </c>
      <c r="G130" s="739" t="s">
        <v>660</v>
      </c>
      <c r="H130" s="739" t="s">
        <v>1045</v>
      </c>
      <c r="I130" s="739" t="s">
        <v>1046</v>
      </c>
      <c r="J130" s="739" t="s">
        <v>1047</v>
      </c>
      <c r="K130" s="739" t="s">
        <v>1048</v>
      </c>
      <c r="L130" s="741">
        <v>157.70999999999998</v>
      </c>
      <c r="M130" s="741">
        <v>1</v>
      </c>
      <c r="N130" s="742">
        <v>157.70999999999998</v>
      </c>
    </row>
    <row r="131" spans="1:14" ht="14.4" customHeight="1" x14ac:dyDescent="0.3">
      <c r="A131" s="737" t="s">
        <v>606</v>
      </c>
      <c r="B131" s="738" t="s">
        <v>2778</v>
      </c>
      <c r="C131" s="739" t="s">
        <v>616</v>
      </c>
      <c r="D131" s="740" t="s">
        <v>617</v>
      </c>
      <c r="E131" s="739" t="s">
        <v>652</v>
      </c>
      <c r="F131" s="740" t="s">
        <v>2779</v>
      </c>
      <c r="G131" s="739" t="s">
        <v>660</v>
      </c>
      <c r="H131" s="739" t="s">
        <v>1049</v>
      </c>
      <c r="I131" s="739" t="s">
        <v>1050</v>
      </c>
      <c r="J131" s="739" t="s">
        <v>1051</v>
      </c>
      <c r="K131" s="739"/>
      <c r="L131" s="741">
        <v>203.82999999999998</v>
      </c>
      <c r="M131" s="741">
        <v>1</v>
      </c>
      <c r="N131" s="742">
        <v>203.82999999999998</v>
      </c>
    </row>
    <row r="132" spans="1:14" ht="14.4" customHeight="1" x14ac:dyDescent="0.3">
      <c r="A132" s="737" t="s">
        <v>606</v>
      </c>
      <c r="B132" s="738" t="s">
        <v>2778</v>
      </c>
      <c r="C132" s="739" t="s">
        <v>616</v>
      </c>
      <c r="D132" s="740" t="s">
        <v>617</v>
      </c>
      <c r="E132" s="739" t="s">
        <v>652</v>
      </c>
      <c r="F132" s="740" t="s">
        <v>2779</v>
      </c>
      <c r="G132" s="739" t="s">
        <v>660</v>
      </c>
      <c r="H132" s="739" t="s">
        <v>1052</v>
      </c>
      <c r="I132" s="739" t="s">
        <v>1053</v>
      </c>
      <c r="J132" s="739" t="s">
        <v>1054</v>
      </c>
      <c r="K132" s="739" t="s">
        <v>1055</v>
      </c>
      <c r="L132" s="741">
        <v>162.49</v>
      </c>
      <c r="M132" s="741">
        <v>2</v>
      </c>
      <c r="N132" s="742">
        <v>324.98</v>
      </c>
    </row>
    <row r="133" spans="1:14" ht="14.4" customHeight="1" x14ac:dyDescent="0.3">
      <c r="A133" s="737" t="s">
        <v>606</v>
      </c>
      <c r="B133" s="738" t="s">
        <v>2778</v>
      </c>
      <c r="C133" s="739" t="s">
        <v>616</v>
      </c>
      <c r="D133" s="740" t="s">
        <v>617</v>
      </c>
      <c r="E133" s="739" t="s">
        <v>652</v>
      </c>
      <c r="F133" s="740" t="s">
        <v>2779</v>
      </c>
      <c r="G133" s="739" t="s">
        <v>660</v>
      </c>
      <c r="H133" s="739" t="s">
        <v>697</v>
      </c>
      <c r="I133" s="739" t="s">
        <v>698</v>
      </c>
      <c r="J133" s="739" t="s">
        <v>699</v>
      </c>
      <c r="K133" s="739" t="s">
        <v>700</v>
      </c>
      <c r="L133" s="741">
        <v>60.139824986834171</v>
      </c>
      <c r="M133" s="741">
        <v>2</v>
      </c>
      <c r="N133" s="742">
        <v>120.27964997366834</v>
      </c>
    </row>
    <row r="134" spans="1:14" ht="14.4" customHeight="1" x14ac:dyDescent="0.3">
      <c r="A134" s="737" t="s">
        <v>606</v>
      </c>
      <c r="B134" s="738" t="s">
        <v>2778</v>
      </c>
      <c r="C134" s="739" t="s">
        <v>616</v>
      </c>
      <c r="D134" s="740" t="s">
        <v>617</v>
      </c>
      <c r="E134" s="739" t="s">
        <v>652</v>
      </c>
      <c r="F134" s="740" t="s">
        <v>2779</v>
      </c>
      <c r="G134" s="739" t="s">
        <v>660</v>
      </c>
      <c r="H134" s="739" t="s">
        <v>1056</v>
      </c>
      <c r="I134" s="739" t="s">
        <v>1057</v>
      </c>
      <c r="J134" s="739" t="s">
        <v>1058</v>
      </c>
      <c r="K134" s="739" t="s">
        <v>1059</v>
      </c>
      <c r="L134" s="741">
        <v>47.650259972612709</v>
      </c>
      <c r="M134" s="741">
        <v>1</v>
      </c>
      <c r="N134" s="742">
        <v>47.650259972612709</v>
      </c>
    </row>
    <row r="135" spans="1:14" ht="14.4" customHeight="1" x14ac:dyDescent="0.3">
      <c r="A135" s="737" t="s">
        <v>606</v>
      </c>
      <c r="B135" s="738" t="s">
        <v>2778</v>
      </c>
      <c r="C135" s="739" t="s">
        <v>616</v>
      </c>
      <c r="D135" s="740" t="s">
        <v>617</v>
      </c>
      <c r="E135" s="739" t="s">
        <v>652</v>
      </c>
      <c r="F135" s="740" t="s">
        <v>2779</v>
      </c>
      <c r="G135" s="739" t="s">
        <v>660</v>
      </c>
      <c r="H135" s="739" t="s">
        <v>1060</v>
      </c>
      <c r="I135" s="739" t="s">
        <v>1061</v>
      </c>
      <c r="J135" s="739" t="s">
        <v>1062</v>
      </c>
      <c r="K135" s="739" t="s">
        <v>1063</v>
      </c>
      <c r="L135" s="741">
        <v>375.8</v>
      </c>
      <c r="M135" s="741">
        <v>1</v>
      </c>
      <c r="N135" s="742">
        <v>375.8</v>
      </c>
    </row>
    <row r="136" spans="1:14" ht="14.4" customHeight="1" x14ac:dyDescent="0.3">
      <c r="A136" s="737" t="s">
        <v>606</v>
      </c>
      <c r="B136" s="738" t="s">
        <v>2778</v>
      </c>
      <c r="C136" s="739" t="s">
        <v>616</v>
      </c>
      <c r="D136" s="740" t="s">
        <v>617</v>
      </c>
      <c r="E136" s="739" t="s">
        <v>652</v>
      </c>
      <c r="F136" s="740" t="s">
        <v>2779</v>
      </c>
      <c r="G136" s="739" t="s">
        <v>660</v>
      </c>
      <c r="H136" s="739" t="s">
        <v>1064</v>
      </c>
      <c r="I136" s="739" t="s">
        <v>1065</v>
      </c>
      <c r="J136" s="739" t="s">
        <v>1066</v>
      </c>
      <c r="K136" s="739" t="s">
        <v>1067</v>
      </c>
      <c r="L136" s="741">
        <v>60.300000000000026</v>
      </c>
      <c r="M136" s="741">
        <v>1</v>
      </c>
      <c r="N136" s="742">
        <v>60.300000000000026</v>
      </c>
    </row>
    <row r="137" spans="1:14" ht="14.4" customHeight="1" x14ac:dyDescent="0.3">
      <c r="A137" s="737" t="s">
        <v>606</v>
      </c>
      <c r="B137" s="738" t="s">
        <v>2778</v>
      </c>
      <c r="C137" s="739" t="s">
        <v>616</v>
      </c>
      <c r="D137" s="740" t="s">
        <v>617</v>
      </c>
      <c r="E137" s="739" t="s">
        <v>652</v>
      </c>
      <c r="F137" s="740" t="s">
        <v>2779</v>
      </c>
      <c r="G137" s="739" t="s">
        <v>660</v>
      </c>
      <c r="H137" s="739" t="s">
        <v>709</v>
      </c>
      <c r="I137" s="739" t="s">
        <v>710</v>
      </c>
      <c r="J137" s="739" t="s">
        <v>711</v>
      </c>
      <c r="K137" s="739" t="s">
        <v>712</v>
      </c>
      <c r="L137" s="741">
        <v>171.70999999999995</v>
      </c>
      <c r="M137" s="741">
        <v>3</v>
      </c>
      <c r="N137" s="742">
        <v>515.12999999999988</v>
      </c>
    </row>
    <row r="138" spans="1:14" ht="14.4" customHeight="1" x14ac:dyDescent="0.3">
      <c r="A138" s="737" t="s">
        <v>606</v>
      </c>
      <c r="B138" s="738" t="s">
        <v>2778</v>
      </c>
      <c r="C138" s="739" t="s">
        <v>616</v>
      </c>
      <c r="D138" s="740" t="s">
        <v>617</v>
      </c>
      <c r="E138" s="739" t="s">
        <v>652</v>
      </c>
      <c r="F138" s="740" t="s">
        <v>2779</v>
      </c>
      <c r="G138" s="739" t="s">
        <v>660</v>
      </c>
      <c r="H138" s="739" t="s">
        <v>716</v>
      </c>
      <c r="I138" s="739" t="s">
        <v>717</v>
      </c>
      <c r="J138" s="739" t="s">
        <v>718</v>
      </c>
      <c r="K138" s="739" t="s">
        <v>719</v>
      </c>
      <c r="L138" s="741">
        <v>67.389985571652886</v>
      </c>
      <c r="M138" s="741">
        <v>10</v>
      </c>
      <c r="N138" s="742">
        <v>673.8998557165288</v>
      </c>
    </row>
    <row r="139" spans="1:14" ht="14.4" customHeight="1" x14ac:dyDescent="0.3">
      <c r="A139" s="737" t="s">
        <v>606</v>
      </c>
      <c r="B139" s="738" t="s">
        <v>2778</v>
      </c>
      <c r="C139" s="739" t="s">
        <v>616</v>
      </c>
      <c r="D139" s="740" t="s">
        <v>617</v>
      </c>
      <c r="E139" s="739" t="s">
        <v>652</v>
      </c>
      <c r="F139" s="740" t="s">
        <v>2779</v>
      </c>
      <c r="G139" s="739" t="s">
        <v>660</v>
      </c>
      <c r="H139" s="739" t="s">
        <v>720</v>
      </c>
      <c r="I139" s="739" t="s">
        <v>721</v>
      </c>
      <c r="J139" s="739" t="s">
        <v>722</v>
      </c>
      <c r="K139" s="739" t="s">
        <v>723</v>
      </c>
      <c r="L139" s="741">
        <v>73.439999999999984</v>
      </c>
      <c r="M139" s="741">
        <v>2</v>
      </c>
      <c r="N139" s="742">
        <v>146.87999999999997</v>
      </c>
    </row>
    <row r="140" spans="1:14" ht="14.4" customHeight="1" x14ac:dyDescent="0.3">
      <c r="A140" s="737" t="s">
        <v>606</v>
      </c>
      <c r="B140" s="738" t="s">
        <v>2778</v>
      </c>
      <c r="C140" s="739" t="s">
        <v>616</v>
      </c>
      <c r="D140" s="740" t="s">
        <v>617</v>
      </c>
      <c r="E140" s="739" t="s">
        <v>652</v>
      </c>
      <c r="F140" s="740" t="s">
        <v>2779</v>
      </c>
      <c r="G140" s="739" t="s">
        <v>660</v>
      </c>
      <c r="H140" s="739" t="s">
        <v>1068</v>
      </c>
      <c r="I140" s="739" t="s">
        <v>1069</v>
      </c>
      <c r="J140" s="739" t="s">
        <v>1070</v>
      </c>
      <c r="K140" s="739" t="s">
        <v>1071</v>
      </c>
      <c r="L140" s="741">
        <v>34.329999999999984</v>
      </c>
      <c r="M140" s="741">
        <v>2</v>
      </c>
      <c r="N140" s="742">
        <v>68.659999999999968</v>
      </c>
    </row>
    <row r="141" spans="1:14" ht="14.4" customHeight="1" x14ac:dyDescent="0.3">
      <c r="A141" s="737" t="s">
        <v>606</v>
      </c>
      <c r="B141" s="738" t="s">
        <v>2778</v>
      </c>
      <c r="C141" s="739" t="s">
        <v>616</v>
      </c>
      <c r="D141" s="740" t="s">
        <v>617</v>
      </c>
      <c r="E141" s="739" t="s">
        <v>652</v>
      </c>
      <c r="F141" s="740" t="s">
        <v>2779</v>
      </c>
      <c r="G141" s="739" t="s">
        <v>660</v>
      </c>
      <c r="H141" s="739" t="s">
        <v>1072</v>
      </c>
      <c r="I141" s="739" t="s">
        <v>1073</v>
      </c>
      <c r="J141" s="739" t="s">
        <v>1074</v>
      </c>
      <c r="K141" s="739" t="s">
        <v>1075</v>
      </c>
      <c r="L141" s="741">
        <v>134.21000000000004</v>
      </c>
      <c r="M141" s="741">
        <v>1</v>
      </c>
      <c r="N141" s="742">
        <v>134.21000000000004</v>
      </c>
    </row>
    <row r="142" spans="1:14" ht="14.4" customHeight="1" x14ac:dyDescent="0.3">
      <c r="A142" s="737" t="s">
        <v>606</v>
      </c>
      <c r="B142" s="738" t="s">
        <v>2778</v>
      </c>
      <c r="C142" s="739" t="s">
        <v>616</v>
      </c>
      <c r="D142" s="740" t="s">
        <v>617</v>
      </c>
      <c r="E142" s="739" t="s">
        <v>652</v>
      </c>
      <c r="F142" s="740" t="s">
        <v>2779</v>
      </c>
      <c r="G142" s="739" t="s">
        <v>660</v>
      </c>
      <c r="H142" s="739" t="s">
        <v>1076</v>
      </c>
      <c r="I142" s="739" t="s">
        <v>1077</v>
      </c>
      <c r="J142" s="739" t="s">
        <v>1078</v>
      </c>
      <c r="K142" s="739" t="s">
        <v>1079</v>
      </c>
      <c r="L142" s="741">
        <v>762.86500000000001</v>
      </c>
      <c r="M142" s="741">
        <v>1</v>
      </c>
      <c r="N142" s="742">
        <v>762.86500000000001</v>
      </c>
    </row>
    <row r="143" spans="1:14" ht="14.4" customHeight="1" x14ac:dyDescent="0.3">
      <c r="A143" s="737" t="s">
        <v>606</v>
      </c>
      <c r="B143" s="738" t="s">
        <v>2778</v>
      </c>
      <c r="C143" s="739" t="s">
        <v>616</v>
      </c>
      <c r="D143" s="740" t="s">
        <v>617</v>
      </c>
      <c r="E143" s="739" t="s">
        <v>652</v>
      </c>
      <c r="F143" s="740" t="s">
        <v>2779</v>
      </c>
      <c r="G143" s="739" t="s">
        <v>660</v>
      </c>
      <c r="H143" s="739" t="s">
        <v>728</v>
      </c>
      <c r="I143" s="739" t="s">
        <v>729</v>
      </c>
      <c r="J143" s="739" t="s">
        <v>730</v>
      </c>
      <c r="K143" s="739" t="s">
        <v>731</v>
      </c>
      <c r="L143" s="741">
        <v>28.410000000000004</v>
      </c>
      <c r="M143" s="741">
        <v>4</v>
      </c>
      <c r="N143" s="742">
        <v>113.64000000000001</v>
      </c>
    </row>
    <row r="144" spans="1:14" ht="14.4" customHeight="1" x14ac:dyDescent="0.3">
      <c r="A144" s="737" t="s">
        <v>606</v>
      </c>
      <c r="B144" s="738" t="s">
        <v>2778</v>
      </c>
      <c r="C144" s="739" t="s">
        <v>616</v>
      </c>
      <c r="D144" s="740" t="s">
        <v>617</v>
      </c>
      <c r="E144" s="739" t="s">
        <v>652</v>
      </c>
      <c r="F144" s="740" t="s">
        <v>2779</v>
      </c>
      <c r="G144" s="739" t="s">
        <v>660</v>
      </c>
      <c r="H144" s="739" t="s">
        <v>1080</v>
      </c>
      <c r="I144" s="739" t="s">
        <v>1081</v>
      </c>
      <c r="J144" s="739" t="s">
        <v>1082</v>
      </c>
      <c r="K144" s="739"/>
      <c r="L144" s="741">
        <v>417.02166481739977</v>
      </c>
      <c r="M144" s="741">
        <v>2</v>
      </c>
      <c r="N144" s="742">
        <v>834.04332963479953</v>
      </c>
    </row>
    <row r="145" spans="1:14" ht="14.4" customHeight="1" x14ac:dyDescent="0.3">
      <c r="A145" s="737" t="s">
        <v>606</v>
      </c>
      <c r="B145" s="738" t="s">
        <v>2778</v>
      </c>
      <c r="C145" s="739" t="s">
        <v>616</v>
      </c>
      <c r="D145" s="740" t="s">
        <v>617</v>
      </c>
      <c r="E145" s="739" t="s">
        <v>652</v>
      </c>
      <c r="F145" s="740" t="s">
        <v>2779</v>
      </c>
      <c r="G145" s="739" t="s">
        <v>660</v>
      </c>
      <c r="H145" s="739" t="s">
        <v>732</v>
      </c>
      <c r="I145" s="739" t="s">
        <v>714</v>
      </c>
      <c r="J145" s="739" t="s">
        <v>733</v>
      </c>
      <c r="K145" s="739"/>
      <c r="L145" s="741">
        <v>75.097783079934374</v>
      </c>
      <c r="M145" s="741">
        <v>2</v>
      </c>
      <c r="N145" s="742">
        <v>150.19556615986875</v>
      </c>
    </row>
    <row r="146" spans="1:14" ht="14.4" customHeight="1" x14ac:dyDescent="0.3">
      <c r="A146" s="737" t="s">
        <v>606</v>
      </c>
      <c r="B146" s="738" t="s">
        <v>2778</v>
      </c>
      <c r="C146" s="739" t="s">
        <v>616</v>
      </c>
      <c r="D146" s="740" t="s">
        <v>617</v>
      </c>
      <c r="E146" s="739" t="s">
        <v>652</v>
      </c>
      <c r="F146" s="740" t="s">
        <v>2779</v>
      </c>
      <c r="G146" s="739" t="s">
        <v>660</v>
      </c>
      <c r="H146" s="739" t="s">
        <v>734</v>
      </c>
      <c r="I146" s="739" t="s">
        <v>735</v>
      </c>
      <c r="J146" s="739" t="s">
        <v>736</v>
      </c>
      <c r="K146" s="739" t="s">
        <v>737</v>
      </c>
      <c r="L146" s="741">
        <v>23.86999999999999</v>
      </c>
      <c r="M146" s="741">
        <v>1</v>
      </c>
      <c r="N146" s="742">
        <v>23.86999999999999</v>
      </c>
    </row>
    <row r="147" spans="1:14" ht="14.4" customHeight="1" x14ac:dyDescent="0.3">
      <c r="A147" s="737" t="s">
        <v>606</v>
      </c>
      <c r="B147" s="738" t="s">
        <v>2778</v>
      </c>
      <c r="C147" s="739" t="s">
        <v>616</v>
      </c>
      <c r="D147" s="740" t="s">
        <v>617</v>
      </c>
      <c r="E147" s="739" t="s">
        <v>652</v>
      </c>
      <c r="F147" s="740" t="s">
        <v>2779</v>
      </c>
      <c r="G147" s="739" t="s">
        <v>660</v>
      </c>
      <c r="H147" s="739" t="s">
        <v>1083</v>
      </c>
      <c r="I147" s="739" t="s">
        <v>1084</v>
      </c>
      <c r="J147" s="739" t="s">
        <v>1085</v>
      </c>
      <c r="K147" s="739" t="s">
        <v>1086</v>
      </c>
      <c r="L147" s="741">
        <v>1704.5600000000004</v>
      </c>
      <c r="M147" s="741">
        <v>1</v>
      </c>
      <c r="N147" s="742">
        <v>1704.5600000000004</v>
      </c>
    </row>
    <row r="148" spans="1:14" ht="14.4" customHeight="1" x14ac:dyDescent="0.3">
      <c r="A148" s="737" t="s">
        <v>606</v>
      </c>
      <c r="B148" s="738" t="s">
        <v>2778</v>
      </c>
      <c r="C148" s="739" t="s">
        <v>616</v>
      </c>
      <c r="D148" s="740" t="s">
        <v>617</v>
      </c>
      <c r="E148" s="739" t="s">
        <v>652</v>
      </c>
      <c r="F148" s="740" t="s">
        <v>2779</v>
      </c>
      <c r="G148" s="739" t="s">
        <v>660</v>
      </c>
      <c r="H148" s="739" t="s">
        <v>1087</v>
      </c>
      <c r="I148" s="739" t="s">
        <v>1088</v>
      </c>
      <c r="J148" s="739" t="s">
        <v>1089</v>
      </c>
      <c r="K148" s="739" t="s">
        <v>1090</v>
      </c>
      <c r="L148" s="741">
        <v>188.88016702531866</v>
      </c>
      <c r="M148" s="741">
        <v>26</v>
      </c>
      <c r="N148" s="742">
        <v>4910.8843426582853</v>
      </c>
    </row>
    <row r="149" spans="1:14" ht="14.4" customHeight="1" x14ac:dyDescent="0.3">
      <c r="A149" s="737" t="s">
        <v>606</v>
      </c>
      <c r="B149" s="738" t="s">
        <v>2778</v>
      </c>
      <c r="C149" s="739" t="s">
        <v>616</v>
      </c>
      <c r="D149" s="740" t="s">
        <v>617</v>
      </c>
      <c r="E149" s="739" t="s">
        <v>652</v>
      </c>
      <c r="F149" s="740" t="s">
        <v>2779</v>
      </c>
      <c r="G149" s="739" t="s">
        <v>660</v>
      </c>
      <c r="H149" s="739" t="s">
        <v>1091</v>
      </c>
      <c r="I149" s="739" t="s">
        <v>1092</v>
      </c>
      <c r="J149" s="739" t="s">
        <v>1029</v>
      </c>
      <c r="K149" s="739" t="s">
        <v>1093</v>
      </c>
      <c r="L149" s="741">
        <v>154.02999999999997</v>
      </c>
      <c r="M149" s="741">
        <v>1</v>
      </c>
      <c r="N149" s="742">
        <v>154.02999999999997</v>
      </c>
    </row>
    <row r="150" spans="1:14" ht="14.4" customHeight="1" x14ac:dyDescent="0.3">
      <c r="A150" s="737" t="s">
        <v>606</v>
      </c>
      <c r="B150" s="738" t="s">
        <v>2778</v>
      </c>
      <c r="C150" s="739" t="s">
        <v>616</v>
      </c>
      <c r="D150" s="740" t="s">
        <v>617</v>
      </c>
      <c r="E150" s="739" t="s">
        <v>652</v>
      </c>
      <c r="F150" s="740" t="s">
        <v>2779</v>
      </c>
      <c r="G150" s="739" t="s">
        <v>660</v>
      </c>
      <c r="H150" s="739" t="s">
        <v>1094</v>
      </c>
      <c r="I150" s="739" t="s">
        <v>714</v>
      </c>
      <c r="J150" s="739" t="s">
        <v>1095</v>
      </c>
      <c r="K150" s="739"/>
      <c r="L150" s="741">
        <v>75.165999999999997</v>
      </c>
      <c r="M150" s="741">
        <v>1</v>
      </c>
      <c r="N150" s="742">
        <v>75.165999999999997</v>
      </c>
    </row>
    <row r="151" spans="1:14" ht="14.4" customHeight="1" x14ac:dyDescent="0.3">
      <c r="A151" s="737" t="s">
        <v>606</v>
      </c>
      <c r="B151" s="738" t="s">
        <v>2778</v>
      </c>
      <c r="C151" s="739" t="s">
        <v>616</v>
      </c>
      <c r="D151" s="740" t="s">
        <v>617</v>
      </c>
      <c r="E151" s="739" t="s">
        <v>652</v>
      </c>
      <c r="F151" s="740" t="s">
        <v>2779</v>
      </c>
      <c r="G151" s="739" t="s">
        <v>660</v>
      </c>
      <c r="H151" s="739" t="s">
        <v>1096</v>
      </c>
      <c r="I151" s="739" t="s">
        <v>1097</v>
      </c>
      <c r="J151" s="739" t="s">
        <v>1098</v>
      </c>
      <c r="K151" s="739" t="s">
        <v>1099</v>
      </c>
      <c r="L151" s="741">
        <v>152.26124999999996</v>
      </c>
      <c r="M151" s="741">
        <v>2</v>
      </c>
      <c r="N151" s="742">
        <v>304.52249999999992</v>
      </c>
    </row>
    <row r="152" spans="1:14" ht="14.4" customHeight="1" x14ac:dyDescent="0.3">
      <c r="A152" s="737" t="s">
        <v>606</v>
      </c>
      <c r="B152" s="738" t="s">
        <v>2778</v>
      </c>
      <c r="C152" s="739" t="s">
        <v>616</v>
      </c>
      <c r="D152" s="740" t="s">
        <v>617</v>
      </c>
      <c r="E152" s="739" t="s">
        <v>652</v>
      </c>
      <c r="F152" s="740" t="s">
        <v>2779</v>
      </c>
      <c r="G152" s="739" t="s">
        <v>660</v>
      </c>
      <c r="H152" s="739" t="s">
        <v>746</v>
      </c>
      <c r="I152" s="739" t="s">
        <v>747</v>
      </c>
      <c r="J152" s="739" t="s">
        <v>748</v>
      </c>
      <c r="K152" s="739" t="s">
        <v>749</v>
      </c>
      <c r="L152" s="741">
        <v>254.97999999999996</v>
      </c>
      <c r="M152" s="741">
        <v>1</v>
      </c>
      <c r="N152" s="742">
        <v>254.97999999999996</v>
      </c>
    </row>
    <row r="153" spans="1:14" ht="14.4" customHeight="1" x14ac:dyDescent="0.3">
      <c r="A153" s="737" t="s">
        <v>606</v>
      </c>
      <c r="B153" s="738" t="s">
        <v>2778</v>
      </c>
      <c r="C153" s="739" t="s">
        <v>616</v>
      </c>
      <c r="D153" s="740" t="s">
        <v>617</v>
      </c>
      <c r="E153" s="739" t="s">
        <v>652</v>
      </c>
      <c r="F153" s="740" t="s">
        <v>2779</v>
      </c>
      <c r="G153" s="739" t="s">
        <v>660</v>
      </c>
      <c r="H153" s="739" t="s">
        <v>1100</v>
      </c>
      <c r="I153" s="739" t="s">
        <v>714</v>
      </c>
      <c r="J153" s="739" t="s">
        <v>1101</v>
      </c>
      <c r="K153" s="739"/>
      <c r="L153" s="741">
        <v>96.869667593605428</v>
      </c>
      <c r="M153" s="741">
        <v>2</v>
      </c>
      <c r="N153" s="742">
        <v>193.73933518721086</v>
      </c>
    </row>
    <row r="154" spans="1:14" ht="14.4" customHeight="1" x14ac:dyDescent="0.3">
      <c r="A154" s="737" t="s">
        <v>606</v>
      </c>
      <c r="B154" s="738" t="s">
        <v>2778</v>
      </c>
      <c r="C154" s="739" t="s">
        <v>616</v>
      </c>
      <c r="D154" s="740" t="s">
        <v>617</v>
      </c>
      <c r="E154" s="739" t="s">
        <v>652</v>
      </c>
      <c r="F154" s="740" t="s">
        <v>2779</v>
      </c>
      <c r="G154" s="739" t="s">
        <v>660</v>
      </c>
      <c r="H154" s="739" t="s">
        <v>1102</v>
      </c>
      <c r="I154" s="739" t="s">
        <v>1103</v>
      </c>
      <c r="J154" s="739" t="s">
        <v>1104</v>
      </c>
      <c r="K154" s="739" t="s">
        <v>865</v>
      </c>
      <c r="L154" s="741">
        <v>55.350000000000009</v>
      </c>
      <c r="M154" s="741">
        <v>13</v>
      </c>
      <c r="N154" s="742">
        <v>719.55000000000007</v>
      </c>
    </row>
    <row r="155" spans="1:14" ht="14.4" customHeight="1" x14ac:dyDescent="0.3">
      <c r="A155" s="737" t="s">
        <v>606</v>
      </c>
      <c r="B155" s="738" t="s">
        <v>2778</v>
      </c>
      <c r="C155" s="739" t="s">
        <v>616</v>
      </c>
      <c r="D155" s="740" t="s">
        <v>617</v>
      </c>
      <c r="E155" s="739" t="s">
        <v>652</v>
      </c>
      <c r="F155" s="740" t="s">
        <v>2779</v>
      </c>
      <c r="G155" s="739" t="s">
        <v>660</v>
      </c>
      <c r="H155" s="739" t="s">
        <v>1105</v>
      </c>
      <c r="I155" s="739" t="s">
        <v>1106</v>
      </c>
      <c r="J155" s="739" t="s">
        <v>1107</v>
      </c>
      <c r="K155" s="739" t="s">
        <v>1108</v>
      </c>
      <c r="L155" s="741">
        <v>37.49</v>
      </c>
      <c r="M155" s="741">
        <v>1</v>
      </c>
      <c r="N155" s="742">
        <v>37.49</v>
      </c>
    </row>
    <row r="156" spans="1:14" ht="14.4" customHeight="1" x14ac:dyDescent="0.3">
      <c r="A156" s="737" t="s">
        <v>606</v>
      </c>
      <c r="B156" s="738" t="s">
        <v>2778</v>
      </c>
      <c r="C156" s="739" t="s">
        <v>616</v>
      </c>
      <c r="D156" s="740" t="s">
        <v>617</v>
      </c>
      <c r="E156" s="739" t="s">
        <v>652</v>
      </c>
      <c r="F156" s="740" t="s">
        <v>2779</v>
      </c>
      <c r="G156" s="739" t="s">
        <v>660</v>
      </c>
      <c r="H156" s="739" t="s">
        <v>754</v>
      </c>
      <c r="I156" s="739" t="s">
        <v>755</v>
      </c>
      <c r="J156" s="739" t="s">
        <v>756</v>
      </c>
      <c r="K156" s="739" t="s">
        <v>757</v>
      </c>
      <c r="L156" s="741">
        <v>29.920000000000012</v>
      </c>
      <c r="M156" s="741">
        <v>8</v>
      </c>
      <c r="N156" s="742">
        <v>239.3600000000001</v>
      </c>
    </row>
    <row r="157" spans="1:14" ht="14.4" customHeight="1" x14ac:dyDescent="0.3">
      <c r="A157" s="737" t="s">
        <v>606</v>
      </c>
      <c r="B157" s="738" t="s">
        <v>2778</v>
      </c>
      <c r="C157" s="739" t="s">
        <v>616</v>
      </c>
      <c r="D157" s="740" t="s">
        <v>617</v>
      </c>
      <c r="E157" s="739" t="s">
        <v>652</v>
      </c>
      <c r="F157" s="740" t="s">
        <v>2779</v>
      </c>
      <c r="G157" s="739" t="s">
        <v>660</v>
      </c>
      <c r="H157" s="739" t="s">
        <v>1109</v>
      </c>
      <c r="I157" s="739" t="s">
        <v>1110</v>
      </c>
      <c r="J157" s="739" t="s">
        <v>1111</v>
      </c>
      <c r="K157" s="739" t="s">
        <v>1112</v>
      </c>
      <c r="L157" s="741">
        <v>97.59030580132351</v>
      </c>
      <c r="M157" s="741">
        <v>1</v>
      </c>
      <c r="N157" s="742">
        <v>97.59030580132351</v>
      </c>
    </row>
    <row r="158" spans="1:14" ht="14.4" customHeight="1" x14ac:dyDescent="0.3">
      <c r="A158" s="737" t="s">
        <v>606</v>
      </c>
      <c r="B158" s="738" t="s">
        <v>2778</v>
      </c>
      <c r="C158" s="739" t="s">
        <v>616</v>
      </c>
      <c r="D158" s="740" t="s">
        <v>617</v>
      </c>
      <c r="E158" s="739" t="s">
        <v>652</v>
      </c>
      <c r="F158" s="740" t="s">
        <v>2779</v>
      </c>
      <c r="G158" s="739" t="s">
        <v>660</v>
      </c>
      <c r="H158" s="739" t="s">
        <v>1113</v>
      </c>
      <c r="I158" s="739" t="s">
        <v>714</v>
      </c>
      <c r="J158" s="739" t="s">
        <v>1114</v>
      </c>
      <c r="K158" s="739"/>
      <c r="L158" s="741">
        <v>133.13005426121887</v>
      </c>
      <c r="M158" s="741">
        <v>1</v>
      </c>
      <c r="N158" s="742">
        <v>133.13005426121887</v>
      </c>
    </row>
    <row r="159" spans="1:14" ht="14.4" customHeight="1" x14ac:dyDescent="0.3">
      <c r="A159" s="737" t="s">
        <v>606</v>
      </c>
      <c r="B159" s="738" t="s">
        <v>2778</v>
      </c>
      <c r="C159" s="739" t="s">
        <v>616</v>
      </c>
      <c r="D159" s="740" t="s">
        <v>617</v>
      </c>
      <c r="E159" s="739" t="s">
        <v>652</v>
      </c>
      <c r="F159" s="740" t="s">
        <v>2779</v>
      </c>
      <c r="G159" s="739" t="s">
        <v>660</v>
      </c>
      <c r="H159" s="739" t="s">
        <v>1115</v>
      </c>
      <c r="I159" s="739" t="s">
        <v>1116</v>
      </c>
      <c r="J159" s="739" t="s">
        <v>1117</v>
      </c>
      <c r="K159" s="739" t="s">
        <v>1118</v>
      </c>
      <c r="L159" s="741">
        <v>31.460000000000015</v>
      </c>
      <c r="M159" s="741">
        <v>1</v>
      </c>
      <c r="N159" s="742">
        <v>31.460000000000015</v>
      </c>
    </row>
    <row r="160" spans="1:14" ht="14.4" customHeight="1" x14ac:dyDescent="0.3">
      <c r="A160" s="737" t="s">
        <v>606</v>
      </c>
      <c r="B160" s="738" t="s">
        <v>2778</v>
      </c>
      <c r="C160" s="739" t="s">
        <v>616</v>
      </c>
      <c r="D160" s="740" t="s">
        <v>617</v>
      </c>
      <c r="E160" s="739" t="s">
        <v>652</v>
      </c>
      <c r="F160" s="740" t="s">
        <v>2779</v>
      </c>
      <c r="G160" s="739" t="s">
        <v>660</v>
      </c>
      <c r="H160" s="739" t="s">
        <v>1119</v>
      </c>
      <c r="I160" s="739" t="s">
        <v>1120</v>
      </c>
      <c r="J160" s="739" t="s">
        <v>1121</v>
      </c>
      <c r="K160" s="739" t="s">
        <v>1122</v>
      </c>
      <c r="L160" s="741">
        <v>149.45142857142855</v>
      </c>
      <c r="M160" s="741">
        <v>14</v>
      </c>
      <c r="N160" s="742">
        <v>2092.3199999999997</v>
      </c>
    </row>
    <row r="161" spans="1:14" ht="14.4" customHeight="1" x14ac:dyDescent="0.3">
      <c r="A161" s="737" t="s">
        <v>606</v>
      </c>
      <c r="B161" s="738" t="s">
        <v>2778</v>
      </c>
      <c r="C161" s="739" t="s">
        <v>616</v>
      </c>
      <c r="D161" s="740" t="s">
        <v>617</v>
      </c>
      <c r="E161" s="739" t="s">
        <v>652</v>
      </c>
      <c r="F161" s="740" t="s">
        <v>2779</v>
      </c>
      <c r="G161" s="739" t="s">
        <v>660</v>
      </c>
      <c r="H161" s="739" t="s">
        <v>758</v>
      </c>
      <c r="I161" s="739" t="s">
        <v>758</v>
      </c>
      <c r="J161" s="739" t="s">
        <v>759</v>
      </c>
      <c r="K161" s="739" t="s">
        <v>760</v>
      </c>
      <c r="L161" s="741">
        <v>75.569999999999965</v>
      </c>
      <c r="M161" s="741">
        <v>4</v>
      </c>
      <c r="N161" s="742">
        <v>302.27999999999986</v>
      </c>
    </row>
    <row r="162" spans="1:14" ht="14.4" customHeight="1" x14ac:dyDescent="0.3">
      <c r="A162" s="737" t="s">
        <v>606</v>
      </c>
      <c r="B162" s="738" t="s">
        <v>2778</v>
      </c>
      <c r="C162" s="739" t="s">
        <v>616</v>
      </c>
      <c r="D162" s="740" t="s">
        <v>617</v>
      </c>
      <c r="E162" s="739" t="s">
        <v>652</v>
      </c>
      <c r="F162" s="740" t="s">
        <v>2779</v>
      </c>
      <c r="G162" s="739" t="s">
        <v>660</v>
      </c>
      <c r="H162" s="739" t="s">
        <v>761</v>
      </c>
      <c r="I162" s="739" t="s">
        <v>762</v>
      </c>
      <c r="J162" s="739" t="s">
        <v>763</v>
      </c>
      <c r="K162" s="739" t="s">
        <v>764</v>
      </c>
      <c r="L162" s="741">
        <v>67.39</v>
      </c>
      <c r="M162" s="741">
        <v>3</v>
      </c>
      <c r="N162" s="742">
        <v>202.17000000000002</v>
      </c>
    </row>
    <row r="163" spans="1:14" ht="14.4" customHeight="1" x14ac:dyDescent="0.3">
      <c r="A163" s="737" t="s">
        <v>606</v>
      </c>
      <c r="B163" s="738" t="s">
        <v>2778</v>
      </c>
      <c r="C163" s="739" t="s">
        <v>616</v>
      </c>
      <c r="D163" s="740" t="s">
        <v>617</v>
      </c>
      <c r="E163" s="739" t="s">
        <v>652</v>
      </c>
      <c r="F163" s="740" t="s">
        <v>2779</v>
      </c>
      <c r="G163" s="739" t="s">
        <v>660</v>
      </c>
      <c r="H163" s="739" t="s">
        <v>1123</v>
      </c>
      <c r="I163" s="739" t="s">
        <v>1124</v>
      </c>
      <c r="J163" s="739" t="s">
        <v>1125</v>
      </c>
      <c r="K163" s="739" t="s">
        <v>1026</v>
      </c>
      <c r="L163" s="741">
        <v>105.48999999999994</v>
      </c>
      <c r="M163" s="741">
        <v>1</v>
      </c>
      <c r="N163" s="742">
        <v>105.48999999999994</v>
      </c>
    </row>
    <row r="164" spans="1:14" ht="14.4" customHeight="1" x14ac:dyDescent="0.3">
      <c r="A164" s="737" t="s">
        <v>606</v>
      </c>
      <c r="B164" s="738" t="s">
        <v>2778</v>
      </c>
      <c r="C164" s="739" t="s">
        <v>616</v>
      </c>
      <c r="D164" s="740" t="s">
        <v>617</v>
      </c>
      <c r="E164" s="739" t="s">
        <v>652</v>
      </c>
      <c r="F164" s="740" t="s">
        <v>2779</v>
      </c>
      <c r="G164" s="739" t="s">
        <v>660</v>
      </c>
      <c r="H164" s="739" t="s">
        <v>765</v>
      </c>
      <c r="I164" s="739" t="s">
        <v>714</v>
      </c>
      <c r="J164" s="739" t="s">
        <v>766</v>
      </c>
      <c r="K164" s="739" t="s">
        <v>767</v>
      </c>
      <c r="L164" s="741">
        <v>23.701498583479417</v>
      </c>
      <c r="M164" s="741">
        <v>6</v>
      </c>
      <c r="N164" s="742">
        <v>142.20899150087649</v>
      </c>
    </row>
    <row r="165" spans="1:14" ht="14.4" customHeight="1" x14ac:dyDescent="0.3">
      <c r="A165" s="737" t="s">
        <v>606</v>
      </c>
      <c r="B165" s="738" t="s">
        <v>2778</v>
      </c>
      <c r="C165" s="739" t="s">
        <v>616</v>
      </c>
      <c r="D165" s="740" t="s">
        <v>617</v>
      </c>
      <c r="E165" s="739" t="s">
        <v>652</v>
      </c>
      <c r="F165" s="740" t="s">
        <v>2779</v>
      </c>
      <c r="G165" s="739" t="s">
        <v>660</v>
      </c>
      <c r="H165" s="739" t="s">
        <v>1126</v>
      </c>
      <c r="I165" s="739" t="s">
        <v>1127</v>
      </c>
      <c r="J165" s="739" t="s">
        <v>1128</v>
      </c>
      <c r="K165" s="739" t="s">
        <v>1129</v>
      </c>
      <c r="L165" s="741">
        <v>33.720000000000006</v>
      </c>
      <c r="M165" s="741">
        <v>2</v>
      </c>
      <c r="N165" s="742">
        <v>67.440000000000012</v>
      </c>
    </row>
    <row r="166" spans="1:14" ht="14.4" customHeight="1" x14ac:dyDescent="0.3">
      <c r="A166" s="737" t="s">
        <v>606</v>
      </c>
      <c r="B166" s="738" t="s">
        <v>2778</v>
      </c>
      <c r="C166" s="739" t="s">
        <v>616</v>
      </c>
      <c r="D166" s="740" t="s">
        <v>617</v>
      </c>
      <c r="E166" s="739" t="s">
        <v>652</v>
      </c>
      <c r="F166" s="740" t="s">
        <v>2779</v>
      </c>
      <c r="G166" s="739" t="s">
        <v>660</v>
      </c>
      <c r="H166" s="739" t="s">
        <v>1130</v>
      </c>
      <c r="I166" s="739" t="s">
        <v>1131</v>
      </c>
      <c r="J166" s="739" t="s">
        <v>1132</v>
      </c>
      <c r="K166" s="739" t="s">
        <v>1133</v>
      </c>
      <c r="L166" s="741">
        <v>117.95984015721338</v>
      </c>
      <c r="M166" s="741">
        <v>2</v>
      </c>
      <c r="N166" s="742">
        <v>235.91968031442676</v>
      </c>
    </row>
    <row r="167" spans="1:14" ht="14.4" customHeight="1" x14ac:dyDescent="0.3">
      <c r="A167" s="737" t="s">
        <v>606</v>
      </c>
      <c r="B167" s="738" t="s">
        <v>2778</v>
      </c>
      <c r="C167" s="739" t="s">
        <v>616</v>
      </c>
      <c r="D167" s="740" t="s">
        <v>617</v>
      </c>
      <c r="E167" s="739" t="s">
        <v>652</v>
      </c>
      <c r="F167" s="740" t="s">
        <v>2779</v>
      </c>
      <c r="G167" s="739" t="s">
        <v>660</v>
      </c>
      <c r="H167" s="739" t="s">
        <v>1134</v>
      </c>
      <c r="I167" s="739" t="s">
        <v>1135</v>
      </c>
      <c r="J167" s="739" t="s">
        <v>1136</v>
      </c>
      <c r="K167" s="739" t="s">
        <v>753</v>
      </c>
      <c r="L167" s="741">
        <v>36.93</v>
      </c>
      <c r="M167" s="741">
        <v>3</v>
      </c>
      <c r="N167" s="742">
        <v>110.78999999999999</v>
      </c>
    </row>
    <row r="168" spans="1:14" ht="14.4" customHeight="1" x14ac:dyDescent="0.3">
      <c r="A168" s="737" t="s">
        <v>606</v>
      </c>
      <c r="B168" s="738" t="s">
        <v>2778</v>
      </c>
      <c r="C168" s="739" t="s">
        <v>616</v>
      </c>
      <c r="D168" s="740" t="s">
        <v>617</v>
      </c>
      <c r="E168" s="739" t="s">
        <v>652</v>
      </c>
      <c r="F168" s="740" t="s">
        <v>2779</v>
      </c>
      <c r="G168" s="739" t="s">
        <v>660</v>
      </c>
      <c r="H168" s="739" t="s">
        <v>1137</v>
      </c>
      <c r="I168" s="739" t="s">
        <v>1138</v>
      </c>
      <c r="J168" s="739" t="s">
        <v>1139</v>
      </c>
      <c r="K168" s="739"/>
      <c r="L168" s="741">
        <v>116.34000000000002</v>
      </c>
      <c r="M168" s="741">
        <v>3</v>
      </c>
      <c r="N168" s="742">
        <v>349.02000000000004</v>
      </c>
    </row>
    <row r="169" spans="1:14" ht="14.4" customHeight="1" x14ac:dyDescent="0.3">
      <c r="A169" s="737" t="s">
        <v>606</v>
      </c>
      <c r="B169" s="738" t="s">
        <v>2778</v>
      </c>
      <c r="C169" s="739" t="s">
        <v>616</v>
      </c>
      <c r="D169" s="740" t="s">
        <v>617</v>
      </c>
      <c r="E169" s="739" t="s">
        <v>652</v>
      </c>
      <c r="F169" s="740" t="s">
        <v>2779</v>
      </c>
      <c r="G169" s="739" t="s">
        <v>660</v>
      </c>
      <c r="H169" s="739" t="s">
        <v>776</v>
      </c>
      <c r="I169" s="739" t="s">
        <v>777</v>
      </c>
      <c r="J169" s="739" t="s">
        <v>778</v>
      </c>
      <c r="K169" s="739" t="s">
        <v>779</v>
      </c>
      <c r="L169" s="741">
        <v>71.046000000000006</v>
      </c>
      <c r="M169" s="741">
        <v>5</v>
      </c>
      <c r="N169" s="742">
        <v>355.23</v>
      </c>
    </row>
    <row r="170" spans="1:14" ht="14.4" customHeight="1" x14ac:dyDescent="0.3">
      <c r="A170" s="737" t="s">
        <v>606</v>
      </c>
      <c r="B170" s="738" t="s">
        <v>2778</v>
      </c>
      <c r="C170" s="739" t="s">
        <v>616</v>
      </c>
      <c r="D170" s="740" t="s">
        <v>617</v>
      </c>
      <c r="E170" s="739" t="s">
        <v>652</v>
      </c>
      <c r="F170" s="740" t="s">
        <v>2779</v>
      </c>
      <c r="G170" s="739" t="s">
        <v>660</v>
      </c>
      <c r="H170" s="739" t="s">
        <v>784</v>
      </c>
      <c r="I170" s="739" t="s">
        <v>679</v>
      </c>
      <c r="J170" s="739" t="s">
        <v>785</v>
      </c>
      <c r="K170" s="739"/>
      <c r="L170" s="741">
        <v>307.91258451578091</v>
      </c>
      <c r="M170" s="741">
        <v>6</v>
      </c>
      <c r="N170" s="742">
        <v>1847.4755070946853</v>
      </c>
    </row>
    <row r="171" spans="1:14" ht="14.4" customHeight="1" x14ac:dyDescent="0.3">
      <c r="A171" s="737" t="s">
        <v>606</v>
      </c>
      <c r="B171" s="738" t="s">
        <v>2778</v>
      </c>
      <c r="C171" s="739" t="s">
        <v>616</v>
      </c>
      <c r="D171" s="740" t="s">
        <v>617</v>
      </c>
      <c r="E171" s="739" t="s">
        <v>652</v>
      </c>
      <c r="F171" s="740" t="s">
        <v>2779</v>
      </c>
      <c r="G171" s="739" t="s">
        <v>660</v>
      </c>
      <c r="H171" s="739" t="s">
        <v>1140</v>
      </c>
      <c r="I171" s="739" t="s">
        <v>714</v>
      </c>
      <c r="J171" s="739" t="s">
        <v>1141</v>
      </c>
      <c r="K171" s="739"/>
      <c r="L171" s="741">
        <v>164.41971060337139</v>
      </c>
      <c r="M171" s="741">
        <v>2</v>
      </c>
      <c r="N171" s="742">
        <v>328.83942120674277</v>
      </c>
    </row>
    <row r="172" spans="1:14" ht="14.4" customHeight="1" x14ac:dyDescent="0.3">
      <c r="A172" s="737" t="s">
        <v>606</v>
      </c>
      <c r="B172" s="738" t="s">
        <v>2778</v>
      </c>
      <c r="C172" s="739" t="s">
        <v>616</v>
      </c>
      <c r="D172" s="740" t="s">
        <v>617</v>
      </c>
      <c r="E172" s="739" t="s">
        <v>652</v>
      </c>
      <c r="F172" s="740" t="s">
        <v>2779</v>
      </c>
      <c r="G172" s="739" t="s">
        <v>660</v>
      </c>
      <c r="H172" s="739" t="s">
        <v>1142</v>
      </c>
      <c r="I172" s="739" t="s">
        <v>714</v>
      </c>
      <c r="J172" s="739" t="s">
        <v>1143</v>
      </c>
      <c r="K172" s="739"/>
      <c r="L172" s="741">
        <v>35.810874103306297</v>
      </c>
      <c r="M172" s="741">
        <v>1</v>
      </c>
      <c r="N172" s="742">
        <v>35.810874103306297</v>
      </c>
    </row>
    <row r="173" spans="1:14" ht="14.4" customHeight="1" x14ac:dyDescent="0.3">
      <c r="A173" s="737" t="s">
        <v>606</v>
      </c>
      <c r="B173" s="738" t="s">
        <v>2778</v>
      </c>
      <c r="C173" s="739" t="s">
        <v>616</v>
      </c>
      <c r="D173" s="740" t="s">
        <v>617</v>
      </c>
      <c r="E173" s="739" t="s">
        <v>652</v>
      </c>
      <c r="F173" s="740" t="s">
        <v>2779</v>
      </c>
      <c r="G173" s="739" t="s">
        <v>660</v>
      </c>
      <c r="H173" s="739" t="s">
        <v>1144</v>
      </c>
      <c r="I173" s="739" t="s">
        <v>1145</v>
      </c>
      <c r="J173" s="739" t="s">
        <v>1146</v>
      </c>
      <c r="K173" s="739" t="s">
        <v>1147</v>
      </c>
      <c r="L173" s="741">
        <v>164.03</v>
      </c>
      <c r="M173" s="741">
        <v>4</v>
      </c>
      <c r="N173" s="742">
        <v>656.12</v>
      </c>
    </row>
    <row r="174" spans="1:14" ht="14.4" customHeight="1" x14ac:dyDescent="0.3">
      <c r="A174" s="737" t="s">
        <v>606</v>
      </c>
      <c r="B174" s="738" t="s">
        <v>2778</v>
      </c>
      <c r="C174" s="739" t="s">
        <v>616</v>
      </c>
      <c r="D174" s="740" t="s">
        <v>617</v>
      </c>
      <c r="E174" s="739" t="s">
        <v>652</v>
      </c>
      <c r="F174" s="740" t="s">
        <v>2779</v>
      </c>
      <c r="G174" s="739" t="s">
        <v>660</v>
      </c>
      <c r="H174" s="739" t="s">
        <v>1148</v>
      </c>
      <c r="I174" s="739" t="s">
        <v>1149</v>
      </c>
      <c r="J174" s="739" t="s">
        <v>1150</v>
      </c>
      <c r="K174" s="739" t="s">
        <v>1151</v>
      </c>
      <c r="L174" s="741">
        <v>67.400000000000006</v>
      </c>
      <c r="M174" s="741">
        <v>2</v>
      </c>
      <c r="N174" s="742">
        <v>134.80000000000001</v>
      </c>
    </row>
    <row r="175" spans="1:14" ht="14.4" customHeight="1" x14ac:dyDescent="0.3">
      <c r="A175" s="737" t="s">
        <v>606</v>
      </c>
      <c r="B175" s="738" t="s">
        <v>2778</v>
      </c>
      <c r="C175" s="739" t="s">
        <v>616</v>
      </c>
      <c r="D175" s="740" t="s">
        <v>617</v>
      </c>
      <c r="E175" s="739" t="s">
        <v>652</v>
      </c>
      <c r="F175" s="740" t="s">
        <v>2779</v>
      </c>
      <c r="G175" s="739" t="s">
        <v>660</v>
      </c>
      <c r="H175" s="739" t="s">
        <v>1152</v>
      </c>
      <c r="I175" s="739" t="s">
        <v>1153</v>
      </c>
      <c r="J175" s="739" t="s">
        <v>1078</v>
      </c>
      <c r="K175" s="739" t="s">
        <v>1154</v>
      </c>
      <c r="L175" s="741">
        <v>309.44006499954503</v>
      </c>
      <c r="M175" s="741">
        <v>2</v>
      </c>
      <c r="N175" s="742">
        <v>618.88012999909006</v>
      </c>
    </row>
    <row r="176" spans="1:14" ht="14.4" customHeight="1" x14ac:dyDescent="0.3">
      <c r="A176" s="737" t="s">
        <v>606</v>
      </c>
      <c r="B176" s="738" t="s">
        <v>2778</v>
      </c>
      <c r="C176" s="739" t="s">
        <v>616</v>
      </c>
      <c r="D176" s="740" t="s">
        <v>617</v>
      </c>
      <c r="E176" s="739" t="s">
        <v>652</v>
      </c>
      <c r="F176" s="740" t="s">
        <v>2779</v>
      </c>
      <c r="G176" s="739" t="s">
        <v>660</v>
      </c>
      <c r="H176" s="739" t="s">
        <v>1155</v>
      </c>
      <c r="I176" s="739" t="s">
        <v>1156</v>
      </c>
      <c r="J176" s="739" t="s">
        <v>1157</v>
      </c>
      <c r="K176" s="739" t="s">
        <v>779</v>
      </c>
      <c r="L176" s="741">
        <v>29.690000000000015</v>
      </c>
      <c r="M176" s="741">
        <v>1</v>
      </c>
      <c r="N176" s="742">
        <v>29.690000000000015</v>
      </c>
    </row>
    <row r="177" spans="1:14" ht="14.4" customHeight="1" x14ac:dyDescent="0.3">
      <c r="A177" s="737" t="s">
        <v>606</v>
      </c>
      <c r="B177" s="738" t="s">
        <v>2778</v>
      </c>
      <c r="C177" s="739" t="s">
        <v>616</v>
      </c>
      <c r="D177" s="740" t="s">
        <v>617</v>
      </c>
      <c r="E177" s="739" t="s">
        <v>652</v>
      </c>
      <c r="F177" s="740" t="s">
        <v>2779</v>
      </c>
      <c r="G177" s="739" t="s">
        <v>660</v>
      </c>
      <c r="H177" s="739" t="s">
        <v>1158</v>
      </c>
      <c r="I177" s="739" t="s">
        <v>1159</v>
      </c>
      <c r="J177" s="739" t="s">
        <v>1160</v>
      </c>
      <c r="K177" s="739" t="s">
        <v>1161</v>
      </c>
      <c r="L177" s="741">
        <v>83.13</v>
      </c>
      <c r="M177" s="741">
        <v>2</v>
      </c>
      <c r="N177" s="742">
        <v>166.26</v>
      </c>
    </row>
    <row r="178" spans="1:14" ht="14.4" customHeight="1" x14ac:dyDescent="0.3">
      <c r="A178" s="737" t="s">
        <v>606</v>
      </c>
      <c r="B178" s="738" t="s">
        <v>2778</v>
      </c>
      <c r="C178" s="739" t="s">
        <v>616</v>
      </c>
      <c r="D178" s="740" t="s">
        <v>617</v>
      </c>
      <c r="E178" s="739" t="s">
        <v>652</v>
      </c>
      <c r="F178" s="740" t="s">
        <v>2779</v>
      </c>
      <c r="G178" s="739" t="s">
        <v>660</v>
      </c>
      <c r="H178" s="739" t="s">
        <v>1162</v>
      </c>
      <c r="I178" s="739" t="s">
        <v>1162</v>
      </c>
      <c r="J178" s="739" t="s">
        <v>1163</v>
      </c>
      <c r="K178" s="739" t="s">
        <v>1164</v>
      </c>
      <c r="L178" s="741">
        <v>667.93136655435899</v>
      </c>
      <c r="M178" s="741">
        <v>8</v>
      </c>
      <c r="N178" s="742">
        <v>5343.4509324348719</v>
      </c>
    </row>
    <row r="179" spans="1:14" ht="14.4" customHeight="1" x14ac:dyDescent="0.3">
      <c r="A179" s="737" t="s">
        <v>606</v>
      </c>
      <c r="B179" s="738" t="s">
        <v>2778</v>
      </c>
      <c r="C179" s="739" t="s">
        <v>616</v>
      </c>
      <c r="D179" s="740" t="s">
        <v>617</v>
      </c>
      <c r="E179" s="739" t="s">
        <v>652</v>
      </c>
      <c r="F179" s="740" t="s">
        <v>2779</v>
      </c>
      <c r="G179" s="739" t="s">
        <v>660</v>
      </c>
      <c r="H179" s="739" t="s">
        <v>1165</v>
      </c>
      <c r="I179" s="739" t="s">
        <v>1166</v>
      </c>
      <c r="J179" s="739" t="s">
        <v>1078</v>
      </c>
      <c r="K179" s="739" t="s">
        <v>1167</v>
      </c>
      <c r="L179" s="741">
        <v>606.69333333333316</v>
      </c>
      <c r="M179" s="741">
        <v>1</v>
      </c>
      <c r="N179" s="742">
        <v>606.69333333333316</v>
      </c>
    </row>
    <row r="180" spans="1:14" ht="14.4" customHeight="1" x14ac:dyDescent="0.3">
      <c r="A180" s="737" t="s">
        <v>606</v>
      </c>
      <c r="B180" s="738" t="s">
        <v>2778</v>
      </c>
      <c r="C180" s="739" t="s">
        <v>616</v>
      </c>
      <c r="D180" s="740" t="s">
        <v>617</v>
      </c>
      <c r="E180" s="739" t="s">
        <v>652</v>
      </c>
      <c r="F180" s="740" t="s">
        <v>2779</v>
      </c>
      <c r="G180" s="739" t="s">
        <v>660</v>
      </c>
      <c r="H180" s="739" t="s">
        <v>1168</v>
      </c>
      <c r="I180" s="739" t="s">
        <v>1169</v>
      </c>
      <c r="J180" s="739" t="s">
        <v>1170</v>
      </c>
      <c r="K180" s="739" t="s">
        <v>1171</v>
      </c>
      <c r="L180" s="741">
        <v>50.160000000000004</v>
      </c>
      <c r="M180" s="741">
        <v>8</v>
      </c>
      <c r="N180" s="742">
        <v>401.28000000000003</v>
      </c>
    </row>
    <row r="181" spans="1:14" ht="14.4" customHeight="1" x14ac:dyDescent="0.3">
      <c r="A181" s="737" t="s">
        <v>606</v>
      </c>
      <c r="B181" s="738" t="s">
        <v>2778</v>
      </c>
      <c r="C181" s="739" t="s">
        <v>616</v>
      </c>
      <c r="D181" s="740" t="s">
        <v>617</v>
      </c>
      <c r="E181" s="739" t="s">
        <v>652</v>
      </c>
      <c r="F181" s="740" t="s">
        <v>2779</v>
      </c>
      <c r="G181" s="739" t="s">
        <v>660</v>
      </c>
      <c r="H181" s="739" t="s">
        <v>1172</v>
      </c>
      <c r="I181" s="739" t="s">
        <v>1173</v>
      </c>
      <c r="J181" s="739" t="s">
        <v>1174</v>
      </c>
      <c r="K181" s="739" t="s">
        <v>1175</v>
      </c>
      <c r="L181" s="741">
        <v>409.78999999999996</v>
      </c>
      <c r="M181" s="741">
        <v>5</v>
      </c>
      <c r="N181" s="742">
        <v>2048.9499999999998</v>
      </c>
    </row>
    <row r="182" spans="1:14" ht="14.4" customHeight="1" x14ac:dyDescent="0.3">
      <c r="A182" s="737" t="s">
        <v>606</v>
      </c>
      <c r="B182" s="738" t="s">
        <v>2778</v>
      </c>
      <c r="C182" s="739" t="s">
        <v>616</v>
      </c>
      <c r="D182" s="740" t="s">
        <v>617</v>
      </c>
      <c r="E182" s="739" t="s">
        <v>652</v>
      </c>
      <c r="F182" s="740" t="s">
        <v>2779</v>
      </c>
      <c r="G182" s="739" t="s">
        <v>660</v>
      </c>
      <c r="H182" s="739" t="s">
        <v>792</v>
      </c>
      <c r="I182" s="739" t="s">
        <v>793</v>
      </c>
      <c r="J182" s="739" t="s">
        <v>794</v>
      </c>
      <c r="K182" s="739" t="s">
        <v>795</v>
      </c>
      <c r="L182" s="741">
        <v>18.669999999999995</v>
      </c>
      <c r="M182" s="741">
        <v>8</v>
      </c>
      <c r="N182" s="742">
        <v>149.35999999999996</v>
      </c>
    </row>
    <row r="183" spans="1:14" ht="14.4" customHeight="1" x14ac:dyDescent="0.3">
      <c r="A183" s="737" t="s">
        <v>606</v>
      </c>
      <c r="B183" s="738" t="s">
        <v>2778</v>
      </c>
      <c r="C183" s="739" t="s">
        <v>616</v>
      </c>
      <c r="D183" s="740" t="s">
        <v>617</v>
      </c>
      <c r="E183" s="739" t="s">
        <v>652</v>
      </c>
      <c r="F183" s="740" t="s">
        <v>2779</v>
      </c>
      <c r="G183" s="739" t="s">
        <v>660</v>
      </c>
      <c r="H183" s="739" t="s">
        <v>796</v>
      </c>
      <c r="I183" s="739" t="s">
        <v>797</v>
      </c>
      <c r="J183" s="739" t="s">
        <v>798</v>
      </c>
      <c r="K183" s="739" t="s">
        <v>799</v>
      </c>
      <c r="L183" s="741">
        <v>118.16222222222223</v>
      </c>
      <c r="M183" s="741">
        <v>9</v>
      </c>
      <c r="N183" s="742">
        <v>1063.46</v>
      </c>
    </row>
    <row r="184" spans="1:14" ht="14.4" customHeight="1" x14ac:dyDescent="0.3">
      <c r="A184" s="737" t="s">
        <v>606</v>
      </c>
      <c r="B184" s="738" t="s">
        <v>2778</v>
      </c>
      <c r="C184" s="739" t="s">
        <v>616</v>
      </c>
      <c r="D184" s="740" t="s">
        <v>617</v>
      </c>
      <c r="E184" s="739" t="s">
        <v>652</v>
      </c>
      <c r="F184" s="740" t="s">
        <v>2779</v>
      </c>
      <c r="G184" s="739" t="s">
        <v>660</v>
      </c>
      <c r="H184" s="739" t="s">
        <v>800</v>
      </c>
      <c r="I184" s="739" t="s">
        <v>801</v>
      </c>
      <c r="J184" s="739" t="s">
        <v>802</v>
      </c>
      <c r="K184" s="739" t="s">
        <v>803</v>
      </c>
      <c r="L184" s="741">
        <v>79.949999999999989</v>
      </c>
      <c r="M184" s="741">
        <v>3</v>
      </c>
      <c r="N184" s="742">
        <v>239.84999999999997</v>
      </c>
    </row>
    <row r="185" spans="1:14" ht="14.4" customHeight="1" x14ac:dyDescent="0.3">
      <c r="A185" s="737" t="s">
        <v>606</v>
      </c>
      <c r="B185" s="738" t="s">
        <v>2778</v>
      </c>
      <c r="C185" s="739" t="s">
        <v>616</v>
      </c>
      <c r="D185" s="740" t="s">
        <v>617</v>
      </c>
      <c r="E185" s="739" t="s">
        <v>652</v>
      </c>
      <c r="F185" s="740" t="s">
        <v>2779</v>
      </c>
      <c r="G185" s="739" t="s">
        <v>660</v>
      </c>
      <c r="H185" s="739" t="s">
        <v>804</v>
      </c>
      <c r="I185" s="739" t="s">
        <v>805</v>
      </c>
      <c r="J185" s="739" t="s">
        <v>806</v>
      </c>
      <c r="K185" s="739" t="s">
        <v>807</v>
      </c>
      <c r="L185" s="741">
        <v>45.28</v>
      </c>
      <c r="M185" s="741">
        <v>2</v>
      </c>
      <c r="N185" s="742">
        <v>90.56</v>
      </c>
    </row>
    <row r="186" spans="1:14" ht="14.4" customHeight="1" x14ac:dyDescent="0.3">
      <c r="A186" s="737" t="s">
        <v>606</v>
      </c>
      <c r="B186" s="738" t="s">
        <v>2778</v>
      </c>
      <c r="C186" s="739" t="s">
        <v>616</v>
      </c>
      <c r="D186" s="740" t="s">
        <v>617</v>
      </c>
      <c r="E186" s="739" t="s">
        <v>652</v>
      </c>
      <c r="F186" s="740" t="s">
        <v>2779</v>
      </c>
      <c r="G186" s="739" t="s">
        <v>660</v>
      </c>
      <c r="H186" s="739" t="s">
        <v>808</v>
      </c>
      <c r="I186" s="739" t="s">
        <v>809</v>
      </c>
      <c r="J186" s="739" t="s">
        <v>810</v>
      </c>
      <c r="K186" s="739" t="s">
        <v>811</v>
      </c>
      <c r="L186" s="741">
        <v>58.11999999999999</v>
      </c>
      <c r="M186" s="741">
        <v>2</v>
      </c>
      <c r="N186" s="742">
        <v>116.23999999999998</v>
      </c>
    </row>
    <row r="187" spans="1:14" ht="14.4" customHeight="1" x14ac:dyDescent="0.3">
      <c r="A187" s="737" t="s">
        <v>606</v>
      </c>
      <c r="B187" s="738" t="s">
        <v>2778</v>
      </c>
      <c r="C187" s="739" t="s">
        <v>616</v>
      </c>
      <c r="D187" s="740" t="s">
        <v>617</v>
      </c>
      <c r="E187" s="739" t="s">
        <v>652</v>
      </c>
      <c r="F187" s="740" t="s">
        <v>2779</v>
      </c>
      <c r="G187" s="739" t="s">
        <v>660</v>
      </c>
      <c r="H187" s="739" t="s">
        <v>812</v>
      </c>
      <c r="I187" s="739" t="s">
        <v>813</v>
      </c>
      <c r="J187" s="739" t="s">
        <v>814</v>
      </c>
      <c r="K187" s="739" t="s">
        <v>815</v>
      </c>
      <c r="L187" s="741">
        <v>86.054999999999978</v>
      </c>
      <c r="M187" s="741">
        <v>8</v>
      </c>
      <c r="N187" s="742">
        <v>688.43999999999983</v>
      </c>
    </row>
    <row r="188" spans="1:14" ht="14.4" customHeight="1" x14ac:dyDescent="0.3">
      <c r="A188" s="737" t="s">
        <v>606</v>
      </c>
      <c r="B188" s="738" t="s">
        <v>2778</v>
      </c>
      <c r="C188" s="739" t="s">
        <v>616</v>
      </c>
      <c r="D188" s="740" t="s">
        <v>617</v>
      </c>
      <c r="E188" s="739" t="s">
        <v>652</v>
      </c>
      <c r="F188" s="740" t="s">
        <v>2779</v>
      </c>
      <c r="G188" s="739" t="s">
        <v>660</v>
      </c>
      <c r="H188" s="739" t="s">
        <v>816</v>
      </c>
      <c r="I188" s="739" t="s">
        <v>817</v>
      </c>
      <c r="J188" s="739" t="s">
        <v>818</v>
      </c>
      <c r="K188" s="739" t="s">
        <v>819</v>
      </c>
      <c r="L188" s="741">
        <v>45.4</v>
      </c>
      <c r="M188" s="741">
        <v>264</v>
      </c>
      <c r="N188" s="742">
        <v>11985.6</v>
      </c>
    </row>
    <row r="189" spans="1:14" ht="14.4" customHeight="1" x14ac:dyDescent="0.3">
      <c r="A189" s="737" t="s">
        <v>606</v>
      </c>
      <c r="B189" s="738" t="s">
        <v>2778</v>
      </c>
      <c r="C189" s="739" t="s">
        <v>616</v>
      </c>
      <c r="D189" s="740" t="s">
        <v>617</v>
      </c>
      <c r="E189" s="739" t="s">
        <v>652</v>
      </c>
      <c r="F189" s="740" t="s">
        <v>2779</v>
      </c>
      <c r="G189" s="739" t="s">
        <v>660</v>
      </c>
      <c r="H189" s="739" t="s">
        <v>1176</v>
      </c>
      <c r="I189" s="739" t="s">
        <v>1177</v>
      </c>
      <c r="J189" s="739" t="s">
        <v>1107</v>
      </c>
      <c r="K189" s="739" t="s">
        <v>1178</v>
      </c>
      <c r="L189" s="741">
        <v>37.400000000000006</v>
      </c>
      <c r="M189" s="741">
        <v>1</v>
      </c>
      <c r="N189" s="742">
        <v>37.400000000000006</v>
      </c>
    </row>
    <row r="190" spans="1:14" ht="14.4" customHeight="1" x14ac:dyDescent="0.3">
      <c r="A190" s="737" t="s">
        <v>606</v>
      </c>
      <c r="B190" s="738" t="s">
        <v>2778</v>
      </c>
      <c r="C190" s="739" t="s">
        <v>616</v>
      </c>
      <c r="D190" s="740" t="s">
        <v>617</v>
      </c>
      <c r="E190" s="739" t="s">
        <v>652</v>
      </c>
      <c r="F190" s="740" t="s">
        <v>2779</v>
      </c>
      <c r="G190" s="739" t="s">
        <v>660</v>
      </c>
      <c r="H190" s="739" t="s">
        <v>823</v>
      </c>
      <c r="I190" s="739" t="s">
        <v>824</v>
      </c>
      <c r="J190" s="739" t="s">
        <v>825</v>
      </c>
      <c r="K190" s="739" t="s">
        <v>826</v>
      </c>
      <c r="L190" s="741">
        <v>18.8</v>
      </c>
      <c r="M190" s="741">
        <v>40</v>
      </c>
      <c r="N190" s="742">
        <v>752</v>
      </c>
    </row>
    <row r="191" spans="1:14" ht="14.4" customHeight="1" x14ac:dyDescent="0.3">
      <c r="A191" s="737" t="s">
        <v>606</v>
      </c>
      <c r="B191" s="738" t="s">
        <v>2778</v>
      </c>
      <c r="C191" s="739" t="s">
        <v>616</v>
      </c>
      <c r="D191" s="740" t="s">
        <v>617</v>
      </c>
      <c r="E191" s="739" t="s">
        <v>652</v>
      </c>
      <c r="F191" s="740" t="s">
        <v>2779</v>
      </c>
      <c r="G191" s="739" t="s">
        <v>660</v>
      </c>
      <c r="H191" s="739" t="s">
        <v>1179</v>
      </c>
      <c r="I191" s="739" t="s">
        <v>1180</v>
      </c>
      <c r="J191" s="739" t="s">
        <v>1181</v>
      </c>
      <c r="K191" s="739"/>
      <c r="L191" s="741">
        <v>103.65000000000002</v>
      </c>
      <c r="M191" s="741">
        <v>3</v>
      </c>
      <c r="N191" s="742">
        <v>310.95000000000005</v>
      </c>
    </row>
    <row r="192" spans="1:14" ht="14.4" customHeight="1" x14ac:dyDescent="0.3">
      <c r="A192" s="737" t="s">
        <v>606</v>
      </c>
      <c r="B192" s="738" t="s">
        <v>2778</v>
      </c>
      <c r="C192" s="739" t="s">
        <v>616</v>
      </c>
      <c r="D192" s="740" t="s">
        <v>617</v>
      </c>
      <c r="E192" s="739" t="s">
        <v>652</v>
      </c>
      <c r="F192" s="740" t="s">
        <v>2779</v>
      </c>
      <c r="G192" s="739" t="s">
        <v>660</v>
      </c>
      <c r="H192" s="739" t="s">
        <v>832</v>
      </c>
      <c r="I192" s="739" t="s">
        <v>714</v>
      </c>
      <c r="J192" s="739" t="s">
        <v>833</v>
      </c>
      <c r="K192" s="739"/>
      <c r="L192" s="741">
        <v>118.38288634251919</v>
      </c>
      <c r="M192" s="741">
        <v>13</v>
      </c>
      <c r="N192" s="742">
        <v>1538.9775224527493</v>
      </c>
    </row>
    <row r="193" spans="1:14" ht="14.4" customHeight="1" x14ac:dyDescent="0.3">
      <c r="A193" s="737" t="s">
        <v>606</v>
      </c>
      <c r="B193" s="738" t="s">
        <v>2778</v>
      </c>
      <c r="C193" s="739" t="s">
        <v>616</v>
      </c>
      <c r="D193" s="740" t="s">
        <v>617</v>
      </c>
      <c r="E193" s="739" t="s">
        <v>652</v>
      </c>
      <c r="F193" s="740" t="s">
        <v>2779</v>
      </c>
      <c r="G193" s="739" t="s">
        <v>660</v>
      </c>
      <c r="H193" s="739" t="s">
        <v>1182</v>
      </c>
      <c r="I193" s="739" t="s">
        <v>1183</v>
      </c>
      <c r="J193" s="739" t="s">
        <v>1184</v>
      </c>
      <c r="K193" s="739" t="s">
        <v>1185</v>
      </c>
      <c r="L193" s="741">
        <v>85.01</v>
      </c>
      <c r="M193" s="741">
        <v>4</v>
      </c>
      <c r="N193" s="742">
        <v>340.04</v>
      </c>
    </row>
    <row r="194" spans="1:14" ht="14.4" customHeight="1" x14ac:dyDescent="0.3">
      <c r="A194" s="737" t="s">
        <v>606</v>
      </c>
      <c r="B194" s="738" t="s">
        <v>2778</v>
      </c>
      <c r="C194" s="739" t="s">
        <v>616</v>
      </c>
      <c r="D194" s="740" t="s">
        <v>617</v>
      </c>
      <c r="E194" s="739" t="s">
        <v>652</v>
      </c>
      <c r="F194" s="740" t="s">
        <v>2779</v>
      </c>
      <c r="G194" s="739" t="s">
        <v>660</v>
      </c>
      <c r="H194" s="739" t="s">
        <v>1186</v>
      </c>
      <c r="I194" s="739" t="s">
        <v>1187</v>
      </c>
      <c r="J194" s="739" t="s">
        <v>1188</v>
      </c>
      <c r="K194" s="739" t="s">
        <v>1189</v>
      </c>
      <c r="L194" s="741">
        <v>91.689999999999984</v>
      </c>
      <c r="M194" s="741">
        <v>1</v>
      </c>
      <c r="N194" s="742">
        <v>91.689999999999984</v>
      </c>
    </row>
    <row r="195" spans="1:14" ht="14.4" customHeight="1" x14ac:dyDescent="0.3">
      <c r="A195" s="737" t="s">
        <v>606</v>
      </c>
      <c r="B195" s="738" t="s">
        <v>2778</v>
      </c>
      <c r="C195" s="739" t="s">
        <v>616</v>
      </c>
      <c r="D195" s="740" t="s">
        <v>617</v>
      </c>
      <c r="E195" s="739" t="s">
        <v>652</v>
      </c>
      <c r="F195" s="740" t="s">
        <v>2779</v>
      </c>
      <c r="G195" s="739" t="s">
        <v>660</v>
      </c>
      <c r="H195" s="739" t="s">
        <v>1190</v>
      </c>
      <c r="I195" s="739" t="s">
        <v>714</v>
      </c>
      <c r="J195" s="739" t="s">
        <v>1191</v>
      </c>
      <c r="K195" s="739"/>
      <c r="L195" s="741">
        <v>114.27896774452282</v>
      </c>
      <c r="M195" s="741">
        <v>2</v>
      </c>
      <c r="N195" s="742">
        <v>228.55793548904563</v>
      </c>
    </row>
    <row r="196" spans="1:14" ht="14.4" customHeight="1" x14ac:dyDescent="0.3">
      <c r="A196" s="737" t="s">
        <v>606</v>
      </c>
      <c r="B196" s="738" t="s">
        <v>2778</v>
      </c>
      <c r="C196" s="739" t="s">
        <v>616</v>
      </c>
      <c r="D196" s="740" t="s">
        <v>617</v>
      </c>
      <c r="E196" s="739" t="s">
        <v>652</v>
      </c>
      <c r="F196" s="740" t="s">
        <v>2779</v>
      </c>
      <c r="G196" s="739" t="s">
        <v>660</v>
      </c>
      <c r="H196" s="739" t="s">
        <v>1192</v>
      </c>
      <c r="I196" s="739" t="s">
        <v>679</v>
      </c>
      <c r="J196" s="739" t="s">
        <v>1193</v>
      </c>
      <c r="K196" s="739"/>
      <c r="L196" s="741">
        <v>110.93289061923075</v>
      </c>
      <c r="M196" s="741">
        <v>1</v>
      </c>
      <c r="N196" s="742">
        <v>110.93289061923075</v>
      </c>
    </row>
    <row r="197" spans="1:14" ht="14.4" customHeight="1" x14ac:dyDescent="0.3">
      <c r="A197" s="737" t="s">
        <v>606</v>
      </c>
      <c r="B197" s="738" t="s">
        <v>2778</v>
      </c>
      <c r="C197" s="739" t="s">
        <v>616</v>
      </c>
      <c r="D197" s="740" t="s">
        <v>617</v>
      </c>
      <c r="E197" s="739" t="s">
        <v>652</v>
      </c>
      <c r="F197" s="740" t="s">
        <v>2779</v>
      </c>
      <c r="G197" s="739" t="s">
        <v>660</v>
      </c>
      <c r="H197" s="739" t="s">
        <v>1194</v>
      </c>
      <c r="I197" s="739" t="s">
        <v>1194</v>
      </c>
      <c r="J197" s="739" t="s">
        <v>1195</v>
      </c>
      <c r="K197" s="739" t="s">
        <v>1196</v>
      </c>
      <c r="L197" s="741">
        <v>573.41999999999985</v>
      </c>
      <c r="M197" s="741">
        <v>1</v>
      </c>
      <c r="N197" s="742">
        <v>573.41999999999985</v>
      </c>
    </row>
    <row r="198" spans="1:14" ht="14.4" customHeight="1" x14ac:dyDescent="0.3">
      <c r="A198" s="737" t="s">
        <v>606</v>
      </c>
      <c r="B198" s="738" t="s">
        <v>2778</v>
      </c>
      <c r="C198" s="739" t="s">
        <v>616</v>
      </c>
      <c r="D198" s="740" t="s">
        <v>617</v>
      </c>
      <c r="E198" s="739" t="s">
        <v>652</v>
      </c>
      <c r="F198" s="740" t="s">
        <v>2779</v>
      </c>
      <c r="G198" s="739" t="s">
        <v>660</v>
      </c>
      <c r="H198" s="739" t="s">
        <v>1197</v>
      </c>
      <c r="I198" s="739" t="s">
        <v>1198</v>
      </c>
      <c r="J198" s="739" t="s">
        <v>794</v>
      </c>
      <c r="K198" s="739" t="s">
        <v>1199</v>
      </c>
      <c r="L198" s="741">
        <v>12.66</v>
      </c>
      <c r="M198" s="741">
        <v>2</v>
      </c>
      <c r="N198" s="742">
        <v>25.32</v>
      </c>
    </row>
    <row r="199" spans="1:14" ht="14.4" customHeight="1" x14ac:dyDescent="0.3">
      <c r="A199" s="737" t="s">
        <v>606</v>
      </c>
      <c r="B199" s="738" t="s">
        <v>2778</v>
      </c>
      <c r="C199" s="739" t="s">
        <v>616</v>
      </c>
      <c r="D199" s="740" t="s">
        <v>617</v>
      </c>
      <c r="E199" s="739" t="s">
        <v>652</v>
      </c>
      <c r="F199" s="740" t="s">
        <v>2779</v>
      </c>
      <c r="G199" s="739" t="s">
        <v>660</v>
      </c>
      <c r="H199" s="739" t="s">
        <v>1200</v>
      </c>
      <c r="I199" s="739" t="s">
        <v>1201</v>
      </c>
      <c r="J199" s="739" t="s">
        <v>1202</v>
      </c>
      <c r="K199" s="739" t="s">
        <v>1203</v>
      </c>
      <c r="L199" s="741">
        <v>47.230257681143712</v>
      </c>
      <c r="M199" s="741">
        <v>1</v>
      </c>
      <c r="N199" s="742">
        <v>47.230257681143712</v>
      </c>
    </row>
    <row r="200" spans="1:14" ht="14.4" customHeight="1" x14ac:dyDescent="0.3">
      <c r="A200" s="737" t="s">
        <v>606</v>
      </c>
      <c r="B200" s="738" t="s">
        <v>2778</v>
      </c>
      <c r="C200" s="739" t="s">
        <v>616</v>
      </c>
      <c r="D200" s="740" t="s">
        <v>617</v>
      </c>
      <c r="E200" s="739" t="s">
        <v>652</v>
      </c>
      <c r="F200" s="740" t="s">
        <v>2779</v>
      </c>
      <c r="G200" s="739" t="s">
        <v>660</v>
      </c>
      <c r="H200" s="739" t="s">
        <v>1204</v>
      </c>
      <c r="I200" s="739" t="s">
        <v>1204</v>
      </c>
      <c r="J200" s="739" t="s">
        <v>1205</v>
      </c>
      <c r="K200" s="739" t="s">
        <v>1206</v>
      </c>
      <c r="L200" s="741">
        <v>3181.72</v>
      </c>
      <c r="M200" s="741">
        <v>2</v>
      </c>
      <c r="N200" s="742">
        <v>6363.44</v>
      </c>
    </row>
    <row r="201" spans="1:14" ht="14.4" customHeight="1" x14ac:dyDescent="0.3">
      <c r="A201" s="737" t="s">
        <v>606</v>
      </c>
      <c r="B201" s="738" t="s">
        <v>2778</v>
      </c>
      <c r="C201" s="739" t="s">
        <v>616</v>
      </c>
      <c r="D201" s="740" t="s">
        <v>617</v>
      </c>
      <c r="E201" s="739" t="s">
        <v>652</v>
      </c>
      <c r="F201" s="740" t="s">
        <v>2779</v>
      </c>
      <c r="G201" s="739" t="s">
        <v>660</v>
      </c>
      <c r="H201" s="739" t="s">
        <v>843</v>
      </c>
      <c r="I201" s="739" t="s">
        <v>714</v>
      </c>
      <c r="J201" s="739" t="s">
        <v>844</v>
      </c>
      <c r="K201" s="739"/>
      <c r="L201" s="741">
        <v>60.950000000000031</v>
      </c>
      <c r="M201" s="741">
        <v>1</v>
      </c>
      <c r="N201" s="742">
        <v>60.950000000000031</v>
      </c>
    </row>
    <row r="202" spans="1:14" ht="14.4" customHeight="1" x14ac:dyDescent="0.3">
      <c r="A202" s="737" t="s">
        <v>606</v>
      </c>
      <c r="B202" s="738" t="s">
        <v>2778</v>
      </c>
      <c r="C202" s="739" t="s">
        <v>616</v>
      </c>
      <c r="D202" s="740" t="s">
        <v>617</v>
      </c>
      <c r="E202" s="739" t="s">
        <v>652</v>
      </c>
      <c r="F202" s="740" t="s">
        <v>2779</v>
      </c>
      <c r="G202" s="739" t="s">
        <v>660</v>
      </c>
      <c r="H202" s="739" t="s">
        <v>845</v>
      </c>
      <c r="I202" s="739" t="s">
        <v>714</v>
      </c>
      <c r="J202" s="739" t="s">
        <v>846</v>
      </c>
      <c r="K202" s="739"/>
      <c r="L202" s="741">
        <v>168.66458474834548</v>
      </c>
      <c r="M202" s="741">
        <v>1</v>
      </c>
      <c r="N202" s="742">
        <v>168.66458474834548</v>
      </c>
    </row>
    <row r="203" spans="1:14" ht="14.4" customHeight="1" x14ac:dyDescent="0.3">
      <c r="A203" s="737" t="s">
        <v>606</v>
      </c>
      <c r="B203" s="738" t="s">
        <v>2778</v>
      </c>
      <c r="C203" s="739" t="s">
        <v>616</v>
      </c>
      <c r="D203" s="740" t="s">
        <v>617</v>
      </c>
      <c r="E203" s="739" t="s">
        <v>652</v>
      </c>
      <c r="F203" s="740" t="s">
        <v>2779</v>
      </c>
      <c r="G203" s="739" t="s">
        <v>660</v>
      </c>
      <c r="H203" s="739" t="s">
        <v>1207</v>
      </c>
      <c r="I203" s="739" t="s">
        <v>1208</v>
      </c>
      <c r="J203" s="739" t="s">
        <v>1209</v>
      </c>
      <c r="K203" s="739" t="s">
        <v>741</v>
      </c>
      <c r="L203" s="741">
        <v>89.82</v>
      </c>
      <c r="M203" s="741">
        <v>2</v>
      </c>
      <c r="N203" s="742">
        <v>179.64</v>
      </c>
    </row>
    <row r="204" spans="1:14" ht="14.4" customHeight="1" x14ac:dyDescent="0.3">
      <c r="A204" s="737" t="s">
        <v>606</v>
      </c>
      <c r="B204" s="738" t="s">
        <v>2778</v>
      </c>
      <c r="C204" s="739" t="s">
        <v>616</v>
      </c>
      <c r="D204" s="740" t="s">
        <v>617</v>
      </c>
      <c r="E204" s="739" t="s">
        <v>652</v>
      </c>
      <c r="F204" s="740" t="s">
        <v>2779</v>
      </c>
      <c r="G204" s="739" t="s">
        <v>660</v>
      </c>
      <c r="H204" s="739" t="s">
        <v>1210</v>
      </c>
      <c r="I204" s="739" t="s">
        <v>714</v>
      </c>
      <c r="J204" s="739" t="s">
        <v>1211</v>
      </c>
      <c r="K204" s="739" t="s">
        <v>1212</v>
      </c>
      <c r="L204" s="741">
        <v>173.5929926076019</v>
      </c>
      <c r="M204" s="741">
        <v>1</v>
      </c>
      <c r="N204" s="742">
        <v>173.5929926076019</v>
      </c>
    </row>
    <row r="205" spans="1:14" ht="14.4" customHeight="1" x14ac:dyDescent="0.3">
      <c r="A205" s="737" t="s">
        <v>606</v>
      </c>
      <c r="B205" s="738" t="s">
        <v>2778</v>
      </c>
      <c r="C205" s="739" t="s">
        <v>616</v>
      </c>
      <c r="D205" s="740" t="s">
        <v>617</v>
      </c>
      <c r="E205" s="739" t="s">
        <v>652</v>
      </c>
      <c r="F205" s="740" t="s">
        <v>2779</v>
      </c>
      <c r="G205" s="739" t="s">
        <v>660</v>
      </c>
      <c r="H205" s="739" t="s">
        <v>1213</v>
      </c>
      <c r="I205" s="739" t="s">
        <v>1214</v>
      </c>
      <c r="J205" s="739" t="s">
        <v>1215</v>
      </c>
      <c r="K205" s="739" t="s">
        <v>1216</v>
      </c>
      <c r="L205" s="741">
        <v>822.29</v>
      </c>
      <c r="M205" s="741">
        <v>1</v>
      </c>
      <c r="N205" s="742">
        <v>822.29</v>
      </c>
    </row>
    <row r="206" spans="1:14" ht="14.4" customHeight="1" x14ac:dyDescent="0.3">
      <c r="A206" s="737" t="s">
        <v>606</v>
      </c>
      <c r="B206" s="738" t="s">
        <v>2778</v>
      </c>
      <c r="C206" s="739" t="s">
        <v>616</v>
      </c>
      <c r="D206" s="740" t="s">
        <v>617</v>
      </c>
      <c r="E206" s="739" t="s">
        <v>652</v>
      </c>
      <c r="F206" s="740" t="s">
        <v>2779</v>
      </c>
      <c r="G206" s="739" t="s">
        <v>660</v>
      </c>
      <c r="H206" s="739" t="s">
        <v>1217</v>
      </c>
      <c r="I206" s="739" t="s">
        <v>714</v>
      </c>
      <c r="J206" s="739" t="s">
        <v>1218</v>
      </c>
      <c r="K206" s="739"/>
      <c r="L206" s="741">
        <v>175.05</v>
      </c>
      <c r="M206" s="741">
        <v>4</v>
      </c>
      <c r="N206" s="742">
        <v>700.2</v>
      </c>
    </row>
    <row r="207" spans="1:14" ht="14.4" customHeight="1" x14ac:dyDescent="0.3">
      <c r="A207" s="737" t="s">
        <v>606</v>
      </c>
      <c r="B207" s="738" t="s">
        <v>2778</v>
      </c>
      <c r="C207" s="739" t="s">
        <v>616</v>
      </c>
      <c r="D207" s="740" t="s">
        <v>617</v>
      </c>
      <c r="E207" s="739" t="s">
        <v>652</v>
      </c>
      <c r="F207" s="740" t="s">
        <v>2779</v>
      </c>
      <c r="G207" s="739" t="s">
        <v>660</v>
      </c>
      <c r="H207" s="739" t="s">
        <v>1219</v>
      </c>
      <c r="I207" s="739" t="s">
        <v>1220</v>
      </c>
      <c r="J207" s="739" t="s">
        <v>1221</v>
      </c>
      <c r="K207" s="739"/>
      <c r="L207" s="741">
        <v>50.839999999999996</v>
      </c>
      <c r="M207" s="741">
        <v>10</v>
      </c>
      <c r="N207" s="742">
        <v>508.4</v>
      </c>
    </row>
    <row r="208" spans="1:14" ht="14.4" customHeight="1" x14ac:dyDescent="0.3">
      <c r="A208" s="737" t="s">
        <v>606</v>
      </c>
      <c r="B208" s="738" t="s">
        <v>2778</v>
      </c>
      <c r="C208" s="739" t="s">
        <v>616</v>
      </c>
      <c r="D208" s="740" t="s">
        <v>617</v>
      </c>
      <c r="E208" s="739" t="s">
        <v>652</v>
      </c>
      <c r="F208" s="740" t="s">
        <v>2779</v>
      </c>
      <c r="G208" s="739" t="s">
        <v>660</v>
      </c>
      <c r="H208" s="739" t="s">
        <v>1222</v>
      </c>
      <c r="I208" s="739" t="s">
        <v>1222</v>
      </c>
      <c r="J208" s="739" t="s">
        <v>1223</v>
      </c>
      <c r="K208" s="739" t="s">
        <v>1224</v>
      </c>
      <c r="L208" s="741">
        <v>82.389999999999986</v>
      </c>
      <c r="M208" s="741">
        <v>1</v>
      </c>
      <c r="N208" s="742">
        <v>82.389999999999986</v>
      </c>
    </row>
    <row r="209" spans="1:14" ht="14.4" customHeight="1" x14ac:dyDescent="0.3">
      <c r="A209" s="737" t="s">
        <v>606</v>
      </c>
      <c r="B209" s="738" t="s">
        <v>2778</v>
      </c>
      <c r="C209" s="739" t="s">
        <v>616</v>
      </c>
      <c r="D209" s="740" t="s">
        <v>617</v>
      </c>
      <c r="E209" s="739" t="s">
        <v>652</v>
      </c>
      <c r="F209" s="740" t="s">
        <v>2779</v>
      </c>
      <c r="G209" s="739" t="s">
        <v>660</v>
      </c>
      <c r="H209" s="739" t="s">
        <v>855</v>
      </c>
      <c r="I209" s="739" t="s">
        <v>855</v>
      </c>
      <c r="J209" s="739" t="s">
        <v>856</v>
      </c>
      <c r="K209" s="739" t="s">
        <v>857</v>
      </c>
      <c r="L209" s="741">
        <v>49.709999999999994</v>
      </c>
      <c r="M209" s="741">
        <v>2</v>
      </c>
      <c r="N209" s="742">
        <v>99.419999999999987</v>
      </c>
    </row>
    <row r="210" spans="1:14" ht="14.4" customHeight="1" x14ac:dyDescent="0.3">
      <c r="A210" s="737" t="s">
        <v>606</v>
      </c>
      <c r="B210" s="738" t="s">
        <v>2778</v>
      </c>
      <c r="C210" s="739" t="s">
        <v>616</v>
      </c>
      <c r="D210" s="740" t="s">
        <v>617</v>
      </c>
      <c r="E210" s="739" t="s">
        <v>652</v>
      </c>
      <c r="F210" s="740" t="s">
        <v>2779</v>
      </c>
      <c r="G210" s="739" t="s">
        <v>660</v>
      </c>
      <c r="H210" s="739" t="s">
        <v>858</v>
      </c>
      <c r="I210" s="739" t="s">
        <v>858</v>
      </c>
      <c r="J210" s="739" t="s">
        <v>859</v>
      </c>
      <c r="K210" s="739" t="s">
        <v>860</v>
      </c>
      <c r="L210" s="741">
        <v>84.730000000000032</v>
      </c>
      <c r="M210" s="741">
        <v>1</v>
      </c>
      <c r="N210" s="742">
        <v>84.730000000000032</v>
      </c>
    </row>
    <row r="211" spans="1:14" ht="14.4" customHeight="1" x14ac:dyDescent="0.3">
      <c r="A211" s="737" t="s">
        <v>606</v>
      </c>
      <c r="B211" s="738" t="s">
        <v>2778</v>
      </c>
      <c r="C211" s="739" t="s">
        <v>616</v>
      </c>
      <c r="D211" s="740" t="s">
        <v>617</v>
      </c>
      <c r="E211" s="739" t="s">
        <v>652</v>
      </c>
      <c r="F211" s="740" t="s">
        <v>2779</v>
      </c>
      <c r="G211" s="739" t="s">
        <v>660</v>
      </c>
      <c r="H211" s="739" t="s">
        <v>1225</v>
      </c>
      <c r="I211" s="739" t="s">
        <v>1225</v>
      </c>
      <c r="J211" s="739" t="s">
        <v>1226</v>
      </c>
      <c r="K211" s="739" t="s">
        <v>1227</v>
      </c>
      <c r="L211" s="741">
        <v>103.38</v>
      </c>
      <c r="M211" s="741">
        <v>1</v>
      </c>
      <c r="N211" s="742">
        <v>103.38</v>
      </c>
    </row>
    <row r="212" spans="1:14" ht="14.4" customHeight="1" x14ac:dyDescent="0.3">
      <c r="A212" s="737" t="s">
        <v>606</v>
      </c>
      <c r="B212" s="738" t="s">
        <v>2778</v>
      </c>
      <c r="C212" s="739" t="s">
        <v>616</v>
      </c>
      <c r="D212" s="740" t="s">
        <v>617</v>
      </c>
      <c r="E212" s="739" t="s">
        <v>652</v>
      </c>
      <c r="F212" s="740" t="s">
        <v>2779</v>
      </c>
      <c r="G212" s="739" t="s">
        <v>660</v>
      </c>
      <c r="H212" s="739" t="s">
        <v>863</v>
      </c>
      <c r="I212" s="739" t="s">
        <v>863</v>
      </c>
      <c r="J212" s="739" t="s">
        <v>864</v>
      </c>
      <c r="K212" s="739" t="s">
        <v>865</v>
      </c>
      <c r="L212" s="741">
        <v>49.709999999999994</v>
      </c>
      <c r="M212" s="741">
        <v>10</v>
      </c>
      <c r="N212" s="742">
        <v>497.09999999999991</v>
      </c>
    </row>
    <row r="213" spans="1:14" ht="14.4" customHeight="1" x14ac:dyDescent="0.3">
      <c r="A213" s="737" t="s">
        <v>606</v>
      </c>
      <c r="B213" s="738" t="s">
        <v>2778</v>
      </c>
      <c r="C213" s="739" t="s">
        <v>616</v>
      </c>
      <c r="D213" s="740" t="s">
        <v>617</v>
      </c>
      <c r="E213" s="739" t="s">
        <v>652</v>
      </c>
      <c r="F213" s="740" t="s">
        <v>2779</v>
      </c>
      <c r="G213" s="739" t="s">
        <v>660</v>
      </c>
      <c r="H213" s="739" t="s">
        <v>1228</v>
      </c>
      <c r="I213" s="739" t="s">
        <v>714</v>
      </c>
      <c r="J213" s="739" t="s">
        <v>1229</v>
      </c>
      <c r="K213" s="739" t="s">
        <v>1230</v>
      </c>
      <c r="L213" s="741">
        <v>115.90730385523395</v>
      </c>
      <c r="M213" s="741">
        <v>9</v>
      </c>
      <c r="N213" s="742">
        <v>1043.1657346971056</v>
      </c>
    </row>
    <row r="214" spans="1:14" ht="14.4" customHeight="1" x14ac:dyDescent="0.3">
      <c r="A214" s="737" t="s">
        <v>606</v>
      </c>
      <c r="B214" s="738" t="s">
        <v>2778</v>
      </c>
      <c r="C214" s="739" t="s">
        <v>616</v>
      </c>
      <c r="D214" s="740" t="s">
        <v>617</v>
      </c>
      <c r="E214" s="739" t="s">
        <v>652</v>
      </c>
      <c r="F214" s="740" t="s">
        <v>2779</v>
      </c>
      <c r="G214" s="739" t="s">
        <v>871</v>
      </c>
      <c r="H214" s="739" t="s">
        <v>1231</v>
      </c>
      <c r="I214" s="739" t="s">
        <v>1231</v>
      </c>
      <c r="J214" s="739" t="s">
        <v>1232</v>
      </c>
      <c r="K214" s="739" t="s">
        <v>1233</v>
      </c>
      <c r="L214" s="741">
        <v>12.060000000000004</v>
      </c>
      <c r="M214" s="741">
        <v>1</v>
      </c>
      <c r="N214" s="742">
        <v>12.060000000000004</v>
      </c>
    </row>
    <row r="215" spans="1:14" ht="14.4" customHeight="1" x14ac:dyDescent="0.3">
      <c r="A215" s="737" t="s">
        <v>606</v>
      </c>
      <c r="B215" s="738" t="s">
        <v>2778</v>
      </c>
      <c r="C215" s="739" t="s">
        <v>616</v>
      </c>
      <c r="D215" s="740" t="s">
        <v>617</v>
      </c>
      <c r="E215" s="739" t="s">
        <v>652</v>
      </c>
      <c r="F215" s="740" t="s">
        <v>2779</v>
      </c>
      <c r="G215" s="739" t="s">
        <v>871</v>
      </c>
      <c r="H215" s="739" t="s">
        <v>872</v>
      </c>
      <c r="I215" s="739" t="s">
        <v>873</v>
      </c>
      <c r="J215" s="739" t="s">
        <v>874</v>
      </c>
      <c r="K215" s="739" t="s">
        <v>875</v>
      </c>
      <c r="L215" s="741">
        <v>56.879999999999995</v>
      </c>
      <c r="M215" s="741">
        <v>18</v>
      </c>
      <c r="N215" s="742">
        <v>1023.8399999999999</v>
      </c>
    </row>
    <row r="216" spans="1:14" ht="14.4" customHeight="1" x14ac:dyDescent="0.3">
      <c r="A216" s="737" t="s">
        <v>606</v>
      </c>
      <c r="B216" s="738" t="s">
        <v>2778</v>
      </c>
      <c r="C216" s="739" t="s">
        <v>616</v>
      </c>
      <c r="D216" s="740" t="s">
        <v>617</v>
      </c>
      <c r="E216" s="739" t="s">
        <v>652</v>
      </c>
      <c r="F216" s="740" t="s">
        <v>2779</v>
      </c>
      <c r="G216" s="739" t="s">
        <v>871</v>
      </c>
      <c r="H216" s="739" t="s">
        <v>1234</v>
      </c>
      <c r="I216" s="739" t="s">
        <v>1235</v>
      </c>
      <c r="J216" s="739" t="s">
        <v>1236</v>
      </c>
      <c r="K216" s="739" t="s">
        <v>1237</v>
      </c>
      <c r="L216" s="741">
        <v>60.430000000000007</v>
      </c>
      <c r="M216" s="741">
        <v>3</v>
      </c>
      <c r="N216" s="742">
        <v>181.29000000000002</v>
      </c>
    </row>
    <row r="217" spans="1:14" ht="14.4" customHeight="1" x14ac:dyDescent="0.3">
      <c r="A217" s="737" t="s">
        <v>606</v>
      </c>
      <c r="B217" s="738" t="s">
        <v>2778</v>
      </c>
      <c r="C217" s="739" t="s">
        <v>616</v>
      </c>
      <c r="D217" s="740" t="s">
        <v>617</v>
      </c>
      <c r="E217" s="739" t="s">
        <v>652</v>
      </c>
      <c r="F217" s="740" t="s">
        <v>2779</v>
      </c>
      <c r="G217" s="739" t="s">
        <v>871</v>
      </c>
      <c r="H217" s="739" t="s">
        <v>1238</v>
      </c>
      <c r="I217" s="739" t="s">
        <v>1239</v>
      </c>
      <c r="J217" s="739" t="s">
        <v>874</v>
      </c>
      <c r="K217" s="739" t="s">
        <v>1240</v>
      </c>
      <c r="L217" s="741">
        <v>44.59</v>
      </c>
      <c r="M217" s="741">
        <v>2</v>
      </c>
      <c r="N217" s="742">
        <v>89.18</v>
      </c>
    </row>
    <row r="218" spans="1:14" ht="14.4" customHeight="1" x14ac:dyDescent="0.3">
      <c r="A218" s="737" t="s">
        <v>606</v>
      </c>
      <c r="B218" s="738" t="s">
        <v>2778</v>
      </c>
      <c r="C218" s="739" t="s">
        <v>616</v>
      </c>
      <c r="D218" s="740" t="s">
        <v>617</v>
      </c>
      <c r="E218" s="739" t="s">
        <v>652</v>
      </c>
      <c r="F218" s="740" t="s">
        <v>2779</v>
      </c>
      <c r="G218" s="739" t="s">
        <v>871</v>
      </c>
      <c r="H218" s="739" t="s">
        <v>880</v>
      </c>
      <c r="I218" s="739" t="s">
        <v>881</v>
      </c>
      <c r="J218" s="739" t="s">
        <v>882</v>
      </c>
      <c r="K218" s="739" t="s">
        <v>883</v>
      </c>
      <c r="L218" s="741">
        <v>81.263333333333321</v>
      </c>
      <c r="M218" s="741">
        <v>3</v>
      </c>
      <c r="N218" s="742">
        <v>243.78999999999996</v>
      </c>
    </row>
    <row r="219" spans="1:14" ht="14.4" customHeight="1" x14ac:dyDescent="0.3">
      <c r="A219" s="737" t="s">
        <v>606</v>
      </c>
      <c r="B219" s="738" t="s">
        <v>2778</v>
      </c>
      <c r="C219" s="739" t="s">
        <v>616</v>
      </c>
      <c r="D219" s="740" t="s">
        <v>617</v>
      </c>
      <c r="E219" s="739" t="s">
        <v>652</v>
      </c>
      <c r="F219" s="740" t="s">
        <v>2779</v>
      </c>
      <c r="G219" s="739" t="s">
        <v>871</v>
      </c>
      <c r="H219" s="739" t="s">
        <v>1241</v>
      </c>
      <c r="I219" s="739" t="s">
        <v>1242</v>
      </c>
      <c r="J219" s="739" t="s">
        <v>1243</v>
      </c>
      <c r="K219" s="739" t="s">
        <v>1244</v>
      </c>
      <c r="L219" s="741">
        <v>51.840286486043937</v>
      </c>
      <c r="M219" s="741">
        <v>2</v>
      </c>
      <c r="N219" s="742">
        <v>103.68057297208787</v>
      </c>
    </row>
    <row r="220" spans="1:14" ht="14.4" customHeight="1" x14ac:dyDescent="0.3">
      <c r="A220" s="737" t="s">
        <v>606</v>
      </c>
      <c r="B220" s="738" t="s">
        <v>2778</v>
      </c>
      <c r="C220" s="739" t="s">
        <v>616</v>
      </c>
      <c r="D220" s="740" t="s">
        <v>617</v>
      </c>
      <c r="E220" s="739" t="s">
        <v>652</v>
      </c>
      <c r="F220" s="740" t="s">
        <v>2779</v>
      </c>
      <c r="G220" s="739" t="s">
        <v>871</v>
      </c>
      <c r="H220" s="739" t="s">
        <v>1245</v>
      </c>
      <c r="I220" s="739" t="s">
        <v>1246</v>
      </c>
      <c r="J220" s="739" t="s">
        <v>1247</v>
      </c>
      <c r="K220" s="739" t="s">
        <v>1248</v>
      </c>
      <c r="L220" s="741">
        <v>58.740000000000009</v>
      </c>
      <c r="M220" s="741">
        <v>1</v>
      </c>
      <c r="N220" s="742">
        <v>58.740000000000009</v>
      </c>
    </row>
    <row r="221" spans="1:14" ht="14.4" customHeight="1" x14ac:dyDescent="0.3">
      <c r="A221" s="737" t="s">
        <v>606</v>
      </c>
      <c r="B221" s="738" t="s">
        <v>2778</v>
      </c>
      <c r="C221" s="739" t="s">
        <v>616</v>
      </c>
      <c r="D221" s="740" t="s">
        <v>617</v>
      </c>
      <c r="E221" s="739" t="s">
        <v>652</v>
      </c>
      <c r="F221" s="740" t="s">
        <v>2779</v>
      </c>
      <c r="G221" s="739" t="s">
        <v>871</v>
      </c>
      <c r="H221" s="739" t="s">
        <v>884</v>
      </c>
      <c r="I221" s="739" t="s">
        <v>885</v>
      </c>
      <c r="J221" s="739" t="s">
        <v>886</v>
      </c>
      <c r="K221" s="739" t="s">
        <v>887</v>
      </c>
      <c r="L221" s="741">
        <v>50.17</v>
      </c>
      <c r="M221" s="741">
        <v>4</v>
      </c>
      <c r="N221" s="742">
        <v>200.68</v>
      </c>
    </row>
    <row r="222" spans="1:14" ht="14.4" customHeight="1" x14ac:dyDescent="0.3">
      <c r="A222" s="737" t="s">
        <v>606</v>
      </c>
      <c r="B222" s="738" t="s">
        <v>2778</v>
      </c>
      <c r="C222" s="739" t="s">
        <v>616</v>
      </c>
      <c r="D222" s="740" t="s">
        <v>617</v>
      </c>
      <c r="E222" s="739" t="s">
        <v>652</v>
      </c>
      <c r="F222" s="740" t="s">
        <v>2779</v>
      </c>
      <c r="G222" s="739" t="s">
        <v>871</v>
      </c>
      <c r="H222" s="739" t="s">
        <v>1249</v>
      </c>
      <c r="I222" s="739" t="s">
        <v>1250</v>
      </c>
      <c r="J222" s="739" t="s">
        <v>1251</v>
      </c>
      <c r="K222" s="739" t="s">
        <v>1252</v>
      </c>
      <c r="L222" s="741">
        <v>61.529999999999987</v>
      </c>
      <c r="M222" s="741">
        <v>1</v>
      </c>
      <c r="N222" s="742">
        <v>61.529999999999987</v>
      </c>
    </row>
    <row r="223" spans="1:14" ht="14.4" customHeight="1" x14ac:dyDescent="0.3">
      <c r="A223" s="737" t="s">
        <v>606</v>
      </c>
      <c r="B223" s="738" t="s">
        <v>2778</v>
      </c>
      <c r="C223" s="739" t="s">
        <v>616</v>
      </c>
      <c r="D223" s="740" t="s">
        <v>617</v>
      </c>
      <c r="E223" s="739" t="s">
        <v>652</v>
      </c>
      <c r="F223" s="740" t="s">
        <v>2779</v>
      </c>
      <c r="G223" s="739" t="s">
        <v>871</v>
      </c>
      <c r="H223" s="739" t="s">
        <v>1253</v>
      </c>
      <c r="I223" s="739" t="s">
        <v>1254</v>
      </c>
      <c r="J223" s="739" t="s">
        <v>1255</v>
      </c>
      <c r="K223" s="739" t="s">
        <v>1256</v>
      </c>
      <c r="L223" s="741">
        <v>325.15999999999997</v>
      </c>
      <c r="M223" s="741">
        <v>5</v>
      </c>
      <c r="N223" s="742">
        <v>1625.7999999999997</v>
      </c>
    </row>
    <row r="224" spans="1:14" ht="14.4" customHeight="1" x14ac:dyDescent="0.3">
      <c r="A224" s="737" t="s">
        <v>606</v>
      </c>
      <c r="B224" s="738" t="s">
        <v>2778</v>
      </c>
      <c r="C224" s="739" t="s">
        <v>616</v>
      </c>
      <c r="D224" s="740" t="s">
        <v>617</v>
      </c>
      <c r="E224" s="739" t="s">
        <v>652</v>
      </c>
      <c r="F224" s="740" t="s">
        <v>2779</v>
      </c>
      <c r="G224" s="739" t="s">
        <v>871</v>
      </c>
      <c r="H224" s="739" t="s">
        <v>892</v>
      </c>
      <c r="I224" s="739" t="s">
        <v>893</v>
      </c>
      <c r="J224" s="739" t="s">
        <v>894</v>
      </c>
      <c r="K224" s="739" t="s">
        <v>895</v>
      </c>
      <c r="L224" s="741">
        <v>64.099999999999966</v>
      </c>
      <c r="M224" s="741">
        <v>2</v>
      </c>
      <c r="N224" s="742">
        <v>128.19999999999993</v>
      </c>
    </row>
    <row r="225" spans="1:14" ht="14.4" customHeight="1" x14ac:dyDescent="0.3">
      <c r="A225" s="737" t="s">
        <v>606</v>
      </c>
      <c r="B225" s="738" t="s">
        <v>2778</v>
      </c>
      <c r="C225" s="739" t="s">
        <v>616</v>
      </c>
      <c r="D225" s="740" t="s">
        <v>617</v>
      </c>
      <c r="E225" s="739" t="s">
        <v>652</v>
      </c>
      <c r="F225" s="740" t="s">
        <v>2779</v>
      </c>
      <c r="G225" s="739" t="s">
        <v>871</v>
      </c>
      <c r="H225" s="739" t="s">
        <v>1257</v>
      </c>
      <c r="I225" s="739" t="s">
        <v>1258</v>
      </c>
      <c r="J225" s="739" t="s">
        <v>1259</v>
      </c>
      <c r="K225" s="739" t="s">
        <v>1260</v>
      </c>
      <c r="L225" s="741">
        <v>90.379999999999981</v>
      </c>
      <c r="M225" s="741">
        <v>9</v>
      </c>
      <c r="N225" s="742">
        <v>813.41999999999985</v>
      </c>
    </row>
    <row r="226" spans="1:14" ht="14.4" customHeight="1" x14ac:dyDescent="0.3">
      <c r="A226" s="737" t="s">
        <v>606</v>
      </c>
      <c r="B226" s="738" t="s">
        <v>2778</v>
      </c>
      <c r="C226" s="739" t="s">
        <v>616</v>
      </c>
      <c r="D226" s="740" t="s">
        <v>617</v>
      </c>
      <c r="E226" s="739" t="s">
        <v>652</v>
      </c>
      <c r="F226" s="740" t="s">
        <v>2779</v>
      </c>
      <c r="G226" s="739" t="s">
        <v>871</v>
      </c>
      <c r="H226" s="739" t="s">
        <v>896</v>
      </c>
      <c r="I226" s="739" t="s">
        <v>896</v>
      </c>
      <c r="J226" s="739" t="s">
        <v>897</v>
      </c>
      <c r="K226" s="739" t="s">
        <v>898</v>
      </c>
      <c r="L226" s="741">
        <v>247.50001092823308</v>
      </c>
      <c r="M226" s="741">
        <v>8</v>
      </c>
      <c r="N226" s="742">
        <v>1980.0000874258646</v>
      </c>
    </row>
    <row r="227" spans="1:14" ht="14.4" customHeight="1" x14ac:dyDescent="0.3">
      <c r="A227" s="737" t="s">
        <v>606</v>
      </c>
      <c r="B227" s="738" t="s">
        <v>2778</v>
      </c>
      <c r="C227" s="739" t="s">
        <v>616</v>
      </c>
      <c r="D227" s="740" t="s">
        <v>617</v>
      </c>
      <c r="E227" s="739" t="s">
        <v>652</v>
      </c>
      <c r="F227" s="740" t="s">
        <v>2779</v>
      </c>
      <c r="G227" s="739" t="s">
        <v>871</v>
      </c>
      <c r="H227" s="739" t="s">
        <v>1261</v>
      </c>
      <c r="I227" s="739" t="s">
        <v>1261</v>
      </c>
      <c r="J227" s="739" t="s">
        <v>1262</v>
      </c>
      <c r="K227" s="739" t="s">
        <v>1263</v>
      </c>
      <c r="L227" s="741">
        <v>57.695000000000007</v>
      </c>
      <c r="M227" s="741">
        <v>1</v>
      </c>
      <c r="N227" s="742">
        <v>57.695000000000007</v>
      </c>
    </row>
    <row r="228" spans="1:14" ht="14.4" customHeight="1" x14ac:dyDescent="0.3">
      <c r="A228" s="737" t="s">
        <v>606</v>
      </c>
      <c r="B228" s="738" t="s">
        <v>2778</v>
      </c>
      <c r="C228" s="739" t="s">
        <v>616</v>
      </c>
      <c r="D228" s="740" t="s">
        <v>617</v>
      </c>
      <c r="E228" s="739" t="s">
        <v>902</v>
      </c>
      <c r="F228" s="740" t="s">
        <v>2780</v>
      </c>
      <c r="G228" s="739" t="s">
        <v>871</v>
      </c>
      <c r="H228" s="739" t="s">
        <v>936</v>
      </c>
      <c r="I228" s="739" t="s">
        <v>937</v>
      </c>
      <c r="J228" s="739" t="s">
        <v>938</v>
      </c>
      <c r="K228" s="739" t="s">
        <v>939</v>
      </c>
      <c r="L228" s="741">
        <v>86.83</v>
      </c>
      <c r="M228" s="741">
        <v>10</v>
      </c>
      <c r="N228" s="742">
        <v>868.3</v>
      </c>
    </row>
    <row r="229" spans="1:14" ht="14.4" customHeight="1" x14ac:dyDescent="0.3">
      <c r="A229" s="737" t="s">
        <v>606</v>
      </c>
      <c r="B229" s="738" t="s">
        <v>2778</v>
      </c>
      <c r="C229" s="739" t="s">
        <v>616</v>
      </c>
      <c r="D229" s="740" t="s">
        <v>617</v>
      </c>
      <c r="E229" s="739" t="s">
        <v>902</v>
      </c>
      <c r="F229" s="740" t="s">
        <v>2780</v>
      </c>
      <c r="G229" s="739" t="s">
        <v>871</v>
      </c>
      <c r="H229" s="739" t="s">
        <v>1264</v>
      </c>
      <c r="I229" s="739" t="s">
        <v>1264</v>
      </c>
      <c r="J229" s="739" t="s">
        <v>1265</v>
      </c>
      <c r="K229" s="739" t="s">
        <v>1266</v>
      </c>
      <c r="L229" s="741">
        <v>122.69</v>
      </c>
      <c r="M229" s="741">
        <v>2</v>
      </c>
      <c r="N229" s="742">
        <v>245.38</v>
      </c>
    </row>
    <row r="230" spans="1:14" ht="14.4" customHeight="1" x14ac:dyDescent="0.3">
      <c r="A230" s="737" t="s">
        <v>606</v>
      </c>
      <c r="B230" s="738" t="s">
        <v>2778</v>
      </c>
      <c r="C230" s="739" t="s">
        <v>616</v>
      </c>
      <c r="D230" s="740" t="s">
        <v>617</v>
      </c>
      <c r="E230" s="739" t="s">
        <v>902</v>
      </c>
      <c r="F230" s="740" t="s">
        <v>2780</v>
      </c>
      <c r="G230" s="739" t="s">
        <v>871</v>
      </c>
      <c r="H230" s="739" t="s">
        <v>1267</v>
      </c>
      <c r="I230" s="739" t="s">
        <v>1267</v>
      </c>
      <c r="J230" s="739" t="s">
        <v>1268</v>
      </c>
      <c r="K230" s="739" t="s">
        <v>1266</v>
      </c>
      <c r="L230" s="741">
        <v>122.69</v>
      </c>
      <c r="M230" s="741">
        <v>1</v>
      </c>
      <c r="N230" s="742">
        <v>122.69</v>
      </c>
    </row>
    <row r="231" spans="1:14" ht="14.4" customHeight="1" x14ac:dyDescent="0.3">
      <c r="A231" s="737" t="s">
        <v>606</v>
      </c>
      <c r="B231" s="738" t="s">
        <v>2778</v>
      </c>
      <c r="C231" s="739" t="s">
        <v>616</v>
      </c>
      <c r="D231" s="740" t="s">
        <v>617</v>
      </c>
      <c r="E231" s="739" t="s">
        <v>902</v>
      </c>
      <c r="F231" s="740" t="s">
        <v>2780</v>
      </c>
      <c r="G231" s="739" t="s">
        <v>871</v>
      </c>
      <c r="H231" s="739" t="s">
        <v>1269</v>
      </c>
      <c r="I231" s="739" t="s">
        <v>1269</v>
      </c>
      <c r="J231" s="739" t="s">
        <v>1270</v>
      </c>
      <c r="K231" s="739" t="s">
        <v>1266</v>
      </c>
      <c r="L231" s="741">
        <v>129.97</v>
      </c>
      <c r="M231" s="741">
        <v>3</v>
      </c>
      <c r="N231" s="742">
        <v>389.90999999999997</v>
      </c>
    </row>
    <row r="232" spans="1:14" ht="14.4" customHeight="1" x14ac:dyDescent="0.3">
      <c r="A232" s="737" t="s">
        <v>606</v>
      </c>
      <c r="B232" s="738" t="s">
        <v>2778</v>
      </c>
      <c r="C232" s="739" t="s">
        <v>616</v>
      </c>
      <c r="D232" s="740" t="s">
        <v>617</v>
      </c>
      <c r="E232" s="739" t="s">
        <v>902</v>
      </c>
      <c r="F232" s="740" t="s">
        <v>2780</v>
      </c>
      <c r="G232" s="739" t="s">
        <v>871</v>
      </c>
      <c r="H232" s="739" t="s">
        <v>1271</v>
      </c>
      <c r="I232" s="739" t="s">
        <v>1271</v>
      </c>
      <c r="J232" s="739" t="s">
        <v>1272</v>
      </c>
      <c r="K232" s="739" t="s">
        <v>1266</v>
      </c>
      <c r="L232" s="741">
        <v>129.97</v>
      </c>
      <c r="M232" s="741">
        <v>3</v>
      </c>
      <c r="N232" s="742">
        <v>389.90999999999997</v>
      </c>
    </row>
    <row r="233" spans="1:14" ht="14.4" customHeight="1" x14ac:dyDescent="0.3">
      <c r="A233" s="737" t="s">
        <v>606</v>
      </c>
      <c r="B233" s="738" t="s">
        <v>2778</v>
      </c>
      <c r="C233" s="739" t="s">
        <v>616</v>
      </c>
      <c r="D233" s="740" t="s">
        <v>617</v>
      </c>
      <c r="E233" s="739" t="s">
        <v>946</v>
      </c>
      <c r="F233" s="740" t="s">
        <v>2781</v>
      </c>
      <c r="G233" s="739" t="s">
        <v>660</v>
      </c>
      <c r="H233" s="739" t="s">
        <v>947</v>
      </c>
      <c r="I233" s="739" t="s">
        <v>947</v>
      </c>
      <c r="J233" s="739" t="s">
        <v>948</v>
      </c>
      <c r="K233" s="739" t="s">
        <v>949</v>
      </c>
      <c r="L233" s="741">
        <v>57.990487804878043</v>
      </c>
      <c r="M233" s="741">
        <v>4.1000000000000005</v>
      </c>
      <c r="N233" s="742">
        <v>237.761</v>
      </c>
    </row>
    <row r="234" spans="1:14" ht="14.4" customHeight="1" x14ac:dyDescent="0.3">
      <c r="A234" s="737" t="s">
        <v>606</v>
      </c>
      <c r="B234" s="738" t="s">
        <v>2778</v>
      </c>
      <c r="C234" s="739" t="s">
        <v>616</v>
      </c>
      <c r="D234" s="740" t="s">
        <v>617</v>
      </c>
      <c r="E234" s="739" t="s">
        <v>946</v>
      </c>
      <c r="F234" s="740" t="s">
        <v>2781</v>
      </c>
      <c r="G234" s="739" t="s">
        <v>660</v>
      </c>
      <c r="H234" s="739" t="s">
        <v>1273</v>
      </c>
      <c r="I234" s="739" t="s">
        <v>1274</v>
      </c>
      <c r="J234" s="739" t="s">
        <v>1275</v>
      </c>
      <c r="K234" s="739" t="s">
        <v>1276</v>
      </c>
      <c r="L234" s="741">
        <v>51.040000000000013</v>
      </c>
      <c r="M234" s="741">
        <v>3</v>
      </c>
      <c r="N234" s="742">
        <v>153.12000000000003</v>
      </c>
    </row>
    <row r="235" spans="1:14" ht="14.4" customHeight="1" x14ac:dyDescent="0.3">
      <c r="A235" s="737" t="s">
        <v>606</v>
      </c>
      <c r="B235" s="738" t="s">
        <v>2778</v>
      </c>
      <c r="C235" s="739" t="s">
        <v>616</v>
      </c>
      <c r="D235" s="740" t="s">
        <v>617</v>
      </c>
      <c r="E235" s="739" t="s">
        <v>946</v>
      </c>
      <c r="F235" s="740" t="s">
        <v>2781</v>
      </c>
      <c r="G235" s="739" t="s">
        <v>660</v>
      </c>
      <c r="H235" s="739" t="s">
        <v>950</v>
      </c>
      <c r="I235" s="739" t="s">
        <v>951</v>
      </c>
      <c r="J235" s="739" t="s">
        <v>952</v>
      </c>
      <c r="K235" s="739" t="s">
        <v>685</v>
      </c>
      <c r="L235" s="741">
        <v>67.740000000000009</v>
      </c>
      <c r="M235" s="741">
        <v>2</v>
      </c>
      <c r="N235" s="742">
        <v>135.48000000000002</v>
      </c>
    </row>
    <row r="236" spans="1:14" ht="14.4" customHeight="1" x14ac:dyDescent="0.3">
      <c r="A236" s="737" t="s">
        <v>606</v>
      </c>
      <c r="B236" s="738" t="s">
        <v>2778</v>
      </c>
      <c r="C236" s="739" t="s">
        <v>616</v>
      </c>
      <c r="D236" s="740" t="s">
        <v>617</v>
      </c>
      <c r="E236" s="739" t="s">
        <v>946</v>
      </c>
      <c r="F236" s="740" t="s">
        <v>2781</v>
      </c>
      <c r="G236" s="739" t="s">
        <v>660</v>
      </c>
      <c r="H236" s="739" t="s">
        <v>1277</v>
      </c>
      <c r="I236" s="739" t="s">
        <v>1278</v>
      </c>
      <c r="J236" s="739" t="s">
        <v>1279</v>
      </c>
      <c r="K236" s="739" t="s">
        <v>1280</v>
      </c>
      <c r="L236" s="741">
        <v>25.629999999999992</v>
      </c>
      <c r="M236" s="741">
        <v>2</v>
      </c>
      <c r="N236" s="742">
        <v>51.259999999999984</v>
      </c>
    </row>
    <row r="237" spans="1:14" ht="14.4" customHeight="1" x14ac:dyDescent="0.3">
      <c r="A237" s="737" t="s">
        <v>606</v>
      </c>
      <c r="B237" s="738" t="s">
        <v>2778</v>
      </c>
      <c r="C237" s="739" t="s">
        <v>616</v>
      </c>
      <c r="D237" s="740" t="s">
        <v>617</v>
      </c>
      <c r="E237" s="739" t="s">
        <v>946</v>
      </c>
      <c r="F237" s="740" t="s">
        <v>2781</v>
      </c>
      <c r="G237" s="739" t="s">
        <v>660</v>
      </c>
      <c r="H237" s="739" t="s">
        <v>1281</v>
      </c>
      <c r="I237" s="739" t="s">
        <v>1282</v>
      </c>
      <c r="J237" s="739" t="s">
        <v>1283</v>
      </c>
      <c r="K237" s="739" t="s">
        <v>1284</v>
      </c>
      <c r="L237" s="741">
        <v>31.890000000000015</v>
      </c>
      <c r="M237" s="741">
        <v>1</v>
      </c>
      <c r="N237" s="742">
        <v>31.890000000000015</v>
      </c>
    </row>
    <row r="238" spans="1:14" ht="14.4" customHeight="1" x14ac:dyDescent="0.3">
      <c r="A238" s="737" t="s">
        <v>606</v>
      </c>
      <c r="B238" s="738" t="s">
        <v>2778</v>
      </c>
      <c r="C238" s="739" t="s">
        <v>616</v>
      </c>
      <c r="D238" s="740" t="s">
        <v>617</v>
      </c>
      <c r="E238" s="739" t="s">
        <v>946</v>
      </c>
      <c r="F238" s="740" t="s">
        <v>2781</v>
      </c>
      <c r="G238" s="739" t="s">
        <v>660</v>
      </c>
      <c r="H238" s="739" t="s">
        <v>1285</v>
      </c>
      <c r="I238" s="739" t="s">
        <v>1285</v>
      </c>
      <c r="J238" s="739" t="s">
        <v>1286</v>
      </c>
      <c r="K238" s="739" t="s">
        <v>1287</v>
      </c>
      <c r="L238" s="741">
        <v>264</v>
      </c>
      <c r="M238" s="741">
        <v>1.4</v>
      </c>
      <c r="N238" s="742">
        <v>369.59999999999997</v>
      </c>
    </row>
    <row r="239" spans="1:14" ht="14.4" customHeight="1" x14ac:dyDescent="0.3">
      <c r="A239" s="737" t="s">
        <v>606</v>
      </c>
      <c r="B239" s="738" t="s">
        <v>2778</v>
      </c>
      <c r="C239" s="739" t="s">
        <v>616</v>
      </c>
      <c r="D239" s="740" t="s">
        <v>617</v>
      </c>
      <c r="E239" s="739" t="s">
        <v>946</v>
      </c>
      <c r="F239" s="740" t="s">
        <v>2781</v>
      </c>
      <c r="G239" s="739" t="s">
        <v>660</v>
      </c>
      <c r="H239" s="739" t="s">
        <v>953</v>
      </c>
      <c r="I239" s="739" t="s">
        <v>954</v>
      </c>
      <c r="J239" s="739" t="s">
        <v>955</v>
      </c>
      <c r="K239" s="739" t="s">
        <v>956</v>
      </c>
      <c r="L239" s="741">
        <v>181.50000000000006</v>
      </c>
      <c r="M239" s="741">
        <v>13.399999999999999</v>
      </c>
      <c r="N239" s="742">
        <v>2432.1000000000004</v>
      </c>
    </row>
    <row r="240" spans="1:14" ht="14.4" customHeight="1" x14ac:dyDescent="0.3">
      <c r="A240" s="737" t="s">
        <v>606</v>
      </c>
      <c r="B240" s="738" t="s">
        <v>2778</v>
      </c>
      <c r="C240" s="739" t="s">
        <v>616</v>
      </c>
      <c r="D240" s="740" t="s">
        <v>617</v>
      </c>
      <c r="E240" s="739" t="s">
        <v>946</v>
      </c>
      <c r="F240" s="740" t="s">
        <v>2781</v>
      </c>
      <c r="G240" s="739" t="s">
        <v>660</v>
      </c>
      <c r="H240" s="739" t="s">
        <v>1288</v>
      </c>
      <c r="I240" s="739" t="s">
        <v>1289</v>
      </c>
      <c r="J240" s="739" t="s">
        <v>1226</v>
      </c>
      <c r="K240" s="739" t="s">
        <v>1290</v>
      </c>
      <c r="L240" s="741">
        <v>233.71999999999997</v>
      </c>
      <c r="M240" s="741">
        <v>1</v>
      </c>
      <c r="N240" s="742">
        <v>233.71999999999997</v>
      </c>
    </row>
    <row r="241" spans="1:14" ht="14.4" customHeight="1" x14ac:dyDescent="0.3">
      <c r="A241" s="737" t="s">
        <v>606</v>
      </c>
      <c r="B241" s="738" t="s">
        <v>2778</v>
      </c>
      <c r="C241" s="739" t="s">
        <v>616</v>
      </c>
      <c r="D241" s="740" t="s">
        <v>617</v>
      </c>
      <c r="E241" s="739" t="s">
        <v>946</v>
      </c>
      <c r="F241" s="740" t="s">
        <v>2781</v>
      </c>
      <c r="G241" s="739" t="s">
        <v>660</v>
      </c>
      <c r="H241" s="739" t="s">
        <v>1291</v>
      </c>
      <c r="I241" s="739" t="s">
        <v>1292</v>
      </c>
      <c r="J241" s="739" t="s">
        <v>1293</v>
      </c>
      <c r="K241" s="739" t="s">
        <v>685</v>
      </c>
      <c r="L241" s="741">
        <v>60.010000000000012</v>
      </c>
      <c r="M241" s="741">
        <v>1</v>
      </c>
      <c r="N241" s="742">
        <v>60.010000000000012</v>
      </c>
    </row>
    <row r="242" spans="1:14" ht="14.4" customHeight="1" x14ac:dyDescent="0.3">
      <c r="A242" s="737" t="s">
        <v>606</v>
      </c>
      <c r="B242" s="738" t="s">
        <v>2778</v>
      </c>
      <c r="C242" s="739" t="s">
        <v>616</v>
      </c>
      <c r="D242" s="740" t="s">
        <v>617</v>
      </c>
      <c r="E242" s="739" t="s">
        <v>946</v>
      </c>
      <c r="F242" s="740" t="s">
        <v>2781</v>
      </c>
      <c r="G242" s="739" t="s">
        <v>660</v>
      </c>
      <c r="H242" s="739" t="s">
        <v>965</v>
      </c>
      <c r="I242" s="739" t="s">
        <v>965</v>
      </c>
      <c r="J242" s="739" t="s">
        <v>966</v>
      </c>
      <c r="K242" s="739" t="s">
        <v>967</v>
      </c>
      <c r="L242" s="741">
        <v>179.57499999999996</v>
      </c>
      <c r="M242" s="741">
        <v>12</v>
      </c>
      <c r="N242" s="742">
        <v>2154.8999999999996</v>
      </c>
    </row>
    <row r="243" spans="1:14" ht="14.4" customHeight="1" x14ac:dyDescent="0.3">
      <c r="A243" s="737" t="s">
        <v>606</v>
      </c>
      <c r="B243" s="738" t="s">
        <v>2778</v>
      </c>
      <c r="C243" s="739" t="s">
        <v>616</v>
      </c>
      <c r="D243" s="740" t="s">
        <v>617</v>
      </c>
      <c r="E243" s="739" t="s">
        <v>946</v>
      </c>
      <c r="F243" s="740" t="s">
        <v>2781</v>
      </c>
      <c r="G243" s="739" t="s">
        <v>660</v>
      </c>
      <c r="H243" s="739" t="s">
        <v>1294</v>
      </c>
      <c r="I243" s="739" t="s">
        <v>1295</v>
      </c>
      <c r="J243" s="739" t="s">
        <v>1296</v>
      </c>
      <c r="K243" s="739" t="s">
        <v>1297</v>
      </c>
      <c r="L243" s="741">
        <v>59.820000000000007</v>
      </c>
      <c r="M243" s="741">
        <v>0.5</v>
      </c>
      <c r="N243" s="742">
        <v>29.910000000000004</v>
      </c>
    </row>
    <row r="244" spans="1:14" ht="14.4" customHeight="1" x14ac:dyDescent="0.3">
      <c r="A244" s="737" t="s">
        <v>606</v>
      </c>
      <c r="B244" s="738" t="s">
        <v>2778</v>
      </c>
      <c r="C244" s="739" t="s">
        <v>616</v>
      </c>
      <c r="D244" s="740" t="s">
        <v>617</v>
      </c>
      <c r="E244" s="739" t="s">
        <v>946</v>
      </c>
      <c r="F244" s="740" t="s">
        <v>2781</v>
      </c>
      <c r="G244" s="739" t="s">
        <v>660</v>
      </c>
      <c r="H244" s="739" t="s">
        <v>1298</v>
      </c>
      <c r="I244" s="739" t="s">
        <v>1299</v>
      </c>
      <c r="J244" s="739" t="s">
        <v>1300</v>
      </c>
      <c r="K244" s="739" t="s">
        <v>1301</v>
      </c>
      <c r="L244" s="741">
        <v>29.72</v>
      </c>
      <c r="M244" s="741">
        <v>6</v>
      </c>
      <c r="N244" s="742">
        <v>178.32</v>
      </c>
    </row>
    <row r="245" spans="1:14" ht="14.4" customHeight="1" x14ac:dyDescent="0.3">
      <c r="A245" s="737" t="s">
        <v>606</v>
      </c>
      <c r="B245" s="738" t="s">
        <v>2778</v>
      </c>
      <c r="C245" s="739" t="s">
        <v>616</v>
      </c>
      <c r="D245" s="740" t="s">
        <v>617</v>
      </c>
      <c r="E245" s="739" t="s">
        <v>946</v>
      </c>
      <c r="F245" s="740" t="s">
        <v>2781</v>
      </c>
      <c r="G245" s="739" t="s">
        <v>660</v>
      </c>
      <c r="H245" s="739" t="s">
        <v>1302</v>
      </c>
      <c r="I245" s="739" t="s">
        <v>1303</v>
      </c>
      <c r="J245" s="739" t="s">
        <v>1304</v>
      </c>
      <c r="K245" s="739" t="s">
        <v>1305</v>
      </c>
      <c r="L245" s="741">
        <v>23.520000000000003</v>
      </c>
      <c r="M245" s="741">
        <v>4</v>
      </c>
      <c r="N245" s="742">
        <v>94.080000000000013</v>
      </c>
    </row>
    <row r="246" spans="1:14" ht="14.4" customHeight="1" x14ac:dyDescent="0.3">
      <c r="A246" s="737" t="s">
        <v>606</v>
      </c>
      <c r="B246" s="738" t="s">
        <v>2778</v>
      </c>
      <c r="C246" s="739" t="s">
        <v>616</v>
      </c>
      <c r="D246" s="740" t="s">
        <v>617</v>
      </c>
      <c r="E246" s="739" t="s">
        <v>946</v>
      </c>
      <c r="F246" s="740" t="s">
        <v>2781</v>
      </c>
      <c r="G246" s="739" t="s">
        <v>660</v>
      </c>
      <c r="H246" s="739" t="s">
        <v>972</v>
      </c>
      <c r="I246" s="739" t="s">
        <v>973</v>
      </c>
      <c r="J246" s="739" t="s">
        <v>974</v>
      </c>
      <c r="K246" s="739" t="s">
        <v>975</v>
      </c>
      <c r="L246" s="741">
        <v>100.61</v>
      </c>
      <c r="M246" s="741">
        <v>3</v>
      </c>
      <c r="N246" s="742">
        <v>301.83</v>
      </c>
    </row>
    <row r="247" spans="1:14" ht="14.4" customHeight="1" x14ac:dyDescent="0.3">
      <c r="A247" s="737" t="s">
        <v>606</v>
      </c>
      <c r="B247" s="738" t="s">
        <v>2778</v>
      </c>
      <c r="C247" s="739" t="s">
        <v>616</v>
      </c>
      <c r="D247" s="740" t="s">
        <v>617</v>
      </c>
      <c r="E247" s="739" t="s">
        <v>946</v>
      </c>
      <c r="F247" s="740" t="s">
        <v>2781</v>
      </c>
      <c r="G247" s="739" t="s">
        <v>660</v>
      </c>
      <c r="H247" s="739" t="s">
        <v>1306</v>
      </c>
      <c r="I247" s="739" t="s">
        <v>1306</v>
      </c>
      <c r="J247" s="739" t="s">
        <v>1307</v>
      </c>
      <c r="K247" s="739" t="s">
        <v>851</v>
      </c>
      <c r="L247" s="741">
        <v>155.3132358165202</v>
      </c>
      <c r="M247" s="741">
        <v>1.9</v>
      </c>
      <c r="N247" s="742">
        <v>295.09514805138838</v>
      </c>
    </row>
    <row r="248" spans="1:14" ht="14.4" customHeight="1" x14ac:dyDescent="0.3">
      <c r="A248" s="737" t="s">
        <v>606</v>
      </c>
      <c r="B248" s="738" t="s">
        <v>2778</v>
      </c>
      <c r="C248" s="739" t="s">
        <v>616</v>
      </c>
      <c r="D248" s="740" t="s">
        <v>617</v>
      </c>
      <c r="E248" s="739" t="s">
        <v>946</v>
      </c>
      <c r="F248" s="740" t="s">
        <v>2781</v>
      </c>
      <c r="G248" s="739" t="s">
        <v>660</v>
      </c>
      <c r="H248" s="739" t="s">
        <v>991</v>
      </c>
      <c r="I248" s="739" t="s">
        <v>991</v>
      </c>
      <c r="J248" s="739" t="s">
        <v>992</v>
      </c>
      <c r="K248" s="739" t="s">
        <v>993</v>
      </c>
      <c r="L248" s="741">
        <v>156.75</v>
      </c>
      <c r="M248" s="741">
        <v>6.1000000000000005</v>
      </c>
      <c r="N248" s="742">
        <v>956.17500000000007</v>
      </c>
    </row>
    <row r="249" spans="1:14" ht="14.4" customHeight="1" x14ac:dyDescent="0.3">
      <c r="A249" s="737" t="s">
        <v>606</v>
      </c>
      <c r="B249" s="738" t="s">
        <v>2778</v>
      </c>
      <c r="C249" s="739" t="s">
        <v>616</v>
      </c>
      <c r="D249" s="740" t="s">
        <v>617</v>
      </c>
      <c r="E249" s="739" t="s">
        <v>946</v>
      </c>
      <c r="F249" s="740" t="s">
        <v>2781</v>
      </c>
      <c r="G249" s="739" t="s">
        <v>660</v>
      </c>
      <c r="H249" s="739" t="s">
        <v>1308</v>
      </c>
      <c r="I249" s="739" t="s">
        <v>1308</v>
      </c>
      <c r="J249" s="739" t="s">
        <v>1309</v>
      </c>
      <c r="K249" s="739" t="s">
        <v>1310</v>
      </c>
      <c r="L249" s="741">
        <v>217.8</v>
      </c>
      <c r="M249" s="741">
        <v>1</v>
      </c>
      <c r="N249" s="742">
        <v>217.8</v>
      </c>
    </row>
    <row r="250" spans="1:14" ht="14.4" customHeight="1" x14ac:dyDescent="0.3">
      <c r="A250" s="737" t="s">
        <v>606</v>
      </c>
      <c r="B250" s="738" t="s">
        <v>2778</v>
      </c>
      <c r="C250" s="739" t="s">
        <v>616</v>
      </c>
      <c r="D250" s="740" t="s">
        <v>617</v>
      </c>
      <c r="E250" s="739" t="s">
        <v>946</v>
      </c>
      <c r="F250" s="740" t="s">
        <v>2781</v>
      </c>
      <c r="G250" s="739" t="s">
        <v>660</v>
      </c>
      <c r="H250" s="739" t="s">
        <v>1311</v>
      </c>
      <c r="I250" s="739" t="s">
        <v>1312</v>
      </c>
      <c r="J250" s="739" t="s">
        <v>1313</v>
      </c>
      <c r="K250" s="739"/>
      <c r="L250" s="741">
        <v>155.1</v>
      </c>
      <c r="M250" s="741">
        <v>0.6</v>
      </c>
      <c r="N250" s="742">
        <v>93.059999999999988</v>
      </c>
    </row>
    <row r="251" spans="1:14" ht="14.4" customHeight="1" x14ac:dyDescent="0.3">
      <c r="A251" s="737" t="s">
        <v>606</v>
      </c>
      <c r="B251" s="738" t="s">
        <v>2778</v>
      </c>
      <c r="C251" s="739" t="s">
        <v>616</v>
      </c>
      <c r="D251" s="740" t="s">
        <v>617</v>
      </c>
      <c r="E251" s="739" t="s">
        <v>946</v>
      </c>
      <c r="F251" s="740" t="s">
        <v>2781</v>
      </c>
      <c r="G251" s="739" t="s">
        <v>660</v>
      </c>
      <c r="H251" s="739" t="s">
        <v>1314</v>
      </c>
      <c r="I251" s="739" t="s">
        <v>1314</v>
      </c>
      <c r="J251" s="739" t="s">
        <v>1315</v>
      </c>
      <c r="K251" s="739" t="s">
        <v>1316</v>
      </c>
      <c r="L251" s="741">
        <v>609.49770652713221</v>
      </c>
      <c r="M251" s="741">
        <v>3.8000000000000003</v>
      </c>
      <c r="N251" s="742">
        <v>2316.0912848031026</v>
      </c>
    </row>
    <row r="252" spans="1:14" ht="14.4" customHeight="1" x14ac:dyDescent="0.3">
      <c r="A252" s="737" t="s">
        <v>606</v>
      </c>
      <c r="B252" s="738" t="s">
        <v>2778</v>
      </c>
      <c r="C252" s="739" t="s">
        <v>616</v>
      </c>
      <c r="D252" s="740" t="s">
        <v>617</v>
      </c>
      <c r="E252" s="739" t="s">
        <v>946</v>
      </c>
      <c r="F252" s="740" t="s">
        <v>2781</v>
      </c>
      <c r="G252" s="739" t="s">
        <v>660</v>
      </c>
      <c r="H252" s="739" t="s">
        <v>1317</v>
      </c>
      <c r="I252" s="739" t="s">
        <v>1317</v>
      </c>
      <c r="J252" s="739" t="s">
        <v>1318</v>
      </c>
      <c r="K252" s="739" t="s">
        <v>1319</v>
      </c>
      <c r="L252" s="741">
        <v>138.34999999999991</v>
      </c>
      <c r="M252" s="741">
        <v>0.6</v>
      </c>
      <c r="N252" s="742">
        <v>83.009999999999948</v>
      </c>
    </row>
    <row r="253" spans="1:14" ht="14.4" customHeight="1" x14ac:dyDescent="0.3">
      <c r="A253" s="737" t="s">
        <v>606</v>
      </c>
      <c r="B253" s="738" t="s">
        <v>2778</v>
      </c>
      <c r="C253" s="739" t="s">
        <v>616</v>
      </c>
      <c r="D253" s="740" t="s">
        <v>617</v>
      </c>
      <c r="E253" s="739" t="s">
        <v>946</v>
      </c>
      <c r="F253" s="740" t="s">
        <v>2781</v>
      </c>
      <c r="G253" s="739" t="s">
        <v>871</v>
      </c>
      <c r="H253" s="739" t="s">
        <v>1320</v>
      </c>
      <c r="I253" s="739" t="s">
        <v>1321</v>
      </c>
      <c r="J253" s="739" t="s">
        <v>1322</v>
      </c>
      <c r="K253" s="739" t="s">
        <v>1323</v>
      </c>
      <c r="L253" s="741">
        <v>114.93000000000002</v>
      </c>
      <c r="M253" s="741">
        <v>3</v>
      </c>
      <c r="N253" s="742">
        <v>344.79000000000008</v>
      </c>
    </row>
    <row r="254" spans="1:14" ht="14.4" customHeight="1" x14ac:dyDescent="0.3">
      <c r="A254" s="737" t="s">
        <v>606</v>
      </c>
      <c r="B254" s="738" t="s">
        <v>2778</v>
      </c>
      <c r="C254" s="739" t="s">
        <v>616</v>
      </c>
      <c r="D254" s="740" t="s">
        <v>617</v>
      </c>
      <c r="E254" s="739" t="s">
        <v>946</v>
      </c>
      <c r="F254" s="740" t="s">
        <v>2781</v>
      </c>
      <c r="G254" s="739" t="s">
        <v>871</v>
      </c>
      <c r="H254" s="739" t="s">
        <v>1324</v>
      </c>
      <c r="I254" s="739" t="s">
        <v>1325</v>
      </c>
      <c r="J254" s="739" t="s">
        <v>1326</v>
      </c>
      <c r="K254" s="739" t="s">
        <v>1327</v>
      </c>
      <c r="L254" s="741">
        <v>111.31999999999995</v>
      </c>
      <c r="M254" s="741">
        <v>1</v>
      </c>
      <c r="N254" s="742">
        <v>111.31999999999995</v>
      </c>
    </row>
    <row r="255" spans="1:14" ht="14.4" customHeight="1" x14ac:dyDescent="0.3">
      <c r="A255" s="737" t="s">
        <v>606</v>
      </c>
      <c r="B255" s="738" t="s">
        <v>2778</v>
      </c>
      <c r="C255" s="739" t="s">
        <v>616</v>
      </c>
      <c r="D255" s="740" t="s">
        <v>617</v>
      </c>
      <c r="E255" s="739" t="s">
        <v>946</v>
      </c>
      <c r="F255" s="740" t="s">
        <v>2781</v>
      </c>
      <c r="G255" s="739" t="s">
        <v>871</v>
      </c>
      <c r="H255" s="739" t="s">
        <v>1328</v>
      </c>
      <c r="I255" s="739" t="s">
        <v>1329</v>
      </c>
      <c r="J255" s="739" t="s">
        <v>1326</v>
      </c>
      <c r="K255" s="739" t="s">
        <v>1330</v>
      </c>
      <c r="L255" s="741">
        <v>101.42000000000002</v>
      </c>
      <c r="M255" s="741">
        <v>2</v>
      </c>
      <c r="N255" s="742">
        <v>202.84000000000003</v>
      </c>
    </row>
    <row r="256" spans="1:14" ht="14.4" customHeight="1" x14ac:dyDescent="0.3">
      <c r="A256" s="737" t="s">
        <v>606</v>
      </c>
      <c r="B256" s="738" t="s">
        <v>2778</v>
      </c>
      <c r="C256" s="739" t="s">
        <v>616</v>
      </c>
      <c r="D256" s="740" t="s">
        <v>617</v>
      </c>
      <c r="E256" s="739" t="s">
        <v>946</v>
      </c>
      <c r="F256" s="740" t="s">
        <v>2781</v>
      </c>
      <c r="G256" s="739" t="s">
        <v>871</v>
      </c>
      <c r="H256" s="739" t="s">
        <v>1006</v>
      </c>
      <c r="I256" s="739" t="s">
        <v>1007</v>
      </c>
      <c r="J256" s="739" t="s">
        <v>1008</v>
      </c>
      <c r="K256" s="739" t="s">
        <v>1009</v>
      </c>
      <c r="L256" s="741">
        <v>56.715714285714299</v>
      </c>
      <c r="M256" s="741">
        <v>7</v>
      </c>
      <c r="N256" s="742">
        <v>397.0100000000001</v>
      </c>
    </row>
    <row r="257" spans="1:14" ht="14.4" customHeight="1" x14ac:dyDescent="0.3">
      <c r="A257" s="737" t="s">
        <v>606</v>
      </c>
      <c r="B257" s="738" t="s">
        <v>2778</v>
      </c>
      <c r="C257" s="739" t="s">
        <v>616</v>
      </c>
      <c r="D257" s="740" t="s">
        <v>617</v>
      </c>
      <c r="E257" s="739" t="s">
        <v>946</v>
      </c>
      <c r="F257" s="740" t="s">
        <v>2781</v>
      </c>
      <c r="G257" s="739" t="s">
        <v>871</v>
      </c>
      <c r="H257" s="739" t="s">
        <v>1331</v>
      </c>
      <c r="I257" s="739" t="s">
        <v>1332</v>
      </c>
      <c r="J257" s="739" t="s">
        <v>1333</v>
      </c>
      <c r="K257" s="739" t="s">
        <v>1334</v>
      </c>
      <c r="L257" s="741">
        <v>29.37</v>
      </c>
      <c r="M257" s="741">
        <v>33</v>
      </c>
      <c r="N257" s="742">
        <v>969.21</v>
      </c>
    </row>
    <row r="258" spans="1:14" ht="14.4" customHeight="1" x14ac:dyDescent="0.3">
      <c r="A258" s="737" t="s">
        <v>606</v>
      </c>
      <c r="B258" s="738" t="s">
        <v>2778</v>
      </c>
      <c r="C258" s="739" t="s">
        <v>616</v>
      </c>
      <c r="D258" s="740" t="s">
        <v>617</v>
      </c>
      <c r="E258" s="739" t="s">
        <v>946</v>
      </c>
      <c r="F258" s="740" t="s">
        <v>2781</v>
      </c>
      <c r="G258" s="739" t="s">
        <v>871</v>
      </c>
      <c r="H258" s="739" t="s">
        <v>1335</v>
      </c>
      <c r="I258" s="739" t="s">
        <v>1336</v>
      </c>
      <c r="J258" s="739" t="s">
        <v>1337</v>
      </c>
      <c r="K258" s="739" t="s">
        <v>1338</v>
      </c>
      <c r="L258" s="741">
        <v>12498.15</v>
      </c>
      <c r="M258" s="741">
        <v>2</v>
      </c>
      <c r="N258" s="742">
        <v>24996.3</v>
      </c>
    </row>
    <row r="259" spans="1:14" ht="14.4" customHeight="1" x14ac:dyDescent="0.3">
      <c r="A259" s="737" t="s">
        <v>606</v>
      </c>
      <c r="B259" s="738" t="s">
        <v>2778</v>
      </c>
      <c r="C259" s="739" t="s">
        <v>616</v>
      </c>
      <c r="D259" s="740" t="s">
        <v>617</v>
      </c>
      <c r="E259" s="739" t="s">
        <v>946</v>
      </c>
      <c r="F259" s="740" t="s">
        <v>2781</v>
      </c>
      <c r="G259" s="739" t="s">
        <v>871</v>
      </c>
      <c r="H259" s="739" t="s">
        <v>1339</v>
      </c>
      <c r="I259" s="739" t="s">
        <v>1339</v>
      </c>
      <c r="J259" s="739" t="s">
        <v>1340</v>
      </c>
      <c r="K259" s="739" t="s">
        <v>851</v>
      </c>
      <c r="L259" s="741">
        <v>953.69999999999993</v>
      </c>
      <c r="M259" s="741">
        <v>7.2</v>
      </c>
      <c r="N259" s="742">
        <v>6866.6399999999994</v>
      </c>
    </row>
    <row r="260" spans="1:14" ht="14.4" customHeight="1" x14ac:dyDescent="0.3">
      <c r="A260" s="737" t="s">
        <v>606</v>
      </c>
      <c r="B260" s="738" t="s">
        <v>2778</v>
      </c>
      <c r="C260" s="739" t="s">
        <v>616</v>
      </c>
      <c r="D260" s="740" t="s">
        <v>617</v>
      </c>
      <c r="E260" s="739" t="s">
        <v>1341</v>
      </c>
      <c r="F260" s="740" t="s">
        <v>2784</v>
      </c>
      <c r="G260" s="739" t="s">
        <v>660</v>
      </c>
      <c r="H260" s="739" t="s">
        <v>1342</v>
      </c>
      <c r="I260" s="739" t="s">
        <v>1342</v>
      </c>
      <c r="J260" s="739" t="s">
        <v>1205</v>
      </c>
      <c r="K260" s="739" t="s">
        <v>1343</v>
      </c>
      <c r="L260" s="741">
        <v>3244.56</v>
      </c>
      <c r="M260" s="741">
        <v>1</v>
      </c>
      <c r="N260" s="742">
        <v>3244.56</v>
      </c>
    </row>
    <row r="261" spans="1:14" ht="14.4" customHeight="1" x14ac:dyDescent="0.3">
      <c r="A261" s="737" t="s">
        <v>606</v>
      </c>
      <c r="B261" s="738" t="s">
        <v>2778</v>
      </c>
      <c r="C261" s="739" t="s">
        <v>616</v>
      </c>
      <c r="D261" s="740" t="s">
        <v>617</v>
      </c>
      <c r="E261" s="739" t="s">
        <v>1344</v>
      </c>
      <c r="F261" s="740" t="s">
        <v>2785</v>
      </c>
      <c r="G261" s="739" t="s">
        <v>660</v>
      </c>
      <c r="H261" s="739" t="s">
        <v>1345</v>
      </c>
      <c r="I261" s="739" t="s">
        <v>714</v>
      </c>
      <c r="J261" s="739" t="s">
        <v>1346</v>
      </c>
      <c r="K261" s="739" t="s">
        <v>1347</v>
      </c>
      <c r="L261" s="741">
        <v>1457.5945999999997</v>
      </c>
      <c r="M261" s="741">
        <v>6</v>
      </c>
      <c r="N261" s="742">
        <v>8745.5675999999985</v>
      </c>
    </row>
    <row r="262" spans="1:14" ht="14.4" customHeight="1" x14ac:dyDescent="0.3">
      <c r="A262" s="737" t="s">
        <v>606</v>
      </c>
      <c r="B262" s="738" t="s">
        <v>2778</v>
      </c>
      <c r="C262" s="739" t="s">
        <v>619</v>
      </c>
      <c r="D262" s="740" t="s">
        <v>620</v>
      </c>
      <c r="E262" s="739" t="s">
        <v>652</v>
      </c>
      <c r="F262" s="740" t="s">
        <v>2779</v>
      </c>
      <c r="G262" s="739"/>
      <c r="H262" s="739" t="s">
        <v>1348</v>
      </c>
      <c r="I262" s="739" t="s">
        <v>1349</v>
      </c>
      <c r="J262" s="739" t="s">
        <v>1350</v>
      </c>
      <c r="K262" s="739"/>
      <c r="L262" s="741">
        <v>72.040000000000006</v>
      </c>
      <c r="M262" s="741">
        <v>5</v>
      </c>
      <c r="N262" s="742">
        <v>360.20000000000005</v>
      </c>
    </row>
    <row r="263" spans="1:14" ht="14.4" customHeight="1" x14ac:dyDescent="0.3">
      <c r="A263" s="737" t="s">
        <v>606</v>
      </c>
      <c r="B263" s="738" t="s">
        <v>2778</v>
      </c>
      <c r="C263" s="739" t="s">
        <v>619</v>
      </c>
      <c r="D263" s="740" t="s">
        <v>620</v>
      </c>
      <c r="E263" s="739" t="s">
        <v>652</v>
      </c>
      <c r="F263" s="740" t="s">
        <v>2779</v>
      </c>
      <c r="G263" s="739"/>
      <c r="H263" s="739" t="s">
        <v>1351</v>
      </c>
      <c r="I263" s="739" t="s">
        <v>1352</v>
      </c>
      <c r="J263" s="739" t="s">
        <v>1353</v>
      </c>
      <c r="K263" s="739" t="s">
        <v>1354</v>
      </c>
      <c r="L263" s="741">
        <v>40.896666666666668</v>
      </c>
      <c r="M263" s="741">
        <v>3</v>
      </c>
      <c r="N263" s="742">
        <v>122.69</v>
      </c>
    </row>
    <row r="264" spans="1:14" ht="14.4" customHeight="1" x14ac:dyDescent="0.3">
      <c r="A264" s="737" t="s">
        <v>606</v>
      </c>
      <c r="B264" s="738" t="s">
        <v>2778</v>
      </c>
      <c r="C264" s="739" t="s">
        <v>619</v>
      </c>
      <c r="D264" s="740" t="s">
        <v>620</v>
      </c>
      <c r="E264" s="739" t="s">
        <v>652</v>
      </c>
      <c r="F264" s="740" t="s">
        <v>2779</v>
      </c>
      <c r="G264" s="739"/>
      <c r="H264" s="739" t="s">
        <v>1355</v>
      </c>
      <c r="I264" s="739" t="s">
        <v>1356</v>
      </c>
      <c r="J264" s="739" t="s">
        <v>1357</v>
      </c>
      <c r="K264" s="739" t="s">
        <v>1358</v>
      </c>
      <c r="L264" s="741">
        <v>0</v>
      </c>
      <c r="M264" s="741">
        <v>0</v>
      </c>
      <c r="N264" s="742">
        <v>0</v>
      </c>
    </row>
    <row r="265" spans="1:14" ht="14.4" customHeight="1" x14ac:dyDescent="0.3">
      <c r="A265" s="737" t="s">
        <v>606</v>
      </c>
      <c r="B265" s="738" t="s">
        <v>2778</v>
      </c>
      <c r="C265" s="739" t="s">
        <v>619</v>
      </c>
      <c r="D265" s="740" t="s">
        <v>620</v>
      </c>
      <c r="E265" s="739" t="s">
        <v>652</v>
      </c>
      <c r="F265" s="740" t="s">
        <v>2779</v>
      </c>
      <c r="G265" s="739"/>
      <c r="H265" s="739" t="s">
        <v>1359</v>
      </c>
      <c r="I265" s="739" t="s">
        <v>1360</v>
      </c>
      <c r="J265" s="739" t="s">
        <v>1361</v>
      </c>
      <c r="K265" s="739"/>
      <c r="L265" s="741">
        <v>36.25</v>
      </c>
      <c r="M265" s="741">
        <v>1</v>
      </c>
      <c r="N265" s="742">
        <v>36.25</v>
      </c>
    </row>
    <row r="266" spans="1:14" ht="14.4" customHeight="1" x14ac:dyDescent="0.3">
      <c r="A266" s="737" t="s">
        <v>606</v>
      </c>
      <c r="B266" s="738" t="s">
        <v>2778</v>
      </c>
      <c r="C266" s="739" t="s">
        <v>619</v>
      </c>
      <c r="D266" s="740" t="s">
        <v>620</v>
      </c>
      <c r="E266" s="739" t="s">
        <v>652</v>
      </c>
      <c r="F266" s="740" t="s">
        <v>2779</v>
      </c>
      <c r="G266" s="739" t="s">
        <v>660</v>
      </c>
      <c r="H266" s="739" t="s">
        <v>661</v>
      </c>
      <c r="I266" s="739" t="s">
        <v>661</v>
      </c>
      <c r="J266" s="739" t="s">
        <v>662</v>
      </c>
      <c r="K266" s="739" t="s">
        <v>663</v>
      </c>
      <c r="L266" s="741">
        <v>171.59999996544522</v>
      </c>
      <c r="M266" s="741">
        <v>62</v>
      </c>
      <c r="N266" s="742">
        <v>10639.199997857604</v>
      </c>
    </row>
    <row r="267" spans="1:14" ht="14.4" customHeight="1" x14ac:dyDescent="0.3">
      <c r="A267" s="737" t="s">
        <v>606</v>
      </c>
      <c r="B267" s="738" t="s">
        <v>2778</v>
      </c>
      <c r="C267" s="739" t="s">
        <v>619</v>
      </c>
      <c r="D267" s="740" t="s">
        <v>620</v>
      </c>
      <c r="E267" s="739" t="s">
        <v>652</v>
      </c>
      <c r="F267" s="740" t="s">
        <v>2779</v>
      </c>
      <c r="G267" s="739" t="s">
        <v>660</v>
      </c>
      <c r="H267" s="739" t="s">
        <v>664</v>
      </c>
      <c r="I267" s="739" t="s">
        <v>664</v>
      </c>
      <c r="J267" s="739" t="s">
        <v>662</v>
      </c>
      <c r="K267" s="739" t="s">
        <v>665</v>
      </c>
      <c r="L267" s="741">
        <v>92.94999874598075</v>
      </c>
      <c r="M267" s="741">
        <v>8</v>
      </c>
      <c r="N267" s="742">
        <v>743.599989967846</v>
      </c>
    </row>
    <row r="268" spans="1:14" ht="14.4" customHeight="1" x14ac:dyDescent="0.3">
      <c r="A268" s="737" t="s">
        <v>606</v>
      </c>
      <c r="B268" s="738" t="s">
        <v>2778</v>
      </c>
      <c r="C268" s="739" t="s">
        <v>619</v>
      </c>
      <c r="D268" s="740" t="s">
        <v>620</v>
      </c>
      <c r="E268" s="739" t="s">
        <v>652</v>
      </c>
      <c r="F268" s="740" t="s">
        <v>2779</v>
      </c>
      <c r="G268" s="739" t="s">
        <v>660</v>
      </c>
      <c r="H268" s="739" t="s">
        <v>1362</v>
      </c>
      <c r="I268" s="739" t="s">
        <v>1362</v>
      </c>
      <c r="J268" s="739" t="s">
        <v>722</v>
      </c>
      <c r="K268" s="739" t="s">
        <v>1363</v>
      </c>
      <c r="L268" s="741">
        <v>73.440214254597208</v>
      </c>
      <c r="M268" s="741">
        <v>3</v>
      </c>
      <c r="N268" s="742">
        <v>220.32064276379162</v>
      </c>
    </row>
    <row r="269" spans="1:14" ht="14.4" customHeight="1" x14ac:dyDescent="0.3">
      <c r="A269" s="737" t="s">
        <v>606</v>
      </c>
      <c r="B269" s="738" t="s">
        <v>2778</v>
      </c>
      <c r="C269" s="739" t="s">
        <v>619</v>
      </c>
      <c r="D269" s="740" t="s">
        <v>620</v>
      </c>
      <c r="E269" s="739" t="s">
        <v>652</v>
      </c>
      <c r="F269" s="740" t="s">
        <v>2779</v>
      </c>
      <c r="G269" s="739" t="s">
        <v>660</v>
      </c>
      <c r="H269" s="739" t="s">
        <v>670</v>
      </c>
      <c r="I269" s="739" t="s">
        <v>671</v>
      </c>
      <c r="J269" s="739" t="s">
        <v>672</v>
      </c>
      <c r="K269" s="739" t="s">
        <v>673</v>
      </c>
      <c r="L269" s="741">
        <v>87.143333333333331</v>
      </c>
      <c r="M269" s="741">
        <v>3</v>
      </c>
      <c r="N269" s="742">
        <v>261.43</v>
      </c>
    </row>
    <row r="270" spans="1:14" ht="14.4" customHeight="1" x14ac:dyDescent="0.3">
      <c r="A270" s="737" t="s">
        <v>606</v>
      </c>
      <c r="B270" s="738" t="s">
        <v>2778</v>
      </c>
      <c r="C270" s="739" t="s">
        <v>619</v>
      </c>
      <c r="D270" s="740" t="s">
        <v>620</v>
      </c>
      <c r="E270" s="739" t="s">
        <v>652</v>
      </c>
      <c r="F270" s="740" t="s">
        <v>2779</v>
      </c>
      <c r="G270" s="739" t="s">
        <v>660</v>
      </c>
      <c r="H270" s="739" t="s">
        <v>674</v>
      </c>
      <c r="I270" s="739" t="s">
        <v>675</v>
      </c>
      <c r="J270" s="739" t="s">
        <v>676</v>
      </c>
      <c r="K270" s="739" t="s">
        <v>677</v>
      </c>
      <c r="L270" s="741">
        <v>96.819706843959523</v>
      </c>
      <c r="M270" s="741">
        <v>12</v>
      </c>
      <c r="N270" s="742">
        <v>1161.8364821275143</v>
      </c>
    </row>
    <row r="271" spans="1:14" ht="14.4" customHeight="1" x14ac:dyDescent="0.3">
      <c r="A271" s="737" t="s">
        <v>606</v>
      </c>
      <c r="B271" s="738" t="s">
        <v>2778</v>
      </c>
      <c r="C271" s="739" t="s">
        <v>619</v>
      </c>
      <c r="D271" s="740" t="s">
        <v>620</v>
      </c>
      <c r="E271" s="739" t="s">
        <v>652</v>
      </c>
      <c r="F271" s="740" t="s">
        <v>2779</v>
      </c>
      <c r="G271" s="739" t="s">
        <v>660</v>
      </c>
      <c r="H271" s="739" t="s">
        <v>678</v>
      </c>
      <c r="I271" s="739" t="s">
        <v>679</v>
      </c>
      <c r="J271" s="739" t="s">
        <v>680</v>
      </c>
      <c r="K271" s="739" t="s">
        <v>681</v>
      </c>
      <c r="L271" s="741">
        <v>73.463682604450526</v>
      </c>
      <c r="M271" s="741">
        <v>8</v>
      </c>
      <c r="N271" s="742">
        <v>587.7094608356042</v>
      </c>
    </row>
    <row r="272" spans="1:14" ht="14.4" customHeight="1" x14ac:dyDescent="0.3">
      <c r="A272" s="737" t="s">
        <v>606</v>
      </c>
      <c r="B272" s="738" t="s">
        <v>2778</v>
      </c>
      <c r="C272" s="739" t="s">
        <v>619</v>
      </c>
      <c r="D272" s="740" t="s">
        <v>620</v>
      </c>
      <c r="E272" s="739" t="s">
        <v>652</v>
      </c>
      <c r="F272" s="740" t="s">
        <v>2779</v>
      </c>
      <c r="G272" s="739" t="s">
        <v>660</v>
      </c>
      <c r="H272" s="739" t="s">
        <v>682</v>
      </c>
      <c r="I272" s="739" t="s">
        <v>683</v>
      </c>
      <c r="J272" s="739" t="s">
        <v>684</v>
      </c>
      <c r="K272" s="739" t="s">
        <v>685</v>
      </c>
      <c r="L272" s="741">
        <v>66.720000000000027</v>
      </c>
      <c r="M272" s="741">
        <v>1</v>
      </c>
      <c r="N272" s="742">
        <v>66.720000000000027</v>
      </c>
    </row>
    <row r="273" spans="1:14" ht="14.4" customHeight="1" x14ac:dyDescent="0.3">
      <c r="A273" s="737" t="s">
        <v>606</v>
      </c>
      <c r="B273" s="738" t="s">
        <v>2778</v>
      </c>
      <c r="C273" s="739" t="s">
        <v>619</v>
      </c>
      <c r="D273" s="740" t="s">
        <v>620</v>
      </c>
      <c r="E273" s="739" t="s">
        <v>652</v>
      </c>
      <c r="F273" s="740" t="s">
        <v>2779</v>
      </c>
      <c r="G273" s="739" t="s">
        <v>660</v>
      </c>
      <c r="H273" s="739" t="s">
        <v>1027</v>
      </c>
      <c r="I273" s="739" t="s">
        <v>1028</v>
      </c>
      <c r="J273" s="739" t="s">
        <v>1029</v>
      </c>
      <c r="K273" s="739" t="s">
        <v>1030</v>
      </c>
      <c r="L273" s="741">
        <v>66.03</v>
      </c>
      <c r="M273" s="741">
        <v>2</v>
      </c>
      <c r="N273" s="742">
        <v>132.06</v>
      </c>
    </row>
    <row r="274" spans="1:14" ht="14.4" customHeight="1" x14ac:dyDescent="0.3">
      <c r="A274" s="737" t="s">
        <v>606</v>
      </c>
      <c r="B274" s="738" t="s">
        <v>2778</v>
      </c>
      <c r="C274" s="739" t="s">
        <v>619</v>
      </c>
      <c r="D274" s="740" t="s">
        <v>620</v>
      </c>
      <c r="E274" s="739" t="s">
        <v>652</v>
      </c>
      <c r="F274" s="740" t="s">
        <v>2779</v>
      </c>
      <c r="G274" s="739" t="s">
        <v>660</v>
      </c>
      <c r="H274" s="739" t="s">
        <v>689</v>
      </c>
      <c r="I274" s="739" t="s">
        <v>690</v>
      </c>
      <c r="J274" s="739" t="s">
        <v>691</v>
      </c>
      <c r="K274" s="739" t="s">
        <v>692</v>
      </c>
      <c r="L274" s="741">
        <v>115.94000000000004</v>
      </c>
      <c r="M274" s="741">
        <v>1</v>
      </c>
      <c r="N274" s="742">
        <v>115.94000000000004</v>
      </c>
    </row>
    <row r="275" spans="1:14" ht="14.4" customHeight="1" x14ac:dyDescent="0.3">
      <c r="A275" s="737" t="s">
        <v>606</v>
      </c>
      <c r="B275" s="738" t="s">
        <v>2778</v>
      </c>
      <c r="C275" s="739" t="s">
        <v>619</v>
      </c>
      <c r="D275" s="740" t="s">
        <v>620</v>
      </c>
      <c r="E275" s="739" t="s">
        <v>652</v>
      </c>
      <c r="F275" s="740" t="s">
        <v>2779</v>
      </c>
      <c r="G275" s="739" t="s">
        <v>660</v>
      </c>
      <c r="H275" s="739" t="s">
        <v>1364</v>
      </c>
      <c r="I275" s="739" t="s">
        <v>1365</v>
      </c>
      <c r="J275" s="739" t="s">
        <v>1366</v>
      </c>
      <c r="K275" s="739" t="s">
        <v>1367</v>
      </c>
      <c r="L275" s="741">
        <v>164.48</v>
      </c>
      <c r="M275" s="741">
        <v>1</v>
      </c>
      <c r="N275" s="742">
        <v>164.48</v>
      </c>
    </row>
    <row r="276" spans="1:14" ht="14.4" customHeight="1" x14ac:dyDescent="0.3">
      <c r="A276" s="737" t="s">
        <v>606</v>
      </c>
      <c r="B276" s="738" t="s">
        <v>2778</v>
      </c>
      <c r="C276" s="739" t="s">
        <v>619</v>
      </c>
      <c r="D276" s="740" t="s">
        <v>620</v>
      </c>
      <c r="E276" s="739" t="s">
        <v>652</v>
      </c>
      <c r="F276" s="740" t="s">
        <v>2779</v>
      </c>
      <c r="G276" s="739" t="s">
        <v>660</v>
      </c>
      <c r="H276" s="739" t="s">
        <v>1368</v>
      </c>
      <c r="I276" s="739" t="s">
        <v>1369</v>
      </c>
      <c r="J276" s="739" t="s">
        <v>1370</v>
      </c>
      <c r="K276" s="739" t="s">
        <v>1371</v>
      </c>
      <c r="L276" s="741">
        <v>58.082499999999996</v>
      </c>
      <c r="M276" s="741">
        <v>4</v>
      </c>
      <c r="N276" s="742">
        <v>232.32999999999998</v>
      </c>
    </row>
    <row r="277" spans="1:14" ht="14.4" customHeight="1" x14ac:dyDescent="0.3">
      <c r="A277" s="737" t="s">
        <v>606</v>
      </c>
      <c r="B277" s="738" t="s">
        <v>2778</v>
      </c>
      <c r="C277" s="739" t="s">
        <v>619</v>
      </c>
      <c r="D277" s="740" t="s">
        <v>620</v>
      </c>
      <c r="E277" s="739" t="s">
        <v>652</v>
      </c>
      <c r="F277" s="740" t="s">
        <v>2779</v>
      </c>
      <c r="G277" s="739" t="s">
        <v>660</v>
      </c>
      <c r="H277" s="739" t="s">
        <v>1372</v>
      </c>
      <c r="I277" s="739" t="s">
        <v>1373</v>
      </c>
      <c r="J277" s="739" t="s">
        <v>1374</v>
      </c>
      <c r="K277" s="739" t="s">
        <v>1375</v>
      </c>
      <c r="L277" s="741">
        <v>110.71999999999994</v>
      </c>
      <c r="M277" s="741">
        <v>1</v>
      </c>
      <c r="N277" s="742">
        <v>110.71999999999994</v>
      </c>
    </row>
    <row r="278" spans="1:14" ht="14.4" customHeight="1" x14ac:dyDescent="0.3">
      <c r="A278" s="737" t="s">
        <v>606</v>
      </c>
      <c r="B278" s="738" t="s">
        <v>2778</v>
      </c>
      <c r="C278" s="739" t="s">
        <v>619</v>
      </c>
      <c r="D278" s="740" t="s">
        <v>620</v>
      </c>
      <c r="E278" s="739" t="s">
        <v>652</v>
      </c>
      <c r="F278" s="740" t="s">
        <v>2779</v>
      </c>
      <c r="G278" s="739" t="s">
        <v>660</v>
      </c>
      <c r="H278" s="739" t="s">
        <v>1042</v>
      </c>
      <c r="I278" s="739" t="s">
        <v>1042</v>
      </c>
      <c r="J278" s="739" t="s">
        <v>1043</v>
      </c>
      <c r="K278" s="739" t="s">
        <v>1044</v>
      </c>
      <c r="L278" s="741">
        <v>36.61</v>
      </c>
      <c r="M278" s="741">
        <v>5</v>
      </c>
      <c r="N278" s="742">
        <v>183.05</v>
      </c>
    </row>
    <row r="279" spans="1:14" ht="14.4" customHeight="1" x14ac:dyDescent="0.3">
      <c r="A279" s="737" t="s">
        <v>606</v>
      </c>
      <c r="B279" s="738" t="s">
        <v>2778</v>
      </c>
      <c r="C279" s="739" t="s">
        <v>619</v>
      </c>
      <c r="D279" s="740" t="s">
        <v>620</v>
      </c>
      <c r="E279" s="739" t="s">
        <v>652</v>
      </c>
      <c r="F279" s="740" t="s">
        <v>2779</v>
      </c>
      <c r="G279" s="739" t="s">
        <v>660</v>
      </c>
      <c r="H279" s="739" t="s">
        <v>1376</v>
      </c>
      <c r="I279" s="739" t="s">
        <v>1377</v>
      </c>
      <c r="J279" s="739" t="s">
        <v>1378</v>
      </c>
      <c r="K279" s="739" t="s">
        <v>1379</v>
      </c>
      <c r="L279" s="741">
        <v>298.99992632219625</v>
      </c>
      <c r="M279" s="741">
        <v>2</v>
      </c>
      <c r="N279" s="742">
        <v>597.99985264439249</v>
      </c>
    </row>
    <row r="280" spans="1:14" ht="14.4" customHeight="1" x14ac:dyDescent="0.3">
      <c r="A280" s="737" t="s">
        <v>606</v>
      </c>
      <c r="B280" s="738" t="s">
        <v>2778</v>
      </c>
      <c r="C280" s="739" t="s">
        <v>619</v>
      </c>
      <c r="D280" s="740" t="s">
        <v>620</v>
      </c>
      <c r="E280" s="739" t="s">
        <v>652</v>
      </c>
      <c r="F280" s="740" t="s">
        <v>2779</v>
      </c>
      <c r="G280" s="739" t="s">
        <v>660</v>
      </c>
      <c r="H280" s="739" t="s">
        <v>693</v>
      </c>
      <c r="I280" s="739" t="s">
        <v>694</v>
      </c>
      <c r="J280" s="739" t="s">
        <v>695</v>
      </c>
      <c r="K280" s="739" t="s">
        <v>696</v>
      </c>
      <c r="L280" s="741">
        <v>61.723299524627372</v>
      </c>
      <c r="M280" s="741">
        <v>3</v>
      </c>
      <c r="N280" s="742">
        <v>185.16989857388211</v>
      </c>
    </row>
    <row r="281" spans="1:14" ht="14.4" customHeight="1" x14ac:dyDescent="0.3">
      <c r="A281" s="737" t="s">
        <v>606</v>
      </c>
      <c r="B281" s="738" t="s">
        <v>2778</v>
      </c>
      <c r="C281" s="739" t="s">
        <v>619</v>
      </c>
      <c r="D281" s="740" t="s">
        <v>620</v>
      </c>
      <c r="E281" s="739" t="s">
        <v>652</v>
      </c>
      <c r="F281" s="740" t="s">
        <v>2779</v>
      </c>
      <c r="G281" s="739" t="s">
        <v>660</v>
      </c>
      <c r="H281" s="739" t="s">
        <v>1380</v>
      </c>
      <c r="I281" s="739" t="s">
        <v>1381</v>
      </c>
      <c r="J281" s="739" t="s">
        <v>1382</v>
      </c>
      <c r="K281" s="739" t="s">
        <v>1383</v>
      </c>
      <c r="L281" s="741">
        <v>73.660000000000011</v>
      </c>
      <c r="M281" s="741">
        <v>2</v>
      </c>
      <c r="N281" s="742">
        <v>147.32000000000002</v>
      </c>
    </row>
    <row r="282" spans="1:14" ht="14.4" customHeight="1" x14ac:dyDescent="0.3">
      <c r="A282" s="737" t="s">
        <v>606</v>
      </c>
      <c r="B282" s="738" t="s">
        <v>2778</v>
      </c>
      <c r="C282" s="739" t="s">
        <v>619</v>
      </c>
      <c r="D282" s="740" t="s">
        <v>620</v>
      </c>
      <c r="E282" s="739" t="s">
        <v>652</v>
      </c>
      <c r="F282" s="740" t="s">
        <v>2779</v>
      </c>
      <c r="G282" s="739" t="s">
        <v>660</v>
      </c>
      <c r="H282" s="739" t="s">
        <v>1384</v>
      </c>
      <c r="I282" s="739" t="s">
        <v>1385</v>
      </c>
      <c r="J282" s="739" t="s">
        <v>1386</v>
      </c>
      <c r="K282" s="739" t="s">
        <v>1387</v>
      </c>
      <c r="L282" s="741">
        <v>98.21</v>
      </c>
      <c r="M282" s="741">
        <v>1</v>
      </c>
      <c r="N282" s="742">
        <v>98.21</v>
      </c>
    </row>
    <row r="283" spans="1:14" ht="14.4" customHeight="1" x14ac:dyDescent="0.3">
      <c r="A283" s="737" t="s">
        <v>606</v>
      </c>
      <c r="B283" s="738" t="s">
        <v>2778</v>
      </c>
      <c r="C283" s="739" t="s">
        <v>619</v>
      </c>
      <c r="D283" s="740" t="s">
        <v>620</v>
      </c>
      <c r="E283" s="739" t="s">
        <v>652</v>
      </c>
      <c r="F283" s="740" t="s">
        <v>2779</v>
      </c>
      <c r="G283" s="739" t="s">
        <v>660</v>
      </c>
      <c r="H283" s="739" t="s">
        <v>1388</v>
      </c>
      <c r="I283" s="739" t="s">
        <v>1389</v>
      </c>
      <c r="J283" s="739" t="s">
        <v>1390</v>
      </c>
      <c r="K283" s="739" t="s">
        <v>1391</v>
      </c>
      <c r="L283" s="741">
        <v>74.220000000000013</v>
      </c>
      <c r="M283" s="741">
        <v>1</v>
      </c>
      <c r="N283" s="742">
        <v>74.220000000000013</v>
      </c>
    </row>
    <row r="284" spans="1:14" ht="14.4" customHeight="1" x14ac:dyDescent="0.3">
      <c r="A284" s="737" t="s">
        <v>606</v>
      </c>
      <c r="B284" s="738" t="s">
        <v>2778</v>
      </c>
      <c r="C284" s="739" t="s">
        <v>619</v>
      </c>
      <c r="D284" s="740" t="s">
        <v>620</v>
      </c>
      <c r="E284" s="739" t="s">
        <v>652</v>
      </c>
      <c r="F284" s="740" t="s">
        <v>2779</v>
      </c>
      <c r="G284" s="739" t="s">
        <v>660</v>
      </c>
      <c r="H284" s="739" t="s">
        <v>1049</v>
      </c>
      <c r="I284" s="739" t="s">
        <v>1050</v>
      </c>
      <c r="J284" s="739" t="s">
        <v>1051</v>
      </c>
      <c r="K284" s="739"/>
      <c r="L284" s="741">
        <v>203.83</v>
      </c>
      <c r="M284" s="741">
        <v>1</v>
      </c>
      <c r="N284" s="742">
        <v>203.83</v>
      </c>
    </row>
    <row r="285" spans="1:14" ht="14.4" customHeight="1" x14ac:dyDescent="0.3">
      <c r="A285" s="737" t="s">
        <v>606</v>
      </c>
      <c r="B285" s="738" t="s">
        <v>2778</v>
      </c>
      <c r="C285" s="739" t="s">
        <v>619</v>
      </c>
      <c r="D285" s="740" t="s">
        <v>620</v>
      </c>
      <c r="E285" s="739" t="s">
        <v>652</v>
      </c>
      <c r="F285" s="740" t="s">
        <v>2779</v>
      </c>
      <c r="G285" s="739" t="s">
        <v>660</v>
      </c>
      <c r="H285" s="739" t="s">
        <v>1052</v>
      </c>
      <c r="I285" s="739" t="s">
        <v>1053</v>
      </c>
      <c r="J285" s="739" t="s">
        <v>1054</v>
      </c>
      <c r="K285" s="739" t="s">
        <v>1055</v>
      </c>
      <c r="L285" s="741">
        <v>162.49</v>
      </c>
      <c r="M285" s="741">
        <v>16</v>
      </c>
      <c r="N285" s="742">
        <v>2599.84</v>
      </c>
    </row>
    <row r="286" spans="1:14" ht="14.4" customHeight="1" x14ac:dyDescent="0.3">
      <c r="A286" s="737" t="s">
        <v>606</v>
      </c>
      <c r="B286" s="738" t="s">
        <v>2778</v>
      </c>
      <c r="C286" s="739" t="s">
        <v>619</v>
      </c>
      <c r="D286" s="740" t="s">
        <v>620</v>
      </c>
      <c r="E286" s="739" t="s">
        <v>652</v>
      </c>
      <c r="F286" s="740" t="s">
        <v>2779</v>
      </c>
      <c r="G286" s="739" t="s">
        <v>660</v>
      </c>
      <c r="H286" s="739" t="s">
        <v>1392</v>
      </c>
      <c r="I286" s="739" t="s">
        <v>1393</v>
      </c>
      <c r="J286" s="739" t="s">
        <v>1394</v>
      </c>
      <c r="K286" s="739" t="s">
        <v>1395</v>
      </c>
      <c r="L286" s="741">
        <v>71.14</v>
      </c>
      <c r="M286" s="741">
        <v>2</v>
      </c>
      <c r="N286" s="742">
        <v>142.28</v>
      </c>
    </row>
    <row r="287" spans="1:14" ht="14.4" customHeight="1" x14ac:dyDescent="0.3">
      <c r="A287" s="737" t="s">
        <v>606</v>
      </c>
      <c r="B287" s="738" t="s">
        <v>2778</v>
      </c>
      <c r="C287" s="739" t="s">
        <v>619</v>
      </c>
      <c r="D287" s="740" t="s">
        <v>620</v>
      </c>
      <c r="E287" s="739" t="s">
        <v>652</v>
      </c>
      <c r="F287" s="740" t="s">
        <v>2779</v>
      </c>
      <c r="G287" s="739" t="s">
        <v>660</v>
      </c>
      <c r="H287" s="739" t="s">
        <v>697</v>
      </c>
      <c r="I287" s="739" t="s">
        <v>698</v>
      </c>
      <c r="J287" s="739" t="s">
        <v>699</v>
      </c>
      <c r="K287" s="739" t="s">
        <v>700</v>
      </c>
      <c r="L287" s="741">
        <v>60.140000000000008</v>
      </c>
      <c r="M287" s="741">
        <v>3</v>
      </c>
      <c r="N287" s="742">
        <v>180.42000000000002</v>
      </c>
    </row>
    <row r="288" spans="1:14" ht="14.4" customHeight="1" x14ac:dyDescent="0.3">
      <c r="A288" s="737" t="s">
        <v>606</v>
      </c>
      <c r="B288" s="738" t="s">
        <v>2778</v>
      </c>
      <c r="C288" s="739" t="s">
        <v>619</v>
      </c>
      <c r="D288" s="740" t="s">
        <v>620</v>
      </c>
      <c r="E288" s="739" t="s">
        <v>652</v>
      </c>
      <c r="F288" s="740" t="s">
        <v>2779</v>
      </c>
      <c r="G288" s="739" t="s">
        <v>660</v>
      </c>
      <c r="H288" s="739" t="s">
        <v>701</v>
      </c>
      <c r="I288" s="739" t="s">
        <v>702</v>
      </c>
      <c r="J288" s="739" t="s">
        <v>703</v>
      </c>
      <c r="K288" s="739" t="s">
        <v>704</v>
      </c>
      <c r="L288" s="741">
        <v>112.27999999999999</v>
      </c>
      <c r="M288" s="741">
        <v>2</v>
      </c>
      <c r="N288" s="742">
        <v>224.55999999999997</v>
      </c>
    </row>
    <row r="289" spans="1:14" ht="14.4" customHeight="1" x14ac:dyDescent="0.3">
      <c r="A289" s="737" t="s">
        <v>606</v>
      </c>
      <c r="B289" s="738" t="s">
        <v>2778</v>
      </c>
      <c r="C289" s="739" t="s">
        <v>619</v>
      </c>
      <c r="D289" s="740" t="s">
        <v>620</v>
      </c>
      <c r="E289" s="739" t="s">
        <v>652</v>
      </c>
      <c r="F289" s="740" t="s">
        <v>2779</v>
      </c>
      <c r="G289" s="739" t="s">
        <v>660</v>
      </c>
      <c r="H289" s="739" t="s">
        <v>1396</v>
      </c>
      <c r="I289" s="739" t="s">
        <v>1397</v>
      </c>
      <c r="J289" s="739" t="s">
        <v>1398</v>
      </c>
      <c r="K289" s="739" t="s">
        <v>1399</v>
      </c>
      <c r="L289" s="741">
        <v>41.2</v>
      </c>
      <c r="M289" s="741">
        <v>3</v>
      </c>
      <c r="N289" s="742">
        <v>123.60000000000001</v>
      </c>
    </row>
    <row r="290" spans="1:14" ht="14.4" customHeight="1" x14ac:dyDescent="0.3">
      <c r="A290" s="737" t="s">
        <v>606</v>
      </c>
      <c r="B290" s="738" t="s">
        <v>2778</v>
      </c>
      <c r="C290" s="739" t="s">
        <v>619</v>
      </c>
      <c r="D290" s="740" t="s">
        <v>620</v>
      </c>
      <c r="E290" s="739" t="s">
        <v>652</v>
      </c>
      <c r="F290" s="740" t="s">
        <v>2779</v>
      </c>
      <c r="G290" s="739" t="s">
        <v>660</v>
      </c>
      <c r="H290" s="739" t="s">
        <v>1056</v>
      </c>
      <c r="I290" s="739" t="s">
        <v>1057</v>
      </c>
      <c r="J290" s="739" t="s">
        <v>1058</v>
      </c>
      <c r="K290" s="739" t="s">
        <v>1059</v>
      </c>
      <c r="L290" s="741">
        <v>47.650000000000041</v>
      </c>
      <c r="M290" s="741">
        <v>1</v>
      </c>
      <c r="N290" s="742">
        <v>47.650000000000041</v>
      </c>
    </row>
    <row r="291" spans="1:14" ht="14.4" customHeight="1" x14ac:dyDescent="0.3">
      <c r="A291" s="737" t="s">
        <v>606</v>
      </c>
      <c r="B291" s="738" t="s">
        <v>2778</v>
      </c>
      <c r="C291" s="739" t="s">
        <v>619</v>
      </c>
      <c r="D291" s="740" t="s">
        <v>620</v>
      </c>
      <c r="E291" s="739" t="s">
        <v>652</v>
      </c>
      <c r="F291" s="740" t="s">
        <v>2779</v>
      </c>
      <c r="G291" s="739" t="s">
        <v>660</v>
      </c>
      <c r="H291" s="739" t="s">
        <v>1060</v>
      </c>
      <c r="I291" s="739" t="s">
        <v>1061</v>
      </c>
      <c r="J291" s="739" t="s">
        <v>1062</v>
      </c>
      <c r="K291" s="739" t="s">
        <v>1063</v>
      </c>
      <c r="L291" s="741">
        <v>375.80021659143858</v>
      </c>
      <c r="M291" s="741">
        <v>3</v>
      </c>
      <c r="N291" s="742">
        <v>1127.4006497743158</v>
      </c>
    </row>
    <row r="292" spans="1:14" ht="14.4" customHeight="1" x14ac:dyDescent="0.3">
      <c r="A292" s="737" t="s">
        <v>606</v>
      </c>
      <c r="B292" s="738" t="s">
        <v>2778</v>
      </c>
      <c r="C292" s="739" t="s">
        <v>619</v>
      </c>
      <c r="D292" s="740" t="s">
        <v>620</v>
      </c>
      <c r="E292" s="739" t="s">
        <v>652</v>
      </c>
      <c r="F292" s="740" t="s">
        <v>2779</v>
      </c>
      <c r="G292" s="739" t="s">
        <v>660</v>
      </c>
      <c r="H292" s="739" t="s">
        <v>1400</v>
      </c>
      <c r="I292" s="739" t="s">
        <v>1401</v>
      </c>
      <c r="J292" s="739" t="s">
        <v>1402</v>
      </c>
      <c r="K292" s="739" t="s">
        <v>1403</v>
      </c>
      <c r="L292" s="741">
        <v>41.239999999999995</v>
      </c>
      <c r="M292" s="741">
        <v>2</v>
      </c>
      <c r="N292" s="742">
        <v>82.47999999999999</v>
      </c>
    </row>
    <row r="293" spans="1:14" ht="14.4" customHeight="1" x14ac:dyDescent="0.3">
      <c r="A293" s="737" t="s">
        <v>606</v>
      </c>
      <c r="B293" s="738" t="s">
        <v>2778</v>
      </c>
      <c r="C293" s="739" t="s">
        <v>619</v>
      </c>
      <c r="D293" s="740" t="s">
        <v>620</v>
      </c>
      <c r="E293" s="739" t="s">
        <v>652</v>
      </c>
      <c r="F293" s="740" t="s">
        <v>2779</v>
      </c>
      <c r="G293" s="739" t="s">
        <v>660</v>
      </c>
      <c r="H293" s="739" t="s">
        <v>1064</v>
      </c>
      <c r="I293" s="739" t="s">
        <v>1065</v>
      </c>
      <c r="J293" s="739" t="s">
        <v>1066</v>
      </c>
      <c r="K293" s="739" t="s">
        <v>1067</v>
      </c>
      <c r="L293" s="741">
        <v>60.299999316048243</v>
      </c>
      <c r="M293" s="741">
        <v>1</v>
      </c>
      <c r="N293" s="742">
        <v>60.299999316048243</v>
      </c>
    </row>
    <row r="294" spans="1:14" ht="14.4" customHeight="1" x14ac:dyDescent="0.3">
      <c r="A294" s="737" t="s">
        <v>606</v>
      </c>
      <c r="B294" s="738" t="s">
        <v>2778</v>
      </c>
      <c r="C294" s="739" t="s">
        <v>619</v>
      </c>
      <c r="D294" s="740" t="s">
        <v>620</v>
      </c>
      <c r="E294" s="739" t="s">
        <v>652</v>
      </c>
      <c r="F294" s="740" t="s">
        <v>2779</v>
      </c>
      <c r="G294" s="739" t="s">
        <v>660</v>
      </c>
      <c r="H294" s="739" t="s">
        <v>1404</v>
      </c>
      <c r="I294" s="739" t="s">
        <v>1404</v>
      </c>
      <c r="J294" s="739" t="s">
        <v>1405</v>
      </c>
      <c r="K294" s="739" t="s">
        <v>1406</v>
      </c>
      <c r="L294" s="741">
        <v>365.41000000000008</v>
      </c>
      <c r="M294" s="741">
        <v>2</v>
      </c>
      <c r="N294" s="742">
        <v>730.82000000000016</v>
      </c>
    </row>
    <row r="295" spans="1:14" ht="14.4" customHeight="1" x14ac:dyDescent="0.3">
      <c r="A295" s="737" t="s">
        <v>606</v>
      </c>
      <c r="B295" s="738" t="s">
        <v>2778</v>
      </c>
      <c r="C295" s="739" t="s">
        <v>619</v>
      </c>
      <c r="D295" s="740" t="s">
        <v>620</v>
      </c>
      <c r="E295" s="739" t="s">
        <v>652</v>
      </c>
      <c r="F295" s="740" t="s">
        <v>2779</v>
      </c>
      <c r="G295" s="739" t="s">
        <v>660</v>
      </c>
      <c r="H295" s="739" t="s">
        <v>1407</v>
      </c>
      <c r="I295" s="739" t="s">
        <v>1408</v>
      </c>
      <c r="J295" s="739" t="s">
        <v>1409</v>
      </c>
      <c r="K295" s="739" t="s">
        <v>1410</v>
      </c>
      <c r="L295" s="741">
        <v>75.494005412001897</v>
      </c>
      <c r="M295" s="741">
        <v>1</v>
      </c>
      <c r="N295" s="742">
        <v>75.494005412001897</v>
      </c>
    </row>
    <row r="296" spans="1:14" ht="14.4" customHeight="1" x14ac:dyDescent="0.3">
      <c r="A296" s="737" t="s">
        <v>606</v>
      </c>
      <c r="B296" s="738" t="s">
        <v>2778</v>
      </c>
      <c r="C296" s="739" t="s">
        <v>619</v>
      </c>
      <c r="D296" s="740" t="s">
        <v>620</v>
      </c>
      <c r="E296" s="739" t="s">
        <v>652</v>
      </c>
      <c r="F296" s="740" t="s">
        <v>2779</v>
      </c>
      <c r="G296" s="739" t="s">
        <v>660</v>
      </c>
      <c r="H296" s="739" t="s">
        <v>709</v>
      </c>
      <c r="I296" s="739" t="s">
        <v>710</v>
      </c>
      <c r="J296" s="739" t="s">
        <v>711</v>
      </c>
      <c r="K296" s="739" t="s">
        <v>712</v>
      </c>
      <c r="L296" s="741">
        <v>172.56999999999994</v>
      </c>
      <c r="M296" s="741">
        <v>6</v>
      </c>
      <c r="N296" s="742">
        <v>1035.4199999999996</v>
      </c>
    </row>
    <row r="297" spans="1:14" ht="14.4" customHeight="1" x14ac:dyDescent="0.3">
      <c r="A297" s="737" t="s">
        <v>606</v>
      </c>
      <c r="B297" s="738" t="s">
        <v>2778</v>
      </c>
      <c r="C297" s="739" t="s">
        <v>619</v>
      </c>
      <c r="D297" s="740" t="s">
        <v>620</v>
      </c>
      <c r="E297" s="739" t="s">
        <v>652</v>
      </c>
      <c r="F297" s="740" t="s">
        <v>2779</v>
      </c>
      <c r="G297" s="739" t="s">
        <v>660</v>
      </c>
      <c r="H297" s="739" t="s">
        <v>1411</v>
      </c>
      <c r="I297" s="739" t="s">
        <v>1412</v>
      </c>
      <c r="J297" s="739" t="s">
        <v>1413</v>
      </c>
      <c r="K297" s="739" t="s">
        <v>1414</v>
      </c>
      <c r="L297" s="741">
        <v>73.439999999999984</v>
      </c>
      <c r="M297" s="741">
        <v>1</v>
      </c>
      <c r="N297" s="742">
        <v>73.439999999999984</v>
      </c>
    </row>
    <row r="298" spans="1:14" ht="14.4" customHeight="1" x14ac:dyDescent="0.3">
      <c r="A298" s="737" t="s">
        <v>606</v>
      </c>
      <c r="B298" s="738" t="s">
        <v>2778</v>
      </c>
      <c r="C298" s="739" t="s">
        <v>619</v>
      </c>
      <c r="D298" s="740" t="s">
        <v>620</v>
      </c>
      <c r="E298" s="739" t="s">
        <v>652</v>
      </c>
      <c r="F298" s="740" t="s">
        <v>2779</v>
      </c>
      <c r="G298" s="739" t="s">
        <v>660</v>
      </c>
      <c r="H298" s="739" t="s">
        <v>716</v>
      </c>
      <c r="I298" s="739" t="s">
        <v>717</v>
      </c>
      <c r="J298" s="739" t="s">
        <v>718</v>
      </c>
      <c r="K298" s="739" t="s">
        <v>719</v>
      </c>
      <c r="L298" s="741">
        <v>67.389999999999986</v>
      </c>
      <c r="M298" s="741">
        <v>1</v>
      </c>
      <c r="N298" s="742">
        <v>67.389999999999986</v>
      </c>
    </row>
    <row r="299" spans="1:14" ht="14.4" customHeight="1" x14ac:dyDescent="0.3">
      <c r="A299" s="737" t="s">
        <v>606</v>
      </c>
      <c r="B299" s="738" t="s">
        <v>2778</v>
      </c>
      <c r="C299" s="739" t="s">
        <v>619</v>
      </c>
      <c r="D299" s="740" t="s">
        <v>620</v>
      </c>
      <c r="E299" s="739" t="s">
        <v>652</v>
      </c>
      <c r="F299" s="740" t="s">
        <v>2779</v>
      </c>
      <c r="G299" s="739" t="s">
        <v>660</v>
      </c>
      <c r="H299" s="739" t="s">
        <v>1072</v>
      </c>
      <c r="I299" s="739" t="s">
        <v>1073</v>
      </c>
      <c r="J299" s="739" t="s">
        <v>1074</v>
      </c>
      <c r="K299" s="739" t="s">
        <v>1075</v>
      </c>
      <c r="L299" s="741">
        <v>132.63999999999999</v>
      </c>
      <c r="M299" s="741">
        <v>1</v>
      </c>
      <c r="N299" s="742">
        <v>132.63999999999999</v>
      </c>
    </row>
    <row r="300" spans="1:14" ht="14.4" customHeight="1" x14ac:dyDescent="0.3">
      <c r="A300" s="737" t="s">
        <v>606</v>
      </c>
      <c r="B300" s="738" t="s">
        <v>2778</v>
      </c>
      <c r="C300" s="739" t="s">
        <v>619</v>
      </c>
      <c r="D300" s="740" t="s">
        <v>620</v>
      </c>
      <c r="E300" s="739" t="s">
        <v>652</v>
      </c>
      <c r="F300" s="740" t="s">
        <v>2779</v>
      </c>
      <c r="G300" s="739" t="s">
        <v>660</v>
      </c>
      <c r="H300" s="739" t="s">
        <v>1415</v>
      </c>
      <c r="I300" s="739" t="s">
        <v>1416</v>
      </c>
      <c r="J300" s="739" t="s">
        <v>1417</v>
      </c>
      <c r="K300" s="739" t="s">
        <v>1418</v>
      </c>
      <c r="L300" s="741">
        <v>87.57</v>
      </c>
      <c r="M300" s="741">
        <v>1</v>
      </c>
      <c r="N300" s="742">
        <v>87.57</v>
      </c>
    </row>
    <row r="301" spans="1:14" ht="14.4" customHeight="1" x14ac:dyDescent="0.3">
      <c r="A301" s="737" t="s">
        <v>606</v>
      </c>
      <c r="B301" s="738" t="s">
        <v>2778</v>
      </c>
      <c r="C301" s="739" t="s">
        <v>619</v>
      </c>
      <c r="D301" s="740" t="s">
        <v>620</v>
      </c>
      <c r="E301" s="739" t="s">
        <v>652</v>
      </c>
      <c r="F301" s="740" t="s">
        <v>2779</v>
      </c>
      <c r="G301" s="739" t="s">
        <v>660</v>
      </c>
      <c r="H301" s="739" t="s">
        <v>1419</v>
      </c>
      <c r="I301" s="739" t="s">
        <v>1420</v>
      </c>
      <c r="J301" s="739" t="s">
        <v>730</v>
      </c>
      <c r="K301" s="739" t="s">
        <v>1421</v>
      </c>
      <c r="L301" s="741">
        <v>18.669999999999998</v>
      </c>
      <c r="M301" s="741">
        <v>1</v>
      </c>
      <c r="N301" s="742">
        <v>18.669999999999998</v>
      </c>
    </row>
    <row r="302" spans="1:14" ht="14.4" customHeight="1" x14ac:dyDescent="0.3">
      <c r="A302" s="737" t="s">
        <v>606</v>
      </c>
      <c r="B302" s="738" t="s">
        <v>2778</v>
      </c>
      <c r="C302" s="739" t="s">
        <v>619</v>
      </c>
      <c r="D302" s="740" t="s">
        <v>620</v>
      </c>
      <c r="E302" s="739" t="s">
        <v>652</v>
      </c>
      <c r="F302" s="740" t="s">
        <v>2779</v>
      </c>
      <c r="G302" s="739" t="s">
        <v>660</v>
      </c>
      <c r="H302" s="739" t="s">
        <v>1422</v>
      </c>
      <c r="I302" s="739" t="s">
        <v>1423</v>
      </c>
      <c r="J302" s="739" t="s">
        <v>1078</v>
      </c>
      <c r="K302" s="739" t="s">
        <v>1424</v>
      </c>
      <c r="L302" s="741">
        <v>1019.47</v>
      </c>
      <c r="M302" s="741">
        <v>1</v>
      </c>
      <c r="N302" s="742">
        <v>1019.47</v>
      </c>
    </row>
    <row r="303" spans="1:14" ht="14.4" customHeight="1" x14ac:dyDescent="0.3">
      <c r="A303" s="737" t="s">
        <v>606</v>
      </c>
      <c r="B303" s="738" t="s">
        <v>2778</v>
      </c>
      <c r="C303" s="739" t="s">
        <v>619</v>
      </c>
      <c r="D303" s="740" t="s">
        <v>620</v>
      </c>
      <c r="E303" s="739" t="s">
        <v>652</v>
      </c>
      <c r="F303" s="740" t="s">
        <v>2779</v>
      </c>
      <c r="G303" s="739" t="s">
        <v>660</v>
      </c>
      <c r="H303" s="739" t="s">
        <v>728</v>
      </c>
      <c r="I303" s="739" t="s">
        <v>729</v>
      </c>
      <c r="J303" s="739" t="s">
        <v>730</v>
      </c>
      <c r="K303" s="739" t="s">
        <v>731</v>
      </c>
      <c r="L303" s="741">
        <v>28.410000000000007</v>
      </c>
      <c r="M303" s="741">
        <v>3</v>
      </c>
      <c r="N303" s="742">
        <v>85.230000000000018</v>
      </c>
    </row>
    <row r="304" spans="1:14" ht="14.4" customHeight="1" x14ac:dyDescent="0.3">
      <c r="A304" s="737" t="s">
        <v>606</v>
      </c>
      <c r="B304" s="738" t="s">
        <v>2778</v>
      </c>
      <c r="C304" s="739" t="s">
        <v>619</v>
      </c>
      <c r="D304" s="740" t="s">
        <v>620</v>
      </c>
      <c r="E304" s="739" t="s">
        <v>652</v>
      </c>
      <c r="F304" s="740" t="s">
        <v>2779</v>
      </c>
      <c r="G304" s="739" t="s">
        <v>660</v>
      </c>
      <c r="H304" s="739" t="s">
        <v>1080</v>
      </c>
      <c r="I304" s="739" t="s">
        <v>1081</v>
      </c>
      <c r="J304" s="739" t="s">
        <v>1082</v>
      </c>
      <c r="K304" s="739"/>
      <c r="L304" s="741">
        <v>416.98989103875601</v>
      </c>
      <c r="M304" s="741">
        <v>2</v>
      </c>
      <c r="N304" s="742">
        <v>833.97978207751203</v>
      </c>
    </row>
    <row r="305" spans="1:14" ht="14.4" customHeight="1" x14ac:dyDescent="0.3">
      <c r="A305" s="737" t="s">
        <v>606</v>
      </c>
      <c r="B305" s="738" t="s">
        <v>2778</v>
      </c>
      <c r="C305" s="739" t="s">
        <v>619</v>
      </c>
      <c r="D305" s="740" t="s">
        <v>620</v>
      </c>
      <c r="E305" s="739" t="s">
        <v>652</v>
      </c>
      <c r="F305" s="740" t="s">
        <v>2779</v>
      </c>
      <c r="G305" s="739" t="s">
        <v>660</v>
      </c>
      <c r="H305" s="739" t="s">
        <v>1425</v>
      </c>
      <c r="I305" s="739" t="s">
        <v>1426</v>
      </c>
      <c r="J305" s="739" t="s">
        <v>1427</v>
      </c>
      <c r="K305" s="739" t="s">
        <v>1428</v>
      </c>
      <c r="L305" s="741">
        <v>71.449999999999989</v>
      </c>
      <c r="M305" s="741">
        <v>1</v>
      </c>
      <c r="N305" s="742">
        <v>71.449999999999989</v>
      </c>
    </row>
    <row r="306" spans="1:14" ht="14.4" customHeight="1" x14ac:dyDescent="0.3">
      <c r="A306" s="737" t="s">
        <v>606</v>
      </c>
      <c r="B306" s="738" t="s">
        <v>2778</v>
      </c>
      <c r="C306" s="739" t="s">
        <v>619</v>
      </c>
      <c r="D306" s="740" t="s">
        <v>620</v>
      </c>
      <c r="E306" s="739" t="s">
        <v>652</v>
      </c>
      <c r="F306" s="740" t="s">
        <v>2779</v>
      </c>
      <c r="G306" s="739" t="s">
        <v>660</v>
      </c>
      <c r="H306" s="739" t="s">
        <v>1429</v>
      </c>
      <c r="I306" s="739" t="s">
        <v>1430</v>
      </c>
      <c r="J306" s="739" t="s">
        <v>1431</v>
      </c>
      <c r="K306" s="739" t="s">
        <v>1432</v>
      </c>
      <c r="L306" s="741">
        <v>113.96999999999993</v>
      </c>
      <c r="M306" s="741">
        <v>1</v>
      </c>
      <c r="N306" s="742">
        <v>113.96999999999993</v>
      </c>
    </row>
    <row r="307" spans="1:14" ht="14.4" customHeight="1" x14ac:dyDescent="0.3">
      <c r="A307" s="737" t="s">
        <v>606</v>
      </c>
      <c r="B307" s="738" t="s">
        <v>2778</v>
      </c>
      <c r="C307" s="739" t="s">
        <v>619</v>
      </c>
      <c r="D307" s="740" t="s">
        <v>620</v>
      </c>
      <c r="E307" s="739" t="s">
        <v>652</v>
      </c>
      <c r="F307" s="740" t="s">
        <v>2779</v>
      </c>
      <c r="G307" s="739" t="s">
        <v>660</v>
      </c>
      <c r="H307" s="739" t="s">
        <v>1433</v>
      </c>
      <c r="I307" s="739" t="s">
        <v>1434</v>
      </c>
      <c r="J307" s="739" t="s">
        <v>1435</v>
      </c>
      <c r="K307" s="739" t="s">
        <v>1436</v>
      </c>
      <c r="L307" s="741">
        <v>66.54000000000002</v>
      </c>
      <c r="M307" s="741">
        <v>1</v>
      </c>
      <c r="N307" s="742">
        <v>66.54000000000002</v>
      </c>
    </row>
    <row r="308" spans="1:14" ht="14.4" customHeight="1" x14ac:dyDescent="0.3">
      <c r="A308" s="737" t="s">
        <v>606</v>
      </c>
      <c r="B308" s="738" t="s">
        <v>2778</v>
      </c>
      <c r="C308" s="739" t="s">
        <v>619</v>
      </c>
      <c r="D308" s="740" t="s">
        <v>620</v>
      </c>
      <c r="E308" s="739" t="s">
        <v>652</v>
      </c>
      <c r="F308" s="740" t="s">
        <v>2779</v>
      </c>
      <c r="G308" s="739" t="s">
        <v>660</v>
      </c>
      <c r="H308" s="739" t="s">
        <v>1437</v>
      </c>
      <c r="I308" s="739" t="s">
        <v>1438</v>
      </c>
      <c r="J308" s="739" t="s">
        <v>1439</v>
      </c>
      <c r="K308" s="739" t="s">
        <v>1440</v>
      </c>
      <c r="L308" s="741">
        <v>58.88000000000001</v>
      </c>
      <c r="M308" s="741">
        <v>1</v>
      </c>
      <c r="N308" s="742">
        <v>58.88000000000001</v>
      </c>
    </row>
    <row r="309" spans="1:14" ht="14.4" customHeight="1" x14ac:dyDescent="0.3">
      <c r="A309" s="737" t="s">
        <v>606</v>
      </c>
      <c r="B309" s="738" t="s">
        <v>2778</v>
      </c>
      <c r="C309" s="739" t="s">
        <v>619</v>
      </c>
      <c r="D309" s="740" t="s">
        <v>620</v>
      </c>
      <c r="E309" s="739" t="s">
        <v>652</v>
      </c>
      <c r="F309" s="740" t="s">
        <v>2779</v>
      </c>
      <c r="G309" s="739" t="s">
        <v>660</v>
      </c>
      <c r="H309" s="739" t="s">
        <v>1441</v>
      </c>
      <c r="I309" s="739" t="s">
        <v>1442</v>
      </c>
      <c r="J309" s="739" t="s">
        <v>1443</v>
      </c>
      <c r="K309" s="739" t="s">
        <v>1444</v>
      </c>
      <c r="L309" s="741">
        <v>60.36</v>
      </c>
      <c r="M309" s="741">
        <v>2</v>
      </c>
      <c r="N309" s="742">
        <v>120.72</v>
      </c>
    </row>
    <row r="310" spans="1:14" ht="14.4" customHeight="1" x14ac:dyDescent="0.3">
      <c r="A310" s="737" t="s">
        <v>606</v>
      </c>
      <c r="B310" s="738" t="s">
        <v>2778</v>
      </c>
      <c r="C310" s="739" t="s">
        <v>619</v>
      </c>
      <c r="D310" s="740" t="s">
        <v>620</v>
      </c>
      <c r="E310" s="739" t="s">
        <v>652</v>
      </c>
      <c r="F310" s="740" t="s">
        <v>2779</v>
      </c>
      <c r="G310" s="739" t="s">
        <v>660</v>
      </c>
      <c r="H310" s="739" t="s">
        <v>1445</v>
      </c>
      <c r="I310" s="739" t="s">
        <v>1446</v>
      </c>
      <c r="J310" s="739" t="s">
        <v>1447</v>
      </c>
      <c r="K310" s="739" t="s">
        <v>1448</v>
      </c>
      <c r="L310" s="741">
        <v>272.79000000000002</v>
      </c>
      <c r="M310" s="741">
        <v>1</v>
      </c>
      <c r="N310" s="742">
        <v>272.79000000000002</v>
      </c>
    </row>
    <row r="311" spans="1:14" ht="14.4" customHeight="1" x14ac:dyDescent="0.3">
      <c r="A311" s="737" t="s">
        <v>606</v>
      </c>
      <c r="B311" s="738" t="s">
        <v>2778</v>
      </c>
      <c r="C311" s="739" t="s">
        <v>619</v>
      </c>
      <c r="D311" s="740" t="s">
        <v>620</v>
      </c>
      <c r="E311" s="739" t="s">
        <v>652</v>
      </c>
      <c r="F311" s="740" t="s">
        <v>2779</v>
      </c>
      <c r="G311" s="739" t="s">
        <v>660</v>
      </c>
      <c r="H311" s="739" t="s">
        <v>1087</v>
      </c>
      <c r="I311" s="739" t="s">
        <v>1088</v>
      </c>
      <c r="J311" s="739" t="s">
        <v>1089</v>
      </c>
      <c r="K311" s="739" t="s">
        <v>1090</v>
      </c>
      <c r="L311" s="741">
        <v>188.88</v>
      </c>
      <c r="M311" s="741">
        <v>1</v>
      </c>
      <c r="N311" s="742">
        <v>188.88</v>
      </c>
    </row>
    <row r="312" spans="1:14" ht="14.4" customHeight="1" x14ac:dyDescent="0.3">
      <c r="A312" s="737" t="s">
        <v>606</v>
      </c>
      <c r="B312" s="738" t="s">
        <v>2778</v>
      </c>
      <c r="C312" s="739" t="s">
        <v>619</v>
      </c>
      <c r="D312" s="740" t="s">
        <v>620</v>
      </c>
      <c r="E312" s="739" t="s">
        <v>652</v>
      </c>
      <c r="F312" s="740" t="s">
        <v>2779</v>
      </c>
      <c r="G312" s="739" t="s">
        <v>660</v>
      </c>
      <c r="H312" s="739" t="s">
        <v>1449</v>
      </c>
      <c r="I312" s="739" t="s">
        <v>1450</v>
      </c>
      <c r="J312" s="739" t="s">
        <v>1451</v>
      </c>
      <c r="K312" s="739" t="s">
        <v>1452</v>
      </c>
      <c r="L312" s="741">
        <v>97.589999999999989</v>
      </c>
      <c r="M312" s="741">
        <v>1</v>
      </c>
      <c r="N312" s="742">
        <v>97.589999999999989</v>
      </c>
    </row>
    <row r="313" spans="1:14" ht="14.4" customHeight="1" x14ac:dyDescent="0.3">
      <c r="A313" s="737" t="s">
        <v>606</v>
      </c>
      <c r="B313" s="738" t="s">
        <v>2778</v>
      </c>
      <c r="C313" s="739" t="s">
        <v>619</v>
      </c>
      <c r="D313" s="740" t="s">
        <v>620</v>
      </c>
      <c r="E313" s="739" t="s">
        <v>652</v>
      </c>
      <c r="F313" s="740" t="s">
        <v>2779</v>
      </c>
      <c r="G313" s="739" t="s">
        <v>660</v>
      </c>
      <c r="H313" s="739" t="s">
        <v>1453</v>
      </c>
      <c r="I313" s="739" t="s">
        <v>1454</v>
      </c>
      <c r="J313" s="739" t="s">
        <v>1455</v>
      </c>
      <c r="K313" s="739" t="s">
        <v>1456</v>
      </c>
      <c r="L313" s="741">
        <v>572.38958341093235</v>
      </c>
      <c r="M313" s="741">
        <v>1</v>
      </c>
      <c r="N313" s="742">
        <v>572.38958341093235</v>
      </c>
    </row>
    <row r="314" spans="1:14" ht="14.4" customHeight="1" x14ac:dyDescent="0.3">
      <c r="A314" s="737" t="s">
        <v>606</v>
      </c>
      <c r="B314" s="738" t="s">
        <v>2778</v>
      </c>
      <c r="C314" s="739" t="s">
        <v>619</v>
      </c>
      <c r="D314" s="740" t="s">
        <v>620</v>
      </c>
      <c r="E314" s="739" t="s">
        <v>652</v>
      </c>
      <c r="F314" s="740" t="s">
        <v>2779</v>
      </c>
      <c r="G314" s="739" t="s">
        <v>660</v>
      </c>
      <c r="H314" s="739" t="s">
        <v>738</v>
      </c>
      <c r="I314" s="739" t="s">
        <v>739</v>
      </c>
      <c r="J314" s="739" t="s">
        <v>740</v>
      </c>
      <c r="K314" s="739" t="s">
        <v>741</v>
      </c>
      <c r="L314" s="741">
        <v>104.87</v>
      </c>
      <c r="M314" s="741">
        <v>3</v>
      </c>
      <c r="N314" s="742">
        <v>314.61</v>
      </c>
    </row>
    <row r="315" spans="1:14" ht="14.4" customHeight="1" x14ac:dyDescent="0.3">
      <c r="A315" s="737" t="s">
        <v>606</v>
      </c>
      <c r="B315" s="738" t="s">
        <v>2778</v>
      </c>
      <c r="C315" s="739" t="s">
        <v>619</v>
      </c>
      <c r="D315" s="740" t="s">
        <v>620</v>
      </c>
      <c r="E315" s="739" t="s">
        <v>652</v>
      </c>
      <c r="F315" s="740" t="s">
        <v>2779</v>
      </c>
      <c r="G315" s="739" t="s">
        <v>660</v>
      </c>
      <c r="H315" s="739" t="s">
        <v>1457</v>
      </c>
      <c r="I315" s="739" t="s">
        <v>714</v>
      </c>
      <c r="J315" s="739" t="s">
        <v>1458</v>
      </c>
      <c r="K315" s="739"/>
      <c r="L315" s="741">
        <v>30.880000000000003</v>
      </c>
      <c r="M315" s="741">
        <v>7</v>
      </c>
      <c r="N315" s="742">
        <v>216.16000000000003</v>
      </c>
    </row>
    <row r="316" spans="1:14" ht="14.4" customHeight="1" x14ac:dyDescent="0.3">
      <c r="A316" s="737" t="s">
        <v>606</v>
      </c>
      <c r="B316" s="738" t="s">
        <v>2778</v>
      </c>
      <c r="C316" s="739" t="s">
        <v>619</v>
      </c>
      <c r="D316" s="740" t="s">
        <v>620</v>
      </c>
      <c r="E316" s="739" t="s">
        <v>652</v>
      </c>
      <c r="F316" s="740" t="s">
        <v>2779</v>
      </c>
      <c r="G316" s="739" t="s">
        <v>660</v>
      </c>
      <c r="H316" s="739" t="s">
        <v>1459</v>
      </c>
      <c r="I316" s="739" t="s">
        <v>714</v>
      </c>
      <c r="J316" s="739" t="s">
        <v>1460</v>
      </c>
      <c r="K316" s="739"/>
      <c r="L316" s="741">
        <v>165.97818181818184</v>
      </c>
      <c r="M316" s="741">
        <v>11</v>
      </c>
      <c r="N316" s="742">
        <v>1825.7600000000002</v>
      </c>
    </row>
    <row r="317" spans="1:14" ht="14.4" customHeight="1" x14ac:dyDescent="0.3">
      <c r="A317" s="737" t="s">
        <v>606</v>
      </c>
      <c r="B317" s="738" t="s">
        <v>2778</v>
      </c>
      <c r="C317" s="739" t="s">
        <v>619</v>
      </c>
      <c r="D317" s="740" t="s">
        <v>620</v>
      </c>
      <c r="E317" s="739" t="s">
        <v>652</v>
      </c>
      <c r="F317" s="740" t="s">
        <v>2779</v>
      </c>
      <c r="G317" s="739" t="s">
        <v>660</v>
      </c>
      <c r="H317" s="739" t="s">
        <v>1461</v>
      </c>
      <c r="I317" s="739" t="s">
        <v>714</v>
      </c>
      <c r="J317" s="739" t="s">
        <v>1462</v>
      </c>
      <c r="K317" s="739"/>
      <c r="L317" s="741">
        <v>339.84000000000003</v>
      </c>
      <c r="M317" s="741">
        <v>1</v>
      </c>
      <c r="N317" s="742">
        <v>339.84000000000003</v>
      </c>
    </row>
    <row r="318" spans="1:14" ht="14.4" customHeight="1" x14ac:dyDescent="0.3">
      <c r="A318" s="737" t="s">
        <v>606</v>
      </c>
      <c r="B318" s="738" t="s">
        <v>2778</v>
      </c>
      <c r="C318" s="739" t="s">
        <v>619</v>
      </c>
      <c r="D318" s="740" t="s">
        <v>620</v>
      </c>
      <c r="E318" s="739" t="s">
        <v>652</v>
      </c>
      <c r="F318" s="740" t="s">
        <v>2779</v>
      </c>
      <c r="G318" s="739" t="s">
        <v>660</v>
      </c>
      <c r="H318" s="739" t="s">
        <v>1463</v>
      </c>
      <c r="I318" s="739" t="s">
        <v>1464</v>
      </c>
      <c r="J318" s="739" t="s">
        <v>1465</v>
      </c>
      <c r="K318" s="739" t="s">
        <v>1466</v>
      </c>
      <c r="L318" s="741">
        <v>166.64999999999998</v>
      </c>
      <c r="M318" s="741">
        <v>1</v>
      </c>
      <c r="N318" s="742">
        <v>166.64999999999998</v>
      </c>
    </row>
    <row r="319" spans="1:14" ht="14.4" customHeight="1" x14ac:dyDescent="0.3">
      <c r="A319" s="737" t="s">
        <v>606</v>
      </c>
      <c r="B319" s="738" t="s">
        <v>2778</v>
      </c>
      <c r="C319" s="739" t="s">
        <v>619</v>
      </c>
      <c r="D319" s="740" t="s">
        <v>620</v>
      </c>
      <c r="E319" s="739" t="s">
        <v>652</v>
      </c>
      <c r="F319" s="740" t="s">
        <v>2779</v>
      </c>
      <c r="G319" s="739" t="s">
        <v>660</v>
      </c>
      <c r="H319" s="739" t="s">
        <v>1467</v>
      </c>
      <c r="I319" s="739" t="s">
        <v>714</v>
      </c>
      <c r="J319" s="739" t="s">
        <v>1468</v>
      </c>
      <c r="K319" s="739"/>
      <c r="L319" s="741">
        <v>67.759999999999991</v>
      </c>
      <c r="M319" s="741">
        <v>1</v>
      </c>
      <c r="N319" s="742">
        <v>67.759999999999991</v>
      </c>
    </row>
    <row r="320" spans="1:14" ht="14.4" customHeight="1" x14ac:dyDescent="0.3">
      <c r="A320" s="737" t="s">
        <v>606</v>
      </c>
      <c r="B320" s="738" t="s">
        <v>2778</v>
      </c>
      <c r="C320" s="739" t="s">
        <v>619</v>
      </c>
      <c r="D320" s="740" t="s">
        <v>620</v>
      </c>
      <c r="E320" s="739" t="s">
        <v>652</v>
      </c>
      <c r="F320" s="740" t="s">
        <v>2779</v>
      </c>
      <c r="G320" s="739" t="s">
        <v>660</v>
      </c>
      <c r="H320" s="739" t="s">
        <v>1469</v>
      </c>
      <c r="I320" s="739" t="s">
        <v>1470</v>
      </c>
      <c r="J320" s="739" t="s">
        <v>1471</v>
      </c>
      <c r="K320" s="739" t="s">
        <v>1472</v>
      </c>
      <c r="L320" s="741">
        <v>74.219333680468267</v>
      </c>
      <c r="M320" s="741">
        <v>2</v>
      </c>
      <c r="N320" s="742">
        <v>148.43866736093653</v>
      </c>
    </row>
    <row r="321" spans="1:14" ht="14.4" customHeight="1" x14ac:dyDescent="0.3">
      <c r="A321" s="737" t="s">
        <v>606</v>
      </c>
      <c r="B321" s="738" t="s">
        <v>2778</v>
      </c>
      <c r="C321" s="739" t="s">
        <v>619</v>
      </c>
      <c r="D321" s="740" t="s">
        <v>620</v>
      </c>
      <c r="E321" s="739" t="s">
        <v>652</v>
      </c>
      <c r="F321" s="740" t="s">
        <v>2779</v>
      </c>
      <c r="G321" s="739" t="s">
        <v>660</v>
      </c>
      <c r="H321" s="739" t="s">
        <v>1091</v>
      </c>
      <c r="I321" s="739" t="s">
        <v>1092</v>
      </c>
      <c r="J321" s="739" t="s">
        <v>1029</v>
      </c>
      <c r="K321" s="739" t="s">
        <v>1093</v>
      </c>
      <c r="L321" s="741">
        <v>154.03</v>
      </c>
      <c r="M321" s="741">
        <v>1</v>
      </c>
      <c r="N321" s="742">
        <v>154.03</v>
      </c>
    </row>
    <row r="322" spans="1:14" ht="14.4" customHeight="1" x14ac:dyDescent="0.3">
      <c r="A322" s="737" t="s">
        <v>606</v>
      </c>
      <c r="B322" s="738" t="s">
        <v>2778</v>
      </c>
      <c r="C322" s="739" t="s">
        <v>619</v>
      </c>
      <c r="D322" s="740" t="s">
        <v>620</v>
      </c>
      <c r="E322" s="739" t="s">
        <v>652</v>
      </c>
      <c r="F322" s="740" t="s">
        <v>2779</v>
      </c>
      <c r="G322" s="739" t="s">
        <v>660</v>
      </c>
      <c r="H322" s="739" t="s">
        <v>1473</v>
      </c>
      <c r="I322" s="739" t="s">
        <v>714</v>
      </c>
      <c r="J322" s="739" t="s">
        <v>1474</v>
      </c>
      <c r="K322" s="739"/>
      <c r="L322" s="741">
        <v>50.587186133838458</v>
      </c>
      <c r="M322" s="741">
        <v>2</v>
      </c>
      <c r="N322" s="742">
        <v>101.17437226767692</v>
      </c>
    </row>
    <row r="323" spans="1:14" ht="14.4" customHeight="1" x14ac:dyDescent="0.3">
      <c r="A323" s="737" t="s">
        <v>606</v>
      </c>
      <c r="B323" s="738" t="s">
        <v>2778</v>
      </c>
      <c r="C323" s="739" t="s">
        <v>619</v>
      </c>
      <c r="D323" s="740" t="s">
        <v>620</v>
      </c>
      <c r="E323" s="739" t="s">
        <v>652</v>
      </c>
      <c r="F323" s="740" t="s">
        <v>2779</v>
      </c>
      <c r="G323" s="739" t="s">
        <v>660</v>
      </c>
      <c r="H323" s="739" t="s">
        <v>1475</v>
      </c>
      <c r="I323" s="739" t="s">
        <v>1476</v>
      </c>
      <c r="J323" s="739" t="s">
        <v>1477</v>
      </c>
      <c r="K323" s="739" t="s">
        <v>1478</v>
      </c>
      <c r="L323" s="741">
        <v>1037.7500000000005</v>
      </c>
      <c r="M323" s="741">
        <v>1</v>
      </c>
      <c r="N323" s="742">
        <v>1037.7500000000005</v>
      </c>
    </row>
    <row r="324" spans="1:14" ht="14.4" customHeight="1" x14ac:dyDescent="0.3">
      <c r="A324" s="737" t="s">
        <v>606</v>
      </c>
      <c r="B324" s="738" t="s">
        <v>2778</v>
      </c>
      <c r="C324" s="739" t="s">
        <v>619</v>
      </c>
      <c r="D324" s="740" t="s">
        <v>620</v>
      </c>
      <c r="E324" s="739" t="s">
        <v>652</v>
      </c>
      <c r="F324" s="740" t="s">
        <v>2779</v>
      </c>
      <c r="G324" s="739" t="s">
        <v>660</v>
      </c>
      <c r="H324" s="739" t="s">
        <v>1102</v>
      </c>
      <c r="I324" s="739" t="s">
        <v>1103</v>
      </c>
      <c r="J324" s="739" t="s">
        <v>1104</v>
      </c>
      <c r="K324" s="739" t="s">
        <v>865</v>
      </c>
      <c r="L324" s="741">
        <v>55.350081568943061</v>
      </c>
      <c r="M324" s="741">
        <v>15</v>
      </c>
      <c r="N324" s="742">
        <v>830.25122353414588</v>
      </c>
    </row>
    <row r="325" spans="1:14" ht="14.4" customHeight="1" x14ac:dyDescent="0.3">
      <c r="A325" s="737" t="s">
        <v>606</v>
      </c>
      <c r="B325" s="738" t="s">
        <v>2778</v>
      </c>
      <c r="C325" s="739" t="s">
        <v>619</v>
      </c>
      <c r="D325" s="740" t="s">
        <v>620</v>
      </c>
      <c r="E325" s="739" t="s">
        <v>652</v>
      </c>
      <c r="F325" s="740" t="s">
        <v>2779</v>
      </c>
      <c r="G325" s="739" t="s">
        <v>660</v>
      </c>
      <c r="H325" s="739" t="s">
        <v>1479</v>
      </c>
      <c r="I325" s="739" t="s">
        <v>1480</v>
      </c>
      <c r="J325" s="739" t="s">
        <v>1481</v>
      </c>
      <c r="K325" s="739" t="s">
        <v>1482</v>
      </c>
      <c r="L325" s="741">
        <v>285.99999999999994</v>
      </c>
      <c r="M325" s="741">
        <v>1</v>
      </c>
      <c r="N325" s="742">
        <v>285.99999999999994</v>
      </c>
    </row>
    <row r="326" spans="1:14" ht="14.4" customHeight="1" x14ac:dyDescent="0.3">
      <c r="A326" s="737" t="s">
        <v>606</v>
      </c>
      <c r="B326" s="738" t="s">
        <v>2778</v>
      </c>
      <c r="C326" s="739" t="s">
        <v>619</v>
      </c>
      <c r="D326" s="740" t="s">
        <v>620</v>
      </c>
      <c r="E326" s="739" t="s">
        <v>652</v>
      </c>
      <c r="F326" s="740" t="s">
        <v>2779</v>
      </c>
      <c r="G326" s="739" t="s">
        <v>660</v>
      </c>
      <c r="H326" s="739" t="s">
        <v>1483</v>
      </c>
      <c r="I326" s="739" t="s">
        <v>714</v>
      </c>
      <c r="J326" s="739" t="s">
        <v>1484</v>
      </c>
      <c r="K326" s="739"/>
      <c r="L326" s="741">
        <v>44.21</v>
      </c>
      <c r="M326" s="741">
        <v>1</v>
      </c>
      <c r="N326" s="742">
        <v>44.21</v>
      </c>
    </row>
    <row r="327" spans="1:14" ht="14.4" customHeight="1" x14ac:dyDescent="0.3">
      <c r="A327" s="737" t="s">
        <v>606</v>
      </c>
      <c r="B327" s="738" t="s">
        <v>2778</v>
      </c>
      <c r="C327" s="739" t="s">
        <v>619</v>
      </c>
      <c r="D327" s="740" t="s">
        <v>620</v>
      </c>
      <c r="E327" s="739" t="s">
        <v>652</v>
      </c>
      <c r="F327" s="740" t="s">
        <v>2779</v>
      </c>
      <c r="G327" s="739" t="s">
        <v>660</v>
      </c>
      <c r="H327" s="739" t="s">
        <v>754</v>
      </c>
      <c r="I327" s="739" t="s">
        <v>755</v>
      </c>
      <c r="J327" s="739" t="s">
        <v>756</v>
      </c>
      <c r="K327" s="739" t="s">
        <v>757</v>
      </c>
      <c r="L327" s="741">
        <v>29.920000000000012</v>
      </c>
      <c r="M327" s="741">
        <v>11</v>
      </c>
      <c r="N327" s="742">
        <v>329.12000000000012</v>
      </c>
    </row>
    <row r="328" spans="1:14" ht="14.4" customHeight="1" x14ac:dyDescent="0.3">
      <c r="A328" s="737" t="s">
        <v>606</v>
      </c>
      <c r="B328" s="738" t="s">
        <v>2778</v>
      </c>
      <c r="C328" s="739" t="s">
        <v>619</v>
      </c>
      <c r="D328" s="740" t="s">
        <v>620</v>
      </c>
      <c r="E328" s="739" t="s">
        <v>652</v>
      </c>
      <c r="F328" s="740" t="s">
        <v>2779</v>
      </c>
      <c r="G328" s="739" t="s">
        <v>660</v>
      </c>
      <c r="H328" s="739" t="s">
        <v>1109</v>
      </c>
      <c r="I328" s="739" t="s">
        <v>1110</v>
      </c>
      <c r="J328" s="739" t="s">
        <v>1111</v>
      </c>
      <c r="K328" s="739" t="s">
        <v>1112</v>
      </c>
      <c r="L328" s="741">
        <v>97.590179859921548</v>
      </c>
      <c r="M328" s="741">
        <v>3</v>
      </c>
      <c r="N328" s="742">
        <v>292.77053957976466</v>
      </c>
    </row>
    <row r="329" spans="1:14" ht="14.4" customHeight="1" x14ac:dyDescent="0.3">
      <c r="A329" s="737" t="s">
        <v>606</v>
      </c>
      <c r="B329" s="738" t="s">
        <v>2778</v>
      </c>
      <c r="C329" s="739" t="s">
        <v>619</v>
      </c>
      <c r="D329" s="740" t="s">
        <v>620</v>
      </c>
      <c r="E329" s="739" t="s">
        <v>652</v>
      </c>
      <c r="F329" s="740" t="s">
        <v>2779</v>
      </c>
      <c r="G329" s="739" t="s">
        <v>660</v>
      </c>
      <c r="H329" s="739" t="s">
        <v>1485</v>
      </c>
      <c r="I329" s="739" t="s">
        <v>1486</v>
      </c>
      <c r="J329" s="739" t="s">
        <v>1405</v>
      </c>
      <c r="K329" s="739" t="s">
        <v>999</v>
      </c>
      <c r="L329" s="741">
        <v>107.05009254702034</v>
      </c>
      <c r="M329" s="741">
        <v>2</v>
      </c>
      <c r="N329" s="742">
        <v>214.10018509404068</v>
      </c>
    </row>
    <row r="330" spans="1:14" ht="14.4" customHeight="1" x14ac:dyDescent="0.3">
      <c r="A330" s="737" t="s">
        <v>606</v>
      </c>
      <c r="B330" s="738" t="s">
        <v>2778</v>
      </c>
      <c r="C330" s="739" t="s">
        <v>619</v>
      </c>
      <c r="D330" s="740" t="s">
        <v>620</v>
      </c>
      <c r="E330" s="739" t="s">
        <v>652</v>
      </c>
      <c r="F330" s="740" t="s">
        <v>2779</v>
      </c>
      <c r="G330" s="739" t="s">
        <v>660</v>
      </c>
      <c r="H330" s="739" t="s">
        <v>1113</v>
      </c>
      <c r="I330" s="739" t="s">
        <v>714</v>
      </c>
      <c r="J330" s="739" t="s">
        <v>1114</v>
      </c>
      <c r="K330" s="739"/>
      <c r="L330" s="741">
        <v>115.38598332902291</v>
      </c>
      <c r="M330" s="741">
        <v>2</v>
      </c>
      <c r="N330" s="742">
        <v>230.77196665804581</v>
      </c>
    </row>
    <row r="331" spans="1:14" ht="14.4" customHeight="1" x14ac:dyDescent="0.3">
      <c r="A331" s="737" t="s">
        <v>606</v>
      </c>
      <c r="B331" s="738" t="s">
        <v>2778</v>
      </c>
      <c r="C331" s="739" t="s">
        <v>619</v>
      </c>
      <c r="D331" s="740" t="s">
        <v>620</v>
      </c>
      <c r="E331" s="739" t="s">
        <v>652</v>
      </c>
      <c r="F331" s="740" t="s">
        <v>2779</v>
      </c>
      <c r="G331" s="739" t="s">
        <v>660</v>
      </c>
      <c r="H331" s="739" t="s">
        <v>1119</v>
      </c>
      <c r="I331" s="739" t="s">
        <v>1120</v>
      </c>
      <c r="J331" s="739" t="s">
        <v>1121</v>
      </c>
      <c r="K331" s="739" t="s">
        <v>1122</v>
      </c>
      <c r="L331" s="741">
        <v>149.49611855634529</v>
      </c>
      <c r="M331" s="741">
        <v>5</v>
      </c>
      <c r="N331" s="742">
        <v>747.4805927817265</v>
      </c>
    </row>
    <row r="332" spans="1:14" ht="14.4" customHeight="1" x14ac:dyDescent="0.3">
      <c r="A332" s="737" t="s">
        <v>606</v>
      </c>
      <c r="B332" s="738" t="s">
        <v>2778</v>
      </c>
      <c r="C332" s="739" t="s">
        <v>619</v>
      </c>
      <c r="D332" s="740" t="s">
        <v>620</v>
      </c>
      <c r="E332" s="739" t="s">
        <v>652</v>
      </c>
      <c r="F332" s="740" t="s">
        <v>2779</v>
      </c>
      <c r="G332" s="739" t="s">
        <v>660</v>
      </c>
      <c r="H332" s="739" t="s">
        <v>1487</v>
      </c>
      <c r="I332" s="739" t="s">
        <v>1488</v>
      </c>
      <c r="J332" s="739" t="s">
        <v>1489</v>
      </c>
      <c r="K332" s="739" t="s">
        <v>1490</v>
      </c>
      <c r="L332" s="741">
        <v>290.50000000000006</v>
      </c>
      <c r="M332" s="741">
        <v>1</v>
      </c>
      <c r="N332" s="742">
        <v>290.50000000000006</v>
      </c>
    </row>
    <row r="333" spans="1:14" ht="14.4" customHeight="1" x14ac:dyDescent="0.3">
      <c r="A333" s="737" t="s">
        <v>606</v>
      </c>
      <c r="B333" s="738" t="s">
        <v>2778</v>
      </c>
      <c r="C333" s="739" t="s">
        <v>619</v>
      </c>
      <c r="D333" s="740" t="s">
        <v>620</v>
      </c>
      <c r="E333" s="739" t="s">
        <v>652</v>
      </c>
      <c r="F333" s="740" t="s">
        <v>2779</v>
      </c>
      <c r="G333" s="739" t="s">
        <v>660</v>
      </c>
      <c r="H333" s="739" t="s">
        <v>1491</v>
      </c>
      <c r="I333" s="739" t="s">
        <v>1491</v>
      </c>
      <c r="J333" s="739" t="s">
        <v>1492</v>
      </c>
      <c r="K333" s="739" t="s">
        <v>1493</v>
      </c>
      <c r="L333" s="741">
        <v>249.90999999999997</v>
      </c>
      <c r="M333" s="741">
        <v>1</v>
      </c>
      <c r="N333" s="742">
        <v>249.90999999999997</v>
      </c>
    </row>
    <row r="334" spans="1:14" ht="14.4" customHeight="1" x14ac:dyDescent="0.3">
      <c r="A334" s="737" t="s">
        <v>606</v>
      </c>
      <c r="B334" s="738" t="s">
        <v>2778</v>
      </c>
      <c r="C334" s="739" t="s">
        <v>619</v>
      </c>
      <c r="D334" s="740" t="s">
        <v>620</v>
      </c>
      <c r="E334" s="739" t="s">
        <v>652</v>
      </c>
      <c r="F334" s="740" t="s">
        <v>2779</v>
      </c>
      <c r="G334" s="739" t="s">
        <v>660</v>
      </c>
      <c r="H334" s="739" t="s">
        <v>1494</v>
      </c>
      <c r="I334" s="739" t="s">
        <v>1495</v>
      </c>
      <c r="J334" s="739" t="s">
        <v>748</v>
      </c>
      <c r="K334" s="739" t="s">
        <v>1496</v>
      </c>
      <c r="L334" s="741">
        <v>48.4</v>
      </c>
      <c r="M334" s="741">
        <v>6</v>
      </c>
      <c r="N334" s="742">
        <v>290.39999999999998</v>
      </c>
    </row>
    <row r="335" spans="1:14" ht="14.4" customHeight="1" x14ac:dyDescent="0.3">
      <c r="A335" s="737" t="s">
        <v>606</v>
      </c>
      <c r="B335" s="738" t="s">
        <v>2778</v>
      </c>
      <c r="C335" s="739" t="s">
        <v>619</v>
      </c>
      <c r="D335" s="740" t="s">
        <v>620</v>
      </c>
      <c r="E335" s="739" t="s">
        <v>652</v>
      </c>
      <c r="F335" s="740" t="s">
        <v>2779</v>
      </c>
      <c r="G335" s="739" t="s">
        <v>660</v>
      </c>
      <c r="H335" s="739" t="s">
        <v>1497</v>
      </c>
      <c r="I335" s="739" t="s">
        <v>1498</v>
      </c>
      <c r="J335" s="739" t="s">
        <v>1499</v>
      </c>
      <c r="K335" s="739" t="s">
        <v>1500</v>
      </c>
      <c r="L335" s="741">
        <v>57.785000000000011</v>
      </c>
      <c r="M335" s="741">
        <v>2</v>
      </c>
      <c r="N335" s="742">
        <v>115.57000000000002</v>
      </c>
    </row>
    <row r="336" spans="1:14" ht="14.4" customHeight="1" x14ac:dyDescent="0.3">
      <c r="A336" s="737" t="s">
        <v>606</v>
      </c>
      <c r="B336" s="738" t="s">
        <v>2778</v>
      </c>
      <c r="C336" s="739" t="s">
        <v>619</v>
      </c>
      <c r="D336" s="740" t="s">
        <v>620</v>
      </c>
      <c r="E336" s="739" t="s">
        <v>652</v>
      </c>
      <c r="F336" s="740" t="s">
        <v>2779</v>
      </c>
      <c r="G336" s="739" t="s">
        <v>660</v>
      </c>
      <c r="H336" s="739" t="s">
        <v>765</v>
      </c>
      <c r="I336" s="739" t="s">
        <v>714</v>
      </c>
      <c r="J336" s="739" t="s">
        <v>766</v>
      </c>
      <c r="K336" s="739" t="s">
        <v>767</v>
      </c>
      <c r="L336" s="741">
        <v>23.701498583479417</v>
      </c>
      <c r="M336" s="741">
        <v>12</v>
      </c>
      <c r="N336" s="742">
        <v>284.41798300175299</v>
      </c>
    </row>
    <row r="337" spans="1:14" ht="14.4" customHeight="1" x14ac:dyDescent="0.3">
      <c r="A337" s="737" t="s">
        <v>606</v>
      </c>
      <c r="B337" s="738" t="s">
        <v>2778</v>
      </c>
      <c r="C337" s="739" t="s">
        <v>619</v>
      </c>
      <c r="D337" s="740" t="s">
        <v>620</v>
      </c>
      <c r="E337" s="739" t="s">
        <v>652</v>
      </c>
      <c r="F337" s="740" t="s">
        <v>2779</v>
      </c>
      <c r="G337" s="739" t="s">
        <v>660</v>
      </c>
      <c r="H337" s="739" t="s">
        <v>1501</v>
      </c>
      <c r="I337" s="739" t="s">
        <v>1501</v>
      </c>
      <c r="J337" s="739" t="s">
        <v>1502</v>
      </c>
      <c r="K337" s="739" t="s">
        <v>1503</v>
      </c>
      <c r="L337" s="741">
        <v>2547.9100000000003</v>
      </c>
      <c r="M337" s="741">
        <v>2</v>
      </c>
      <c r="N337" s="742">
        <v>5095.8200000000006</v>
      </c>
    </row>
    <row r="338" spans="1:14" ht="14.4" customHeight="1" x14ac:dyDescent="0.3">
      <c r="A338" s="737" t="s">
        <v>606</v>
      </c>
      <c r="B338" s="738" t="s">
        <v>2778</v>
      </c>
      <c r="C338" s="739" t="s">
        <v>619</v>
      </c>
      <c r="D338" s="740" t="s">
        <v>620</v>
      </c>
      <c r="E338" s="739" t="s">
        <v>652</v>
      </c>
      <c r="F338" s="740" t="s">
        <v>2779</v>
      </c>
      <c r="G338" s="739" t="s">
        <v>660</v>
      </c>
      <c r="H338" s="739" t="s">
        <v>1130</v>
      </c>
      <c r="I338" s="739" t="s">
        <v>1131</v>
      </c>
      <c r="J338" s="739" t="s">
        <v>1132</v>
      </c>
      <c r="K338" s="739" t="s">
        <v>1133</v>
      </c>
      <c r="L338" s="741">
        <v>117.95980659190315</v>
      </c>
      <c r="M338" s="741">
        <v>2</v>
      </c>
      <c r="N338" s="742">
        <v>235.91961318380629</v>
      </c>
    </row>
    <row r="339" spans="1:14" ht="14.4" customHeight="1" x14ac:dyDescent="0.3">
      <c r="A339" s="737" t="s">
        <v>606</v>
      </c>
      <c r="B339" s="738" t="s">
        <v>2778</v>
      </c>
      <c r="C339" s="739" t="s">
        <v>619</v>
      </c>
      <c r="D339" s="740" t="s">
        <v>620</v>
      </c>
      <c r="E339" s="739" t="s">
        <v>652</v>
      </c>
      <c r="F339" s="740" t="s">
        <v>2779</v>
      </c>
      <c r="G339" s="739" t="s">
        <v>660</v>
      </c>
      <c r="H339" s="739" t="s">
        <v>1504</v>
      </c>
      <c r="I339" s="739" t="s">
        <v>1505</v>
      </c>
      <c r="J339" s="739" t="s">
        <v>1506</v>
      </c>
      <c r="K339" s="739" t="s">
        <v>1507</v>
      </c>
      <c r="L339" s="741">
        <v>84.503999999999976</v>
      </c>
      <c r="M339" s="741">
        <v>5</v>
      </c>
      <c r="N339" s="742">
        <v>422.51999999999987</v>
      </c>
    </row>
    <row r="340" spans="1:14" ht="14.4" customHeight="1" x14ac:dyDescent="0.3">
      <c r="A340" s="737" t="s">
        <v>606</v>
      </c>
      <c r="B340" s="738" t="s">
        <v>2778</v>
      </c>
      <c r="C340" s="739" t="s">
        <v>619</v>
      </c>
      <c r="D340" s="740" t="s">
        <v>620</v>
      </c>
      <c r="E340" s="739" t="s">
        <v>652</v>
      </c>
      <c r="F340" s="740" t="s">
        <v>2779</v>
      </c>
      <c r="G340" s="739" t="s">
        <v>660</v>
      </c>
      <c r="H340" s="739" t="s">
        <v>1134</v>
      </c>
      <c r="I340" s="739" t="s">
        <v>1135</v>
      </c>
      <c r="J340" s="739" t="s">
        <v>1136</v>
      </c>
      <c r="K340" s="739" t="s">
        <v>753</v>
      </c>
      <c r="L340" s="741">
        <v>36.93</v>
      </c>
      <c r="M340" s="741">
        <v>5</v>
      </c>
      <c r="N340" s="742">
        <v>184.65</v>
      </c>
    </row>
    <row r="341" spans="1:14" ht="14.4" customHeight="1" x14ac:dyDescent="0.3">
      <c r="A341" s="737" t="s">
        <v>606</v>
      </c>
      <c r="B341" s="738" t="s">
        <v>2778</v>
      </c>
      <c r="C341" s="739" t="s">
        <v>619</v>
      </c>
      <c r="D341" s="740" t="s">
        <v>620</v>
      </c>
      <c r="E341" s="739" t="s">
        <v>652</v>
      </c>
      <c r="F341" s="740" t="s">
        <v>2779</v>
      </c>
      <c r="G341" s="739" t="s">
        <v>660</v>
      </c>
      <c r="H341" s="739" t="s">
        <v>1508</v>
      </c>
      <c r="I341" s="739" t="s">
        <v>1509</v>
      </c>
      <c r="J341" s="739" t="s">
        <v>1510</v>
      </c>
      <c r="K341" s="739" t="s">
        <v>1511</v>
      </c>
      <c r="L341" s="741">
        <v>181.65000000000003</v>
      </c>
      <c r="M341" s="741">
        <v>1</v>
      </c>
      <c r="N341" s="742">
        <v>181.65000000000003</v>
      </c>
    </row>
    <row r="342" spans="1:14" ht="14.4" customHeight="1" x14ac:dyDescent="0.3">
      <c r="A342" s="737" t="s">
        <v>606</v>
      </c>
      <c r="B342" s="738" t="s">
        <v>2778</v>
      </c>
      <c r="C342" s="739" t="s">
        <v>619</v>
      </c>
      <c r="D342" s="740" t="s">
        <v>620</v>
      </c>
      <c r="E342" s="739" t="s">
        <v>652</v>
      </c>
      <c r="F342" s="740" t="s">
        <v>2779</v>
      </c>
      <c r="G342" s="739" t="s">
        <v>660</v>
      </c>
      <c r="H342" s="739" t="s">
        <v>772</v>
      </c>
      <c r="I342" s="739" t="s">
        <v>773</v>
      </c>
      <c r="J342" s="739" t="s">
        <v>774</v>
      </c>
      <c r="K342" s="739" t="s">
        <v>775</v>
      </c>
      <c r="L342" s="741">
        <v>89.23919883649944</v>
      </c>
      <c r="M342" s="741">
        <v>1</v>
      </c>
      <c r="N342" s="742">
        <v>89.23919883649944</v>
      </c>
    </row>
    <row r="343" spans="1:14" ht="14.4" customHeight="1" x14ac:dyDescent="0.3">
      <c r="A343" s="737" t="s">
        <v>606</v>
      </c>
      <c r="B343" s="738" t="s">
        <v>2778</v>
      </c>
      <c r="C343" s="739" t="s">
        <v>619</v>
      </c>
      <c r="D343" s="740" t="s">
        <v>620</v>
      </c>
      <c r="E343" s="739" t="s">
        <v>652</v>
      </c>
      <c r="F343" s="740" t="s">
        <v>2779</v>
      </c>
      <c r="G343" s="739" t="s">
        <v>660</v>
      </c>
      <c r="H343" s="739" t="s">
        <v>1512</v>
      </c>
      <c r="I343" s="739" t="s">
        <v>714</v>
      </c>
      <c r="J343" s="739" t="s">
        <v>1513</v>
      </c>
      <c r="K343" s="739" t="s">
        <v>1514</v>
      </c>
      <c r="L343" s="741">
        <v>144.20469160486374</v>
      </c>
      <c r="M343" s="741">
        <v>1</v>
      </c>
      <c r="N343" s="742">
        <v>144.20469160486374</v>
      </c>
    </row>
    <row r="344" spans="1:14" ht="14.4" customHeight="1" x14ac:dyDescent="0.3">
      <c r="A344" s="737" t="s">
        <v>606</v>
      </c>
      <c r="B344" s="738" t="s">
        <v>2778</v>
      </c>
      <c r="C344" s="739" t="s">
        <v>619</v>
      </c>
      <c r="D344" s="740" t="s">
        <v>620</v>
      </c>
      <c r="E344" s="739" t="s">
        <v>652</v>
      </c>
      <c r="F344" s="740" t="s">
        <v>2779</v>
      </c>
      <c r="G344" s="739" t="s">
        <v>660</v>
      </c>
      <c r="H344" s="739" t="s">
        <v>1515</v>
      </c>
      <c r="I344" s="739" t="s">
        <v>1516</v>
      </c>
      <c r="J344" s="739" t="s">
        <v>1517</v>
      </c>
      <c r="K344" s="739" t="s">
        <v>1518</v>
      </c>
      <c r="L344" s="741">
        <v>88.829999999999956</v>
      </c>
      <c r="M344" s="741">
        <v>1</v>
      </c>
      <c r="N344" s="742">
        <v>88.829999999999956</v>
      </c>
    </row>
    <row r="345" spans="1:14" ht="14.4" customHeight="1" x14ac:dyDescent="0.3">
      <c r="A345" s="737" t="s">
        <v>606</v>
      </c>
      <c r="B345" s="738" t="s">
        <v>2778</v>
      </c>
      <c r="C345" s="739" t="s">
        <v>619</v>
      </c>
      <c r="D345" s="740" t="s">
        <v>620</v>
      </c>
      <c r="E345" s="739" t="s">
        <v>652</v>
      </c>
      <c r="F345" s="740" t="s">
        <v>2779</v>
      </c>
      <c r="G345" s="739" t="s">
        <v>660</v>
      </c>
      <c r="H345" s="739" t="s">
        <v>1519</v>
      </c>
      <c r="I345" s="739" t="s">
        <v>714</v>
      </c>
      <c r="J345" s="739" t="s">
        <v>1520</v>
      </c>
      <c r="K345" s="739"/>
      <c r="L345" s="741">
        <v>316.91691279671284</v>
      </c>
      <c r="M345" s="741">
        <v>1</v>
      </c>
      <c r="N345" s="742">
        <v>316.91691279671284</v>
      </c>
    </row>
    <row r="346" spans="1:14" ht="14.4" customHeight="1" x14ac:dyDescent="0.3">
      <c r="A346" s="737" t="s">
        <v>606</v>
      </c>
      <c r="B346" s="738" t="s">
        <v>2778</v>
      </c>
      <c r="C346" s="739" t="s">
        <v>619</v>
      </c>
      <c r="D346" s="740" t="s">
        <v>620</v>
      </c>
      <c r="E346" s="739" t="s">
        <v>652</v>
      </c>
      <c r="F346" s="740" t="s">
        <v>2779</v>
      </c>
      <c r="G346" s="739" t="s">
        <v>660</v>
      </c>
      <c r="H346" s="739" t="s">
        <v>1521</v>
      </c>
      <c r="I346" s="739" t="s">
        <v>1522</v>
      </c>
      <c r="J346" s="739" t="s">
        <v>1523</v>
      </c>
      <c r="K346" s="739" t="s">
        <v>1524</v>
      </c>
      <c r="L346" s="741">
        <v>45.649999999999991</v>
      </c>
      <c r="M346" s="741">
        <v>1</v>
      </c>
      <c r="N346" s="742">
        <v>45.649999999999991</v>
      </c>
    </row>
    <row r="347" spans="1:14" ht="14.4" customHeight="1" x14ac:dyDescent="0.3">
      <c r="A347" s="737" t="s">
        <v>606</v>
      </c>
      <c r="B347" s="738" t="s">
        <v>2778</v>
      </c>
      <c r="C347" s="739" t="s">
        <v>619</v>
      </c>
      <c r="D347" s="740" t="s">
        <v>620</v>
      </c>
      <c r="E347" s="739" t="s">
        <v>652</v>
      </c>
      <c r="F347" s="740" t="s">
        <v>2779</v>
      </c>
      <c r="G347" s="739" t="s">
        <v>660</v>
      </c>
      <c r="H347" s="739" t="s">
        <v>1525</v>
      </c>
      <c r="I347" s="739" t="s">
        <v>1526</v>
      </c>
      <c r="J347" s="739" t="s">
        <v>1527</v>
      </c>
      <c r="K347" s="739" t="s">
        <v>1528</v>
      </c>
      <c r="L347" s="741">
        <v>72.73</v>
      </c>
      <c r="M347" s="741">
        <v>2</v>
      </c>
      <c r="N347" s="742">
        <v>145.46</v>
      </c>
    </row>
    <row r="348" spans="1:14" ht="14.4" customHeight="1" x14ac:dyDescent="0.3">
      <c r="A348" s="737" t="s">
        <v>606</v>
      </c>
      <c r="B348" s="738" t="s">
        <v>2778</v>
      </c>
      <c r="C348" s="739" t="s">
        <v>619</v>
      </c>
      <c r="D348" s="740" t="s">
        <v>620</v>
      </c>
      <c r="E348" s="739" t="s">
        <v>652</v>
      </c>
      <c r="F348" s="740" t="s">
        <v>2779</v>
      </c>
      <c r="G348" s="739" t="s">
        <v>660</v>
      </c>
      <c r="H348" s="739" t="s">
        <v>1529</v>
      </c>
      <c r="I348" s="739" t="s">
        <v>1530</v>
      </c>
      <c r="J348" s="739" t="s">
        <v>1531</v>
      </c>
      <c r="K348" s="739" t="s">
        <v>1532</v>
      </c>
      <c r="L348" s="741">
        <v>194.29999999999998</v>
      </c>
      <c r="M348" s="741">
        <v>1</v>
      </c>
      <c r="N348" s="742">
        <v>194.29999999999998</v>
      </c>
    </row>
    <row r="349" spans="1:14" ht="14.4" customHeight="1" x14ac:dyDescent="0.3">
      <c r="A349" s="737" t="s">
        <v>606</v>
      </c>
      <c r="B349" s="738" t="s">
        <v>2778</v>
      </c>
      <c r="C349" s="739" t="s">
        <v>619</v>
      </c>
      <c r="D349" s="740" t="s">
        <v>620</v>
      </c>
      <c r="E349" s="739" t="s">
        <v>652</v>
      </c>
      <c r="F349" s="740" t="s">
        <v>2779</v>
      </c>
      <c r="G349" s="739" t="s">
        <v>660</v>
      </c>
      <c r="H349" s="739" t="s">
        <v>1533</v>
      </c>
      <c r="I349" s="739" t="s">
        <v>1534</v>
      </c>
      <c r="J349" s="739" t="s">
        <v>1535</v>
      </c>
      <c r="K349" s="739" t="s">
        <v>1536</v>
      </c>
      <c r="L349" s="741">
        <v>112.97000000000003</v>
      </c>
      <c r="M349" s="741">
        <v>1</v>
      </c>
      <c r="N349" s="742">
        <v>112.97000000000003</v>
      </c>
    </row>
    <row r="350" spans="1:14" ht="14.4" customHeight="1" x14ac:dyDescent="0.3">
      <c r="A350" s="737" t="s">
        <v>606</v>
      </c>
      <c r="B350" s="738" t="s">
        <v>2778</v>
      </c>
      <c r="C350" s="739" t="s">
        <v>619</v>
      </c>
      <c r="D350" s="740" t="s">
        <v>620</v>
      </c>
      <c r="E350" s="739" t="s">
        <v>652</v>
      </c>
      <c r="F350" s="740" t="s">
        <v>2779</v>
      </c>
      <c r="G350" s="739" t="s">
        <v>660</v>
      </c>
      <c r="H350" s="739" t="s">
        <v>1537</v>
      </c>
      <c r="I350" s="739" t="s">
        <v>1538</v>
      </c>
      <c r="J350" s="739" t="s">
        <v>740</v>
      </c>
      <c r="K350" s="739" t="s">
        <v>783</v>
      </c>
      <c r="L350" s="741">
        <v>78.640000000000015</v>
      </c>
      <c r="M350" s="741">
        <v>1</v>
      </c>
      <c r="N350" s="742">
        <v>78.640000000000015</v>
      </c>
    </row>
    <row r="351" spans="1:14" ht="14.4" customHeight="1" x14ac:dyDescent="0.3">
      <c r="A351" s="737" t="s">
        <v>606</v>
      </c>
      <c r="B351" s="738" t="s">
        <v>2778</v>
      </c>
      <c r="C351" s="739" t="s">
        <v>619</v>
      </c>
      <c r="D351" s="740" t="s">
        <v>620</v>
      </c>
      <c r="E351" s="739" t="s">
        <v>652</v>
      </c>
      <c r="F351" s="740" t="s">
        <v>2779</v>
      </c>
      <c r="G351" s="739" t="s">
        <v>660</v>
      </c>
      <c r="H351" s="739" t="s">
        <v>784</v>
      </c>
      <c r="I351" s="739" t="s">
        <v>679</v>
      </c>
      <c r="J351" s="739" t="s">
        <v>785</v>
      </c>
      <c r="K351" s="739"/>
      <c r="L351" s="741">
        <v>200.4373704079654</v>
      </c>
      <c r="M351" s="741">
        <v>1</v>
      </c>
      <c r="N351" s="742">
        <v>200.4373704079654</v>
      </c>
    </row>
    <row r="352" spans="1:14" ht="14.4" customHeight="1" x14ac:dyDescent="0.3">
      <c r="A352" s="737" t="s">
        <v>606</v>
      </c>
      <c r="B352" s="738" t="s">
        <v>2778</v>
      </c>
      <c r="C352" s="739" t="s">
        <v>619</v>
      </c>
      <c r="D352" s="740" t="s">
        <v>620</v>
      </c>
      <c r="E352" s="739" t="s">
        <v>652</v>
      </c>
      <c r="F352" s="740" t="s">
        <v>2779</v>
      </c>
      <c r="G352" s="739" t="s">
        <v>660</v>
      </c>
      <c r="H352" s="739" t="s">
        <v>1140</v>
      </c>
      <c r="I352" s="739" t="s">
        <v>714</v>
      </c>
      <c r="J352" s="739" t="s">
        <v>1141</v>
      </c>
      <c r="K352" s="739"/>
      <c r="L352" s="741">
        <v>164.83839032834467</v>
      </c>
      <c r="M352" s="741">
        <v>4</v>
      </c>
      <c r="N352" s="742">
        <v>659.35356131337869</v>
      </c>
    </row>
    <row r="353" spans="1:14" ht="14.4" customHeight="1" x14ac:dyDescent="0.3">
      <c r="A353" s="737" t="s">
        <v>606</v>
      </c>
      <c r="B353" s="738" t="s">
        <v>2778</v>
      </c>
      <c r="C353" s="739" t="s">
        <v>619</v>
      </c>
      <c r="D353" s="740" t="s">
        <v>620</v>
      </c>
      <c r="E353" s="739" t="s">
        <v>652</v>
      </c>
      <c r="F353" s="740" t="s">
        <v>2779</v>
      </c>
      <c r="G353" s="739" t="s">
        <v>660</v>
      </c>
      <c r="H353" s="739" t="s">
        <v>1539</v>
      </c>
      <c r="I353" s="739" t="s">
        <v>714</v>
      </c>
      <c r="J353" s="739" t="s">
        <v>1540</v>
      </c>
      <c r="K353" s="739"/>
      <c r="L353" s="741">
        <v>178.56487177354492</v>
      </c>
      <c r="M353" s="741">
        <v>2</v>
      </c>
      <c r="N353" s="742">
        <v>357.12974354708984</v>
      </c>
    </row>
    <row r="354" spans="1:14" ht="14.4" customHeight="1" x14ac:dyDescent="0.3">
      <c r="A354" s="737" t="s">
        <v>606</v>
      </c>
      <c r="B354" s="738" t="s">
        <v>2778</v>
      </c>
      <c r="C354" s="739" t="s">
        <v>619</v>
      </c>
      <c r="D354" s="740" t="s">
        <v>620</v>
      </c>
      <c r="E354" s="739" t="s">
        <v>652</v>
      </c>
      <c r="F354" s="740" t="s">
        <v>2779</v>
      </c>
      <c r="G354" s="739" t="s">
        <v>660</v>
      </c>
      <c r="H354" s="739" t="s">
        <v>1541</v>
      </c>
      <c r="I354" s="739" t="s">
        <v>1542</v>
      </c>
      <c r="J354" s="739" t="s">
        <v>1543</v>
      </c>
      <c r="K354" s="739" t="s">
        <v>1544</v>
      </c>
      <c r="L354" s="741">
        <v>1050.5299999999995</v>
      </c>
      <c r="M354" s="741">
        <v>1</v>
      </c>
      <c r="N354" s="742">
        <v>1050.5299999999995</v>
      </c>
    </row>
    <row r="355" spans="1:14" ht="14.4" customHeight="1" x14ac:dyDescent="0.3">
      <c r="A355" s="737" t="s">
        <v>606</v>
      </c>
      <c r="B355" s="738" t="s">
        <v>2778</v>
      </c>
      <c r="C355" s="739" t="s">
        <v>619</v>
      </c>
      <c r="D355" s="740" t="s">
        <v>620</v>
      </c>
      <c r="E355" s="739" t="s">
        <v>652</v>
      </c>
      <c r="F355" s="740" t="s">
        <v>2779</v>
      </c>
      <c r="G355" s="739" t="s">
        <v>660</v>
      </c>
      <c r="H355" s="739" t="s">
        <v>1158</v>
      </c>
      <c r="I355" s="739" t="s">
        <v>1159</v>
      </c>
      <c r="J355" s="739" t="s">
        <v>1160</v>
      </c>
      <c r="K355" s="739" t="s">
        <v>1161</v>
      </c>
      <c r="L355" s="741">
        <v>83.130000000000024</v>
      </c>
      <c r="M355" s="741">
        <v>1</v>
      </c>
      <c r="N355" s="742">
        <v>83.130000000000024</v>
      </c>
    </row>
    <row r="356" spans="1:14" ht="14.4" customHeight="1" x14ac:dyDescent="0.3">
      <c r="A356" s="737" t="s">
        <v>606</v>
      </c>
      <c r="B356" s="738" t="s">
        <v>2778</v>
      </c>
      <c r="C356" s="739" t="s">
        <v>619</v>
      </c>
      <c r="D356" s="740" t="s">
        <v>620</v>
      </c>
      <c r="E356" s="739" t="s">
        <v>652</v>
      </c>
      <c r="F356" s="740" t="s">
        <v>2779</v>
      </c>
      <c r="G356" s="739" t="s">
        <v>660</v>
      </c>
      <c r="H356" s="739" t="s">
        <v>1162</v>
      </c>
      <c r="I356" s="739" t="s">
        <v>1162</v>
      </c>
      <c r="J356" s="739" t="s">
        <v>1163</v>
      </c>
      <c r="K356" s="739" t="s">
        <v>1164</v>
      </c>
      <c r="L356" s="741">
        <v>667.93</v>
      </c>
      <c r="M356" s="741">
        <v>2</v>
      </c>
      <c r="N356" s="742">
        <v>1335.86</v>
      </c>
    </row>
    <row r="357" spans="1:14" ht="14.4" customHeight="1" x14ac:dyDescent="0.3">
      <c r="A357" s="737" t="s">
        <v>606</v>
      </c>
      <c r="B357" s="738" t="s">
        <v>2778</v>
      </c>
      <c r="C357" s="739" t="s">
        <v>619</v>
      </c>
      <c r="D357" s="740" t="s">
        <v>620</v>
      </c>
      <c r="E357" s="739" t="s">
        <v>652</v>
      </c>
      <c r="F357" s="740" t="s">
        <v>2779</v>
      </c>
      <c r="G357" s="739" t="s">
        <v>660</v>
      </c>
      <c r="H357" s="739" t="s">
        <v>1545</v>
      </c>
      <c r="I357" s="739" t="s">
        <v>1546</v>
      </c>
      <c r="J357" s="739" t="s">
        <v>1547</v>
      </c>
      <c r="K357" s="739"/>
      <c r="L357" s="741">
        <v>177.8698195929355</v>
      </c>
      <c r="M357" s="741">
        <v>1</v>
      </c>
      <c r="N357" s="742">
        <v>177.8698195929355</v>
      </c>
    </row>
    <row r="358" spans="1:14" ht="14.4" customHeight="1" x14ac:dyDescent="0.3">
      <c r="A358" s="737" t="s">
        <v>606</v>
      </c>
      <c r="B358" s="738" t="s">
        <v>2778</v>
      </c>
      <c r="C358" s="739" t="s">
        <v>619</v>
      </c>
      <c r="D358" s="740" t="s">
        <v>620</v>
      </c>
      <c r="E358" s="739" t="s">
        <v>652</v>
      </c>
      <c r="F358" s="740" t="s">
        <v>2779</v>
      </c>
      <c r="G358" s="739" t="s">
        <v>660</v>
      </c>
      <c r="H358" s="739" t="s">
        <v>1548</v>
      </c>
      <c r="I358" s="739" t="s">
        <v>714</v>
      </c>
      <c r="J358" s="739" t="s">
        <v>1549</v>
      </c>
      <c r="K358" s="739"/>
      <c r="L358" s="741">
        <v>55.879797271044737</v>
      </c>
      <c r="M358" s="741">
        <v>1</v>
      </c>
      <c r="N358" s="742">
        <v>55.879797271044737</v>
      </c>
    </row>
    <row r="359" spans="1:14" ht="14.4" customHeight="1" x14ac:dyDescent="0.3">
      <c r="A359" s="737" t="s">
        <v>606</v>
      </c>
      <c r="B359" s="738" t="s">
        <v>2778</v>
      </c>
      <c r="C359" s="739" t="s">
        <v>619</v>
      </c>
      <c r="D359" s="740" t="s">
        <v>620</v>
      </c>
      <c r="E359" s="739" t="s">
        <v>652</v>
      </c>
      <c r="F359" s="740" t="s">
        <v>2779</v>
      </c>
      <c r="G359" s="739" t="s">
        <v>660</v>
      </c>
      <c r="H359" s="739" t="s">
        <v>796</v>
      </c>
      <c r="I359" s="739" t="s">
        <v>797</v>
      </c>
      <c r="J359" s="739" t="s">
        <v>798</v>
      </c>
      <c r="K359" s="739" t="s">
        <v>799</v>
      </c>
      <c r="L359" s="741">
        <v>118.16499999999998</v>
      </c>
      <c r="M359" s="741">
        <v>2</v>
      </c>
      <c r="N359" s="742">
        <v>236.32999999999996</v>
      </c>
    </row>
    <row r="360" spans="1:14" ht="14.4" customHeight="1" x14ac:dyDescent="0.3">
      <c r="A360" s="737" t="s">
        <v>606</v>
      </c>
      <c r="B360" s="738" t="s">
        <v>2778</v>
      </c>
      <c r="C360" s="739" t="s">
        <v>619</v>
      </c>
      <c r="D360" s="740" t="s">
        <v>620</v>
      </c>
      <c r="E360" s="739" t="s">
        <v>652</v>
      </c>
      <c r="F360" s="740" t="s">
        <v>2779</v>
      </c>
      <c r="G360" s="739" t="s">
        <v>660</v>
      </c>
      <c r="H360" s="739" t="s">
        <v>800</v>
      </c>
      <c r="I360" s="739" t="s">
        <v>801</v>
      </c>
      <c r="J360" s="739" t="s">
        <v>802</v>
      </c>
      <c r="K360" s="739" t="s">
        <v>803</v>
      </c>
      <c r="L360" s="741">
        <v>79.949999999999989</v>
      </c>
      <c r="M360" s="741">
        <v>1</v>
      </c>
      <c r="N360" s="742">
        <v>79.949999999999989</v>
      </c>
    </row>
    <row r="361" spans="1:14" ht="14.4" customHeight="1" x14ac:dyDescent="0.3">
      <c r="A361" s="737" t="s">
        <v>606</v>
      </c>
      <c r="B361" s="738" t="s">
        <v>2778</v>
      </c>
      <c r="C361" s="739" t="s">
        <v>619</v>
      </c>
      <c r="D361" s="740" t="s">
        <v>620</v>
      </c>
      <c r="E361" s="739" t="s">
        <v>652</v>
      </c>
      <c r="F361" s="740" t="s">
        <v>2779</v>
      </c>
      <c r="G361" s="739" t="s">
        <v>660</v>
      </c>
      <c r="H361" s="739" t="s">
        <v>808</v>
      </c>
      <c r="I361" s="739" t="s">
        <v>809</v>
      </c>
      <c r="J361" s="739" t="s">
        <v>810</v>
      </c>
      <c r="K361" s="739" t="s">
        <v>811</v>
      </c>
      <c r="L361" s="741">
        <v>58.11999999999999</v>
      </c>
      <c r="M361" s="741">
        <v>1</v>
      </c>
      <c r="N361" s="742">
        <v>58.11999999999999</v>
      </c>
    </row>
    <row r="362" spans="1:14" ht="14.4" customHeight="1" x14ac:dyDescent="0.3">
      <c r="A362" s="737" t="s">
        <v>606</v>
      </c>
      <c r="B362" s="738" t="s">
        <v>2778</v>
      </c>
      <c r="C362" s="739" t="s">
        <v>619</v>
      </c>
      <c r="D362" s="740" t="s">
        <v>620</v>
      </c>
      <c r="E362" s="739" t="s">
        <v>652</v>
      </c>
      <c r="F362" s="740" t="s">
        <v>2779</v>
      </c>
      <c r="G362" s="739" t="s">
        <v>660</v>
      </c>
      <c r="H362" s="739" t="s">
        <v>812</v>
      </c>
      <c r="I362" s="739" t="s">
        <v>813</v>
      </c>
      <c r="J362" s="739" t="s">
        <v>814</v>
      </c>
      <c r="K362" s="739" t="s">
        <v>815</v>
      </c>
      <c r="L362" s="741">
        <v>87.11999999999999</v>
      </c>
      <c r="M362" s="741">
        <v>4</v>
      </c>
      <c r="N362" s="742">
        <v>348.47999999999996</v>
      </c>
    </row>
    <row r="363" spans="1:14" ht="14.4" customHeight="1" x14ac:dyDescent="0.3">
      <c r="A363" s="737" t="s">
        <v>606</v>
      </c>
      <c r="B363" s="738" t="s">
        <v>2778</v>
      </c>
      <c r="C363" s="739" t="s">
        <v>619</v>
      </c>
      <c r="D363" s="740" t="s">
        <v>620</v>
      </c>
      <c r="E363" s="739" t="s">
        <v>652</v>
      </c>
      <c r="F363" s="740" t="s">
        <v>2779</v>
      </c>
      <c r="G363" s="739" t="s">
        <v>660</v>
      </c>
      <c r="H363" s="739" t="s">
        <v>816</v>
      </c>
      <c r="I363" s="739" t="s">
        <v>817</v>
      </c>
      <c r="J363" s="739" t="s">
        <v>818</v>
      </c>
      <c r="K363" s="739" t="s">
        <v>819</v>
      </c>
      <c r="L363" s="741">
        <v>45.39960416666667</v>
      </c>
      <c r="M363" s="741">
        <v>432</v>
      </c>
      <c r="N363" s="742">
        <v>19612.629000000001</v>
      </c>
    </row>
    <row r="364" spans="1:14" ht="14.4" customHeight="1" x14ac:dyDescent="0.3">
      <c r="A364" s="737" t="s">
        <v>606</v>
      </c>
      <c r="B364" s="738" t="s">
        <v>2778</v>
      </c>
      <c r="C364" s="739" t="s">
        <v>619</v>
      </c>
      <c r="D364" s="740" t="s">
        <v>620</v>
      </c>
      <c r="E364" s="739" t="s">
        <v>652</v>
      </c>
      <c r="F364" s="740" t="s">
        <v>2779</v>
      </c>
      <c r="G364" s="739" t="s">
        <v>660</v>
      </c>
      <c r="H364" s="739" t="s">
        <v>820</v>
      </c>
      <c r="I364" s="739" t="s">
        <v>821</v>
      </c>
      <c r="J364" s="739" t="s">
        <v>822</v>
      </c>
      <c r="K364" s="739" t="s">
        <v>753</v>
      </c>
      <c r="L364" s="741">
        <v>16.61</v>
      </c>
      <c r="M364" s="741">
        <v>19</v>
      </c>
      <c r="N364" s="742">
        <v>315.58999999999997</v>
      </c>
    </row>
    <row r="365" spans="1:14" ht="14.4" customHeight="1" x14ac:dyDescent="0.3">
      <c r="A365" s="737" t="s">
        <v>606</v>
      </c>
      <c r="B365" s="738" t="s">
        <v>2778</v>
      </c>
      <c r="C365" s="739" t="s">
        <v>619</v>
      </c>
      <c r="D365" s="740" t="s">
        <v>620</v>
      </c>
      <c r="E365" s="739" t="s">
        <v>652</v>
      </c>
      <c r="F365" s="740" t="s">
        <v>2779</v>
      </c>
      <c r="G365" s="739" t="s">
        <v>660</v>
      </c>
      <c r="H365" s="739" t="s">
        <v>1176</v>
      </c>
      <c r="I365" s="739" t="s">
        <v>1177</v>
      </c>
      <c r="J365" s="739" t="s">
        <v>1107</v>
      </c>
      <c r="K365" s="739" t="s">
        <v>1178</v>
      </c>
      <c r="L365" s="741">
        <v>37.4</v>
      </c>
      <c r="M365" s="741">
        <v>8</v>
      </c>
      <c r="N365" s="742">
        <v>299.2</v>
      </c>
    </row>
    <row r="366" spans="1:14" ht="14.4" customHeight="1" x14ac:dyDescent="0.3">
      <c r="A366" s="737" t="s">
        <v>606</v>
      </c>
      <c r="B366" s="738" t="s">
        <v>2778</v>
      </c>
      <c r="C366" s="739" t="s">
        <v>619</v>
      </c>
      <c r="D366" s="740" t="s">
        <v>620</v>
      </c>
      <c r="E366" s="739" t="s">
        <v>652</v>
      </c>
      <c r="F366" s="740" t="s">
        <v>2779</v>
      </c>
      <c r="G366" s="739" t="s">
        <v>660</v>
      </c>
      <c r="H366" s="739" t="s">
        <v>1179</v>
      </c>
      <c r="I366" s="739" t="s">
        <v>1180</v>
      </c>
      <c r="J366" s="739" t="s">
        <v>1181</v>
      </c>
      <c r="K366" s="739"/>
      <c r="L366" s="741">
        <v>103.65000000000003</v>
      </c>
      <c r="M366" s="741">
        <v>1</v>
      </c>
      <c r="N366" s="742">
        <v>103.65000000000003</v>
      </c>
    </row>
    <row r="367" spans="1:14" ht="14.4" customHeight="1" x14ac:dyDescent="0.3">
      <c r="A367" s="737" t="s">
        <v>606</v>
      </c>
      <c r="B367" s="738" t="s">
        <v>2778</v>
      </c>
      <c r="C367" s="739" t="s">
        <v>619</v>
      </c>
      <c r="D367" s="740" t="s">
        <v>620</v>
      </c>
      <c r="E367" s="739" t="s">
        <v>652</v>
      </c>
      <c r="F367" s="740" t="s">
        <v>2779</v>
      </c>
      <c r="G367" s="739" t="s">
        <v>660</v>
      </c>
      <c r="H367" s="739" t="s">
        <v>1550</v>
      </c>
      <c r="I367" s="739" t="s">
        <v>1551</v>
      </c>
      <c r="J367" s="739" t="s">
        <v>1552</v>
      </c>
      <c r="K367" s="739"/>
      <c r="L367" s="741">
        <v>123.78000000000006</v>
      </c>
      <c r="M367" s="741">
        <v>1</v>
      </c>
      <c r="N367" s="742">
        <v>123.78000000000006</v>
      </c>
    </row>
    <row r="368" spans="1:14" ht="14.4" customHeight="1" x14ac:dyDescent="0.3">
      <c r="A368" s="737" t="s">
        <v>606</v>
      </c>
      <c r="B368" s="738" t="s">
        <v>2778</v>
      </c>
      <c r="C368" s="739" t="s">
        <v>619</v>
      </c>
      <c r="D368" s="740" t="s">
        <v>620</v>
      </c>
      <c r="E368" s="739" t="s">
        <v>652</v>
      </c>
      <c r="F368" s="740" t="s">
        <v>2779</v>
      </c>
      <c r="G368" s="739" t="s">
        <v>660</v>
      </c>
      <c r="H368" s="739" t="s">
        <v>1553</v>
      </c>
      <c r="I368" s="739" t="s">
        <v>1554</v>
      </c>
      <c r="J368" s="739" t="s">
        <v>1555</v>
      </c>
      <c r="K368" s="739" t="s">
        <v>1556</v>
      </c>
      <c r="L368" s="741">
        <v>65.340000000000018</v>
      </c>
      <c r="M368" s="741">
        <v>1</v>
      </c>
      <c r="N368" s="742">
        <v>65.340000000000018</v>
      </c>
    </row>
    <row r="369" spans="1:14" ht="14.4" customHeight="1" x14ac:dyDescent="0.3">
      <c r="A369" s="737" t="s">
        <v>606</v>
      </c>
      <c r="B369" s="738" t="s">
        <v>2778</v>
      </c>
      <c r="C369" s="739" t="s">
        <v>619</v>
      </c>
      <c r="D369" s="740" t="s">
        <v>620</v>
      </c>
      <c r="E369" s="739" t="s">
        <v>652</v>
      </c>
      <c r="F369" s="740" t="s">
        <v>2779</v>
      </c>
      <c r="G369" s="739" t="s">
        <v>660</v>
      </c>
      <c r="H369" s="739" t="s">
        <v>1557</v>
      </c>
      <c r="I369" s="739" t="s">
        <v>1558</v>
      </c>
      <c r="J369" s="739" t="s">
        <v>1517</v>
      </c>
      <c r="K369" s="739" t="s">
        <v>1559</v>
      </c>
      <c r="L369" s="741">
        <v>50.68</v>
      </c>
      <c r="M369" s="741">
        <v>1</v>
      </c>
      <c r="N369" s="742">
        <v>50.68</v>
      </c>
    </row>
    <row r="370" spans="1:14" ht="14.4" customHeight="1" x14ac:dyDescent="0.3">
      <c r="A370" s="737" t="s">
        <v>606</v>
      </c>
      <c r="B370" s="738" t="s">
        <v>2778</v>
      </c>
      <c r="C370" s="739" t="s">
        <v>619</v>
      </c>
      <c r="D370" s="740" t="s">
        <v>620</v>
      </c>
      <c r="E370" s="739" t="s">
        <v>652</v>
      </c>
      <c r="F370" s="740" t="s">
        <v>2779</v>
      </c>
      <c r="G370" s="739" t="s">
        <v>660</v>
      </c>
      <c r="H370" s="739" t="s">
        <v>1560</v>
      </c>
      <c r="I370" s="739" t="s">
        <v>1561</v>
      </c>
      <c r="J370" s="739" t="s">
        <v>1562</v>
      </c>
      <c r="K370" s="739"/>
      <c r="L370" s="741">
        <v>47.950000000000031</v>
      </c>
      <c r="M370" s="741">
        <v>2</v>
      </c>
      <c r="N370" s="742">
        <v>95.900000000000063</v>
      </c>
    </row>
    <row r="371" spans="1:14" ht="14.4" customHeight="1" x14ac:dyDescent="0.3">
      <c r="A371" s="737" t="s">
        <v>606</v>
      </c>
      <c r="B371" s="738" t="s">
        <v>2778</v>
      </c>
      <c r="C371" s="739" t="s">
        <v>619</v>
      </c>
      <c r="D371" s="740" t="s">
        <v>620</v>
      </c>
      <c r="E371" s="739" t="s">
        <v>652</v>
      </c>
      <c r="F371" s="740" t="s">
        <v>2779</v>
      </c>
      <c r="G371" s="739" t="s">
        <v>660</v>
      </c>
      <c r="H371" s="739" t="s">
        <v>1563</v>
      </c>
      <c r="I371" s="739" t="s">
        <v>714</v>
      </c>
      <c r="J371" s="739" t="s">
        <v>1564</v>
      </c>
      <c r="K371" s="739"/>
      <c r="L371" s="741">
        <v>72.422089080237356</v>
      </c>
      <c r="M371" s="741">
        <v>1</v>
      </c>
      <c r="N371" s="742">
        <v>72.422089080237356</v>
      </c>
    </row>
    <row r="372" spans="1:14" ht="14.4" customHeight="1" x14ac:dyDescent="0.3">
      <c r="A372" s="737" t="s">
        <v>606</v>
      </c>
      <c r="B372" s="738" t="s">
        <v>2778</v>
      </c>
      <c r="C372" s="739" t="s">
        <v>619</v>
      </c>
      <c r="D372" s="740" t="s">
        <v>620</v>
      </c>
      <c r="E372" s="739" t="s">
        <v>652</v>
      </c>
      <c r="F372" s="740" t="s">
        <v>2779</v>
      </c>
      <c r="G372" s="739" t="s">
        <v>660</v>
      </c>
      <c r="H372" s="739" t="s">
        <v>1565</v>
      </c>
      <c r="I372" s="739" t="s">
        <v>1566</v>
      </c>
      <c r="J372" s="739" t="s">
        <v>1567</v>
      </c>
      <c r="K372" s="739" t="s">
        <v>1568</v>
      </c>
      <c r="L372" s="741">
        <v>42.309999999999995</v>
      </c>
      <c r="M372" s="741">
        <v>1</v>
      </c>
      <c r="N372" s="742">
        <v>42.309999999999995</v>
      </c>
    </row>
    <row r="373" spans="1:14" ht="14.4" customHeight="1" x14ac:dyDescent="0.3">
      <c r="A373" s="737" t="s">
        <v>606</v>
      </c>
      <c r="B373" s="738" t="s">
        <v>2778</v>
      </c>
      <c r="C373" s="739" t="s">
        <v>619</v>
      </c>
      <c r="D373" s="740" t="s">
        <v>620</v>
      </c>
      <c r="E373" s="739" t="s">
        <v>652</v>
      </c>
      <c r="F373" s="740" t="s">
        <v>2779</v>
      </c>
      <c r="G373" s="739" t="s">
        <v>660</v>
      </c>
      <c r="H373" s="739" t="s">
        <v>1569</v>
      </c>
      <c r="I373" s="739" t="s">
        <v>1569</v>
      </c>
      <c r="J373" s="739" t="s">
        <v>1570</v>
      </c>
      <c r="K373" s="739" t="s">
        <v>1571</v>
      </c>
      <c r="L373" s="741">
        <v>128.9799999999999</v>
      </c>
      <c r="M373" s="741">
        <v>1</v>
      </c>
      <c r="N373" s="742">
        <v>128.9799999999999</v>
      </c>
    </row>
    <row r="374" spans="1:14" ht="14.4" customHeight="1" x14ac:dyDescent="0.3">
      <c r="A374" s="737" t="s">
        <v>606</v>
      </c>
      <c r="B374" s="738" t="s">
        <v>2778</v>
      </c>
      <c r="C374" s="739" t="s">
        <v>619</v>
      </c>
      <c r="D374" s="740" t="s">
        <v>620</v>
      </c>
      <c r="E374" s="739" t="s">
        <v>652</v>
      </c>
      <c r="F374" s="740" t="s">
        <v>2779</v>
      </c>
      <c r="G374" s="739" t="s">
        <v>660</v>
      </c>
      <c r="H374" s="739" t="s">
        <v>1204</v>
      </c>
      <c r="I374" s="739" t="s">
        <v>1204</v>
      </c>
      <c r="J374" s="739" t="s">
        <v>1205</v>
      </c>
      <c r="K374" s="739" t="s">
        <v>1206</v>
      </c>
      <c r="L374" s="741">
        <v>3181.72</v>
      </c>
      <c r="M374" s="741">
        <v>2</v>
      </c>
      <c r="N374" s="742">
        <v>6363.44</v>
      </c>
    </row>
    <row r="375" spans="1:14" ht="14.4" customHeight="1" x14ac:dyDescent="0.3">
      <c r="A375" s="737" t="s">
        <v>606</v>
      </c>
      <c r="B375" s="738" t="s">
        <v>2778</v>
      </c>
      <c r="C375" s="739" t="s">
        <v>619</v>
      </c>
      <c r="D375" s="740" t="s">
        <v>620</v>
      </c>
      <c r="E375" s="739" t="s">
        <v>652</v>
      </c>
      <c r="F375" s="740" t="s">
        <v>2779</v>
      </c>
      <c r="G375" s="739" t="s">
        <v>660</v>
      </c>
      <c r="H375" s="739" t="s">
        <v>1572</v>
      </c>
      <c r="I375" s="739" t="s">
        <v>1573</v>
      </c>
      <c r="J375" s="739" t="s">
        <v>1574</v>
      </c>
      <c r="K375" s="739" t="s">
        <v>819</v>
      </c>
      <c r="L375" s="741">
        <v>36.160000000000004</v>
      </c>
      <c r="M375" s="741">
        <v>36</v>
      </c>
      <c r="N375" s="742">
        <v>1301.7600000000002</v>
      </c>
    </row>
    <row r="376" spans="1:14" ht="14.4" customHeight="1" x14ac:dyDescent="0.3">
      <c r="A376" s="737" t="s">
        <v>606</v>
      </c>
      <c r="B376" s="738" t="s">
        <v>2778</v>
      </c>
      <c r="C376" s="739" t="s">
        <v>619</v>
      </c>
      <c r="D376" s="740" t="s">
        <v>620</v>
      </c>
      <c r="E376" s="739" t="s">
        <v>652</v>
      </c>
      <c r="F376" s="740" t="s">
        <v>2779</v>
      </c>
      <c r="G376" s="739" t="s">
        <v>660</v>
      </c>
      <c r="H376" s="739" t="s">
        <v>843</v>
      </c>
      <c r="I376" s="739" t="s">
        <v>714</v>
      </c>
      <c r="J376" s="739" t="s">
        <v>844</v>
      </c>
      <c r="K376" s="739"/>
      <c r="L376" s="741">
        <v>60.950000000000017</v>
      </c>
      <c r="M376" s="741">
        <v>1</v>
      </c>
      <c r="N376" s="742">
        <v>60.950000000000017</v>
      </c>
    </row>
    <row r="377" spans="1:14" ht="14.4" customHeight="1" x14ac:dyDescent="0.3">
      <c r="A377" s="737" t="s">
        <v>606</v>
      </c>
      <c r="B377" s="738" t="s">
        <v>2778</v>
      </c>
      <c r="C377" s="739" t="s">
        <v>619</v>
      </c>
      <c r="D377" s="740" t="s">
        <v>620</v>
      </c>
      <c r="E377" s="739" t="s">
        <v>652</v>
      </c>
      <c r="F377" s="740" t="s">
        <v>2779</v>
      </c>
      <c r="G377" s="739" t="s">
        <v>660</v>
      </c>
      <c r="H377" s="739" t="s">
        <v>1575</v>
      </c>
      <c r="I377" s="739" t="s">
        <v>1576</v>
      </c>
      <c r="J377" s="739" t="s">
        <v>1577</v>
      </c>
      <c r="K377" s="739" t="s">
        <v>783</v>
      </c>
      <c r="L377" s="741">
        <v>71.139999999999986</v>
      </c>
      <c r="M377" s="741">
        <v>1</v>
      </c>
      <c r="N377" s="742">
        <v>71.139999999999986</v>
      </c>
    </row>
    <row r="378" spans="1:14" ht="14.4" customHeight="1" x14ac:dyDescent="0.3">
      <c r="A378" s="737" t="s">
        <v>606</v>
      </c>
      <c r="B378" s="738" t="s">
        <v>2778</v>
      </c>
      <c r="C378" s="739" t="s">
        <v>619</v>
      </c>
      <c r="D378" s="740" t="s">
        <v>620</v>
      </c>
      <c r="E378" s="739" t="s">
        <v>652</v>
      </c>
      <c r="F378" s="740" t="s">
        <v>2779</v>
      </c>
      <c r="G378" s="739" t="s">
        <v>660</v>
      </c>
      <c r="H378" s="739" t="s">
        <v>1578</v>
      </c>
      <c r="I378" s="739" t="s">
        <v>714</v>
      </c>
      <c r="J378" s="739" t="s">
        <v>1579</v>
      </c>
      <c r="K378" s="739"/>
      <c r="L378" s="741">
        <v>91.612616047082653</v>
      </c>
      <c r="M378" s="741">
        <v>1</v>
      </c>
      <c r="N378" s="742">
        <v>91.612616047082653</v>
      </c>
    </row>
    <row r="379" spans="1:14" ht="14.4" customHeight="1" x14ac:dyDescent="0.3">
      <c r="A379" s="737" t="s">
        <v>606</v>
      </c>
      <c r="B379" s="738" t="s">
        <v>2778</v>
      </c>
      <c r="C379" s="739" t="s">
        <v>619</v>
      </c>
      <c r="D379" s="740" t="s">
        <v>620</v>
      </c>
      <c r="E379" s="739" t="s">
        <v>652</v>
      </c>
      <c r="F379" s="740" t="s">
        <v>2779</v>
      </c>
      <c r="G379" s="739" t="s">
        <v>660</v>
      </c>
      <c r="H379" s="739" t="s">
        <v>1580</v>
      </c>
      <c r="I379" s="739" t="s">
        <v>1581</v>
      </c>
      <c r="J379" s="739" t="s">
        <v>1577</v>
      </c>
      <c r="K379" s="739" t="s">
        <v>741</v>
      </c>
      <c r="L379" s="741">
        <v>102.33000000000003</v>
      </c>
      <c r="M379" s="741">
        <v>1</v>
      </c>
      <c r="N379" s="742">
        <v>102.33000000000003</v>
      </c>
    </row>
    <row r="380" spans="1:14" ht="14.4" customHeight="1" x14ac:dyDescent="0.3">
      <c r="A380" s="737" t="s">
        <v>606</v>
      </c>
      <c r="B380" s="738" t="s">
        <v>2778</v>
      </c>
      <c r="C380" s="739" t="s">
        <v>619</v>
      </c>
      <c r="D380" s="740" t="s">
        <v>620</v>
      </c>
      <c r="E380" s="739" t="s">
        <v>652</v>
      </c>
      <c r="F380" s="740" t="s">
        <v>2779</v>
      </c>
      <c r="G380" s="739" t="s">
        <v>660</v>
      </c>
      <c r="H380" s="739" t="s">
        <v>1582</v>
      </c>
      <c r="I380" s="739" t="s">
        <v>1583</v>
      </c>
      <c r="J380" s="739" t="s">
        <v>1584</v>
      </c>
      <c r="K380" s="739" t="s">
        <v>1585</v>
      </c>
      <c r="L380" s="741">
        <v>119.60999999999991</v>
      </c>
      <c r="M380" s="741">
        <v>1</v>
      </c>
      <c r="N380" s="742">
        <v>119.60999999999991</v>
      </c>
    </row>
    <row r="381" spans="1:14" ht="14.4" customHeight="1" x14ac:dyDescent="0.3">
      <c r="A381" s="737" t="s">
        <v>606</v>
      </c>
      <c r="B381" s="738" t="s">
        <v>2778</v>
      </c>
      <c r="C381" s="739" t="s">
        <v>619</v>
      </c>
      <c r="D381" s="740" t="s">
        <v>620</v>
      </c>
      <c r="E381" s="739" t="s">
        <v>652</v>
      </c>
      <c r="F381" s="740" t="s">
        <v>2779</v>
      </c>
      <c r="G381" s="739" t="s">
        <v>660</v>
      </c>
      <c r="H381" s="739" t="s">
        <v>1586</v>
      </c>
      <c r="I381" s="739" t="s">
        <v>1586</v>
      </c>
      <c r="J381" s="739" t="s">
        <v>1146</v>
      </c>
      <c r="K381" s="739" t="s">
        <v>1587</v>
      </c>
      <c r="L381" s="741">
        <v>354.85972027930649</v>
      </c>
      <c r="M381" s="741">
        <v>1</v>
      </c>
      <c r="N381" s="742">
        <v>354.85972027930649</v>
      </c>
    </row>
    <row r="382" spans="1:14" ht="14.4" customHeight="1" x14ac:dyDescent="0.3">
      <c r="A382" s="737" t="s">
        <v>606</v>
      </c>
      <c r="B382" s="738" t="s">
        <v>2778</v>
      </c>
      <c r="C382" s="739" t="s">
        <v>619</v>
      </c>
      <c r="D382" s="740" t="s">
        <v>620</v>
      </c>
      <c r="E382" s="739" t="s">
        <v>652</v>
      </c>
      <c r="F382" s="740" t="s">
        <v>2779</v>
      </c>
      <c r="G382" s="739" t="s">
        <v>660</v>
      </c>
      <c r="H382" s="739" t="s">
        <v>1588</v>
      </c>
      <c r="I382" s="739" t="s">
        <v>1589</v>
      </c>
      <c r="J382" s="739" t="s">
        <v>1590</v>
      </c>
      <c r="K382" s="739" t="s">
        <v>1591</v>
      </c>
      <c r="L382" s="741">
        <v>36.38000000000001</v>
      </c>
      <c r="M382" s="741">
        <v>2</v>
      </c>
      <c r="N382" s="742">
        <v>72.760000000000019</v>
      </c>
    </row>
    <row r="383" spans="1:14" ht="14.4" customHeight="1" x14ac:dyDescent="0.3">
      <c r="A383" s="737" t="s">
        <v>606</v>
      </c>
      <c r="B383" s="738" t="s">
        <v>2778</v>
      </c>
      <c r="C383" s="739" t="s">
        <v>619</v>
      </c>
      <c r="D383" s="740" t="s">
        <v>620</v>
      </c>
      <c r="E383" s="739" t="s">
        <v>652</v>
      </c>
      <c r="F383" s="740" t="s">
        <v>2779</v>
      </c>
      <c r="G383" s="739" t="s">
        <v>660</v>
      </c>
      <c r="H383" s="739" t="s">
        <v>1592</v>
      </c>
      <c r="I383" s="739" t="s">
        <v>714</v>
      </c>
      <c r="J383" s="739" t="s">
        <v>1593</v>
      </c>
      <c r="K383" s="739"/>
      <c r="L383" s="741">
        <v>60.949999999999989</v>
      </c>
      <c r="M383" s="741">
        <v>1</v>
      </c>
      <c r="N383" s="742">
        <v>60.949999999999989</v>
      </c>
    </row>
    <row r="384" spans="1:14" ht="14.4" customHeight="1" x14ac:dyDescent="0.3">
      <c r="A384" s="737" t="s">
        <v>606</v>
      </c>
      <c r="B384" s="738" t="s">
        <v>2778</v>
      </c>
      <c r="C384" s="739" t="s">
        <v>619</v>
      </c>
      <c r="D384" s="740" t="s">
        <v>620</v>
      </c>
      <c r="E384" s="739" t="s">
        <v>652</v>
      </c>
      <c r="F384" s="740" t="s">
        <v>2779</v>
      </c>
      <c r="G384" s="739" t="s">
        <v>660</v>
      </c>
      <c r="H384" s="739" t="s">
        <v>1594</v>
      </c>
      <c r="I384" s="739" t="s">
        <v>1594</v>
      </c>
      <c r="J384" s="739" t="s">
        <v>1595</v>
      </c>
      <c r="K384" s="739" t="s">
        <v>741</v>
      </c>
      <c r="L384" s="741">
        <v>94.831999999999994</v>
      </c>
      <c r="M384" s="741">
        <v>3</v>
      </c>
      <c r="N384" s="742">
        <v>284.49599999999998</v>
      </c>
    </row>
    <row r="385" spans="1:14" ht="14.4" customHeight="1" x14ac:dyDescent="0.3">
      <c r="A385" s="737" t="s">
        <v>606</v>
      </c>
      <c r="B385" s="738" t="s">
        <v>2778</v>
      </c>
      <c r="C385" s="739" t="s">
        <v>619</v>
      </c>
      <c r="D385" s="740" t="s">
        <v>620</v>
      </c>
      <c r="E385" s="739" t="s">
        <v>652</v>
      </c>
      <c r="F385" s="740" t="s">
        <v>2779</v>
      </c>
      <c r="G385" s="739" t="s">
        <v>660</v>
      </c>
      <c r="H385" s="739" t="s">
        <v>1596</v>
      </c>
      <c r="I385" s="739" t="s">
        <v>1596</v>
      </c>
      <c r="J385" s="739" t="s">
        <v>718</v>
      </c>
      <c r="K385" s="739" t="s">
        <v>1597</v>
      </c>
      <c r="L385" s="741">
        <v>131.11000000000004</v>
      </c>
      <c r="M385" s="741">
        <v>2</v>
      </c>
      <c r="N385" s="742">
        <v>262.22000000000008</v>
      </c>
    </row>
    <row r="386" spans="1:14" ht="14.4" customHeight="1" x14ac:dyDescent="0.3">
      <c r="A386" s="737" t="s">
        <v>606</v>
      </c>
      <c r="B386" s="738" t="s">
        <v>2778</v>
      </c>
      <c r="C386" s="739" t="s">
        <v>619</v>
      </c>
      <c r="D386" s="740" t="s">
        <v>620</v>
      </c>
      <c r="E386" s="739" t="s">
        <v>652</v>
      </c>
      <c r="F386" s="740" t="s">
        <v>2779</v>
      </c>
      <c r="G386" s="739" t="s">
        <v>660</v>
      </c>
      <c r="H386" s="739" t="s">
        <v>1598</v>
      </c>
      <c r="I386" s="739" t="s">
        <v>1598</v>
      </c>
      <c r="J386" s="739" t="s">
        <v>1599</v>
      </c>
      <c r="K386" s="739" t="s">
        <v>1600</v>
      </c>
      <c r="L386" s="741">
        <v>147.95999999999987</v>
      </c>
      <c r="M386" s="741">
        <v>1</v>
      </c>
      <c r="N386" s="742">
        <v>147.95999999999987</v>
      </c>
    </row>
    <row r="387" spans="1:14" ht="14.4" customHeight="1" x14ac:dyDescent="0.3">
      <c r="A387" s="737" t="s">
        <v>606</v>
      </c>
      <c r="B387" s="738" t="s">
        <v>2778</v>
      </c>
      <c r="C387" s="739" t="s">
        <v>619</v>
      </c>
      <c r="D387" s="740" t="s">
        <v>620</v>
      </c>
      <c r="E387" s="739" t="s">
        <v>652</v>
      </c>
      <c r="F387" s="740" t="s">
        <v>2779</v>
      </c>
      <c r="G387" s="739" t="s">
        <v>660</v>
      </c>
      <c r="H387" s="739" t="s">
        <v>1601</v>
      </c>
      <c r="I387" s="739" t="s">
        <v>1601</v>
      </c>
      <c r="J387" s="739" t="s">
        <v>1602</v>
      </c>
      <c r="K387" s="739" t="s">
        <v>1603</v>
      </c>
      <c r="L387" s="741">
        <v>155.07</v>
      </c>
      <c r="M387" s="741">
        <v>1</v>
      </c>
      <c r="N387" s="742">
        <v>155.07</v>
      </c>
    </row>
    <row r="388" spans="1:14" ht="14.4" customHeight="1" x14ac:dyDescent="0.3">
      <c r="A388" s="737" t="s">
        <v>606</v>
      </c>
      <c r="B388" s="738" t="s">
        <v>2778</v>
      </c>
      <c r="C388" s="739" t="s">
        <v>619</v>
      </c>
      <c r="D388" s="740" t="s">
        <v>620</v>
      </c>
      <c r="E388" s="739" t="s">
        <v>652</v>
      </c>
      <c r="F388" s="740" t="s">
        <v>2779</v>
      </c>
      <c r="G388" s="739" t="s">
        <v>660</v>
      </c>
      <c r="H388" s="739" t="s">
        <v>849</v>
      </c>
      <c r="I388" s="739" t="s">
        <v>849</v>
      </c>
      <c r="J388" s="739" t="s">
        <v>850</v>
      </c>
      <c r="K388" s="739" t="s">
        <v>851</v>
      </c>
      <c r="L388" s="741">
        <v>145.86000000000001</v>
      </c>
      <c r="M388" s="741">
        <v>1</v>
      </c>
      <c r="N388" s="742">
        <v>145.86000000000001</v>
      </c>
    </row>
    <row r="389" spans="1:14" ht="14.4" customHeight="1" x14ac:dyDescent="0.3">
      <c r="A389" s="737" t="s">
        <v>606</v>
      </c>
      <c r="B389" s="738" t="s">
        <v>2778</v>
      </c>
      <c r="C389" s="739" t="s">
        <v>619</v>
      </c>
      <c r="D389" s="740" t="s">
        <v>620</v>
      </c>
      <c r="E389" s="739" t="s">
        <v>652</v>
      </c>
      <c r="F389" s="740" t="s">
        <v>2779</v>
      </c>
      <c r="G389" s="739" t="s">
        <v>660</v>
      </c>
      <c r="H389" s="739" t="s">
        <v>858</v>
      </c>
      <c r="I389" s="739" t="s">
        <v>858</v>
      </c>
      <c r="J389" s="739" t="s">
        <v>859</v>
      </c>
      <c r="K389" s="739" t="s">
        <v>860</v>
      </c>
      <c r="L389" s="741">
        <v>82.46333333333331</v>
      </c>
      <c r="M389" s="741">
        <v>3</v>
      </c>
      <c r="N389" s="742">
        <v>247.38999999999993</v>
      </c>
    </row>
    <row r="390" spans="1:14" ht="14.4" customHeight="1" x14ac:dyDescent="0.3">
      <c r="A390" s="737" t="s">
        <v>606</v>
      </c>
      <c r="B390" s="738" t="s">
        <v>2778</v>
      </c>
      <c r="C390" s="739" t="s">
        <v>619</v>
      </c>
      <c r="D390" s="740" t="s">
        <v>620</v>
      </c>
      <c r="E390" s="739" t="s">
        <v>652</v>
      </c>
      <c r="F390" s="740" t="s">
        <v>2779</v>
      </c>
      <c r="G390" s="739" t="s">
        <v>660</v>
      </c>
      <c r="H390" s="739" t="s">
        <v>1604</v>
      </c>
      <c r="I390" s="739" t="s">
        <v>714</v>
      </c>
      <c r="J390" s="739" t="s">
        <v>1605</v>
      </c>
      <c r="K390" s="739"/>
      <c r="L390" s="741">
        <v>123.72</v>
      </c>
      <c r="M390" s="741">
        <v>1</v>
      </c>
      <c r="N390" s="742">
        <v>123.72</v>
      </c>
    </row>
    <row r="391" spans="1:14" ht="14.4" customHeight="1" x14ac:dyDescent="0.3">
      <c r="A391" s="737" t="s">
        <v>606</v>
      </c>
      <c r="B391" s="738" t="s">
        <v>2778</v>
      </c>
      <c r="C391" s="739" t="s">
        <v>619</v>
      </c>
      <c r="D391" s="740" t="s">
        <v>620</v>
      </c>
      <c r="E391" s="739" t="s">
        <v>652</v>
      </c>
      <c r="F391" s="740" t="s">
        <v>2779</v>
      </c>
      <c r="G391" s="739" t="s">
        <v>660</v>
      </c>
      <c r="H391" s="739" t="s">
        <v>1606</v>
      </c>
      <c r="I391" s="739" t="s">
        <v>1606</v>
      </c>
      <c r="J391" s="739" t="s">
        <v>1607</v>
      </c>
      <c r="K391" s="739" t="s">
        <v>1608</v>
      </c>
      <c r="L391" s="741">
        <v>282.36999999999995</v>
      </c>
      <c r="M391" s="741">
        <v>7</v>
      </c>
      <c r="N391" s="742">
        <v>1976.5899999999997</v>
      </c>
    </row>
    <row r="392" spans="1:14" ht="14.4" customHeight="1" x14ac:dyDescent="0.3">
      <c r="A392" s="737" t="s">
        <v>606</v>
      </c>
      <c r="B392" s="738" t="s">
        <v>2778</v>
      </c>
      <c r="C392" s="739" t="s">
        <v>619</v>
      </c>
      <c r="D392" s="740" t="s">
        <v>620</v>
      </c>
      <c r="E392" s="739" t="s">
        <v>652</v>
      </c>
      <c r="F392" s="740" t="s">
        <v>2779</v>
      </c>
      <c r="G392" s="739" t="s">
        <v>660</v>
      </c>
      <c r="H392" s="739" t="s">
        <v>1609</v>
      </c>
      <c r="I392" s="739" t="s">
        <v>1609</v>
      </c>
      <c r="J392" s="739" t="s">
        <v>1610</v>
      </c>
      <c r="K392" s="739" t="s">
        <v>1611</v>
      </c>
      <c r="L392" s="741">
        <v>109.46999999999997</v>
      </c>
      <c r="M392" s="741">
        <v>1</v>
      </c>
      <c r="N392" s="742">
        <v>109.46999999999997</v>
      </c>
    </row>
    <row r="393" spans="1:14" ht="14.4" customHeight="1" x14ac:dyDescent="0.3">
      <c r="A393" s="737" t="s">
        <v>606</v>
      </c>
      <c r="B393" s="738" t="s">
        <v>2778</v>
      </c>
      <c r="C393" s="739" t="s">
        <v>619</v>
      </c>
      <c r="D393" s="740" t="s">
        <v>620</v>
      </c>
      <c r="E393" s="739" t="s">
        <v>652</v>
      </c>
      <c r="F393" s="740" t="s">
        <v>2779</v>
      </c>
      <c r="G393" s="739" t="s">
        <v>660</v>
      </c>
      <c r="H393" s="739" t="s">
        <v>1612</v>
      </c>
      <c r="I393" s="739" t="s">
        <v>1612</v>
      </c>
      <c r="J393" s="739" t="s">
        <v>1613</v>
      </c>
      <c r="K393" s="739" t="s">
        <v>1614</v>
      </c>
      <c r="L393" s="741">
        <v>47.609999999999992</v>
      </c>
      <c r="M393" s="741">
        <v>1</v>
      </c>
      <c r="N393" s="742">
        <v>47.609999999999992</v>
      </c>
    </row>
    <row r="394" spans="1:14" ht="14.4" customHeight="1" x14ac:dyDescent="0.3">
      <c r="A394" s="737" t="s">
        <v>606</v>
      </c>
      <c r="B394" s="738" t="s">
        <v>2778</v>
      </c>
      <c r="C394" s="739" t="s">
        <v>619</v>
      </c>
      <c r="D394" s="740" t="s">
        <v>620</v>
      </c>
      <c r="E394" s="739" t="s">
        <v>652</v>
      </c>
      <c r="F394" s="740" t="s">
        <v>2779</v>
      </c>
      <c r="G394" s="739" t="s">
        <v>660</v>
      </c>
      <c r="H394" s="739" t="s">
        <v>863</v>
      </c>
      <c r="I394" s="739" t="s">
        <v>863</v>
      </c>
      <c r="J394" s="739" t="s">
        <v>864</v>
      </c>
      <c r="K394" s="739" t="s">
        <v>865</v>
      </c>
      <c r="L394" s="741">
        <v>49.71</v>
      </c>
      <c r="M394" s="741">
        <v>7</v>
      </c>
      <c r="N394" s="742">
        <v>347.97</v>
      </c>
    </row>
    <row r="395" spans="1:14" ht="14.4" customHeight="1" x14ac:dyDescent="0.3">
      <c r="A395" s="737" t="s">
        <v>606</v>
      </c>
      <c r="B395" s="738" t="s">
        <v>2778</v>
      </c>
      <c r="C395" s="739" t="s">
        <v>619</v>
      </c>
      <c r="D395" s="740" t="s">
        <v>620</v>
      </c>
      <c r="E395" s="739" t="s">
        <v>652</v>
      </c>
      <c r="F395" s="740" t="s">
        <v>2779</v>
      </c>
      <c r="G395" s="739" t="s">
        <v>660</v>
      </c>
      <c r="H395" s="739" t="s">
        <v>1615</v>
      </c>
      <c r="I395" s="739" t="s">
        <v>714</v>
      </c>
      <c r="J395" s="739" t="s">
        <v>1616</v>
      </c>
      <c r="K395" s="739"/>
      <c r="L395" s="741">
        <v>998.02709777556129</v>
      </c>
      <c r="M395" s="741">
        <v>1</v>
      </c>
      <c r="N395" s="742">
        <v>998.02709777556129</v>
      </c>
    </row>
    <row r="396" spans="1:14" ht="14.4" customHeight="1" x14ac:dyDescent="0.3">
      <c r="A396" s="737" t="s">
        <v>606</v>
      </c>
      <c r="B396" s="738" t="s">
        <v>2778</v>
      </c>
      <c r="C396" s="739" t="s">
        <v>619</v>
      </c>
      <c r="D396" s="740" t="s">
        <v>620</v>
      </c>
      <c r="E396" s="739" t="s">
        <v>652</v>
      </c>
      <c r="F396" s="740" t="s">
        <v>2779</v>
      </c>
      <c r="G396" s="739" t="s">
        <v>660</v>
      </c>
      <c r="H396" s="739" t="s">
        <v>1617</v>
      </c>
      <c r="I396" s="739" t="s">
        <v>1617</v>
      </c>
      <c r="J396" s="739" t="s">
        <v>1610</v>
      </c>
      <c r="K396" s="739" t="s">
        <v>1618</v>
      </c>
      <c r="L396" s="741">
        <v>184.36999999999989</v>
      </c>
      <c r="M396" s="741">
        <v>2</v>
      </c>
      <c r="N396" s="742">
        <v>368.73999999999978</v>
      </c>
    </row>
    <row r="397" spans="1:14" ht="14.4" customHeight="1" x14ac:dyDescent="0.3">
      <c r="A397" s="737" t="s">
        <v>606</v>
      </c>
      <c r="B397" s="738" t="s">
        <v>2778</v>
      </c>
      <c r="C397" s="739" t="s">
        <v>619</v>
      </c>
      <c r="D397" s="740" t="s">
        <v>620</v>
      </c>
      <c r="E397" s="739" t="s">
        <v>652</v>
      </c>
      <c r="F397" s="740" t="s">
        <v>2779</v>
      </c>
      <c r="G397" s="739" t="s">
        <v>660</v>
      </c>
      <c r="H397" s="739" t="s">
        <v>1619</v>
      </c>
      <c r="I397" s="739" t="s">
        <v>1619</v>
      </c>
      <c r="J397" s="739" t="s">
        <v>1620</v>
      </c>
      <c r="K397" s="739" t="s">
        <v>1621</v>
      </c>
      <c r="L397" s="741">
        <v>100.59999999999997</v>
      </c>
      <c r="M397" s="741">
        <v>4</v>
      </c>
      <c r="N397" s="742">
        <v>402.39999999999986</v>
      </c>
    </row>
    <row r="398" spans="1:14" ht="14.4" customHeight="1" x14ac:dyDescent="0.3">
      <c r="A398" s="737" t="s">
        <v>606</v>
      </c>
      <c r="B398" s="738" t="s">
        <v>2778</v>
      </c>
      <c r="C398" s="739" t="s">
        <v>619</v>
      </c>
      <c r="D398" s="740" t="s">
        <v>620</v>
      </c>
      <c r="E398" s="739" t="s">
        <v>652</v>
      </c>
      <c r="F398" s="740" t="s">
        <v>2779</v>
      </c>
      <c r="G398" s="739" t="s">
        <v>660</v>
      </c>
      <c r="H398" s="739" t="s">
        <v>1622</v>
      </c>
      <c r="I398" s="739" t="s">
        <v>1622</v>
      </c>
      <c r="J398" s="739" t="s">
        <v>1623</v>
      </c>
      <c r="K398" s="739" t="s">
        <v>1624</v>
      </c>
      <c r="L398" s="741">
        <v>72.879973993719688</v>
      </c>
      <c r="M398" s="741">
        <v>3</v>
      </c>
      <c r="N398" s="742">
        <v>218.63992198115906</v>
      </c>
    </row>
    <row r="399" spans="1:14" ht="14.4" customHeight="1" x14ac:dyDescent="0.3">
      <c r="A399" s="737" t="s">
        <v>606</v>
      </c>
      <c r="B399" s="738" t="s">
        <v>2778</v>
      </c>
      <c r="C399" s="739" t="s">
        <v>619</v>
      </c>
      <c r="D399" s="740" t="s">
        <v>620</v>
      </c>
      <c r="E399" s="739" t="s">
        <v>652</v>
      </c>
      <c r="F399" s="740" t="s">
        <v>2779</v>
      </c>
      <c r="G399" s="739" t="s">
        <v>660</v>
      </c>
      <c r="H399" s="739" t="s">
        <v>1625</v>
      </c>
      <c r="I399" s="739" t="s">
        <v>1625</v>
      </c>
      <c r="J399" s="739" t="s">
        <v>1626</v>
      </c>
      <c r="K399" s="739" t="s">
        <v>1627</v>
      </c>
      <c r="L399" s="741">
        <v>75.650000000000006</v>
      </c>
      <c r="M399" s="741">
        <v>2</v>
      </c>
      <c r="N399" s="742">
        <v>151.30000000000001</v>
      </c>
    </row>
    <row r="400" spans="1:14" ht="14.4" customHeight="1" x14ac:dyDescent="0.3">
      <c r="A400" s="737" t="s">
        <v>606</v>
      </c>
      <c r="B400" s="738" t="s">
        <v>2778</v>
      </c>
      <c r="C400" s="739" t="s">
        <v>619</v>
      </c>
      <c r="D400" s="740" t="s">
        <v>620</v>
      </c>
      <c r="E400" s="739" t="s">
        <v>652</v>
      </c>
      <c r="F400" s="740" t="s">
        <v>2779</v>
      </c>
      <c r="G400" s="739" t="s">
        <v>660</v>
      </c>
      <c r="H400" s="739" t="s">
        <v>1228</v>
      </c>
      <c r="I400" s="739" t="s">
        <v>714</v>
      </c>
      <c r="J400" s="739" t="s">
        <v>1229</v>
      </c>
      <c r="K400" s="739" t="s">
        <v>1230</v>
      </c>
      <c r="L400" s="741">
        <v>104.63363964850983</v>
      </c>
      <c r="M400" s="741">
        <v>10</v>
      </c>
      <c r="N400" s="742">
        <v>1046.3363964850982</v>
      </c>
    </row>
    <row r="401" spans="1:14" ht="14.4" customHeight="1" x14ac:dyDescent="0.3">
      <c r="A401" s="737" t="s">
        <v>606</v>
      </c>
      <c r="B401" s="738" t="s">
        <v>2778</v>
      </c>
      <c r="C401" s="739" t="s">
        <v>619</v>
      </c>
      <c r="D401" s="740" t="s">
        <v>620</v>
      </c>
      <c r="E401" s="739" t="s">
        <v>652</v>
      </c>
      <c r="F401" s="740" t="s">
        <v>2779</v>
      </c>
      <c r="G401" s="739" t="s">
        <v>660</v>
      </c>
      <c r="H401" s="739" t="s">
        <v>866</v>
      </c>
      <c r="I401" s="739" t="s">
        <v>866</v>
      </c>
      <c r="J401" s="739" t="s">
        <v>867</v>
      </c>
      <c r="K401" s="739" t="s">
        <v>868</v>
      </c>
      <c r="L401" s="741">
        <v>40.52000000000001</v>
      </c>
      <c r="M401" s="741">
        <v>2</v>
      </c>
      <c r="N401" s="742">
        <v>81.04000000000002</v>
      </c>
    </row>
    <row r="402" spans="1:14" ht="14.4" customHeight="1" x14ac:dyDescent="0.3">
      <c r="A402" s="737" t="s">
        <v>606</v>
      </c>
      <c r="B402" s="738" t="s">
        <v>2778</v>
      </c>
      <c r="C402" s="739" t="s">
        <v>619</v>
      </c>
      <c r="D402" s="740" t="s">
        <v>620</v>
      </c>
      <c r="E402" s="739" t="s">
        <v>652</v>
      </c>
      <c r="F402" s="740" t="s">
        <v>2779</v>
      </c>
      <c r="G402" s="739" t="s">
        <v>660</v>
      </c>
      <c r="H402" s="739" t="s">
        <v>1628</v>
      </c>
      <c r="I402" s="739" t="s">
        <v>714</v>
      </c>
      <c r="J402" s="739" t="s">
        <v>1629</v>
      </c>
      <c r="K402" s="739"/>
      <c r="L402" s="741">
        <v>72.599999999999994</v>
      </c>
      <c r="M402" s="741">
        <v>1</v>
      </c>
      <c r="N402" s="742">
        <v>72.599999999999994</v>
      </c>
    </row>
    <row r="403" spans="1:14" ht="14.4" customHeight="1" x14ac:dyDescent="0.3">
      <c r="A403" s="737" t="s">
        <v>606</v>
      </c>
      <c r="B403" s="738" t="s">
        <v>2778</v>
      </c>
      <c r="C403" s="739" t="s">
        <v>619</v>
      </c>
      <c r="D403" s="740" t="s">
        <v>620</v>
      </c>
      <c r="E403" s="739" t="s">
        <v>652</v>
      </c>
      <c r="F403" s="740" t="s">
        <v>2779</v>
      </c>
      <c r="G403" s="739" t="s">
        <v>871</v>
      </c>
      <c r="H403" s="739" t="s">
        <v>872</v>
      </c>
      <c r="I403" s="739" t="s">
        <v>873</v>
      </c>
      <c r="J403" s="739" t="s">
        <v>874</v>
      </c>
      <c r="K403" s="739" t="s">
        <v>875</v>
      </c>
      <c r="L403" s="741">
        <v>56.880048242632235</v>
      </c>
      <c r="M403" s="741">
        <v>10</v>
      </c>
      <c r="N403" s="742">
        <v>568.80048242632233</v>
      </c>
    </row>
    <row r="404" spans="1:14" ht="14.4" customHeight="1" x14ac:dyDescent="0.3">
      <c r="A404" s="737" t="s">
        <v>606</v>
      </c>
      <c r="B404" s="738" t="s">
        <v>2778</v>
      </c>
      <c r="C404" s="739" t="s">
        <v>619</v>
      </c>
      <c r="D404" s="740" t="s">
        <v>620</v>
      </c>
      <c r="E404" s="739" t="s">
        <v>652</v>
      </c>
      <c r="F404" s="740" t="s">
        <v>2779</v>
      </c>
      <c r="G404" s="739" t="s">
        <v>871</v>
      </c>
      <c r="H404" s="739" t="s">
        <v>876</v>
      </c>
      <c r="I404" s="739" t="s">
        <v>877</v>
      </c>
      <c r="J404" s="739" t="s">
        <v>878</v>
      </c>
      <c r="K404" s="739" t="s">
        <v>879</v>
      </c>
      <c r="L404" s="741">
        <v>34.75</v>
      </c>
      <c r="M404" s="741">
        <v>18</v>
      </c>
      <c r="N404" s="742">
        <v>625.5</v>
      </c>
    </row>
    <row r="405" spans="1:14" ht="14.4" customHeight="1" x14ac:dyDescent="0.3">
      <c r="A405" s="737" t="s">
        <v>606</v>
      </c>
      <c r="B405" s="738" t="s">
        <v>2778</v>
      </c>
      <c r="C405" s="739" t="s">
        <v>619</v>
      </c>
      <c r="D405" s="740" t="s">
        <v>620</v>
      </c>
      <c r="E405" s="739" t="s">
        <v>652</v>
      </c>
      <c r="F405" s="740" t="s">
        <v>2779</v>
      </c>
      <c r="G405" s="739" t="s">
        <v>871</v>
      </c>
      <c r="H405" s="739" t="s">
        <v>1238</v>
      </c>
      <c r="I405" s="739" t="s">
        <v>1239</v>
      </c>
      <c r="J405" s="739" t="s">
        <v>874</v>
      </c>
      <c r="K405" s="739" t="s">
        <v>1240</v>
      </c>
      <c r="L405" s="741">
        <v>44.59</v>
      </c>
      <c r="M405" s="741">
        <v>1</v>
      </c>
      <c r="N405" s="742">
        <v>44.59</v>
      </c>
    </row>
    <row r="406" spans="1:14" ht="14.4" customHeight="1" x14ac:dyDescent="0.3">
      <c r="A406" s="737" t="s">
        <v>606</v>
      </c>
      <c r="B406" s="738" t="s">
        <v>2778</v>
      </c>
      <c r="C406" s="739" t="s">
        <v>619</v>
      </c>
      <c r="D406" s="740" t="s">
        <v>620</v>
      </c>
      <c r="E406" s="739" t="s">
        <v>652</v>
      </c>
      <c r="F406" s="740" t="s">
        <v>2779</v>
      </c>
      <c r="G406" s="739" t="s">
        <v>871</v>
      </c>
      <c r="H406" s="739" t="s">
        <v>880</v>
      </c>
      <c r="I406" s="739" t="s">
        <v>881</v>
      </c>
      <c r="J406" s="739" t="s">
        <v>882</v>
      </c>
      <c r="K406" s="739" t="s">
        <v>883</v>
      </c>
      <c r="L406" s="741">
        <v>81.290000000000006</v>
      </c>
      <c r="M406" s="741">
        <v>1</v>
      </c>
      <c r="N406" s="742">
        <v>81.290000000000006</v>
      </c>
    </row>
    <row r="407" spans="1:14" ht="14.4" customHeight="1" x14ac:dyDescent="0.3">
      <c r="A407" s="737" t="s">
        <v>606</v>
      </c>
      <c r="B407" s="738" t="s">
        <v>2778</v>
      </c>
      <c r="C407" s="739" t="s">
        <v>619</v>
      </c>
      <c r="D407" s="740" t="s">
        <v>620</v>
      </c>
      <c r="E407" s="739" t="s">
        <v>652</v>
      </c>
      <c r="F407" s="740" t="s">
        <v>2779</v>
      </c>
      <c r="G407" s="739" t="s">
        <v>871</v>
      </c>
      <c r="H407" s="739" t="s">
        <v>1245</v>
      </c>
      <c r="I407" s="739" t="s">
        <v>1246</v>
      </c>
      <c r="J407" s="739" t="s">
        <v>1247</v>
      </c>
      <c r="K407" s="739" t="s">
        <v>1248</v>
      </c>
      <c r="L407" s="741">
        <v>58.739999999999981</v>
      </c>
      <c r="M407" s="741">
        <v>1</v>
      </c>
      <c r="N407" s="742">
        <v>58.739999999999981</v>
      </c>
    </row>
    <row r="408" spans="1:14" ht="14.4" customHeight="1" x14ac:dyDescent="0.3">
      <c r="A408" s="737" t="s">
        <v>606</v>
      </c>
      <c r="B408" s="738" t="s">
        <v>2778</v>
      </c>
      <c r="C408" s="739" t="s">
        <v>619</v>
      </c>
      <c r="D408" s="740" t="s">
        <v>620</v>
      </c>
      <c r="E408" s="739" t="s">
        <v>652</v>
      </c>
      <c r="F408" s="740" t="s">
        <v>2779</v>
      </c>
      <c r="G408" s="739" t="s">
        <v>871</v>
      </c>
      <c r="H408" s="739" t="s">
        <v>884</v>
      </c>
      <c r="I408" s="739" t="s">
        <v>885</v>
      </c>
      <c r="J408" s="739" t="s">
        <v>886</v>
      </c>
      <c r="K408" s="739" t="s">
        <v>887</v>
      </c>
      <c r="L408" s="741">
        <v>49.893333333333352</v>
      </c>
      <c r="M408" s="741">
        <v>3</v>
      </c>
      <c r="N408" s="742">
        <v>149.68000000000006</v>
      </c>
    </row>
    <row r="409" spans="1:14" ht="14.4" customHeight="1" x14ac:dyDescent="0.3">
      <c r="A409" s="737" t="s">
        <v>606</v>
      </c>
      <c r="B409" s="738" t="s">
        <v>2778</v>
      </c>
      <c r="C409" s="739" t="s">
        <v>619</v>
      </c>
      <c r="D409" s="740" t="s">
        <v>620</v>
      </c>
      <c r="E409" s="739" t="s">
        <v>652</v>
      </c>
      <c r="F409" s="740" t="s">
        <v>2779</v>
      </c>
      <c r="G409" s="739" t="s">
        <v>871</v>
      </c>
      <c r="H409" s="739" t="s">
        <v>1630</v>
      </c>
      <c r="I409" s="739" t="s">
        <v>1631</v>
      </c>
      <c r="J409" s="739" t="s">
        <v>1632</v>
      </c>
      <c r="K409" s="739" t="s">
        <v>1633</v>
      </c>
      <c r="L409" s="741">
        <v>101.08999977067765</v>
      </c>
      <c r="M409" s="741">
        <v>5</v>
      </c>
      <c r="N409" s="742">
        <v>505.44999885338825</v>
      </c>
    </row>
    <row r="410" spans="1:14" ht="14.4" customHeight="1" x14ac:dyDescent="0.3">
      <c r="A410" s="737" t="s">
        <v>606</v>
      </c>
      <c r="B410" s="738" t="s">
        <v>2778</v>
      </c>
      <c r="C410" s="739" t="s">
        <v>619</v>
      </c>
      <c r="D410" s="740" t="s">
        <v>620</v>
      </c>
      <c r="E410" s="739" t="s">
        <v>652</v>
      </c>
      <c r="F410" s="740" t="s">
        <v>2779</v>
      </c>
      <c r="G410" s="739" t="s">
        <v>871</v>
      </c>
      <c r="H410" s="739" t="s">
        <v>1634</v>
      </c>
      <c r="I410" s="739" t="s">
        <v>1635</v>
      </c>
      <c r="J410" s="739" t="s">
        <v>1636</v>
      </c>
      <c r="K410" s="739" t="s">
        <v>1637</v>
      </c>
      <c r="L410" s="741">
        <v>635.03655227454112</v>
      </c>
      <c r="M410" s="741">
        <v>1</v>
      </c>
      <c r="N410" s="742">
        <v>635.03655227454112</v>
      </c>
    </row>
    <row r="411" spans="1:14" ht="14.4" customHeight="1" x14ac:dyDescent="0.3">
      <c r="A411" s="737" t="s">
        <v>606</v>
      </c>
      <c r="B411" s="738" t="s">
        <v>2778</v>
      </c>
      <c r="C411" s="739" t="s">
        <v>619</v>
      </c>
      <c r="D411" s="740" t="s">
        <v>620</v>
      </c>
      <c r="E411" s="739" t="s">
        <v>652</v>
      </c>
      <c r="F411" s="740" t="s">
        <v>2779</v>
      </c>
      <c r="G411" s="739" t="s">
        <v>871</v>
      </c>
      <c r="H411" s="739" t="s">
        <v>1638</v>
      </c>
      <c r="I411" s="739" t="s">
        <v>1639</v>
      </c>
      <c r="J411" s="739" t="s">
        <v>1640</v>
      </c>
      <c r="K411" s="739" t="s">
        <v>1641</v>
      </c>
      <c r="L411" s="741">
        <v>629.66</v>
      </c>
      <c r="M411" s="741">
        <v>2</v>
      </c>
      <c r="N411" s="742">
        <v>1259.32</v>
      </c>
    </row>
    <row r="412" spans="1:14" ht="14.4" customHeight="1" x14ac:dyDescent="0.3">
      <c r="A412" s="737" t="s">
        <v>606</v>
      </c>
      <c r="B412" s="738" t="s">
        <v>2778</v>
      </c>
      <c r="C412" s="739" t="s">
        <v>619</v>
      </c>
      <c r="D412" s="740" t="s">
        <v>620</v>
      </c>
      <c r="E412" s="739" t="s">
        <v>652</v>
      </c>
      <c r="F412" s="740" t="s">
        <v>2779</v>
      </c>
      <c r="G412" s="739" t="s">
        <v>871</v>
      </c>
      <c r="H412" s="739" t="s">
        <v>1642</v>
      </c>
      <c r="I412" s="739" t="s">
        <v>1643</v>
      </c>
      <c r="J412" s="739" t="s">
        <v>1644</v>
      </c>
      <c r="K412" s="739" t="s">
        <v>1645</v>
      </c>
      <c r="L412" s="741">
        <v>135.8899999999999</v>
      </c>
      <c r="M412" s="741">
        <v>1</v>
      </c>
      <c r="N412" s="742">
        <v>135.8899999999999</v>
      </c>
    </row>
    <row r="413" spans="1:14" ht="14.4" customHeight="1" x14ac:dyDescent="0.3">
      <c r="A413" s="737" t="s">
        <v>606</v>
      </c>
      <c r="B413" s="738" t="s">
        <v>2778</v>
      </c>
      <c r="C413" s="739" t="s">
        <v>619</v>
      </c>
      <c r="D413" s="740" t="s">
        <v>620</v>
      </c>
      <c r="E413" s="739" t="s">
        <v>652</v>
      </c>
      <c r="F413" s="740" t="s">
        <v>2779</v>
      </c>
      <c r="G413" s="739" t="s">
        <v>871</v>
      </c>
      <c r="H413" s="739" t="s">
        <v>1646</v>
      </c>
      <c r="I413" s="739" t="s">
        <v>1647</v>
      </c>
      <c r="J413" s="739" t="s">
        <v>1648</v>
      </c>
      <c r="K413" s="739" t="s">
        <v>1649</v>
      </c>
      <c r="L413" s="741">
        <v>104.49999999999996</v>
      </c>
      <c r="M413" s="741">
        <v>1</v>
      </c>
      <c r="N413" s="742">
        <v>104.49999999999996</v>
      </c>
    </row>
    <row r="414" spans="1:14" ht="14.4" customHeight="1" x14ac:dyDescent="0.3">
      <c r="A414" s="737" t="s">
        <v>606</v>
      </c>
      <c r="B414" s="738" t="s">
        <v>2778</v>
      </c>
      <c r="C414" s="739" t="s">
        <v>619</v>
      </c>
      <c r="D414" s="740" t="s">
        <v>620</v>
      </c>
      <c r="E414" s="739" t="s">
        <v>652</v>
      </c>
      <c r="F414" s="740" t="s">
        <v>2779</v>
      </c>
      <c r="G414" s="739" t="s">
        <v>871</v>
      </c>
      <c r="H414" s="739" t="s">
        <v>1253</v>
      </c>
      <c r="I414" s="739" t="s">
        <v>1254</v>
      </c>
      <c r="J414" s="739" t="s">
        <v>1255</v>
      </c>
      <c r="K414" s="739" t="s">
        <v>1256</v>
      </c>
      <c r="L414" s="741">
        <v>325.16000000000003</v>
      </c>
      <c r="M414" s="741">
        <v>4</v>
      </c>
      <c r="N414" s="742">
        <v>1300.6400000000001</v>
      </c>
    </row>
    <row r="415" spans="1:14" ht="14.4" customHeight="1" x14ac:dyDescent="0.3">
      <c r="A415" s="737" t="s">
        <v>606</v>
      </c>
      <c r="B415" s="738" t="s">
        <v>2778</v>
      </c>
      <c r="C415" s="739" t="s">
        <v>619</v>
      </c>
      <c r="D415" s="740" t="s">
        <v>620</v>
      </c>
      <c r="E415" s="739" t="s">
        <v>652</v>
      </c>
      <c r="F415" s="740" t="s">
        <v>2779</v>
      </c>
      <c r="G415" s="739" t="s">
        <v>871</v>
      </c>
      <c r="H415" s="739" t="s">
        <v>892</v>
      </c>
      <c r="I415" s="739" t="s">
        <v>893</v>
      </c>
      <c r="J415" s="739" t="s">
        <v>894</v>
      </c>
      <c r="K415" s="739" t="s">
        <v>895</v>
      </c>
      <c r="L415" s="741">
        <v>64.22999999999999</v>
      </c>
      <c r="M415" s="741">
        <v>1</v>
      </c>
      <c r="N415" s="742">
        <v>64.22999999999999</v>
      </c>
    </row>
    <row r="416" spans="1:14" ht="14.4" customHeight="1" x14ac:dyDescent="0.3">
      <c r="A416" s="737" t="s">
        <v>606</v>
      </c>
      <c r="B416" s="738" t="s">
        <v>2778</v>
      </c>
      <c r="C416" s="739" t="s">
        <v>619</v>
      </c>
      <c r="D416" s="740" t="s">
        <v>620</v>
      </c>
      <c r="E416" s="739" t="s">
        <v>652</v>
      </c>
      <c r="F416" s="740" t="s">
        <v>2779</v>
      </c>
      <c r="G416" s="739" t="s">
        <v>871</v>
      </c>
      <c r="H416" s="739" t="s">
        <v>1650</v>
      </c>
      <c r="I416" s="739" t="s">
        <v>1651</v>
      </c>
      <c r="J416" s="739" t="s">
        <v>1652</v>
      </c>
      <c r="K416" s="739" t="s">
        <v>1653</v>
      </c>
      <c r="L416" s="741">
        <v>40.409999999999997</v>
      </c>
      <c r="M416" s="741">
        <v>1</v>
      </c>
      <c r="N416" s="742">
        <v>40.409999999999997</v>
      </c>
    </row>
    <row r="417" spans="1:14" ht="14.4" customHeight="1" x14ac:dyDescent="0.3">
      <c r="A417" s="737" t="s">
        <v>606</v>
      </c>
      <c r="B417" s="738" t="s">
        <v>2778</v>
      </c>
      <c r="C417" s="739" t="s">
        <v>619</v>
      </c>
      <c r="D417" s="740" t="s">
        <v>620</v>
      </c>
      <c r="E417" s="739" t="s">
        <v>652</v>
      </c>
      <c r="F417" s="740" t="s">
        <v>2779</v>
      </c>
      <c r="G417" s="739" t="s">
        <v>871</v>
      </c>
      <c r="H417" s="739" t="s">
        <v>1654</v>
      </c>
      <c r="I417" s="739" t="s">
        <v>1655</v>
      </c>
      <c r="J417" s="739" t="s">
        <v>1656</v>
      </c>
      <c r="K417" s="739" t="s">
        <v>1657</v>
      </c>
      <c r="L417" s="741">
        <v>66.730000000000018</v>
      </c>
      <c r="M417" s="741">
        <v>1</v>
      </c>
      <c r="N417" s="742">
        <v>66.730000000000018</v>
      </c>
    </row>
    <row r="418" spans="1:14" ht="14.4" customHeight="1" x14ac:dyDescent="0.3">
      <c r="A418" s="737" t="s">
        <v>606</v>
      </c>
      <c r="B418" s="738" t="s">
        <v>2778</v>
      </c>
      <c r="C418" s="739" t="s">
        <v>619</v>
      </c>
      <c r="D418" s="740" t="s">
        <v>620</v>
      </c>
      <c r="E418" s="739" t="s">
        <v>652</v>
      </c>
      <c r="F418" s="740" t="s">
        <v>2779</v>
      </c>
      <c r="G418" s="739" t="s">
        <v>871</v>
      </c>
      <c r="H418" s="739" t="s">
        <v>1658</v>
      </c>
      <c r="I418" s="739" t="s">
        <v>1658</v>
      </c>
      <c r="J418" s="739" t="s">
        <v>1659</v>
      </c>
      <c r="K418" s="739" t="s">
        <v>1660</v>
      </c>
      <c r="L418" s="741">
        <v>680.26</v>
      </c>
      <c r="M418" s="741">
        <v>1</v>
      </c>
      <c r="N418" s="742">
        <v>680.26</v>
      </c>
    </row>
    <row r="419" spans="1:14" ht="14.4" customHeight="1" x14ac:dyDescent="0.3">
      <c r="A419" s="737" t="s">
        <v>606</v>
      </c>
      <c r="B419" s="738" t="s">
        <v>2778</v>
      </c>
      <c r="C419" s="739" t="s">
        <v>619</v>
      </c>
      <c r="D419" s="740" t="s">
        <v>620</v>
      </c>
      <c r="E419" s="739" t="s">
        <v>652</v>
      </c>
      <c r="F419" s="740" t="s">
        <v>2779</v>
      </c>
      <c r="G419" s="739" t="s">
        <v>871</v>
      </c>
      <c r="H419" s="739" t="s">
        <v>896</v>
      </c>
      <c r="I419" s="739" t="s">
        <v>896</v>
      </c>
      <c r="J419" s="739" t="s">
        <v>897</v>
      </c>
      <c r="K419" s="739" t="s">
        <v>898</v>
      </c>
      <c r="L419" s="741">
        <v>247.5</v>
      </c>
      <c r="M419" s="741">
        <v>3</v>
      </c>
      <c r="N419" s="742">
        <v>742.5</v>
      </c>
    </row>
    <row r="420" spans="1:14" ht="14.4" customHeight="1" x14ac:dyDescent="0.3">
      <c r="A420" s="737" t="s">
        <v>606</v>
      </c>
      <c r="B420" s="738" t="s">
        <v>2778</v>
      </c>
      <c r="C420" s="739" t="s">
        <v>619</v>
      </c>
      <c r="D420" s="740" t="s">
        <v>620</v>
      </c>
      <c r="E420" s="739" t="s">
        <v>652</v>
      </c>
      <c r="F420" s="740" t="s">
        <v>2779</v>
      </c>
      <c r="G420" s="739" t="s">
        <v>871</v>
      </c>
      <c r="H420" s="739" t="s">
        <v>899</v>
      </c>
      <c r="I420" s="739" t="s">
        <v>899</v>
      </c>
      <c r="J420" s="739" t="s">
        <v>900</v>
      </c>
      <c r="K420" s="739" t="s">
        <v>901</v>
      </c>
      <c r="L420" s="741">
        <v>63.620000000000005</v>
      </c>
      <c r="M420" s="741">
        <v>2</v>
      </c>
      <c r="N420" s="742">
        <v>127.24000000000001</v>
      </c>
    </row>
    <row r="421" spans="1:14" ht="14.4" customHeight="1" x14ac:dyDescent="0.3">
      <c r="A421" s="737" t="s">
        <v>606</v>
      </c>
      <c r="B421" s="738" t="s">
        <v>2778</v>
      </c>
      <c r="C421" s="739" t="s">
        <v>619</v>
      </c>
      <c r="D421" s="740" t="s">
        <v>620</v>
      </c>
      <c r="E421" s="739" t="s">
        <v>652</v>
      </c>
      <c r="F421" s="740" t="s">
        <v>2779</v>
      </c>
      <c r="G421" s="739" t="s">
        <v>871</v>
      </c>
      <c r="H421" s="739" t="s">
        <v>1661</v>
      </c>
      <c r="I421" s="739" t="s">
        <v>1661</v>
      </c>
      <c r="J421" s="739" t="s">
        <v>1662</v>
      </c>
      <c r="K421" s="739" t="s">
        <v>1663</v>
      </c>
      <c r="L421" s="741">
        <v>106.10000000000002</v>
      </c>
      <c r="M421" s="741">
        <v>1</v>
      </c>
      <c r="N421" s="742">
        <v>106.10000000000002</v>
      </c>
    </row>
    <row r="422" spans="1:14" ht="14.4" customHeight="1" x14ac:dyDescent="0.3">
      <c r="A422" s="737" t="s">
        <v>606</v>
      </c>
      <c r="B422" s="738" t="s">
        <v>2778</v>
      </c>
      <c r="C422" s="739" t="s">
        <v>619</v>
      </c>
      <c r="D422" s="740" t="s">
        <v>620</v>
      </c>
      <c r="E422" s="739" t="s">
        <v>652</v>
      </c>
      <c r="F422" s="740" t="s">
        <v>2779</v>
      </c>
      <c r="G422" s="739" t="s">
        <v>871</v>
      </c>
      <c r="H422" s="739" t="s">
        <v>1664</v>
      </c>
      <c r="I422" s="739" t="s">
        <v>1664</v>
      </c>
      <c r="J422" s="739" t="s">
        <v>1665</v>
      </c>
      <c r="K422" s="739" t="s">
        <v>1666</v>
      </c>
      <c r="L422" s="741">
        <v>2162.33</v>
      </c>
      <c r="M422" s="741">
        <v>1</v>
      </c>
      <c r="N422" s="742">
        <v>2162.33</v>
      </c>
    </row>
    <row r="423" spans="1:14" ht="14.4" customHeight="1" x14ac:dyDescent="0.3">
      <c r="A423" s="737" t="s">
        <v>606</v>
      </c>
      <c r="B423" s="738" t="s">
        <v>2778</v>
      </c>
      <c r="C423" s="739" t="s">
        <v>619</v>
      </c>
      <c r="D423" s="740" t="s">
        <v>620</v>
      </c>
      <c r="E423" s="739" t="s">
        <v>652</v>
      </c>
      <c r="F423" s="740" t="s">
        <v>2779</v>
      </c>
      <c r="G423" s="739" t="s">
        <v>871</v>
      </c>
      <c r="H423" s="739" t="s">
        <v>1667</v>
      </c>
      <c r="I423" s="739" t="s">
        <v>1667</v>
      </c>
      <c r="J423" s="739" t="s">
        <v>1668</v>
      </c>
      <c r="K423" s="739" t="s">
        <v>1669</v>
      </c>
      <c r="L423" s="741">
        <v>67.319999999999993</v>
      </c>
      <c r="M423" s="741">
        <v>4</v>
      </c>
      <c r="N423" s="742">
        <v>269.27999999999997</v>
      </c>
    </row>
    <row r="424" spans="1:14" ht="14.4" customHeight="1" x14ac:dyDescent="0.3">
      <c r="A424" s="737" t="s">
        <v>606</v>
      </c>
      <c r="B424" s="738" t="s">
        <v>2778</v>
      </c>
      <c r="C424" s="739" t="s">
        <v>619</v>
      </c>
      <c r="D424" s="740" t="s">
        <v>620</v>
      </c>
      <c r="E424" s="739" t="s">
        <v>902</v>
      </c>
      <c r="F424" s="740" t="s">
        <v>2780</v>
      </c>
      <c r="G424" s="739" t="s">
        <v>660</v>
      </c>
      <c r="H424" s="739" t="s">
        <v>1670</v>
      </c>
      <c r="I424" s="739" t="s">
        <v>1670</v>
      </c>
      <c r="J424" s="739" t="s">
        <v>1671</v>
      </c>
      <c r="K424" s="739" t="s">
        <v>1672</v>
      </c>
      <c r="L424" s="741">
        <v>1109.04</v>
      </c>
      <c r="M424" s="741">
        <v>1</v>
      </c>
      <c r="N424" s="742">
        <v>1109.04</v>
      </c>
    </row>
    <row r="425" spans="1:14" ht="14.4" customHeight="1" x14ac:dyDescent="0.3">
      <c r="A425" s="737" t="s">
        <v>606</v>
      </c>
      <c r="B425" s="738" t="s">
        <v>2778</v>
      </c>
      <c r="C425" s="739" t="s">
        <v>619</v>
      </c>
      <c r="D425" s="740" t="s">
        <v>620</v>
      </c>
      <c r="E425" s="739" t="s">
        <v>902</v>
      </c>
      <c r="F425" s="740" t="s">
        <v>2780</v>
      </c>
      <c r="G425" s="739" t="s">
        <v>871</v>
      </c>
      <c r="H425" s="739" t="s">
        <v>1673</v>
      </c>
      <c r="I425" s="739" t="s">
        <v>1674</v>
      </c>
      <c r="J425" s="739" t="s">
        <v>1675</v>
      </c>
      <c r="K425" s="739" t="s">
        <v>1676</v>
      </c>
      <c r="L425" s="741">
        <v>41.18</v>
      </c>
      <c r="M425" s="741">
        <v>4</v>
      </c>
      <c r="N425" s="742">
        <v>164.72</v>
      </c>
    </row>
    <row r="426" spans="1:14" ht="14.4" customHeight="1" x14ac:dyDescent="0.3">
      <c r="A426" s="737" t="s">
        <v>606</v>
      </c>
      <c r="B426" s="738" t="s">
        <v>2778</v>
      </c>
      <c r="C426" s="739" t="s">
        <v>619</v>
      </c>
      <c r="D426" s="740" t="s">
        <v>620</v>
      </c>
      <c r="E426" s="739" t="s">
        <v>902</v>
      </c>
      <c r="F426" s="740" t="s">
        <v>2780</v>
      </c>
      <c r="G426" s="739" t="s">
        <v>871</v>
      </c>
      <c r="H426" s="739" t="s">
        <v>1677</v>
      </c>
      <c r="I426" s="739" t="s">
        <v>1678</v>
      </c>
      <c r="J426" s="739" t="s">
        <v>1679</v>
      </c>
      <c r="K426" s="739" t="s">
        <v>1676</v>
      </c>
      <c r="L426" s="741">
        <v>41.18</v>
      </c>
      <c r="M426" s="741">
        <v>8</v>
      </c>
      <c r="N426" s="742">
        <v>329.44</v>
      </c>
    </row>
    <row r="427" spans="1:14" ht="14.4" customHeight="1" x14ac:dyDescent="0.3">
      <c r="A427" s="737" t="s">
        <v>606</v>
      </c>
      <c r="B427" s="738" t="s">
        <v>2778</v>
      </c>
      <c r="C427" s="739" t="s">
        <v>619</v>
      </c>
      <c r="D427" s="740" t="s">
        <v>620</v>
      </c>
      <c r="E427" s="739" t="s">
        <v>902</v>
      </c>
      <c r="F427" s="740" t="s">
        <v>2780</v>
      </c>
      <c r="G427" s="739" t="s">
        <v>871</v>
      </c>
      <c r="H427" s="739" t="s">
        <v>1680</v>
      </c>
      <c r="I427" s="739" t="s">
        <v>1681</v>
      </c>
      <c r="J427" s="739" t="s">
        <v>1682</v>
      </c>
      <c r="K427" s="739" t="s">
        <v>1676</v>
      </c>
      <c r="L427" s="741">
        <v>41.18</v>
      </c>
      <c r="M427" s="741">
        <v>9</v>
      </c>
      <c r="N427" s="742">
        <v>370.62</v>
      </c>
    </row>
    <row r="428" spans="1:14" ht="14.4" customHeight="1" x14ac:dyDescent="0.3">
      <c r="A428" s="737" t="s">
        <v>606</v>
      </c>
      <c r="B428" s="738" t="s">
        <v>2778</v>
      </c>
      <c r="C428" s="739" t="s">
        <v>619</v>
      </c>
      <c r="D428" s="740" t="s">
        <v>620</v>
      </c>
      <c r="E428" s="739" t="s">
        <v>902</v>
      </c>
      <c r="F428" s="740" t="s">
        <v>2780</v>
      </c>
      <c r="G428" s="739" t="s">
        <v>871</v>
      </c>
      <c r="H428" s="739" t="s">
        <v>1683</v>
      </c>
      <c r="I428" s="739" t="s">
        <v>1683</v>
      </c>
      <c r="J428" s="739" t="s">
        <v>1684</v>
      </c>
      <c r="K428" s="739" t="s">
        <v>1685</v>
      </c>
      <c r="L428" s="741">
        <v>148.95999999999998</v>
      </c>
      <c r="M428" s="741">
        <v>2</v>
      </c>
      <c r="N428" s="742">
        <v>297.91999999999996</v>
      </c>
    </row>
    <row r="429" spans="1:14" ht="14.4" customHeight="1" x14ac:dyDescent="0.3">
      <c r="A429" s="737" t="s">
        <v>606</v>
      </c>
      <c r="B429" s="738" t="s">
        <v>2778</v>
      </c>
      <c r="C429" s="739" t="s">
        <v>619</v>
      </c>
      <c r="D429" s="740" t="s">
        <v>620</v>
      </c>
      <c r="E429" s="739" t="s">
        <v>902</v>
      </c>
      <c r="F429" s="740" t="s">
        <v>2780</v>
      </c>
      <c r="G429" s="739" t="s">
        <v>871</v>
      </c>
      <c r="H429" s="739" t="s">
        <v>1686</v>
      </c>
      <c r="I429" s="739" t="s">
        <v>1687</v>
      </c>
      <c r="J429" s="739" t="s">
        <v>1688</v>
      </c>
      <c r="K429" s="739" t="s">
        <v>1689</v>
      </c>
      <c r="L429" s="741">
        <v>111.95</v>
      </c>
      <c r="M429" s="741">
        <v>1</v>
      </c>
      <c r="N429" s="742">
        <v>111.95</v>
      </c>
    </row>
    <row r="430" spans="1:14" ht="14.4" customHeight="1" x14ac:dyDescent="0.3">
      <c r="A430" s="737" t="s">
        <v>606</v>
      </c>
      <c r="B430" s="738" t="s">
        <v>2778</v>
      </c>
      <c r="C430" s="739" t="s">
        <v>619</v>
      </c>
      <c r="D430" s="740" t="s">
        <v>620</v>
      </c>
      <c r="E430" s="739" t="s">
        <v>902</v>
      </c>
      <c r="F430" s="740" t="s">
        <v>2780</v>
      </c>
      <c r="G430" s="739" t="s">
        <v>871</v>
      </c>
      <c r="H430" s="739" t="s">
        <v>1690</v>
      </c>
      <c r="I430" s="739" t="s">
        <v>1691</v>
      </c>
      <c r="J430" s="739" t="s">
        <v>1692</v>
      </c>
      <c r="K430" s="739" t="s">
        <v>1685</v>
      </c>
      <c r="L430" s="741">
        <v>135.6</v>
      </c>
      <c r="M430" s="741">
        <v>1</v>
      </c>
      <c r="N430" s="742">
        <v>135.6</v>
      </c>
    </row>
    <row r="431" spans="1:14" ht="14.4" customHeight="1" x14ac:dyDescent="0.3">
      <c r="A431" s="737" t="s">
        <v>606</v>
      </c>
      <c r="B431" s="738" t="s">
        <v>2778</v>
      </c>
      <c r="C431" s="739" t="s">
        <v>619</v>
      </c>
      <c r="D431" s="740" t="s">
        <v>620</v>
      </c>
      <c r="E431" s="739" t="s">
        <v>902</v>
      </c>
      <c r="F431" s="740" t="s">
        <v>2780</v>
      </c>
      <c r="G431" s="739" t="s">
        <v>871</v>
      </c>
      <c r="H431" s="739" t="s">
        <v>1693</v>
      </c>
      <c r="I431" s="739" t="s">
        <v>1694</v>
      </c>
      <c r="J431" s="739" t="s">
        <v>1695</v>
      </c>
      <c r="K431" s="739" t="s">
        <v>1685</v>
      </c>
      <c r="L431" s="741">
        <v>135.59970404324966</v>
      </c>
      <c r="M431" s="741">
        <v>8</v>
      </c>
      <c r="N431" s="742">
        <v>1084.7976323459973</v>
      </c>
    </row>
    <row r="432" spans="1:14" ht="14.4" customHeight="1" x14ac:dyDescent="0.3">
      <c r="A432" s="737" t="s">
        <v>606</v>
      </c>
      <c r="B432" s="738" t="s">
        <v>2778</v>
      </c>
      <c r="C432" s="739" t="s">
        <v>619</v>
      </c>
      <c r="D432" s="740" t="s">
        <v>620</v>
      </c>
      <c r="E432" s="739" t="s">
        <v>902</v>
      </c>
      <c r="F432" s="740" t="s">
        <v>2780</v>
      </c>
      <c r="G432" s="739" t="s">
        <v>871</v>
      </c>
      <c r="H432" s="739" t="s">
        <v>1264</v>
      </c>
      <c r="I432" s="739" t="s">
        <v>1264</v>
      </c>
      <c r="J432" s="739" t="s">
        <v>1265</v>
      </c>
      <c r="K432" s="739" t="s">
        <v>1266</v>
      </c>
      <c r="L432" s="741">
        <v>122.69000000000003</v>
      </c>
      <c r="M432" s="741">
        <v>18</v>
      </c>
      <c r="N432" s="742">
        <v>2208.4200000000005</v>
      </c>
    </row>
    <row r="433" spans="1:14" ht="14.4" customHeight="1" x14ac:dyDescent="0.3">
      <c r="A433" s="737" t="s">
        <v>606</v>
      </c>
      <c r="B433" s="738" t="s">
        <v>2778</v>
      </c>
      <c r="C433" s="739" t="s">
        <v>619</v>
      </c>
      <c r="D433" s="740" t="s">
        <v>620</v>
      </c>
      <c r="E433" s="739" t="s">
        <v>902</v>
      </c>
      <c r="F433" s="740" t="s">
        <v>2780</v>
      </c>
      <c r="G433" s="739" t="s">
        <v>871</v>
      </c>
      <c r="H433" s="739" t="s">
        <v>1269</v>
      </c>
      <c r="I433" s="739" t="s">
        <v>1269</v>
      </c>
      <c r="J433" s="739" t="s">
        <v>1270</v>
      </c>
      <c r="K433" s="739" t="s">
        <v>1266</v>
      </c>
      <c r="L433" s="741">
        <v>129.97</v>
      </c>
      <c r="M433" s="741">
        <v>6</v>
      </c>
      <c r="N433" s="742">
        <v>779.82</v>
      </c>
    </row>
    <row r="434" spans="1:14" ht="14.4" customHeight="1" x14ac:dyDescent="0.3">
      <c r="A434" s="737" t="s">
        <v>606</v>
      </c>
      <c r="B434" s="738" t="s">
        <v>2778</v>
      </c>
      <c r="C434" s="739" t="s">
        <v>619</v>
      </c>
      <c r="D434" s="740" t="s">
        <v>620</v>
      </c>
      <c r="E434" s="739" t="s">
        <v>902</v>
      </c>
      <c r="F434" s="740" t="s">
        <v>2780</v>
      </c>
      <c r="G434" s="739" t="s">
        <v>871</v>
      </c>
      <c r="H434" s="739" t="s">
        <v>1271</v>
      </c>
      <c r="I434" s="739" t="s">
        <v>1271</v>
      </c>
      <c r="J434" s="739" t="s">
        <v>1272</v>
      </c>
      <c r="K434" s="739" t="s">
        <v>1266</v>
      </c>
      <c r="L434" s="741">
        <v>129.96999999999997</v>
      </c>
      <c r="M434" s="741">
        <v>5</v>
      </c>
      <c r="N434" s="742">
        <v>649.84999999999991</v>
      </c>
    </row>
    <row r="435" spans="1:14" ht="14.4" customHeight="1" x14ac:dyDescent="0.3">
      <c r="A435" s="737" t="s">
        <v>606</v>
      </c>
      <c r="B435" s="738" t="s">
        <v>2778</v>
      </c>
      <c r="C435" s="739" t="s">
        <v>619</v>
      </c>
      <c r="D435" s="740" t="s">
        <v>620</v>
      </c>
      <c r="E435" s="739" t="s">
        <v>902</v>
      </c>
      <c r="F435" s="740" t="s">
        <v>2780</v>
      </c>
      <c r="G435" s="739" t="s">
        <v>871</v>
      </c>
      <c r="H435" s="739" t="s">
        <v>1696</v>
      </c>
      <c r="I435" s="739" t="s">
        <v>1696</v>
      </c>
      <c r="J435" s="739" t="s">
        <v>1697</v>
      </c>
      <c r="K435" s="739" t="s">
        <v>1685</v>
      </c>
      <c r="L435" s="741">
        <v>135.59999999999997</v>
      </c>
      <c r="M435" s="741">
        <v>3</v>
      </c>
      <c r="N435" s="742">
        <v>406.7999999999999</v>
      </c>
    </row>
    <row r="436" spans="1:14" ht="14.4" customHeight="1" x14ac:dyDescent="0.3">
      <c r="A436" s="737" t="s">
        <v>606</v>
      </c>
      <c r="B436" s="738" t="s">
        <v>2778</v>
      </c>
      <c r="C436" s="739" t="s">
        <v>619</v>
      </c>
      <c r="D436" s="740" t="s">
        <v>620</v>
      </c>
      <c r="E436" s="739" t="s">
        <v>902</v>
      </c>
      <c r="F436" s="740" t="s">
        <v>2780</v>
      </c>
      <c r="G436" s="739" t="s">
        <v>871</v>
      </c>
      <c r="H436" s="739" t="s">
        <v>1698</v>
      </c>
      <c r="I436" s="739" t="s">
        <v>1698</v>
      </c>
      <c r="J436" s="739" t="s">
        <v>1699</v>
      </c>
      <c r="K436" s="739" t="s">
        <v>1266</v>
      </c>
      <c r="L436" s="741">
        <v>129.97</v>
      </c>
      <c r="M436" s="741">
        <v>7</v>
      </c>
      <c r="N436" s="742">
        <v>909.79000000000008</v>
      </c>
    </row>
    <row r="437" spans="1:14" ht="14.4" customHeight="1" x14ac:dyDescent="0.3">
      <c r="A437" s="737" t="s">
        <v>606</v>
      </c>
      <c r="B437" s="738" t="s">
        <v>2778</v>
      </c>
      <c r="C437" s="739" t="s">
        <v>619</v>
      </c>
      <c r="D437" s="740" t="s">
        <v>620</v>
      </c>
      <c r="E437" s="739" t="s">
        <v>946</v>
      </c>
      <c r="F437" s="740" t="s">
        <v>2781</v>
      </c>
      <c r="G437" s="739" t="s">
        <v>660</v>
      </c>
      <c r="H437" s="739" t="s">
        <v>947</v>
      </c>
      <c r="I437" s="739" t="s">
        <v>947</v>
      </c>
      <c r="J437" s="739" t="s">
        <v>948</v>
      </c>
      <c r="K437" s="739" t="s">
        <v>949</v>
      </c>
      <c r="L437" s="741">
        <v>57.99</v>
      </c>
      <c r="M437" s="741">
        <v>14</v>
      </c>
      <c r="N437" s="742">
        <v>811.86</v>
      </c>
    </row>
    <row r="438" spans="1:14" ht="14.4" customHeight="1" x14ac:dyDescent="0.3">
      <c r="A438" s="737" t="s">
        <v>606</v>
      </c>
      <c r="B438" s="738" t="s">
        <v>2778</v>
      </c>
      <c r="C438" s="739" t="s">
        <v>619</v>
      </c>
      <c r="D438" s="740" t="s">
        <v>620</v>
      </c>
      <c r="E438" s="739" t="s">
        <v>946</v>
      </c>
      <c r="F438" s="740" t="s">
        <v>2781</v>
      </c>
      <c r="G438" s="739" t="s">
        <v>660</v>
      </c>
      <c r="H438" s="739" t="s">
        <v>1273</v>
      </c>
      <c r="I438" s="739" t="s">
        <v>1274</v>
      </c>
      <c r="J438" s="739" t="s">
        <v>1275</v>
      </c>
      <c r="K438" s="739" t="s">
        <v>1276</v>
      </c>
      <c r="L438" s="741">
        <v>51.040000000000006</v>
      </c>
      <c r="M438" s="741">
        <v>4</v>
      </c>
      <c r="N438" s="742">
        <v>204.16000000000003</v>
      </c>
    </row>
    <row r="439" spans="1:14" ht="14.4" customHeight="1" x14ac:dyDescent="0.3">
      <c r="A439" s="737" t="s">
        <v>606</v>
      </c>
      <c r="B439" s="738" t="s">
        <v>2778</v>
      </c>
      <c r="C439" s="739" t="s">
        <v>619</v>
      </c>
      <c r="D439" s="740" t="s">
        <v>620</v>
      </c>
      <c r="E439" s="739" t="s">
        <v>946</v>
      </c>
      <c r="F439" s="740" t="s">
        <v>2781</v>
      </c>
      <c r="G439" s="739" t="s">
        <v>660</v>
      </c>
      <c r="H439" s="739" t="s">
        <v>950</v>
      </c>
      <c r="I439" s="739" t="s">
        <v>951</v>
      </c>
      <c r="J439" s="739" t="s">
        <v>952</v>
      </c>
      <c r="K439" s="739" t="s">
        <v>685</v>
      </c>
      <c r="L439" s="741">
        <v>67.739999999999966</v>
      </c>
      <c r="M439" s="741">
        <v>2</v>
      </c>
      <c r="N439" s="742">
        <v>135.47999999999993</v>
      </c>
    </row>
    <row r="440" spans="1:14" ht="14.4" customHeight="1" x14ac:dyDescent="0.3">
      <c r="A440" s="737" t="s">
        <v>606</v>
      </c>
      <c r="B440" s="738" t="s">
        <v>2778</v>
      </c>
      <c r="C440" s="739" t="s">
        <v>619</v>
      </c>
      <c r="D440" s="740" t="s">
        <v>620</v>
      </c>
      <c r="E440" s="739" t="s">
        <v>946</v>
      </c>
      <c r="F440" s="740" t="s">
        <v>2781</v>
      </c>
      <c r="G440" s="739" t="s">
        <v>660</v>
      </c>
      <c r="H440" s="739" t="s">
        <v>1277</v>
      </c>
      <c r="I440" s="739" t="s">
        <v>1278</v>
      </c>
      <c r="J440" s="739" t="s">
        <v>1279</v>
      </c>
      <c r="K440" s="739" t="s">
        <v>1280</v>
      </c>
      <c r="L440" s="741">
        <v>25.661177375959014</v>
      </c>
      <c r="M440" s="741">
        <v>9</v>
      </c>
      <c r="N440" s="742">
        <v>230.95059638363114</v>
      </c>
    </row>
    <row r="441" spans="1:14" ht="14.4" customHeight="1" x14ac:dyDescent="0.3">
      <c r="A441" s="737" t="s">
        <v>606</v>
      </c>
      <c r="B441" s="738" t="s">
        <v>2778</v>
      </c>
      <c r="C441" s="739" t="s">
        <v>619</v>
      </c>
      <c r="D441" s="740" t="s">
        <v>620</v>
      </c>
      <c r="E441" s="739" t="s">
        <v>946</v>
      </c>
      <c r="F441" s="740" t="s">
        <v>2781</v>
      </c>
      <c r="G441" s="739" t="s">
        <v>660</v>
      </c>
      <c r="H441" s="739" t="s">
        <v>1281</v>
      </c>
      <c r="I441" s="739" t="s">
        <v>1282</v>
      </c>
      <c r="J441" s="739" t="s">
        <v>1283</v>
      </c>
      <c r="K441" s="739" t="s">
        <v>1284</v>
      </c>
      <c r="L441" s="741">
        <v>31.889988620468177</v>
      </c>
      <c r="M441" s="741">
        <v>6</v>
      </c>
      <c r="N441" s="742">
        <v>191.33993172280907</v>
      </c>
    </row>
    <row r="442" spans="1:14" ht="14.4" customHeight="1" x14ac:dyDescent="0.3">
      <c r="A442" s="737" t="s">
        <v>606</v>
      </c>
      <c r="B442" s="738" t="s">
        <v>2778</v>
      </c>
      <c r="C442" s="739" t="s">
        <v>619</v>
      </c>
      <c r="D442" s="740" t="s">
        <v>620</v>
      </c>
      <c r="E442" s="739" t="s">
        <v>946</v>
      </c>
      <c r="F442" s="740" t="s">
        <v>2781</v>
      </c>
      <c r="G442" s="739" t="s">
        <v>660</v>
      </c>
      <c r="H442" s="739" t="s">
        <v>1700</v>
      </c>
      <c r="I442" s="739" t="s">
        <v>1701</v>
      </c>
      <c r="J442" s="739" t="s">
        <v>1702</v>
      </c>
      <c r="K442" s="739" t="s">
        <v>1703</v>
      </c>
      <c r="L442" s="741">
        <v>23.56</v>
      </c>
      <c r="M442" s="741">
        <v>10</v>
      </c>
      <c r="N442" s="742">
        <v>235.6</v>
      </c>
    </row>
    <row r="443" spans="1:14" ht="14.4" customHeight="1" x14ac:dyDescent="0.3">
      <c r="A443" s="737" t="s">
        <v>606</v>
      </c>
      <c r="B443" s="738" t="s">
        <v>2778</v>
      </c>
      <c r="C443" s="739" t="s">
        <v>619</v>
      </c>
      <c r="D443" s="740" t="s">
        <v>620</v>
      </c>
      <c r="E443" s="739" t="s">
        <v>946</v>
      </c>
      <c r="F443" s="740" t="s">
        <v>2781</v>
      </c>
      <c r="G443" s="739" t="s">
        <v>660</v>
      </c>
      <c r="H443" s="739" t="s">
        <v>1704</v>
      </c>
      <c r="I443" s="739" t="s">
        <v>1705</v>
      </c>
      <c r="J443" s="739" t="s">
        <v>1706</v>
      </c>
      <c r="K443" s="739" t="s">
        <v>1002</v>
      </c>
      <c r="L443" s="741">
        <v>608.71</v>
      </c>
      <c r="M443" s="741">
        <v>11.6</v>
      </c>
      <c r="N443" s="742">
        <v>7061.0360000000001</v>
      </c>
    </row>
    <row r="444" spans="1:14" ht="14.4" customHeight="1" x14ac:dyDescent="0.3">
      <c r="A444" s="737" t="s">
        <v>606</v>
      </c>
      <c r="B444" s="738" t="s">
        <v>2778</v>
      </c>
      <c r="C444" s="739" t="s">
        <v>619</v>
      </c>
      <c r="D444" s="740" t="s">
        <v>620</v>
      </c>
      <c r="E444" s="739" t="s">
        <v>946</v>
      </c>
      <c r="F444" s="740" t="s">
        <v>2781</v>
      </c>
      <c r="G444" s="739" t="s">
        <v>660</v>
      </c>
      <c r="H444" s="739" t="s">
        <v>1285</v>
      </c>
      <c r="I444" s="739" t="s">
        <v>1285</v>
      </c>
      <c r="J444" s="739" t="s">
        <v>1286</v>
      </c>
      <c r="K444" s="739" t="s">
        <v>1287</v>
      </c>
      <c r="L444" s="741">
        <v>264</v>
      </c>
      <c r="M444" s="741">
        <v>16.8</v>
      </c>
      <c r="N444" s="742">
        <v>4435.2</v>
      </c>
    </row>
    <row r="445" spans="1:14" ht="14.4" customHeight="1" x14ac:dyDescent="0.3">
      <c r="A445" s="737" t="s">
        <v>606</v>
      </c>
      <c r="B445" s="738" t="s">
        <v>2778</v>
      </c>
      <c r="C445" s="739" t="s">
        <v>619</v>
      </c>
      <c r="D445" s="740" t="s">
        <v>620</v>
      </c>
      <c r="E445" s="739" t="s">
        <v>946</v>
      </c>
      <c r="F445" s="740" t="s">
        <v>2781</v>
      </c>
      <c r="G445" s="739" t="s">
        <v>660</v>
      </c>
      <c r="H445" s="739" t="s">
        <v>1707</v>
      </c>
      <c r="I445" s="739" t="s">
        <v>1708</v>
      </c>
      <c r="J445" s="739" t="s">
        <v>1709</v>
      </c>
      <c r="K445" s="739" t="s">
        <v>1710</v>
      </c>
      <c r="L445" s="741">
        <v>127.39</v>
      </c>
      <c r="M445" s="741">
        <v>4</v>
      </c>
      <c r="N445" s="742">
        <v>509.56</v>
      </c>
    </row>
    <row r="446" spans="1:14" ht="14.4" customHeight="1" x14ac:dyDescent="0.3">
      <c r="A446" s="737" t="s">
        <v>606</v>
      </c>
      <c r="B446" s="738" t="s">
        <v>2778</v>
      </c>
      <c r="C446" s="739" t="s">
        <v>619</v>
      </c>
      <c r="D446" s="740" t="s">
        <v>620</v>
      </c>
      <c r="E446" s="739" t="s">
        <v>946</v>
      </c>
      <c r="F446" s="740" t="s">
        <v>2781</v>
      </c>
      <c r="G446" s="739" t="s">
        <v>660</v>
      </c>
      <c r="H446" s="739" t="s">
        <v>953</v>
      </c>
      <c r="I446" s="739" t="s">
        <v>954</v>
      </c>
      <c r="J446" s="739" t="s">
        <v>955</v>
      </c>
      <c r="K446" s="739" t="s">
        <v>956</v>
      </c>
      <c r="L446" s="741">
        <v>209.87101045296166</v>
      </c>
      <c r="M446" s="741">
        <v>57.400000000000006</v>
      </c>
      <c r="N446" s="742">
        <v>12046.596</v>
      </c>
    </row>
    <row r="447" spans="1:14" ht="14.4" customHeight="1" x14ac:dyDescent="0.3">
      <c r="A447" s="737" t="s">
        <v>606</v>
      </c>
      <c r="B447" s="738" t="s">
        <v>2778</v>
      </c>
      <c r="C447" s="739" t="s">
        <v>619</v>
      </c>
      <c r="D447" s="740" t="s">
        <v>620</v>
      </c>
      <c r="E447" s="739" t="s">
        <v>946</v>
      </c>
      <c r="F447" s="740" t="s">
        <v>2781</v>
      </c>
      <c r="G447" s="739" t="s">
        <v>660</v>
      </c>
      <c r="H447" s="739" t="s">
        <v>1711</v>
      </c>
      <c r="I447" s="739" t="s">
        <v>1712</v>
      </c>
      <c r="J447" s="739" t="s">
        <v>1713</v>
      </c>
      <c r="K447" s="739" t="s">
        <v>1714</v>
      </c>
      <c r="L447" s="741">
        <v>97.61</v>
      </c>
      <c r="M447" s="741">
        <v>1</v>
      </c>
      <c r="N447" s="742">
        <v>97.61</v>
      </c>
    </row>
    <row r="448" spans="1:14" ht="14.4" customHeight="1" x14ac:dyDescent="0.3">
      <c r="A448" s="737" t="s">
        <v>606</v>
      </c>
      <c r="B448" s="738" t="s">
        <v>2778</v>
      </c>
      <c r="C448" s="739" t="s">
        <v>619</v>
      </c>
      <c r="D448" s="740" t="s">
        <v>620</v>
      </c>
      <c r="E448" s="739" t="s">
        <v>946</v>
      </c>
      <c r="F448" s="740" t="s">
        <v>2781</v>
      </c>
      <c r="G448" s="739" t="s">
        <v>660</v>
      </c>
      <c r="H448" s="739" t="s">
        <v>1715</v>
      </c>
      <c r="I448" s="739" t="s">
        <v>1716</v>
      </c>
      <c r="J448" s="739" t="s">
        <v>1717</v>
      </c>
      <c r="K448" s="739" t="s">
        <v>1718</v>
      </c>
      <c r="L448" s="741">
        <v>651.82521999999994</v>
      </c>
      <c r="M448" s="741">
        <v>1.25</v>
      </c>
      <c r="N448" s="742">
        <v>814.78152499999987</v>
      </c>
    </row>
    <row r="449" spans="1:14" ht="14.4" customHeight="1" x14ac:dyDescent="0.3">
      <c r="A449" s="737" t="s">
        <v>606</v>
      </c>
      <c r="B449" s="738" t="s">
        <v>2778</v>
      </c>
      <c r="C449" s="739" t="s">
        <v>619</v>
      </c>
      <c r="D449" s="740" t="s">
        <v>620</v>
      </c>
      <c r="E449" s="739" t="s">
        <v>946</v>
      </c>
      <c r="F449" s="740" t="s">
        <v>2781</v>
      </c>
      <c r="G449" s="739" t="s">
        <v>660</v>
      </c>
      <c r="H449" s="739" t="s">
        <v>1719</v>
      </c>
      <c r="I449" s="739" t="s">
        <v>1720</v>
      </c>
      <c r="J449" s="739" t="s">
        <v>1721</v>
      </c>
      <c r="K449" s="739" t="s">
        <v>1722</v>
      </c>
      <c r="L449" s="741">
        <v>125.69999999999999</v>
      </c>
      <c r="M449" s="741">
        <v>1</v>
      </c>
      <c r="N449" s="742">
        <v>125.69999999999999</v>
      </c>
    </row>
    <row r="450" spans="1:14" ht="14.4" customHeight="1" x14ac:dyDescent="0.3">
      <c r="A450" s="737" t="s">
        <v>606</v>
      </c>
      <c r="B450" s="738" t="s">
        <v>2778</v>
      </c>
      <c r="C450" s="739" t="s">
        <v>619</v>
      </c>
      <c r="D450" s="740" t="s">
        <v>620</v>
      </c>
      <c r="E450" s="739" t="s">
        <v>946</v>
      </c>
      <c r="F450" s="740" t="s">
        <v>2781</v>
      </c>
      <c r="G450" s="739" t="s">
        <v>660</v>
      </c>
      <c r="H450" s="739" t="s">
        <v>957</v>
      </c>
      <c r="I450" s="739" t="s">
        <v>958</v>
      </c>
      <c r="J450" s="739" t="s">
        <v>959</v>
      </c>
      <c r="K450" s="739" t="s">
        <v>960</v>
      </c>
      <c r="L450" s="741">
        <v>63.704023398929849</v>
      </c>
      <c r="M450" s="741">
        <v>5</v>
      </c>
      <c r="N450" s="742">
        <v>318.52011699464924</v>
      </c>
    </row>
    <row r="451" spans="1:14" ht="14.4" customHeight="1" x14ac:dyDescent="0.3">
      <c r="A451" s="737" t="s">
        <v>606</v>
      </c>
      <c r="B451" s="738" t="s">
        <v>2778</v>
      </c>
      <c r="C451" s="739" t="s">
        <v>619</v>
      </c>
      <c r="D451" s="740" t="s">
        <v>620</v>
      </c>
      <c r="E451" s="739" t="s">
        <v>946</v>
      </c>
      <c r="F451" s="740" t="s">
        <v>2781</v>
      </c>
      <c r="G451" s="739" t="s">
        <v>660</v>
      </c>
      <c r="H451" s="739" t="s">
        <v>1723</v>
      </c>
      <c r="I451" s="739" t="s">
        <v>1723</v>
      </c>
      <c r="J451" s="739" t="s">
        <v>1724</v>
      </c>
      <c r="K451" s="739" t="s">
        <v>1725</v>
      </c>
      <c r="L451" s="741">
        <v>517</v>
      </c>
      <c r="M451" s="741">
        <v>14.7</v>
      </c>
      <c r="N451" s="742">
        <v>7599.9</v>
      </c>
    </row>
    <row r="452" spans="1:14" ht="14.4" customHeight="1" x14ac:dyDescent="0.3">
      <c r="A452" s="737" t="s">
        <v>606</v>
      </c>
      <c r="B452" s="738" t="s">
        <v>2778</v>
      </c>
      <c r="C452" s="739" t="s">
        <v>619</v>
      </c>
      <c r="D452" s="740" t="s">
        <v>620</v>
      </c>
      <c r="E452" s="739" t="s">
        <v>946</v>
      </c>
      <c r="F452" s="740" t="s">
        <v>2781</v>
      </c>
      <c r="G452" s="739" t="s">
        <v>660</v>
      </c>
      <c r="H452" s="739" t="s">
        <v>1726</v>
      </c>
      <c r="I452" s="739" t="s">
        <v>1727</v>
      </c>
      <c r="J452" s="739" t="s">
        <v>1728</v>
      </c>
      <c r="K452" s="739" t="s">
        <v>1729</v>
      </c>
      <c r="L452" s="741">
        <v>52.27</v>
      </c>
      <c r="M452" s="741">
        <v>2</v>
      </c>
      <c r="N452" s="742">
        <v>104.54</v>
      </c>
    </row>
    <row r="453" spans="1:14" ht="14.4" customHeight="1" x14ac:dyDescent="0.3">
      <c r="A453" s="737" t="s">
        <v>606</v>
      </c>
      <c r="B453" s="738" t="s">
        <v>2778</v>
      </c>
      <c r="C453" s="739" t="s">
        <v>619</v>
      </c>
      <c r="D453" s="740" t="s">
        <v>620</v>
      </c>
      <c r="E453" s="739" t="s">
        <v>946</v>
      </c>
      <c r="F453" s="740" t="s">
        <v>2781</v>
      </c>
      <c r="G453" s="739" t="s">
        <v>660</v>
      </c>
      <c r="H453" s="739" t="s">
        <v>961</v>
      </c>
      <c r="I453" s="739" t="s">
        <v>962</v>
      </c>
      <c r="J453" s="739" t="s">
        <v>963</v>
      </c>
      <c r="K453" s="739" t="s">
        <v>964</v>
      </c>
      <c r="L453" s="741">
        <v>238.17022588204421</v>
      </c>
      <c r="M453" s="741">
        <v>1</v>
      </c>
      <c r="N453" s="742">
        <v>238.17022588204421</v>
      </c>
    </row>
    <row r="454" spans="1:14" ht="14.4" customHeight="1" x14ac:dyDescent="0.3">
      <c r="A454" s="737" t="s">
        <v>606</v>
      </c>
      <c r="B454" s="738" t="s">
        <v>2778</v>
      </c>
      <c r="C454" s="739" t="s">
        <v>619</v>
      </c>
      <c r="D454" s="740" t="s">
        <v>620</v>
      </c>
      <c r="E454" s="739" t="s">
        <v>946</v>
      </c>
      <c r="F454" s="740" t="s">
        <v>2781</v>
      </c>
      <c r="G454" s="739" t="s">
        <v>660</v>
      </c>
      <c r="H454" s="739" t="s">
        <v>1291</v>
      </c>
      <c r="I454" s="739" t="s">
        <v>1292</v>
      </c>
      <c r="J454" s="739" t="s">
        <v>1293</v>
      </c>
      <c r="K454" s="739" t="s">
        <v>685</v>
      </c>
      <c r="L454" s="741">
        <v>60.008261656271827</v>
      </c>
      <c r="M454" s="741">
        <v>1</v>
      </c>
      <c r="N454" s="742">
        <v>60.008261656271827</v>
      </c>
    </row>
    <row r="455" spans="1:14" ht="14.4" customHeight="1" x14ac:dyDescent="0.3">
      <c r="A455" s="737" t="s">
        <v>606</v>
      </c>
      <c r="B455" s="738" t="s">
        <v>2778</v>
      </c>
      <c r="C455" s="739" t="s">
        <v>619</v>
      </c>
      <c r="D455" s="740" t="s">
        <v>620</v>
      </c>
      <c r="E455" s="739" t="s">
        <v>946</v>
      </c>
      <c r="F455" s="740" t="s">
        <v>2781</v>
      </c>
      <c r="G455" s="739" t="s">
        <v>660</v>
      </c>
      <c r="H455" s="739" t="s">
        <v>1730</v>
      </c>
      <c r="I455" s="739" t="s">
        <v>1731</v>
      </c>
      <c r="J455" s="739" t="s">
        <v>1732</v>
      </c>
      <c r="K455" s="739" t="s">
        <v>1733</v>
      </c>
      <c r="L455" s="741">
        <v>72.710000000000008</v>
      </c>
      <c r="M455" s="741">
        <v>1</v>
      </c>
      <c r="N455" s="742">
        <v>72.710000000000008</v>
      </c>
    </row>
    <row r="456" spans="1:14" ht="14.4" customHeight="1" x14ac:dyDescent="0.3">
      <c r="A456" s="737" t="s">
        <v>606</v>
      </c>
      <c r="B456" s="738" t="s">
        <v>2778</v>
      </c>
      <c r="C456" s="739" t="s">
        <v>619</v>
      </c>
      <c r="D456" s="740" t="s">
        <v>620</v>
      </c>
      <c r="E456" s="739" t="s">
        <v>946</v>
      </c>
      <c r="F456" s="740" t="s">
        <v>2781</v>
      </c>
      <c r="G456" s="739" t="s">
        <v>660</v>
      </c>
      <c r="H456" s="739" t="s">
        <v>965</v>
      </c>
      <c r="I456" s="739" t="s">
        <v>965</v>
      </c>
      <c r="J456" s="739" t="s">
        <v>966</v>
      </c>
      <c r="K456" s="739" t="s">
        <v>967</v>
      </c>
      <c r="L456" s="741">
        <v>171.9818181818182</v>
      </c>
      <c r="M456" s="741">
        <v>11</v>
      </c>
      <c r="N456" s="742">
        <v>1891.8000000000002</v>
      </c>
    </row>
    <row r="457" spans="1:14" ht="14.4" customHeight="1" x14ac:dyDescent="0.3">
      <c r="A457" s="737" t="s">
        <v>606</v>
      </c>
      <c r="B457" s="738" t="s">
        <v>2778</v>
      </c>
      <c r="C457" s="739" t="s">
        <v>619</v>
      </c>
      <c r="D457" s="740" t="s">
        <v>620</v>
      </c>
      <c r="E457" s="739" t="s">
        <v>946</v>
      </c>
      <c r="F457" s="740" t="s">
        <v>2781</v>
      </c>
      <c r="G457" s="739" t="s">
        <v>660</v>
      </c>
      <c r="H457" s="739" t="s">
        <v>976</v>
      </c>
      <c r="I457" s="739" t="s">
        <v>977</v>
      </c>
      <c r="J457" s="739" t="s">
        <v>978</v>
      </c>
      <c r="K457" s="739" t="s">
        <v>979</v>
      </c>
      <c r="L457" s="741">
        <v>101.01</v>
      </c>
      <c r="M457" s="741">
        <v>1</v>
      </c>
      <c r="N457" s="742">
        <v>101.01</v>
      </c>
    </row>
    <row r="458" spans="1:14" ht="14.4" customHeight="1" x14ac:dyDescent="0.3">
      <c r="A458" s="737" t="s">
        <v>606</v>
      </c>
      <c r="B458" s="738" t="s">
        <v>2778</v>
      </c>
      <c r="C458" s="739" t="s">
        <v>619</v>
      </c>
      <c r="D458" s="740" t="s">
        <v>620</v>
      </c>
      <c r="E458" s="739" t="s">
        <v>946</v>
      </c>
      <c r="F458" s="740" t="s">
        <v>2781</v>
      </c>
      <c r="G458" s="739" t="s">
        <v>660</v>
      </c>
      <c r="H458" s="739" t="s">
        <v>1734</v>
      </c>
      <c r="I458" s="739" t="s">
        <v>1735</v>
      </c>
      <c r="J458" s="739" t="s">
        <v>1736</v>
      </c>
      <c r="K458" s="739" t="s">
        <v>1737</v>
      </c>
      <c r="L458" s="741">
        <v>180.2</v>
      </c>
      <c r="M458" s="741">
        <v>1</v>
      </c>
      <c r="N458" s="742">
        <v>180.2</v>
      </c>
    </row>
    <row r="459" spans="1:14" ht="14.4" customHeight="1" x14ac:dyDescent="0.3">
      <c r="A459" s="737" t="s">
        <v>606</v>
      </c>
      <c r="B459" s="738" t="s">
        <v>2778</v>
      </c>
      <c r="C459" s="739" t="s">
        <v>619</v>
      </c>
      <c r="D459" s="740" t="s">
        <v>620</v>
      </c>
      <c r="E459" s="739" t="s">
        <v>946</v>
      </c>
      <c r="F459" s="740" t="s">
        <v>2781</v>
      </c>
      <c r="G459" s="739" t="s">
        <v>660</v>
      </c>
      <c r="H459" s="739" t="s">
        <v>1738</v>
      </c>
      <c r="I459" s="739" t="s">
        <v>1739</v>
      </c>
      <c r="J459" s="739" t="s">
        <v>1740</v>
      </c>
      <c r="K459" s="739" t="s">
        <v>1741</v>
      </c>
      <c r="L459" s="741">
        <v>141.24</v>
      </c>
      <c r="M459" s="741">
        <v>2</v>
      </c>
      <c r="N459" s="742">
        <v>282.48</v>
      </c>
    </row>
    <row r="460" spans="1:14" ht="14.4" customHeight="1" x14ac:dyDescent="0.3">
      <c r="A460" s="737" t="s">
        <v>606</v>
      </c>
      <c r="B460" s="738" t="s">
        <v>2778</v>
      </c>
      <c r="C460" s="739" t="s">
        <v>619</v>
      </c>
      <c r="D460" s="740" t="s">
        <v>620</v>
      </c>
      <c r="E460" s="739" t="s">
        <v>946</v>
      </c>
      <c r="F460" s="740" t="s">
        <v>2781</v>
      </c>
      <c r="G460" s="739" t="s">
        <v>660</v>
      </c>
      <c r="H460" s="739" t="s">
        <v>991</v>
      </c>
      <c r="I460" s="739" t="s">
        <v>991</v>
      </c>
      <c r="J460" s="739" t="s">
        <v>992</v>
      </c>
      <c r="K460" s="739" t="s">
        <v>993</v>
      </c>
      <c r="L460" s="741">
        <v>156.75</v>
      </c>
      <c r="M460" s="741">
        <v>5.5</v>
      </c>
      <c r="N460" s="742">
        <v>862.125</v>
      </c>
    </row>
    <row r="461" spans="1:14" ht="14.4" customHeight="1" x14ac:dyDescent="0.3">
      <c r="A461" s="737" t="s">
        <v>606</v>
      </c>
      <c r="B461" s="738" t="s">
        <v>2778</v>
      </c>
      <c r="C461" s="739" t="s">
        <v>619</v>
      </c>
      <c r="D461" s="740" t="s">
        <v>620</v>
      </c>
      <c r="E461" s="739" t="s">
        <v>946</v>
      </c>
      <c r="F461" s="740" t="s">
        <v>2781</v>
      </c>
      <c r="G461" s="739" t="s">
        <v>660</v>
      </c>
      <c r="H461" s="739" t="s">
        <v>1308</v>
      </c>
      <c r="I461" s="739" t="s">
        <v>1308</v>
      </c>
      <c r="J461" s="739" t="s">
        <v>1309</v>
      </c>
      <c r="K461" s="739" t="s">
        <v>1310</v>
      </c>
      <c r="L461" s="741">
        <v>217.8</v>
      </c>
      <c r="M461" s="741">
        <v>5.5</v>
      </c>
      <c r="N461" s="742">
        <v>1197.9000000000001</v>
      </c>
    </row>
    <row r="462" spans="1:14" ht="14.4" customHeight="1" x14ac:dyDescent="0.3">
      <c r="A462" s="737" t="s">
        <v>606</v>
      </c>
      <c r="B462" s="738" t="s">
        <v>2778</v>
      </c>
      <c r="C462" s="739" t="s">
        <v>619</v>
      </c>
      <c r="D462" s="740" t="s">
        <v>620</v>
      </c>
      <c r="E462" s="739" t="s">
        <v>946</v>
      </c>
      <c r="F462" s="740" t="s">
        <v>2781</v>
      </c>
      <c r="G462" s="739" t="s">
        <v>660</v>
      </c>
      <c r="H462" s="739" t="s">
        <v>1742</v>
      </c>
      <c r="I462" s="739" t="s">
        <v>1742</v>
      </c>
      <c r="J462" s="739" t="s">
        <v>1743</v>
      </c>
      <c r="K462" s="739" t="s">
        <v>1744</v>
      </c>
      <c r="L462" s="741">
        <v>286</v>
      </c>
      <c r="M462" s="741">
        <v>1.5</v>
      </c>
      <c r="N462" s="742">
        <v>429</v>
      </c>
    </row>
    <row r="463" spans="1:14" ht="14.4" customHeight="1" x14ac:dyDescent="0.3">
      <c r="A463" s="737" t="s">
        <v>606</v>
      </c>
      <c r="B463" s="738" t="s">
        <v>2778</v>
      </c>
      <c r="C463" s="739" t="s">
        <v>619</v>
      </c>
      <c r="D463" s="740" t="s">
        <v>620</v>
      </c>
      <c r="E463" s="739" t="s">
        <v>946</v>
      </c>
      <c r="F463" s="740" t="s">
        <v>2781</v>
      </c>
      <c r="G463" s="739" t="s">
        <v>660</v>
      </c>
      <c r="H463" s="739" t="s">
        <v>994</v>
      </c>
      <c r="I463" s="739" t="s">
        <v>994</v>
      </c>
      <c r="J463" s="739" t="s">
        <v>995</v>
      </c>
      <c r="K463" s="739" t="s">
        <v>996</v>
      </c>
      <c r="L463" s="741">
        <v>72.640000000000015</v>
      </c>
      <c r="M463" s="741">
        <v>2</v>
      </c>
      <c r="N463" s="742">
        <v>145.28000000000003</v>
      </c>
    </row>
    <row r="464" spans="1:14" ht="14.4" customHeight="1" x14ac:dyDescent="0.3">
      <c r="A464" s="737" t="s">
        <v>606</v>
      </c>
      <c r="B464" s="738" t="s">
        <v>2778</v>
      </c>
      <c r="C464" s="739" t="s">
        <v>619</v>
      </c>
      <c r="D464" s="740" t="s">
        <v>620</v>
      </c>
      <c r="E464" s="739" t="s">
        <v>946</v>
      </c>
      <c r="F464" s="740" t="s">
        <v>2781</v>
      </c>
      <c r="G464" s="739" t="s">
        <v>660</v>
      </c>
      <c r="H464" s="739" t="s">
        <v>1745</v>
      </c>
      <c r="I464" s="739" t="s">
        <v>1746</v>
      </c>
      <c r="J464" s="739" t="s">
        <v>1747</v>
      </c>
      <c r="K464" s="739" t="s">
        <v>1710</v>
      </c>
      <c r="L464" s="741">
        <v>58.720000000000006</v>
      </c>
      <c r="M464" s="741">
        <v>1</v>
      </c>
      <c r="N464" s="742">
        <v>58.720000000000006</v>
      </c>
    </row>
    <row r="465" spans="1:14" ht="14.4" customHeight="1" x14ac:dyDescent="0.3">
      <c r="A465" s="737" t="s">
        <v>606</v>
      </c>
      <c r="B465" s="738" t="s">
        <v>2778</v>
      </c>
      <c r="C465" s="739" t="s">
        <v>619</v>
      </c>
      <c r="D465" s="740" t="s">
        <v>620</v>
      </c>
      <c r="E465" s="739" t="s">
        <v>946</v>
      </c>
      <c r="F465" s="740" t="s">
        <v>2781</v>
      </c>
      <c r="G465" s="739" t="s">
        <v>660</v>
      </c>
      <c r="H465" s="739" t="s">
        <v>1314</v>
      </c>
      <c r="I465" s="739" t="s">
        <v>1314</v>
      </c>
      <c r="J465" s="739" t="s">
        <v>1315</v>
      </c>
      <c r="K465" s="739" t="s">
        <v>1316</v>
      </c>
      <c r="L465" s="741">
        <v>572.22</v>
      </c>
      <c r="M465" s="741">
        <v>10.9</v>
      </c>
      <c r="N465" s="742">
        <v>6237.1980000000003</v>
      </c>
    </row>
    <row r="466" spans="1:14" ht="14.4" customHeight="1" x14ac:dyDescent="0.3">
      <c r="A466" s="737" t="s">
        <v>606</v>
      </c>
      <c r="B466" s="738" t="s">
        <v>2778</v>
      </c>
      <c r="C466" s="739" t="s">
        <v>619</v>
      </c>
      <c r="D466" s="740" t="s">
        <v>620</v>
      </c>
      <c r="E466" s="739" t="s">
        <v>946</v>
      </c>
      <c r="F466" s="740" t="s">
        <v>2781</v>
      </c>
      <c r="G466" s="739" t="s">
        <v>660</v>
      </c>
      <c r="H466" s="739" t="s">
        <v>1000</v>
      </c>
      <c r="I466" s="739" t="s">
        <v>1000</v>
      </c>
      <c r="J466" s="739" t="s">
        <v>1001</v>
      </c>
      <c r="K466" s="739" t="s">
        <v>1002</v>
      </c>
      <c r="L466" s="741">
        <v>194.25023512040048</v>
      </c>
      <c r="M466" s="741">
        <v>1</v>
      </c>
      <c r="N466" s="742">
        <v>194.25023512040048</v>
      </c>
    </row>
    <row r="467" spans="1:14" ht="14.4" customHeight="1" x14ac:dyDescent="0.3">
      <c r="A467" s="737" t="s">
        <v>606</v>
      </c>
      <c r="B467" s="738" t="s">
        <v>2778</v>
      </c>
      <c r="C467" s="739" t="s">
        <v>619</v>
      </c>
      <c r="D467" s="740" t="s">
        <v>620</v>
      </c>
      <c r="E467" s="739" t="s">
        <v>946</v>
      </c>
      <c r="F467" s="740" t="s">
        <v>2781</v>
      </c>
      <c r="G467" s="739" t="s">
        <v>660</v>
      </c>
      <c r="H467" s="739" t="s">
        <v>1748</v>
      </c>
      <c r="I467" s="739" t="s">
        <v>1748</v>
      </c>
      <c r="J467" s="739" t="s">
        <v>1749</v>
      </c>
      <c r="K467" s="739" t="s">
        <v>1750</v>
      </c>
      <c r="L467" s="741">
        <v>246.83999999999997</v>
      </c>
      <c r="M467" s="741">
        <v>2</v>
      </c>
      <c r="N467" s="742">
        <v>493.67999999999995</v>
      </c>
    </row>
    <row r="468" spans="1:14" ht="14.4" customHeight="1" x14ac:dyDescent="0.3">
      <c r="A468" s="737" t="s">
        <v>606</v>
      </c>
      <c r="B468" s="738" t="s">
        <v>2778</v>
      </c>
      <c r="C468" s="739" t="s">
        <v>619</v>
      </c>
      <c r="D468" s="740" t="s">
        <v>620</v>
      </c>
      <c r="E468" s="739" t="s">
        <v>946</v>
      </c>
      <c r="F468" s="740" t="s">
        <v>2781</v>
      </c>
      <c r="G468" s="739" t="s">
        <v>660</v>
      </c>
      <c r="H468" s="739" t="s">
        <v>1003</v>
      </c>
      <c r="I468" s="739" t="s">
        <v>1003</v>
      </c>
      <c r="J468" s="739" t="s">
        <v>1004</v>
      </c>
      <c r="K468" s="739" t="s">
        <v>1005</v>
      </c>
      <c r="L468" s="741">
        <v>251.16</v>
      </c>
      <c r="M468" s="741">
        <v>10</v>
      </c>
      <c r="N468" s="742">
        <v>2511.6</v>
      </c>
    </row>
    <row r="469" spans="1:14" ht="14.4" customHeight="1" x14ac:dyDescent="0.3">
      <c r="A469" s="737" t="s">
        <v>606</v>
      </c>
      <c r="B469" s="738" t="s">
        <v>2778</v>
      </c>
      <c r="C469" s="739" t="s">
        <v>619</v>
      </c>
      <c r="D469" s="740" t="s">
        <v>620</v>
      </c>
      <c r="E469" s="739" t="s">
        <v>946</v>
      </c>
      <c r="F469" s="740" t="s">
        <v>2781</v>
      </c>
      <c r="G469" s="739" t="s">
        <v>871</v>
      </c>
      <c r="H469" s="739" t="s">
        <v>1320</v>
      </c>
      <c r="I469" s="739" t="s">
        <v>1321</v>
      </c>
      <c r="J469" s="739" t="s">
        <v>1322</v>
      </c>
      <c r="K469" s="739" t="s">
        <v>1323</v>
      </c>
      <c r="L469" s="741">
        <v>114.92987694333806</v>
      </c>
      <c r="M469" s="741">
        <v>10</v>
      </c>
      <c r="N469" s="742">
        <v>1149.2987694333806</v>
      </c>
    </row>
    <row r="470" spans="1:14" ht="14.4" customHeight="1" x14ac:dyDescent="0.3">
      <c r="A470" s="737" t="s">
        <v>606</v>
      </c>
      <c r="B470" s="738" t="s">
        <v>2778</v>
      </c>
      <c r="C470" s="739" t="s">
        <v>619</v>
      </c>
      <c r="D470" s="740" t="s">
        <v>620</v>
      </c>
      <c r="E470" s="739" t="s">
        <v>946</v>
      </c>
      <c r="F470" s="740" t="s">
        <v>2781</v>
      </c>
      <c r="G470" s="739" t="s">
        <v>871</v>
      </c>
      <c r="H470" s="739" t="s">
        <v>1324</v>
      </c>
      <c r="I470" s="739" t="s">
        <v>1325</v>
      </c>
      <c r="J470" s="739" t="s">
        <v>1326</v>
      </c>
      <c r="K470" s="739" t="s">
        <v>1327</v>
      </c>
      <c r="L470" s="741">
        <v>111.31999999999995</v>
      </c>
      <c r="M470" s="741">
        <v>2</v>
      </c>
      <c r="N470" s="742">
        <v>222.6399999999999</v>
      </c>
    </row>
    <row r="471" spans="1:14" ht="14.4" customHeight="1" x14ac:dyDescent="0.3">
      <c r="A471" s="737" t="s">
        <v>606</v>
      </c>
      <c r="B471" s="738" t="s">
        <v>2778</v>
      </c>
      <c r="C471" s="739" t="s">
        <v>619</v>
      </c>
      <c r="D471" s="740" t="s">
        <v>620</v>
      </c>
      <c r="E471" s="739" t="s">
        <v>946</v>
      </c>
      <c r="F471" s="740" t="s">
        <v>2781</v>
      </c>
      <c r="G471" s="739" t="s">
        <v>871</v>
      </c>
      <c r="H471" s="739" t="s">
        <v>1006</v>
      </c>
      <c r="I471" s="739" t="s">
        <v>1007</v>
      </c>
      <c r="J471" s="739" t="s">
        <v>1008</v>
      </c>
      <c r="K471" s="739" t="s">
        <v>1009</v>
      </c>
      <c r="L471" s="741">
        <v>56.77000000000001</v>
      </c>
      <c r="M471" s="741">
        <v>3</v>
      </c>
      <c r="N471" s="742">
        <v>170.31000000000003</v>
      </c>
    </row>
    <row r="472" spans="1:14" ht="14.4" customHeight="1" x14ac:dyDescent="0.3">
      <c r="A472" s="737" t="s">
        <v>606</v>
      </c>
      <c r="B472" s="738" t="s">
        <v>2778</v>
      </c>
      <c r="C472" s="739" t="s">
        <v>619</v>
      </c>
      <c r="D472" s="740" t="s">
        <v>620</v>
      </c>
      <c r="E472" s="739" t="s">
        <v>946</v>
      </c>
      <c r="F472" s="740" t="s">
        <v>2781</v>
      </c>
      <c r="G472" s="739" t="s">
        <v>871</v>
      </c>
      <c r="H472" s="739" t="s">
        <v>1331</v>
      </c>
      <c r="I472" s="739" t="s">
        <v>1332</v>
      </c>
      <c r="J472" s="739" t="s">
        <v>1333</v>
      </c>
      <c r="K472" s="739" t="s">
        <v>1334</v>
      </c>
      <c r="L472" s="741">
        <v>28.889999999999997</v>
      </c>
      <c r="M472" s="741">
        <v>5</v>
      </c>
      <c r="N472" s="742">
        <v>144.44999999999999</v>
      </c>
    </row>
    <row r="473" spans="1:14" ht="14.4" customHeight="1" x14ac:dyDescent="0.3">
      <c r="A473" s="737" t="s">
        <v>606</v>
      </c>
      <c r="B473" s="738" t="s">
        <v>2778</v>
      </c>
      <c r="C473" s="739" t="s">
        <v>619</v>
      </c>
      <c r="D473" s="740" t="s">
        <v>620</v>
      </c>
      <c r="E473" s="739" t="s">
        <v>946</v>
      </c>
      <c r="F473" s="740" t="s">
        <v>2781</v>
      </c>
      <c r="G473" s="739" t="s">
        <v>871</v>
      </c>
      <c r="H473" s="739" t="s">
        <v>1751</v>
      </c>
      <c r="I473" s="739" t="s">
        <v>1752</v>
      </c>
      <c r="J473" s="739" t="s">
        <v>1753</v>
      </c>
      <c r="K473" s="739" t="s">
        <v>1754</v>
      </c>
      <c r="L473" s="741">
        <v>42.019999999999996</v>
      </c>
      <c r="M473" s="741">
        <v>2</v>
      </c>
      <c r="N473" s="742">
        <v>84.039999999999992</v>
      </c>
    </row>
    <row r="474" spans="1:14" ht="14.4" customHeight="1" x14ac:dyDescent="0.3">
      <c r="A474" s="737" t="s">
        <v>606</v>
      </c>
      <c r="B474" s="738" t="s">
        <v>2778</v>
      </c>
      <c r="C474" s="739" t="s">
        <v>619</v>
      </c>
      <c r="D474" s="740" t="s">
        <v>620</v>
      </c>
      <c r="E474" s="739" t="s">
        <v>946</v>
      </c>
      <c r="F474" s="740" t="s">
        <v>2781</v>
      </c>
      <c r="G474" s="739" t="s">
        <v>871</v>
      </c>
      <c r="H474" s="739" t="s">
        <v>1755</v>
      </c>
      <c r="I474" s="739" t="s">
        <v>1756</v>
      </c>
      <c r="J474" s="739" t="s">
        <v>1757</v>
      </c>
      <c r="K474" s="739" t="s">
        <v>1758</v>
      </c>
      <c r="L474" s="741">
        <v>78.141249999999999</v>
      </c>
      <c r="M474" s="741">
        <v>8</v>
      </c>
      <c r="N474" s="742">
        <v>625.13</v>
      </c>
    </row>
    <row r="475" spans="1:14" ht="14.4" customHeight="1" x14ac:dyDescent="0.3">
      <c r="A475" s="737" t="s">
        <v>606</v>
      </c>
      <c r="B475" s="738" t="s">
        <v>2778</v>
      </c>
      <c r="C475" s="739" t="s">
        <v>619</v>
      </c>
      <c r="D475" s="740" t="s">
        <v>620</v>
      </c>
      <c r="E475" s="739" t="s">
        <v>946</v>
      </c>
      <c r="F475" s="740" t="s">
        <v>2781</v>
      </c>
      <c r="G475" s="739" t="s">
        <v>871</v>
      </c>
      <c r="H475" s="739" t="s">
        <v>1759</v>
      </c>
      <c r="I475" s="739" t="s">
        <v>1760</v>
      </c>
      <c r="J475" s="739" t="s">
        <v>1761</v>
      </c>
      <c r="K475" s="739" t="s">
        <v>1762</v>
      </c>
      <c r="L475" s="741">
        <v>85.83</v>
      </c>
      <c r="M475" s="741">
        <v>1</v>
      </c>
      <c r="N475" s="742">
        <v>85.83</v>
      </c>
    </row>
    <row r="476" spans="1:14" ht="14.4" customHeight="1" x14ac:dyDescent="0.3">
      <c r="A476" s="737" t="s">
        <v>606</v>
      </c>
      <c r="B476" s="738" t="s">
        <v>2778</v>
      </c>
      <c r="C476" s="739" t="s">
        <v>619</v>
      </c>
      <c r="D476" s="740" t="s">
        <v>620</v>
      </c>
      <c r="E476" s="739" t="s">
        <v>946</v>
      </c>
      <c r="F476" s="740" t="s">
        <v>2781</v>
      </c>
      <c r="G476" s="739" t="s">
        <v>871</v>
      </c>
      <c r="H476" s="739" t="s">
        <v>1763</v>
      </c>
      <c r="I476" s="739" t="s">
        <v>1763</v>
      </c>
      <c r="J476" s="739" t="s">
        <v>1764</v>
      </c>
      <c r="K476" s="739" t="s">
        <v>1005</v>
      </c>
      <c r="L476" s="741">
        <v>38.571666666666665</v>
      </c>
      <c r="M476" s="741">
        <v>12</v>
      </c>
      <c r="N476" s="742">
        <v>462.86</v>
      </c>
    </row>
    <row r="477" spans="1:14" ht="14.4" customHeight="1" x14ac:dyDescent="0.3">
      <c r="A477" s="737" t="s">
        <v>606</v>
      </c>
      <c r="B477" s="738" t="s">
        <v>2778</v>
      </c>
      <c r="C477" s="739" t="s">
        <v>619</v>
      </c>
      <c r="D477" s="740" t="s">
        <v>620</v>
      </c>
      <c r="E477" s="739" t="s">
        <v>946</v>
      </c>
      <c r="F477" s="740" t="s">
        <v>2781</v>
      </c>
      <c r="G477" s="739" t="s">
        <v>871</v>
      </c>
      <c r="H477" s="739" t="s">
        <v>1339</v>
      </c>
      <c r="I477" s="739" t="s">
        <v>1339</v>
      </c>
      <c r="J477" s="739" t="s">
        <v>1340</v>
      </c>
      <c r="K477" s="739" t="s">
        <v>851</v>
      </c>
      <c r="L477" s="741">
        <v>953.70000000000016</v>
      </c>
      <c r="M477" s="741">
        <v>3.5</v>
      </c>
      <c r="N477" s="742">
        <v>3337.9500000000007</v>
      </c>
    </row>
    <row r="478" spans="1:14" ht="14.4" customHeight="1" x14ac:dyDescent="0.3">
      <c r="A478" s="737" t="s">
        <v>606</v>
      </c>
      <c r="B478" s="738" t="s">
        <v>2778</v>
      </c>
      <c r="C478" s="739" t="s">
        <v>619</v>
      </c>
      <c r="D478" s="740" t="s">
        <v>620</v>
      </c>
      <c r="E478" s="739" t="s">
        <v>1014</v>
      </c>
      <c r="F478" s="740" t="s">
        <v>2782</v>
      </c>
      <c r="G478" s="739" t="s">
        <v>660</v>
      </c>
      <c r="H478" s="739" t="s">
        <v>1765</v>
      </c>
      <c r="I478" s="739" t="s">
        <v>1766</v>
      </c>
      <c r="J478" s="739" t="s">
        <v>1767</v>
      </c>
      <c r="K478" s="739" t="s">
        <v>1768</v>
      </c>
      <c r="L478" s="741">
        <v>108.63</v>
      </c>
      <c r="M478" s="741">
        <v>2</v>
      </c>
      <c r="N478" s="742">
        <v>217.26</v>
      </c>
    </row>
    <row r="479" spans="1:14" ht="14.4" customHeight="1" x14ac:dyDescent="0.3">
      <c r="A479" s="737" t="s">
        <v>606</v>
      </c>
      <c r="B479" s="738" t="s">
        <v>2778</v>
      </c>
      <c r="C479" s="739" t="s">
        <v>619</v>
      </c>
      <c r="D479" s="740" t="s">
        <v>620</v>
      </c>
      <c r="E479" s="739" t="s">
        <v>1014</v>
      </c>
      <c r="F479" s="740" t="s">
        <v>2782</v>
      </c>
      <c r="G479" s="739" t="s">
        <v>871</v>
      </c>
      <c r="H479" s="739" t="s">
        <v>1769</v>
      </c>
      <c r="I479" s="739" t="s">
        <v>1769</v>
      </c>
      <c r="J479" s="739" t="s">
        <v>1770</v>
      </c>
      <c r="K479" s="739" t="s">
        <v>1771</v>
      </c>
      <c r="L479" s="741">
        <v>284.86666666666673</v>
      </c>
      <c r="M479" s="741">
        <v>3</v>
      </c>
      <c r="N479" s="742">
        <v>854.60000000000014</v>
      </c>
    </row>
    <row r="480" spans="1:14" ht="14.4" customHeight="1" x14ac:dyDescent="0.3">
      <c r="A480" s="737" t="s">
        <v>606</v>
      </c>
      <c r="B480" s="738" t="s">
        <v>2778</v>
      </c>
      <c r="C480" s="739" t="s">
        <v>619</v>
      </c>
      <c r="D480" s="740" t="s">
        <v>620</v>
      </c>
      <c r="E480" s="739" t="s">
        <v>1019</v>
      </c>
      <c r="F480" s="740" t="s">
        <v>2783</v>
      </c>
      <c r="G480" s="739"/>
      <c r="H480" s="739"/>
      <c r="I480" s="739" t="s">
        <v>1020</v>
      </c>
      <c r="J480" s="739" t="s">
        <v>1021</v>
      </c>
      <c r="K480" s="739"/>
      <c r="L480" s="741">
        <v>4779.5</v>
      </c>
      <c r="M480" s="741">
        <v>2</v>
      </c>
      <c r="N480" s="742">
        <v>9559</v>
      </c>
    </row>
    <row r="481" spans="1:14" ht="14.4" customHeight="1" x14ac:dyDescent="0.3">
      <c r="A481" s="737" t="s">
        <v>606</v>
      </c>
      <c r="B481" s="738" t="s">
        <v>2778</v>
      </c>
      <c r="C481" s="739" t="s">
        <v>619</v>
      </c>
      <c r="D481" s="740" t="s">
        <v>620</v>
      </c>
      <c r="E481" s="739" t="s">
        <v>1019</v>
      </c>
      <c r="F481" s="740" t="s">
        <v>2783</v>
      </c>
      <c r="G481" s="739"/>
      <c r="H481" s="739"/>
      <c r="I481" s="739" t="s">
        <v>1772</v>
      </c>
      <c r="J481" s="739" t="s">
        <v>1773</v>
      </c>
      <c r="K481" s="739"/>
      <c r="L481" s="741">
        <v>9559</v>
      </c>
      <c r="M481" s="741">
        <v>6</v>
      </c>
      <c r="N481" s="742">
        <v>57354</v>
      </c>
    </row>
    <row r="482" spans="1:14" ht="14.4" customHeight="1" x14ac:dyDescent="0.3">
      <c r="A482" s="737" t="s">
        <v>606</v>
      </c>
      <c r="B482" s="738" t="s">
        <v>2778</v>
      </c>
      <c r="C482" s="739" t="s">
        <v>619</v>
      </c>
      <c r="D482" s="740" t="s">
        <v>620</v>
      </c>
      <c r="E482" s="739" t="s">
        <v>1019</v>
      </c>
      <c r="F482" s="740" t="s">
        <v>2783</v>
      </c>
      <c r="G482" s="739"/>
      <c r="H482" s="739"/>
      <c r="I482" s="739" t="s">
        <v>1774</v>
      </c>
      <c r="J482" s="739" t="s">
        <v>1775</v>
      </c>
      <c r="K482" s="739"/>
      <c r="L482" s="741">
        <v>14960</v>
      </c>
      <c r="M482" s="741">
        <v>4</v>
      </c>
      <c r="N482" s="742">
        <v>59840</v>
      </c>
    </row>
    <row r="483" spans="1:14" ht="14.4" customHeight="1" x14ac:dyDescent="0.3">
      <c r="A483" s="737" t="s">
        <v>606</v>
      </c>
      <c r="B483" s="738" t="s">
        <v>2778</v>
      </c>
      <c r="C483" s="739" t="s">
        <v>619</v>
      </c>
      <c r="D483" s="740" t="s">
        <v>620</v>
      </c>
      <c r="E483" s="739" t="s">
        <v>1019</v>
      </c>
      <c r="F483" s="740" t="s">
        <v>2783</v>
      </c>
      <c r="G483" s="739"/>
      <c r="H483" s="739"/>
      <c r="I483" s="739" t="s">
        <v>1022</v>
      </c>
      <c r="J483" s="739" t="s">
        <v>1023</v>
      </c>
      <c r="K483" s="739"/>
      <c r="L483" s="741">
        <v>955.9</v>
      </c>
      <c r="M483" s="741">
        <v>4</v>
      </c>
      <c r="N483" s="742">
        <v>3823.6</v>
      </c>
    </row>
    <row r="484" spans="1:14" ht="14.4" customHeight="1" x14ac:dyDescent="0.3">
      <c r="A484" s="737" t="s">
        <v>606</v>
      </c>
      <c r="B484" s="738" t="s">
        <v>2778</v>
      </c>
      <c r="C484" s="739" t="s">
        <v>619</v>
      </c>
      <c r="D484" s="740" t="s">
        <v>620</v>
      </c>
      <c r="E484" s="739" t="s">
        <v>1019</v>
      </c>
      <c r="F484" s="740" t="s">
        <v>2783</v>
      </c>
      <c r="G484" s="739"/>
      <c r="H484" s="739"/>
      <c r="I484" s="739" t="s">
        <v>1776</v>
      </c>
      <c r="J484" s="739" t="s">
        <v>1777</v>
      </c>
      <c r="K484" s="739"/>
      <c r="L484" s="741">
        <v>7463.5</v>
      </c>
      <c r="M484" s="741">
        <v>4</v>
      </c>
      <c r="N484" s="742">
        <v>29854</v>
      </c>
    </row>
    <row r="485" spans="1:14" ht="14.4" customHeight="1" x14ac:dyDescent="0.3">
      <c r="A485" s="737" t="s">
        <v>606</v>
      </c>
      <c r="B485" s="738" t="s">
        <v>2778</v>
      </c>
      <c r="C485" s="739" t="s">
        <v>619</v>
      </c>
      <c r="D485" s="740" t="s">
        <v>620</v>
      </c>
      <c r="E485" s="739" t="s">
        <v>1019</v>
      </c>
      <c r="F485" s="740" t="s">
        <v>2783</v>
      </c>
      <c r="G485" s="739"/>
      <c r="H485" s="739"/>
      <c r="I485" s="739" t="s">
        <v>1778</v>
      </c>
      <c r="J485" s="739" t="s">
        <v>1779</v>
      </c>
      <c r="K485" s="739"/>
      <c r="L485" s="741">
        <v>6812.08</v>
      </c>
      <c r="M485" s="741">
        <v>2</v>
      </c>
      <c r="N485" s="742">
        <v>13624.16</v>
      </c>
    </row>
    <row r="486" spans="1:14" ht="14.4" customHeight="1" x14ac:dyDescent="0.3">
      <c r="A486" s="737" t="s">
        <v>606</v>
      </c>
      <c r="B486" s="738" t="s">
        <v>2778</v>
      </c>
      <c r="C486" s="739" t="s">
        <v>619</v>
      </c>
      <c r="D486" s="740" t="s">
        <v>620</v>
      </c>
      <c r="E486" s="739" t="s">
        <v>1344</v>
      </c>
      <c r="F486" s="740" t="s">
        <v>2785</v>
      </c>
      <c r="G486" s="739" t="s">
        <v>660</v>
      </c>
      <c r="H486" s="739" t="s">
        <v>1345</v>
      </c>
      <c r="I486" s="739" t="s">
        <v>714</v>
      </c>
      <c r="J486" s="739" t="s">
        <v>1346</v>
      </c>
      <c r="K486" s="739" t="s">
        <v>1347</v>
      </c>
      <c r="L486" s="741">
        <v>2028.140625</v>
      </c>
      <c r="M486" s="741">
        <v>1</v>
      </c>
      <c r="N486" s="742">
        <v>2028.140625</v>
      </c>
    </row>
    <row r="487" spans="1:14" ht="14.4" customHeight="1" x14ac:dyDescent="0.3">
      <c r="A487" s="737" t="s">
        <v>606</v>
      </c>
      <c r="B487" s="738" t="s">
        <v>2778</v>
      </c>
      <c r="C487" s="739" t="s">
        <v>619</v>
      </c>
      <c r="D487" s="740" t="s">
        <v>620</v>
      </c>
      <c r="E487" s="739" t="s">
        <v>1344</v>
      </c>
      <c r="F487" s="740" t="s">
        <v>2785</v>
      </c>
      <c r="G487" s="739" t="s">
        <v>660</v>
      </c>
      <c r="H487" s="739" t="s">
        <v>1780</v>
      </c>
      <c r="I487" s="739" t="s">
        <v>714</v>
      </c>
      <c r="J487" s="739" t="s">
        <v>1781</v>
      </c>
      <c r="K487" s="739" t="s">
        <v>1782</v>
      </c>
      <c r="L487" s="741">
        <v>1186.4735000000001</v>
      </c>
      <c r="M487" s="741">
        <v>2</v>
      </c>
      <c r="N487" s="742">
        <v>2372.9470000000001</v>
      </c>
    </row>
    <row r="488" spans="1:14" ht="14.4" customHeight="1" x14ac:dyDescent="0.3">
      <c r="A488" s="737" t="s">
        <v>606</v>
      </c>
      <c r="B488" s="738" t="s">
        <v>2778</v>
      </c>
      <c r="C488" s="739" t="s">
        <v>622</v>
      </c>
      <c r="D488" s="740" t="s">
        <v>623</v>
      </c>
      <c r="E488" s="739" t="s">
        <v>946</v>
      </c>
      <c r="F488" s="740" t="s">
        <v>2781</v>
      </c>
      <c r="G488" s="739" t="s">
        <v>660</v>
      </c>
      <c r="H488" s="739" t="s">
        <v>953</v>
      </c>
      <c r="I488" s="739" t="s">
        <v>954</v>
      </c>
      <c r="J488" s="739" t="s">
        <v>955</v>
      </c>
      <c r="K488" s="739" t="s">
        <v>956</v>
      </c>
      <c r="L488" s="741">
        <v>181.5</v>
      </c>
      <c r="M488" s="741">
        <v>2</v>
      </c>
      <c r="N488" s="742">
        <v>363</v>
      </c>
    </row>
    <row r="489" spans="1:14" ht="14.4" customHeight="1" x14ac:dyDescent="0.3">
      <c r="A489" s="737" t="s">
        <v>606</v>
      </c>
      <c r="B489" s="738" t="s">
        <v>2778</v>
      </c>
      <c r="C489" s="739" t="s">
        <v>622</v>
      </c>
      <c r="D489" s="740" t="s">
        <v>623</v>
      </c>
      <c r="E489" s="739" t="s">
        <v>946</v>
      </c>
      <c r="F489" s="740" t="s">
        <v>2781</v>
      </c>
      <c r="G489" s="739" t="s">
        <v>660</v>
      </c>
      <c r="H489" s="739" t="s">
        <v>1711</v>
      </c>
      <c r="I489" s="739" t="s">
        <v>1712</v>
      </c>
      <c r="J489" s="739" t="s">
        <v>1713</v>
      </c>
      <c r="K489" s="739" t="s">
        <v>1714</v>
      </c>
      <c r="L489" s="741">
        <v>97.61</v>
      </c>
      <c r="M489" s="741">
        <v>1</v>
      </c>
      <c r="N489" s="742">
        <v>97.61</v>
      </c>
    </row>
    <row r="490" spans="1:14" ht="14.4" customHeight="1" x14ac:dyDescent="0.3">
      <c r="A490" s="737" t="s">
        <v>606</v>
      </c>
      <c r="B490" s="738" t="s">
        <v>2778</v>
      </c>
      <c r="C490" s="739" t="s">
        <v>622</v>
      </c>
      <c r="D490" s="740" t="s">
        <v>623</v>
      </c>
      <c r="E490" s="739" t="s">
        <v>946</v>
      </c>
      <c r="F490" s="740" t="s">
        <v>2781</v>
      </c>
      <c r="G490" s="739" t="s">
        <v>660</v>
      </c>
      <c r="H490" s="739" t="s">
        <v>965</v>
      </c>
      <c r="I490" s="739" t="s">
        <v>965</v>
      </c>
      <c r="J490" s="739" t="s">
        <v>966</v>
      </c>
      <c r="K490" s="739" t="s">
        <v>967</v>
      </c>
      <c r="L490" s="741">
        <v>179.62</v>
      </c>
      <c r="M490" s="741">
        <v>2</v>
      </c>
      <c r="N490" s="742">
        <v>359.24</v>
      </c>
    </row>
    <row r="491" spans="1:14" ht="14.4" customHeight="1" x14ac:dyDescent="0.3">
      <c r="A491" s="737" t="s">
        <v>606</v>
      </c>
      <c r="B491" s="738" t="s">
        <v>2778</v>
      </c>
      <c r="C491" s="739" t="s">
        <v>622</v>
      </c>
      <c r="D491" s="740" t="s">
        <v>623</v>
      </c>
      <c r="E491" s="739" t="s">
        <v>946</v>
      </c>
      <c r="F491" s="740" t="s">
        <v>2781</v>
      </c>
      <c r="G491" s="739" t="s">
        <v>660</v>
      </c>
      <c r="H491" s="739" t="s">
        <v>1306</v>
      </c>
      <c r="I491" s="739" t="s">
        <v>1306</v>
      </c>
      <c r="J491" s="739" t="s">
        <v>1307</v>
      </c>
      <c r="K491" s="739" t="s">
        <v>851</v>
      </c>
      <c r="L491" s="741">
        <v>153.32857142857142</v>
      </c>
      <c r="M491" s="741">
        <v>4.1999999999999993</v>
      </c>
      <c r="N491" s="742">
        <v>643.9799999999999</v>
      </c>
    </row>
    <row r="492" spans="1:14" ht="14.4" customHeight="1" x14ac:dyDescent="0.3">
      <c r="A492" s="737" t="s">
        <v>606</v>
      </c>
      <c r="B492" s="738" t="s">
        <v>2778</v>
      </c>
      <c r="C492" s="739" t="s">
        <v>622</v>
      </c>
      <c r="D492" s="740" t="s">
        <v>623</v>
      </c>
      <c r="E492" s="739" t="s">
        <v>1014</v>
      </c>
      <c r="F492" s="740" t="s">
        <v>2782</v>
      </c>
      <c r="G492" s="739" t="s">
        <v>871</v>
      </c>
      <c r="H492" s="739" t="s">
        <v>1783</v>
      </c>
      <c r="I492" s="739" t="s">
        <v>1784</v>
      </c>
      <c r="J492" s="739" t="s">
        <v>1785</v>
      </c>
      <c r="K492" s="739" t="s">
        <v>1786</v>
      </c>
      <c r="L492" s="741">
        <v>9929.6999999999989</v>
      </c>
      <c r="M492" s="741">
        <v>7</v>
      </c>
      <c r="N492" s="742">
        <v>69507.899999999994</v>
      </c>
    </row>
    <row r="493" spans="1:14" ht="14.4" customHeight="1" x14ac:dyDescent="0.3">
      <c r="A493" s="737" t="s">
        <v>606</v>
      </c>
      <c r="B493" s="738" t="s">
        <v>2778</v>
      </c>
      <c r="C493" s="739" t="s">
        <v>622</v>
      </c>
      <c r="D493" s="740" t="s">
        <v>623</v>
      </c>
      <c r="E493" s="739" t="s">
        <v>1019</v>
      </c>
      <c r="F493" s="740" t="s">
        <v>2783</v>
      </c>
      <c r="G493" s="739"/>
      <c r="H493" s="739"/>
      <c r="I493" s="739" t="s">
        <v>1787</v>
      </c>
      <c r="J493" s="739" t="s">
        <v>1788</v>
      </c>
      <c r="K493" s="739"/>
      <c r="L493" s="741">
        <v>9570</v>
      </c>
      <c r="M493" s="741">
        <v>1</v>
      </c>
      <c r="N493" s="742">
        <v>9570</v>
      </c>
    </row>
    <row r="494" spans="1:14" ht="14.4" customHeight="1" x14ac:dyDescent="0.3">
      <c r="A494" s="737" t="s">
        <v>606</v>
      </c>
      <c r="B494" s="738" t="s">
        <v>2778</v>
      </c>
      <c r="C494" s="739" t="s">
        <v>622</v>
      </c>
      <c r="D494" s="740" t="s">
        <v>623</v>
      </c>
      <c r="E494" s="739" t="s">
        <v>1019</v>
      </c>
      <c r="F494" s="740" t="s">
        <v>2783</v>
      </c>
      <c r="G494" s="739"/>
      <c r="H494" s="739"/>
      <c r="I494" s="739" t="s">
        <v>1778</v>
      </c>
      <c r="J494" s="739" t="s">
        <v>1779</v>
      </c>
      <c r="K494" s="739"/>
      <c r="L494" s="741">
        <v>6812.08</v>
      </c>
      <c r="M494" s="741">
        <v>4</v>
      </c>
      <c r="N494" s="742">
        <v>27248.32</v>
      </c>
    </row>
    <row r="495" spans="1:14" ht="14.4" customHeight="1" x14ac:dyDescent="0.3">
      <c r="A495" s="737" t="s">
        <v>606</v>
      </c>
      <c r="B495" s="738" t="s">
        <v>2778</v>
      </c>
      <c r="C495" s="739" t="s">
        <v>625</v>
      </c>
      <c r="D495" s="740" t="s">
        <v>626</v>
      </c>
      <c r="E495" s="739" t="s">
        <v>652</v>
      </c>
      <c r="F495" s="740" t="s">
        <v>2779</v>
      </c>
      <c r="G495" s="739" t="s">
        <v>660</v>
      </c>
      <c r="H495" s="739" t="s">
        <v>661</v>
      </c>
      <c r="I495" s="739" t="s">
        <v>661</v>
      </c>
      <c r="J495" s="739" t="s">
        <v>662</v>
      </c>
      <c r="K495" s="739" t="s">
        <v>663</v>
      </c>
      <c r="L495" s="741">
        <v>171.6</v>
      </c>
      <c r="M495" s="741">
        <v>1</v>
      </c>
      <c r="N495" s="742">
        <v>171.6</v>
      </c>
    </row>
    <row r="496" spans="1:14" ht="14.4" customHeight="1" x14ac:dyDescent="0.3">
      <c r="A496" s="737" t="s">
        <v>606</v>
      </c>
      <c r="B496" s="738" t="s">
        <v>2778</v>
      </c>
      <c r="C496" s="739" t="s">
        <v>625</v>
      </c>
      <c r="D496" s="740" t="s">
        <v>626</v>
      </c>
      <c r="E496" s="739" t="s">
        <v>652</v>
      </c>
      <c r="F496" s="740" t="s">
        <v>2779</v>
      </c>
      <c r="G496" s="739" t="s">
        <v>660</v>
      </c>
      <c r="H496" s="739" t="s">
        <v>664</v>
      </c>
      <c r="I496" s="739" t="s">
        <v>664</v>
      </c>
      <c r="J496" s="739" t="s">
        <v>662</v>
      </c>
      <c r="K496" s="739" t="s">
        <v>665</v>
      </c>
      <c r="L496" s="741">
        <v>92.949999999999989</v>
      </c>
      <c r="M496" s="741">
        <v>2</v>
      </c>
      <c r="N496" s="742">
        <v>185.89999999999998</v>
      </c>
    </row>
    <row r="497" spans="1:14" ht="14.4" customHeight="1" x14ac:dyDescent="0.3">
      <c r="A497" s="737" t="s">
        <v>606</v>
      </c>
      <c r="B497" s="738" t="s">
        <v>2778</v>
      </c>
      <c r="C497" s="739" t="s">
        <v>625</v>
      </c>
      <c r="D497" s="740" t="s">
        <v>626</v>
      </c>
      <c r="E497" s="739" t="s">
        <v>652</v>
      </c>
      <c r="F497" s="740" t="s">
        <v>2779</v>
      </c>
      <c r="G497" s="739" t="s">
        <v>660</v>
      </c>
      <c r="H497" s="739" t="s">
        <v>1789</v>
      </c>
      <c r="I497" s="739" t="s">
        <v>1789</v>
      </c>
      <c r="J497" s="739" t="s">
        <v>662</v>
      </c>
      <c r="K497" s="739" t="s">
        <v>1790</v>
      </c>
      <c r="L497" s="741">
        <v>93.5</v>
      </c>
      <c r="M497" s="741">
        <v>3</v>
      </c>
      <c r="N497" s="742">
        <v>280.5</v>
      </c>
    </row>
    <row r="498" spans="1:14" ht="14.4" customHeight="1" x14ac:dyDescent="0.3">
      <c r="A498" s="737" t="s">
        <v>606</v>
      </c>
      <c r="B498" s="738" t="s">
        <v>2778</v>
      </c>
      <c r="C498" s="739" t="s">
        <v>625</v>
      </c>
      <c r="D498" s="740" t="s">
        <v>626</v>
      </c>
      <c r="E498" s="739" t="s">
        <v>652</v>
      </c>
      <c r="F498" s="740" t="s">
        <v>2779</v>
      </c>
      <c r="G498" s="739" t="s">
        <v>660</v>
      </c>
      <c r="H498" s="739" t="s">
        <v>670</v>
      </c>
      <c r="I498" s="739" t="s">
        <v>671</v>
      </c>
      <c r="J498" s="739" t="s">
        <v>672</v>
      </c>
      <c r="K498" s="739" t="s">
        <v>673</v>
      </c>
      <c r="L498" s="741">
        <v>87.09904020390033</v>
      </c>
      <c r="M498" s="741">
        <v>32</v>
      </c>
      <c r="N498" s="742">
        <v>2787.1692865248106</v>
      </c>
    </row>
    <row r="499" spans="1:14" ht="14.4" customHeight="1" x14ac:dyDescent="0.3">
      <c r="A499" s="737" t="s">
        <v>606</v>
      </c>
      <c r="B499" s="738" t="s">
        <v>2778</v>
      </c>
      <c r="C499" s="739" t="s">
        <v>625</v>
      </c>
      <c r="D499" s="740" t="s">
        <v>626</v>
      </c>
      <c r="E499" s="739" t="s">
        <v>652</v>
      </c>
      <c r="F499" s="740" t="s">
        <v>2779</v>
      </c>
      <c r="G499" s="739" t="s">
        <v>660</v>
      </c>
      <c r="H499" s="739" t="s">
        <v>674</v>
      </c>
      <c r="I499" s="739" t="s">
        <v>675</v>
      </c>
      <c r="J499" s="739" t="s">
        <v>676</v>
      </c>
      <c r="K499" s="739" t="s">
        <v>677</v>
      </c>
      <c r="L499" s="741">
        <v>96.819955705168951</v>
      </c>
      <c r="M499" s="741">
        <v>5</v>
      </c>
      <c r="N499" s="742">
        <v>484.09977852584478</v>
      </c>
    </row>
    <row r="500" spans="1:14" ht="14.4" customHeight="1" x14ac:dyDescent="0.3">
      <c r="A500" s="737" t="s">
        <v>606</v>
      </c>
      <c r="B500" s="738" t="s">
        <v>2778</v>
      </c>
      <c r="C500" s="739" t="s">
        <v>625</v>
      </c>
      <c r="D500" s="740" t="s">
        <v>626</v>
      </c>
      <c r="E500" s="739" t="s">
        <v>652</v>
      </c>
      <c r="F500" s="740" t="s">
        <v>2779</v>
      </c>
      <c r="G500" s="739" t="s">
        <v>660</v>
      </c>
      <c r="H500" s="739" t="s">
        <v>1791</v>
      </c>
      <c r="I500" s="739" t="s">
        <v>1792</v>
      </c>
      <c r="J500" s="739" t="s">
        <v>676</v>
      </c>
      <c r="K500" s="739" t="s">
        <v>1793</v>
      </c>
      <c r="L500" s="741">
        <v>100.76000000000003</v>
      </c>
      <c r="M500" s="741">
        <v>1</v>
      </c>
      <c r="N500" s="742">
        <v>100.76000000000003</v>
      </c>
    </row>
    <row r="501" spans="1:14" ht="14.4" customHeight="1" x14ac:dyDescent="0.3">
      <c r="A501" s="737" t="s">
        <v>606</v>
      </c>
      <c r="B501" s="738" t="s">
        <v>2778</v>
      </c>
      <c r="C501" s="739" t="s">
        <v>625</v>
      </c>
      <c r="D501" s="740" t="s">
        <v>626</v>
      </c>
      <c r="E501" s="739" t="s">
        <v>652</v>
      </c>
      <c r="F501" s="740" t="s">
        <v>2779</v>
      </c>
      <c r="G501" s="739" t="s">
        <v>660</v>
      </c>
      <c r="H501" s="739" t="s">
        <v>1027</v>
      </c>
      <c r="I501" s="739" t="s">
        <v>1028</v>
      </c>
      <c r="J501" s="739" t="s">
        <v>1029</v>
      </c>
      <c r="K501" s="739" t="s">
        <v>1030</v>
      </c>
      <c r="L501" s="741">
        <v>66.029999999999987</v>
      </c>
      <c r="M501" s="741">
        <v>3</v>
      </c>
      <c r="N501" s="742">
        <v>198.08999999999997</v>
      </c>
    </row>
    <row r="502" spans="1:14" ht="14.4" customHeight="1" x14ac:dyDescent="0.3">
      <c r="A502" s="737" t="s">
        <v>606</v>
      </c>
      <c r="B502" s="738" t="s">
        <v>2778</v>
      </c>
      <c r="C502" s="739" t="s">
        <v>625</v>
      </c>
      <c r="D502" s="740" t="s">
        <v>626</v>
      </c>
      <c r="E502" s="739" t="s">
        <v>652</v>
      </c>
      <c r="F502" s="740" t="s">
        <v>2779</v>
      </c>
      <c r="G502" s="739" t="s">
        <v>660</v>
      </c>
      <c r="H502" s="739" t="s">
        <v>1368</v>
      </c>
      <c r="I502" s="739" t="s">
        <v>1369</v>
      </c>
      <c r="J502" s="739" t="s">
        <v>1370</v>
      </c>
      <c r="K502" s="739" t="s">
        <v>1371</v>
      </c>
      <c r="L502" s="741">
        <v>57.370000000000005</v>
      </c>
      <c r="M502" s="741">
        <v>1</v>
      </c>
      <c r="N502" s="742">
        <v>57.370000000000005</v>
      </c>
    </row>
    <row r="503" spans="1:14" ht="14.4" customHeight="1" x14ac:dyDescent="0.3">
      <c r="A503" s="737" t="s">
        <v>606</v>
      </c>
      <c r="B503" s="738" t="s">
        <v>2778</v>
      </c>
      <c r="C503" s="739" t="s">
        <v>625</v>
      </c>
      <c r="D503" s="740" t="s">
        <v>626</v>
      </c>
      <c r="E503" s="739" t="s">
        <v>652</v>
      </c>
      <c r="F503" s="740" t="s">
        <v>2779</v>
      </c>
      <c r="G503" s="739" t="s">
        <v>660</v>
      </c>
      <c r="H503" s="739" t="s">
        <v>1031</v>
      </c>
      <c r="I503" s="739" t="s">
        <v>1032</v>
      </c>
      <c r="J503" s="739" t="s">
        <v>1033</v>
      </c>
      <c r="K503" s="739" t="s">
        <v>1034</v>
      </c>
      <c r="L503" s="741">
        <v>29.899999999999991</v>
      </c>
      <c r="M503" s="741">
        <v>3</v>
      </c>
      <c r="N503" s="742">
        <v>89.699999999999974</v>
      </c>
    </row>
    <row r="504" spans="1:14" ht="14.4" customHeight="1" x14ac:dyDescent="0.3">
      <c r="A504" s="737" t="s">
        <v>606</v>
      </c>
      <c r="B504" s="738" t="s">
        <v>2778</v>
      </c>
      <c r="C504" s="739" t="s">
        <v>625</v>
      </c>
      <c r="D504" s="740" t="s">
        <v>626</v>
      </c>
      <c r="E504" s="739" t="s">
        <v>652</v>
      </c>
      <c r="F504" s="740" t="s">
        <v>2779</v>
      </c>
      <c r="G504" s="739" t="s">
        <v>660</v>
      </c>
      <c r="H504" s="739" t="s">
        <v>1794</v>
      </c>
      <c r="I504" s="739" t="s">
        <v>1795</v>
      </c>
      <c r="J504" s="739" t="s">
        <v>1796</v>
      </c>
      <c r="K504" s="739" t="s">
        <v>1797</v>
      </c>
      <c r="L504" s="741">
        <v>41.349999999999994</v>
      </c>
      <c r="M504" s="741">
        <v>2</v>
      </c>
      <c r="N504" s="742">
        <v>82.699999999999989</v>
      </c>
    </row>
    <row r="505" spans="1:14" ht="14.4" customHeight="1" x14ac:dyDescent="0.3">
      <c r="A505" s="737" t="s">
        <v>606</v>
      </c>
      <c r="B505" s="738" t="s">
        <v>2778</v>
      </c>
      <c r="C505" s="739" t="s">
        <v>625</v>
      </c>
      <c r="D505" s="740" t="s">
        <v>626</v>
      </c>
      <c r="E505" s="739" t="s">
        <v>652</v>
      </c>
      <c r="F505" s="740" t="s">
        <v>2779</v>
      </c>
      <c r="G505" s="739" t="s">
        <v>660</v>
      </c>
      <c r="H505" s="739" t="s">
        <v>1042</v>
      </c>
      <c r="I505" s="739" t="s">
        <v>1042</v>
      </c>
      <c r="J505" s="739" t="s">
        <v>1043</v>
      </c>
      <c r="K505" s="739" t="s">
        <v>1044</v>
      </c>
      <c r="L505" s="741">
        <v>36.53</v>
      </c>
      <c r="M505" s="741">
        <v>4</v>
      </c>
      <c r="N505" s="742">
        <v>146.12</v>
      </c>
    </row>
    <row r="506" spans="1:14" ht="14.4" customHeight="1" x14ac:dyDescent="0.3">
      <c r="A506" s="737" t="s">
        <v>606</v>
      </c>
      <c r="B506" s="738" t="s">
        <v>2778</v>
      </c>
      <c r="C506" s="739" t="s">
        <v>625</v>
      </c>
      <c r="D506" s="740" t="s">
        <v>626</v>
      </c>
      <c r="E506" s="739" t="s">
        <v>652</v>
      </c>
      <c r="F506" s="740" t="s">
        <v>2779</v>
      </c>
      <c r="G506" s="739" t="s">
        <v>660</v>
      </c>
      <c r="H506" s="739" t="s">
        <v>1798</v>
      </c>
      <c r="I506" s="739" t="s">
        <v>1799</v>
      </c>
      <c r="J506" s="739" t="s">
        <v>1800</v>
      </c>
      <c r="K506" s="739" t="s">
        <v>1801</v>
      </c>
      <c r="L506" s="741">
        <v>8.580021338144288</v>
      </c>
      <c r="M506" s="741">
        <v>11</v>
      </c>
      <c r="N506" s="742">
        <v>94.380234719587165</v>
      </c>
    </row>
    <row r="507" spans="1:14" ht="14.4" customHeight="1" x14ac:dyDescent="0.3">
      <c r="A507" s="737" t="s">
        <v>606</v>
      </c>
      <c r="B507" s="738" t="s">
        <v>2778</v>
      </c>
      <c r="C507" s="739" t="s">
        <v>625</v>
      </c>
      <c r="D507" s="740" t="s">
        <v>626</v>
      </c>
      <c r="E507" s="739" t="s">
        <v>652</v>
      </c>
      <c r="F507" s="740" t="s">
        <v>2779</v>
      </c>
      <c r="G507" s="739" t="s">
        <v>660</v>
      </c>
      <c r="H507" s="739" t="s">
        <v>693</v>
      </c>
      <c r="I507" s="739" t="s">
        <v>694</v>
      </c>
      <c r="J507" s="739" t="s">
        <v>695</v>
      </c>
      <c r="K507" s="739" t="s">
        <v>696</v>
      </c>
      <c r="L507" s="741">
        <v>61.65497464347051</v>
      </c>
      <c r="M507" s="741">
        <v>4</v>
      </c>
      <c r="N507" s="742">
        <v>246.61989857388204</v>
      </c>
    </row>
    <row r="508" spans="1:14" ht="14.4" customHeight="1" x14ac:dyDescent="0.3">
      <c r="A508" s="737" t="s">
        <v>606</v>
      </c>
      <c r="B508" s="738" t="s">
        <v>2778</v>
      </c>
      <c r="C508" s="739" t="s">
        <v>625</v>
      </c>
      <c r="D508" s="740" t="s">
        <v>626</v>
      </c>
      <c r="E508" s="739" t="s">
        <v>652</v>
      </c>
      <c r="F508" s="740" t="s">
        <v>2779</v>
      </c>
      <c r="G508" s="739" t="s">
        <v>660</v>
      </c>
      <c r="H508" s="739" t="s">
        <v>1802</v>
      </c>
      <c r="I508" s="739" t="s">
        <v>1803</v>
      </c>
      <c r="J508" s="739" t="s">
        <v>1804</v>
      </c>
      <c r="K508" s="739" t="s">
        <v>1805</v>
      </c>
      <c r="L508" s="741">
        <v>88.739836018581428</v>
      </c>
      <c r="M508" s="741">
        <v>1</v>
      </c>
      <c r="N508" s="742">
        <v>88.739836018581428</v>
      </c>
    </row>
    <row r="509" spans="1:14" ht="14.4" customHeight="1" x14ac:dyDescent="0.3">
      <c r="A509" s="737" t="s">
        <v>606</v>
      </c>
      <c r="B509" s="738" t="s">
        <v>2778</v>
      </c>
      <c r="C509" s="739" t="s">
        <v>625</v>
      </c>
      <c r="D509" s="740" t="s">
        <v>626</v>
      </c>
      <c r="E509" s="739" t="s">
        <v>652</v>
      </c>
      <c r="F509" s="740" t="s">
        <v>2779</v>
      </c>
      <c r="G509" s="739" t="s">
        <v>660</v>
      </c>
      <c r="H509" s="739" t="s">
        <v>697</v>
      </c>
      <c r="I509" s="739" t="s">
        <v>698</v>
      </c>
      <c r="J509" s="739" t="s">
        <v>699</v>
      </c>
      <c r="K509" s="739" t="s">
        <v>700</v>
      </c>
      <c r="L509" s="741">
        <v>60.140000000000015</v>
      </c>
      <c r="M509" s="741">
        <v>1</v>
      </c>
      <c r="N509" s="742">
        <v>60.140000000000015</v>
      </c>
    </row>
    <row r="510" spans="1:14" ht="14.4" customHeight="1" x14ac:dyDescent="0.3">
      <c r="A510" s="737" t="s">
        <v>606</v>
      </c>
      <c r="B510" s="738" t="s">
        <v>2778</v>
      </c>
      <c r="C510" s="739" t="s">
        <v>625</v>
      </c>
      <c r="D510" s="740" t="s">
        <v>626</v>
      </c>
      <c r="E510" s="739" t="s">
        <v>652</v>
      </c>
      <c r="F510" s="740" t="s">
        <v>2779</v>
      </c>
      <c r="G510" s="739" t="s">
        <v>660</v>
      </c>
      <c r="H510" s="739" t="s">
        <v>1806</v>
      </c>
      <c r="I510" s="739" t="s">
        <v>1807</v>
      </c>
      <c r="J510" s="739" t="s">
        <v>1058</v>
      </c>
      <c r="K510" s="739" t="s">
        <v>1808</v>
      </c>
      <c r="L510" s="741">
        <v>210.01999999999995</v>
      </c>
      <c r="M510" s="741">
        <v>1</v>
      </c>
      <c r="N510" s="742">
        <v>210.01999999999995</v>
      </c>
    </row>
    <row r="511" spans="1:14" ht="14.4" customHeight="1" x14ac:dyDescent="0.3">
      <c r="A511" s="737" t="s">
        <v>606</v>
      </c>
      <c r="B511" s="738" t="s">
        <v>2778</v>
      </c>
      <c r="C511" s="739" t="s">
        <v>625</v>
      </c>
      <c r="D511" s="740" t="s">
        <v>626</v>
      </c>
      <c r="E511" s="739" t="s">
        <v>652</v>
      </c>
      <c r="F511" s="740" t="s">
        <v>2779</v>
      </c>
      <c r="G511" s="739" t="s">
        <v>660</v>
      </c>
      <c r="H511" s="739" t="s">
        <v>1809</v>
      </c>
      <c r="I511" s="739" t="s">
        <v>1810</v>
      </c>
      <c r="J511" s="739" t="s">
        <v>1811</v>
      </c>
      <c r="K511" s="739" t="s">
        <v>1812</v>
      </c>
      <c r="L511" s="741">
        <v>9.2949810261979326</v>
      </c>
      <c r="M511" s="741">
        <v>1</v>
      </c>
      <c r="N511" s="742">
        <v>9.2949810261979326</v>
      </c>
    </row>
    <row r="512" spans="1:14" ht="14.4" customHeight="1" x14ac:dyDescent="0.3">
      <c r="A512" s="737" t="s">
        <v>606</v>
      </c>
      <c r="B512" s="738" t="s">
        <v>2778</v>
      </c>
      <c r="C512" s="739" t="s">
        <v>625</v>
      </c>
      <c r="D512" s="740" t="s">
        <v>626</v>
      </c>
      <c r="E512" s="739" t="s">
        <v>652</v>
      </c>
      <c r="F512" s="740" t="s">
        <v>2779</v>
      </c>
      <c r="G512" s="739" t="s">
        <v>660</v>
      </c>
      <c r="H512" s="739" t="s">
        <v>716</v>
      </c>
      <c r="I512" s="739" t="s">
        <v>717</v>
      </c>
      <c r="J512" s="739" t="s">
        <v>718</v>
      </c>
      <c r="K512" s="739" t="s">
        <v>719</v>
      </c>
      <c r="L512" s="741">
        <v>67.389999999999986</v>
      </c>
      <c r="M512" s="741">
        <v>2</v>
      </c>
      <c r="N512" s="742">
        <v>134.77999999999997</v>
      </c>
    </row>
    <row r="513" spans="1:14" ht="14.4" customHeight="1" x14ac:dyDescent="0.3">
      <c r="A513" s="737" t="s">
        <v>606</v>
      </c>
      <c r="B513" s="738" t="s">
        <v>2778</v>
      </c>
      <c r="C513" s="739" t="s">
        <v>625</v>
      </c>
      <c r="D513" s="740" t="s">
        <v>626</v>
      </c>
      <c r="E513" s="739" t="s">
        <v>652</v>
      </c>
      <c r="F513" s="740" t="s">
        <v>2779</v>
      </c>
      <c r="G513" s="739" t="s">
        <v>660</v>
      </c>
      <c r="H513" s="739" t="s">
        <v>1813</v>
      </c>
      <c r="I513" s="739" t="s">
        <v>1814</v>
      </c>
      <c r="J513" s="739" t="s">
        <v>1815</v>
      </c>
      <c r="K513" s="739" t="s">
        <v>1816</v>
      </c>
      <c r="L513" s="741">
        <v>37.399999999999991</v>
      </c>
      <c r="M513" s="741">
        <v>2</v>
      </c>
      <c r="N513" s="742">
        <v>74.799999999999983</v>
      </c>
    </row>
    <row r="514" spans="1:14" ht="14.4" customHeight="1" x14ac:dyDescent="0.3">
      <c r="A514" s="737" t="s">
        <v>606</v>
      </c>
      <c r="B514" s="738" t="s">
        <v>2778</v>
      </c>
      <c r="C514" s="739" t="s">
        <v>625</v>
      </c>
      <c r="D514" s="740" t="s">
        <v>626</v>
      </c>
      <c r="E514" s="739" t="s">
        <v>652</v>
      </c>
      <c r="F514" s="740" t="s">
        <v>2779</v>
      </c>
      <c r="G514" s="739" t="s">
        <v>660</v>
      </c>
      <c r="H514" s="739" t="s">
        <v>728</v>
      </c>
      <c r="I514" s="739" t="s">
        <v>729</v>
      </c>
      <c r="J514" s="739" t="s">
        <v>730</v>
      </c>
      <c r="K514" s="739" t="s">
        <v>731</v>
      </c>
      <c r="L514" s="741">
        <v>28.410000000000007</v>
      </c>
      <c r="M514" s="741">
        <v>7</v>
      </c>
      <c r="N514" s="742">
        <v>198.87000000000006</v>
      </c>
    </row>
    <row r="515" spans="1:14" ht="14.4" customHeight="1" x14ac:dyDescent="0.3">
      <c r="A515" s="737" t="s">
        <v>606</v>
      </c>
      <c r="B515" s="738" t="s">
        <v>2778</v>
      </c>
      <c r="C515" s="739" t="s">
        <v>625</v>
      </c>
      <c r="D515" s="740" t="s">
        <v>626</v>
      </c>
      <c r="E515" s="739" t="s">
        <v>652</v>
      </c>
      <c r="F515" s="740" t="s">
        <v>2779</v>
      </c>
      <c r="G515" s="739" t="s">
        <v>660</v>
      </c>
      <c r="H515" s="739" t="s">
        <v>1469</v>
      </c>
      <c r="I515" s="739" t="s">
        <v>1470</v>
      </c>
      <c r="J515" s="739" t="s">
        <v>1471</v>
      </c>
      <c r="K515" s="739" t="s">
        <v>1472</v>
      </c>
      <c r="L515" s="741">
        <v>72.220000000000027</v>
      </c>
      <c r="M515" s="741">
        <v>9</v>
      </c>
      <c r="N515" s="742">
        <v>649.98000000000025</v>
      </c>
    </row>
    <row r="516" spans="1:14" ht="14.4" customHeight="1" x14ac:dyDescent="0.3">
      <c r="A516" s="737" t="s">
        <v>606</v>
      </c>
      <c r="B516" s="738" t="s">
        <v>2778</v>
      </c>
      <c r="C516" s="739" t="s">
        <v>625</v>
      </c>
      <c r="D516" s="740" t="s">
        <v>626</v>
      </c>
      <c r="E516" s="739" t="s">
        <v>652</v>
      </c>
      <c r="F516" s="740" t="s">
        <v>2779</v>
      </c>
      <c r="G516" s="739" t="s">
        <v>660</v>
      </c>
      <c r="H516" s="739" t="s">
        <v>1096</v>
      </c>
      <c r="I516" s="739" t="s">
        <v>1097</v>
      </c>
      <c r="J516" s="739" t="s">
        <v>1098</v>
      </c>
      <c r="K516" s="739" t="s">
        <v>1099</v>
      </c>
      <c r="L516" s="741">
        <v>151.65124999999998</v>
      </c>
      <c r="M516" s="741">
        <v>4</v>
      </c>
      <c r="N516" s="742">
        <v>606.6049999999999</v>
      </c>
    </row>
    <row r="517" spans="1:14" ht="14.4" customHeight="1" x14ac:dyDescent="0.3">
      <c r="A517" s="737" t="s">
        <v>606</v>
      </c>
      <c r="B517" s="738" t="s">
        <v>2778</v>
      </c>
      <c r="C517" s="739" t="s">
        <v>625</v>
      </c>
      <c r="D517" s="740" t="s">
        <v>626</v>
      </c>
      <c r="E517" s="739" t="s">
        <v>652</v>
      </c>
      <c r="F517" s="740" t="s">
        <v>2779</v>
      </c>
      <c r="G517" s="739" t="s">
        <v>660</v>
      </c>
      <c r="H517" s="739" t="s">
        <v>746</v>
      </c>
      <c r="I517" s="739" t="s">
        <v>747</v>
      </c>
      <c r="J517" s="739" t="s">
        <v>748</v>
      </c>
      <c r="K517" s="739" t="s">
        <v>749</v>
      </c>
      <c r="L517" s="741">
        <v>254.98</v>
      </c>
      <c r="M517" s="741">
        <v>1</v>
      </c>
      <c r="N517" s="742">
        <v>254.98</v>
      </c>
    </row>
    <row r="518" spans="1:14" ht="14.4" customHeight="1" x14ac:dyDescent="0.3">
      <c r="A518" s="737" t="s">
        <v>606</v>
      </c>
      <c r="B518" s="738" t="s">
        <v>2778</v>
      </c>
      <c r="C518" s="739" t="s">
        <v>625</v>
      </c>
      <c r="D518" s="740" t="s">
        <v>626</v>
      </c>
      <c r="E518" s="739" t="s">
        <v>652</v>
      </c>
      <c r="F518" s="740" t="s">
        <v>2779</v>
      </c>
      <c r="G518" s="739" t="s">
        <v>660</v>
      </c>
      <c r="H518" s="739" t="s">
        <v>1483</v>
      </c>
      <c r="I518" s="739" t="s">
        <v>714</v>
      </c>
      <c r="J518" s="739" t="s">
        <v>1484</v>
      </c>
      <c r="K518" s="739"/>
      <c r="L518" s="741">
        <v>44.21</v>
      </c>
      <c r="M518" s="741">
        <v>1</v>
      </c>
      <c r="N518" s="742">
        <v>44.21</v>
      </c>
    </row>
    <row r="519" spans="1:14" ht="14.4" customHeight="1" x14ac:dyDescent="0.3">
      <c r="A519" s="737" t="s">
        <v>606</v>
      </c>
      <c r="B519" s="738" t="s">
        <v>2778</v>
      </c>
      <c r="C519" s="739" t="s">
        <v>625</v>
      </c>
      <c r="D519" s="740" t="s">
        <v>626</v>
      </c>
      <c r="E519" s="739" t="s">
        <v>652</v>
      </c>
      <c r="F519" s="740" t="s">
        <v>2779</v>
      </c>
      <c r="G519" s="739" t="s">
        <v>660</v>
      </c>
      <c r="H519" s="739" t="s">
        <v>1113</v>
      </c>
      <c r="I519" s="739" t="s">
        <v>714</v>
      </c>
      <c r="J519" s="739" t="s">
        <v>1114</v>
      </c>
      <c r="K519" s="739"/>
      <c r="L519" s="741">
        <v>23.963899704367158</v>
      </c>
      <c r="M519" s="741">
        <v>1</v>
      </c>
      <c r="N519" s="742">
        <v>23.963899704367158</v>
      </c>
    </row>
    <row r="520" spans="1:14" ht="14.4" customHeight="1" x14ac:dyDescent="0.3">
      <c r="A520" s="737" t="s">
        <v>606</v>
      </c>
      <c r="B520" s="738" t="s">
        <v>2778</v>
      </c>
      <c r="C520" s="739" t="s">
        <v>625</v>
      </c>
      <c r="D520" s="740" t="s">
        <v>626</v>
      </c>
      <c r="E520" s="739" t="s">
        <v>652</v>
      </c>
      <c r="F520" s="740" t="s">
        <v>2779</v>
      </c>
      <c r="G520" s="739" t="s">
        <v>660</v>
      </c>
      <c r="H520" s="739" t="s">
        <v>761</v>
      </c>
      <c r="I520" s="739" t="s">
        <v>762</v>
      </c>
      <c r="J520" s="739" t="s">
        <v>763</v>
      </c>
      <c r="K520" s="739" t="s">
        <v>764</v>
      </c>
      <c r="L520" s="741">
        <v>67.411666666666648</v>
      </c>
      <c r="M520" s="741">
        <v>6</v>
      </c>
      <c r="N520" s="742">
        <v>404.46999999999991</v>
      </c>
    </row>
    <row r="521" spans="1:14" ht="14.4" customHeight="1" x14ac:dyDescent="0.3">
      <c r="A521" s="737" t="s">
        <v>606</v>
      </c>
      <c r="B521" s="738" t="s">
        <v>2778</v>
      </c>
      <c r="C521" s="739" t="s">
        <v>625</v>
      </c>
      <c r="D521" s="740" t="s">
        <v>626</v>
      </c>
      <c r="E521" s="739" t="s">
        <v>652</v>
      </c>
      <c r="F521" s="740" t="s">
        <v>2779</v>
      </c>
      <c r="G521" s="739" t="s">
        <v>660</v>
      </c>
      <c r="H521" s="739" t="s">
        <v>1817</v>
      </c>
      <c r="I521" s="739" t="s">
        <v>1818</v>
      </c>
      <c r="J521" s="739" t="s">
        <v>1819</v>
      </c>
      <c r="K521" s="739" t="s">
        <v>1820</v>
      </c>
      <c r="L521" s="741">
        <v>12.650204562772066</v>
      </c>
      <c r="M521" s="741">
        <v>1</v>
      </c>
      <c r="N521" s="742">
        <v>12.650204562772066</v>
      </c>
    </row>
    <row r="522" spans="1:14" ht="14.4" customHeight="1" x14ac:dyDescent="0.3">
      <c r="A522" s="737" t="s">
        <v>606</v>
      </c>
      <c r="B522" s="738" t="s">
        <v>2778</v>
      </c>
      <c r="C522" s="739" t="s">
        <v>625</v>
      </c>
      <c r="D522" s="740" t="s">
        <v>626</v>
      </c>
      <c r="E522" s="739" t="s">
        <v>652</v>
      </c>
      <c r="F522" s="740" t="s">
        <v>2779</v>
      </c>
      <c r="G522" s="739" t="s">
        <v>660</v>
      </c>
      <c r="H522" s="739" t="s">
        <v>765</v>
      </c>
      <c r="I522" s="739" t="s">
        <v>714</v>
      </c>
      <c r="J522" s="739" t="s">
        <v>766</v>
      </c>
      <c r="K522" s="739" t="s">
        <v>767</v>
      </c>
      <c r="L522" s="741">
        <v>23.701019853599963</v>
      </c>
      <c r="M522" s="741">
        <v>24</v>
      </c>
      <c r="N522" s="742">
        <v>568.82447648639913</v>
      </c>
    </row>
    <row r="523" spans="1:14" ht="14.4" customHeight="1" x14ac:dyDescent="0.3">
      <c r="A523" s="737" t="s">
        <v>606</v>
      </c>
      <c r="B523" s="738" t="s">
        <v>2778</v>
      </c>
      <c r="C523" s="739" t="s">
        <v>625</v>
      </c>
      <c r="D523" s="740" t="s">
        <v>626</v>
      </c>
      <c r="E523" s="739" t="s">
        <v>652</v>
      </c>
      <c r="F523" s="740" t="s">
        <v>2779</v>
      </c>
      <c r="G523" s="739" t="s">
        <v>660</v>
      </c>
      <c r="H523" s="739" t="s">
        <v>1821</v>
      </c>
      <c r="I523" s="739" t="s">
        <v>1822</v>
      </c>
      <c r="J523" s="739" t="s">
        <v>1823</v>
      </c>
      <c r="K523" s="739"/>
      <c r="L523" s="741">
        <v>111.83815433677246</v>
      </c>
      <c r="M523" s="741">
        <v>1</v>
      </c>
      <c r="N523" s="742">
        <v>111.83815433677246</v>
      </c>
    </row>
    <row r="524" spans="1:14" ht="14.4" customHeight="1" x14ac:dyDescent="0.3">
      <c r="A524" s="737" t="s">
        <v>606</v>
      </c>
      <c r="B524" s="738" t="s">
        <v>2778</v>
      </c>
      <c r="C524" s="739" t="s">
        <v>625</v>
      </c>
      <c r="D524" s="740" t="s">
        <v>626</v>
      </c>
      <c r="E524" s="739" t="s">
        <v>652</v>
      </c>
      <c r="F524" s="740" t="s">
        <v>2779</v>
      </c>
      <c r="G524" s="739" t="s">
        <v>660</v>
      </c>
      <c r="H524" s="739" t="s">
        <v>1824</v>
      </c>
      <c r="I524" s="739" t="s">
        <v>714</v>
      </c>
      <c r="J524" s="739" t="s">
        <v>1825</v>
      </c>
      <c r="K524" s="739"/>
      <c r="L524" s="741">
        <v>44.611011496667118</v>
      </c>
      <c r="M524" s="741">
        <v>1</v>
      </c>
      <c r="N524" s="742">
        <v>44.611011496667118</v>
      </c>
    </row>
    <row r="525" spans="1:14" ht="14.4" customHeight="1" x14ac:dyDescent="0.3">
      <c r="A525" s="737" t="s">
        <v>606</v>
      </c>
      <c r="B525" s="738" t="s">
        <v>2778</v>
      </c>
      <c r="C525" s="739" t="s">
        <v>625</v>
      </c>
      <c r="D525" s="740" t="s">
        <v>626</v>
      </c>
      <c r="E525" s="739" t="s">
        <v>652</v>
      </c>
      <c r="F525" s="740" t="s">
        <v>2779</v>
      </c>
      <c r="G525" s="739" t="s">
        <v>660</v>
      </c>
      <c r="H525" s="739" t="s">
        <v>1826</v>
      </c>
      <c r="I525" s="739" t="s">
        <v>1827</v>
      </c>
      <c r="J525" s="739" t="s">
        <v>1828</v>
      </c>
      <c r="K525" s="739" t="s">
        <v>1829</v>
      </c>
      <c r="L525" s="741">
        <v>887.27180092089441</v>
      </c>
      <c r="M525" s="741">
        <v>0.56519959999999991</v>
      </c>
      <c r="N525" s="742">
        <v>501.48566697176909</v>
      </c>
    </row>
    <row r="526" spans="1:14" ht="14.4" customHeight="1" x14ac:dyDescent="0.3">
      <c r="A526" s="737" t="s">
        <v>606</v>
      </c>
      <c r="B526" s="738" t="s">
        <v>2778</v>
      </c>
      <c r="C526" s="739" t="s">
        <v>625</v>
      </c>
      <c r="D526" s="740" t="s">
        <v>626</v>
      </c>
      <c r="E526" s="739" t="s">
        <v>652</v>
      </c>
      <c r="F526" s="740" t="s">
        <v>2779</v>
      </c>
      <c r="G526" s="739" t="s">
        <v>660</v>
      </c>
      <c r="H526" s="739" t="s">
        <v>1830</v>
      </c>
      <c r="I526" s="739" t="s">
        <v>1831</v>
      </c>
      <c r="J526" s="739" t="s">
        <v>1832</v>
      </c>
      <c r="K526" s="739" t="s">
        <v>1833</v>
      </c>
      <c r="L526" s="741">
        <v>373.29599999999994</v>
      </c>
      <c r="M526" s="741">
        <v>1.1033100000000001E-2</v>
      </c>
      <c r="N526" s="742">
        <v>4.1186120975999998</v>
      </c>
    </row>
    <row r="527" spans="1:14" ht="14.4" customHeight="1" x14ac:dyDescent="0.3">
      <c r="A527" s="737" t="s">
        <v>606</v>
      </c>
      <c r="B527" s="738" t="s">
        <v>2778</v>
      </c>
      <c r="C527" s="739" t="s">
        <v>625</v>
      </c>
      <c r="D527" s="740" t="s">
        <v>626</v>
      </c>
      <c r="E527" s="739" t="s">
        <v>652</v>
      </c>
      <c r="F527" s="740" t="s">
        <v>2779</v>
      </c>
      <c r="G527" s="739" t="s">
        <v>660</v>
      </c>
      <c r="H527" s="739" t="s">
        <v>1834</v>
      </c>
      <c r="I527" s="739" t="s">
        <v>1835</v>
      </c>
      <c r="J527" s="739" t="s">
        <v>1836</v>
      </c>
      <c r="K527" s="739"/>
      <c r="L527" s="741">
        <v>2.5079914833426664</v>
      </c>
      <c r="M527" s="741">
        <v>7</v>
      </c>
      <c r="N527" s="742">
        <v>17.555940383398664</v>
      </c>
    </row>
    <row r="528" spans="1:14" ht="14.4" customHeight="1" x14ac:dyDescent="0.3">
      <c r="A528" s="737" t="s">
        <v>606</v>
      </c>
      <c r="B528" s="738" t="s">
        <v>2778</v>
      </c>
      <c r="C528" s="739" t="s">
        <v>625</v>
      </c>
      <c r="D528" s="740" t="s">
        <v>626</v>
      </c>
      <c r="E528" s="739" t="s">
        <v>652</v>
      </c>
      <c r="F528" s="740" t="s">
        <v>2779</v>
      </c>
      <c r="G528" s="739" t="s">
        <v>660</v>
      </c>
      <c r="H528" s="739" t="s">
        <v>1837</v>
      </c>
      <c r="I528" s="739" t="s">
        <v>1837</v>
      </c>
      <c r="J528" s="739" t="s">
        <v>1838</v>
      </c>
      <c r="K528" s="739" t="s">
        <v>1839</v>
      </c>
      <c r="L528" s="741">
        <v>498.17</v>
      </c>
      <c r="M528" s="741">
        <v>4</v>
      </c>
      <c r="N528" s="742">
        <v>1992.68</v>
      </c>
    </row>
    <row r="529" spans="1:14" ht="14.4" customHeight="1" x14ac:dyDescent="0.3">
      <c r="A529" s="737" t="s">
        <v>606</v>
      </c>
      <c r="B529" s="738" t="s">
        <v>2778</v>
      </c>
      <c r="C529" s="739" t="s">
        <v>625</v>
      </c>
      <c r="D529" s="740" t="s">
        <v>626</v>
      </c>
      <c r="E529" s="739" t="s">
        <v>652</v>
      </c>
      <c r="F529" s="740" t="s">
        <v>2779</v>
      </c>
      <c r="G529" s="739" t="s">
        <v>660</v>
      </c>
      <c r="H529" s="739" t="s">
        <v>1840</v>
      </c>
      <c r="I529" s="739" t="s">
        <v>1841</v>
      </c>
      <c r="J529" s="739" t="s">
        <v>1842</v>
      </c>
      <c r="K529" s="739" t="s">
        <v>1843</v>
      </c>
      <c r="L529" s="741">
        <v>35.590000000000003</v>
      </c>
      <c r="M529" s="741">
        <v>2</v>
      </c>
      <c r="N529" s="742">
        <v>71.180000000000007</v>
      </c>
    </row>
    <row r="530" spans="1:14" ht="14.4" customHeight="1" x14ac:dyDescent="0.3">
      <c r="A530" s="737" t="s">
        <v>606</v>
      </c>
      <c r="B530" s="738" t="s">
        <v>2778</v>
      </c>
      <c r="C530" s="739" t="s">
        <v>625</v>
      </c>
      <c r="D530" s="740" t="s">
        <v>626</v>
      </c>
      <c r="E530" s="739" t="s">
        <v>652</v>
      </c>
      <c r="F530" s="740" t="s">
        <v>2779</v>
      </c>
      <c r="G530" s="739" t="s">
        <v>660</v>
      </c>
      <c r="H530" s="739" t="s">
        <v>1844</v>
      </c>
      <c r="I530" s="739" t="s">
        <v>714</v>
      </c>
      <c r="J530" s="739" t="s">
        <v>1845</v>
      </c>
      <c r="K530" s="739"/>
      <c r="L530" s="741">
        <v>106.42788365350009</v>
      </c>
      <c r="M530" s="741">
        <v>1</v>
      </c>
      <c r="N530" s="742">
        <v>106.42788365350009</v>
      </c>
    </row>
    <row r="531" spans="1:14" ht="14.4" customHeight="1" x14ac:dyDescent="0.3">
      <c r="A531" s="737" t="s">
        <v>606</v>
      </c>
      <c r="B531" s="738" t="s">
        <v>2778</v>
      </c>
      <c r="C531" s="739" t="s">
        <v>625</v>
      </c>
      <c r="D531" s="740" t="s">
        <v>626</v>
      </c>
      <c r="E531" s="739" t="s">
        <v>652</v>
      </c>
      <c r="F531" s="740" t="s">
        <v>2779</v>
      </c>
      <c r="G531" s="739" t="s">
        <v>660</v>
      </c>
      <c r="H531" s="739" t="s">
        <v>1846</v>
      </c>
      <c r="I531" s="739" t="s">
        <v>1847</v>
      </c>
      <c r="J531" s="739" t="s">
        <v>1848</v>
      </c>
      <c r="K531" s="739" t="s">
        <v>1849</v>
      </c>
      <c r="L531" s="741">
        <v>3198.3999999999992</v>
      </c>
      <c r="M531" s="741">
        <v>10</v>
      </c>
      <c r="N531" s="742">
        <v>31983.999999999993</v>
      </c>
    </row>
    <row r="532" spans="1:14" ht="14.4" customHeight="1" x14ac:dyDescent="0.3">
      <c r="A532" s="737" t="s">
        <v>606</v>
      </c>
      <c r="B532" s="738" t="s">
        <v>2778</v>
      </c>
      <c r="C532" s="739" t="s">
        <v>625</v>
      </c>
      <c r="D532" s="740" t="s">
        <v>626</v>
      </c>
      <c r="E532" s="739" t="s">
        <v>652</v>
      </c>
      <c r="F532" s="740" t="s">
        <v>2779</v>
      </c>
      <c r="G532" s="739" t="s">
        <v>660</v>
      </c>
      <c r="H532" s="739" t="s">
        <v>1168</v>
      </c>
      <c r="I532" s="739" t="s">
        <v>1169</v>
      </c>
      <c r="J532" s="739" t="s">
        <v>1170</v>
      </c>
      <c r="K532" s="739" t="s">
        <v>1171</v>
      </c>
      <c r="L532" s="741">
        <v>50.16</v>
      </c>
      <c r="M532" s="741">
        <v>18</v>
      </c>
      <c r="N532" s="742">
        <v>902.88</v>
      </c>
    </row>
    <row r="533" spans="1:14" ht="14.4" customHeight="1" x14ac:dyDescent="0.3">
      <c r="A533" s="737" t="s">
        <v>606</v>
      </c>
      <c r="B533" s="738" t="s">
        <v>2778</v>
      </c>
      <c r="C533" s="739" t="s">
        <v>625</v>
      </c>
      <c r="D533" s="740" t="s">
        <v>626</v>
      </c>
      <c r="E533" s="739" t="s">
        <v>652</v>
      </c>
      <c r="F533" s="740" t="s">
        <v>2779</v>
      </c>
      <c r="G533" s="739" t="s">
        <v>660</v>
      </c>
      <c r="H533" s="739" t="s">
        <v>792</v>
      </c>
      <c r="I533" s="739" t="s">
        <v>793</v>
      </c>
      <c r="J533" s="739" t="s">
        <v>794</v>
      </c>
      <c r="K533" s="739" t="s">
        <v>795</v>
      </c>
      <c r="L533" s="741">
        <v>18.670000000000002</v>
      </c>
      <c r="M533" s="741">
        <v>12</v>
      </c>
      <c r="N533" s="742">
        <v>224.04000000000002</v>
      </c>
    </row>
    <row r="534" spans="1:14" ht="14.4" customHeight="1" x14ac:dyDescent="0.3">
      <c r="A534" s="737" t="s">
        <v>606</v>
      </c>
      <c r="B534" s="738" t="s">
        <v>2778</v>
      </c>
      <c r="C534" s="739" t="s">
        <v>625</v>
      </c>
      <c r="D534" s="740" t="s">
        <v>626</v>
      </c>
      <c r="E534" s="739" t="s">
        <v>652</v>
      </c>
      <c r="F534" s="740" t="s">
        <v>2779</v>
      </c>
      <c r="G534" s="739" t="s">
        <v>660</v>
      </c>
      <c r="H534" s="739" t="s">
        <v>1850</v>
      </c>
      <c r="I534" s="739" t="s">
        <v>1851</v>
      </c>
      <c r="J534" s="739" t="s">
        <v>1852</v>
      </c>
      <c r="K534" s="739" t="s">
        <v>1853</v>
      </c>
      <c r="L534" s="741">
        <v>74.599999999999994</v>
      </c>
      <c r="M534" s="741">
        <v>1</v>
      </c>
      <c r="N534" s="742">
        <v>74.599999999999994</v>
      </c>
    </row>
    <row r="535" spans="1:14" ht="14.4" customHeight="1" x14ac:dyDescent="0.3">
      <c r="A535" s="737" t="s">
        <v>606</v>
      </c>
      <c r="B535" s="738" t="s">
        <v>2778</v>
      </c>
      <c r="C535" s="739" t="s">
        <v>625</v>
      </c>
      <c r="D535" s="740" t="s">
        <v>626</v>
      </c>
      <c r="E535" s="739" t="s">
        <v>652</v>
      </c>
      <c r="F535" s="740" t="s">
        <v>2779</v>
      </c>
      <c r="G535" s="739" t="s">
        <v>660</v>
      </c>
      <c r="H535" s="739" t="s">
        <v>796</v>
      </c>
      <c r="I535" s="739" t="s">
        <v>797</v>
      </c>
      <c r="J535" s="739" t="s">
        <v>798</v>
      </c>
      <c r="K535" s="739" t="s">
        <v>799</v>
      </c>
      <c r="L535" s="741">
        <v>117.37999999999998</v>
      </c>
      <c r="M535" s="741">
        <v>2</v>
      </c>
      <c r="N535" s="742">
        <v>234.75999999999996</v>
      </c>
    </row>
    <row r="536" spans="1:14" ht="14.4" customHeight="1" x14ac:dyDescent="0.3">
      <c r="A536" s="737" t="s">
        <v>606</v>
      </c>
      <c r="B536" s="738" t="s">
        <v>2778</v>
      </c>
      <c r="C536" s="739" t="s">
        <v>625</v>
      </c>
      <c r="D536" s="740" t="s">
        <v>626</v>
      </c>
      <c r="E536" s="739" t="s">
        <v>652</v>
      </c>
      <c r="F536" s="740" t="s">
        <v>2779</v>
      </c>
      <c r="G536" s="739" t="s">
        <v>660</v>
      </c>
      <c r="H536" s="739" t="s">
        <v>804</v>
      </c>
      <c r="I536" s="739" t="s">
        <v>805</v>
      </c>
      <c r="J536" s="739" t="s">
        <v>806</v>
      </c>
      <c r="K536" s="739" t="s">
        <v>807</v>
      </c>
      <c r="L536" s="741">
        <v>45.28</v>
      </c>
      <c r="M536" s="741">
        <v>4</v>
      </c>
      <c r="N536" s="742">
        <v>181.12</v>
      </c>
    </row>
    <row r="537" spans="1:14" ht="14.4" customHeight="1" x14ac:dyDescent="0.3">
      <c r="A537" s="737" t="s">
        <v>606</v>
      </c>
      <c r="B537" s="738" t="s">
        <v>2778</v>
      </c>
      <c r="C537" s="739" t="s">
        <v>625</v>
      </c>
      <c r="D537" s="740" t="s">
        <v>626</v>
      </c>
      <c r="E537" s="739" t="s">
        <v>652</v>
      </c>
      <c r="F537" s="740" t="s">
        <v>2779</v>
      </c>
      <c r="G537" s="739" t="s">
        <v>660</v>
      </c>
      <c r="H537" s="739" t="s">
        <v>808</v>
      </c>
      <c r="I537" s="739" t="s">
        <v>809</v>
      </c>
      <c r="J537" s="739" t="s">
        <v>810</v>
      </c>
      <c r="K537" s="739" t="s">
        <v>811</v>
      </c>
      <c r="L537" s="741">
        <v>58.11999999999999</v>
      </c>
      <c r="M537" s="741">
        <v>7</v>
      </c>
      <c r="N537" s="742">
        <v>406.83999999999992</v>
      </c>
    </row>
    <row r="538" spans="1:14" ht="14.4" customHeight="1" x14ac:dyDescent="0.3">
      <c r="A538" s="737" t="s">
        <v>606</v>
      </c>
      <c r="B538" s="738" t="s">
        <v>2778</v>
      </c>
      <c r="C538" s="739" t="s">
        <v>625</v>
      </c>
      <c r="D538" s="740" t="s">
        <v>626</v>
      </c>
      <c r="E538" s="739" t="s">
        <v>652</v>
      </c>
      <c r="F538" s="740" t="s">
        <v>2779</v>
      </c>
      <c r="G538" s="739" t="s">
        <v>660</v>
      </c>
      <c r="H538" s="739" t="s">
        <v>812</v>
      </c>
      <c r="I538" s="739" t="s">
        <v>813</v>
      </c>
      <c r="J538" s="739" t="s">
        <v>814</v>
      </c>
      <c r="K538" s="739" t="s">
        <v>815</v>
      </c>
      <c r="L538" s="741">
        <v>84.239999999999981</v>
      </c>
      <c r="M538" s="741">
        <v>1</v>
      </c>
      <c r="N538" s="742">
        <v>84.239999999999981</v>
      </c>
    </row>
    <row r="539" spans="1:14" ht="14.4" customHeight="1" x14ac:dyDescent="0.3">
      <c r="A539" s="737" t="s">
        <v>606</v>
      </c>
      <c r="B539" s="738" t="s">
        <v>2778</v>
      </c>
      <c r="C539" s="739" t="s">
        <v>625</v>
      </c>
      <c r="D539" s="740" t="s">
        <v>626</v>
      </c>
      <c r="E539" s="739" t="s">
        <v>652</v>
      </c>
      <c r="F539" s="740" t="s">
        <v>2779</v>
      </c>
      <c r="G539" s="739" t="s">
        <v>660</v>
      </c>
      <c r="H539" s="739" t="s">
        <v>816</v>
      </c>
      <c r="I539" s="739" t="s">
        <v>817</v>
      </c>
      <c r="J539" s="739" t="s">
        <v>818</v>
      </c>
      <c r="K539" s="739" t="s">
        <v>819</v>
      </c>
      <c r="L539" s="741">
        <v>45.4</v>
      </c>
      <c r="M539" s="741">
        <v>24</v>
      </c>
      <c r="N539" s="742">
        <v>1089.5999999999999</v>
      </c>
    </row>
    <row r="540" spans="1:14" ht="14.4" customHeight="1" x14ac:dyDescent="0.3">
      <c r="A540" s="737" t="s">
        <v>606</v>
      </c>
      <c r="B540" s="738" t="s">
        <v>2778</v>
      </c>
      <c r="C540" s="739" t="s">
        <v>625</v>
      </c>
      <c r="D540" s="740" t="s">
        <v>626</v>
      </c>
      <c r="E540" s="739" t="s">
        <v>652</v>
      </c>
      <c r="F540" s="740" t="s">
        <v>2779</v>
      </c>
      <c r="G540" s="739" t="s">
        <v>660</v>
      </c>
      <c r="H540" s="739" t="s">
        <v>823</v>
      </c>
      <c r="I540" s="739" t="s">
        <v>824</v>
      </c>
      <c r="J540" s="739" t="s">
        <v>825</v>
      </c>
      <c r="K540" s="739" t="s">
        <v>826</v>
      </c>
      <c r="L540" s="741">
        <v>18.8</v>
      </c>
      <c r="M540" s="741">
        <v>40</v>
      </c>
      <c r="N540" s="742">
        <v>752</v>
      </c>
    </row>
    <row r="541" spans="1:14" ht="14.4" customHeight="1" x14ac:dyDescent="0.3">
      <c r="A541" s="737" t="s">
        <v>606</v>
      </c>
      <c r="B541" s="738" t="s">
        <v>2778</v>
      </c>
      <c r="C541" s="739" t="s">
        <v>625</v>
      </c>
      <c r="D541" s="740" t="s">
        <v>626</v>
      </c>
      <c r="E541" s="739" t="s">
        <v>652</v>
      </c>
      <c r="F541" s="740" t="s">
        <v>2779</v>
      </c>
      <c r="G541" s="739" t="s">
        <v>660</v>
      </c>
      <c r="H541" s="739" t="s">
        <v>832</v>
      </c>
      <c r="I541" s="739" t="s">
        <v>714</v>
      </c>
      <c r="J541" s="739" t="s">
        <v>833</v>
      </c>
      <c r="K541" s="739"/>
      <c r="L541" s="741">
        <v>115.64599951001892</v>
      </c>
      <c r="M541" s="741">
        <v>1</v>
      </c>
      <c r="N541" s="742">
        <v>115.64599951001892</v>
      </c>
    </row>
    <row r="542" spans="1:14" ht="14.4" customHeight="1" x14ac:dyDescent="0.3">
      <c r="A542" s="737" t="s">
        <v>606</v>
      </c>
      <c r="B542" s="738" t="s">
        <v>2778</v>
      </c>
      <c r="C542" s="739" t="s">
        <v>625</v>
      </c>
      <c r="D542" s="740" t="s">
        <v>626</v>
      </c>
      <c r="E542" s="739" t="s">
        <v>652</v>
      </c>
      <c r="F542" s="740" t="s">
        <v>2779</v>
      </c>
      <c r="G542" s="739" t="s">
        <v>660</v>
      </c>
      <c r="H542" s="739" t="s">
        <v>834</v>
      </c>
      <c r="I542" s="739" t="s">
        <v>714</v>
      </c>
      <c r="J542" s="739" t="s">
        <v>835</v>
      </c>
      <c r="K542" s="739"/>
      <c r="L542" s="741">
        <v>751.86035744184687</v>
      </c>
      <c r="M542" s="741">
        <v>2</v>
      </c>
      <c r="N542" s="742">
        <v>1503.7207148836937</v>
      </c>
    </row>
    <row r="543" spans="1:14" ht="14.4" customHeight="1" x14ac:dyDescent="0.3">
      <c r="A543" s="737" t="s">
        <v>606</v>
      </c>
      <c r="B543" s="738" t="s">
        <v>2778</v>
      </c>
      <c r="C543" s="739" t="s">
        <v>625</v>
      </c>
      <c r="D543" s="740" t="s">
        <v>626</v>
      </c>
      <c r="E543" s="739" t="s">
        <v>652</v>
      </c>
      <c r="F543" s="740" t="s">
        <v>2779</v>
      </c>
      <c r="G543" s="739" t="s">
        <v>660</v>
      </c>
      <c r="H543" s="739" t="s">
        <v>838</v>
      </c>
      <c r="I543" s="739" t="s">
        <v>714</v>
      </c>
      <c r="J543" s="739" t="s">
        <v>839</v>
      </c>
      <c r="K543" s="739"/>
      <c r="L543" s="741">
        <v>206.80252218043751</v>
      </c>
      <c r="M543" s="741">
        <v>1</v>
      </c>
      <c r="N543" s="742">
        <v>206.80252218043751</v>
      </c>
    </row>
    <row r="544" spans="1:14" ht="14.4" customHeight="1" x14ac:dyDescent="0.3">
      <c r="A544" s="737" t="s">
        <v>606</v>
      </c>
      <c r="B544" s="738" t="s">
        <v>2778</v>
      </c>
      <c r="C544" s="739" t="s">
        <v>625</v>
      </c>
      <c r="D544" s="740" t="s">
        <v>626</v>
      </c>
      <c r="E544" s="739" t="s">
        <v>652</v>
      </c>
      <c r="F544" s="740" t="s">
        <v>2779</v>
      </c>
      <c r="G544" s="739" t="s">
        <v>660</v>
      </c>
      <c r="H544" s="739" t="s">
        <v>1854</v>
      </c>
      <c r="I544" s="739" t="s">
        <v>714</v>
      </c>
      <c r="J544" s="739" t="s">
        <v>1855</v>
      </c>
      <c r="K544" s="739"/>
      <c r="L544" s="741">
        <v>146.00475771021522</v>
      </c>
      <c r="M544" s="741">
        <v>1</v>
      </c>
      <c r="N544" s="742">
        <v>146.00475771021522</v>
      </c>
    </row>
    <row r="545" spans="1:14" ht="14.4" customHeight="1" x14ac:dyDescent="0.3">
      <c r="A545" s="737" t="s">
        <v>606</v>
      </c>
      <c r="B545" s="738" t="s">
        <v>2778</v>
      </c>
      <c r="C545" s="739" t="s">
        <v>625</v>
      </c>
      <c r="D545" s="740" t="s">
        <v>626</v>
      </c>
      <c r="E545" s="739" t="s">
        <v>652</v>
      </c>
      <c r="F545" s="740" t="s">
        <v>2779</v>
      </c>
      <c r="G545" s="739" t="s">
        <v>660</v>
      </c>
      <c r="H545" s="739" t="s">
        <v>1553</v>
      </c>
      <c r="I545" s="739" t="s">
        <v>1554</v>
      </c>
      <c r="J545" s="739" t="s">
        <v>1555</v>
      </c>
      <c r="K545" s="739" t="s">
        <v>1556</v>
      </c>
      <c r="L545" s="741">
        <v>76.22</v>
      </c>
      <c r="M545" s="741">
        <v>1</v>
      </c>
      <c r="N545" s="742">
        <v>76.22</v>
      </c>
    </row>
    <row r="546" spans="1:14" ht="14.4" customHeight="1" x14ac:dyDescent="0.3">
      <c r="A546" s="737" t="s">
        <v>606</v>
      </c>
      <c r="B546" s="738" t="s">
        <v>2778</v>
      </c>
      <c r="C546" s="739" t="s">
        <v>625</v>
      </c>
      <c r="D546" s="740" t="s">
        <v>626</v>
      </c>
      <c r="E546" s="739" t="s">
        <v>652</v>
      </c>
      <c r="F546" s="740" t="s">
        <v>2779</v>
      </c>
      <c r="G546" s="739" t="s">
        <v>660</v>
      </c>
      <c r="H546" s="739" t="s">
        <v>1856</v>
      </c>
      <c r="I546" s="739" t="s">
        <v>1857</v>
      </c>
      <c r="J546" s="739" t="s">
        <v>1858</v>
      </c>
      <c r="K546" s="739" t="s">
        <v>1859</v>
      </c>
      <c r="L546" s="741">
        <v>136.07999999999996</v>
      </c>
      <c r="M546" s="741">
        <v>1</v>
      </c>
      <c r="N546" s="742">
        <v>136.07999999999996</v>
      </c>
    </row>
    <row r="547" spans="1:14" ht="14.4" customHeight="1" x14ac:dyDescent="0.3">
      <c r="A547" s="737" t="s">
        <v>606</v>
      </c>
      <c r="B547" s="738" t="s">
        <v>2778</v>
      </c>
      <c r="C547" s="739" t="s">
        <v>625</v>
      </c>
      <c r="D547" s="740" t="s">
        <v>626</v>
      </c>
      <c r="E547" s="739" t="s">
        <v>652</v>
      </c>
      <c r="F547" s="740" t="s">
        <v>2779</v>
      </c>
      <c r="G547" s="739" t="s">
        <v>660</v>
      </c>
      <c r="H547" s="739" t="s">
        <v>1860</v>
      </c>
      <c r="I547" s="739" t="s">
        <v>1861</v>
      </c>
      <c r="J547" s="739" t="s">
        <v>1862</v>
      </c>
      <c r="K547" s="739" t="s">
        <v>1863</v>
      </c>
      <c r="L547" s="741">
        <v>491.41</v>
      </c>
      <c r="M547" s="741">
        <v>2</v>
      </c>
      <c r="N547" s="742">
        <v>982.82</v>
      </c>
    </row>
    <row r="548" spans="1:14" ht="14.4" customHeight="1" x14ac:dyDescent="0.3">
      <c r="A548" s="737" t="s">
        <v>606</v>
      </c>
      <c r="B548" s="738" t="s">
        <v>2778</v>
      </c>
      <c r="C548" s="739" t="s">
        <v>625</v>
      </c>
      <c r="D548" s="740" t="s">
        <v>626</v>
      </c>
      <c r="E548" s="739" t="s">
        <v>652</v>
      </c>
      <c r="F548" s="740" t="s">
        <v>2779</v>
      </c>
      <c r="G548" s="739" t="s">
        <v>660</v>
      </c>
      <c r="H548" s="739" t="s">
        <v>1864</v>
      </c>
      <c r="I548" s="739" t="s">
        <v>1865</v>
      </c>
      <c r="J548" s="739" t="s">
        <v>1866</v>
      </c>
      <c r="K548" s="739" t="s">
        <v>811</v>
      </c>
      <c r="L548" s="741">
        <v>40</v>
      </c>
      <c r="M548" s="741">
        <v>3</v>
      </c>
      <c r="N548" s="742">
        <v>120</v>
      </c>
    </row>
    <row r="549" spans="1:14" ht="14.4" customHeight="1" x14ac:dyDescent="0.3">
      <c r="A549" s="737" t="s">
        <v>606</v>
      </c>
      <c r="B549" s="738" t="s">
        <v>2778</v>
      </c>
      <c r="C549" s="739" t="s">
        <v>625</v>
      </c>
      <c r="D549" s="740" t="s">
        <v>626</v>
      </c>
      <c r="E549" s="739" t="s">
        <v>652</v>
      </c>
      <c r="F549" s="740" t="s">
        <v>2779</v>
      </c>
      <c r="G549" s="739" t="s">
        <v>660</v>
      </c>
      <c r="H549" s="739" t="s">
        <v>1867</v>
      </c>
      <c r="I549" s="739" t="s">
        <v>1868</v>
      </c>
      <c r="J549" s="739" t="s">
        <v>1869</v>
      </c>
      <c r="K549" s="739" t="s">
        <v>1870</v>
      </c>
      <c r="L549" s="741">
        <v>549.41700000000003</v>
      </c>
      <c r="M549" s="741">
        <v>1.8900000000000001</v>
      </c>
      <c r="N549" s="742">
        <v>1038.39813</v>
      </c>
    </row>
    <row r="550" spans="1:14" ht="14.4" customHeight="1" x14ac:dyDescent="0.3">
      <c r="A550" s="737" t="s">
        <v>606</v>
      </c>
      <c r="B550" s="738" t="s">
        <v>2778</v>
      </c>
      <c r="C550" s="739" t="s">
        <v>625</v>
      </c>
      <c r="D550" s="740" t="s">
        <v>626</v>
      </c>
      <c r="E550" s="739" t="s">
        <v>652</v>
      </c>
      <c r="F550" s="740" t="s">
        <v>2779</v>
      </c>
      <c r="G550" s="739" t="s">
        <v>660</v>
      </c>
      <c r="H550" s="739" t="s">
        <v>1871</v>
      </c>
      <c r="I550" s="739" t="s">
        <v>1872</v>
      </c>
      <c r="J550" s="739" t="s">
        <v>1873</v>
      </c>
      <c r="K550" s="739" t="s">
        <v>1833</v>
      </c>
      <c r="L550" s="741">
        <v>941.54893462261532</v>
      </c>
      <c r="M550" s="741">
        <v>2.7449799000000001</v>
      </c>
      <c r="N550" s="742">
        <v>2584.5329004054934</v>
      </c>
    </row>
    <row r="551" spans="1:14" ht="14.4" customHeight="1" x14ac:dyDescent="0.3">
      <c r="A551" s="737" t="s">
        <v>606</v>
      </c>
      <c r="B551" s="738" t="s">
        <v>2778</v>
      </c>
      <c r="C551" s="739" t="s">
        <v>625</v>
      </c>
      <c r="D551" s="740" t="s">
        <v>626</v>
      </c>
      <c r="E551" s="739" t="s">
        <v>652</v>
      </c>
      <c r="F551" s="740" t="s">
        <v>2779</v>
      </c>
      <c r="G551" s="739" t="s">
        <v>660</v>
      </c>
      <c r="H551" s="739" t="s">
        <v>1874</v>
      </c>
      <c r="I551" s="739" t="s">
        <v>1875</v>
      </c>
      <c r="J551" s="739" t="s">
        <v>1876</v>
      </c>
      <c r="K551" s="739" t="s">
        <v>1877</v>
      </c>
      <c r="L551" s="741">
        <v>111.0003037421027</v>
      </c>
      <c r="M551" s="741">
        <v>0.188</v>
      </c>
      <c r="N551" s="742">
        <v>20.868057103515309</v>
      </c>
    </row>
    <row r="552" spans="1:14" ht="14.4" customHeight="1" x14ac:dyDescent="0.3">
      <c r="A552" s="737" t="s">
        <v>606</v>
      </c>
      <c r="B552" s="738" t="s">
        <v>2778</v>
      </c>
      <c r="C552" s="739" t="s">
        <v>625</v>
      </c>
      <c r="D552" s="740" t="s">
        <v>626</v>
      </c>
      <c r="E552" s="739" t="s">
        <v>652</v>
      </c>
      <c r="F552" s="740" t="s">
        <v>2779</v>
      </c>
      <c r="G552" s="739" t="s">
        <v>660</v>
      </c>
      <c r="H552" s="739" t="s">
        <v>1878</v>
      </c>
      <c r="I552" s="739" t="s">
        <v>714</v>
      </c>
      <c r="J552" s="739" t="s">
        <v>1879</v>
      </c>
      <c r="K552" s="739"/>
      <c r="L552" s="741">
        <v>154.57556987403595</v>
      </c>
      <c r="M552" s="741">
        <v>13</v>
      </c>
      <c r="N552" s="742">
        <v>2009.4824083624674</v>
      </c>
    </row>
    <row r="553" spans="1:14" ht="14.4" customHeight="1" x14ac:dyDescent="0.3">
      <c r="A553" s="737" t="s">
        <v>606</v>
      </c>
      <c r="B553" s="738" t="s">
        <v>2778</v>
      </c>
      <c r="C553" s="739" t="s">
        <v>625</v>
      </c>
      <c r="D553" s="740" t="s">
        <v>626</v>
      </c>
      <c r="E553" s="739" t="s">
        <v>652</v>
      </c>
      <c r="F553" s="740" t="s">
        <v>2779</v>
      </c>
      <c r="G553" s="739" t="s">
        <v>660</v>
      </c>
      <c r="H553" s="739" t="s">
        <v>1204</v>
      </c>
      <c r="I553" s="739" t="s">
        <v>1204</v>
      </c>
      <c r="J553" s="739" t="s">
        <v>1205</v>
      </c>
      <c r="K553" s="739" t="s">
        <v>1206</v>
      </c>
      <c r="L553" s="741">
        <v>3181.7200000000007</v>
      </c>
      <c r="M553" s="741">
        <v>2</v>
      </c>
      <c r="N553" s="742">
        <v>6363.4400000000014</v>
      </c>
    </row>
    <row r="554" spans="1:14" ht="14.4" customHeight="1" x14ac:dyDescent="0.3">
      <c r="A554" s="737" t="s">
        <v>606</v>
      </c>
      <c r="B554" s="738" t="s">
        <v>2778</v>
      </c>
      <c r="C554" s="739" t="s">
        <v>625</v>
      </c>
      <c r="D554" s="740" t="s">
        <v>626</v>
      </c>
      <c r="E554" s="739" t="s">
        <v>652</v>
      </c>
      <c r="F554" s="740" t="s">
        <v>2779</v>
      </c>
      <c r="G554" s="739" t="s">
        <v>660</v>
      </c>
      <c r="H554" s="739" t="s">
        <v>847</v>
      </c>
      <c r="I554" s="739" t="s">
        <v>714</v>
      </c>
      <c r="J554" s="739" t="s">
        <v>848</v>
      </c>
      <c r="K554" s="739"/>
      <c r="L554" s="741">
        <v>140.91000000000003</v>
      </c>
      <c r="M554" s="741">
        <v>2</v>
      </c>
      <c r="N554" s="742">
        <v>281.82000000000005</v>
      </c>
    </row>
    <row r="555" spans="1:14" ht="14.4" customHeight="1" x14ac:dyDescent="0.3">
      <c r="A555" s="737" t="s">
        <v>606</v>
      </c>
      <c r="B555" s="738" t="s">
        <v>2778</v>
      </c>
      <c r="C555" s="739" t="s">
        <v>625</v>
      </c>
      <c r="D555" s="740" t="s">
        <v>626</v>
      </c>
      <c r="E555" s="739" t="s">
        <v>652</v>
      </c>
      <c r="F555" s="740" t="s">
        <v>2779</v>
      </c>
      <c r="G555" s="739" t="s">
        <v>660</v>
      </c>
      <c r="H555" s="739" t="s">
        <v>1880</v>
      </c>
      <c r="I555" s="739" t="s">
        <v>1881</v>
      </c>
      <c r="J555" s="739" t="s">
        <v>1876</v>
      </c>
      <c r="K555" s="739" t="s">
        <v>1882</v>
      </c>
      <c r="L555" s="741">
        <v>246.93899999999999</v>
      </c>
      <c r="M555" s="741">
        <v>9.2999999999999999E-2</v>
      </c>
      <c r="N555" s="742">
        <v>22.965326999999998</v>
      </c>
    </row>
    <row r="556" spans="1:14" ht="14.4" customHeight="1" x14ac:dyDescent="0.3">
      <c r="A556" s="737" t="s">
        <v>606</v>
      </c>
      <c r="B556" s="738" t="s">
        <v>2778</v>
      </c>
      <c r="C556" s="739" t="s">
        <v>625</v>
      </c>
      <c r="D556" s="740" t="s">
        <v>626</v>
      </c>
      <c r="E556" s="739" t="s">
        <v>652</v>
      </c>
      <c r="F556" s="740" t="s">
        <v>2779</v>
      </c>
      <c r="G556" s="739" t="s">
        <v>660</v>
      </c>
      <c r="H556" s="739" t="s">
        <v>1883</v>
      </c>
      <c r="I556" s="739" t="s">
        <v>714</v>
      </c>
      <c r="J556" s="739" t="s">
        <v>1884</v>
      </c>
      <c r="K556" s="739" t="s">
        <v>1885</v>
      </c>
      <c r="L556" s="741">
        <v>63.383551532626427</v>
      </c>
      <c r="M556" s="741">
        <v>1</v>
      </c>
      <c r="N556" s="742">
        <v>63.383551532626427</v>
      </c>
    </row>
    <row r="557" spans="1:14" ht="14.4" customHeight="1" x14ac:dyDescent="0.3">
      <c r="A557" s="737" t="s">
        <v>606</v>
      </c>
      <c r="B557" s="738" t="s">
        <v>2778</v>
      </c>
      <c r="C557" s="739" t="s">
        <v>625</v>
      </c>
      <c r="D557" s="740" t="s">
        <v>626</v>
      </c>
      <c r="E557" s="739" t="s">
        <v>652</v>
      </c>
      <c r="F557" s="740" t="s">
        <v>2779</v>
      </c>
      <c r="G557" s="739" t="s">
        <v>660</v>
      </c>
      <c r="H557" s="739" t="s">
        <v>1225</v>
      </c>
      <c r="I557" s="739" t="s">
        <v>1225</v>
      </c>
      <c r="J557" s="739" t="s">
        <v>1226</v>
      </c>
      <c r="K557" s="739" t="s">
        <v>1227</v>
      </c>
      <c r="L557" s="741">
        <v>73.099880144694126</v>
      </c>
      <c r="M557" s="741">
        <v>1</v>
      </c>
      <c r="N557" s="742">
        <v>73.099880144694126</v>
      </c>
    </row>
    <row r="558" spans="1:14" ht="14.4" customHeight="1" x14ac:dyDescent="0.3">
      <c r="A558" s="737" t="s">
        <v>606</v>
      </c>
      <c r="B558" s="738" t="s">
        <v>2778</v>
      </c>
      <c r="C558" s="739" t="s">
        <v>625</v>
      </c>
      <c r="D558" s="740" t="s">
        <v>626</v>
      </c>
      <c r="E558" s="739" t="s">
        <v>652</v>
      </c>
      <c r="F558" s="740" t="s">
        <v>2779</v>
      </c>
      <c r="G558" s="739" t="s">
        <v>660</v>
      </c>
      <c r="H558" s="739" t="s">
        <v>1886</v>
      </c>
      <c r="I558" s="739" t="s">
        <v>1886</v>
      </c>
      <c r="J558" s="739" t="s">
        <v>1887</v>
      </c>
      <c r="K558" s="739" t="s">
        <v>1888</v>
      </c>
      <c r="L558" s="741">
        <v>5766.2</v>
      </c>
      <c r="M558" s="741">
        <v>3</v>
      </c>
      <c r="N558" s="742">
        <v>17298.599999999999</v>
      </c>
    </row>
    <row r="559" spans="1:14" ht="14.4" customHeight="1" x14ac:dyDescent="0.3">
      <c r="A559" s="737" t="s">
        <v>606</v>
      </c>
      <c r="B559" s="738" t="s">
        <v>2778</v>
      </c>
      <c r="C559" s="739" t="s">
        <v>625</v>
      </c>
      <c r="D559" s="740" t="s">
        <v>626</v>
      </c>
      <c r="E559" s="739" t="s">
        <v>652</v>
      </c>
      <c r="F559" s="740" t="s">
        <v>2779</v>
      </c>
      <c r="G559" s="739" t="s">
        <v>660</v>
      </c>
      <c r="H559" s="739" t="s">
        <v>1889</v>
      </c>
      <c r="I559" s="739" t="s">
        <v>1889</v>
      </c>
      <c r="J559" s="739" t="s">
        <v>1890</v>
      </c>
      <c r="K559" s="739" t="s">
        <v>1891</v>
      </c>
      <c r="L559" s="741">
        <v>179.51999999999998</v>
      </c>
      <c r="M559" s="741">
        <v>0.65905300000000011</v>
      </c>
      <c r="N559" s="742">
        <v>118.31319456000001</v>
      </c>
    </row>
    <row r="560" spans="1:14" ht="14.4" customHeight="1" x14ac:dyDescent="0.3">
      <c r="A560" s="737" t="s">
        <v>606</v>
      </c>
      <c r="B560" s="738" t="s">
        <v>2778</v>
      </c>
      <c r="C560" s="739" t="s">
        <v>625</v>
      </c>
      <c r="D560" s="740" t="s">
        <v>626</v>
      </c>
      <c r="E560" s="739" t="s">
        <v>652</v>
      </c>
      <c r="F560" s="740" t="s">
        <v>2779</v>
      </c>
      <c r="G560" s="739" t="s">
        <v>660</v>
      </c>
      <c r="H560" s="739" t="s">
        <v>1892</v>
      </c>
      <c r="I560" s="739" t="s">
        <v>1892</v>
      </c>
      <c r="J560" s="739" t="s">
        <v>1890</v>
      </c>
      <c r="K560" s="739" t="s">
        <v>1893</v>
      </c>
      <c r="L560" s="741">
        <v>302.94005217591689</v>
      </c>
      <c r="M560" s="741">
        <v>0.1211564</v>
      </c>
      <c r="N560" s="742">
        <v>36.703126137446255</v>
      </c>
    </row>
    <row r="561" spans="1:14" ht="14.4" customHeight="1" x14ac:dyDescent="0.3">
      <c r="A561" s="737" t="s">
        <v>606</v>
      </c>
      <c r="B561" s="738" t="s">
        <v>2778</v>
      </c>
      <c r="C561" s="739" t="s">
        <v>625</v>
      </c>
      <c r="D561" s="740" t="s">
        <v>626</v>
      </c>
      <c r="E561" s="739" t="s">
        <v>652</v>
      </c>
      <c r="F561" s="740" t="s">
        <v>2779</v>
      </c>
      <c r="G561" s="739" t="s">
        <v>660</v>
      </c>
      <c r="H561" s="739" t="s">
        <v>1894</v>
      </c>
      <c r="I561" s="739" t="s">
        <v>1894</v>
      </c>
      <c r="J561" s="739" t="s">
        <v>1895</v>
      </c>
      <c r="K561" s="739" t="s">
        <v>1896</v>
      </c>
      <c r="L561" s="741">
        <v>2299.4399999999996</v>
      </c>
      <c r="M561" s="741">
        <v>4</v>
      </c>
      <c r="N561" s="742">
        <v>9197.7599999999984</v>
      </c>
    </row>
    <row r="562" spans="1:14" ht="14.4" customHeight="1" x14ac:dyDescent="0.3">
      <c r="A562" s="737" t="s">
        <v>606</v>
      </c>
      <c r="B562" s="738" t="s">
        <v>2778</v>
      </c>
      <c r="C562" s="739" t="s">
        <v>625</v>
      </c>
      <c r="D562" s="740" t="s">
        <v>626</v>
      </c>
      <c r="E562" s="739" t="s">
        <v>652</v>
      </c>
      <c r="F562" s="740" t="s">
        <v>2779</v>
      </c>
      <c r="G562" s="739" t="s">
        <v>660</v>
      </c>
      <c r="H562" s="739" t="s">
        <v>1897</v>
      </c>
      <c r="I562" s="739" t="s">
        <v>1898</v>
      </c>
      <c r="J562" s="739" t="s">
        <v>1899</v>
      </c>
      <c r="K562" s="739" t="s">
        <v>1900</v>
      </c>
      <c r="L562" s="741">
        <v>251.29985179541043</v>
      </c>
      <c r="M562" s="741">
        <v>3.1E-2</v>
      </c>
      <c r="N562" s="742">
        <v>7.7902954056577229</v>
      </c>
    </row>
    <row r="563" spans="1:14" ht="14.4" customHeight="1" x14ac:dyDescent="0.3">
      <c r="A563" s="737" t="s">
        <v>606</v>
      </c>
      <c r="B563" s="738" t="s">
        <v>2778</v>
      </c>
      <c r="C563" s="739" t="s">
        <v>625</v>
      </c>
      <c r="D563" s="740" t="s">
        <v>626</v>
      </c>
      <c r="E563" s="739" t="s">
        <v>652</v>
      </c>
      <c r="F563" s="740" t="s">
        <v>2779</v>
      </c>
      <c r="G563" s="739" t="s">
        <v>660</v>
      </c>
      <c r="H563" s="739" t="s">
        <v>1901</v>
      </c>
      <c r="I563" s="739" t="s">
        <v>1902</v>
      </c>
      <c r="J563" s="739" t="s">
        <v>1903</v>
      </c>
      <c r="K563" s="739" t="s">
        <v>1904</v>
      </c>
      <c r="L563" s="741">
        <v>1996.8402957135527</v>
      </c>
      <c r="M563" s="741">
        <v>0.55100000000000005</v>
      </c>
      <c r="N563" s="742">
        <v>1100.2590029381677</v>
      </c>
    </row>
    <row r="564" spans="1:14" ht="14.4" customHeight="1" x14ac:dyDescent="0.3">
      <c r="A564" s="737" t="s">
        <v>606</v>
      </c>
      <c r="B564" s="738" t="s">
        <v>2778</v>
      </c>
      <c r="C564" s="739" t="s">
        <v>625</v>
      </c>
      <c r="D564" s="740" t="s">
        <v>626</v>
      </c>
      <c r="E564" s="739" t="s">
        <v>652</v>
      </c>
      <c r="F564" s="740" t="s">
        <v>2779</v>
      </c>
      <c r="G564" s="739" t="s">
        <v>660</v>
      </c>
      <c r="H564" s="739" t="s">
        <v>1905</v>
      </c>
      <c r="I564" s="739" t="s">
        <v>1905</v>
      </c>
      <c r="J564" s="739" t="s">
        <v>1906</v>
      </c>
      <c r="K564" s="739" t="s">
        <v>1907</v>
      </c>
      <c r="L564" s="741">
        <v>5546.2296096471127</v>
      </c>
      <c r="M564" s="741">
        <v>16</v>
      </c>
      <c r="N564" s="742">
        <v>88739.673754353804</v>
      </c>
    </row>
    <row r="565" spans="1:14" ht="14.4" customHeight="1" x14ac:dyDescent="0.3">
      <c r="A565" s="737" t="s">
        <v>606</v>
      </c>
      <c r="B565" s="738" t="s">
        <v>2778</v>
      </c>
      <c r="C565" s="739" t="s">
        <v>625</v>
      </c>
      <c r="D565" s="740" t="s">
        <v>626</v>
      </c>
      <c r="E565" s="739" t="s">
        <v>652</v>
      </c>
      <c r="F565" s="740" t="s">
        <v>2779</v>
      </c>
      <c r="G565" s="739" t="s">
        <v>660</v>
      </c>
      <c r="H565" s="739" t="s">
        <v>866</v>
      </c>
      <c r="I565" s="739" t="s">
        <v>866</v>
      </c>
      <c r="J565" s="739" t="s">
        <v>867</v>
      </c>
      <c r="K565" s="739" t="s">
        <v>868</v>
      </c>
      <c r="L565" s="741">
        <v>40.520000000000003</v>
      </c>
      <c r="M565" s="741">
        <v>4</v>
      </c>
      <c r="N565" s="742">
        <v>162.08000000000001</v>
      </c>
    </row>
    <row r="566" spans="1:14" ht="14.4" customHeight="1" x14ac:dyDescent="0.3">
      <c r="A566" s="737" t="s">
        <v>606</v>
      </c>
      <c r="B566" s="738" t="s">
        <v>2778</v>
      </c>
      <c r="C566" s="739" t="s">
        <v>625</v>
      </c>
      <c r="D566" s="740" t="s">
        <v>626</v>
      </c>
      <c r="E566" s="739" t="s">
        <v>652</v>
      </c>
      <c r="F566" s="740" t="s">
        <v>2779</v>
      </c>
      <c r="G566" s="739" t="s">
        <v>660</v>
      </c>
      <c r="H566" s="739" t="s">
        <v>1908</v>
      </c>
      <c r="I566" s="739" t="s">
        <v>714</v>
      </c>
      <c r="J566" s="739" t="s">
        <v>1909</v>
      </c>
      <c r="K566" s="739"/>
      <c r="L566" s="741">
        <v>490.05</v>
      </c>
      <c r="M566" s="741">
        <v>1</v>
      </c>
      <c r="N566" s="742">
        <v>490.05</v>
      </c>
    </row>
    <row r="567" spans="1:14" ht="14.4" customHeight="1" x14ac:dyDescent="0.3">
      <c r="A567" s="737" t="s">
        <v>606</v>
      </c>
      <c r="B567" s="738" t="s">
        <v>2778</v>
      </c>
      <c r="C567" s="739" t="s">
        <v>625</v>
      </c>
      <c r="D567" s="740" t="s">
        <v>626</v>
      </c>
      <c r="E567" s="739" t="s">
        <v>652</v>
      </c>
      <c r="F567" s="740" t="s">
        <v>2779</v>
      </c>
      <c r="G567" s="739" t="s">
        <v>660</v>
      </c>
      <c r="H567" s="739" t="s">
        <v>1910</v>
      </c>
      <c r="I567" s="739" t="s">
        <v>1911</v>
      </c>
      <c r="J567" s="739" t="s">
        <v>1912</v>
      </c>
      <c r="K567" s="739" t="s">
        <v>1913</v>
      </c>
      <c r="L567" s="741">
        <v>169.4</v>
      </c>
      <c r="M567" s="741">
        <v>2</v>
      </c>
      <c r="N567" s="742">
        <v>338.8</v>
      </c>
    </row>
    <row r="568" spans="1:14" ht="14.4" customHeight="1" x14ac:dyDescent="0.3">
      <c r="A568" s="737" t="s">
        <v>606</v>
      </c>
      <c r="B568" s="738" t="s">
        <v>2778</v>
      </c>
      <c r="C568" s="739" t="s">
        <v>625</v>
      </c>
      <c r="D568" s="740" t="s">
        <v>626</v>
      </c>
      <c r="E568" s="739" t="s">
        <v>652</v>
      </c>
      <c r="F568" s="740" t="s">
        <v>2779</v>
      </c>
      <c r="G568" s="739" t="s">
        <v>660</v>
      </c>
      <c r="H568" s="739" t="s">
        <v>1914</v>
      </c>
      <c r="I568" s="739" t="s">
        <v>1914</v>
      </c>
      <c r="J568" s="739" t="s">
        <v>1915</v>
      </c>
      <c r="K568" s="739" t="s">
        <v>1571</v>
      </c>
      <c r="L568" s="741">
        <v>135.43</v>
      </c>
      <c r="M568" s="741">
        <v>2</v>
      </c>
      <c r="N568" s="742">
        <v>270.86</v>
      </c>
    </row>
    <row r="569" spans="1:14" ht="14.4" customHeight="1" x14ac:dyDescent="0.3">
      <c r="A569" s="737" t="s">
        <v>606</v>
      </c>
      <c r="B569" s="738" t="s">
        <v>2778</v>
      </c>
      <c r="C569" s="739" t="s">
        <v>625</v>
      </c>
      <c r="D569" s="740" t="s">
        <v>626</v>
      </c>
      <c r="E569" s="739" t="s">
        <v>652</v>
      </c>
      <c r="F569" s="740" t="s">
        <v>2779</v>
      </c>
      <c r="G569" s="739" t="s">
        <v>660</v>
      </c>
      <c r="H569" s="739" t="s">
        <v>1916</v>
      </c>
      <c r="I569" s="739" t="s">
        <v>714</v>
      </c>
      <c r="J569" s="739" t="s">
        <v>1917</v>
      </c>
      <c r="K569" s="739" t="s">
        <v>1918</v>
      </c>
      <c r="L569" s="741">
        <v>628.82000000000005</v>
      </c>
      <c r="M569" s="741">
        <v>1</v>
      </c>
      <c r="N569" s="742">
        <v>628.82000000000005</v>
      </c>
    </row>
    <row r="570" spans="1:14" ht="14.4" customHeight="1" x14ac:dyDescent="0.3">
      <c r="A570" s="737" t="s">
        <v>606</v>
      </c>
      <c r="B570" s="738" t="s">
        <v>2778</v>
      </c>
      <c r="C570" s="739" t="s">
        <v>625</v>
      </c>
      <c r="D570" s="740" t="s">
        <v>626</v>
      </c>
      <c r="E570" s="739" t="s">
        <v>652</v>
      </c>
      <c r="F570" s="740" t="s">
        <v>2779</v>
      </c>
      <c r="G570" s="739" t="s">
        <v>871</v>
      </c>
      <c r="H570" s="739" t="s">
        <v>872</v>
      </c>
      <c r="I570" s="739" t="s">
        <v>873</v>
      </c>
      <c r="J570" s="739" t="s">
        <v>874</v>
      </c>
      <c r="K570" s="739" t="s">
        <v>875</v>
      </c>
      <c r="L570" s="741">
        <v>56.88000000000001</v>
      </c>
      <c r="M570" s="741">
        <v>2</v>
      </c>
      <c r="N570" s="742">
        <v>113.76000000000002</v>
      </c>
    </row>
    <row r="571" spans="1:14" ht="14.4" customHeight="1" x14ac:dyDescent="0.3">
      <c r="A571" s="737" t="s">
        <v>606</v>
      </c>
      <c r="B571" s="738" t="s">
        <v>2778</v>
      </c>
      <c r="C571" s="739" t="s">
        <v>625</v>
      </c>
      <c r="D571" s="740" t="s">
        <v>626</v>
      </c>
      <c r="E571" s="739" t="s">
        <v>652</v>
      </c>
      <c r="F571" s="740" t="s">
        <v>2779</v>
      </c>
      <c r="G571" s="739" t="s">
        <v>871</v>
      </c>
      <c r="H571" s="739" t="s">
        <v>880</v>
      </c>
      <c r="I571" s="739" t="s">
        <v>881</v>
      </c>
      <c r="J571" s="739" t="s">
        <v>882</v>
      </c>
      <c r="K571" s="739" t="s">
        <v>883</v>
      </c>
      <c r="L571" s="741">
        <v>81.244285714285709</v>
      </c>
      <c r="M571" s="741">
        <v>7</v>
      </c>
      <c r="N571" s="742">
        <v>568.70999999999992</v>
      </c>
    </row>
    <row r="572" spans="1:14" ht="14.4" customHeight="1" x14ac:dyDescent="0.3">
      <c r="A572" s="737" t="s">
        <v>606</v>
      </c>
      <c r="B572" s="738" t="s">
        <v>2778</v>
      </c>
      <c r="C572" s="739" t="s">
        <v>625</v>
      </c>
      <c r="D572" s="740" t="s">
        <v>626</v>
      </c>
      <c r="E572" s="739" t="s">
        <v>652</v>
      </c>
      <c r="F572" s="740" t="s">
        <v>2779</v>
      </c>
      <c r="G572" s="739" t="s">
        <v>871</v>
      </c>
      <c r="H572" s="739" t="s">
        <v>1919</v>
      </c>
      <c r="I572" s="739" t="s">
        <v>1920</v>
      </c>
      <c r="J572" s="739" t="s">
        <v>1632</v>
      </c>
      <c r="K572" s="739" t="s">
        <v>1921</v>
      </c>
      <c r="L572" s="741">
        <v>30.219999999999995</v>
      </c>
      <c r="M572" s="741">
        <v>3</v>
      </c>
      <c r="N572" s="742">
        <v>90.659999999999982</v>
      </c>
    </row>
    <row r="573" spans="1:14" ht="14.4" customHeight="1" x14ac:dyDescent="0.3">
      <c r="A573" s="737" t="s">
        <v>606</v>
      </c>
      <c r="B573" s="738" t="s">
        <v>2778</v>
      </c>
      <c r="C573" s="739" t="s">
        <v>625</v>
      </c>
      <c r="D573" s="740" t="s">
        <v>626</v>
      </c>
      <c r="E573" s="739" t="s">
        <v>652</v>
      </c>
      <c r="F573" s="740" t="s">
        <v>2779</v>
      </c>
      <c r="G573" s="739" t="s">
        <v>871</v>
      </c>
      <c r="H573" s="739" t="s">
        <v>884</v>
      </c>
      <c r="I573" s="739" t="s">
        <v>885</v>
      </c>
      <c r="J573" s="739" t="s">
        <v>886</v>
      </c>
      <c r="K573" s="739" t="s">
        <v>887</v>
      </c>
      <c r="L573" s="741">
        <v>50.169999999999987</v>
      </c>
      <c r="M573" s="741">
        <v>2</v>
      </c>
      <c r="N573" s="742">
        <v>100.33999999999997</v>
      </c>
    </row>
    <row r="574" spans="1:14" ht="14.4" customHeight="1" x14ac:dyDescent="0.3">
      <c r="A574" s="737" t="s">
        <v>606</v>
      </c>
      <c r="B574" s="738" t="s">
        <v>2778</v>
      </c>
      <c r="C574" s="739" t="s">
        <v>625</v>
      </c>
      <c r="D574" s="740" t="s">
        <v>626</v>
      </c>
      <c r="E574" s="739" t="s">
        <v>652</v>
      </c>
      <c r="F574" s="740" t="s">
        <v>2779</v>
      </c>
      <c r="G574" s="739" t="s">
        <v>871</v>
      </c>
      <c r="H574" s="739" t="s">
        <v>1922</v>
      </c>
      <c r="I574" s="739" t="s">
        <v>1922</v>
      </c>
      <c r="J574" s="739" t="s">
        <v>1923</v>
      </c>
      <c r="K574" s="739" t="s">
        <v>1924</v>
      </c>
      <c r="L574" s="741">
        <v>834.67</v>
      </c>
      <c r="M574" s="741">
        <v>1</v>
      </c>
      <c r="N574" s="742">
        <v>834.67</v>
      </c>
    </row>
    <row r="575" spans="1:14" ht="14.4" customHeight="1" x14ac:dyDescent="0.3">
      <c r="A575" s="737" t="s">
        <v>606</v>
      </c>
      <c r="B575" s="738" t="s">
        <v>2778</v>
      </c>
      <c r="C575" s="739" t="s">
        <v>625</v>
      </c>
      <c r="D575" s="740" t="s">
        <v>626</v>
      </c>
      <c r="E575" s="739" t="s">
        <v>652</v>
      </c>
      <c r="F575" s="740" t="s">
        <v>2779</v>
      </c>
      <c r="G575" s="739" t="s">
        <v>871</v>
      </c>
      <c r="H575" s="739" t="s">
        <v>1667</v>
      </c>
      <c r="I575" s="739" t="s">
        <v>1667</v>
      </c>
      <c r="J575" s="739" t="s">
        <v>1668</v>
      </c>
      <c r="K575" s="739" t="s">
        <v>1669</v>
      </c>
      <c r="L575" s="741">
        <v>67.320024814366064</v>
      </c>
      <c r="M575" s="741">
        <v>5</v>
      </c>
      <c r="N575" s="742">
        <v>336.60012407183029</v>
      </c>
    </row>
    <row r="576" spans="1:14" ht="14.4" customHeight="1" x14ac:dyDescent="0.3">
      <c r="A576" s="737" t="s">
        <v>606</v>
      </c>
      <c r="B576" s="738" t="s">
        <v>2778</v>
      </c>
      <c r="C576" s="739" t="s">
        <v>625</v>
      </c>
      <c r="D576" s="740" t="s">
        <v>626</v>
      </c>
      <c r="E576" s="739" t="s">
        <v>1925</v>
      </c>
      <c r="F576" s="740" t="s">
        <v>2786</v>
      </c>
      <c r="G576" s="739" t="s">
        <v>660</v>
      </c>
      <c r="H576" s="739" t="s">
        <v>1926</v>
      </c>
      <c r="I576" s="739" t="s">
        <v>1926</v>
      </c>
      <c r="J576" s="739" t="s">
        <v>1927</v>
      </c>
      <c r="K576" s="739" t="s">
        <v>1928</v>
      </c>
      <c r="L576" s="741">
        <v>4314.8100000000004</v>
      </c>
      <c r="M576" s="741">
        <v>32</v>
      </c>
      <c r="N576" s="742">
        <v>138073.92000000001</v>
      </c>
    </row>
    <row r="577" spans="1:14" ht="14.4" customHeight="1" x14ac:dyDescent="0.3">
      <c r="A577" s="737" t="s">
        <v>606</v>
      </c>
      <c r="B577" s="738" t="s">
        <v>2778</v>
      </c>
      <c r="C577" s="739" t="s">
        <v>625</v>
      </c>
      <c r="D577" s="740" t="s">
        <v>626</v>
      </c>
      <c r="E577" s="739" t="s">
        <v>1925</v>
      </c>
      <c r="F577" s="740" t="s">
        <v>2786</v>
      </c>
      <c r="G577" s="739" t="s">
        <v>660</v>
      </c>
      <c r="H577" s="739" t="s">
        <v>1929</v>
      </c>
      <c r="I577" s="739" t="s">
        <v>1929</v>
      </c>
      <c r="J577" s="739" t="s">
        <v>1930</v>
      </c>
      <c r="K577" s="739" t="s">
        <v>1931</v>
      </c>
      <c r="L577" s="741">
        <v>8629.7800000000007</v>
      </c>
      <c r="M577" s="741">
        <v>32</v>
      </c>
      <c r="N577" s="742">
        <v>276152.96000000002</v>
      </c>
    </row>
    <row r="578" spans="1:14" ht="14.4" customHeight="1" x14ac:dyDescent="0.3">
      <c r="A578" s="737" t="s">
        <v>606</v>
      </c>
      <c r="B578" s="738" t="s">
        <v>2778</v>
      </c>
      <c r="C578" s="739" t="s">
        <v>625</v>
      </c>
      <c r="D578" s="740" t="s">
        <v>626</v>
      </c>
      <c r="E578" s="739" t="s">
        <v>1932</v>
      </c>
      <c r="F578" s="740" t="s">
        <v>2787</v>
      </c>
      <c r="G578" s="739" t="s">
        <v>660</v>
      </c>
      <c r="H578" s="739" t="s">
        <v>1933</v>
      </c>
      <c r="I578" s="739" t="s">
        <v>1933</v>
      </c>
      <c r="J578" s="739" t="s">
        <v>1934</v>
      </c>
      <c r="K578" s="739" t="s">
        <v>1935</v>
      </c>
      <c r="L578" s="741">
        <v>4123.09</v>
      </c>
      <c r="M578" s="741">
        <v>3</v>
      </c>
      <c r="N578" s="742">
        <v>12369.27</v>
      </c>
    </row>
    <row r="579" spans="1:14" ht="14.4" customHeight="1" x14ac:dyDescent="0.3">
      <c r="A579" s="737" t="s">
        <v>606</v>
      </c>
      <c r="B579" s="738" t="s">
        <v>2778</v>
      </c>
      <c r="C579" s="739" t="s">
        <v>625</v>
      </c>
      <c r="D579" s="740" t="s">
        <v>626</v>
      </c>
      <c r="E579" s="739" t="s">
        <v>1932</v>
      </c>
      <c r="F579" s="740" t="s">
        <v>2787</v>
      </c>
      <c r="G579" s="739" t="s">
        <v>660</v>
      </c>
      <c r="H579" s="739" t="s">
        <v>1936</v>
      </c>
      <c r="I579" s="739" t="s">
        <v>1936</v>
      </c>
      <c r="J579" s="739" t="s">
        <v>1937</v>
      </c>
      <c r="K579" s="739" t="s">
        <v>1938</v>
      </c>
      <c r="L579" s="741">
        <v>5809.3500000000013</v>
      </c>
      <c r="M579" s="741">
        <v>3</v>
      </c>
      <c r="N579" s="742">
        <v>17428.050000000003</v>
      </c>
    </row>
    <row r="580" spans="1:14" ht="14.4" customHeight="1" x14ac:dyDescent="0.3">
      <c r="A580" s="737" t="s">
        <v>606</v>
      </c>
      <c r="B580" s="738" t="s">
        <v>2778</v>
      </c>
      <c r="C580" s="739" t="s">
        <v>625</v>
      </c>
      <c r="D580" s="740" t="s">
        <v>626</v>
      </c>
      <c r="E580" s="739" t="s">
        <v>946</v>
      </c>
      <c r="F580" s="740" t="s">
        <v>2781</v>
      </c>
      <c r="G580" s="739" t="s">
        <v>660</v>
      </c>
      <c r="H580" s="739" t="s">
        <v>1273</v>
      </c>
      <c r="I580" s="739" t="s">
        <v>1274</v>
      </c>
      <c r="J580" s="739" t="s">
        <v>1275</v>
      </c>
      <c r="K580" s="739" t="s">
        <v>1276</v>
      </c>
      <c r="L580" s="741">
        <v>51.039999999999964</v>
      </c>
      <c r="M580" s="741">
        <v>1</v>
      </c>
      <c r="N580" s="742">
        <v>51.039999999999964</v>
      </c>
    </row>
    <row r="581" spans="1:14" ht="14.4" customHeight="1" x14ac:dyDescent="0.3">
      <c r="A581" s="737" t="s">
        <v>606</v>
      </c>
      <c r="B581" s="738" t="s">
        <v>2778</v>
      </c>
      <c r="C581" s="739" t="s">
        <v>625</v>
      </c>
      <c r="D581" s="740" t="s">
        <v>626</v>
      </c>
      <c r="E581" s="739" t="s">
        <v>1939</v>
      </c>
      <c r="F581" s="740" t="s">
        <v>2788</v>
      </c>
      <c r="G581" s="739"/>
      <c r="H581" s="739"/>
      <c r="I581" s="739" t="s">
        <v>1940</v>
      </c>
      <c r="J581" s="739" t="s">
        <v>1941</v>
      </c>
      <c r="K581" s="739" t="s">
        <v>1942</v>
      </c>
      <c r="L581" s="741">
        <v>23430</v>
      </c>
      <c r="M581" s="741">
        <v>16</v>
      </c>
      <c r="N581" s="742">
        <v>374880</v>
      </c>
    </row>
    <row r="582" spans="1:14" ht="14.4" customHeight="1" x14ac:dyDescent="0.3">
      <c r="A582" s="737" t="s">
        <v>606</v>
      </c>
      <c r="B582" s="738" t="s">
        <v>2778</v>
      </c>
      <c r="C582" s="739" t="s">
        <v>625</v>
      </c>
      <c r="D582" s="740" t="s">
        <v>626</v>
      </c>
      <c r="E582" s="739" t="s">
        <v>1939</v>
      </c>
      <c r="F582" s="740" t="s">
        <v>2788</v>
      </c>
      <c r="G582" s="739"/>
      <c r="H582" s="739"/>
      <c r="I582" s="739" t="s">
        <v>1943</v>
      </c>
      <c r="J582" s="739" t="s">
        <v>1944</v>
      </c>
      <c r="K582" s="739" t="s">
        <v>1945</v>
      </c>
      <c r="L582" s="741">
        <v>13302.43</v>
      </c>
      <c r="M582" s="741">
        <v>2</v>
      </c>
      <c r="N582" s="742">
        <v>26604.86</v>
      </c>
    </row>
    <row r="583" spans="1:14" ht="14.4" customHeight="1" x14ac:dyDescent="0.3">
      <c r="A583" s="737" t="s">
        <v>606</v>
      </c>
      <c r="B583" s="738" t="s">
        <v>2778</v>
      </c>
      <c r="C583" s="739" t="s">
        <v>625</v>
      </c>
      <c r="D583" s="740" t="s">
        <v>626</v>
      </c>
      <c r="E583" s="739" t="s">
        <v>1939</v>
      </c>
      <c r="F583" s="740" t="s">
        <v>2788</v>
      </c>
      <c r="G583" s="739"/>
      <c r="H583" s="739"/>
      <c r="I583" s="739" t="s">
        <v>1946</v>
      </c>
      <c r="J583" s="739" t="s">
        <v>1941</v>
      </c>
      <c r="K583" s="739" t="s">
        <v>1947</v>
      </c>
      <c r="L583" s="741">
        <v>4053.5</v>
      </c>
      <c r="M583" s="741">
        <v>33</v>
      </c>
      <c r="N583" s="742">
        <v>133765.5</v>
      </c>
    </row>
    <row r="584" spans="1:14" ht="14.4" customHeight="1" x14ac:dyDescent="0.3">
      <c r="A584" s="737" t="s">
        <v>606</v>
      </c>
      <c r="B584" s="738" t="s">
        <v>2778</v>
      </c>
      <c r="C584" s="739" t="s">
        <v>625</v>
      </c>
      <c r="D584" s="740" t="s">
        <v>626</v>
      </c>
      <c r="E584" s="739" t="s">
        <v>1939</v>
      </c>
      <c r="F584" s="740" t="s">
        <v>2788</v>
      </c>
      <c r="G584" s="739"/>
      <c r="H584" s="739"/>
      <c r="I584" s="739" t="s">
        <v>1948</v>
      </c>
      <c r="J584" s="739" t="s">
        <v>1941</v>
      </c>
      <c r="K584" s="739" t="s">
        <v>1949</v>
      </c>
      <c r="L584" s="741">
        <v>8109.2</v>
      </c>
      <c r="M584" s="741">
        <v>16</v>
      </c>
      <c r="N584" s="742">
        <v>129747.2</v>
      </c>
    </row>
    <row r="585" spans="1:14" ht="14.4" customHeight="1" x14ac:dyDescent="0.3">
      <c r="A585" s="737" t="s">
        <v>606</v>
      </c>
      <c r="B585" s="738" t="s">
        <v>2778</v>
      </c>
      <c r="C585" s="739" t="s">
        <v>625</v>
      </c>
      <c r="D585" s="740" t="s">
        <v>626</v>
      </c>
      <c r="E585" s="739" t="s">
        <v>1939</v>
      </c>
      <c r="F585" s="740" t="s">
        <v>2788</v>
      </c>
      <c r="G585" s="739"/>
      <c r="H585" s="739"/>
      <c r="I585" s="739" t="s">
        <v>1950</v>
      </c>
      <c r="J585" s="739" t="s">
        <v>1951</v>
      </c>
      <c r="K585" s="739" t="s">
        <v>1952</v>
      </c>
      <c r="L585" s="741">
        <v>8505.2000000000007</v>
      </c>
      <c r="M585" s="741">
        <v>1</v>
      </c>
      <c r="N585" s="742">
        <v>8505.2000000000007</v>
      </c>
    </row>
    <row r="586" spans="1:14" ht="14.4" customHeight="1" x14ac:dyDescent="0.3">
      <c r="A586" s="737" t="s">
        <v>606</v>
      </c>
      <c r="B586" s="738" t="s">
        <v>2778</v>
      </c>
      <c r="C586" s="739" t="s">
        <v>625</v>
      </c>
      <c r="D586" s="740" t="s">
        <v>626</v>
      </c>
      <c r="E586" s="739" t="s">
        <v>1953</v>
      </c>
      <c r="F586" s="740" t="s">
        <v>2789</v>
      </c>
      <c r="G586" s="739" t="s">
        <v>660</v>
      </c>
      <c r="H586" s="739" t="s">
        <v>1954</v>
      </c>
      <c r="I586" s="739" t="s">
        <v>1835</v>
      </c>
      <c r="J586" s="739" t="s">
        <v>1955</v>
      </c>
      <c r="K586" s="739"/>
      <c r="L586" s="741">
        <v>2820.64</v>
      </c>
      <c r="M586" s="741">
        <v>4</v>
      </c>
      <c r="N586" s="742">
        <v>11282.56</v>
      </c>
    </row>
    <row r="587" spans="1:14" ht="14.4" customHeight="1" x14ac:dyDescent="0.3">
      <c r="A587" s="737" t="s">
        <v>606</v>
      </c>
      <c r="B587" s="738" t="s">
        <v>2778</v>
      </c>
      <c r="C587" s="739" t="s">
        <v>625</v>
      </c>
      <c r="D587" s="740" t="s">
        <v>626</v>
      </c>
      <c r="E587" s="739" t="s">
        <v>1953</v>
      </c>
      <c r="F587" s="740" t="s">
        <v>2789</v>
      </c>
      <c r="G587" s="739" t="s">
        <v>660</v>
      </c>
      <c r="H587" s="739" t="s">
        <v>1956</v>
      </c>
      <c r="I587" s="739" t="s">
        <v>1956</v>
      </c>
      <c r="J587" s="739" t="s">
        <v>1957</v>
      </c>
      <c r="K587" s="739" t="s">
        <v>1958</v>
      </c>
      <c r="L587" s="741">
        <v>462893.2</v>
      </c>
      <c r="M587" s="741">
        <v>3</v>
      </c>
      <c r="N587" s="742">
        <v>1388679.6</v>
      </c>
    </row>
    <row r="588" spans="1:14" ht="14.4" customHeight="1" x14ac:dyDescent="0.3">
      <c r="A588" s="737" t="s">
        <v>606</v>
      </c>
      <c r="B588" s="738" t="s">
        <v>2778</v>
      </c>
      <c r="C588" s="739" t="s">
        <v>625</v>
      </c>
      <c r="D588" s="740" t="s">
        <v>626</v>
      </c>
      <c r="E588" s="739" t="s">
        <v>1953</v>
      </c>
      <c r="F588" s="740" t="s">
        <v>2789</v>
      </c>
      <c r="G588" s="739" t="s">
        <v>660</v>
      </c>
      <c r="H588" s="739" t="s">
        <v>1959</v>
      </c>
      <c r="I588" s="739" t="s">
        <v>1959</v>
      </c>
      <c r="J588" s="739" t="s">
        <v>1960</v>
      </c>
      <c r="K588" s="739" t="s">
        <v>1961</v>
      </c>
      <c r="L588" s="741">
        <v>115449.01</v>
      </c>
      <c r="M588" s="741">
        <v>1</v>
      </c>
      <c r="N588" s="742">
        <v>115449.01</v>
      </c>
    </row>
    <row r="589" spans="1:14" ht="14.4" customHeight="1" x14ac:dyDescent="0.3">
      <c r="A589" s="737" t="s">
        <v>606</v>
      </c>
      <c r="B589" s="738" t="s">
        <v>2778</v>
      </c>
      <c r="C589" s="739" t="s">
        <v>628</v>
      </c>
      <c r="D589" s="740" t="s">
        <v>629</v>
      </c>
      <c r="E589" s="739" t="s">
        <v>652</v>
      </c>
      <c r="F589" s="740" t="s">
        <v>2779</v>
      </c>
      <c r="G589" s="739" t="s">
        <v>660</v>
      </c>
      <c r="H589" s="739" t="s">
        <v>670</v>
      </c>
      <c r="I589" s="739" t="s">
        <v>671</v>
      </c>
      <c r="J589" s="739" t="s">
        <v>672</v>
      </c>
      <c r="K589" s="739" t="s">
        <v>673</v>
      </c>
      <c r="L589" s="741">
        <v>87.090714285714284</v>
      </c>
      <c r="M589" s="741">
        <v>14</v>
      </c>
      <c r="N589" s="742">
        <v>1219.27</v>
      </c>
    </row>
    <row r="590" spans="1:14" ht="14.4" customHeight="1" x14ac:dyDescent="0.3">
      <c r="A590" s="737" t="s">
        <v>606</v>
      </c>
      <c r="B590" s="738" t="s">
        <v>2778</v>
      </c>
      <c r="C590" s="739" t="s">
        <v>628</v>
      </c>
      <c r="D590" s="740" t="s">
        <v>629</v>
      </c>
      <c r="E590" s="739" t="s">
        <v>652</v>
      </c>
      <c r="F590" s="740" t="s">
        <v>2779</v>
      </c>
      <c r="G590" s="739" t="s">
        <v>660</v>
      </c>
      <c r="H590" s="739" t="s">
        <v>674</v>
      </c>
      <c r="I590" s="739" t="s">
        <v>675</v>
      </c>
      <c r="J590" s="739" t="s">
        <v>676</v>
      </c>
      <c r="K590" s="739" t="s">
        <v>677</v>
      </c>
      <c r="L590" s="741">
        <v>96.819999999999951</v>
      </c>
      <c r="M590" s="741">
        <v>1</v>
      </c>
      <c r="N590" s="742">
        <v>96.819999999999951</v>
      </c>
    </row>
    <row r="591" spans="1:14" ht="14.4" customHeight="1" x14ac:dyDescent="0.3">
      <c r="A591" s="737" t="s">
        <v>606</v>
      </c>
      <c r="B591" s="738" t="s">
        <v>2778</v>
      </c>
      <c r="C591" s="739" t="s">
        <v>628</v>
      </c>
      <c r="D591" s="740" t="s">
        <v>629</v>
      </c>
      <c r="E591" s="739" t="s">
        <v>652</v>
      </c>
      <c r="F591" s="740" t="s">
        <v>2779</v>
      </c>
      <c r="G591" s="739" t="s">
        <v>660</v>
      </c>
      <c r="H591" s="739" t="s">
        <v>1962</v>
      </c>
      <c r="I591" s="739" t="s">
        <v>1963</v>
      </c>
      <c r="J591" s="739" t="s">
        <v>1964</v>
      </c>
      <c r="K591" s="739" t="s">
        <v>1965</v>
      </c>
      <c r="L591" s="741">
        <v>64.540000000000006</v>
      </c>
      <c r="M591" s="741">
        <v>1</v>
      </c>
      <c r="N591" s="742">
        <v>64.540000000000006</v>
      </c>
    </row>
    <row r="592" spans="1:14" ht="14.4" customHeight="1" x14ac:dyDescent="0.3">
      <c r="A592" s="737" t="s">
        <v>606</v>
      </c>
      <c r="B592" s="738" t="s">
        <v>2778</v>
      </c>
      <c r="C592" s="739" t="s">
        <v>628</v>
      </c>
      <c r="D592" s="740" t="s">
        <v>629</v>
      </c>
      <c r="E592" s="739" t="s">
        <v>652</v>
      </c>
      <c r="F592" s="740" t="s">
        <v>2779</v>
      </c>
      <c r="G592" s="739" t="s">
        <v>660</v>
      </c>
      <c r="H592" s="739" t="s">
        <v>1027</v>
      </c>
      <c r="I592" s="739" t="s">
        <v>1028</v>
      </c>
      <c r="J592" s="739" t="s">
        <v>1029</v>
      </c>
      <c r="K592" s="739" t="s">
        <v>1030</v>
      </c>
      <c r="L592" s="741">
        <v>66.03</v>
      </c>
      <c r="M592" s="741">
        <v>4</v>
      </c>
      <c r="N592" s="742">
        <v>264.12</v>
      </c>
    </row>
    <row r="593" spans="1:14" ht="14.4" customHeight="1" x14ac:dyDescent="0.3">
      <c r="A593" s="737" t="s">
        <v>606</v>
      </c>
      <c r="B593" s="738" t="s">
        <v>2778</v>
      </c>
      <c r="C593" s="739" t="s">
        <v>628</v>
      </c>
      <c r="D593" s="740" t="s">
        <v>629</v>
      </c>
      <c r="E593" s="739" t="s">
        <v>652</v>
      </c>
      <c r="F593" s="740" t="s">
        <v>2779</v>
      </c>
      <c r="G593" s="739" t="s">
        <v>660</v>
      </c>
      <c r="H593" s="739" t="s">
        <v>1042</v>
      </c>
      <c r="I593" s="739" t="s">
        <v>1042</v>
      </c>
      <c r="J593" s="739" t="s">
        <v>1043</v>
      </c>
      <c r="K593" s="739" t="s">
        <v>1044</v>
      </c>
      <c r="L593" s="741">
        <v>36.61</v>
      </c>
      <c r="M593" s="741">
        <v>2</v>
      </c>
      <c r="N593" s="742">
        <v>73.22</v>
      </c>
    </row>
    <row r="594" spans="1:14" ht="14.4" customHeight="1" x14ac:dyDescent="0.3">
      <c r="A594" s="737" t="s">
        <v>606</v>
      </c>
      <c r="B594" s="738" t="s">
        <v>2778</v>
      </c>
      <c r="C594" s="739" t="s">
        <v>628</v>
      </c>
      <c r="D594" s="740" t="s">
        <v>629</v>
      </c>
      <c r="E594" s="739" t="s">
        <v>652</v>
      </c>
      <c r="F594" s="740" t="s">
        <v>2779</v>
      </c>
      <c r="G594" s="739" t="s">
        <v>660</v>
      </c>
      <c r="H594" s="739" t="s">
        <v>1966</v>
      </c>
      <c r="I594" s="739" t="s">
        <v>1967</v>
      </c>
      <c r="J594" s="739" t="s">
        <v>1968</v>
      </c>
      <c r="K594" s="739" t="s">
        <v>1969</v>
      </c>
      <c r="L594" s="741">
        <v>70.389999999999986</v>
      </c>
      <c r="M594" s="741">
        <v>1</v>
      </c>
      <c r="N594" s="742">
        <v>70.389999999999986</v>
      </c>
    </row>
    <row r="595" spans="1:14" ht="14.4" customHeight="1" x14ac:dyDescent="0.3">
      <c r="A595" s="737" t="s">
        <v>606</v>
      </c>
      <c r="B595" s="738" t="s">
        <v>2778</v>
      </c>
      <c r="C595" s="739" t="s">
        <v>628</v>
      </c>
      <c r="D595" s="740" t="s">
        <v>629</v>
      </c>
      <c r="E595" s="739" t="s">
        <v>652</v>
      </c>
      <c r="F595" s="740" t="s">
        <v>2779</v>
      </c>
      <c r="G595" s="739" t="s">
        <v>660</v>
      </c>
      <c r="H595" s="739" t="s">
        <v>1806</v>
      </c>
      <c r="I595" s="739" t="s">
        <v>1807</v>
      </c>
      <c r="J595" s="739" t="s">
        <v>1058</v>
      </c>
      <c r="K595" s="739" t="s">
        <v>1808</v>
      </c>
      <c r="L595" s="741">
        <v>210.02000000000007</v>
      </c>
      <c r="M595" s="741">
        <v>1</v>
      </c>
      <c r="N595" s="742">
        <v>210.02000000000007</v>
      </c>
    </row>
    <row r="596" spans="1:14" ht="14.4" customHeight="1" x14ac:dyDescent="0.3">
      <c r="A596" s="737" t="s">
        <v>606</v>
      </c>
      <c r="B596" s="738" t="s">
        <v>2778</v>
      </c>
      <c r="C596" s="739" t="s">
        <v>628</v>
      </c>
      <c r="D596" s="740" t="s">
        <v>629</v>
      </c>
      <c r="E596" s="739" t="s">
        <v>652</v>
      </c>
      <c r="F596" s="740" t="s">
        <v>2779</v>
      </c>
      <c r="G596" s="739" t="s">
        <v>660</v>
      </c>
      <c r="H596" s="739" t="s">
        <v>1813</v>
      </c>
      <c r="I596" s="739" t="s">
        <v>1814</v>
      </c>
      <c r="J596" s="739" t="s">
        <v>1815</v>
      </c>
      <c r="K596" s="739" t="s">
        <v>1816</v>
      </c>
      <c r="L596" s="741">
        <v>37.400000000000013</v>
      </c>
      <c r="M596" s="741">
        <v>1</v>
      </c>
      <c r="N596" s="742">
        <v>37.400000000000013</v>
      </c>
    </row>
    <row r="597" spans="1:14" ht="14.4" customHeight="1" x14ac:dyDescent="0.3">
      <c r="A597" s="737" t="s">
        <v>606</v>
      </c>
      <c r="B597" s="738" t="s">
        <v>2778</v>
      </c>
      <c r="C597" s="739" t="s">
        <v>628</v>
      </c>
      <c r="D597" s="740" t="s">
        <v>629</v>
      </c>
      <c r="E597" s="739" t="s">
        <v>652</v>
      </c>
      <c r="F597" s="740" t="s">
        <v>2779</v>
      </c>
      <c r="G597" s="739" t="s">
        <v>660</v>
      </c>
      <c r="H597" s="739" t="s">
        <v>1469</v>
      </c>
      <c r="I597" s="739" t="s">
        <v>1470</v>
      </c>
      <c r="J597" s="739" t="s">
        <v>1471</v>
      </c>
      <c r="K597" s="739" t="s">
        <v>1472</v>
      </c>
      <c r="L597" s="741">
        <v>69.719999999999985</v>
      </c>
      <c r="M597" s="741">
        <v>1</v>
      </c>
      <c r="N597" s="742">
        <v>69.719999999999985</v>
      </c>
    </row>
    <row r="598" spans="1:14" ht="14.4" customHeight="1" x14ac:dyDescent="0.3">
      <c r="A598" s="737" t="s">
        <v>606</v>
      </c>
      <c r="B598" s="738" t="s">
        <v>2778</v>
      </c>
      <c r="C598" s="739" t="s">
        <v>628</v>
      </c>
      <c r="D598" s="740" t="s">
        <v>629</v>
      </c>
      <c r="E598" s="739" t="s">
        <v>652</v>
      </c>
      <c r="F598" s="740" t="s">
        <v>2779</v>
      </c>
      <c r="G598" s="739" t="s">
        <v>660</v>
      </c>
      <c r="H598" s="739" t="s">
        <v>754</v>
      </c>
      <c r="I598" s="739" t="s">
        <v>755</v>
      </c>
      <c r="J598" s="739" t="s">
        <v>756</v>
      </c>
      <c r="K598" s="739" t="s">
        <v>757</v>
      </c>
      <c r="L598" s="741">
        <v>29.920000000000019</v>
      </c>
      <c r="M598" s="741">
        <v>1</v>
      </c>
      <c r="N598" s="742">
        <v>29.920000000000019</v>
      </c>
    </row>
    <row r="599" spans="1:14" ht="14.4" customHeight="1" x14ac:dyDescent="0.3">
      <c r="A599" s="737" t="s">
        <v>606</v>
      </c>
      <c r="B599" s="738" t="s">
        <v>2778</v>
      </c>
      <c r="C599" s="739" t="s">
        <v>628</v>
      </c>
      <c r="D599" s="740" t="s">
        <v>629</v>
      </c>
      <c r="E599" s="739" t="s">
        <v>652</v>
      </c>
      <c r="F599" s="740" t="s">
        <v>2779</v>
      </c>
      <c r="G599" s="739" t="s">
        <v>660</v>
      </c>
      <c r="H599" s="739" t="s">
        <v>1487</v>
      </c>
      <c r="I599" s="739" t="s">
        <v>1488</v>
      </c>
      <c r="J599" s="739" t="s">
        <v>1489</v>
      </c>
      <c r="K599" s="739" t="s">
        <v>1490</v>
      </c>
      <c r="L599" s="741">
        <v>290.5</v>
      </c>
      <c r="M599" s="741">
        <v>6</v>
      </c>
      <c r="N599" s="742">
        <v>1743</v>
      </c>
    </row>
    <row r="600" spans="1:14" ht="14.4" customHeight="1" x14ac:dyDescent="0.3">
      <c r="A600" s="737" t="s">
        <v>606</v>
      </c>
      <c r="B600" s="738" t="s">
        <v>2778</v>
      </c>
      <c r="C600" s="739" t="s">
        <v>628</v>
      </c>
      <c r="D600" s="740" t="s">
        <v>629</v>
      </c>
      <c r="E600" s="739" t="s">
        <v>652</v>
      </c>
      <c r="F600" s="740" t="s">
        <v>2779</v>
      </c>
      <c r="G600" s="739" t="s">
        <v>660</v>
      </c>
      <c r="H600" s="739" t="s">
        <v>765</v>
      </c>
      <c r="I600" s="739" t="s">
        <v>714</v>
      </c>
      <c r="J600" s="739" t="s">
        <v>766</v>
      </c>
      <c r="K600" s="739" t="s">
        <v>767</v>
      </c>
      <c r="L600" s="741">
        <v>23.700549415606304</v>
      </c>
      <c r="M600" s="741">
        <v>24</v>
      </c>
      <c r="N600" s="742">
        <v>568.81318597455129</v>
      </c>
    </row>
    <row r="601" spans="1:14" ht="14.4" customHeight="1" x14ac:dyDescent="0.3">
      <c r="A601" s="737" t="s">
        <v>606</v>
      </c>
      <c r="B601" s="738" t="s">
        <v>2778</v>
      </c>
      <c r="C601" s="739" t="s">
        <v>628</v>
      </c>
      <c r="D601" s="740" t="s">
        <v>629</v>
      </c>
      <c r="E601" s="739" t="s">
        <v>652</v>
      </c>
      <c r="F601" s="740" t="s">
        <v>2779</v>
      </c>
      <c r="G601" s="739" t="s">
        <v>660</v>
      </c>
      <c r="H601" s="739" t="s">
        <v>1168</v>
      </c>
      <c r="I601" s="739" t="s">
        <v>1169</v>
      </c>
      <c r="J601" s="739" t="s">
        <v>1170</v>
      </c>
      <c r="K601" s="739" t="s">
        <v>1171</v>
      </c>
      <c r="L601" s="741">
        <v>50.160000000000004</v>
      </c>
      <c r="M601" s="741">
        <v>7</v>
      </c>
      <c r="N601" s="742">
        <v>351.12</v>
      </c>
    </row>
    <row r="602" spans="1:14" ht="14.4" customHeight="1" x14ac:dyDescent="0.3">
      <c r="A602" s="737" t="s">
        <v>606</v>
      </c>
      <c r="B602" s="738" t="s">
        <v>2778</v>
      </c>
      <c r="C602" s="739" t="s">
        <v>628</v>
      </c>
      <c r="D602" s="740" t="s">
        <v>629</v>
      </c>
      <c r="E602" s="739" t="s">
        <v>652</v>
      </c>
      <c r="F602" s="740" t="s">
        <v>2779</v>
      </c>
      <c r="G602" s="739" t="s">
        <v>660</v>
      </c>
      <c r="H602" s="739" t="s">
        <v>792</v>
      </c>
      <c r="I602" s="739" t="s">
        <v>793</v>
      </c>
      <c r="J602" s="739" t="s">
        <v>794</v>
      </c>
      <c r="K602" s="739" t="s">
        <v>795</v>
      </c>
      <c r="L602" s="741">
        <v>18.670000000000009</v>
      </c>
      <c r="M602" s="741">
        <v>2</v>
      </c>
      <c r="N602" s="742">
        <v>37.340000000000018</v>
      </c>
    </row>
    <row r="603" spans="1:14" ht="14.4" customHeight="1" x14ac:dyDescent="0.3">
      <c r="A603" s="737" t="s">
        <v>606</v>
      </c>
      <c r="B603" s="738" t="s">
        <v>2778</v>
      </c>
      <c r="C603" s="739" t="s">
        <v>628</v>
      </c>
      <c r="D603" s="740" t="s">
        <v>629</v>
      </c>
      <c r="E603" s="739" t="s">
        <v>652</v>
      </c>
      <c r="F603" s="740" t="s">
        <v>2779</v>
      </c>
      <c r="G603" s="739" t="s">
        <v>660</v>
      </c>
      <c r="H603" s="739" t="s">
        <v>836</v>
      </c>
      <c r="I603" s="739" t="s">
        <v>714</v>
      </c>
      <c r="J603" s="739" t="s">
        <v>837</v>
      </c>
      <c r="K603" s="739"/>
      <c r="L603" s="741">
        <v>162.20311016756386</v>
      </c>
      <c r="M603" s="741">
        <v>2</v>
      </c>
      <c r="N603" s="742">
        <v>324.40622033512773</v>
      </c>
    </row>
    <row r="604" spans="1:14" ht="14.4" customHeight="1" x14ac:dyDescent="0.3">
      <c r="A604" s="737" t="s">
        <v>606</v>
      </c>
      <c r="B604" s="738" t="s">
        <v>2778</v>
      </c>
      <c r="C604" s="739" t="s">
        <v>628</v>
      </c>
      <c r="D604" s="740" t="s">
        <v>629</v>
      </c>
      <c r="E604" s="739" t="s">
        <v>652</v>
      </c>
      <c r="F604" s="740" t="s">
        <v>2779</v>
      </c>
      <c r="G604" s="739" t="s">
        <v>660</v>
      </c>
      <c r="H604" s="739" t="s">
        <v>1970</v>
      </c>
      <c r="I604" s="739" t="s">
        <v>1970</v>
      </c>
      <c r="J604" s="739" t="s">
        <v>1971</v>
      </c>
      <c r="K604" s="739" t="s">
        <v>1972</v>
      </c>
      <c r="L604" s="741">
        <v>248.25000000000011</v>
      </c>
      <c r="M604" s="741">
        <v>1</v>
      </c>
      <c r="N604" s="742">
        <v>248.25000000000011</v>
      </c>
    </row>
    <row r="605" spans="1:14" ht="14.4" customHeight="1" x14ac:dyDescent="0.3">
      <c r="A605" s="737" t="s">
        <v>606</v>
      </c>
      <c r="B605" s="738" t="s">
        <v>2778</v>
      </c>
      <c r="C605" s="739" t="s">
        <v>628</v>
      </c>
      <c r="D605" s="740" t="s">
        <v>629</v>
      </c>
      <c r="E605" s="739" t="s">
        <v>652</v>
      </c>
      <c r="F605" s="740" t="s">
        <v>2779</v>
      </c>
      <c r="G605" s="739" t="s">
        <v>660</v>
      </c>
      <c r="H605" s="739" t="s">
        <v>866</v>
      </c>
      <c r="I605" s="739" t="s">
        <v>866</v>
      </c>
      <c r="J605" s="739" t="s">
        <v>867</v>
      </c>
      <c r="K605" s="739" t="s">
        <v>868</v>
      </c>
      <c r="L605" s="741">
        <v>40.520000000000003</v>
      </c>
      <c r="M605" s="741">
        <v>1</v>
      </c>
      <c r="N605" s="742">
        <v>40.520000000000003</v>
      </c>
    </row>
    <row r="606" spans="1:14" ht="14.4" customHeight="1" x14ac:dyDescent="0.3">
      <c r="A606" s="737" t="s">
        <v>606</v>
      </c>
      <c r="B606" s="738" t="s">
        <v>2778</v>
      </c>
      <c r="C606" s="739" t="s">
        <v>628</v>
      </c>
      <c r="D606" s="740" t="s">
        <v>629</v>
      </c>
      <c r="E606" s="739" t="s">
        <v>652</v>
      </c>
      <c r="F606" s="740" t="s">
        <v>2779</v>
      </c>
      <c r="G606" s="739" t="s">
        <v>871</v>
      </c>
      <c r="H606" s="739" t="s">
        <v>880</v>
      </c>
      <c r="I606" s="739" t="s">
        <v>881</v>
      </c>
      <c r="J606" s="739" t="s">
        <v>882</v>
      </c>
      <c r="K606" s="739" t="s">
        <v>883</v>
      </c>
      <c r="L606" s="741">
        <v>81.25</v>
      </c>
      <c r="M606" s="741">
        <v>2</v>
      </c>
      <c r="N606" s="742">
        <v>162.5</v>
      </c>
    </row>
    <row r="607" spans="1:14" ht="14.4" customHeight="1" x14ac:dyDescent="0.3">
      <c r="A607" s="737" t="s">
        <v>606</v>
      </c>
      <c r="B607" s="738" t="s">
        <v>2778</v>
      </c>
      <c r="C607" s="739" t="s">
        <v>631</v>
      </c>
      <c r="D607" s="740" t="s">
        <v>632</v>
      </c>
      <c r="E607" s="739" t="s">
        <v>652</v>
      </c>
      <c r="F607" s="740" t="s">
        <v>2779</v>
      </c>
      <c r="G607" s="739"/>
      <c r="H607" s="739" t="s">
        <v>1348</v>
      </c>
      <c r="I607" s="739" t="s">
        <v>1349</v>
      </c>
      <c r="J607" s="739" t="s">
        <v>1350</v>
      </c>
      <c r="K607" s="739"/>
      <c r="L607" s="741">
        <v>72.040000000000006</v>
      </c>
      <c r="M607" s="741">
        <v>20</v>
      </c>
      <c r="N607" s="742">
        <v>1440.8000000000002</v>
      </c>
    </row>
    <row r="608" spans="1:14" ht="14.4" customHeight="1" x14ac:dyDescent="0.3">
      <c r="A608" s="737" t="s">
        <v>606</v>
      </c>
      <c r="B608" s="738" t="s">
        <v>2778</v>
      </c>
      <c r="C608" s="739" t="s">
        <v>631</v>
      </c>
      <c r="D608" s="740" t="s">
        <v>632</v>
      </c>
      <c r="E608" s="739" t="s">
        <v>652</v>
      </c>
      <c r="F608" s="740" t="s">
        <v>2779</v>
      </c>
      <c r="G608" s="739"/>
      <c r="H608" s="739" t="s">
        <v>1973</v>
      </c>
      <c r="I608" s="739" t="s">
        <v>1974</v>
      </c>
      <c r="J608" s="739" t="s">
        <v>1975</v>
      </c>
      <c r="K608" s="739" t="s">
        <v>1976</v>
      </c>
      <c r="L608" s="741">
        <v>89.44999999999996</v>
      </c>
      <c r="M608" s="741">
        <v>1</v>
      </c>
      <c r="N608" s="742">
        <v>89.44999999999996</v>
      </c>
    </row>
    <row r="609" spans="1:14" ht="14.4" customHeight="1" x14ac:dyDescent="0.3">
      <c r="A609" s="737" t="s">
        <v>606</v>
      </c>
      <c r="B609" s="738" t="s">
        <v>2778</v>
      </c>
      <c r="C609" s="739" t="s">
        <v>631</v>
      </c>
      <c r="D609" s="740" t="s">
        <v>632</v>
      </c>
      <c r="E609" s="739" t="s">
        <v>652</v>
      </c>
      <c r="F609" s="740" t="s">
        <v>2779</v>
      </c>
      <c r="G609" s="739"/>
      <c r="H609" s="739" t="s">
        <v>1351</v>
      </c>
      <c r="I609" s="739" t="s">
        <v>1352</v>
      </c>
      <c r="J609" s="739" t="s">
        <v>1353</v>
      </c>
      <c r="K609" s="739" t="s">
        <v>1354</v>
      </c>
      <c r="L609" s="741">
        <v>42.930000000000007</v>
      </c>
      <c r="M609" s="741">
        <v>3</v>
      </c>
      <c r="N609" s="742">
        <v>128.79000000000002</v>
      </c>
    </row>
    <row r="610" spans="1:14" ht="14.4" customHeight="1" x14ac:dyDescent="0.3">
      <c r="A610" s="737" t="s">
        <v>606</v>
      </c>
      <c r="B610" s="738" t="s">
        <v>2778</v>
      </c>
      <c r="C610" s="739" t="s">
        <v>631</v>
      </c>
      <c r="D610" s="740" t="s">
        <v>632</v>
      </c>
      <c r="E610" s="739" t="s">
        <v>652</v>
      </c>
      <c r="F610" s="740" t="s">
        <v>2779</v>
      </c>
      <c r="G610" s="739"/>
      <c r="H610" s="739" t="s">
        <v>1977</v>
      </c>
      <c r="I610" s="739" t="s">
        <v>1977</v>
      </c>
      <c r="J610" s="739" t="s">
        <v>1247</v>
      </c>
      <c r="K610" s="739" t="s">
        <v>1978</v>
      </c>
      <c r="L610" s="741">
        <v>103.31999999999998</v>
      </c>
      <c r="M610" s="741">
        <v>1</v>
      </c>
      <c r="N610" s="742">
        <v>103.31999999999998</v>
      </c>
    </row>
    <row r="611" spans="1:14" ht="14.4" customHeight="1" x14ac:dyDescent="0.3">
      <c r="A611" s="737" t="s">
        <v>606</v>
      </c>
      <c r="B611" s="738" t="s">
        <v>2778</v>
      </c>
      <c r="C611" s="739" t="s">
        <v>631</v>
      </c>
      <c r="D611" s="740" t="s">
        <v>632</v>
      </c>
      <c r="E611" s="739" t="s">
        <v>652</v>
      </c>
      <c r="F611" s="740" t="s">
        <v>2779</v>
      </c>
      <c r="G611" s="739" t="s">
        <v>660</v>
      </c>
      <c r="H611" s="739" t="s">
        <v>661</v>
      </c>
      <c r="I611" s="739" t="s">
        <v>661</v>
      </c>
      <c r="J611" s="739" t="s">
        <v>662</v>
      </c>
      <c r="K611" s="739" t="s">
        <v>663</v>
      </c>
      <c r="L611" s="741">
        <v>171.60000016413588</v>
      </c>
      <c r="M611" s="741">
        <v>58</v>
      </c>
      <c r="N611" s="742">
        <v>9952.8000095198804</v>
      </c>
    </row>
    <row r="612" spans="1:14" ht="14.4" customHeight="1" x14ac:dyDescent="0.3">
      <c r="A612" s="737" t="s">
        <v>606</v>
      </c>
      <c r="B612" s="738" t="s">
        <v>2778</v>
      </c>
      <c r="C612" s="739" t="s">
        <v>631</v>
      </c>
      <c r="D612" s="740" t="s">
        <v>632</v>
      </c>
      <c r="E612" s="739" t="s">
        <v>652</v>
      </c>
      <c r="F612" s="740" t="s">
        <v>2779</v>
      </c>
      <c r="G612" s="739" t="s">
        <v>660</v>
      </c>
      <c r="H612" s="739" t="s">
        <v>1979</v>
      </c>
      <c r="I612" s="739" t="s">
        <v>1979</v>
      </c>
      <c r="J612" s="739" t="s">
        <v>1980</v>
      </c>
      <c r="K612" s="739" t="s">
        <v>1981</v>
      </c>
      <c r="L612" s="741">
        <v>173.6899997614662</v>
      </c>
      <c r="M612" s="741">
        <v>4</v>
      </c>
      <c r="N612" s="742">
        <v>694.75999904586479</v>
      </c>
    </row>
    <row r="613" spans="1:14" ht="14.4" customHeight="1" x14ac:dyDescent="0.3">
      <c r="A613" s="737" t="s">
        <v>606</v>
      </c>
      <c r="B613" s="738" t="s">
        <v>2778</v>
      </c>
      <c r="C613" s="739" t="s">
        <v>631</v>
      </c>
      <c r="D613" s="740" t="s">
        <v>632</v>
      </c>
      <c r="E613" s="739" t="s">
        <v>652</v>
      </c>
      <c r="F613" s="740" t="s">
        <v>2779</v>
      </c>
      <c r="G613" s="739" t="s">
        <v>660</v>
      </c>
      <c r="H613" s="739" t="s">
        <v>664</v>
      </c>
      <c r="I613" s="739" t="s">
        <v>664</v>
      </c>
      <c r="J613" s="739" t="s">
        <v>662</v>
      </c>
      <c r="K613" s="739" t="s">
        <v>665</v>
      </c>
      <c r="L613" s="741">
        <v>92.949999207899566</v>
      </c>
      <c r="M613" s="741">
        <v>32</v>
      </c>
      <c r="N613" s="742">
        <v>2974.3999746527861</v>
      </c>
    </row>
    <row r="614" spans="1:14" ht="14.4" customHeight="1" x14ac:dyDescent="0.3">
      <c r="A614" s="737" t="s">
        <v>606</v>
      </c>
      <c r="B614" s="738" t="s">
        <v>2778</v>
      </c>
      <c r="C614" s="739" t="s">
        <v>631</v>
      </c>
      <c r="D614" s="740" t="s">
        <v>632</v>
      </c>
      <c r="E614" s="739" t="s">
        <v>652</v>
      </c>
      <c r="F614" s="740" t="s">
        <v>2779</v>
      </c>
      <c r="G614" s="739" t="s">
        <v>660</v>
      </c>
      <c r="H614" s="739" t="s">
        <v>1789</v>
      </c>
      <c r="I614" s="739" t="s">
        <v>1789</v>
      </c>
      <c r="J614" s="739" t="s">
        <v>662</v>
      </c>
      <c r="K614" s="739" t="s">
        <v>1790</v>
      </c>
      <c r="L614" s="741">
        <v>93.5</v>
      </c>
      <c r="M614" s="741">
        <v>24</v>
      </c>
      <c r="N614" s="742">
        <v>2244</v>
      </c>
    </row>
    <row r="615" spans="1:14" ht="14.4" customHeight="1" x14ac:dyDescent="0.3">
      <c r="A615" s="737" t="s">
        <v>606</v>
      </c>
      <c r="B615" s="738" t="s">
        <v>2778</v>
      </c>
      <c r="C615" s="739" t="s">
        <v>631</v>
      </c>
      <c r="D615" s="740" t="s">
        <v>632</v>
      </c>
      <c r="E615" s="739" t="s">
        <v>652</v>
      </c>
      <c r="F615" s="740" t="s">
        <v>2779</v>
      </c>
      <c r="G615" s="739" t="s">
        <v>660</v>
      </c>
      <c r="H615" s="739" t="s">
        <v>666</v>
      </c>
      <c r="I615" s="739" t="s">
        <v>667</v>
      </c>
      <c r="J615" s="739" t="s">
        <v>668</v>
      </c>
      <c r="K615" s="739" t="s">
        <v>669</v>
      </c>
      <c r="L615" s="741">
        <v>40.779999999999994</v>
      </c>
      <c r="M615" s="741">
        <v>6</v>
      </c>
      <c r="N615" s="742">
        <v>244.67999999999998</v>
      </c>
    </row>
    <row r="616" spans="1:14" ht="14.4" customHeight="1" x14ac:dyDescent="0.3">
      <c r="A616" s="737" t="s">
        <v>606</v>
      </c>
      <c r="B616" s="738" t="s">
        <v>2778</v>
      </c>
      <c r="C616" s="739" t="s">
        <v>631</v>
      </c>
      <c r="D616" s="740" t="s">
        <v>632</v>
      </c>
      <c r="E616" s="739" t="s">
        <v>652</v>
      </c>
      <c r="F616" s="740" t="s">
        <v>2779</v>
      </c>
      <c r="G616" s="739" t="s">
        <v>660</v>
      </c>
      <c r="H616" s="739" t="s">
        <v>1362</v>
      </c>
      <c r="I616" s="739" t="s">
        <v>1362</v>
      </c>
      <c r="J616" s="739" t="s">
        <v>722</v>
      </c>
      <c r="K616" s="739" t="s">
        <v>1363</v>
      </c>
      <c r="L616" s="741">
        <v>73.439960690836443</v>
      </c>
      <c r="M616" s="741">
        <v>2</v>
      </c>
      <c r="N616" s="742">
        <v>146.87992138167289</v>
      </c>
    </row>
    <row r="617" spans="1:14" ht="14.4" customHeight="1" x14ac:dyDescent="0.3">
      <c r="A617" s="737" t="s">
        <v>606</v>
      </c>
      <c r="B617" s="738" t="s">
        <v>2778</v>
      </c>
      <c r="C617" s="739" t="s">
        <v>631</v>
      </c>
      <c r="D617" s="740" t="s">
        <v>632</v>
      </c>
      <c r="E617" s="739" t="s">
        <v>652</v>
      </c>
      <c r="F617" s="740" t="s">
        <v>2779</v>
      </c>
      <c r="G617" s="739" t="s">
        <v>660</v>
      </c>
      <c r="H617" s="739" t="s">
        <v>670</v>
      </c>
      <c r="I617" s="739" t="s">
        <v>671</v>
      </c>
      <c r="J617" s="739" t="s">
        <v>672</v>
      </c>
      <c r="K617" s="739" t="s">
        <v>673</v>
      </c>
      <c r="L617" s="741">
        <v>87.03</v>
      </c>
      <c r="M617" s="741">
        <v>2</v>
      </c>
      <c r="N617" s="742">
        <v>174.06</v>
      </c>
    </row>
    <row r="618" spans="1:14" ht="14.4" customHeight="1" x14ac:dyDescent="0.3">
      <c r="A618" s="737" t="s">
        <v>606</v>
      </c>
      <c r="B618" s="738" t="s">
        <v>2778</v>
      </c>
      <c r="C618" s="739" t="s">
        <v>631</v>
      </c>
      <c r="D618" s="740" t="s">
        <v>632</v>
      </c>
      <c r="E618" s="739" t="s">
        <v>652</v>
      </c>
      <c r="F618" s="740" t="s">
        <v>2779</v>
      </c>
      <c r="G618" s="739" t="s">
        <v>660</v>
      </c>
      <c r="H618" s="739" t="s">
        <v>674</v>
      </c>
      <c r="I618" s="739" t="s">
        <v>675</v>
      </c>
      <c r="J618" s="739" t="s">
        <v>676</v>
      </c>
      <c r="K618" s="739" t="s">
        <v>677</v>
      </c>
      <c r="L618" s="741">
        <v>96.819988327441564</v>
      </c>
      <c r="M618" s="741">
        <v>68</v>
      </c>
      <c r="N618" s="742">
        <v>6583.759206266026</v>
      </c>
    </row>
    <row r="619" spans="1:14" ht="14.4" customHeight="1" x14ac:dyDescent="0.3">
      <c r="A619" s="737" t="s">
        <v>606</v>
      </c>
      <c r="B619" s="738" t="s">
        <v>2778</v>
      </c>
      <c r="C619" s="739" t="s">
        <v>631</v>
      </c>
      <c r="D619" s="740" t="s">
        <v>632</v>
      </c>
      <c r="E619" s="739" t="s">
        <v>652</v>
      </c>
      <c r="F619" s="740" t="s">
        <v>2779</v>
      </c>
      <c r="G619" s="739" t="s">
        <v>660</v>
      </c>
      <c r="H619" s="739" t="s">
        <v>678</v>
      </c>
      <c r="I619" s="739" t="s">
        <v>679</v>
      </c>
      <c r="J619" s="739" t="s">
        <v>680</v>
      </c>
      <c r="K619" s="739" t="s">
        <v>681</v>
      </c>
      <c r="L619" s="741">
        <v>76.143264094613627</v>
      </c>
      <c r="M619" s="741">
        <v>7</v>
      </c>
      <c r="N619" s="742">
        <v>533.00284866229538</v>
      </c>
    </row>
    <row r="620" spans="1:14" ht="14.4" customHeight="1" x14ac:dyDescent="0.3">
      <c r="A620" s="737" t="s">
        <v>606</v>
      </c>
      <c r="B620" s="738" t="s">
        <v>2778</v>
      </c>
      <c r="C620" s="739" t="s">
        <v>631</v>
      </c>
      <c r="D620" s="740" t="s">
        <v>632</v>
      </c>
      <c r="E620" s="739" t="s">
        <v>652</v>
      </c>
      <c r="F620" s="740" t="s">
        <v>2779</v>
      </c>
      <c r="G620" s="739" t="s">
        <v>660</v>
      </c>
      <c r="H620" s="739" t="s">
        <v>1982</v>
      </c>
      <c r="I620" s="739" t="s">
        <v>1983</v>
      </c>
      <c r="J620" s="739" t="s">
        <v>1984</v>
      </c>
      <c r="K620" s="739" t="s">
        <v>1985</v>
      </c>
      <c r="L620" s="741">
        <v>89.88</v>
      </c>
      <c r="M620" s="741">
        <v>3</v>
      </c>
      <c r="N620" s="742">
        <v>269.64</v>
      </c>
    </row>
    <row r="621" spans="1:14" ht="14.4" customHeight="1" x14ac:dyDescent="0.3">
      <c r="A621" s="737" t="s">
        <v>606</v>
      </c>
      <c r="B621" s="738" t="s">
        <v>2778</v>
      </c>
      <c r="C621" s="739" t="s">
        <v>631</v>
      </c>
      <c r="D621" s="740" t="s">
        <v>632</v>
      </c>
      <c r="E621" s="739" t="s">
        <v>652</v>
      </c>
      <c r="F621" s="740" t="s">
        <v>2779</v>
      </c>
      <c r="G621" s="739" t="s">
        <v>660</v>
      </c>
      <c r="H621" s="739" t="s">
        <v>1986</v>
      </c>
      <c r="I621" s="739" t="s">
        <v>1987</v>
      </c>
      <c r="J621" s="739" t="s">
        <v>1988</v>
      </c>
      <c r="K621" s="739" t="s">
        <v>1989</v>
      </c>
      <c r="L621" s="741">
        <v>28.189999999999998</v>
      </c>
      <c r="M621" s="741">
        <v>35</v>
      </c>
      <c r="N621" s="742">
        <v>986.64999999999986</v>
      </c>
    </row>
    <row r="622" spans="1:14" ht="14.4" customHeight="1" x14ac:dyDescent="0.3">
      <c r="A622" s="737" t="s">
        <v>606</v>
      </c>
      <c r="B622" s="738" t="s">
        <v>2778</v>
      </c>
      <c r="C622" s="739" t="s">
        <v>631</v>
      </c>
      <c r="D622" s="740" t="s">
        <v>632</v>
      </c>
      <c r="E622" s="739" t="s">
        <v>652</v>
      </c>
      <c r="F622" s="740" t="s">
        <v>2779</v>
      </c>
      <c r="G622" s="739" t="s">
        <v>660</v>
      </c>
      <c r="H622" s="739" t="s">
        <v>686</v>
      </c>
      <c r="I622" s="739" t="s">
        <v>687</v>
      </c>
      <c r="J622" s="739" t="s">
        <v>688</v>
      </c>
      <c r="K622" s="739" t="s">
        <v>669</v>
      </c>
      <c r="L622" s="741">
        <v>40.170000000000009</v>
      </c>
      <c r="M622" s="741">
        <v>12</v>
      </c>
      <c r="N622" s="742">
        <v>482.04000000000008</v>
      </c>
    </row>
    <row r="623" spans="1:14" ht="14.4" customHeight="1" x14ac:dyDescent="0.3">
      <c r="A623" s="737" t="s">
        <v>606</v>
      </c>
      <c r="B623" s="738" t="s">
        <v>2778</v>
      </c>
      <c r="C623" s="739" t="s">
        <v>631</v>
      </c>
      <c r="D623" s="740" t="s">
        <v>632</v>
      </c>
      <c r="E623" s="739" t="s">
        <v>652</v>
      </c>
      <c r="F623" s="740" t="s">
        <v>2779</v>
      </c>
      <c r="G623" s="739" t="s">
        <v>660</v>
      </c>
      <c r="H623" s="739" t="s">
        <v>1024</v>
      </c>
      <c r="I623" s="739" t="s">
        <v>1025</v>
      </c>
      <c r="J623" s="739" t="s">
        <v>688</v>
      </c>
      <c r="K623" s="739" t="s">
        <v>1026</v>
      </c>
      <c r="L623" s="741">
        <v>77.61</v>
      </c>
      <c r="M623" s="741">
        <v>6</v>
      </c>
      <c r="N623" s="742">
        <v>465.65999999999997</v>
      </c>
    </row>
    <row r="624" spans="1:14" ht="14.4" customHeight="1" x14ac:dyDescent="0.3">
      <c r="A624" s="737" t="s">
        <v>606</v>
      </c>
      <c r="B624" s="738" t="s">
        <v>2778</v>
      </c>
      <c r="C624" s="739" t="s">
        <v>631</v>
      </c>
      <c r="D624" s="740" t="s">
        <v>632</v>
      </c>
      <c r="E624" s="739" t="s">
        <v>652</v>
      </c>
      <c r="F624" s="740" t="s">
        <v>2779</v>
      </c>
      <c r="G624" s="739" t="s">
        <v>660</v>
      </c>
      <c r="H624" s="739" t="s">
        <v>1368</v>
      </c>
      <c r="I624" s="739" t="s">
        <v>1369</v>
      </c>
      <c r="J624" s="739" t="s">
        <v>1370</v>
      </c>
      <c r="K624" s="739" t="s">
        <v>1371</v>
      </c>
      <c r="L624" s="741">
        <v>58.319999999999993</v>
      </c>
      <c r="M624" s="741">
        <v>2</v>
      </c>
      <c r="N624" s="742">
        <v>116.63999999999999</v>
      </c>
    </row>
    <row r="625" spans="1:14" ht="14.4" customHeight="1" x14ac:dyDescent="0.3">
      <c r="A625" s="737" t="s">
        <v>606</v>
      </c>
      <c r="B625" s="738" t="s">
        <v>2778</v>
      </c>
      <c r="C625" s="739" t="s">
        <v>631</v>
      </c>
      <c r="D625" s="740" t="s">
        <v>632</v>
      </c>
      <c r="E625" s="739" t="s">
        <v>652</v>
      </c>
      <c r="F625" s="740" t="s">
        <v>2779</v>
      </c>
      <c r="G625" s="739" t="s">
        <v>660</v>
      </c>
      <c r="H625" s="739" t="s">
        <v>1990</v>
      </c>
      <c r="I625" s="739" t="s">
        <v>1991</v>
      </c>
      <c r="J625" s="739" t="s">
        <v>1992</v>
      </c>
      <c r="K625" s="739" t="s">
        <v>1993</v>
      </c>
      <c r="L625" s="741">
        <v>40.349999999999994</v>
      </c>
      <c r="M625" s="741">
        <v>1</v>
      </c>
      <c r="N625" s="742">
        <v>40.349999999999994</v>
      </c>
    </row>
    <row r="626" spans="1:14" ht="14.4" customHeight="1" x14ac:dyDescent="0.3">
      <c r="A626" s="737" t="s">
        <v>606</v>
      </c>
      <c r="B626" s="738" t="s">
        <v>2778</v>
      </c>
      <c r="C626" s="739" t="s">
        <v>631</v>
      </c>
      <c r="D626" s="740" t="s">
        <v>632</v>
      </c>
      <c r="E626" s="739" t="s">
        <v>652</v>
      </c>
      <c r="F626" s="740" t="s">
        <v>2779</v>
      </c>
      <c r="G626" s="739" t="s">
        <v>660</v>
      </c>
      <c r="H626" s="739" t="s">
        <v>1994</v>
      </c>
      <c r="I626" s="739" t="s">
        <v>1995</v>
      </c>
      <c r="J626" s="739" t="s">
        <v>1996</v>
      </c>
      <c r="K626" s="739" t="s">
        <v>1997</v>
      </c>
      <c r="L626" s="741">
        <v>127.35999999999997</v>
      </c>
      <c r="M626" s="741">
        <v>2</v>
      </c>
      <c r="N626" s="742">
        <v>254.71999999999994</v>
      </c>
    </row>
    <row r="627" spans="1:14" ht="14.4" customHeight="1" x14ac:dyDescent="0.3">
      <c r="A627" s="737" t="s">
        <v>606</v>
      </c>
      <c r="B627" s="738" t="s">
        <v>2778</v>
      </c>
      <c r="C627" s="739" t="s">
        <v>631</v>
      </c>
      <c r="D627" s="740" t="s">
        <v>632</v>
      </c>
      <c r="E627" s="739" t="s">
        <v>652</v>
      </c>
      <c r="F627" s="740" t="s">
        <v>2779</v>
      </c>
      <c r="G627" s="739" t="s">
        <v>660</v>
      </c>
      <c r="H627" s="739" t="s">
        <v>1038</v>
      </c>
      <c r="I627" s="739" t="s">
        <v>1039</v>
      </c>
      <c r="J627" s="739" t="s">
        <v>1040</v>
      </c>
      <c r="K627" s="739" t="s">
        <v>1041</v>
      </c>
      <c r="L627" s="741">
        <v>41.139977979588934</v>
      </c>
      <c r="M627" s="741">
        <v>2</v>
      </c>
      <c r="N627" s="742">
        <v>82.279955959177869</v>
      </c>
    </row>
    <row r="628" spans="1:14" ht="14.4" customHeight="1" x14ac:dyDescent="0.3">
      <c r="A628" s="737" t="s">
        <v>606</v>
      </c>
      <c r="B628" s="738" t="s">
        <v>2778</v>
      </c>
      <c r="C628" s="739" t="s">
        <v>631</v>
      </c>
      <c r="D628" s="740" t="s">
        <v>632</v>
      </c>
      <c r="E628" s="739" t="s">
        <v>652</v>
      </c>
      <c r="F628" s="740" t="s">
        <v>2779</v>
      </c>
      <c r="G628" s="739" t="s">
        <v>660</v>
      </c>
      <c r="H628" s="739" t="s">
        <v>1042</v>
      </c>
      <c r="I628" s="739" t="s">
        <v>1042</v>
      </c>
      <c r="J628" s="739" t="s">
        <v>1043</v>
      </c>
      <c r="K628" s="739" t="s">
        <v>1044</v>
      </c>
      <c r="L628" s="741">
        <v>36.530000000000008</v>
      </c>
      <c r="M628" s="741">
        <v>40</v>
      </c>
      <c r="N628" s="742">
        <v>1461.2000000000003</v>
      </c>
    </row>
    <row r="629" spans="1:14" ht="14.4" customHeight="1" x14ac:dyDescent="0.3">
      <c r="A629" s="737" t="s">
        <v>606</v>
      </c>
      <c r="B629" s="738" t="s">
        <v>2778</v>
      </c>
      <c r="C629" s="739" t="s">
        <v>631</v>
      </c>
      <c r="D629" s="740" t="s">
        <v>632</v>
      </c>
      <c r="E629" s="739" t="s">
        <v>652</v>
      </c>
      <c r="F629" s="740" t="s">
        <v>2779</v>
      </c>
      <c r="G629" s="739" t="s">
        <v>660</v>
      </c>
      <c r="H629" s="739" t="s">
        <v>1376</v>
      </c>
      <c r="I629" s="739" t="s">
        <v>1377</v>
      </c>
      <c r="J629" s="739" t="s">
        <v>1378</v>
      </c>
      <c r="K629" s="739" t="s">
        <v>1379</v>
      </c>
      <c r="L629" s="741">
        <v>299.00099999999992</v>
      </c>
      <c r="M629" s="741">
        <v>14</v>
      </c>
      <c r="N629" s="742">
        <v>4186.0139999999992</v>
      </c>
    </row>
    <row r="630" spans="1:14" ht="14.4" customHeight="1" x14ac:dyDescent="0.3">
      <c r="A630" s="737" t="s">
        <v>606</v>
      </c>
      <c r="B630" s="738" t="s">
        <v>2778</v>
      </c>
      <c r="C630" s="739" t="s">
        <v>631</v>
      </c>
      <c r="D630" s="740" t="s">
        <v>632</v>
      </c>
      <c r="E630" s="739" t="s">
        <v>652</v>
      </c>
      <c r="F630" s="740" t="s">
        <v>2779</v>
      </c>
      <c r="G630" s="739" t="s">
        <v>660</v>
      </c>
      <c r="H630" s="739" t="s">
        <v>1798</v>
      </c>
      <c r="I630" s="739" t="s">
        <v>1799</v>
      </c>
      <c r="J630" s="739" t="s">
        <v>1800</v>
      </c>
      <c r="K630" s="739" t="s">
        <v>1801</v>
      </c>
      <c r="L630" s="741">
        <v>8.5800700704326847</v>
      </c>
      <c r="M630" s="741">
        <v>53</v>
      </c>
      <c r="N630" s="742">
        <v>454.74371373293229</v>
      </c>
    </row>
    <row r="631" spans="1:14" ht="14.4" customHeight="1" x14ac:dyDescent="0.3">
      <c r="A631" s="737" t="s">
        <v>606</v>
      </c>
      <c r="B631" s="738" t="s">
        <v>2778</v>
      </c>
      <c r="C631" s="739" t="s">
        <v>631</v>
      </c>
      <c r="D631" s="740" t="s">
        <v>632</v>
      </c>
      <c r="E631" s="739" t="s">
        <v>652</v>
      </c>
      <c r="F631" s="740" t="s">
        <v>2779</v>
      </c>
      <c r="G631" s="739" t="s">
        <v>660</v>
      </c>
      <c r="H631" s="739" t="s">
        <v>693</v>
      </c>
      <c r="I631" s="739" t="s">
        <v>694</v>
      </c>
      <c r="J631" s="739" t="s">
        <v>695</v>
      </c>
      <c r="K631" s="739" t="s">
        <v>696</v>
      </c>
      <c r="L631" s="741">
        <v>61.696000000000005</v>
      </c>
      <c r="M631" s="741">
        <v>5</v>
      </c>
      <c r="N631" s="742">
        <v>308.48</v>
      </c>
    </row>
    <row r="632" spans="1:14" ht="14.4" customHeight="1" x14ac:dyDescent="0.3">
      <c r="A632" s="737" t="s">
        <v>606</v>
      </c>
      <c r="B632" s="738" t="s">
        <v>2778</v>
      </c>
      <c r="C632" s="739" t="s">
        <v>631</v>
      </c>
      <c r="D632" s="740" t="s">
        <v>632</v>
      </c>
      <c r="E632" s="739" t="s">
        <v>652</v>
      </c>
      <c r="F632" s="740" t="s">
        <v>2779</v>
      </c>
      <c r="G632" s="739" t="s">
        <v>660</v>
      </c>
      <c r="H632" s="739" t="s">
        <v>1380</v>
      </c>
      <c r="I632" s="739" t="s">
        <v>1381</v>
      </c>
      <c r="J632" s="739" t="s">
        <v>1382</v>
      </c>
      <c r="K632" s="739" t="s">
        <v>1383</v>
      </c>
      <c r="L632" s="741">
        <v>73.659867741587973</v>
      </c>
      <c r="M632" s="741">
        <v>5</v>
      </c>
      <c r="N632" s="742">
        <v>368.29933870793985</v>
      </c>
    </row>
    <row r="633" spans="1:14" ht="14.4" customHeight="1" x14ac:dyDescent="0.3">
      <c r="A633" s="737" t="s">
        <v>606</v>
      </c>
      <c r="B633" s="738" t="s">
        <v>2778</v>
      </c>
      <c r="C633" s="739" t="s">
        <v>631</v>
      </c>
      <c r="D633" s="740" t="s">
        <v>632</v>
      </c>
      <c r="E633" s="739" t="s">
        <v>652</v>
      </c>
      <c r="F633" s="740" t="s">
        <v>2779</v>
      </c>
      <c r="G633" s="739" t="s">
        <v>660</v>
      </c>
      <c r="H633" s="739" t="s">
        <v>1998</v>
      </c>
      <c r="I633" s="739" t="s">
        <v>1999</v>
      </c>
      <c r="J633" s="739" t="s">
        <v>1451</v>
      </c>
      <c r="K633" s="739" t="s">
        <v>2000</v>
      </c>
      <c r="L633" s="741">
        <v>233.42</v>
      </c>
      <c r="M633" s="741">
        <v>1</v>
      </c>
      <c r="N633" s="742">
        <v>233.42</v>
      </c>
    </row>
    <row r="634" spans="1:14" ht="14.4" customHeight="1" x14ac:dyDescent="0.3">
      <c r="A634" s="737" t="s">
        <v>606</v>
      </c>
      <c r="B634" s="738" t="s">
        <v>2778</v>
      </c>
      <c r="C634" s="739" t="s">
        <v>631</v>
      </c>
      <c r="D634" s="740" t="s">
        <v>632</v>
      </c>
      <c r="E634" s="739" t="s">
        <v>652</v>
      </c>
      <c r="F634" s="740" t="s">
        <v>2779</v>
      </c>
      <c r="G634" s="739" t="s">
        <v>660</v>
      </c>
      <c r="H634" s="739" t="s">
        <v>2001</v>
      </c>
      <c r="I634" s="739" t="s">
        <v>2002</v>
      </c>
      <c r="J634" s="739" t="s">
        <v>2003</v>
      </c>
      <c r="K634" s="739" t="s">
        <v>2004</v>
      </c>
      <c r="L634" s="741">
        <v>126.35999999999996</v>
      </c>
      <c r="M634" s="741">
        <v>1</v>
      </c>
      <c r="N634" s="742">
        <v>126.35999999999996</v>
      </c>
    </row>
    <row r="635" spans="1:14" ht="14.4" customHeight="1" x14ac:dyDescent="0.3">
      <c r="A635" s="737" t="s">
        <v>606</v>
      </c>
      <c r="B635" s="738" t="s">
        <v>2778</v>
      </c>
      <c r="C635" s="739" t="s">
        <v>631</v>
      </c>
      <c r="D635" s="740" t="s">
        <v>632</v>
      </c>
      <c r="E635" s="739" t="s">
        <v>652</v>
      </c>
      <c r="F635" s="740" t="s">
        <v>2779</v>
      </c>
      <c r="G635" s="739" t="s">
        <v>660</v>
      </c>
      <c r="H635" s="739" t="s">
        <v>2005</v>
      </c>
      <c r="I635" s="739" t="s">
        <v>2006</v>
      </c>
      <c r="J635" s="739" t="s">
        <v>2007</v>
      </c>
      <c r="K635" s="739" t="s">
        <v>2008</v>
      </c>
      <c r="L635" s="741">
        <v>127.44993178168718</v>
      </c>
      <c r="M635" s="741">
        <v>2</v>
      </c>
      <c r="N635" s="742">
        <v>254.89986356337437</v>
      </c>
    </row>
    <row r="636" spans="1:14" ht="14.4" customHeight="1" x14ac:dyDescent="0.3">
      <c r="A636" s="737" t="s">
        <v>606</v>
      </c>
      <c r="B636" s="738" t="s">
        <v>2778</v>
      </c>
      <c r="C636" s="739" t="s">
        <v>631</v>
      </c>
      <c r="D636" s="740" t="s">
        <v>632</v>
      </c>
      <c r="E636" s="739" t="s">
        <v>652</v>
      </c>
      <c r="F636" s="740" t="s">
        <v>2779</v>
      </c>
      <c r="G636" s="739" t="s">
        <v>660</v>
      </c>
      <c r="H636" s="739" t="s">
        <v>2009</v>
      </c>
      <c r="I636" s="739" t="s">
        <v>2010</v>
      </c>
      <c r="J636" s="739" t="s">
        <v>2011</v>
      </c>
      <c r="K636" s="739" t="s">
        <v>2012</v>
      </c>
      <c r="L636" s="741">
        <v>142.43000000000004</v>
      </c>
      <c r="M636" s="741">
        <v>1</v>
      </c>
      <c r="N636" s="742">
        <v>142.43000000000004</v>
      </c>
    </row>
    <row r="637" spans="1:14" ht="14.4" customHeight="1" x14ac:dyDescent="0.3">
      <c r="A637" s="737" t="s">
        <v>606</v>
      </c>
      <c r="B637" s="738" t="s">
        <v>2778</v>
      </c>
      <c r="C637" s="739" t="s">
        <v>631</v>
      </c>
      <c r="D637" s="740" t="s">
        <v>632</v>
      </c>
      <c r="E637" s="739" t="s">
        <v>652</v>
      </c>
      <c r="F637" s="740" t="s">
        <v>2779</v>
      </c>
      <c r="G637" s="739" t="s">
        <v>660</v>
      </c>
      <c r="H637" s="739" t="s">
        <v>2013</v>
      </c>
      <c r="I637" s="739" t="s">
        <v>2014</v>
      </c>
      <c r="J637" s="739" t="s">
        <v>2015</v>
      </c>
      <c r="K637" s="739" t="s">
        <v>2016</v>
      </c>
      <c r="L637" s="741">
        <v>63.45000000000001</v>
      </c>
      <c r="M637" s="741">
        <v>1</v>
      </c>
      <c r="N637" s="742">
        <v>63.45000000000001</v>
      </c>
    </row>
    <row r="638" spans="1:14" ht="14.4" customHeight="1" x14ac:dyDescent="0.3">
      <c r="A638" s="737" t="s">
        <v>606</v>
      </c>
      <c r="B638" s="738" t="s">
        <v>2778</v>
      </c>
      <c r="C638" s="739" t="s">
        <v>631</v>
      </c>
      <c r="D638" s="740" t="s">
        <v>632</v>
      </c>
      <c r="E638" s="739" t="s">
        <v>652</v>
      </c>
      <c r="F638" s="740" t="s">
        <v>2779</v>
      </c>
      <c r="G638" s="739" t="s">
        <v>660</v>
      </c>
      <c r="H638" s="739" t="s">
        <v>1806</v>
      </c>
      <c r="I638" s="739" t="s">
        <v>1807</v>
      </c>
      <c r="J638" s="739" t="s">
        <v>1058</v>
      </c>
      <c r="K638" s="739" t="s">
        <v>1808</v>
      </c>
      <c r="L638" s="741">
        <v>210.01999999999998</v>
      </c>
      <c r="M638" s="741">
        <v>1</v>
      </c>
      <c r="N638" s="742">
        <v>210.01999999999998</v>
      </c>
    </row>
    <row r="639" spans="1:14" ht="14.4" customHeight="1" x14ac:dyDescent="0.3">
      <c r="A639" s="737" t="s">
        <v>606</v>
      </c>
      <c r="B639" s="738" t="s">
        <v>2778</v>
      </c>
      <c r="C639" s="739" t="s">
        <v>631</v>
      </c>
      <c r="D639" s="740" t="s">
        <v>632</v>
      </c>
      <c r="E639" s="739" t="s">
        <v>652</v>
      </c>
      <c r="F639" s="740" t="s">
        <v>2779</v>
      </c>
      <c r="G639" s="739" t="s">
        <v>660</v>
      </c>
      <c r="H639" s="739" t="s">
        <v>1060</v>
      </c>
      <c r="I639" s="739" t="s">
        <v>1061</v>
      </c>
      <c r="J639" s="739" t="s">
        <v>1062</v>
      </c>
      <c r="K639" s="739" t="s">
        <v>1063</v>
      </c>
      <c r="L639" s="741">
        <v>375.80000000000007</v>
      </c>
      <c r="M639" s="741">
        <v>28</v>
      </c>
      <c r="N639" s="742">
        <v>10522.400000000001</v>
      </c>
    </row>
    <row r="640" spans="1:14" ht="14.4" customHeight="1" x14ac:dyDescent="0.3">
      <c r="A640" s="737" t="s">
        <v>606</v>
      </c>
      <c r="B640" s="738" t="s">
        <v>2778</v>
      </c>
      <c r="C640" s="739" t="s">
        <v>631</v>
      </c>
      <c r="D640" s="740" t="s">
        <v>632</v>
      </c>
      <c r="E640" s="739" t="s">
        <v>652</v>
      </c>
      <c r="F640" s="740" t="s">
        <v>2779</v>
      </c>
      <c r="G640" s="739" t="s">
        <v>660</v>
      </c>
      <c r="H640" s="739" t="s">
        <v>1809</v>
      </c>
      <c r="I640" s="739" t="s">
        <v>1810</v>
      </c>
      <c r="J640" s="739" t="s">
        <v>1811</v>
      </c>
      <c r="K640" s="739" t="s">
        <v>1812</v>
      </c>
      <c r="L640" s="741">
        <v>9.2949535426981988</v>
      </c>
      <c r="M640" s="741">
        <v>5</v>
      </c>
      <c r="N640" s="742">
        <v>46.474767713490991</v>
      </c>
    </row>
    <row r="641" spans="1:14" ht="14.4" customHeight="1" x14ac:dyDescent="0.3">
      <c r="A641" s="737" t="s">
        <v>606</v>
      </c>
      <c r="B641" s="738" t="s">
        <v>2778</v>
      </c>
      <c r="C641" s="739" t="s">
        <v>631</v>
      </c>
      <c r="D641" s="740" t="s">
        <v>632</v>
      </c>
      <c r="E641" s="739" t="s">
        <v>652</v>
      </c>
      <c r="F641" s="740" t="s">
        <v>2779</v>
      </c>
      <c r="G641" s="739" t="s">
        <v>660</v>
      </c>
      <c r="H641" s="739" t="s">
        <v>1064</v>
      </c>
      <c r="I641" s="739" t="s">
        <v>1065</v>
      </c>
      <c r="J641" s="739" t="s">
        <v>1066</v>
      </c>
      <c r="K641" s="739" t="s">
        <v>1067</v>
      </c>
      <c r="L641" s="741">
        <v>60.300000000000011</v>
      </c>
      <c r="M641" s="741">
        <v>3</v>
      </c>
      <c r="N641" s="742">
        <v>180.90000000000003</v>
      </c>
    </row>
    <row r="642" spans="1:14" ht="14.4" customHeight="1" x14ac:dyDescent="0.3">
      <c r="A642" s="737" t="s">
        <v>606</v>
      </c>
      <c r="B642" s="738" t="s">
        <v>2778</v>
      </c>
      <c r="C642" s="739" t="s">
        <v>631</v>
      </c>
      <c r="D642" s="740" t="s">
        <v>632</v>
      </c>
      <c r="E642" s="739" t="s">
        <v>652</v>
      </c>
      <c r="F642" s="740" t="s">
        <v>2779</v>
      </c>
      <c r="G642" s="739" t="s">
        <v>660</v>
      </c>
      <c r="H642" s="739" t="s">
        <v>709</v>
      </c>
      <c r="I642" s="739" t="s">
        <v>710</v>
      </c>
      <c r="J642" s="739" t="s">
        <v>711</v>
      </c>
      <c r="K642" s="739" t="s">
        <v>712</v>
      </c>
      <c r="L642" s="741">
        <v>172.55132638035693</v>
      </c>
      <c r="M642" s="741">
        <v>92</v>
      </c>
      <c r="N642" s="742">
        <v>15874.722026992838</v>
      </c>
    </row>
    <row r="643" spans="1:14" ht="14.4" customHeight="1" x14ac:dyDescent="0.3">
      <c r="A643" s="737" t="s">
        <v>606</v>
      </c>
      <c r="B643" s="738" t="s">
        <v>2778</v>
      </c>
      <c r="C643" s="739" t="s">
        <v>631</v>
      </c>
      <c r="D643" s="740" t="s">
        <v>632</v>
      </c>
      <c r="E643" s="739" t="s">
        <v>652</v>
      </c>
      <c r="F643" s="740" t="s">
        <v>2779</v>
      </c>
      <c r="G643" s="739" t="s">
        <v>660</v>
      </c>
      <c r="H643" s="739" t="s">
        <v>2017</v>
      </c>
      <c r="I643" s="739" t="s">
        <v>2018</v>
      </c>
      <c r="J643" s="739" t="s">
        <v>2019</v>
      </c>
      <c r="K643" s="739" t="s">
        <v>2020</v>
      </c>
      <c r="L643" s="741">
        <v>264.94</v>
      </c>
      <c r="M643" s="741">
        <v>3</v>
      </c>
      <c r="N643" s="742">
        <v>794.81999999999994</v>
      </c>
    </row>
    <row r="644" spans="1:14" ht="14.4" customHeight="1" x14ac:dyDescent="0.3">
      <c r="A644" s="737" t="s">
        <v>606</v>
      </c>
      <c r="B644" s="738" t="s">
        <v>2778</v>
      </c>
      <c r="C644" s="739" t="s">
        <v>631</v>
      </c>
      <c r="D644" s="740" t="s">
        <v>632</v>
      </c>
      <c r="E644" s="739" t="s">
        <v>652</v>
      </c>
      <c r="F644" s="740" t="s">
        <v>2779</v>
      </c>
      <c r="G644" s="739" t="s">
        <v>660</v>
      </c>
      <c r="H644" s="739" t="s">
        <v>716</v>
      </c>
      <c r="I644" s="739" t="s">
        <v>717</v>
      </c>
      <c r="J644" s="739" t="s">
        <v>718</v>
      </c>
      <c r="K644" s="739" t="s">
        <v>719</v>
      </c>
      <c r="L644" s="741">
        <v>67.389999999999986</v>
      </c>
      <c r="M644" s="741">
        <v>1</v>
      </c>
      <c r="N644" s="742">
        <v>67.389999999999986</v>
      </c>
    </row>
    <row r="645" spans="1:14" ht="14.4" customHeight="1" x14ac:dyDescent="0.3">
      <c r="A645" s="737" t="s">
        <v>606</v>
      </c>
      <c r="B645" s="738" t="s">
        <v>2778</v>
      </c>
      <c r="C645" s="739" t="s">
        <v>631</v>
      </c>
      <c r="D645" s="740" t="s">
        <v>632</v>
      </c>
      <c r="E645" s="739" t="s">
        <v>652</v>
      </c>
      <c r="F645" s="740" t="s">
        <v>2779</v>
      </c>
      <c r="G645" s="739" t="s">
        <v>660</v>
      </c>
      <c r="H645" s="739" t="s">
        <v>1072</v>
      </c>
      <c r="I645" s="739" t="s">
        <v>1073</v>
      </c>
      <c r="J645" s="739" t="s">
        <v>1074</v>
      </c>
      <c r="K645" s="739" t="s">
        <v>1075</v>
      </c>
      <c r="L645" s="741">
        <v>134.21</v>
      </c>
      <c r="M645" s="741">
        <v>3</v>
      </c>
      <c r="N645" s="742">
        <v>402.63</v>
      </c>
    </row>
    <row r="646" spans="1:14" ht="14.4" customHeight="1" x14ac:dyDescent="0.3">
      <c r="A646" s="737" t="s">
        <v>606</v>
      </c>
      <c r="B646" s="738" t="s">
        <v>2778</v>
      </c>
      <c r="C646" s="739" t="s">
        <v>631</v>
      </c>
      <c r="D646" s="740" t="s">
        <v>632</v>
      </c>
      <c r="E646" s="739" t="s">
        <v>652</v>
      </c>
      <c r="F646" s="740" t="s">
        <v>2779</v>
      </c>
      <c r="G646" s="739" t="s">
        <v>660</v>
      </c>
      <c r="H646" s="739" t="s">
        <v>2021</v>
      </c>
      <c r="I646" s="739" t="s">
        <v>2022</v>
      </c>
      <c r="J646" s="739" t="s">
        <v>2023</v>
      </c>
      <c r="K646" s="739" t="s">
        <v>2024</v>
      </c>
      <c r="L646" s="741">
        <v>68.549999999999983</v>
      </c>
      <c r="M646" s="741">
        <v>2</v>
      </c>
      <c r="N646" s="742">
        <v>137.09999999999997</v>
      </c>
    </row>
    <row r="647" spans="1:14" ht="14.4" customHeight="1" x14ac:dyDescent="0.3">
      <c r="A647" s="737" t="s">
        <v>606</v>
      </c>
      <c r="B647" s="738" t="s">
        <v>2778</v>
      </c>
      <c r="C647" s="739" t="s">
        <v>631</v>
      </c>
      <c r="D647" s="740" t="s">
        <v>632</v>
      </c>
      <c r="E647" s="739" t="s">
        <v>652</v>
      </c>
      <c r="F647" s="740" t="s">
        <v>2779</v>
      </c>
      <c r="G647" s="739" t="s">
        <v>660</v>
      </c>
      <c r="H647" s="739" t="s">
        <v>1415</v>
      </c>
      <c r="I647" s="739" t="s">
        <v>1416</v>
      </c>
      <c r="J647" s="739" t="s">
        <v>1417</v>
      </c>
      <c r="K647" s="739" t="s">
        <v>1418</v>
      </c>
      <c r="L647" s="741">
        <v>87.570057685092635</v>
      </c>
      <c r="M647" s="741">
        <v>6</v>
      </c>
      <c r="N647" s="742">
        <v>525.42034611055578</v>
      </c>
    </row>
    <row r="648" spans="1:14" ht="14.4" customHeight="1" x14ac:dyDescent="0.3">
      <c r="A648" s="737" t="s">
        <v>606</v>
      </c>
      <c r="B648" s="738" t="s">
        <v>2778</v>
      </c>
      <c r="C648" s="739" t="s">
        <v>631</v>
      </c>
      <c r="D648" s="740" t="s">
        <v>632</v>
      </c>
      <c r="E648" s="739" t="s">
        <v>652</v>
      </c>
      <c r="F648" s="740" t="s">
        <v>2779</v>
      </c>
      <c r="G648" s="739" t="s">
        <v>660</v>
      </c>
      <c r="H648" s="739" t="s">
        <v>1422</v>
      </c>
      <c r="I648" s="739" t="s">
        <v>1423</v>
      </c>
      <c r="J648" s="739" t="s">
        <v>1078</v>
      </c>
      <c r="K648" s="739" t="s">
        <v>1424</v>
      </c>
      <c r="L648" s="741">
        <v>1019.4699999999999</v>
      </c>
      <c r="M648" s="741">
        <v>1</v>
      </c>
      <c r="N648" s="742">
        <v>1019.4699999999999</v>
      </c>
    </row>
    <row r="649" spans="1:14" ht="14.4" customHeight="1" x14ac:dyDescent="0.3">
      <c r="A649" s="737" t="s">
        <v>606</v>
      </c>
      <c r="B649" s="738" t="s">
        <v>2778</v>
      </c>
      <c r="C649" s="739" t="s">
        <v>631</v>
      </c>
      <c r="D649" s="740" t="s">
        <v>632</v>
      </c>
      <c r="E649" s="739" t="s">
        <v>652</v>
      </c>
      <c r="F649" s="740" t="s">
        <v>2779</v>
      </c>
      <c r="G649" s="739" t="s">
        <v>660</v>
      </c>
      <c r="H649" s="739" t="s">
        <v>728</v>
      </c>
      <c r="I649" s="739" t="s">
        <v>729</v>
      </c>
      <c r="J649" s="739" t="s">
        <v>730</v>
      </c>
      <c r="K649" s="739" t="s">
        <v>731</v>
      </c>
      <c r="L649" s="741">
        <v>28.317500000000003</v>
      </c>
      <c r="M649" s="741">
        <v>8</v>
      </c>
      <c r="N649" s="742">
        <v>226.54000000000002</v>
      </c>
    </row>
    <row r="650" spans="1:14" ht="14.4" customHeight="1" x14ac:dyDescent="0.3">
      <c r="A650" s="737" t="s">
        <v>606</v>
      </c>
      <c r="B650" s="738" t="s">
        <v>2778</v>
      </c>
      <c r="C650" s="739" t="s">
        <v>631</v>
      </c>
      <c r="D650" s="740" t="s">
        <v>632</v>
      </c>
      <c r="E650" s="739" t="s">
        <v>652</v>
      </c>
      <c r="F650" s="740" t="s">
        <v>2779</v>
      </c>
      <c r="G650" s="739" t="s">
        <v>660</v>
      </c>
      <c r="H650" s="739" t="s">
        <v>1080</v>
      </c>
      <c r="I650" s="739" t="s">
        <v>1081</v>
      </c>
      <c r="J650" s="739" t="s">
        <v>1082</v>
      </c>
      <c r="K650" s="739"/>
      <c r="L650" s="741">
        <v>416.98993754214069</v>
      </c>
      <c r="M650" s="741">
        <v>8</v>
      </c>
      <c r="N650" s="742">
        <v>3335.9195003371256</v>
      </c>
    </row>
    <row r="651" spans="1:14" ht="14.4" customHeight="1" x14ac:dyDescent="0.3">
      <c r="A651" s="737" t="s">
        <v>606</v>
      </c>
      <c r="B651" s="738" t="s">
        <v>2778</v>
      </c>
      <c r="C651" s="739" t="s">
        <v>631</v>
      </c>
      <c r="D651" s="740" t="s">
        <v>632</v>
      </c>
      <c r="E651" s="739" t="s">
        <v>652</v>
      </c>
      <c r="F651" s="740" t="s">
        <v>2779</v>
      </c>
      <c r="G651" s="739" t="s">
        <v>660</v>
      </c>
      <c r="H651" s="739" t="s">
        <v>2025</v>
      </c>
      <c r="I651" s="739" t="s">
        <v>2026</v>
      </c>
      <c r="J651" s="739" t="s">
        <v>2027</v>
      </c>
      <c r="K651" s="739" t="s">
        <v>1290</v>
      </c>
      <c r="L651" s="741">
        <v>358.67999999999995</v>
      </c>
      <c r="M651" s="741">
        <v>1</v>
      </c>
      <c r="N651" s="742">
        <v>358.67999999999995</v>
      </c>
    </row>
    <row r="652" spans="1:14" ht="14.4" customHeight="1" x14ac:dyDescent="0.3">
      <c r="A652" s="737" t="s">
        <v>606</v>
      </c>
      <c r="B652" s="738" t="s">
        <v>2778</v>
      </c>
      <c r="C652" s="739" t="s">
        <v>631</v>
      </c>
      <c r="D652" s="740" t="s">
        <v>632</v>
      </c>
      <c r="E652" s="739" t="s">
        <v>652</v>
      </c>
      <c r="F652" s="740" t="s">
        <v>2779</v>
      </c>
      <c r="G652" s="739" t="s">
        <v>660</v>
      </c>
      <c r="H652" s="739" t="s">
        <v>2028</v>
      </c>
      <c r="I652" s="739" t="s">
        <v>2029</v>
      </c>
      <c r="J652" s="739" t="s">
        <v>2030</v>
      </c>
      <c r="K652" s="739" t="s">
        <v>2031</v>
      </c>
      <c r="L652" s="741">
        <v>74.879999999999967</v>
      </c>
      <c r="M652" s="741">
        <v>3</v>
      </c>
      <c r="N652" s="742">
        <v>224.6399999999999</v>
      </c>
    </row>
    <row r="653" spans="1:14" ht="14.4" customHeight="1" x14ac:dyDescent="0.3">
      <c r="A653" s="737" t="s">
        <v>606</v>
      </c>
      <c r="B653" s="738" t="s">
        <v>2778</v>
      </c>
      <c r="C653" s="739" t="s">
        <v>631</v>
      </c>
      <c r="D653" s="740" t="s">
        <v>632</v>
      </c>
      <c r="E653" s="739" t="s">
        <v>652</v>
      </c>
      <c r="F653" s="740" t="s">
        <v>2779</v>
      </c>
      <c r="G653" s="739" t="s">
        <v>660</v>
      </c>
      <c r="H653" s="739" t="s">
        <v>1437</v>
      </c>
      <c r="I653" s="739" t="s">
        <v>1438</v>
      </c>
      <c r="J653" s="739" t="s">
        <v>1439</v>
      </c>
      <c r="K653" s="739" t="s">
        <v>1440</v>
      </c>
      <c r="L653" s="741">
        <v>58.710000000000008</v>
      </c>
      <c r="M653" s="741">
        <v>3</v>
      </c>
      <c r="N653" s="742">
        <v>176.13000000000002</v>
      </c>
    </row>
    <row r="654" spans="1:14" ht="14.4" customHeight="1" x14ac:dyDescent="0.3">
      <c r="A654" s="737" t="s">
        <v>606</v>
      </c>
      <c r="B654" s="738" t="s">
        <v>2778</v>
      </c>
      <c r="C654" s="739" t="s">
        <v>631</v>
      </c>
      <c r="D654" s="740" t="s">
        <v>632</v>
      </c>
      <c r="E654" s="739" t="s">
        <v>652</v>
      </c>
      <c r="F654" s="740" t="s">
        <v>2779</v>
      </c>
      <c r="G654" s="739" t="s">
        <v>660</v>
      </c>
      <c r="H654" s="739" t="s">
        <v>734</v>
      </c>
      <c r="I654" s="739" t="s">
        <v>735</v>
      </c>
      <c r="J654" s="739" t="s">
        <v>736</v>
      </c>
      <c r="K654" s="739" t="s">
        <v>737</v>
      </c>
      <c r="L654" s="741">
        <v>23.870000000000005</v>
      </c>
      <c r="M654" s="741">
        <v>2</v>
      </c>
      <c r="N654" s="742">
        <v>47.740000000000009</v>
      </c>
    </row>
    <row r="655" spans="1:14" ht="14.4" customHeight="1" x14ac:dyDescent="0.3">
      <c r="A655" s="737" t="s">
        <v>606</v>
      </c>
      <c r="B655" s="738" t="s">
        <v>2778</v>
      </c>
      <c r="C655" s="739" t="s">
        <v>631</v>
      </c>
      <c r="D655" s="740" t="s">
        <v>632</v>
      </c>
      <c r="E655" s="739" t="s">
        <v>652</v>
      </c>
      <c r="F655" s="740" t="s">
        <v>2779</v>
      </c>
      <c r="G655" s="739" t="s">
        <v>660</v>
      </c>
      <c r="H655" s="739" t="s">
        <v>2032</v>
      </c>
      <c r="I655" s="739" t="s">
        <v>2033</v>
      </c>
      <c r="J655" s="739" t="s">
        <v>2034</v>
      </c>
      <c r="K655" s="739" t="s">
        <v>2035</v>
      </c>
      <c r="L655" s="741">
        <v>91.11</v>
      </c>
      <c r="M655" s="741">
        <v>1</v>
      </c>
      <c r="N655" s="742">
        <v>91.11</v>
      </c>
    </row>
    <row r="656" spans="1:14" ht="14.4" customHeight="1" x14ac:dyDescent="0.3">
      <c r="A656" s="737" t="s">
        <v>606</v>
      </c>
      <c r="B656" s="738" t="s">
        <v>2778</v>
      </c>
      <c r="C656" s="739" t="s">
        <v>631</v>
      </c>
      <c r="D656" s="740" t="s">
        <v>632</v>
      </c>
      <c r="E656" s="739" t="s">
        <v>652</v>
      </c>
      <c r="F656" s="740" t="s">
        <v>2779</v>
      </c>
      <c r="G656" s="739" t="s">
        <v>660</v>
      </c>
      <c r="H656" s="739" t="s">
        <v>1449</v>
      </c>
      <c r="I656" s="739" t="s">
        <v>1450</v>
      </c>
      <c r="J656" s="739" t="s">
        <v>1451</v>
      </c>
      <c r="K656" s="739" t="s">
        <v>1452</v>
      </c>
      <c r="L656" s="741">
        <v>97.589999999999989</v>
      </c>
      <c r="M656" s="741">
        <v>1</v>
      </c>
      <c r="N656" s="742">
        <v>97.589999999999989</v>
      </c>
    </row>
    <row r="657" spans="1:14" ht="14.4" customHeight="1" x14ac:dyDescent="0.3">
      <c r="A657" s="737" t="s">
        <v>606</v>
      </c>
      <c r="B657" s="738" t="s">
        <v>2778</v>
      </c>
      <c r="C657" s="739" t="s">
        <v>631</v>
      </c>
      <c r="D657" s="740" t="s">
        <v>632</v>
      </c>
      <c r="E657" s="739" t="s">
        <v>652</v>
      </c>
      <c r="F657" s="740" t="s">
        <v>2779</v>
      </c>
      <c r="G657" s="739" t="s">
        <v>660</v>
      </c>
      <c r="H657" s="739" t="s">
        <v>2036</v>
      </c>
      <c r="I657" s="739" t="s">
        <v>2037</v>
      </c>
      <c r="J657" s="739" t="s">
        <v>2038</v>
      </c>
      <c r="K657" s="739" t="s">
        <v>826</v>
      </c>
      <c r="L657" s="741">
        <v>20.759700000000002</v>
      </c>
      <c r="M657" s="741">
        <v>50</v>
      </c>
      <c r="N657" s="742">
        <v>1037.9850000000001</v>
      </c>
    </row>
    <row r="658" spans="1:14" ht="14.4" customHeight="1" x14ac:dyDescent="0.3">
      <c r="A658" s="737" t="s">
        <v>606</v>
      </c>
      <c r="B658" s="738" t="s">
        <v>2778</v>
      </c>
      <c r="C658" s="739" t="s">
        <v>631</v>
      </c>
      <c r="D658" s="740" t="s">
        <v>632</v>
      </c>
      <c r="E658" s="739" t="s">
        <v>652</v>
      </c>
      <c r="F658" s="740" t="s">
        <v>2779</v>
      </c>
      <c r="G658" s="739" t="s">
        <v>660</v>
      </c>
      <c r="H658" s="739" t="s">
        <v>2039</v>
      </c>
      <c r="I658" s="739" t="s">
        <v>2040</v>
      </c>
      <c r="J658" s="739" t="s">
        <v>2003</v>
      </c>
      <c r="K658" s="739" t="s">
        <v>2041</v>
      </c>
      <c r="L658" s="741">
        <v>74.859861306302008</v>
      </c>
      <c r="M658" s="741">
        <v>1</v>
      </c>
      <c r="N658" s="742">
        <v>74.859861306302008</v>
      </c>
    </row>
    <row r="659" spans="1:14" ht="14.4" customHeight="1" x14ac:dyDescent="0.3">
      <c r="A659" s="737" t="s">
        <v>606</v>
      </c>
      <c r="B659" s="738" t="s">
        <v>2778</v>
      </c>
      <c r="C659" s="739" t="s">
        <v>631</v>
      </c>
      <c r="D659" s="740" t="s">
        <v>632</v>
      </c>
      <c r="E659" s="739" t="s">
        <v>652</v>
      </c>
      <c r="F659" s="740" t="s">
        <v>2779</v>
      </c>
      <c r="G659" s="739" t="s">
        <v>660</v>
      </c>
      <c r="H659" s="739" t="s">
        <v>2042</v>
      </c>
      <c r="I659" s="739" t="s">
        <v>2043</v>
      </c>
      <c r="J659" s="739" t="s">
        <v>2044</v>
      </c>
      <c r="K659" s="739" t="s">
        <v>2045</v>
      </c>
      <c r="L659" s="741">
        <v>14.299927989531769</v>
      </c>
      <c r="M659" s="741">
        <v>11</v>
      </c>
      <c r="N659" s="742">
        <v>157.29920788484947</v>
      </c>
    </row>
    <row r="660" spans="1:14" ht="14.4" customHeight="1" x14ac:dyDescent="0.3">
      <c r="A660" s="737" t="s">
        <v>606</v>
      </c>
      <c r="B660" s="738" t="s">
        <v>2778</v>
      </c>
      <c r="C660" s="739" t="s">
        <v>631</v>
      </c>
      <c r="D660" s="740" t="s">
        <v>632</v>
      </c>
      <c r="E660" s="739" t="s">
        <v>652</v>
      </c>
      <c r="F660" s="740" t="s">
        <v>2779</v>
      </c>
      <c r="G660" s="739" t="s">
        <v>660</v>
      </c>
      <c r="H660" s="739" t="s">
        <v>2046</v>
      </c>
      <c r="I660" s="739" t="s">
        <v>2047</v>
      </c>
      <c r="J660" s="739" t="s">
        <v>2048</v>
      </c>
      <c r="K660" s="739" t="s">
        <v>2049</v>
      </c>
      <c r="L660" s="741">
        <v>9.3498848887934596</v>
      </c>
      <c r="M660" s="741">
        <v>4</v>
      </c>
      <c r="N660" s="742">
        <v>37.399539555173838</v>
      </c>
    </row>
    <row r="661" spans="1:14" ht="14.4" customHeight="1" x14ac:dyDescent="0.3">
      <c r="A661" s="737" t="s">
        <v>606</v>
      </c>
      <c r="B661" s="738" t="s">
        <v>2778</v>
      </c>
      <c r="C661" s="739" t="s">
        <v>631</v>
      </c>
      <c r="D661" s="740" t="s">
        <v>632</v>
      </c>
      <c r="E661" s="739" t="s">
        <v>652</v>
      </c>
      <c r="F661" s="740" t="s">
        <v>2779</v>
      </c>
      <c r="G661" s="739" t="s">
        <v>660</v>
      </c>
      <c r="H661" s="739" t="s">
        <v>1457</v>
      </c>
      <c r="I661" s="739" t="s">
        <v>714</v>
      </c>
      <c r="J661" s="739" t="s">
        <v>1458</v>
      </c>
      <c r="K661" s="739"/>
      <c r="L661" s="741">
        <v>30.880000000000003</v>
      </c>
      <c r="M661" s="741">
        <v>2</v>
      </c>
      <c r="N661" s="742">
        <v>61.760000000000005</v>
      </c>
    </row>
    <row r="662" spans="1:14" ht="14.4" customHeight="1" x14ac:dyDescent="0.3">
      <c r="A662" s="737" t="s">
        <v>606</v>
      </c>
      <c r="B662" s="738" t="s">
        <v>2778</v>
      </c>
      <c r="C662" s="739" t="s">
        <v>631</v>
      </c>
      <c r="D662" s="740" t="s">
        <v>632</v>
      </c>
      <c r="E662" s="739" t="s">
        <v>652</v>
      </c>
      <c r="F662" s="740" t="s">
        <v>2779</v>
      </c>
      <c r="G662" s="739" t="s">
        <v>660</v>
      </c>
      <c r="H662" s="739" t="s">
        <v>2050</v>
      </c>
      <c r="I662" s="739" t="s">
        <v>2051</v>
      </c>
      <c r="J662" s="739" t="s">
        <v>2052</v>
      </c>
      <c r="K662" s="739" t="s">
        <v>2053</v>
      </c>
      <c r="L662" s="741">
        <v>166.01999999999998</v>
      </c>
      <c r="M662" s="741">
        <v>1</v>
      </c>
      <c r="N662" s="742">
        <v>166.01999999999998</v>
      </c>
    </row>
    <row r="663" spans="1:14" ht="14.4" customHeight="1" x14ac:dyDescent="0.3">
      <c r="A663" s="737" t="s">
        <v>606</v>
      </c>
      <c r="B663" s="738" t="s">
        <v>2778</v>
      </c>
      <c r="C663" s="739" t="s">
        <v>631</v>
      </c>
      <c r="D663" s="740" t="s">
        <v>632</v>
      </c>
      <c r="E663" s="739" t="s">
        <v>652</v>
      </c>
      <c r="F663" s="740" t="s">
        <v>2779</v>
      </c>
      <c r="G663" s="739" t="s">
        <v>660</v>
      </c>
      <c r="H663" s="739" t="s">
        <v>1469</v>
      </c>
      <c r="I663" s="739" t="s">
        <v>1470</v>
      </c>
      <c r="J663" s="739" t="s">
        <v>1471</v>
      </c>
      <c r="K663" s="739" t="s">
        <v>1472</v>
      </c>
      <c r="L663" s="741">
        <v>69.717980381190998</v>
      </c>
      <c r="M663" s="741">
        <v>1</v>
      </c>
      <c r="N663" s="742">
        <v>69.717980381190998</v>
      </c>
    </row>
    <row r="664" spans="1:14" ht="14.4" customHeight="1" x14ac:dyDescent="0.3">
      <c r="A664" s="737" t="s">
        <v>606</v>
      </c>
      <c r="B664" s="738" t="s">
        <v>2778</v>
      </c>
      <c r="C664" s="739" t="s">
        <v>631</v>
      </c>
      <c r="D664" s="740" t="s">
        <v>632</v>
      </c>
      <c r="E664" s="739" t="s">
        <v>652</v>
      </c>
      <c r="F664" s="740" t="s">
        <v>2779</v>
      </c>
      <c r="G664" s="739" t="s">
        <v>660</v>
      </c>
      <c r="H664" s="739" t="s">
        <v>1091</v>
      </c>
      <c r="I664" s="739" t="s">
        <v>1092</v>
      </c>
      <c r="J664" s="739" t="s">
        <v>1029</v>
      </c>
      <c r="K664" s="739" t="s">
        <v>1093</v>
      </c>
      <c r="L664" s="741">
        <v>154.02999999999997</v>
      </c>
      <c r="M664" s="741">
        <v>6</v>
      </c>
      <c r="N664" s="742">
        <v>924.17999999999984</v>
      </c>
    </row>
    <row r="665" spans="1:14" ht="14.4" customHeight="1" x14ac:dyDescent="0.3">
      <c r="A665" s="737" t="s">
        <v>606</v>
      </c>
      <c r="B665" s="738" t="s">
        <v>2778</v>
      </c>
      <c r="C665" s="739" t="s">
        <v>631</v>
      </c>
      <c r="D665" s="740" t="s">
        <v>632</v>
      </c>
      <c r="E665" s="739" t="s">
        <v>652</v>
      </c>
      <c r="F665" s="740" t="s">
        <v>2779</v>
      </c>
      <c r="G665" s="739" t="s">
        <v>660</v>
      </c>
      <c r="H665" s="739" t="s">
        <v>746</v>
      </c>
      <c r="I665" s="739" t="s">
        <v>747</v>
      </c>
      <c r="J665" s="739" t="s">
        <v>748</v>
      </c>
      <c r="K665" s="739" t="s">
        <v>749</v>
      </c>
      <c r="L665" s="741">
        <v>254.97999568664264</v>
      </c>
      <c r="M665" s="741">
        <v>5</v>
      </c>
      <c r="N665" s="742">
        <v>1274.8999784332132</v>
      </c>
    </row>
    <row r="666" spans="1:14" ht="14.4" customHeight="1" x14ac:dyDescent="0.3">
      <c r="A666" s="737" t="s">
        <v>606</v>
      </c>
      <c r="B666" s="738" t="s">
        <v>2778</v>
      </c>
      <c r="C666" s="739" t="s">
        <v>631</v>
      </c>
      <c r="D666" s="740" t="s">
        <v>632</v>
      </c>
      <c r="E666" s="739" t="s">
        <v>652</v>
      </c>
      <c r="F666" s="740" t="s">
        <v>2779</v>
      </c>
      <c r="G666" s="739" t="s">
        <v>660</v>
      </c>
      <c r="H666" s="739" t="s">
        <v>2054</v>
      </c>
      <c r="I666" s="739" t="s">
        <v>2055</v>
      </c>
      <c r="J666" s="739" t="s">
        <v>2056</v>
      </c>
      <c r="K666" s="739" t="s">
        <v>2057</v>
      </c>
      <c r="L666" s="741">
        <v>943.7700000000001</v>
      </c>
      <c r="M666" s="741">
        <v>2</v>
      </c>
      <c r="N666" s="742">
        <v>1887.5400000000002</v>
      </c>
    </row>
    <row r="667" spans="1:14" ht="14.4" customHeight="1" x14ac:dyDescent="0.3">
      <c r="A667" s="737" t="s">
        <v>606</v>
      </c>
      <c r="B667" s="738" t="s">
        <v>2778</v>
      </c>
      <c r="C667" s="739" t="s">
        <v>631</v>
      </c>
      <c r="D667" s="740" t="s">
        <v>632</v>
      </c>
      <c r="E667" s="739" t="s">
        <v>652</v>
      </c>
      <c r="F667" s="740" t="s">
        <v>2779</v>
      </c>
      <c r="G667" s="739" t="s">
        <v>660</v>
      </c>
      <c r="H667" s="739" t="s">
        <v>2058</v>
      </c>
      <c r="I667" s="739" t="s">
        <v>2059</v>
      </c>
      <c r="J667" s="739" t="s">
        <v>2060</v>
      </c>
      <c r="K667" s="739" t="s">
        <v>2061</v>
      </c>
      <c r="L667" s="741">
        <v>11.110082331989947</v>
      </c>
      <c r="M667" s="741">
        <v>10</v>
      </c>
      <c r="N667" s="742">
        <v>111.10082331989948</v>
      </c>
    </row>
    <row r="668" spans="1:14" ht="14.4" customHeight="1" x14ac:dyDescent="0.3">
      <c r="A668" s="737" t="s">
        <v>606</v>
      </c>
      <c r="B668" s="738" t="s">
        <v>2778</v>
      </c>
      <c r="C668" s="739" t="s">
        <v>631</v>
      </c>
      <c r="D668" s="740" t="s">
        <v>632</v>
      </c>
      <c r="E668" s="739" t="s">
        <v>652</v>
      </c>
      <c r="F668" s="740" t="s">
        <v>2779</v>
      </c>
      <c r="G668" s="739" t="s">
        <v>660</v>
      </c>
      <c r="H668" s="739" t="s">
        <v>1475</v>
      </c>
      <c r="I668" s="739" t="s">
        <v>1476</v>
      </c>
      <c r="J668" s="739" t="s">
        <v>1477</v>
      </c>
      <c r="K668" s="739" t="s">
        <v>1478</v>
      </c>
      <c r="L668" s="741">
        <v>1037.75</v>
      </c>
      <c r="M668" s="741">
        <v>3</v>
      </c>
      <c r="N668" s="742">
        <v>3113.25</v>
      </c>
    </row>
    <row r="669" spans="1:14" ht="14.4" customHeight="1" x14ac:dyDescent="0.3">
      <c r="A669" s="737" t="s">
        <v>606</v>
      </c>
      <c r="B669" s="738" t="s">
        <v>2778</v>
      </c>
      <c r="C669" s="739" t="s">
        <v>631</v>
      </c>
      <c r="D669" s="740" t="s">
        <v>632</v>
      </c>
      <c r="E669" s="739" t="s">
        <v>652</v>
      </c>
      <c r="F669" s="740" t="s">
        <v>2779</v>
      </c>
      <c r="G669" s="739" t="s">
        <v>660</v>
      </c>
      <c r="H669" s="739" t="s">
        <v>1102</v>
      </c>
      <c r="I669" s="739" t="s">
        <v>1103</v>
      </c>
      <c r="J669" s="739" t="s">
        <v>1104</v>
      </c>
      <c r="K669" s="739" t="s">
        <v>865</v>
      </c>
      <c r="L669" s="741">
        <v>55.350203922357657</v>
      </c>
      <c r="M669" s="741">
        <v>18</v>
      </c>
      <c r="N669" s="742">
        <v>996.30367060243782</v>
      </c>
    </row>
    <row r="670" spans="1:14" ht="14.4" customHeight="1" x14ac:dyDescent="0.3">
      <c r="A670" s="737" t="s">
        <v>606</v>
      </c>
      <c r="B670" s="738" t="s">
        <v>2778</v>
      </c>
      <c r="C670" s="739" t="s">
        <v>631</v>
      </c>
      <c r="D670" s="740" t="s">
        <v>632</v>
      </c>
      <c r="E670" s="739" t="s">
        <v>652</v>
      </c>
      <c r="F670" s="740" t="s">
        <v>2779</v>
      </c>
      <c r="G670" s="739" t="s">
        <v>660</v>
      </c>
      <c r="H670" s="739" t="s">
        <v>2062</v>
      </c>
      <c r="I670" s="739" t="s">
        <v>2063</v>
      </c>
      <c r="J670" s="739" t="s">
        <v>2064</v>
      </c>
      <c r="K670" s="739"/>
      <c r="L670" s="741">
        <v>89.890000000000015</v>
      </c>
      <c r="M670" s="741">
        <v>2</v>
      </c>
      <c r="N670" s="742">
        <v>179.78000000000003</v>
      </c>
    </row>
    <row r="671" spans="1:14" ht="14.4" customHeight="1" x14ac:dyDescent="0.3">
      <c r="A671" s="737" t="s">
        <v>606</v>
      </c>
      <c r="B671" s="738" t="s">
        <v>2778</v>
      </c>
      <c r="C671" s="739" t="s">
        <v>631</v>
      </c>
      <c r="D671" s="740" t="s">
        <v>632</v>
      </c>
      <c r="E671" s="739" t="s">
        <v>652</v>
      </c>
      <c r="F671" s="740" t="s">
        <v>2779</v>
      </c>
      <c r="G671" s="739" t="s">
        <v>660</v>
      </c>
      <c r="H671" s="739" t="s">
        <v>1479</v>
      </c>
      <c r="I671" s="739" t="s">
        <v>1480</v>
      </c>
      <c r="J671" s="739" t="s">
        <v>1481</v>
      </c>
      <c r="K671" s="739" t="s">
        <v>1482</v>
      </c>
      <c r="L671" s="741">
        <v>286.00000000000006</v>
      </c>
      <c r="M671" s="741">
        <v>1</v>
      </c>
      <c r="N671" s="742">
        <v>286.00000000000006</v>
      </c>
    </row>
    <row r="672" spans="1:14" ht="14.4" customHeight="1" x14ac:dyDescent="0.3">
      <c r="A672" s="737" t="s">
        <v>606</v>
      </c>
      <c r="B672" s="738" t="s">
        <v>2778</v>
      </c>
      <c r="C672" s="739" t="s">
        <v>631</v>
      </c>
      <c r="D672" s="740" t="s">
        <v>632</v>
      </c>
      <c r="E672" s="739" t="s">
        <v>652</v>
      </c>
      <c r="F672" s="740" t="s">
        <v>2779</v>
      </c>
      <c r="G672" s="739" t="s">
        <v>660</v>
      </c>
      <c r="H672" s="739" t="s">
        <v>1105</v>
      </c>
      <c r="I672" s="739" t="s">
        <v>1106</v>
      </c>
      <c r="J672" s="739" t="s">
        <v>1107</v>
      </c>
      <c r="K672" s="739" t="s">
        <v>1108</v>
      </c>
      <c r="L672" s="741">
        <v>37.49</v>
      </c>
      <c r="M672" s="741">
        <v>4</v>
      </c>
      <c r="N672" s="742">
        <v>149.96</v>
      </c>
    </row>
    <row r="673" spans="1:14" ht="14.4" customHeight="1" x14ac:dyDescent="0.3">
      <c r="A673" s="737" t="s">
        <v>606</v>
      </c>
      <c r="B673" s="738" t="s">
        <v>2778</v>
      </c>
      <c r="C673" s="739" t="s">
        <v>631</v>
      </c>
      <c r="D673" s="740" t="s">
        <v>632</v>
      </c>
      <c r="E673" s="739" t="s">
        <v>652</v>
      </c>
      <c r="F673" s="740" t="s">
        <v>2779</v>
      </c>
      <c r="G673" s="739" t="s">
        <v>660</v>
      </c>
      <c r="H673" s="739" t="s">
        <v>754</v>
      </c>
      <c r="I673" s="739" t="s">
        <v>755</v>
      </c>
      <c r="J673" s="739" t="s">
        <v>756</v>
      </c>
      <c r="K673" s="739" t="s">
        <v>757</v>
      </c>
      <c r="L673" s="741">
        <v>29.920000000000016</v>
      </c>
      <c r="M673" s="741">
        <v>9</v>
      </c>
      <c r="N673" s="742">
        <v>269.28000000000014</v>
      </c>
    </row>
    <row r="674" spans="1:14" ht="14.4" customHeight="1" x14ac:dyDescent="0.3">
      <c r="A674" s="737" t="s">
        <v>606</v>
      </c>
      <c r="B674" s="738" t="s">
        <v>2778</v>
      </c>
      <c r="C674" s="739" t="s">
        <v>631</v>
      </c>
      <c r="D674" s="740" t="s">
        <v>632</v>
      </c>
      <c r="E674" s="739" t="s">
        <v>652</v>
      </c>
      <c r="F674" s="740" t="s">
        <v>2779</v>
      </c>
      <c r="G674" s="739" t="s">
        <v>660</v>
      </c>
      <c r="H674" s="739" t="s">
        <v>1109</v>
      </c>
      <c r="I674" s="739" t="s">
        <v>1110</v>
      </c>
      <c r="J674" s="739" t="s">
        <v>1111</v>
      </c>
      <c r="K674" s="739" t="s">
        <v>1112</v>
      </c>
      <c r="L674" s="741">
        <v>97.590050966887247</v>
      </c>
      <c r="M674" s="741">
        <v>6</v>
      </c>
      <c r="N674" s="742">
        <v>585.54030580132348</v>
      </c>
    </row>
    <row r="675" spans="1:14" ht="14.4" customHeight="1" x14ac:dyDescent="0.3">
      <c r="A675" s="737" t="s">
        <v>606</v>
      </c>
      <c r="B675" s="738" t="s">
        <v>2778</v>
      </c>
      <c r="C675" s="739" t="s">
        <v>631</v>
      </c>
      <c r="D675" s="740" t="s">
        <v>632</v>
      </c>
      <c r="E675" s="739" t="s">
        <v>652</v>
      </c>
      <c r="F675" s="740" t="s">
        <v>2779</v>
      </c>
      <c r="G675" s="739" t="s">
        <v>660</v>
      </c>
      <c r="H675" s="739" t="s">
        <v>1485</v>
      </c>
      <c r="I675" s="739" t="s">
        <v>1486</v>
      </c>
      <c r="J675" s="739" t="s">
        <v>1405</v>
      </c>
      <c r="K675" s="739" t="s">
        <v>999</v>
      </c>
      <c r="L675" s="741">
        <v>107.04999999999995</v>
      </c>
      <c r="M675" s="741">
        <v>1</v>
      </c>
      <c r="N675" s="742">
        <v>107.04999999999995</v>
      </c>
    </row>
    <row r="676" spans="1:14" ht="14.4" customHeight="1" x14ac:dyDescent="0.3">
      <c r="A676" s="737" t="s">
        <v>606</v>
      </c>
      <c r="B676" s="738" t="s">
        <v>2778</v>
      </c>
      <c r="C676" s="739" t="s">
        <v>631</v>
      </c>
      <c r="D676" s="740" t="s">
        <v>632</v>
      </c>
      <c r="E676" s="739" t="s">
        <v>652</v>
      </c>
      <c r="F676" s="740" t="s">
        <v>2779</v>
      </c>
      <c r="G676" s="739" t="s">
        <v>660</v>
      </c>
      <c r="H676" s="739" t="s">
        <v>1113</v>
      </c>
      <c r="I676" s="739" t="s">
        <v>714</v>
      </c>
      <c r="J676" s="739" t="s">
        <v>1114</v>
      </c>
      <c r="K676" s="739"/>
      <c r="L676" s="741">
        <v>777.22997803523174</v>
      </c>
      <c r="M676" s="741">
        <v>1</v>
      </c>
      <c r="N676" s="742">
        <v>777.22997803523174</v>
      </c>
    </row>
    <row r="677" spans="1:14" ht="14.4" customHeight="1" x14ac:dyDescent="0.3">
      <c r="A677" s="737" t="s">
        <v>606</v>
      </c>
      <c r="B677" s="738" t="s">
        <v>2778</v>
      </c>
      <c r="C677" s="739" t="s">
        <v>631</v>
      </c>
      <c r="D677" s="740" t="s">
        <v>632</v>
      </c>
      <c r="E677" s="739" t="s">
        <v>652</v>
      </c>
      <c r="F677" s="740" t="s">
        <v>2779</v>
      </c>
      <c r="G677" s="739" t="s">
        <v>660</v>
      </c>
      <c r="H677" s="739" t="s">
        <v>1119</v>
      </c>
      <c r="I677" s="739" t="s">
        <v>1120</v>
      </c>
      <c r="J677" s="739" t="s">
        <v>1121</v>
      </c>
      <c r="K677" s="739" t="s">
        <v>1122</v>
      </c>
      <c r="L677" s="741">
        <v>149.64000000000004</v>
      </c>
      <c r="M677" s="741">
        <v>13</v>
      </c>
      <c r="N677" s="742">
        <v>1945.3200000000006</v>
      </c>
    </row>
    <row r="678" spans="1:14" ht="14.4" customHeight="1" x14ac:dyDescent="0.3">
      <c r="A678" s="737" t="s">
        <v>606</v>
      </c>
      <c r="B678" s="738" t="s">
        <v>2778</v>
      </c>
      <c r="C678" s="739" t="s">
        <v>631</v>
      </c>
      <c r="D678" s="740" t="s">
        <v>632</v>
      </c>
      <c r="E678" s="739" t="s">
        <v>652</v>
      </c>
      <c r="F678" s="740" t="s">
        <v>2779</v>
      </c>
      <c r="G678" s="739" t="s">
        <v>660</v>
      </c>
      <c r="H678" s="739" t="s">
        <v>758</v>
      </c>
      <c r="I678" s="739" t="s">
        <v>758</v>
      </c>
      <c r="J678" s="739" t="s">
        <v>759</v>
      </c>
      <c r="K678" s="739" t="s">
        <v>760</v>
      </c>
      <c r="L678" s="741">
        <v>75.86</v>
      </c>
      <c r="M678" s="741">
        <v>3</v>
      </c>
      <c r="N678" s="742">
        <v>227.58</v>
      </c>
    </row>
    <row r="679" spans="1:14" ht="14.4" customHeight="1" x14ac:dyDescent="0.3">
      <c r="A679" s="737" t="s">
        <v>606</v>
      </c>
      <c r="B679" s="738" t="s">
        <v>2778</v>
      </c>
      <c r="C679" s="739" t="s">
        <v>631</v>
      </c>
      <c r="D679" s="740" t="s">
        <v>632</v>
      </c>
      <c r="E679" s="739" t="s">
        <v>652</v>
      </c>
      <c r="F679" s="740" t="s">
        <v>2779</v>
      </c>
      <c r="G679" s="739" t="s">
        <v>660</v>
      </c>
      <c r="H679" s="739" t="s">
        <v>1487</v>
      </c>
      <c r="I679" s="739" t="s">
        <v>1488</v>
      </c>
      <c r="J679" s="739" t="s">
        <v>1489</v>
      </c>
      <c r="K679" s="739" t="s">
        <v>1490</v>
      </c>
      <c r="L679" s="741">
        <v>290.50000000000006</v>
      </c>
      <c r="M679" s="741">
        <v>7</v>
      </c>
      <c r="N679" s="742">
        <v>2033.5000000000005</v>
      </c>
    </row>
    <row r="680" spans="1:14" ht="14.4" customHeight="1" x14ac:dyDescent="0.3">
      <c r="A680" s="737" t="s">
        <v>606</v>
      </c>
      <c r="B680" s="738" t="s">
        <v>2778</v>
      </c>
      <c r="C680" s="739" t="s">
        <v>631</v>
      </c>
      <c r="D680" s="740" t="s">
        <v>632</v>
      </c>
      <c r="E680" s="739" t="s">
        <v>652</v>
      </c>
      <c r="F680" s="740" t="s">
        <v>2779</v>
      </c>
      <c r="G680" s="739" t="s">
        <v>660</v>
      </c>
      <c r="H680" s="739" t="s">
        <v>1491</v>
      </c>
      <c r="I680" s="739" t="s">
        <v>1491</v>
      </c>
      <c r="J680" s="739" t="s">
        <v>1492</v>
      </c>
      <c r="K680" s="739" t="s">
        <v>1493</v>
      </c>
      <c r="L680" s="741">
        <v>249.90999999999997</v>
      </c>
      <c r="M680" s="741">
        <v>3</v>
      </c>
      <c r="N680" s="742">
        <v>749.7299999999999</v>
      </c>
    </row>
    <row r="681" spans="1:14" ht="14.4" customHeight="1" x14ac:dyDescent="0.3">
      <c r="A681" s="737" t="s">
        <v>606</v>
      </c>
      <c r="B681" s="738" t="s">
        <v>2778</v>
      </c>
      <c r="C681" s="739" t="s">
        <v>631</v>
      </c>
      <c r="D681" s="740" t="s">
        <v>632</v>
      </c>
      <c r="E681" s="739" t="s">
        <v>652</v>
      </c>
      <c r="F681" s="740" t="s">
        <v>2779</v>
      </c>
      <c r="G681" s="739" t="s">
        <v>660</v>
      </c>
      <c r="H681" s="739" t="s">
        <v>1494</v>
      </c>
      <c r="I681" s="739" t="s">
        <v>1495</v>
      </c>
      <c r="J681" s="739" t="s">
        <v>748</v>
      </c>
      <c r="K681" s="739" t="s">
        <v>1496</v>
      </c>
      <c r="L681" s="741">
        <v>48.399986369782312</v>
      </c>
      <c r="M681" s="741">
        <v>7</v>
      </c>
      <c r="N681" s="742">
        <v>338.79990458847618</v>
      </c>
    </row>
    <row r="682" spans="1:14" ht="14.4" customHeight="1" x14ac:dyDescent="0.3">
      <c r="A682" s="737" t="s">
        <v>606</v>
      </c>
      <c r="B682" s="738" t="s">
        <v>2778</v>
      </c>
      <c r="C682" s="739" t="s">
        <v>631</v>
      </c>
      <c r="D682" s="740" t="s">
        <v>632</v>
      </c>
      <c r="E682" s="739" t="s">
        <v>652</v>
      </c>
      <c r="F682" s="740" t="s">
        <v>2779</v>
      </c>
      <c r="G682" s="739" t="s">
        <v>660</v>
      </c>
      <c r="H682" s="739" t="s">
        <v>761</v>
      </c>
      <c r="I682" s="739" t="s">
        <v>762</v>
      </c>
      <c r="J682" s="739" t="s">
        <v>763</v>
      </c>
      <c r="K682" s="739" t="s">
        <v>764</v>
      </c>
      <c r="L682" s="741">
        <v>67.388047875623371</v>
      </c>
      <c r="M682" s="741">
        <v>1</v>
      </c>
      <c r="N682" s="742">
        <v>67.388047875623371</v>
      </c>
    </row>
    <row r="683" spans="1:14" ht="14.4" customHeight="1" x14ac:dyDescent="0.3">
      <c r="A683" s="737" t="s">
        <v>606</v>
      </c>
      <c r="B683" s="738" t="s">
        <v>2778</v>
      </c>
      <c r="C683" s="739" t="s">
        <v>631</v>
      </c>
      <c r="D683" s="740" t="s">
        <v>632</v>
      </c>
      <c r="E683" s="739" t="s">
        <v>652</v>
      </c>
      <c r="F683" s="740" t="s">
        <v>2779</v>
      </c>
      <c r="G683" s="739" t="s">
        <v>660</v>
      </c>
      <c r="H683" s="739" t="s">
        <v>1817</v>
      </c>
      <c r="I683" s="739" t="s">
        <v>1818</v>
      </c>
      <c r="J683" s="739" t="s">
        <v>1819</v>
      </c>
      <c r="K683" s="739" t="s">
        <v>1820</v>
      </c>
      <c r="L683" s="741">
        <v>12.650237101052227</v>
      </c>
      <c r="M683" s="741">
        <v>8</v>
      </c>
      <c r="N683" s="742">
        <v>101.20189680841781</v>
      </c>
    </row>
    <row r="684" spans="1:14" ht="14.4" customHeight="1" x14ac:dyDescent="0.3">
      <c r="A684" s="737" t="s">
        <v>606</v>
      </c>
      <c r="B684" s="738" t="s">
        <v>2778</v>
      </c>
      <c r="C684" s="739" t="s">
        <v>631</v>
      </c>
      <c r="D684" s="740" t="s">
        <v>632</v>
      </c>
      <c r="E684" s="739" t="s">
        <v>652</v>
      </c>
      <c r="F684" s="740" t="s">
        <v>2779</v>
      </c>
      <c r="G684" s="739" t="s">
        <v>660</v>
      </c>
      <c r="H684" s="739" t="s">
        <v>2065</v>
      </c>
      <c r="I684" s="739" t="s">
        <v>2066</v>
      </c>
      <c r="J684" s="739" t="s">
        <v>2067</v>
      </c>
      <c r="K684" s="739"/>
      <c r="L684" s="741">
        <v>77.510000000000005</v>
      </c>
      <c r="M684" s="741">
        <v>1</v>
      </c>
      <c r="N684" s="742">
        <v>77.510000000000005</v>
      </c>
    </row>
    <row r="685" spans="1:14" ht="14.4" customHeight="1" x14ac:dyDescent="0.3">
      <c r="A685" s="737" t="s">
        <v>606</v>
      </c>
      <c r="B685" s="738" t="s">
        <v>2778</v>
      </c>
      <c r="C685" s="739" t="s">
        <v>631</v>
      </c>
      <c r="D685" s="740" t="s">
        <v>632</v>
      </c>
      <c r="E685" s="739" t="s">
        <v>652</v>
      </c>
      <c r="F685" s="740" t="s">
        <v>2779</v>
      </c>
      <c r="G685" s="739" t="s">
        <v>660</v>
      </c>
      <c r="H685" s="739" t="s">
        <v>2068</v>
      </c>
      <c r="I685" s="739" t="s">
        <v>2069</v>
      </c>
      <c r="J685" s="739" t="s">
        <v>2070</v>
      </c>
      <c r="K685" s="739" t="s">
        <v>2071</v>
      </c>
      <c r="L685" s="741">
        <v>111.52000000000001</v>
      </c>
      <c r="M685" s="741">
        <v>4</v>
      </c>
      <c r="N685" s="742">
        <v>446.08000000000004</v>
      </c>
    </row>
    <row r="686" spans="1:14" ht="14.4" customHeight="1" x14ac:dyDescent="0.3">
      <c r="A686" s="737" t="s">
        <v>606</v>
      </c>
      <c r="B686" s="738" t="s">
        <v>2778</v>
      </c>
      <c r="C686" s="739" t="s">
        <v>631</v>
      </c>
      <c r="D686" s="740" t="s">
        <v>632</v>
      </c>
      <c r="E686" s="739" t="s">
        <v>652</v>
      </c>
      <c r="F686" s="740" t="s">
        <v>2779</v>
      </c>
      <c r="G686" s="739" t="s">
        <v>660</v>
      </c>
      <c r="H686" s="739" t="s">
        <v>2072</v>
      </c>
      <c r="I686" s="739" t="s">
        <v>2073</v>
      </c>
      <c r="J686" s="739" t="s">
        <v>2074</v>
      </c>
      <c r="K686" s="739" t="s">
        <v>2075</v>
      </c>
      <c r="L686" s="741">
        <v>382.10790880183561</v>
      </c>
      <c r="M686" s="741">
        <v>4</v>
      </c>
      <c r="N686" s="742">
        <v>1528.4316352073424</v>
      </c>
    </row>
    <row r="687" spans="1:14" ht="14.4" customHeight="1" x14ac:dyDescent="0.3">
      <c r="A687" s="737" t="s">
        <v>606</v>
      </c>
      <c r="B687" s="738" t="s">
        <v>2778</v>
      </c>
      <c r="C687" s="739" t="s">
        <v>631</v>
      </c>
      <c r="D687" s="740" t="s">
        <v>632</v>
      </c>
      <c r="E687" s="739" t="s">
        <v>652</v>
      </c>
      <c r="F687" s="740" t="s">
        <v>2779</v>
      </c>
      <c r="G687" s="739" t="s">
        <v>660</v>
      </c>
      <c r="H687" s="739" t="s">
        <v>1508</v>
      </c>
      <c r="I687" s="739" t="s">
        <v>1509</v>
      </c>
      <c r="J687" s="739" t="s">
        <v>1510</v>
      </c>
      <c r="K687" s="739" t="s">
        <v>1511</v>
      </c>
      <c r="L687" s="741">
        <v>181.64999999999989</v>
      </c>
      <c r="M687" s="741">
        <v>3</v>
      </c>
      <c r="N687" s="742">
        <v>544.9499999999997</v>
      </c>
    </row>
    <row r="688" spans="1:14" ht="14.4" customHeight="1" x14ac:dyDescent="0.3">
      <c r="A688" s="737" t="s">
        <v>606</v>
      </c>
      <c r="B688" s="738" t="s">
        <v>2778</v>
      </c>
      <c r="C688" s="739" t="s">
        <v>631</v>
      </c>
      <c r="D688" s="740" t="s">
        <v>632</v>
      </c>
      <c r="E688" s="739" t="s">
        <v>652</v>
      </c>
      <c r="F688" s="740" t="s">
        <v>2779</v>
      </c>
      <c r="G688" s="739" t="s">
        <v>660</v>
      </c>
      <c r="H688" s="739" t="s">
        <v>1821</v>
      </c>
      <c r="I688" s="739" t="s">
        <v>1822</v>
      </c>
      <c r="J688" s="739" t="s">
        <v>1823</v>
      </c>
      <c r="K688" s="739"/>
      <c r="L688" s="741">
        <v>100.8596923894621</v>
      </c>
      <c r="M688" s="741">
        <v>6</v>
      </c>
      <c r="N688" s="742">
        <v>605.15815433677255</v>
      </c>
    </row>
    <row r="689" spans="1:14" ht="14.4" customHeight="1" x14ac:dyDescent="0.3">
      <c r="A689" s="737" t="s">
        <v>606</v>
      </c>
      <c r="B689" s="738" t="s">
        <v>2778</v>
      </c>
      <c r="C689" s="739" t="s">
        <v>631</v>
      </c>
      <c r="D689" s="740" t="s">
        <v>632</v>
      </c>
      <c r="E689" s="739" t="s">
        <v>652</v>
      </c>
      <c r="F689" s="740" t="s">
        <v>2779</v>
      </c>
      <c r="G689" s="739" t="s">
        <v>660</v>
      </c>
      <c r="H689" s="739" t="s">
        <v>1137</v>
      </c>
      <c r="I689" s="739" t="s">
        <v>1138</v>
      </c>
      <c r="J689" s="739" t="s">
        <v>1139</v>
      </c>
      <c r="K689" s="739"/>
      <c r="L689" s="741">
        <v>116.34</v>
      </c>
      <c r="M689" s="741">
        <v>5</v>
      </c>
      <c r="N689" s="742">
        <v>581.70000000000005</v>
      </c>
    </row>
    <row r="690" spans="1:14" ht="14.4" customHeight="1" x14ac:dyDescent="0.3">
      <c r="A690" s="737" t="s">
        <v>606</v>
      </c>
      <c r="B690" s="738" t="s">
        <v>2778</v>
      </c>
      <c r="C690" s="739" t="s">
        <v>631</v>
      </c>
      <c r="D690" s="740" t="s">
        <v>632</v>
      </c>
      <c r="E690" s="739" t="s">
        <v>652</v>
      </c>
      <c r="F690" s="740" t="s">
        <v>2779</v>
      </c>
      <c r="G690" s="739" t="s">
        <v>660</v>
      </c>
      <c r="H690" s="739" t="s">
        <v>2076</v>
      </c>
      <c r="I690" s="739" t="s">
        <v>2077</v>
      </c>
      <c r="J690" s="739" t="s">
        <v>2078</v>
      </c>
      <c r="K690" s="739" t="s">
        <v>2079</v>
      </c>
      <c r="L690" s="741">
        <v>2926.4799999999996</v>
      </c>
      <c r="M690" s="741">
        <v>3</v>
      </c>
      <c r="N690" s="742">
        <v>8779.4399999999987</v>
      </c>
    </row>
    <row r="691" spans="1:14" ht="14.4" customHeight="1" x14ac:dyDescent="0.3">
      <c r="A691" s="737" t="s">
        <v>606</v>
      </c>
      <c r="B691" s="738" t="s">
        <v>2778</v>
      </c>
      <c r="C691" s="739" t="s">
        <v>631</v>
      </c>
      <c r="D691" s="740" t="s">
        <v>632</v>
      </c>
      <c r="E691" s="739" t="s">
        <v>652</v>
      </c>
      <c r="F691" s="740" t="s">
        <v>2779</v>
      </c>
      <c r="G691" s="739" t="s">
        <v>660</v>
      </c>
      <c r="H691" s="739" t="s">
        <v>776</v>
      </c>
      <c r="I691" s="739" t="s">
        <v>777</v>
      </c>
      <c r="J691" s="739" t="s">
        <v>778</v>
      </c>
      <c r="K691" s="739" t="s">
        <v>779</v>
      </c>
      <c r="L691" s="741">
        <v>69.983749999999986</v>
      </c>
      <c r="M691" s="741">
        <v>8</v>
      </c>
      <c r="N691" s="742">
        <v>559.86999999999989</v>
      </c>
    </row>
    <row r="692" spans="1:14" ht="14.4" customHeight="1" x14ac:dyDescent="0.3">
      <c r="A692" s="737" t="s">
        <v>606</v>
      </c>
      <c r="B692" s="738" t="s">
        <v>2778</v>
      </c>
      <c r="C692" s="739" t="s">
        <v>631</v>
      </c>
      <c r="D692" s="740" t="s">
        <v>632</v>
      </c>
      <c r="E692" s="739" t="s">
        <v>652</v>
      </c>
      <c r="F692" s="740" t="s">
        <v>2779</v>
      </c>
      <c r="G692" s="739" t="s">
        <v>660</v>
      </c>
      <c r="H692" s="739" t="s">
        <v>2080</v>
      </c>
      <c r="I692" s="739" t="s">
        <v>2081</v>
      </c>
      <c r="J692" s="739" t="s">
        <v>2082</v>
      </c>
      <c r="K692" s="739" t="s">
        <v>2083</v>
      </c>
      <c r="L692" s="741">
        <v>74.000000000000028</v>
      </c>
      <c r="M692" s="741">
        <v>5</v>
      </c>
      <c r="N692" s="742">
        <v>370.00000000000011</v>
      </c>
    </row>
    <row r="693" spans="1:14" ht="14.4" customHeight="1" x14ac:dyDescent="0.3">
      <c r="A693" s="737" t="s">
        <v>606</v>
      </c>
      <c r="B693" s="738" t="s">
        <v>2778</v>
      </c>
      <c r="C693" s="739" t="s">
        <v>631</v>
      </c>
      <c r="D693" s="740" t="s">
        <v>632</v>
      </c>
      <c r="E693" s="739" t="s">
        <v>652</v>
      </c>
      <c r="F693" s="740" t="s">
        <v>2779</v>
      </c>
      <c r="G693" s="739" t="s">
        <v>660</v>
      </c>
      <c r="H693" s="739" t="s">
        <v>2084</v>
      </c>
      <c r="I693" s="739" t="s">
        <v>2085</v>
      </c>
      <c r="J693" s="739" t="s">
        <v>2086</v>
      </c>
      <c r="K693" s="739" t="s">
        <v>779</v>
      </c>
      <c r="L693" s="741">
        <v>28.25714285714286</v>
      </c>
      <c r="M693" s="741">
        <v>7</v>
      </c>
      <c r="N693" s="742">
        <v>197.8</v>
      </c>
    </row>
    <row r="694" spans="1:14" ht="14.4" customHeight="1" x14ac:dyDescent="0.3">
      <c r="A694" s="737" t="s">
        <v>606</v>
      </c>
      <c r="B694" s="738" t="s">
        <v>2778</v>
      </c>
      <c r="C694" s="739" t="s">
        <v>631</v>
      </c>
      <c r="D694" s="740" t="s">
        <v>632</v>
      </c>
      <c r="E694" s="739" t="s">
        <v>652</v>
      </c>
      <c r="F694" s="740" t="s">
        <v>2779</v>
      </c>
      <c r="G694" s="739" t="s">
        <v>660</v>
      </c>
      <c r="H694" s="739" t="s">
        <v>2087</v>
      </c>
      <c r="I694" s="739" t="s">
        <v>2088</v>
      </c>
      <c r="J694" s="739" t="s">
        <v>2089</v>
      </c>
      <c r="K694" s="739" t="s">
        <v>2090</v>
      </c>
      <c r="L694" s="741">
        <v>158.10999999999999</v>
      </c>
      <c r="M694" s="741">
        <v>1</v>
      </c>
      <c r="N694" s="742">
        <v>158.10999999999999</v>
      </c>
    </row>
    <row r="695" spans="1:14" ht="14.4" customHeight="1" x14ac:dyDescent="0.3">
      <c r="A695" s="737" t="s">
        <v>606</v>
      </c>
      <c r="B695" s="738" t="s">
        <v>2778</v>
      </c>
      <c r="C695" s="739" t="s">
        <v>631</v>
      </c>
      <c r="D695" s="740" t="s">
        <v>632</v>
      </c>
      <c r="E695" s="739" t="s">
        <v>652</v>
      </c>
      <c r="F695" s="740" t="s">
        <v>2779</v>
      </c>
      <c r="G695" s="739" t="s">
        <v>660</v>
      </c>
      <c r="H695" s="739" t="s">
        <v>2091</v>
      </c>
      <c r="I695" s="739" t="s">
        <v>2092</v>
      </c>
      <c r="J695" s="739" t="s">
        <v>2093</v>
      </c>
      <c r="K695" s="739" t="s">
        <v>2094</v>
      </c>
      <c r="L695" s="741">
        <v>51.289945093491326</v>
      </c>
      <c r="M695" s="741">
        <v>1</v>
      </c>
      <c r="N695" s="742">
        <v>51.289945093491326</v>
      </c>
    </row>
    <row r="696" spans="1:14" ht="14.4" customHeight="1" x14ac:dyDescent="0.3">
      <c r="A696" s="737" t="s">
        <v>606</v>
      </c>
      <c r="B696" s="738" t="s">
        <v>2778</v>
      </c>
      <c r="C696" s="739" t="s">
        <v>631</v>
      </c>
      <c r="D696" s="740" t="s">
        <v>632</v>
      </c>
      <c r="E696" s="739" t="s">
        <v>652</v>
      </c>
      <c r="F696" s="740" t="s">
        <v>2779</v>
      </c>
      <c r="G696" s="739" t="s">
        <v>660</v>
      </c>
      <c r="H696" s="739" t="s">
        <v>1826</v>
      </c>
      <c r="I696" s="739" t="s">
        <v>1827</v>
      </c>
      <c r="J696" s="739" t="s">
        <v>1828</v>
      </c>
      <c r="K696" s="739" t="s">
        <v>1829</v>
      </c>
      <c r="L696" s="741">
        <v>887.27183563766789</v>
      </c>
      <c r="M696" s="741">
        <v>1.973419</v>
      </c>
      <c r="N696" s="742">
        <v>1750.959098612251</v>
      </c>
    </row>
    <row r="697" spans="1:14" ht="14.4" customHeight="1" x14ac:dyDescent="0.3">
      <c r="A697" s="737" t="s">
        <v>606</v>
      </c>
      <c r="B697" s="738" t="s">
        <v>2778</v>
      </c>
      <c r="C697" s="739" t="s">
        <v>631</v>
      </c>
      <c r="D697" s="740" t="s">
        <v>632</v>
      </c>
      <c r="E697" s="739" t="s">
        <v>652</v>
      </c>
      <c r="F697" s="740" t="s">
        <v>2779</v>
      </c>
      <c r="G697" s="739" t="s">
        <v>660</v>
      </c>
      <c r="H697" s="739" t="s">
        <v>2095</v>
      </c>
      <c r="I697" s="739" t="s">
        <v>2096</v>
      </c>
      <c r="J697" s="739" t="s">
        <v>2097</v>
      </c>
      <c r="K697" s="739" t="s">
        <v>1870</v>
      </c>
      <c r="L697" s="741">
        <v>196.06357889846325</v>
      </c>
      <c r="M697" s="741">
        <v>3.9164216999999999</v>
      </c>
      <c r="N697" s="742">
        <v>767.86765497760359</v>
      </c>
    </row>
    <row r="698" spans="1:14" ht="14.4" customHeight="1" x14ac:dyDescent="0.3">
      <c r="A698" s="737" t="s">
        <v>606</v>
      </c>
      <c r="B698" s="738" t="s">
        <v>2778</v>
      </c>
      <c r="C698" s="739" t="s">
        <v>631</v>
      </c>
      <c r="D698" s="740" t="s">
        <v>632</v>
      </c>
      <c r="E698" s="739" t="s">
        <v>652</v>
      </c>
      <c r="F698" s="740" t="s">
        <v>2779</v>
      </c>
      <c r="G698" s="739" t="s">
        <v>660</v>
      </c>
      <c r="H698" s="739" t="s">
        <v>1830</v>
      </c>
      <c r="I698" s="739" t="s">
        <v>1831</v>
      </c>
      <c r="J698" s="739" t="s">
        <v>1832</v>
      </c>
      <c r="K698" s="739" t="s">
        <v>1833</v>
      </c>
      <c r="L698" s="741">
        <v>373.29599999999994</v>
      </c>
      <c r="M698" s="741">
        <v>1.6832927</v>
      </c>
      <c r="N698" s="742">
        <v>628.36643173919992</v>
      </c>
    </row>
    <row r="699" spans="1:14" ht="14.4" customHeight="1" x14ac:dyDescent="0.3">
      <c r="A699" s="737" t="s">
        <v>606</v>
      </c>
      <c r="B699" s="738" t="s">
        <v>2778</v>
      </c>
      <c r="C699" s="739" t="s">
        <v>631</v>
      </c>
      <c r="D699" s="740" t="s">
        <v>632</v>
      </c>
      <c r="E699" s="739" t="s">
        <v>652</v>
      </c>
      <c r="F699" s="740" t="s">
        <v>2779</v>
      </c>
      <c r="G699" s="739" t="s">
        <v>660</v>
      </c>
      <c r="H699" s="739" t="s">
        <v>1533</v>
      </c>
      <c r="I699" s="739" t="s">
        <v>1534</v>
      </c>
      <c r="J699" s="739" t="s">
        <v>1535</v>
      </c>
      <c r="K699" s="739" t="s">
        <v>1536</v>
      </c>
      <c r="L699" s="741">
        <v>112.96999999999997</v>
      </c>
      <c r="M699" s="741">
        <v>2</v>
      </c>
      <c r="N699" s="742">
        <v>225.93999999999994</v>
      </c>
    </row>
    <row r="700" spans="1:14" ht="14.4" customHeight="1" x14ac:dyDescent="0.3">
      <c r="A700" s="737" t="s">
        <v>606</v>
      </c>
      <c r="B700" s="738" t="s">
        <v>2778</v>
      </c>
      <c r="C700" s="739" t="s">
        <v>631</v>
      </c>
      <c r="D700" s="740" t="s">
        <v>632</v>
      </c>
      <c r="E700" s="739" t="s">
        <v>652</v>
      </c>
      <c r="F700" s="740" t="s">
        <v>2779</v>
      </c>
      <c r="G700" s="739" t="s">
        <v>660</v>
      </c>
      <c r="H700" s="739" t="s">
        <v>1537</v>
      </c>
      <c r="I700" s="739" t="s">
        <v>1538</v>
      </c>
      <c r="J700" s="739" t="s">
        <v>740</v>
      </c>
      <c r="K700" s="739" t="s">
        <v>783</v>
      </c>
      <c r="L700" s="741">
        <v>78.639999999999986</v>
      </c>
      <c r="M700" s="741">
        <v>2</v>
      </c>
      <c r="N700" s="742">
        <v>157.27999999999997</v>
      </c>
    </row>
    <row r="701" spans="1:14" ht="14.4" customHeight="1" x14ac:dyDescent="0.3">
      <c r="A701" s="737" t="s">
        <v>606</v>
      </c>
      <c r="B701" s="738" t="s">
        <v>2778</v>
      </c>
      <c r="C701" s="739" t="s">
        <v>631</v>
      </c>
      <c r="D701" s="740" t="s">
        <v>632</v>
      </c>
      <c r="E701" s="739" t="s">
        <v>652</v>
      </c>
      <c r="F701" s="740" t="s">
        <v>2779</v>
      </c>
      <c r="G701" s="739" t="s">
        <v>660</v>
      </c>
      <c r="H701" s="739" t="s">
        <v>784</v>
      </c>
      <c r="I701" s="739" t="s">
        <v>679</v>
      </c>
      <c r="J701" s="739" t="s">
        <v>785</v>
      </c>
      <c r="K701" s="739"/>
      <c r="L701" s="741">
        <v>354.67734904522217</v>
      </c>
      <c r="M701" s="741">
        <v>4</v>
      </c>
      <c r="N701" s="742">
        <v>1418.7093961808887</v>
      </c>
    </row>
    <row r="702" spans="1:14" ht="14.4" customHeight="1" x14ac:dyDescent="0.3">
      <c r="A702" s="737" t="s">
        <v>606</v>
      </c>
      <c r="B702" s="738" t="s">
        <v>2778</v>
      </c>
      <c r="C702" s="739" t="s">
        <v>631</v>
      </c>
      <c r="D702" s="740" t="s">
        <v>632</v>
      </c>
      <c r="E702" s="739" t="s">
        <v>652</v>
      </c>
      <c r="F702" s="740" t="s">
        <v>2779</v>
      </c>
      <c r="G702" s="739" t="s">
        <v>660</v>
      </c>
      <c r="H702" s="739" t="s">
        <v>1140</v>
      </c>
      <c r="I702" s="739" t="s">
        <v>714</v>
      </c>
      <c r="J702" s="739" t="s">
        <v>1141</v>
      </c>
      <c r="K702" s="739"/>
      <c r="L702" s="741">
        <v>165.63369181930187</v>
      </c>
      <c r="M702" s="741">
        <v>9</v>
      </c>
      <c r="N702" s="742">
        <v>1490.7032263737169</v>
      </c>
    </row>
    <row r="703" spans="1:14" ht="14.4" customHeight="1" x14ac:dyDescent="0.3">
      <c r="A703" s="737" t="s">
        <v>606</v>
      </c>
      <c r="B703" s="738" t="s">
        <v>2778</v>
      </c>
      <c r="C703" s="739" t="s">
        <v>631</v>
      </c>
      <c r="D703" s="740" t="s">
        <v>632</v>
      </c>
      <c r="E703" s="739" t="s">
        <v>652</v>
      </c>
      <c r="F703" s="740" t="s">
        <v>2779</v>
      </c>
      <c r="G703" s="739" t="s">
        <v>660</v>
      </c>
      <c r="H703" s="739" t="s">
        <v>2098</v>
      </c>
      <c r="I703" s="739" t="s">
        <v>714</v>
      </c>
      <c r="J703" s="739" t="s">
        <v>2099</v>
      </c>
      <c r="K703" s="739"/>
      <c r="L703" s="741">
        <v>135.66348430806801</v>
      </c>
      <c r="M703" s="741">
        <v>1</v>
      </c>
      <c r="N703" s="742">
        <v>135.66348430806801</v>
      </c>
    </row>
    <row r="704" spans="1:14" ht="14.4" customHeight="1" x14ac:dyDescent="0.3">
      <c r="A704" s="737" t="s">
        <v>606</v>
      </c>
      <c r="B704" s="738" t="s">
        <v>2778</v>
      </c>
      <c r="C704" s="739" t="s">
        <v>631</v>
      </c>
      <c r="D704" s="740" t="s">
        <v>632</v>
      </c>
      <c r="E704" s="739" t="s">
        <v>652</v>
      </c>
      <c r="F704" s="740" t="s">
        <v>2779</v>
      </c>
      <c r="G704" s="739" t="s">
        <v>660</v>
      </c>
      <c r="H704" s="739" t="s">
        <v>2100</v>
      </c>
      <c r="I704" s="739" t="s">
        <v>2101</v>
      </c>
      <c r="J704" s="739" t="s">
        <v>2102</v>
      </c>
      <c r="K704" s="739" t="s">
        <v>2103</v>
      </c>
      <c r="L704" s="741">
        <v>855.97999999999979</v>
      </c>
      <c r="M704" s="741">
        <v>1</v>
      </c>
      <c r="N704" s="742">
        <v>855.97999999999979</v>
      </c>
    </row>
    <row r="705" spans="1:14" ht="14.4" customHeight="1" x14ac:dyDescent="0.3">
      <c r="A705" s="737" t="s">
        <v>606</v>
      </c>
      <c r="B705" s="738" t="s">
        <v>2778</v>
      </c>
      <c r="C705" s="739" t="s">
        <v>631</v>
      </c>
      <c r="D705" s="740" t="s">
        <v>632</v>
      </c>
      <c r="E705" s="739" t="s">
        <v>652</v>
      </c>
      <c r="F705" s="740" t="s">
        <v>2779</v>
      </c>
      <c r="G705" s="739" t="s">
        <v>660</v>
      </c>
      <c r="H705" s="739" t="s">
        <v>2104</v>
      </c>
      <c r="I705" s="739" t="s">
        <v>2105</v>
      </c>
      <c r="J705" s="739" t="s">
        <v>2106</v>
      </c>
      <c r="K705" s="739" t="s">
        <v>2107</v>
      </c>
      <c r="L705" s="741">
        <v>265.47000000000003</v>
      </c>
      <c r="M705" s="741">
        <v>6</v>
      </c>
      <c r="N705" s="742">
        <v>1592.8200000000002</v>
      </c>
    </row>
    <row r="706" spans="1:14" ht="14.4" customHeight="1" x14ac:dyDescent="0.3">
      <c r="A706" s="737" t="s">
        <v>606</v>
      </c>
      <c r="B706" s="738" t="s">
        <v>2778</v>
      </c>
      <c r="C706" s="739" t="s">
        <v>631</v>
      </c>
      <c r="D706" s="740" t="s">
        <v>632</v>
      </c>
      <c r="E706" s="739" t="s">
        <v>652</v>
      </c>
      <c r="F706" s="740" t="s">
        <v>2779</v>
      </c>
      <c r="G706" s="739" t="s">
        <v>660</v>
      </c>
      <c r="H706" s="739" t="s">
        <v>1834</v>
      </c>
      <c r="I706" s="739" t="s">
        <v>1835</v>
      </c>
      <c r="J706" s="739" t="s">
        <v>1836</v>
      </c>
      <c r="K706" s="739"/>
      <c r="L706" s="741">
        <v>2.507999371837804</v>
      </c>
      <c r="M706" s="741">
        <v>84</v>
      </c>
      <c r="N706" s="742">
        <v>210.67194723437555</v>
      </c>
    </row>
    <row r="707" spans="1:14" ht="14.4" customHeight="1" x14ac:dyDescent="0.3">
      <c r="A707" s="737" t="s">
        <v>606</v>
      </c>
      <c r="B707" s="738" t="s">
        <v>2778</v>
      </c>
      <c r="C707" s="739" t="s">
        <v>631</v>
      </c>
      <c r="D707" s="740" t="s">
        <v>632</v>
      </c>
      <c r="E707" s="739" t="s">
        <v>652</v>
      </c>
      <c r="F707" s="740" t="s">
        <v>2779</v>
      </c>
      <c r="G707" s="739" t="s">
        <v>660</v>
      </c>
      <c r="H707" s="739" t="s">
        <v>2108</v>
      </c>
      <c r="I707" s="739" t="s">
        <v>2109</v>
      </c>
      <c r="J707" s="739" t="s">
        <v>2110</v>
      </c>
      <c r="K707" s="739" t="s">
        <v>1399</v>
      </c>
      <c r="L707" s="741">
        <v>103.56999999999996</v>
      </c>
      <c r="M707" s="741">
        <v>10</v>
      </c>
      <c r="N707" s="742">
        <v>1035.6999999999996</v>
      </c>
    </row>
    <row r="708" spans="1:14" ht="14.4" customHeight="1" x14ac:dyDescent="0.3">
      <c r="A708" s="737" t="s">
        <v>606</v>
      </c>
      <c r="B708" s="738" t="s">
        <v>2778</v>
      </c>
      <c r="C708" s="739" t="s">
        <v>631</v>
      </c>
      <c r="D708" s="740" t="s">
        <v>632</v>
      </c>
      <c r="E708" s="739" t="s">
        <v>652</v>
      </c>
      <c r="F708" s="740" t="s">
        <v>2779</v>
      </c>
      <c r="G708" s="739" t="s">
        <v>660</v>
      </c>
      <c r="H708" s="739" t="s">
        <v>2111</v>
      </c>
      <c r="I708" s="739" t="s">
        <v>2112</v>
      </c>
      <c r="J708" s="739" t="s">
        <v>2113</v>
      </c>
      <c r="K708" s="739" t="s">
        <v>771</v>
      </c>
      <c r="L708" s="741">
        <v>570.77351243679357</v>
      </c>
      <c r="M708" s="741">
        <v>3</v>
      </c>
      <c r="N708" s="742">
        <v>1712.3205373103806</v>
      </c>
    </row>
    <row r="709" spans="1:14" ht="14.4" customHeight="1" x14ac:dyDescent="0.3">
      <c r="A709" s="737" t="s">
        <v>606</v>
      </c>
      <c r="B709" s="738" t="s">
        <v>2778</v>
      </c>
      <c r="C709" s="739" t="s">
        <v>631</v>
      </c>
      <c r="D709" s="740" t="s">
        <v>632</v>
      </c>
      <c r="E709" s="739" t="s">
        <v>652</v>
      </c>
      <c r="F709" s="740" t="s">
        <v>2779</v>
      </c>
      <c r="G709" s="739" t="s">
        <v>660</v>
      </c>
      <c r="H709" s="739" t="s">
        <v>1152</v>
      </c>
      <c r="I709" s="739" t="s">
        <v>1153</v>
      </c>
      <c r="J709" s="739" t="s">
        <v>1078</v>
      </c>
      <c r="K709" s="739" t="s">
        <v>1154</v>
      </c>
      <c r="L709" s="741">
        <v>309.44</v>
      </c>
      <c r="M709" s="741">
        <v>2</v>
      </c>
      <c r="N709" s="742">
        <v>618.88</v>
      </c>
    </row>
    <row r="710" spans="1:14" ht="14.4" customHeight="1" x14ac:dyDescent="0.3">
      <c r="A710" s="737" t="s">
        <v>606</v>
      </c>
      <c r="B710" s="738" t="s">
        <v>2778</v>
      </c>
      <c r="C710" s="739" t="s">
        <v>631</v>
      </c>
      <c r="D710" s="740" t="s">
        <v>632</v>
      </c>
      <c r="E710" s="739" t="s">
        <v>652</v>
      </c>
      <c r="F710" s="740" t="s">
        <v>2779</v>
      </c>
      <c r="G710" s="739" t="s">
        <v>660</v>
      </c>
      <c r="H710" s="739" t="s">
        <v>2114</v>
      </c>
      <c r="I710" s="739" t="s">
        <v>2115</v>
      </c>
      <c r="J710" s="739" t="s">
        <v>2116</v>
      </c>
      <c r="K710" s="739" t="s">
        <v>2117</v>
      </c>
      <c r="L710" s="741">
        <v>1185.8314889131634</v>
      </c>
      <c r="M710" s="741">
        <v>2</v>
      </c>
      <c r="N710" s="742">
        <v>2371.6629778263268</v>
      </c>
    </row>
    <row r="711" spans="1:14" ht="14.4" customHeight="1" x14ac:dyDescent="0.3">
      <c r="A711" s="737" t="s">
        <v>606</v>
      </c>
      <c r="B711" s="738" t="s">
        <v>2778</v>
      </c>
      <c r="C711" s="739" t="s">
        <v>631</v>
      </c>
      <c r="D711" s="740" t="s">
        <v>632</v>
      </c>
      <c r="E711" s="739" t="s">
        <v>652</v>
      </c>
      <c r="F711" s="740" t="s">
        <v>2779</v>
      </c>
      <c r="G711" s="739" t="s">
        <v>660</v>
      </c>
      <c r="H711" s="739" t="s">
        <v>2118</v>
      </c>
      <c r="I711" s="739" t="s">
        <v>2119</v>
      </c>
      <c r="J711" s="739" t="s">
        <v>2120</v>
      </c>
      <c r="K711" s="739" t="s">
        <v>2121</v>
      </c>
      <c r="L711" s="741">
        <v>74.219990652549924</v>
      </c>
      <c r="M711" s="741">
        <v>17</v>
      </c>
      <c r="N711" s="742">
        <v>1261.7398410933488</v>
      </c>
    </row>
    <row r="712" spans="1:14" ht="14.4" customHeight="1" x14ac:dyDescent="0.3">
      <c r="A712" s="737" t="s">
        <v>606</v>
      </c>
      <c r="B712" s="738" t="s">
        <v>2778</v>
      </c>
      <c r="C712" s="739" t="s">
        <v>631</v>
      </c>
      <c r="D712" s="740" t="s">
        <v>632</v>
      </c>
      <c r="E712" s="739" t="s">
        <v>652</v>
      </c>
      <c r="F712" s="740" t="s">
        <v>2779</v>
      </c>
      <c r="G712" s="739" t="s">
        <v>660</v>
      </c>
      <c r="H712" s="739" t="s">
        <v>2122</v>
      </c>
      <c r="I712" s="739" t="s">
        <v>2123</v>
      </c>
      <c r="J712" s="739" t="s">
        <v>2124</v>
      </c>
      <c r="K712" s="739" t="s">
        <v>2125</v>
      </c>
      <c r="L712" s="741">
        <v>28.839999999999989</v>
      </c>
      <c r="M712" s="741">
        <v>2</v>
      </c>
      <c r="N712" s="742">
        <v>57.679999999999978</v>
      </c>
    </row>
    <row r="713" spans="1:14" ht="14.4" customHeight="1" x14ac:dyDescent="0.3">
      <c r="A713" s="737" t="s">
        <v>606</v>
      </c>
      <c r="B713" s="738" t="s">
        <v>2778</v>
      </c>
      <c r="C713" s="739" t="s">
        <v>631</v>
      </c>
      <c r="D713" s="740" t="s">
        <v>632</v>
      </c>
      <c r="E713" s="739" t="s">
        <v>652</v>
      </c>
      <c r="F713" s="740" t="s">
        <v>2779</v>
      </c>
      <c r="G713" s="739" t="s">
        <v>660</v>
      </c>
      <c r="H713" s="739" t="s">
        <v>2126</v>
      </c>
      <c r="I713" s="739" t="s">
        <v>2127</v>
      </c>
      <c r="J713" s="739" t="s">
        <v>2128</v>
      </c>
      <c r="K713" s="739" t="s">
        <v>826</v>
      </c>
      <c r="L713" s="741">
        <v>20.39</v>
      </c>
      <c r="M713" s="741">
        <v>20</v>
      </c>
      <c r="N713" s="742">
        <v>407.8</v>
      </c>
    </row>
    <row r="714" spans="1:14" ht="14.4" customHeight="1" x14ac:dyDescent="0.3">
      <c r="A714" s="737" t="s">
        <v>606</v>
      </c>
      <c r="B714" s="738" t="s">
        <v>2778</v>
      </c>
      <c r="C714" s="739" t="s">
        <v>631</v>
      </c>
      <c r="D714" s="740" t="s">
        <v>632</v>
      </c>
      <c r="E714" s="739" t="s">
        <v>652</v>
      </c>
      <c r="F714" s="740" t="s">
        <v>2779</v>
      </c>
      <c r="G714" s="739" t="s">
        <v>660</v>
      </c>
      <c r="H714" s="739" t="s">
        <v>2129</v>
      </c>
      <c r="I714" s="739" t="s">
        <v>714</v>
      </c>
      <c r="J714" s="739" t="s">
        <v>2130</v>
      </c>
      <c r="K714" s="739"/>
      <c r="L714" s="741">
        <v>157.09833187023915</v>
      </c>
      <c r="M714" s="741">
        <v>3</v>
      </c>
      <c r="N714" s="742">
        <v>471.29499561071748</v>
      </c>
    </row>
    <row r="715" spans="1:14" ht="14.4" customHeight="1" x14ac:dyDescent="0.3">
      <c r="A715" s="737" t="s">
        <v>606</v>
      </c>
      <c r="B715" s="738" t="s">
        <v>2778</v>
      </c>
      <c r="C715" s="739" t="s">
        <v>631</v>
      </c>
      <c r="D715" s="740" t="s">
        <v>632</v>
      </c>
      <c r="E715" s="739" t="s">
        <v>652</v>
      </c>
      <c r="F715" s="740" t="s">
        <v>2779</v>
      </c>
      <c r="G715" s="739" t="s">
        <v>660</v>
      </c>
      <c r="H715" s="739" t="s">
        <v>2131</v>
      </c>
      <c r="I715" s="739" t="s">
        <v>2132</v>
      </c>
      <c r="J715" s="739" t="s">
        <v>2133</v>
      </c>
      <c r="K715" s="739" t="s">
        <v>2134</v>
      </c>
      <c r="L715" s="741">
        <v>119.04999999999993</v>
      </c>
      <c r="M715" s="741">
        <v>1</v>
      </c>
      <c r="N715" s="742">
        <v>119.04999999999993</v>
      </c>
    </row>
    <row r="716" spans="1:14" ht="14.4" customHeight="1" x14ac:dyDescent="0.3">
      <c r="A716" s="737" t="s">
        <v>606</v>
      </c>
      <c r="B716" s="738" t="s">
        <v>2778</v>
      </c>
      <c r="C716" s="739" t="s">
        <v>631</v>
      </c>
      <c r="D716" s="740" t="s">
        <v>632</v>
      </c>
      <c r="E716" s="739" t="s">
        <v>652</v>
      </c>
      <c r="F716" s="740" t="s">
        <v>2779</v>
      </c>
      <c r="G716" s="739" t="s">
        <v>660</v>
      </c>
      <c r="H716" s="739" t="s">
        <v>1162</v>
      </c>
      <c r="I716" s="739" t="s">
        <v>1162</v>
      </c>
      <c r="J716" s="739" t="s">
        <v>1163</v>
      </c>
      <c r="K716" s="739" t="s">
        <v>1164</v>
      </c>
      <c r="L716" s="741">
        <v>667.92842533486669</v>
      </c>
      <c r="M716" s="741">
        <v>7</v>
      </c>
      <c r="N716" s="742">
        <v>4675.4989773440666</v>
      </c>
    </row>
    <row r="717" spans="1:14" ht="14.4" customHeight="1" x14ac:dyDescent="0.3">
      <c r="A717" s="737" t="s">
        <v>606</v>
      </c>
      <c r="B717" s="738" t="s">
        <v>2778</v>
      </c>
      <c r="C717" s="739" t="s">
        <v>631</v>
      </c>
      <c r="D717" s="740" t="s">
        <v>632</v>
      </c>
      <c r="E717" s="739" t="s">
        <v>652</v>
      </c>
      <c r="F717" s="740" t="s">
        <v>2779</v>
      </c>
      <c r="G717" s="739" t="s">
        <v>660</v>
      </c>
      <c r="H717" s="739" t="s">
        <v>2135</v>
      </c>
      <c r="I717" s="739" t="s">
        <v>2136</v>
      </c>
      <c r="J717" s="739" t="s">
        <v>752</v>
      </c>
      <c r="K717" s="739" t="s">
        <v>1399</v>
      </c>
      <c r="L717" s="741">
        <v>80.369999999999976</v>
      </c>
      <c r="M717" s="741">
        <v>20</v>
      </c>
      <c r="N717" s="742">
        <v>1607.3999999999996</v>
      </c>
    </row>
    <row r="718" spans="1:14" ht="14.4" customHeight="1" x14ac:dyDescent="0.3">
      <c r="A718" s="737" t="s">
        <v>606</v>
      </c>
      <c r="B718" s="738" t="s">
        <v>2778</v>
      </c>
      <c r="C718" s="739" t="s">
        <v>631</v>
      </c>
      <c r="D718" s="740" t="s">
        <v>632</v>
      </c>
      <c r="E718" s="739" t="s">
        <v>652</v>
      </c>
      <c r="F718" s="740" t="s">
        <v>2779</v>
      </c>
      <c r="G718" s="739" t="s">
        <v>660</v>
      </c>
      <c r="H718" s="739" t="s">
        <v>2137</v>
      </c>
      <c r="I718" s="739" t="s">
        <v>2138</v>
      </c>
      <c r="J718" s="739" t="s">
        <v>1170</v>
      </c>
      <c r="K718" s="739" t="s">
        <v>2139</v>
      </c>
      <c r="L718" s="741">
        <v>69.589908118562931</v>
      </c>
      <c r="M718" s="741">
        <v>60</v>
      </c>
      <c r="N718" s="742">
        <v>4175.3944871137755</v>
      </c>
    </row>
    <row r="719" spans="1:14" ht="14.4" customHeight="1" x14ac:dyDescent="0.3">
      <c r="A719" s="737" t="s">
        <v>606</v>
      </c>
      <c r="B719" s="738" t="s">
        <v>2778</v>
      </c>
      <c r="C719" s="739" t="s">
        <v>631</v>
      </c>
      <c r="D719" s="740" t="s">
        <v>632</v>
      </c>
      <c r="E719" s="739" t="s">
        <v>652</v>
      </c>
      <c r="F719" s="740" t="s">
        <v>2779</v>
      </c>
      <c r="G719" s="739" t="s">
        <v>660</v>
      </c>
      <c r="H719" s="739" t="s">
        <v>2140</v>
      </c>
      <c r="I719" s="739" t="s">
        <v>2141</v>
      </c>
      <c r="J719" s="739" t="s">
        <v>2142</v>
      </c>
      <c r="K719" s="739" t="s">
        <v>2143</v>
      </c>
      <c r="L719" s="741">
        <v>84.380000000000052</v>
      </c>
      <c r="M719" s="741">
        <v>1</v>
      </c>
      <c r="N719" s="742">
        <v>84.380000000000052</v>
      </c>
    </row>
    <row r="720" spans="1:14" ht="14.4" customHeight="1" x14ac:dyDescent="0.3">
      <c r="A720" s="737" t="s">
        <v>606</v>
      </c>
      <c r="B720" s="738" t="s">
        <v>2778</v>
      </c>
      <c r="C720" s="739" t="s">
        <v>631</v>
      </c>
      <c r="D720" s="740" t="s">
        <v>632</v>
      </c>
      <c r="E720" s="739" t="s">
        <v>652</v>
      </c>
      <c r="F720" s="740" t="s">
        <v>2779</v>
      </c>
      <c r="G720" s="739" t="s">
        <v>660</v>
      </c>
      <c r="H720" s="739" t="s">
        <v>1165</v>
      </c>
      <c r="I720" s="739" t="s">
        <v>1166</v>
      </c>
      <c r="J720" s="739" t="s">
        <v>1078</v>
      </c>
      <c r="K720" s="739" t="s">
        <v>1167</v>
      </c>
      <c r="L720" s="741">
        <v>606.69210989552607</v>
      </c>
      <c r="M720" s="741">
        <v>1</v>
      </c>
      <c r="N720" s="742">
        <v>606.69210989552607</v>
      </c>
    </row>
    <row r="721" spans="1:14" ht="14.4" customHeight="1" x14ac:dyDescent="0.3">
      <c r="A721" s="737" t="s">
        <v>606</v>
      </c>
      <c r="B721" s="738" t="s">
        <v>2778</v>
      </c>
      <c r="C721" s="739" t="s">
        <v>631</v>
      </c>
      <c r="D721" s="740" t="s">
        <v>632</v>
      </c>
      <c r="E721" s="739" t="s">
        <v>652</v>
      </c>
      <c r="F721" s="740" t="s">
        <v>2779</v>
      </c>
      <c r="G721" s="739" t="s">
        <v>660</v>
      </c>
      <c r="H721" s="739" t="s">
        <v>2144</v>
      </c>
      <c r="I721" s="739" t="s">
        <v>2145</v>
      </c>
      <c r="J721" s="739" t="s">
        <v>2146</v>
      </c>
      <c r="K721" s="739" t="s">
        <v>2147</v>
      </c>
      <c r="L721" s="741">
        <v>124.01330093516515</v>
      </c>
      <c r="M721" s="741">
        <v>4</v>
      </c>
      <c r="N721" s="742">
        <v>496.05320374066059</v>
      </c>
    </row>
    <row r="722" spans="1:14" ht="14.4" customHeight="1" x14ac:dyDescent="0.3">
      <c r="A722" s="737" t="s">
        <v>606</v>
      </c>
      <c r="B722" s="738" t="s">
        <v>2778</v>
      </c>
      <c r="C722" s="739" t="s">
        <v>631</v>
      </c>
      <c r="D722" s="740" t="s">
        <v>632</v>
      </c>
      <c r="E722" s="739" t="s">
        <v>652</v>
      </c>
      <c r="F722" s="740" t="s">
        <v>2779</v>
      </c>
      <c r="G722" s="739" t="s">
        <v>660</v>
      </c>
      <c r="H722" s="739" t="s">
        <v>1168</v>
      </c>
      <c r="I722" s="739" t="s">
        <v>1169</v>
      </c>
      <c r="J722" s="739" t="s">
        <v>1170</v>
      </c>
      <c r="K722" s="739" t="s">
        <v>1171</v>
      </c>
      <c r="L722" s="741">
        <v>50.16</v>
      </c>
      <c r="M722" s="741">
        <v>45</v>
      </c>
      <c r="N722" s="742">
        <v>2257.1999999999998</v>
      </c>
    </row>
    <row r="723" spans="1:14" ht="14.4" customHeight="1" x14ac:dyDescent="0.3">
      <c r="A723" s="737" t="s">
        <v>606</v>
      </c>
      <c r="B723" s="738" t="s">
        <v>2778</v>
      </c>
      <c r="C723" s="739" t="s">
        <v>631</v>
      </c>
      <c r="D723" s="740" t="s">
        <v>632</v>
      </c>
      <c r="E723" s="739" t="s">
        <v>652</v>
      </c>
      <c r="F723" s="740" t="s">
        <v>2779</v>
      </c>
      <c r="G723" s="739" t="s">
        <v>660</v>
      </c>
      <c r="H723" s="739" t="s">
        <v>2148</v>
      </c>
      <c r="I723" s="739" t="s">
        <v>2149</v>
      </c>
      <c r="J723" s="739" t="s">
        <v>2150</v>
      </c>
      <c r="K723" s="739" t="s">
        <v>2057</v>
      </c>
      <c r="L723" s="741">
        <v>901.19</v>
      </c>
      <c r="M723" s="741">
        <v>2</v>
      </c>
      <c r="N723" s="742">
        <v>1802.38</v>
      </c>
    </row>
    <row r="724" spans="1:14" ht="14.4" customHeight="1" x14ac:dyDescent="0.3">
      <c r="A724" s="737" t="s">
        <v>606</v>
      </c>
      <c r="B724" s="738" t="s">
        <v>2778</v>
      </c>
      <c r="C724" s="739" t="s">
        <v>631</v>
      </c>
      <c r="D724" s="740" t="s">
        <v>632</v>
      </c>
      <c r="E724" s="739" t="s">
        <v>652</v>
      </c>
      <c r="F724" s="740" t="s">
        <v>2779</v>
      </c>
      <c r="G724" s="739" t="s">
        <v>660</v>
      </c>
      <c r="H724" s="739" t="s">
        <v>796</v>
      </c>
      <c r="I724" s="739" t="s">
        <v>797</v>
      </c>
      <c r="J724" s="739" t="s">
        <v>798</v>
      </c>
      <c r="K724" s="739" t="s">
        <v>799</v>
      </c>
      <c r="L724" s="741">
        <v>117.38000000000002</v>
      </c>
      <c r="M724" s="741">
        <v>2</v>
      </c>
      <c r="N724" s="742">
        <v>234.76000000000005</v>
      </c>
    </row>
    <row r="725" spans="1:14" ht="14.4" customHeight="1" x14ac:dyDescent="0.3">
      <c r="A725" s="737" t="s">
        <v>606</v>
      </c>
      <c r="B725" s="738" t="s">
        <v>2778</v>
      </c>
      <c r="C725" s="739" t="s">
        <v>631</v>
      </c>
      <c r="D725" s="740" t="s">
        <v>632</v>
      </c>
      <c r="E725" s="739" t="s">
        <v>652</v>
      </c>
      <c r="F725" s="740" t="s">
        <v>2779</v>
      </c>
      <c r="G725" s="739" t="s">
        <v>660</v>
      </c>
      <c r="H725" s="739" t="s">
        <v>804</v>
      </c>
      <c r="I725" s="739" t="s">
        <v>805</v>
      </c>
      <c r="J725" s="739" t="s">
        <v>806</v>
      </c>
      <c r="K725" s="739" t="s">
        <v>807</v>
      </c>
      <c r="L725" s="741">
        <v>45.28</v>
      </c>
      <c r="M725" s="741">
        <v>1</v>
      </c>
      <c r="N725" s="742">
        <v>45.28</v>
      </c>
    </row>
    <row r="726" spans="1:14" ht="14.4" customHeight="1" x14ac:dyDescent="0.3">
      <c r="A726" s="737" t="s">
        <v>606</v>
      </c>
      <c r="B726" s="738" t="s">
        <v>2778</v>
      </c>
      <c r="C726" s="739" t="s">
        <v>631</v>
      </c>
      <c r="D726" s="740" t="s">
        <v>632</v>
      </c>
      <c r="E726" s="739" t="s">
        <v>652</v>
      </c>
      <c r="F726" s="740" t="s">
        <v>2779</v>
      </c>
      <c r="G726" s="739" t="s">
        <v>660</v>
      </c>
      <c r="H726" s="739" t="s">
        <v>808</v>
      </c>
      <c r="I726" s="739" t="s">
        <v>809</v>
      </c>
      <c r="J726" s="739" t="s">
        <v>810</v>
      </c>
      <c r="K726" s="739" t="s">
        <v>811</v>
      </c>
      <c r="L726" s="741">
        <v>58.11999999999999</v>
      </c>
      <c r="M726" s="741">
        <v>2</v>
      </c>
      <c r="N726" s="742">
        <v>116.23999999999998</v>
      </c>
    </row>
    <row r="727" spans="1:14" ht="14.4" customHeight="1" x14ac:dyDescent="0.3">
      <c r="A727" s="737" t="s">
        <v>606</v>
      </c>
      <c r="B727" s="738" t="s">
        <v>2778</v>
      </c>
      <c r="C727" s="739" t="s">
        <v>631</v>
      </c>
      <c r="D727" s="740" t="s">
        <v>632</v>
      </c>
      <c r="E727" s="739" t="s">
        <v>652</v>
      </c>
      <c r="F727" s="740" t="s">
        <v>2779</v>
      </c>
      <c r="G727" s="739" t="s">
        <v>660</v>
      </c>
      <c r="H727" s="739" t="s">
        <v>812</v>
      </c>
      <c r="I727" s="739" t="s">
        <v>813</v>
      </c>
      <c r="J727" s="739" t="s">
        <v>814</v>
      </c>
      <c r="K727" s="739" t="s">
        <v>815</v>
      </c>
      <c r="L727" s="741">
        <v>85.114999999999995</v>
      </c>
      <c r="M727" s="741">
        <v>8</v>
      </c>
      <c r="N727" s="742">
        <v>680.92</v>
      </c>
    </row>
    <row r="728" spans="1:14" ht="14.4" customHeight="1" x14ac:dyDescent="0.3">
      <c r="A728" s="737" t="s">
        <v>606</v>
      </c>
      <c r="B728" s="738" t="s">
        <v>2778</v>
      </c>
      <c r="C728" s="739" t="s">
        <v>631</v>
      </c>
      <c r="D728" s="740" t="s">
        <v>632</v>
      </c>
      <c r="E728" s="739" t="s">
        <v>652</v>
      </c>
      <c r="F728" s="740" t="s">
        <v>2779</v>
      </c>
      <c r="G728" s="739" t="s">
        <v>660</v>
      </c>
      <c r="H728" s="739" t="s">
        <v>816</v>
      </c>
      <c r="I728" s="739" t="s">
        <v>817</v>
      </c>
      <c r="J728" s="739" t="s">
        <v>818</v>
      </c>
      <c r="K728" s="739" t="s">
        <v>819</v>
      </c>
      <c r="L728" s="741">
        <v>45.4</v>
      </c>
      <c r="M728" s="741">
        <v>60</v>
      </c>
      <c r="N728" s="742">
        <v>2724</v>
      </c>
    </row>
    <row r="729" spans="1:14" ht="14.4" customHeight="1" x14ac:dyDescent="0.3">
      <c r="A729" s="737" t="s">
        <v>606</v>
      </c>
      <c r="B729" s="738" t="s">
        <v>2778</v>
      </c>
      <c r="C729" s="739" t="s">
        <v>631</v>
      </c>
      <c r="D729" s="740" t="s">
        <v>632</v>
      </c>
      <c r="E729" s="739" t="s">
        <v>652</v>
      </c>
      <c r="F729" s="740" t="s">
        <v>2779</v>
      </c>
      <c r="G729" s="739" t="s">
        <v>660</v>
      </c>
      <c r="H729" s="739" t="s">
        <v>820</v>
      </c>
      <c r="I729" s="739" t="s">
        <v>821</v>
      </c>
      <c r="J729" s="739" t="s">
        <v>822</v>
      </c>
      <c r="K729" s="739" t="s">
        <v>753</v>
      </c>
      <c r="L729" s="741">
        <v>16.61</v>
      </c>
      <c r="M729" s="741">
        <v>20</v>
      </c>
      <c r="N729" s="742">
        <v>332.2</v>
      </c>
    </row>
    <row r="730" spans="1:14" ht="14.4" customHeight="1" x14ac:dyDescent="0.3">
      <c r="A730" s="737" t="s">
        <v>606</v>
      </c>
      <c r="B730" s="738" t="s">
        <v>2778</v>
      </c>
      <c r="C730" s="739" t="s">
        <v>631</v>
      </c>
      <c r="D730" s="740" t="s">
        <v>632</v>
      </c>
      <c r="E730" s="739" t="s">
        <v>652</v>
      </c>
      <c r="F730" s="740" t="s">
        <v>2779</v>
      </c>
      <c r="G730" s="739" t="s">
        <v>660</v>
      </c>
      <c r="H730" s="739" t="s">
        <v>1176</v>
      </c>
      <c r="I730" s="739" t="s">
        <v>1177</v>
      </c>
      <c r="J730" s="739" t="s">
        <v>1107</v>
      </c>
      <c r="K730" s="739" t="s">
        <v>1178</v>
      </c>
      <c r="L730" s="741">
        <v>37.399999999999991</v>
      </c>
      <c r="M730" s="741">
        <v>2</v>
      </c>
      <c r="N730" s="742">
        <v>74.799999999999983</v>
      </c>
    </row>
    <row r="731" spans="1:14" ht="14.4" customHeight="1" x14ac:dyDescent="0.3">
      <c r="A731" s="737" t="s">
        <v>606</v>
      </c>
      <c r="B731" s="738" t="s">
        <v>2778</v>
      </c>
      <c r="C731" s="739" t="s">
        <v>631</v>
      </c>
      <c r="D731" s="740" t="s">
        <v>632</v>
      </c>
      <c r="E731" s="739" t="s">
        <v>652</v>
      </c>
      <c r="F731" s="740" t="s">
        <v>2779</v>
      </c>
      <c r="G731" s="739" t="s">
        <v>660</v>
      </c>
      <c r="H731" s="739" t="s">
        <v>2151</v>
      </c>
      <c r="I731" s="739" t="s">
        <v>2152</v>
      </c>
      <c r="J731" s="739" t="s">
        <v>818</v>
      </c>
      <c r="K731" s="739" t="s">
        <v>826</v>
      </c>
      <c r="L731" s="741">
        <v>37.310000000000016</v>
      </c>
      <c r="M731" s="741">
        <v>20</v>
      </c>
      <c r="N731" s="742">
        <v>746.20000000000027</v>
      </c>
    </row>
    <row r="732" spans="1:14" ht="14.4" customHeight="1" x14ac:dyDescent="0.3">
      <c r="A732" s="737" t="s">
        <v>606</v>
      </c>
      <c r="B732" s="738" t="s">
        <v>2778</v>
      </c>
      <c r="C732" s="739" t="s">
        <v>631</v>
      </c>
      <c r="D732" s="740" t="s">
        <v>632</v>
      </c>
      <c r="E732" s="739" t="s">
        <v>652</v>
      </c>
      <c r="F732" s="740" t="s">
        <v>2779</v>
      </c>
      <c r="G732" s="739" t="s">
        <v>660</v>
      </c>
      <c r="H732" s="739" t="s">
        <v>823</v>
      </c>
      <c r="I732" s="739" t="s">
        <v>824</v>
      </c>
      <c r="J732" s="739" t="s">
        <v>825</v>
      </c>
      <c r="K732" s="739" t="s">
        <v>826</v>
      </c>
      <c r="L732" s="741">
        <v>18.8</v>
      </c>
      <c r="M732" s="741">
        <v>20</v>
      </c>
      <c r="N732" s="742">
        <v>376</v>
      </c>
    </row>
    <row r="733" spans="1:14" ht="14.4" customHeight="1" x14ac:dyDescent="0.3">
      <c r="A733" s="737" t="s">
        <v>606</v>
      </c>
      <c r="B733" s="738" t="s">
        <v>2778</v>
      </c>
      <c r="C733" s="739" t="s">
        <v>631</v>
      </c>
      <c r="D733" s="740" t="s">
        <v>632</v>
      </c>
      <c r="E733" s="739" t="s">
        <v>652</v>
      </c>
      <c r="F733" s="740" t="s">
        <v>2779</v>
      </c>
      <c r="G733" s="739" t="s">
        <v>660</v>
      </c>
      <c r="H733" s="739" t="s">
        <v>1179</v>
      </c>
      <c r="I733" s="739" t="s">
        <v>1180</v>
      </c>
      <c r="J733" s="739" t="s">
        <v>1181</v>
      </c>
      <c r="K733" s="739"/>
      <c r="L733" s="741">
        <v>103.64999999999999</v>
      </c>
      <c r="M733" s="741">
        <v>1</v>
      </c>
      <c r="N733" s="742">
        <v>103.64999999999999</v>
      </c>
    </row>
    <row r="734" spans="1:14" ht="14.4" customHeight="1" x14ac:dyDescent="0.3">
      <c r="A734" s="737" t="s">
        <v>606</v>
      </c>
      <c r="B734" s="738" t="s">
        <v>2778</v>
      </c>
      <c r="C734" s="739" t="s">
        <v>631</v>
      </c>
      <c r="D734" s="740" t="s">
        <v>632</v>
      </c>
      <c r="E734" s="739" t="s">
        <v>652</v>
      </c>
      <c r="F734" s="740" t="s">
        <v>2779</v>
      </c>
      <c r="G734" s="739" t="s">
        <v>660</v>
      </c>
      <c r="H734" s="739" t="s">
        <v>830</v>
      </c>
      <c r="I734" s="739" t="s">
        <v>714</v>
      </c>
      <c r="J734" s="739" t="s">
        <v>831</v>
      </c>
      <c r="K734" s="739"/>
      <c r="L734" s="741">
        <v>163.35000000000005</v>
      </c>
      <c r="M734" s="741">
        <v>1</v>
      </c>
      <c r="N734" s="742">
        <v>163.35000000000005</v>
      </c>
    </row>
    <row r="735" spans="1:14" ht="14.4" customHeight="1" x14ac:dyDescent="0.3">
      <c r="A735" s="737" t="s">
        <v>606</v>
      </c>
      <c r="B735" s="738" t="s">
        <v>2778</v>
      </c>
      <c r="C735" s="739" t="s">
        <v>631</v>
      </c>
      <c r="D735" s="740" t="s">
        <v>632</v>
      </c>
      <c r="E735" s="739" t="s">
        <v>652</v>
      </c>
      <c r="F735" s="740" t="s">
        <v>2779</v>
      </c>
      <c r="G735" s="739" t="s">
        <v>660</v>
      </c>
      <c r="H735" s="739" t="s">
        <v>832</v>
      </c>
      <c r="I735" s="739" t="s">
        <v>714</v>
      </c>
      <c r="J735" s="739" t="s">
        <v>833</v>
      </c>
      <c r="K735" s="739"/>
      <c r="L735" s="741">
        <v>119.07759113931337</v>
      </c>
      <c r="M735" s="741">
        <v>12</v>
      </c>
      <c r="N735" s="742">
        <v>1428.9310936717604</v>
      </c>
    </row>
    <row r="736" spans="1:14" ht="14.4" customHeight="1" x14ac:dyDescent="0.3">
      <c r="A736" s="737" t="s">
        <v>606</v>
      </c>
      <c r="B736" s="738" t="s">
        <v>2778</v>
      </c>
      <c r="C736" s="739" t="s">
        <v>631</v>
      </c>
      <c r="D736" s="740" t="s">
        <v>632</v>
      </c>
      <c r="E736" s="739" t="s">
        <v>652</v>
      </c>
      <c r="F736" s="740" t="s">
        <v>2779</v>
      </c>
      <c r="G736" s="739" t="s">
        <v>660</v>
      </c>
      <c r="H736" s="739" t="s">
        <v>1182</v>
      </c>
      <c r="I736" s="739" t="s">
        <v>1183</v>
      </c>
      <c r="J736" s="739" t="s">
        <v>1184</v>
      </c>
      <c r="K736" s="739" t="s">
        <v>1185</v>
      </c>
      <c r="L736" s="741">
        <v>85.009999999999991</v>
      </c>
      <c r="M736" s="741">
        <v>1</v>
      </c>
      <c r="N736" s="742">
        <v>85.009999999999991</v>
      </c>
    </row>
    <row r="737" spans="1:14" ht="14.4" customHeight="1" x14ac:dyDescent="0.3">
      <c r="A737" s="737" t="s">
        <v>606</v>
      </c>
      <c r="B737" s="738" t="s">
        <v>2778</v>
      </c>
      <c r="C737" s="739" t="s">
        <v>631</v>
      </c>
      <c r="D737" s="740" t="s">
        <v>632</v>
      </c>
      <c r="E737" s="739" t="s">
        <v>652</v>
      </c>
      <c r="F737" s="740" t="s">
        <v>2779</v>
      </c>
      <c r="G737" s="739" t="s">
        <v>660</v>
      </c>
      <c r="H737" s="739" t="s">
        <v>1553</v>
      </c>
      <c r="I737" s="739" t="s">
        <v>1554</v>
      </c>
      <c r="J737" s="739" t="s">
        <v>1555</v>
      </c>
      <c r="K737" s="739" t="s">
        <v>1556</v>
      </c>
      <c r="L737" s="741">
        <v>65.340000000000018</v>
      </c>
      <c r="M737" s="741">
        <v>2</v>
      </c>
      <c r="N737" s="742">
        <v>130.68000000000004</v>
      </c>
    </row>
    <row r="738" spans="1:14" ht="14.4" customHeight="1" x14ac:dyDescent="0.3">
      <c r="A738" s="737" t="s">
        <v>606</v>
      </c>
      <c r="B738" s="738" t="s">
        <v>2778</v>
      </c>
      <c r="C738" s="739" t="s">
        <v>631</v>
      </c>
      <c r="D738" s="740" t="s">
        <v>632</v>
      </c>
      <c r="E738" s="739" t="s">
        <v>652</v>
      </c>
      <c r="F738" s="740" t="s">
        <v>2779</v>
      </c>
      <c r="G738" s="739" t="s">
        <v>660</v>
      </c>
      <c r="H738" s="739" t="s">
        <v>1190</v>
      </c>
      <c r="I738" s="739" t="s">
        <v>714</v>
      </c>
      <c r="J738" s="739" t="s">
        <v>1191</v>
      </c>
      <c r="K738" s="739"/>
      <c r="L738" s="741">
        <v>106.94458813844231</v>
      </c>
      <c r="M738" s="741">
        <v>1</v>
      </c>
      <c r="N738" s="742">
        <v>106.94458813844231</v>
      </c>
    </row>
    <row r="739" spans="1:14" ht="14.4" customHeight="1" x14ac:dyDescent="0.3">
      <c r="A739" s="737" t="s">
        <v>606</v>
      </c>
      <c r="B739" s="738" t="s">
        <v>2778</v>
      </c>
      <c r="C739" s="739" t="s">
        <v>631</v>
      </c>
      <c r="D739" s="740" t="s">
        <v>632</v>
      </c>
      <c r="E739" s="739" t="s">
        <v>652</v>
      </c>
      <c r="F739" s="740" t="s">
        <v>2779</v>
      </c>
      <c r="G739" s="739" t="s">
        <v>660</v>
      </c>
      <c r="H739" s="739" t="s">
        <v>2153</v>
      </c>
      <c r="I739" s="739" t="s">
        <v>2154</v>
      </c>
      <c r="J739" s="739" t="s">
        <v>2155</v>
      </c>
      <c r="K739" s="739" t="s">
        <v>819</v>
      </c>
      <c r="L739" s="741">
        <v>43.34</v>
      </c>
      <c r="M739" s="741">
        <v>540</v>
      </c>
      <c r="N739" s="742">
        <v>23403.600000000002</v>
      </c>
    </row>
    <row r="740" spans="1:14" ht="14.4" customHeight="1" x14ac:dyDescent="0.3">
      <c r="A740" s="737" t="s">
        <v>606</v>
      </c>
      <c r="B740" s="738" t="s">
        <v>2778</v>
      </c>
      <c r="C740" s="739" t="s">
        <v>631</v>
      </c>
      <c r="D740" s="740" t="s">
        <v>632</v>
      </c>
      <c r="E740" s="739" t="s">
        <v>652</v>
      </c>
      <c r="F740" s="740" t="s">
        <v>2779</v>
      </c>
      <c r="G740" s="739" t="s">
        <v>660</v>
      </c>
      <c r="H740" s="739" t="s">
        <v>2156</v>
      </c>
      <c r="I740" s="739" t="s">
        <v>2157</v>
      </c>
      <c r="J740" s="739" t="s">
        <v>2155</v>
      </c>
      <c r="K740" s="739" t="s">
        <v>826</v>
      </c>
      <c r="L740" s="741">
        <v>36.26</v>
      </c>
      <c r="M740" s="741">
        <v>50</v>
      </c>
      <c r="N740" s="742">
        <v>1813</v>
      </c>
    </row>
    <row r="741" spans="1:14" ht="14.4" customHeight="1" x14ac:dyDescent="0.3">
      <c r="A741" s="737" t="s">
        <v>606</v>
      </c>
      <c r="B741" s="738" t="s">
        <v>2778</v>
      </c>
      <c r="C741" s="739" t="s">
        <v>631</v>
      </c>
      <c r="D741" s="740" t="s">
        <v>632</v>
      </c>
      <c r="E741" s="739" t="s">
        <v>652</v>
      </c>
      <c r="F741" s="740" t="s">
        <v>2779</v>
      </c>
      <c r="G741" s="739" t="s">
        <v>660</v>
      </c>
      <c r="H741" s="739" t="s">
        <v>2158</v>
      </c>
      <c r="I741" s="739" t="s">
        <v>2159</v>
      </c>
      <c r="J741" s="739" t="s">
        <v>2160</v>
      </c>
      <c r="K741" s="739" t="s">
        <v>2161</v>
      </c>
      <c r="L741" s="741">
        <v>179.63015547054255</v>
      </c>
      <c r="M741" s="741">
        <v>7.0750726000000004</v>
      </c>
      <c r="N741" s="742">
        <v>1270.8963911033757</v>
      </c>
    </row>
    <row r="742" spans="1:14" ht="14.4" customHeight="1" x14ac:dyDescent="0.3">
      <c r="A742" s="737" t="s">
        <v>606</v>
      </c>
      <c r="B742" s="738" t="s">
        <v>2778</v>
      </c>
      <c r="C742" s="739" t="s">
        <v>631</v>
      </c>
      <c r="D742" s="740" t="s">
        <v>632</v>
      </c>
      <c r="E742" s="739" t="s">
        <v>652</v>
      </c>
      <c r="F742" s="740" t="s">
        <v>2779</v>
      </c>
      <c r="G742" s="739" t="s">
        <v>660</v>
      </c>
      <c r="H742" s="739" t="s">
        <v>2162</v>
      </c>
      <c r="I742" s="739" t="s">
        <v>2163</v>
      </c>
      <c r="J742" s="739" t="s">
        <v>2160</v>
      </c>
      <c r="K742" s="739" t="s">
        <v>2164</v>
      </c>
      <c r="L742" s="741">
        <v>360.83085285221102</v>
      </c>
      <c r="M742" s="741">
        <v>11.545000000000002</v>
      </c>
      <c r="N742" s="742">
        <v>4165.792196178777</v>
      </c>
    </row>
    <row r="743" spans="1:14" ht="14.4" customHeight="1" x14ac:dyDescent="0.3">
      <c r="A743" s="737" t="s">
        <v>606</v>
      </c>
      <c r="B743" s="738" t="s">
        <v>2778</v>
      </c>
      <c r="C743" s="739" t="s">
        <v>631</v>
      </c>
      <c r="D743" s="740" t="s">
        <v>632</v>
      </c>
      <c r="E743" s="739" t="s">
        <v>652</v>
      </c>
      <c r="F743" s="740" t="s">
        <v>2779</v>
      </c>
      <c r="G743" s="739" t="s">
        <v>660</v>
      </c>
      <c r="H743" s="739" t="s">
        <v>2165</v>
      </c>
      <c r="I743" s="739" t="s">
        <v>2166</v>
      </c>
      <c r="J743" s="739" t="s">
        <v>2167</v>
      </c>
      <c r="K743" s="739" t="s">
        <v>2168</v>
      </c>
      <c r="L743" s="741">
        <v>700.16</v>
      </c>
      <c r="M743" s="741">
        <v>6</v>
      </c>
      <c r="N743" s="742">
        <v>4200.96</v>
      </c>
    </row>
    <row r="744" spans="1:14" ht="14.4" customHeight="1" x14ac:dyDescent="0.3">
      <c r="A744" s="737" t="s">
        <v>606</v>
      </c>
      <c r="B744" s="738" t="s">
        <v>2778</v>
      </c>
      <c r="C744" s="739" t="s">
        <v>631</v>
      </c>
      <c r="D744" s="740" t="s">
        <v>632</v>
      </c>
      <c r="E744" s="739" t="s">
        <v>652</v>
      </c>
      <c r="F744" s="740" t="s">
        <v>2779</v>
      </c>
      <c r="G744" s="739" t="s">
        <v>660</v>
      </c>
      <c r="H744" s="739" t="s">
        <v>2169</v>
      </c>
      <c r="I744" s="739" t="s">
        <v>2170</v>
      </c>
      <c r="J744" s="739" t="s">
        <v>2171</v>
      </c>
      <c r="K744" s="739" t="s">
        <v>2172</v>
      </c>
      <c r="L744" s="741">
        <v>112.20016083241599</v>
      </c>
      <c r="M744" s="741">
        <v>6.0080000000000009</v>
      </c>
      <c r="N744" s="742">
        <v>674.0985662811554</v>
      </c>
    </row>
    <row r="745" spans="1:14" ht="14.4" customHeight="1" x14ac:dyDescent="0.3">
      <c r="A745" s="737" t="s">
        <v>606</v>
      </c>
      <c r="B745" s="738" t="s">
        <v>2778</v>
      </c>
      <c r="C745" s="739" t="s">
        <v>631</v>
      </c>
      <c r="D745" s="740" t="s">
        <v>632</v>
      </c>
      <c r="E745" s="739" t="s">
        <v>652</v>
      </c>
      <c r="F745" s="740" t="s">
        <v>2779</v>
      </c>
      <c r="G745" s="739" t="s">
        <v>660</v>
      </c>
      <c r="H745" s="739" t="s">
        <v>2173</v>
      </c>
      <c r="I745" s="739" t="s">
        <v>2174</v>
      </c>
      <c r="J745" s="739" t="s">
        <v>2171</v>
      </c>
      <c r="K745" s="739" t="s">
        <v>2175</v>
      </c>
      <c r="L745" s="741">
        <v>224.74017065659916</v>
      </c>
      <c r="M745" s="741">
        <v>4.46</v>
      </c>
      <c r="N745" s="742">
        <v>1002.3411611284323</v>
      </c>
    </row>
    <row r="746" spans="1:14" ht="14.4" customHeight="1" x14ac:dyDescent="0.3">
      <c r="A746" s="737" t="s">
        <v>606</v>
      </c>
      <c r="B746" s="738" t="s">
        <v>2778</v>
      </c>
      <c r="C746" s="739" t="s">
        <v>631</v>
      </c>
      <c r="D746" s="740" t="s">
        <v>632</v>
      </c>
      <c r="E746" s="739" t="s">
        <v>652</v>
      </c>
      <c r="F746" s="740" t="s">
        <v>2779</v>
      </c>
      <c r="G746" s="739" t="s">
        <v>660</v>
      </c>
      <c r="H746" s="739" t="s">
        <v>1867</v>
      </c>
      <c r="I746" s="739" t="s">
        <v>1868</v>
      </c>
      <c r="J746" s="739" t="s">
        <v>1869</v>
      </c>
      <c r="K746" s="739" t="s">
        <v>1870</v>
      </c>
      <c r="L746" s="741">
        <v>553.85023513430883</v>
      </c>
      <c r="M746" s="741">
        <v>5.6680000000000001</v>
      </c>
      <c r="N746" s="742">
        <v>3139.2231327412628</v>
      </c>
    </row>
    <row r="747" spans="1:14" ht="14.4" customHeight="1" x14ac:dyDescent="0.3">
      <c r="A747" s="737" t="s">
        <v>606</v>
      </c>
      <c r="B747" s="738" t="s">
        <v>2778</v>
      </c>
      <c r="C747" s="739" t="s">
        <v>631</v>
      </c>
      <c r="D747" s="740" t="s">
        <v>632</v>
      </c>
      <c r="E747" s="739" t="s">
        <v>652</v>
      </c>
      <c r="F747" s="740" t="s">
        <v>2779</v>
      </c>
      <c r="G747" s="739" t="s">
        <v>660</v>
      </c>
      <c r="H747" s="739" t="s">
        <v>1871</v>
      </c>
      <c r="I747" s="739" t="s">
        <v>1872</v>
      </c>
      <c r="J747" s="739" t="s">
        <v>1873</v>
      </c>
      <c r="K747" s="739" t="s">
        <v>1833</v>
      </c>
      <c r="L747" s="741">
        <v>941.54497083936417</v>
      </c>
      <c r="M747" s="741">
        <v>4</v>
      </c>
      <c r="N747" s="742">
        <v>3766.1798833574567</v>
      </c>
    </row>
    <row r="748" spans="1:14" ht="14.4" customHeight="1" x14ac:dyDescent="0.3">
      <c r="A748" s="737" t="s">
        <v>606</v>
      </c>
      <c r="B748" s="738" t="s">
        <v>2778</v>
      </c>
      <c r="C748" s="739" t="s">
        <v>631</v>
      </c>
      <c r="D748" s="740" t="s">
        <v>632</v>
      </c>
      <c r="E748" s="739" t="s">
        <v>652</v>
      </c>
      <c r="F748" s="740" t="s">
        <v>2779</v>
      </c>
      <c r="G748" s="739" t="s">
        <v>660</v>
      </c>
      <c r="H748" s="739" t="s">
        <v>2176</v>
      </c>
      <c r="I748" s="739" t="s">
        <v>2177</v>
      </c>
      <c r="J748" s="739" t="s">
        <v>2178</v>
      </c>
      <c r="K748" s="739" t="s">
        <v>2179</v>
      </c>
      <c r="L748" s="741">
        <v>1867.5800000000002</v>
      </c>
      <c r="M748" s="741">
        <v>1.9369999</v>
      </c>
      <c r="N748" s="742">
        <v>3617.5022732420002</v>
      </c>
    </row>
    <row r="749" spans="1:14" ht="14.4" customHeight="1" x14ac:dyDescent="0.3">
      <c r="A749" s="737" t="s">
        <v>606</v>
      </c>
      <c r="B749" s="738" t="s">
        <v>2778</v>
      </c>
      <c r="C749" s="739" t="s">
        <v>631</v>
      </c>
      <c r="D749" s="740" t="s">
        <v>632</v>
      </c>
      <c r="E749" s="739" t="s">
        <v>652</v>
      </c>
      <c r="F749" s="740" t="s">
        <v>2779</v>
      </c>
      <c r="G749" s="739" t="s">
        <v>660</v>
      </c>
      <c r="H749" s="739" t="s">
        <v>2180</v>
      </c>
      <c r="I749" s="739" t="s">
        <v>2181</v>
      </c>
      <c r="J749" s="739" t="s">
        <v>2182</v>
      </c>
      <c r="K749" s="739" t="s">
        <v>2183</v>
      </c>
      <c r="L749" s="741">
        <v>146.51999999999998</v>
      </c>
      <c r="M749" s="741">
        <v>3</v>
      </c>
      <c r="N749" s="742">
        <v>439.55999999999995</v>
      </c>
    </row>
    <row r="750" spans="1:14" ht="14.4" customHeight="1" x14ac:dyDescent="0.3">
      <c r="A750" s="737" t="s">
        <v>606</v>
      </c>
      <c r="B750" s="738" t="s">
        <v>2778</v>
      </c>
      <c r="C750" s="739" t="s">
        <v>631</v>
      </c>
      <c r="D750" s="740" t="s">
        <v>632</v>
      </c>
      <c r="E750" s="739" t="s">
        <v>652</v>
      </c>
      <c r="F750" s="740" t="s">
        <v>2779</v>
      </c>
      <c r="G750" s="739" t="s">
        <v>660</v>
      </c>
      <c r="H750" s="739" t="s">
        <v>1200</v>
      </c>
      <c r="I750" s="739" t="s">
        <v>1201</v>
      </c>
      <c r="J750" s="739" t="s">
        <v>1202</v>
      </c>
      <c r="K750" s="739" t="s">
        <v>1203</v>
      </c>
      <c r="L750" s="741">
        <v>47.22999999999999</v>
      </c>
      <c r="M750" s="741">
        <v>11</v>
      </c>
      <c r="N750" s="742">
        <v>519.52999999999986</v>
      </c>
    </row>
    <row r="751" spans="1:14" ht="14.4" customHeight="1" x14ac:dyDescent="0.3">
      <c r="A751" s="737" t="s">
        <v>606</v>
      </c>
      <c r="B751" s="738" t="s">
        <v>2778</v>
      </c>
      <c r="C751" s="739" t="s">
        <v>631</v>
      </c>
      <c r="D751" s="740" t="s">
        <v>632</v>
      </c>
      <c r="E751" s="739" t="s">
        <v>652</v>
      </c>
      <c r="F751" s="740" t="s">
        <v>2779</v>
      </c>
      <c r="G751" s="739" t="s">
        <v>660</v>
      </c>
      <c r="H751" s="739" t="s">
        <v>2184</v>
      </c>
      <c r="I751" s="739" t="s">
        <v>1835</v>
      </c>
      <c r="J751" s="739" t="s">
        <v>2185</v>
      </c>
      <c r="K751" s="739" t="s">
        <v>2186</v>
      </c>
      <c r="L751" s="741">
        <v>3482.4984656828296</v>
      </c>
      <c r="M751" s="741">
        <v>1.423</v>
      </c>
      <c r="N751" s="742">
        <v>4955.5953166666668</v>
      </c>
    </row>
    <row r="752" spans="1:14" ht="14.4" customHeight="1" x14ac:dyDescent="0.3">
      <c r="A752" s="737" t="s">
        <v>606</v>
      </c>
      <c r="B752" s="738" t="s">
        <v>2778</v>
      </c>
      <c r="C752" s="739" t="s">
        <v>631</v>
      </c>
      <c r="D752" s="740" t="s">
        <v>632</v>
      </c>
      <c r="E752" s="739" t="s">
        <v>652</v>
      </c>
      <c r="F752" s="740" t="s">
        <v>2779</v>
      </c>
      <c r="G752" s="739" t="s">
        <v>660</v>
      </c>
      <c r="H752" s="739" t="s">
        <v>2187</v>
      </c>
      <c r="I752" s="739" t="s">
        <v>1835</v>
      </c>
      <c r="J752" s="739" t="s">
        <v>2188</v>
      </c>
      <c r="K752" s="739" t="s">
        <v>2189</v>
      </c>
      <c r="L752" s="741">
        <v>44445.074166666673</v>
      </c>
      <c r="M752" s="741">
        <v>5.9999999999999991</v>
      </c>
      <c r="N752" s="742">
        <v>266670.44500000001</v>
      </c>
    </row>
    <row r="753" spans="1:14" ht="14.4" customHeight="1" x14ac:dyDescent="0.3">
      <c r="A753" s="737" t="s">
        <v>606</v>
      </c>
      <c r="B753" s="738" t="s">
        <v>2778</v>
      </c>
      <c r="C753" s="739" t="s">
        <v>631</v>
      </c>
      <c r="D753" s="740" t="s">
        <v>632</v>
      </c>
      <c r="E753" s="739" t="s">
        <v>652</v>
      </c>
      <c r="F753" s="740" t="s">
        <v>2779</v>
      </c>
      <c r="G753" s="739" t="s">
        <v>660</v>
      </c>
      <c r="H753" s="739" t="s">
        <v>2190</v>
      </c>
      <c r="I753" s="739" t="s">
        <v>1835</v>
      </c>
      <c r="J753" s="739" t="s">
        <v>2191</v>
      </c>
      <c r="K753" s="739" t="s">
        <v>2192</v>
      </c>
      <c r="L753" s="741">
        <v>335.40489280276671</v>
      </c>
      <c r="M753" s="741">
        <v>10.984139299999999</v>
      </c>
      <c r="N753" s="742">
        <v>3684.1340644471566</v>
      </c>
    </row>
    <row r="754" spans="1:14" ht="14.4" customHeight="1" x14ac:dyDescent="0.3">
      <c r="A754" s="737" t="s">
        <v>606</v>
      </c>
      <c r="B754" s="738" t="s">
        <v>2778</v>
      </c>
      <c r="C754" s="739" t="s">
        <v>631</v>
      </c>
      <c r="D754" s="740" t="s">
        <v>632</v>
      </c>
      <c r="E754" s="739" t="s">
        <v>652</v>
      </c>
      <c r="F754" s="740" t="s">
        <v>2779</v>
      </c>
      <c r="G754" s="739" t="s">
        <v>660</v>
      </c>
      <c r="H754" s="739" t="s">
        <v>2193</v>
      </c>
      <c r="I754" s="739" t="s">
        <v>1835</v>
      </c>
      <c r="J754" s="739" t="s">
        <v>2194</v>
      </c>
      <c r="K754" s="739" t="s">
        <v>2195</v>
      </c>
      <c r="L754" s="741">
        <v>11366.113683484597</v>
      </c>
      <c r="M754" s="741">
        <v>0.4</v>
      </c>
      <c r="N754" s="742">
        <v>4546.4454733938392</v>
      </c>
    </row>
    <row r="755" spans="1:14" ht="14.4" customHeight="1" x14ac:dyDescent="0.3">
      <c r="A755" s="737" t="s">
        <v>606</v>
      </c>
      <c r="B755" s="738" t="s">
        <v>2778</v>
      </c>
      <c r="C755" s="739" t="s">
        <v>631</v>
      </c>
      <c r="D755" s="740" t="s">
        <v>632</v>
      </c>
      <c r="E755" s="739" t="s">
        <v>652</v>
      </c>
      <c r="F755" s="740" t="s">
        <v>2779</v>
      </c>
      <c r="G755" s="739" t="s">
        <v>660</v>
      </c>
      <c r="H755" s="739" t="s">
        <v>1874</v>
      </c>
      <c r="I755" s="739" t="s">
        <v>1875</v>
      </c>
      <c r="J755" s="739" t="s">
        <v>1876</v>
      </c>
      <c r="K755" s="739" t="s">
        <v>1877</v>
      </c>
      <c r="L755" s="741">
        <v>111.00006122105167</v>
      </c>
      <c r="M755" s="741">
        <v>11.464</v>
      </c>
      <c r="N755" s="742">
        <v>1272.5047018381363</v>
      </c>
    </row>
    <row r="756" spans="1:14" ht="14.4" customHeight="1" x14ac:dyDescent="0.3">
      <c r="A756" s="737" t="s">
        <v>606</v>
      </c>
      <c r="B756" s="738" t="s">
        <v>2778</v>
      </c>
      <c r="C756" s="739" t="s">
        <v>631</v>
      </c>
      <c r="D756" s="740" t="s">
        <v>632</v>
      </c>
      <c r="E756" s="739" t="s">
        <v>652</v>
      </c>
      <c r="F756" s="740" t="s">
        <v>2779</v>
      </c>
      <c r="G756" s="739" t="s">
        <v>660</v>
      </c>
      <c r="H756" s="739" t="s">
        <v>2196</v>
      </c>
      <c r="I756" s="739" t="s">
        <v>2197</v>
      </c>
      <c r="J756" s="739" t="s">
        <v>2198</v>
      </c>
      <c r="K756" s="739" t="s">
        <v>2199</v>
      </c>
      <c r="L756" s="741">
        <v>102.64100000000003</v>
      </c>
      <c r="M756" s="741">
        <v>1.0466666999999998</v>
      </c>
      <c r="N756" s="742">
        <v>107.43091675470002</v>
      </c>
    </row>
    <row r="757" spans="1:14" ht="14.4" customHeight="1" x14ac:dyDescent="0.3">
      <c r="A757" s="737" t="s">
        <v>606</v>
      </c>
      <c r="B757" s="738" t="s">
        <v>2778</v>
      </c>
      <c r="C757" s="739" t="s">
        <v>631</v>
      </c>
      <c r="D757" s="740" t="s">
        <v>632</v>
      </c>
      <c r="E757" s="739" t="s">
        <v>652</v>
      </c>
      <c r="F757" s="740" t="s">
        <v>2779</v>
      </c>
      <c r="G757" s="739" t="s">
        <v>660</v>
      </c>
      <c r="H757" s="739" t="s">
        <v>2200</v>
      </c>
      <c r="I757" s="739" t="s">
        <v>2201</v>
      </c>
      <c r="J757" s="739" t="s">
        <v>2202</v>
      </c>
      <c r="K757" s="739"/>
      <c r="L757" s="741">
        <v>164.86000000000004</v>
      </c>
      <c r="M757" s="741">
        <v>1</v>
      </c>
      <c r="N757" s="742">
        <v>164.86000000000004</v>
      </c>
    </row>
    <row r="758" spans="1:14" ht="14.4" customHeight="1" x14ac:dyDescent="0.3">
      <c r="A758" s="737" t="s">
        <v>606</v>
      </c>
      <c r="B758" s="738" t="s">
        <v>2778</v>
      </c>
      <c r="C758" s="739" t="s">
        <v>631</v>
      </c>
      <c r="D758" s="740" t="s">
        <v>632</v>
      </c>
      <c r="E758" s="739" t="s">
        <v>652</v>
      </c>
      <c r="F758" s="740" t="s">
        <v>2779</v>
      </c>
      <c r="G758" s="739" t="s">
        <v>660</v>
      </c>
      <c r="H758" s="739" t="s">
        <v>2203</v>
      </c>
      <c r="I758" s="739" t="s">
        <v>714</v>
      </c>
      <c r="J758" s="739" t="s">
        <v>2204</v>
      </c>
      <c r="K758" s="739"/>
      <c r="L758" s="741">
        <v>129.04658598612895</v>
      </c>
      <c r="M758" s="741">
        <v>2</v>
      </c>
      <c r="N758" s="742">
        <v>258.09317197225789</v>
      </c>
    </row>
    <row r="759" spans="1:14" ht="14.4" customHeight="1" x14ac:dyDescent="0.3">
      <c r="A759" s="737" t="s">
        <v>606</v>
      </c>
      <c r="B759" s="738" t="s">
        <v>2778</v>
      </c>
      <c r="C759" s="739" t="s">
        <v>631</v>
      </c>
      <c r="D759" s="740" t="s">
        <v>632</v>
      </c>
      <c r="E759" s="739" t="s">
        <v>652</v>
      </c>
      <c r="F759" s="740" t="s">
        <v>2779</v>
      </c>
      <c r="G759" s="739" t="s">
        <v>660</v>
      </c>
      <c r="H759" s="739" t="s">
        <v>2205</v>
      </c>
      <c r="I759" s="739" t="s">
        <v>2206</v>
      </c>
      <c r="J759" s="739" t="s">
        <v>2207</v>
      </c>
      <c r="K759" s="739" t="s">
        <v>2208</v>
      </c>
      <c r="L759" s="741">
        <v>588.29999999999995</v>
      </c>
      <c r="M759" s="741">
        <v>2</v>
      </c>
      <c r="N759" s="742">
        <v>1176.5999999999999</v>
      </c>
    </row>
    <row r="760" spans="1:14" ht="14.4" customHeight="1" x14ac:dyDescent="0.3">
      <c r="A760" s="737" t="s">
        <v>606</v>
      </c>
      <c r="B760" s="738" t="s">
        <v>2778</v>
      </c>
      <c r="C760" s="739" t="s">
        <v>631</v>
      </c>
      <c r="D760" s="740" t="s">
        <v>632</v>
      </c>
      <c r="E760" s="739" t="s">
        <v>652</v>
      </c>
      <c r="F760" s="740" t="s">
        <v>2779</v>
      </c>
      <c r="G760" s="739" t="s">
        <v>660</v>
      </c>
      <c r="H760" s="739" t="s">
        <v>2209</v>
      </c>
      <c r="I760" s="739" t="s">
        <v>2210</v>
      </c>
      <c r="J760" s="739" t="s">
        <v>2211</v>
      </c>
      <c r="K760" s="739" t="s">
        <v>2212</v>
      </c>
      <c r="L760" s="741">
        <v>56.840000000000011</v>
      </c>
      <c r="M760" s="741">
        <v>1</v>
      </c>
      <c r="N760" s="742">
        <v>56.840000000000011</v>
      </c>
    </row>
    <row r="761" spans="1:14" ht="14.4" customHeight="1" x14ac:dyDescent="0.3">
      <c r="A761" s="737" t="s">
        <v>606</v>
      </c>
      <c r="B761" s="738" t="s">
        <v>2778</v>
      </c>
      <c r="C761" s="739" t="s">
        <v>631</v>
      </c>
      <c r="D761" s="740" t="s">
        <v>632</v>
      </c>
      <c r="E761" s="739" t="s">
        <v>652</v>
      </c>
      <c r="F761" s="740" t="s">
        <v>2779</v>
      </c>
      <c r="G761" s="739" t="s">
        <v>660</v>
      </c>
      <c r="H761" s="739" t="s">
        <v>2213</v>
      </c>
      <c r="I761" s="739" t="s">
        <v>2214</v>
      </c>
      <c r="J761" s="739" t="s">
        <v>2215</v>
      </c>
      <c r="K761" s="739" t="s">
        <v>2216</v>
      </c>
      <c r="L761" s="741">
        <v>1185.83</v>
      </c>
      <c r="M761" s="741">
        <v>1</v>
      </c>
      <c r="N761" s="742">
        <v>1185.83</v>
      </c>
    </row>
    <row r="762" spans="1:14" ht="14.4" customHeight="1" x14ac:dyDescent="0.3">
      <c r="A762" s="737" t="s">
        <v>606</v>
      </c>
      <c r="B762" s="738" t="s">
        <v>2778</v>
      </c>
      <c r="C762" s="739" t="s">
        <v>631</v>
      </c>
      <c r="D762" s="740" t="s">
        <v>632</v>
      </c>
      <c r="E762" s="739" t="s">
        <v>652</v>
      </c>
      <c r="F762" s="740" t="s">
        <v>2779</v>
      </c>
      <c r="G762" s="739" t="s">
        <v>660</v>
      </c>
      <c r="H762" s="739" t="s">
        <v>2217</v>
      </c>
      <c r="I762" s="739" t="s">
        <v>2217</v>
      </c>
      <c r="J762" s="739" t="s">
        <v>2218</v>
      </c>
      <c r="K762" s="739" t="s">
        <v>2219</v>
      </c>
      <c r="L762" s="741">
        <v>262.58999999999992</v>
      </c>
      <c r="M762" s="741">
        <v>1</v>
      </c>
      <c r="N762" s="742">
        <v>262.58999999999992</v>
      </c>
    </row>
    <row r="763" spans="1:14" ht="14.4" customHeight="1" x14ac:dyDescent="0.3">
      <c r="A763" s="737" t="s">
        <v>606</v>
      </c>
      <c r="B763" s="738" t="s">
        <v>2778</v>
      </c>
      <c r="C763" s="739" t="s">
        <v>631</v>
      </c>
      <c r="D763" s="740" t="s">
        <v>632</v>
      </c>
      <c r="E763" s="739" t="s">
        <v>652</v>
      </c>
      <c r="F763" s="740" t="s">
        <v>2779</v>
      </c>
      <c r="G763" s="739" t="s">
        <v>660</v>
      </c>
      <c r="H763" s="739" t="s">
        <v>1588</v>
      </c>
      <c r="I763" s="739" t="s">
        <v>1589</v>
      </c>
      <c r="J763" s="739" t="s">
        <v>1590</v>
      </c>
      <c r="K763" s="739" t="s">
        <v>1591</v>
      </c>
      <c r="L763" s="741">
        <v>36.379999999999995</v>
      </c>
      <c r="M763" s="741">
        <v>1</v>
      </c>
      <c r="N763" s="742">
        <v>36.379999999999995</v>
      </c>
    </row>
    <row r="764" spans="1:14" ht="14.4" customHeight="1" x14ac:dyDescent="0.3">
      <c r="A764" s="737" t="s">
        <v>606</v>
      </c>
      <c r="B764" s="738" t="s">
        <v>2778</v>
      </c>
      <c r="C764" s="739" t="s">
        <v>631</v>
      </c>
      <c r="D764" s="740" t="s">
        <v>632</v>
      </c>
      <c r="E764" s="739" t="s">
        <v>652</v>
      </c>
      <c r="F764" s="740" t="s">
        <v>2779</v>
      </c>
      <c r="G764" s="739" t="s">
        <v>660</v>
      </c>
      <c r="H764" s="739" t="s">
        <v>1594</v>
      </c>
      <c r="I764" s="739" t="s">
        <v>1594</v>
      </c>
      <c r="J764" s="739" t="s">
        <v>1595</v>
      </c>
      <c r="K764" s="739" t="s">
        <v>741</v>
      </c>
      <c r="L764" s="741">
        <v>94.995199999999997</v>
      </c>
      <c r="M764" s="741">
        <v>5</v>
      </c>
      <c r="N764" s="742">
        <v>474.976</v>
      </c>
    </row>
    <row r="765" spans="1:14" ht="14.4" customHeight="1" x14ac:dyDescent="0.3">
      <c r="A765" s="737" t="s">
        <v>606</v>
      </c>
      <c r="B765" s="738" t="s">
        <v>2778</v>
      </c>
      <c r="C765" s="739" t="s">
        <v>631</v>
      </c>
      <c r="D765" s="740" t="s">
        <v>632</v>
      </c>
      <c r="E765" s="739" t="s">
        <v>652</v>
      </c>
      <c r="F765" s="740" t="s">
        <v>2779</v>
      </c>
      <c r="G765" s="739" t="s">
        <v>660</v>
      </c>
      <c r="H765" s="739" t="s">
        <v>2220</v>
      </c>
      <c r="I765" s="739" t="s">
        <v>714</v>
      </c>
      <c r="J765" s="739" t="s">
        <v>2221</v>
      </c>
      <c r="K765" s="739"/>
      <c r="L765" s="741">
        <v>128.6691304347826</v>
      </c>
      <c r="M765" s="741">
        <v>23</v>
      </c>
      <c r="N765" s="742">
        <v>2959.39</v>
      </c>
    </row>
    <row r="766" spans="1:14" ht="14.4" customHeight="1" x14ac:dyDescent="0.3">
      <c r="A766" s="737" t="s">
        <v>606</v>
      </c>
      <c r="B766" s="738" t="s">
        <v>2778</v>
      </c>
      <c r="C766" s="739" t="s">
        <v>631</v>
      </c>
      <c r="D766" s="740" t="s">
        <v>632</v>
      </c>
      <c r="E766" s="739" t="s">
        <v>652</v>
      </c>
      <c r="F766" s="740" t="s">
        <v>2779</v>
      </c>
      <c r="G766" s="739" t="s">
        <v>660</v>
      </c>
      <c r="H766" s="739" t="s">
        <v>2222</v>
      </c>
      <c r="I766" s="739" t="s">
        <v>714</v>
      </c>
      <c r="J766" s="739" t="s">
        <v>2223</v>
      </c>
      <c r="K766" s="739" t="s">
        <v>2224</v>
      </c>
      <c r="L766" s="741">
        <v>93.520842191985636</v>
      </c>
      <c r="M766" s="741">
        <v>1</v>
      </c>
      <c r="N766" s="742">
        <v>93.520842191985636</v>
      </c>
    </row>
    <row r="767" spans="1:14" ht="14.4" customHeight="1" x14ac:dyDescent="0.3">
      <c r="A767" s="737" t="s">
        <v>606</v>
      </c>
      <c r="B767" s="738" t="s">
        <v>2778</v>
      </c>
      <c r="C767" s="739" t="s">
        <v>631</v>
      </c>
      <c r="D767" s="740" t="s">
        <v>632</v>
      </c>
      <c r="E767" s="739" t="s">
        <v>652</v>
      </c>
      <c r="F767" s="740" t="s">
        <v>2779</v>
      </c>
      <c r="G767" s="739" t="s">
        <v>660</v>
      </c>
      <c r="H767" s="739" t="s">
        <v>1596</v>
      </c>
      <c r="I767" s="739" t="s">
        <v>1596</v>
      </c>
      <c r="J767" s="739" t="s">
        <v>718</v>
      </c>
      <c r="K767" s="739" t="s">
        <v>1597</v>
      </c>
      <c r="L767" s="741">
        <v>131.10999999999999</v>
      </c>
      <c r="M767" s="741">
        <v>1</v>
      </c>
      <c r="N767" s="742">
        <v>131.10999999999999</v>
      </c>
    </row>
    <row r="768" spans="1:14" ht="14.4" customHeight="1" x14ac:dyDescent="0.3">
      <c r="A768" s="737" t="s">
        <v>606</v>
      </c>
      <c r="B768" s="738" t="s">
        <v>2778</v>
      </c>
      <c r="C768" s="739" t="s">
        <v>631</v>
      </c>
      <c r="D768" s="740" t="s">
        <v>632</v>
      </c>
      <c r="E768" s="739" t="s">
        <v>652</v>
      </c>
      <c r="F768" s="740" t="s">
        <v>2779</v>
      </c>
      <c r="G768" s="739" t="s">
        <v>660</v>
      </c>
      <c r="H768" s="739" t="s">
        <v>1880</v>
      </c>
      <c r="I768" s="739" t="s">
        <v>1881</v>
      </c>
      <c r="J768" s="739" t="s">
        <v>1876</v>
      </c>
      <c r="K768" s="739" t="s">
        <v>1882</v>
      </c>
      <c r="L768" s="741">
        <v>246.93995599283087</v>
      </c>
      <c r="M768" s="741">
        <v>1.1482904</v>
      </c>
      <c r="N768" s="742">
        <v>283.55878084299019</v>
      </c>
    </row>
    <row r="769" spans="1:14" ht="14.4" customHeight="1" x14ac:dyDescent="0.3">
      <c r="A769" s="737" t="s">
        <v>606</v>
      </c>
      <c r="B769" s="738" t="s">
        <v>2778</v>
      </c>
      <c r="C769" s="739" t="s">
        <v>631</v>
      </c>
      <c r="D769" s="740" t="s">
        <v>632</v>
      </c>
      <c r="E769" s="739" t="s">
        <v>652</v>
      </c>
      <c r="F769" s="740" t="s">
        <v>2779</v>
      </c>
      <c r="G769" s="739" t="s">
        <v>660</v>
      </c>
      <c r="H769" s="739" t="s">
        <v>852</v>
      </c>
      <c r="I769" s="739" t="s">
        <v>852</v>
      </c>
      <c r="J769" s="739" t="s">
        <v>853</v>
      </c>
      <c r="K769" s="739" t="s">
        <v>854</v>
      </c>
      <c r="L769" s="741">
        <v>175.03020000000001</v>
      </c>
      <c r="M769" s="741">
        <v>2</v>
      </c>
      <c r="N769" s="742">
        <v>350.06040000000002</v>
      </c>
    </row>
    <row r="770" spans="1:14" ht="14.4" customHeight="1" x14ac:dyDescent="0.3">
      <c r="A770" s="737" t="s">
        <v>606</v>
      </c>
      <c r="B770" s="738" t="s">
        <v>2778</v>
      </c>
      <c r="C770" s="739" t="s">
        <v>631</v>
      </c>
      <c r="D770" s="740" t="s">
        <v>632</v>
      </c>
      <c r="E770" s="739" t="s">
        <v>652</v>
      </c>
      <c r="F770" s="740" t="s">
        <v>2779</v>
      </c>
      <c r="G770" s="739" t="s">
        <v>660</v>
      </c>
      <c r="H770" s="739" t="s">
        <v>1222</v>
      </c>
      <c r="I770" s="739" t="s">
        <v>1222</v>
      </c>
      <c r="J770" s="739" t="s">
        <v>1223</v>
      </c>
      <c r="K770" s="739" t="s">
        <v>1224</v>
      </c>
      <c r="L770" s="741">
        <v>82.390000000000043</v>
      </c>
      <c r="M770" s="741">
        <v>2</v>
      </c>
      <c r="N770" s="742">
        <v>164.78000000000009</v>
      </c>
    </row>
    <row r="771" spans="1:14" ht="14.4" customHeight="1" x14ac:dyDescent="0.3">
      <c r="A771" s="737" t="s">
        <v>606</v>
      </c>
      <c r="B771" s="738" t="s">
        <v>2778</v>
      </c>
      <c r="C771" s="739" t="s">
        <v>631</v>
      </c>
      <c r="D771" s="740" t="s">
        <v>632</v>
      </c>
      <c r="E771" s="739" t="s">
        <v>652</v>
      </c>
      <c r="F771" s="740" t="s">
        <v>2779</v>
      </c>
      <c r="G771" s="739" t="s">
        <v>660</v>
      </c>
      <c r="H771" s="739" t="s">
        <v>855</v>
      </c>
      <c r="I771" s="739" t="s">
        <v>855</v>
      </c>
      <c r="J771" s="739" t="s">
        <v>856</v>
      </c>
      <c r="K771" s="739" t="s">
        <v>857</v>
      </c>
      <c r="L771" s="741">
        <v>49.710000000000015</v>
      </c>
      <c r="M771" s="741">
        <v>4</v>
      </c>
      <c r="N771" s="742">
        <v>198.84000000000006</v>
      </c>
    </row>
    <row r="772" spans="1:14" ht="14.4" customHeight="1" x14ac:dyDescent="0.3">
      <c r="A772" s="737" t="s">
        <v>606</v>
      </c>
      <c r="B772" s="738" t="s">
        <v>2778</v>
      </c>
      <c r="C772" s="739" t="s">
        <v>631</v>
      </c>
      <c r="D772" s="740" t="s">
        <v>632</v>
      </c>
      <c r="E772" s="739" t="s">
        <v>652</v>
      </c>
      <c r="F772" s="740" t="s">
        <v>2779</v>
      </c>
      <c r="G772" s="739" t="s">
        <v>660</v>
      </c>
      <c r="H772" s="739" t="s">
        <v>2225</v>
      </c>
      <c r="I772" s="739" t="s">
        <v>714</v>
      </c>
      <c r="J772" s="739" t="s">
        <v>2226</v>
      </c>
      <c r="K772" s="739"/>
      <c r="L772" s="741">
        <v>124.34</v>
      </c>
      <c r="M772" s="741">
        <v>1</v>
      </c>
      <c r="N772" s="742">
        <v>124.34</v>
      </c>
    </row>
    <row r="773" spans="1:14" ht="14.4" customHeight="1" x14ac:dyDescent="0.3">
      <c r="A773" s="737" t="s">
        <v>606</v>
      </c>
      <c r="B773" s="738" t="s">
        <v>2778</v>
      </c>
      <c r="C773" s="739" t="s">
        <v>631</v>
      </c>
      <c r="D773" s="740" t="s">
        <v>632</v>
      </c>
      <c r="E773" s="739" t="s">
        <v>652</v>
      </c>
      <c r="F773" s="740" t="s">
        <v>2779</v>
      </c>
      <c r="G773" s="739" t="s">
        <v>660</v>
      </c>
      <c r="H773" s="739" t="s">
        <v>2227</v>
      </c>
      <c r="I773" s="739" t="s">
        <v>2227</v>
      </c>
      <c r="J773" s="739" t="s">
        <v>2228</v>
      </c>
      <c r="K773" s="739" t="s">
        <v>2229</v>
      </c>
      <c r="L773" s="741">
        <v>68.77</v>
      </c>
      <c r="M773" s="741">
        <v>1</v>
      </c>
      <c r="N773" s="742">
        <v>68.77</v>
      </c>
    </row>
    <row r="774" spans="1:14" ht="14.4" customHeight="1" x14ac:dyDescent="0.3">
      <c r="A774" s="737" t="s">
        <v>606</v>
      </c>
      <c r="B774" s="738" t="s">
        <v>2778</v>
      </c>
      <c r="C774" s="739" t="s">
        <v>631</v>
      </c>
      <c r="D774" s="740" t="s">
        <v>632</v>
      </c>
      <c r="E774" s="739" t="s">
        <v>652</v>
      </c>
      <c r="F774" s="740" t="s">
        <v>2779</v>
      </c>
      <c r="G774" s="739" t="s">
        <v>660</v>
      </c>
      <c r="H774" s="739" t="s">
        <v>861</v>
      </c>
      <c r="I774" s="739" t="s">
        <v>714</v>
      </c>
      <c r="J774" s="739" t="s">
        <v>862</v>
      </c>
      <c r="K774" s="739"/>
      <c r="L774" s="741">
        <v>203.89162633233977</v>
      </c>
      <c r="M774" s="741">
        <v>4</v>
      </c>
      <c r="N774" s="742">
        <v>815.56650532935907</v>
      </c>
    </row>
    <row r="775" spans="1:14" ht="14.4" customHeight="1" x14ac:dyDescent="0.3">
      <c r="A775" s="737" t="s">
        <v>606</v>
      </c>
      <c r="B775" s="738" t="s">
        <v>2778</v>
      </c>
      <c r="C775" s="739" t="s">
        <v>631</v>
      </c>
      <c r="D775" s="740" t="s">
        <v>632</v>
      </c>
      <c r="E775" s="739" t="s">
        <v>652</v>
      </c>
      <c r="F775" s="740" t="s">
        <v>2779</v>
      </c>
      <c r="G775" s="739" t="s">
        <v>660</v>
      </c>
      <c r="H775" s="739" t="s">
        <v>2230</v>
      </c>
      <c r="I775" s="739" t="s">
        <v>2230</v>
      </c>
      <c r="J775" s="739" t="s">
        <v>2231</v>
      </c>
      <c r="K775" s="739" t="s">
        <v>2232</v>
      </c>
      <c r="L775" s="741">
        <v>199.98</v>
      </c>
      <c r="M775" s="741">
        <v>1</v>
      </c>
      <c r="N775" s="742">
        <v>199.98</v>
      </c>
    </row>
    <row r="776" spans="1:14" ht="14.4" customHeight="1" x14ac:dyDescent="0.3">
      <c r="A776" s="737" t="s">
        <v>606</v>
      </c>
      <c r="B776" s="738" t="s">
        <v>2778</v>
      </c>
      <c r="C776" s="739" t="s">
        <v>631</v>
      </c>
      <c r="D776" s="740" t="s">
        <v>632</v>
      </c>
      <c r="E776" s="739" t="s">
        <v>652</v>
      </c>
      <c r="F776" s="740" t="s">
        <v>2779</v>
      </c>
      <c r="G776" s="739" t="s">
        <v>660</v>
      </c>
      <c r="H776" s="739" t="s">
        <v>2233</v>
      </c>
      <c r="I776" s="739" t="s">
        <v>2233</v>
      </c>
      <c r="J776" s="739" t="s">
        <v>2234</v>
      </c>
      <c r="K776" s="739" t="s">
        <v>2235</v>
      </c>
      <c r="L776" s="741">
        <v>122.6</v>
      </c>
      <c r="M776" s="741">
        <v>5</v>
      </c>
      <c r="N776" s="742">
        <v>613</v>
      </c>
    </row>
    <row r="777" spans="1:14" ht="14.4" customHeight="1" x14ac:dyDescent="0.3">
      <c r="A777" s="737" t="s">
        <v>606</v>
      </c>
      <c r="B777" s="738" t="s">
        <v>2778</v>
      </c>
      <c r="C777" s="739" t="s">
        <v>631</v>
      </c>
      <c r="D777" s="740" t="s">
        <v>632</v>
      </c>
      <c r="E777" s="739" t="s">
        <v>652</v>
      </c>
      <c r="F777" s="740" t="s">
        <v>2779</v>
      </c>
      <c r="G777" s="739" t="s">
        <v>660</v>
      </c>
      <c r="H777" s="739" t="s">
        <v>2236</v>
      </c>
      <c r="I777" s="739" t="s">
        <v>2236</v>
      </c>
      <c r="J777" s="739" t="s">
        <v>2237</v>
      </c>
      <c r="K777" s="739" t="s">
        <v>2238</v>
      </c>
      <c r="L777" s="741">
        <v>115.72000000000007</v>
      </c>
      <c r="M777" s="741">
        <v>1</v>
      </c>
      <c r="N777" s="742">
        <v>115.72000000000007</v>
      </c>
    </row>
    <row r="778" spans="1:14" ht="14.4" customHeight="1" x14ac:dyDescent="0.3">
      <c r="A778" s="737" t="s">
        <v>606</v>
      </c>
      <c r="B778" s="738" t="s">
        <v>2778</v>
      </c>
      <c r="C778" s="739" t="s">
        <v>631</v>
      </c>
      <c r="D778" s="740" t="s">
        <v>632</v>
      </c>
      <c r="E778" s="739" t="s">
        <v>652</v>
      </c>
      <c r="F778" s="740" t="s">
        <v>2779</v>
      </c>
      <c r="G778" s="739" t="s">
        <v>660</v>
      </c>
      <c r="H778" s="739" t="s">
        <v>863</v>
      </c>
      <c r="I778" s="739" t="s">
        <v>863</v>
      </c>
      <c r="J778" s="739" t="s">
        <v>864</v>
      </c>
      <c r="K778" s="739" t="s">
        <v>865</v>
      </c>
      <c r="L778" s="741">
        <v>49.71</v>
      </c>
      <c r="M778" s="741">
        <v>7</v>
      </c>
      <c r="N778" s="742">
        <v>347.97</v>
      </c>
    </row>
    <row r="779" spans="1:14" ht="14.4" customHeight="1" x14ac:dyDescent="0.3">
      <c r="A779" s="737" t="s">
        <v>606</v>
      </c>
      <c r="B779" s="738" t="s">
        <v>2778</v>
      </c>
      <c r="C779" s="739" t="s">
        <v>631</v>
      </c>
      <c r="D779" s="740" t="s">
        <v>632</v>
      </c>
      <c r="E779" s="739" t="s">
        <v>652</v>
      </c>
      <c r="F779" s="740" t="s">
        <v>2779</v>
      </c>
      <c r="G779" s="739" t="s">
        <v>660</v>
      </c>
      <c r="H779" s="739" t="s">
        <v>2239</v>
      </c>
      <c r="I779" s="739" t="s">
        <v>2240</v>
      </c>
      <c r="J779" s="739" t="s">
        <v>2241</v>
      </c>
      <c r="K779" s="739" t="s">
        <v>2242</v>
      </c>
      <c r="L779" s="741">
        <v>302.52000000000004</v>
      </c>
      <c r="M779" s="741">
        <v>2</v>
      </c>
      <c r="N779" s="742">
        <v>605.04000000000008</v>
      </c>
    </row>
    <row r="780" spans="1:14" ht="14.4" customHeight="1" x14ac:dyDescent="0.3">
      <c r="A780" s="737" t="s">
        <v>606</v>
      </c>
      <c r="B780" s="738" t="s">
        <v>2778</v>
      </c>
      <c r="C780" s="739" t="s">
        <v>631</v>
      </c>
      <c r="D780" s="740" t="s">
        <v>632</v>
      </c>
      <c r="E780" s="739" t="s">
        <v>652</v>
      </c>
      <c r="F780" s="740" t="s">
        <v>2779</v>
      </c>
      <c r="G780" s="739" t="s">
        <v>660</v>
      </c>
      <c r="H780" s="739" t="s">
        <v>2243</v>
      </c>
      <c r="I780" s="739" t="s">
        <v>714</v>
      </c>
      <c r="J780" s="739" t="s">
        <v>2244</v>
      </c>
      <c r="K780" s="739"/>
      <c r="L780" s="741">
        <v>112.14999999999995</v>
      </c>
      <c r="M780" s="741">
        <v>2</v>
      </c>
      <c r="N780" s="742">
        <v>224.2999999999999</v>
      </c>
    </row>
    <row r="781" spans="1:14" ht="14.4" customHeight="1" x14ac:dyDescent="0.3">
      <c r="A781" s="737" t="s">
        <v>606</v>
      </c>
      <c r="B781" s="738" t="s">
        <v>2778</v>
      </c>
      <c r="C781" s="739" t="s">
        <v>631</v>
      </c>
      <c r="D781" s="740" t="s">
        <v>632</v>
      </c>
      <c r="E781" s="739" t="s">
        <v>652</v>
      </c>
      <c r="F781" s="740" t="s">
        <v>2779</v>
      </c>
      <c r="G781" s="739" t="s">
        <v>660</v>
      </c>
      <c r="H781" s="739" t="s">
        <v>2245</v>
      </c>
      <c r="I781" s="739" t="s">
        <v>2245</v>
      </c>
      <c r="J781" s="739" t="s">
        <v>2246</v>
      </c>
      <c r="K781" s="739" t="s">
        <v>2247</v>
      </c>
      <c r="L781" s="741">
        <v>50.229999999999976</v>
      </c>
      <c r="M781" s="741">
        <v>1</v>
      </c>
      <c r="N781" s="742">
        <v>50.229999999999976</v>
      </c>
    </row>
    <row r="782" spans="1:14" ht="14.4" customHeight="1" x14ac:dyDescent="0.3">
      <c r="A782" s="737" t="s">
        <v>606</v>
      </c>
      <c r="B782" s="738" t="s">
        <v>2778</v>
      </c>
      <c r="C782" s="739" t="s">
        <v>631</v>
      </c>
      <c r="D782" s="740" t="s">
        <v>632</v>
      </c>
      <c r="E782" s="739" t="s">
        <v>652</v>
      </c>
      <c r="F782" s="740" t="s">
        <v>2779</v>
      </c>
      <c r="G782" s="739" t="s">
        <v>660</v>
      </c>
      <c r="H782" s="739" t="s">
        <v>2248</v>
      </c>
      <c r="I782" s="739" t="s">
        <v>714</v>
      </c>
      <c r="J782" s="739" t="s">
        <v>2249</v>
      </c>
      <c r="K782" s="739"/>
      <c r="L782" s="741">
        <v>65631.010000000009</v>
      </c>
      <c r="M782" s="741">
        <v>8</v>
      </c>
      <c r="N782" s="742">
        <v>525048.08000000007</v>
      </c>
    </row>
    <row r="783" spans="1:14" ht="14.4" customHeight="1" x14ac:dyDescent="0.3">
      <c r="A783" s="737" t="s">
        <v>606</v>
      </c>
      <c r="B783" s="738" t="s">
        <v>2778</v>
      </c>
      <c r="C783" s="739" t="s">
        <v>631</v>
      </c>
      <c r="D783" s="740" t="s">
        <v>632</v>
      </c>
      <c r="E783" s="739" t="s">
        <v>652</v>
      </c>
      <c r="F783" s="740" t="s">
        <v>2779</v>
      </c>
      <c r="G783" s="739" t="s">
        <v>660</v>
      </c>
      <c r="H783" s="739" t="s">
        <v>1619</v>
      </c>
      <c r="I783" s="739" t="s">
        <v>1619</v>
      </c>
      <c r="J783" s="739" t="s">
        <v>1620</v>
      </c>
      <c r="K783" s="739" t="s">
        <v>1621</v>
      </c>
      <c r="L783" s="741">
        <v>100.59999999999998</v>
      </c>
      <c r="M783" s="741">
        <v>3</v>
      </c>
      <c r="N783" s="742">
        <v>301.79999999999995</v>
      </c>
    </row>
    <row r="784" spans="1:14" ht="14.4" customHeight="1" x14ac:dyDescent="0.3">
      <c r="A784" s="737" t="s">
        <v>606</v>
      </c>
      <c r="B784" s="738" t="s">
        <v>2778</v>
      </c>
      <c r="C784" s="739" t="s">
        <v>631</v>
      </c>
      <c r="D784" s="740" t="s">
        <v>632</v>
      </c>
      <c r="E784" s="739" t="s">
        <v>652</v>
      </c>
      <c r="F784" s="740" t="s">
        <v>2779</v>
      </c>
      <c r="G784" s="739" t="s">
        <v>660</v>
      </c>
      <c r="H784" s="739" t="s">
        <v>1622</v>
      </c>
      <c r="I784" s="739" t="s">
        <v>1622</v>
      </c>
      <c r="J784" s="739" t="s">
        <v>1623</v>
      </c>
      <c r="K784" s="739" t="s">
        <v>1624</v>
      </c>
      <c r="L784" s="741">
        <v>72.879999999999981</v>
      </c>
      <c r="M784" s="741">
        <v>4</v>
      </c>
      <c r="N784" s="742">
        <v>291.51999999999992</v>
      </c>
    </row>
    <row r="785" spans="1:14" ht="14.4" customHeight="1" x14ac:dyDescent="0.3">
      <c r="A785" s="737" t="s">
        <v>606</v>
      </c>
      <c r="B785" s="738" t="s">
        <v>2778</v>
      </c>
      <c r="C785" s="739" t="s">
        <v>631</v>
      </c>
      <c r="D785" s="740" t="s">
        <v>632</v>
      </c>
      <c r="E785" s="739" t="s">
        <v>652</v>
      </c>
      <c r="F785" s="740" t="s">
        <v>2779</v>
      </c>
      <c r="G785" s="739" t="s">
        <v>660</v>
      </c>
      <c r="H785" s="739" t="s">
        <v>2250</v>
      </c>
      <c r="I785" s="739" t="s">
        <v>2250</v>
      </c>
      <c r="J785" s="739" t="s">
        <v>2251</v>
      </c>
      <c r="K785" s="739" t="s">
        <v>2252</v>
      </c>
      <c r="L785" s="741">
        <v>424.34999999999991</v>
      </c>
      <c r="M785" s="741">
        <v>1</v>
      </c>
      <c r="N785" s="742">
        <v>424.34999999999991</v>
      </c>
    </row>
    <row r="786" spans="1:14" ht="14.4" customHeight="1" x14ac:dyDescent="0.3">
      <c r="A786" s="737" t="s">
        <v>606</v>
      </c>
      <c r="B786" s="738" t="s">
        <v>2778</v>
      </c>
      <c r="C786" s="739" t="s">
        <v>631</v>
      </c>
      <c r="D786" s="740" t="s">
        <v>632</v>
      </c>
      <c r="E786" s="739" t="s">
        <v>652</v>
      </c>
      <c r="F786" s="740" t="s">
        <v>2779</v>
      </c>
      <c r="G786" s="739" t="s">
        <v>660</v>
      </c>
      <c r="H786" s="739" t="s">
        <v>2253</v>
      </c>
      <c r="I786" s="739" t="s">
        <v>714</v>
      </c>
      <c r="J786" s="739" t="s">
        <v>2254</v>
      </c>
      <c r="K786" s="739" t="s">
        <v>1918</v>
      </c>
      <c r="L786" s="741">
        <v>5994.21</v>
      </c>
      <c r="M786" s="741">
        <v>2</v>
      </c>
      <c r="N786" s="742">
        <v>11988.42</v>
      </c>
    </row>
    <row r="787" spans="1:14" ht="14.4" customHeight="1" x14ac:dyDescent="0.3">
      <c r="A787" s="737" t="s">
        <v>606</v>
      </c>
      <c r="B787" s="738" t="s">
        <v>2778</v>
      </c>
      <c r="C787" s="739" t="s">
        <v>631</v>
      </c>
      <c r="D787" s="740" t="s">
        <v>632</v>
      </c>
      <c r="E787" s="739" t="s">
        <v>652</v>
      </c>
      <c r="F787" s="740" t="s">
        <v>2779</v>
      </c>
      <c r="G787" s="739" t="s">
        <v>660</v>
      </c>
      <c r="H787" s="739" t="s">
        <v>1889</v>
      </c>
      <c r="I787" s="739" t="s">
        <v>1889</v>
      </c>
      <c r="J787" s="739" t="s">
        <v>1890</v>
      </c>
      <c r="K787" s="739" t="s">
        <v>1891</v>
      </c>
      <c r="L787" s="741">
        <v>179.52000706112514</v>
      </c>
      <c r="M787" s="741">
        <v>5.5496873000000084</v>
      </c>
      <c r="N787" s="742">
        <v>996.27990328303804</v>
      </c>
    </row>
    <row r="788" spans="1:14" ht="14.4" customHeight="1" x14ac:dyDescent="0.3">
      <c r="A788" s="737" t="s">
        <v>606</v>
      </c>
      <c r="B788" s="738" t="s">
        <v>2778</v>
      </c>
      <c r="C788" s="739" t="s">
        <v>631</v>
      </c>
      <c r="D788" s="740" t="s">
        <v>632</v>
      </c>
      <c r="E788" s="739" t="s">
        <v>652</v>
      </c>
      <c r="F788" s="740" t="s">
        <v>2779</v>
      </c>
      <c r="G788" s="739" t="s">
        <v>660</v>
      </c>
      <c r="H788" s="739" t="s">
        <v>1892</v>
      </c>
      <c r="I788" s="739" t="s">
        <v>1892</v>
      </c>
      <c r="J788" s="739" t="s">
        <v>1890</v>
      </c>
      <c r="K788" s="739" t="s">
        <v>1893</v>
      </c>
      <c r="L788" s="741">
        <v>302.94037020437798</v>
      </c>
      <c r="M788" s="741">
        <v>5.2148681000000003</v>
      </c>
      <c r="N788" s="742">
        <v>1579.7940727810012</v>
      </c>
    </row>
    <row r="789" spans="1:14" ht="14.4" customHeight="1" x14ac:dyDescent="0.3">
      <c r="A789" s="737" t="s">
        <v>606</v>
      </c>
      <c r="B789" s="738" t="s">
        <v>2778</v>
      </c>
      <c r="C789" s="739" t="s">
        <v>631</v>
      </c>
      <c r="D789" s="740" t="s">
        <v>632</v>
      </c>
      <c r="E789" s="739" t="s">
        <v>652</v>
      </c>
      <c r="F789" s="740" t="s">
        <v>2779</v>
      </c>
      <c r="G789" s="739" t="s">
        <v>660</v>
      </c>
      <c r="H789" s="739" t="s">
        <v>2255</v>
      </c>
      <c r="I789" s="739" t="s">
        <v>2255</v>
      </c>
      <c r="J789" s="739" t="s">
        <v>2256</v>
      </c>
      <c r="K789" s="739" t="s">
        <v>2257</v>
      </c>
      <c r="L789" s="741">
        <v>62.820000000000014</v>
      </c>
      <c r="M789" s="741">
        <v>1</v>
      </c>
      <c r="N789" s="742">
        <v>62.820000000000014</v>
      </c>
    </row>
    <row r="790" spans="1:14" ht="14.4" customHeight="1" x14ac:dyDescent="0.3">
      <c r="A790" s="737" t="s">
        <v>606</v>
      </c>
      <c r="B790" s="738" t="s">
        <v>2778</v>
      </c>
      <c r="C790" s="739" t="s">
        <v>631</v>
      </c>
      <c r="D790" s="740" t="s">
        <v>632</v>
      </c>
      <c r="E790" s="739" t="s">
        <v>652</v>
      </c>
      <c r="F790" s="740" t="s">
        <v>2779</v>
      </c>
      <c r="G790" s="739" t="s">
        <v>660</v>
      </c>
      <c r="H790" s="739" t="s">
        <v>1897</v>
      </c>
      <c r="I790" s="739" t="s">
        <v>1898</v>
      </c>
      <c r="J790" s="739" t="s">
        <v>1899</v>
      </c>
      <c r="K790" s="739" t="s">
        <v>1900</v>
      </c>
      <c r="L790" s="741">
        <v>251.29893881461814</v>
      </c>
      <c r="M790" s="741">
        <v>2.2260968000000001</v>
      </c>
      <c r="N790" s="742">
        <v>559.41576353861728</v>
      </c>
    </row>
    <row r="791" spans="1:14" ht="14.4" customHeight="1" x14ac:dyDescent="0.3">
      <c r="A791" s="737" t="s">
        <v>606</v>
      </c>
      <c r="B791" s="738" t="s">
        <v>2778</v>
      </c>
      <c r="C791" s="739" t="s">
        <v>631</v>
      </c>
      <c r="D791" s="740" t="s">
        <v>632</v>
      </c>
      <c r="E791" s="739" t="s">
        <v>652</v>
      </c>
      <c r="F791" s="740" t="s">
        <v>2779</v>
      </c>
      <c r="G791" s="739" t="s">
        <v>660</v>
      </c>
      <c r="H791" s="739" t="s">
        <v>2258</v>
      </c>
      <c r="I791" s="739" t="s">
        <v>1835</v>
      </c>
      <c r="J791" s="739" t="s">
        <v>2259</v>
      </c>
      <c r="K791" s="739"/>
      <c r="L791" s="741">
        <v>8124.7326330308078</v>
      </c>
      <c r="M791" s="741">
        <v>0.2</v>
      </c>
      <c r="N791" s="742">
        <v>1624.9465266061616</v>
      </c>
    </row>
    <row r="792" spans="1:14" ht="14.4" customHeight="1" x14ac:dyDescent="0.3">
      <c r="A792" s="737" t="s">
        <v>606</v>
      </c>
      <c r="B792" s="738" t="s">
        <v>2778</v>
      </c>
      <c r="C792" s="739" t="s">
        <v>631</v>
      </c>
      <c r="D792" s="740" t="s">
        <v>632</v>
      </c>
      <c r="E792" s="739" t="s">
        <v>652</v>
      </c>
      <c r="F792" s="740" t="s">
        <v>2779</v>
      </c>
      <c r="G792" s="739" t="s">
        <v>660</v>
      </c>
      <c r="H792" s="739" t="s">
        <v>2260</v>
      </c>
      <c r="I792" s="739" t="s">
        <v>2260</v>
      </c>
      <c r="J792" s="739" t="s">
        <v>2261</v>
      </c>
      <c r="K792" s="739" t="s">
        <v>2262</v>
      </c>
      <c r="L792" s="741">
        <v>27.680000000000014</v>
      </c>
      <c r="M792" s="741">
        <v>9</v>
      </c>
      <c r="N792" s="742">
        <v>249.12000000000012</v>
      </c>
    </row>
    <row r="793" spans="1:14" ht="14.4" customHeight="1" x14ac:dyDescent="0.3">
      <c r="A793" s="737" t="s">
        <v>606</v>
      </c>
      <c r="B793" s="738" t="s">
        <v>2778</v>
      </c>
      <c r="C793" s="739" t="s">
        <v>631</v>
      </c>
      <c r="D793" s="740" t="s">
        <v>632</v>
      </c>
      <c r="E793" s="739" t="s">
        <v>652</v>
      </c>
      <c r="F793" s="740" t="s">
        <v>2779</v>
      </c>
      <c r="G793" s="739" t="s">
        <v>660</v>
      </c>
      <c r="H793" s="739" t="s">
        <v>1901</v>
      </c>
      <c r="I793" s="739" t="s">
        <v>1902</v>
      </c>
      <c r="J793" s="739" t="s">
        <v>1903</v>
      </c>
      <c r="K793" s="739" t="s">
        <v>1904</v>
      </c>
      <c r="L793" s="741">
        <v>1996.8403812675074</v>
      </c>
      <c r="M793" s="741">
        <v>12.525979799999996</v>
      </c>
      <c r="N793" s="742">
        <v>25012.382279581088</v>
      </c>
    </row>
    <row r="794" spans="1:14" ht="14.4" customHeight="1" x14ac:dyDescent="0.3">
      <c r="A794" s="737" t="s">
        <v>606</v>
      </c>
      <c r="B794" s="738" t="s">
        <v>2778</v>
      </c>
      <c r="C794" s="739" t="s">
        <v>631</v>
      </c>
      <c r="D794" s="740" t="s">
        <v>632</v>
      </c>
      <c r="E794" s="739" t="s">
        <v>652</v>
      </c>
      <c r="F794" s="740" t="s">
        <v>2779</v>
      </c>
      <c r="G794" s="739" t="s">
        <v>660</v>
      </c>
      <c r="H794" s="739" t="s">
        <v>866</v>
      </c>
      <c r="I794" s="739" t="s">
        <v>866</v>
      </c>
      <c r="J794" s="739" t="s">
        <v>867</v>
      </c>
      <c r="K794" s="739" t="s">
        <v>868</v>
      </c>
      <c r="L794" s="741">
        <v>40.52000000000001</v>
      </c>
      <c r="M794" s="741">
        <v>4</v>
      </c>
      <c r="N794" s="742">
        <v>162.08000000000004</v>
      </c>
    </row>
    <row r="795" spans="1:14" ht="14.4" customHeight="1" x14ac:dyDescent="0.3">
      <c r="A795" s="737" t="s">
        <v>606</v>
      </c>
      <c r="B795" s="738" t="s">
        <v>2778</v>
      </c>
      <c r="C795" s="739" t="s">
        <v>631</v>
      </c>
      <c r="D795" s="740" t="s">
        <v>632</v>
      </c>
      <c r="E795" s="739" t="s">
        <v>652</v>
      </c>
      <c r="F795" s="740" t="s">
        <v>2779</v>
      </c>
      <c r="G795" s="739" t="s">
        <v>660</v>
      </c>
      <c r="H795" s="739" t="s">
        <v>1910</v>
      </c>
      <c r="I795" s="739" t="s">
        <v>1911</v>
      </c>
      <c r="J795" s="739" t="s">
        <v>1912</v>
      </c>
      <c r="K795" s="739" t="s">
        <v>1913</v>
      </c>
      <c r="L795" s="741">
        <v>169.39999999999998</v>
      </c>
      <c r="M795" s="741">
        <v>20.299780400000003</v>
      </c>
      <c r="N795" s="742">
        <v>3438.7827997600002</v>
      </c>
    </row>
    <row r="796" spans="1:14" ht="14.4" customHeight="1" x14ac:dyDescent="0.3">
      <c r="A796" s="737" t="s">
        <v>606</v>
      </c>
      <c r="B796" s="738" t="s">
        <v>2778</v>
      </c>
      <c r="C796" s="739" t="s">
        <v>631</v>
      </c>
      <c r="D796" s="740" t="s">
        <v>632</v>
      </c>
      <c r="E796" s="739" t="s">
        <v>652</v>
      </c>
      <c r="F796" s="740" t="s">
        <v>2779</v>
      </c>
      <c r="G796" s="739" t="s">
        <v>660</v>
      </c>
      <c r="H796" s="739" t="s">
        <v>2263</v>
      </c>
      <c r="I796" s="739" t="s">
        <v>2263</v>
      </c>
      <c r="J796" s="739" t="s">
        <v>2264</v>
      </c>
      <c r="K796" s="739" t="s">
        <v>2265</v>
      </c>
      <c r="L796" s="741">
        <v>3732.95</v>
      </c>
      <c r="M796" s="741">
        <v>1</v>
      </c>
      <c r="N796" s="742">
        <v>3732.95</v>
      </c>
    </row>
    <row r="797" spans="1:14" ht="14.4" customHeight="1" x14ac:dyDescent="0.3">
      <c r="A797" s="737" t="s">
        <v>606</v>
      </c>
      <c r="B797" s="738" t="s">
        <v>2778</v>
      </c>
      <c r="C797" s="739" t="s">
        <v>631</v>
      </c>
      <c r="D797" s="740" t="s">
        <v>632</v>
      </c>
      <c r="E797" s="739" t="s">
        <v>652</v>
      </c>
      <c r="F797" s="740" t="s">
        <v>2779</v>
      </c>
      <c r="G797" s="739" t="s">
        <v>871</v>
      </c>
      <c r="H797" s="739" t="s">
        <v>872</v>
      </c>
      <c r="I797" s="739" t="s">
        <v>873</v>
      </c>
      <c r="J797" s="739" t="s">
        <v>874</v>
      </c>
      <c r="K797" s="739" t="s">
        <v>875</v>
      </c>
      <c r="L797" s="741">
        <v>56.88</v>
      </c>
      <c r="M797" s="741">
        <v>12</v>
      </c>
      <c r="N797" s="742">
        <v>682.56000000000006</v>
      </c>
    </row>
    <row r="798" spans="1:14" ht="14.4" customHeight="1" x14ac:dyDescent="0.3">
      <c r="A798" s="737" t="s">
        <v>606</v>
      </c>
      <c r="B798" s="738" t="s">
        <v>2778</v>
      </c>
      <c r="C798" s="739" t="s">
        <v>631</v>
      </c>
      <c r="D798" s="740" t="s">
        <v>632</v>
      </c>
      <c r="E798" s="739" t="s">
        <v>652</v>
      </c>
      <c r="F798" s="740" t="s">
        <v>2779</v>
      </c>
      <c r="G798" s="739" t="s">
        <v>871</v>
      </c>
      <c r="H798" s="739" t="s">
        <v>876</v>
      </c>
      <c r="I798" s="739" t="s">
        <v>877</v>
      </c>
      <c r="J798" s="739" t="s">
        <v>878</v>
      </c>
      <c r="K798" s="739" t="s">
        <v>879</v>
      </c>
      <c r="L798" s="741">
        <v>34.749715969015199</v>
      </c>
      <c r="M798" s="741">
        <v>33</v>
      </c>
      <c r="N798" s="742">
        <v>1146.7406269775015</v>
      </c>
    </row>
    <row r="799" spans="1:14" ht="14.4" customHeight="1" x14ac:dyDescent="0.3">
      <c r="A799" s="737" t="s">
        <v>606</v>
      </c>
      <c r="B799" s="738" t="s">
        <v>2778</v>
      </c>
      <c r="C799" s="739" t="s">
        <v>631</v>
      </c>
      <c r="D799" s="740" t="s">
        <v>632</v>
      </c>
      <c r="E799" s="739" t="s">
        <v>652</v>
      </c>
      <c r="F799" s="740" t="s">
        <v>2779</v>
      </c>
      <c r="G799" s="739" t="s">
        <v>871</v>
      </c>
      <c r="H799" s="739" t="s">
        <v>1234</v>
      </c>
      <c r="I799" s="739" t="s">
        <v>1235</v>
      </c>
      <c r="J799" s="739" t="s">
        <v>1236</v>
      </c>
      <c r="K799" s="739" t="s">
        <v>1237</v>
      </c>
      <c r="L799" s="741">
        <v>60.429999999999993</v>
      </c>
      <c r="M799" s="741">
        <v>2</v>
      </c>
      <c r="N799" s="742">
        <v>120.85999999999999</v>
      </c>
    </row>
    <row r="800" spans="1:14" ht="14.4" customHeight="1" x14ac:dyDescent="0.3">
      <c r="A800" s="737" t="s">
        <v>606</v>
      </c>
      <c r="B800" s="738" t="s">
        <v>2778</v>
      </c>
      <c r="C800" s="739" t="s">
        <v>631</v>
      </c>
      <c r="D800" s="740" t="s">
        <v>632</v>
      </c>
      <c r="E800" s="739" t="s">
        <v>652</v>
      </c>
      <c r="F800" s="740" t="s">
        <v>2779</v>
      </c>
      <c r="G800" s="739" t="s">
        <v>871</v>
      </c>
      <c r="H800" s="739" t="s">
        <v>2266</v>
      </c>
      <c r="I800" s="739" t="s">
        <v>2267</v>
      </c>
      <c r="J800" s="739" t="s">
        <v>2268</v>
      </c>
      <c r="K800" s="739" t="s">
        <v>2269</v>
      </c>
      <c r="L800" s="741">
        <v>62.119999999999969</v>
      </c>
      <c r="M800" s="741">
        <v>1</v>
      </c>
      <c r="N800" s="742">
        <v>62.119999999999969</v>
      </c>
    </row>
    <row r="801" spans="1:14" ht="14.4" customHeight="1" x14ac:dyDescent="0.3">
      <c r="A801" s="737" t="s">
        <v>606</v>
      </c>
      <c r="B801" s="738" t="s">
        <v>2778</v>
      </c>
      <c r="C801" s="739" t="s">
        <v>631</v>
      </c>
      <c r="D801" s="740" t="s">
        <v>632</v>
      </c>
      <c r="E801" s="739" t="s">
        <v>652</v>
      </c>
      <c r="F801" s="740" t="s">
        <v>2779</v>
      </c>
      <c r="G801" s="739" t="s">
        <v>871</v>
      </c>
      <c r="H801" s="739" t="s">
        <v>1238</v>
      </c>
      <c r="I801" s="739" t="s">
        <v>1239</v>
      </c>
      <c r="J801" s="739" t="s">
        <v>874</v>
      </c>
      <c r="K801" s="739" t="s">
        <v>1240</v>
      </c>
      <c r="L801" s="741">
        <v>44.590119820324297</v>
      </c>
      <c r="M801" s="741">
        <v>6</v>
      </c>
      <c r="N801" s="742">
        <v>267.54071892194577</v>
      </c>
    </row>
    <row r="802" spans="1:14" ht="14.4" customHeight="1" x14ac:dyDescent="0.3">
      <c r="A802" s="737" t="s">
        <v>606</v>
      </c>
      <c r="B802" s="738" t="s">
        <v>2778</v>
      </c>
      <c r="C802" s="739" t="s">
        <v>631</v>
      </c>
      <c r="D802" s="740" t="s">
        <v>632</v>
      </c>
      <c r="E802" s="739" t="s">
        <v>652</v>
      </c>
      <c r="F802" s="740" t="s">
        <v>2779</v>
      </c>
      <c r="G802" s="739" t="s">
        <v>871</v>
      </c>
      <c r="H802" s="739" t="s">
        <v>1241</v>
      </c>
      <c r="I802" s="739" t="s">
        <v>1242</v>
      </c>
      <c r="J802" s="739" t="s">
        <v>1243</v>
      </c>
      <c r="K802" s="739" t="s">
        <v>1244</v>
      </c>
      <c r="L802" s="741">
        <v>51.839999999999996</v>
      </c>
      <c r="M802" s="741">
        <v>2</v>
      </c>
      <c r="N802" s="742">
        <v>103.67999999999999</v>
      </c>
    </row>
    <row r="803" spans="1:14" ht="14.4" customHeight="1" x14ac:dyDescent="0.3">
      <c r="A803" s="737" t="s">
        <v>606</v>
      </c>
      <c r="B803" s="738" t="s">
        <v>2778</v>
      </c>
      <c r="C803" s="739" t="s">
        <v>631</v>
      </c>
      <c r="D803" s="740" t="s">
        <v>632</v>
      </c>
      <c r="E803" s="739" t="s">
        <v>652</v>
      </c>
      <c r="F803" s="740" t="s">
        <v>2779</v>
      </c>
      <c r="G803" s="739" t="s">
        <v>871</v>
      </c>
      <c r="H803" s="739" t="s">
        <v>1245</v>
      </c>
      <c r="I803" s="739" t="s">
        <v>1246</v>
      </c>
      <c r="J803" s="739" t="s">
        <v>1247</v>
      </c>
      <c r="K803" s="739" t="s">
        <v>1248</v>
      </c>
      <c r="L803" s="741">
        <v>58.74000000000003</v>
      </c>
      <c r="M803" s="741">
        <v>1</v>
      </c>
      <c r="N803" s="742">
        <v>58.74000000000003</v>
      </c>
    </row>
    <row r="804" spans="1:14" ht="14.4" customHeight="1" x14ac:dyDescent="0.3">
      <c r="A804" s="737" t="s">
        <v>606</v>
      </c>
      <c r="B804" s="738" t="s">
        <v>2778</v>
      </c>
      <c r="C804" s="739" t="s">
        <v>631</v>
      </c>
      <c r="D804" s="740" t="s">
        <v>632</v>
      </c>
      <c r="E804" s="739" t="s">
        <v>652</v>
      </c>
      <c r="F804" s="740" t="s">
        <v>2779</v>
      </c>
      <c r="G804" s="739" t="s">
        <v>871</v>
      </c>
      <c r="H804" s="739" t="s">
        <v>2270</v>
      </c>
      <c r="I804" s="739" t="s">
        <v>2271</v>
      </c>
      <c r="J804" s="739" t="s">
        <v>2272</v>
      </c>
      <c r="K804" s="739" t="s">
        <v>2273</v>
      </c>
      <c r="L804" s="741">
        <v>20.060000000000002</v>
      </c>
      <c r="M804" s="741">
        <v>3</v>
      </c>
      <c r="N804" s="742">
        <v>60.180000000000007</v>
      </c>
    </row>
    <row r="805" spans="1:14" ht="14.4" customHeight="1" x14ac:dyDescent="0.3">
      <c r="A805" s="737" t="s">
        <v>606</v>
      </c>
      <c r="B805" s="738" t="s">
        <v>2778</v>
      </c>
      <c r="C805" s="739" t="s">
        <v>631</v>
      </c>
      <c r="D805" s="740" t="s">
        <v>632</v>
      </c>
      <c r="E805" s="739" t="s">
        <v>652</v>
      </c>
      <c r="F805" s="740" t="s">
        <v>2779</v>
      </c>
      <c r="G805" s="739" t="s">
        <v>871</v>
      </c>
      <c r="H805" s="739" t="s">
        <v>884</v>
      </c>
      <c r="I805" s="739" t="s">
        <v>885</v>
      </c>
      <c r="J805" s="739" t="s">
        <v>886</v>
      </c>
      <c r="K805" s="739" t="s">
        <v>887</v>
      </c>
      <c r="L805" s="741">
        <v>50.17000000000003</v>
      </c>
      <c r="M805" s="741">
        <v>2</v>
      </c>
      <c r="N805" s="742">
        <v>100.34000000000006</v>
      </c>
    </row>
    <row r="806" spans="1:14" ht="14.4" customHeight="1" x14ac:dyDescent="0.3">
      <c r="A806" s="737" t="s">
        <v>606</v>
      </c>
      <c r="B806" s="738" t="s">
        <v>2778</v>
      </c>
      <c r="C806" s="739" t="s">
        <v>631</v>
      </c>
      <c r="D806" s="740" t="s">
        <v>632</v>
      </c>
      <c r="E806" s="739" t="s">
        <v>652</v>
      </c>
      <c r="F806" s="740" t="s">
        <v>2779</v>
      </c>
      <c r="G806" s="739" t="s">
        <v>871</v>
      </c>
      <c r="H806" s="739" t="s">
        <v>2274</v>
      </c>
      <c r="I806" s="739" t="s">
        <v>2275</v>
      </c>
      <c r="J806" s="739" t="s">
        <v>878</v>
      </c>
      <c r="K806" s="739" t="s">
        <v>2276</v>
      </c>
      <c r="L806" s="741">
        <v>64.099999999999994</v>
      </c>
      <c r="M806" s="741">
        <v>13</v>
      </c>
      <c r="N806" s="742">
        <v>833.29999999999984</v>
      </c>
    </row>
    <row r="807" spans="1:14" ht="14.4" customHeight="1" x14ac:dyDescent="0.3">
      <c r="A807" s="737" t="s">
        <v>606</v>
      </c>
      <c r="B807" s="738" t="s">
        <v>2778</v>
      </c>
      <c r="C807" s="739" t="s">
        <v>631</v>
      </c>
      <c r="D807" s="740" t="s">
        <v>632</v>
      </c>
      <c r="E807" s="739" t="s">
        <v>652</v>
      </c>
      <c r="F807" s="740" t="s">
        <v>2779</v>
      </c>
      <c r="G807" s="739" t="s">
        <v>871</v>
      </c>
      <c r="H807" s="739" t="s">
        <v>2277</v>
      </c>
      <c r="I807" s="739" t="s">
        <v>2278</v>
      </c>
      <c r="J807" s="739" t="s">
        <v>2279</v>
      </c>
      <c r="K807" s="739" t="s">
        <v>2280</v>
      </c>
      <c r="L807" s="741">
        <v>92.170000000000016</v>
      </c>
      <c r="M807" s="741">
        <v>3</v>
      </c>
      <c r="N807" s="742">
        <v>276.51000000000005</v>
      </c>
    </row>
    <row r="808" spans="1:14" ht="14.4" customHeight="1" x14ac:dyDescent="0.3">
      <c r="A808" s="737" t="s">
        <v>606</v>
      </c>
      <c r="B808" s="738" t="s">
        <v>2778</v>
      </c>
      <c r="C808" s="739" t="s">
        <v>631</v>
      </c>
      <c r="D808" s="740" t="s">
        <v>632</v>
      </c>
      <c r="E808" s="739" t="s">
        <v>652</v>
      </c>
      <c r="F808" s="740" t="s">
        <v>2779</v>
      </c>
      <c r="G808" s="739" t="s">
        <v>871</v>
      </c>
      <c r="H808" s="739" t="s">
        <v>1253</v>
      </c>
      <c r="I808" s="739" t="s">
        <v>1254</v>
      </c>
      <c r="J808" s="739" t="s">
        <v>1255</v>
      </c>
      <c r="K808" s="739" t="s">
        <v>1256</v>
      </c>
      <c r="L808" s="741">
        <v>325.16000000000003</v>
      </c>
      <c r="M808" s="741">
        <v>1</v>
      </c>
      <c r="N808" s="742">
        <v>325.16000000000003</v>
      </c>
    </row>
    <row r="809" spans="1:14" ht="14.4" customHeight="1" x14ac:dyDescent="0.3">
      <c r="A809" s="737" t="s">
        <v>606</v>
      </c>
      <c r="B809" s="738" t="s">
        <v>2778</v>
      </c>
      <c r="C809" s="739" t="s">
        <v>631</v>
      </c>
      <c r="D809" s="740" t="s">
        <v>632</v>
      </c>
      <c r="E809" s="739" t="s">
        <v>652</v>
      </c>
      <c r="F809" s="740" t="s">
        <v>2779</v>
      </c>
      <c r="G809" s="739" t="s">
        <v>871</v>
      </c>
      <c r="H809" s="739" t="s">
        <v>2281</v>
      </c>
      <c r="I809" s="739" t="s">
        <v>2281</v>
      </c>
      <c r="J809" s="739" t="s">
        <v>2282</v>
      </c>
      <c r="K809" s="739" t="s">
        <v>2283</v>
      </c>
      <c r="L809" s="741">
        <v>601.21110803958857</v>
      </c>
      <c r="M809" s="741">
        <v>2</v>
      </c>
      <c r="N809" s="742">
        <v>1202.4222160791771</v>
      </c>
    </row>
    <row r="810" spans="1:14" ht="14.4" customHeight="1" x14ac:dyDescent="0.3">
      <c r="A810" s="737" t="s">
        <v>606</v>
      </c>
      <c r="B810" s="738" t="s">
        <v>2778</v>
      </c>
      <c r="C810" s="739" t="s">
        <v>631</v>
      </c>
      <c r="D810" s="740" t="s">
        <v>632</v>
      </c>
      <c r="E810" s="739" t="s">
        <v>652</v>
      </c>
      <c r="F810" s="740" t="s">
        <v>2779</v>
      </c>
      <c r="G810" s="739" t="s">
        <v>871</v>
      </c>
      <c r="H810" s="739" t="s">
        <v>892</v>
      </c>
      <c r="I810" s="739" t="s">
        <v>893</v>
      </c>
      <c r="J810" s="739" t="s">
        <v>894</v>
      </c>
      <c r="K810" s="739" t="s">
        <v>895</v>
      </c>
      <c r="L810" s="741">
        <v>64.100000000000009</v>
      </c>
      <c r="M810" s="741">
        <v>5</v>
      </c>
      <c r="N810" s="742">
        <v>320.50000000000006</v>
      </c>
    </row>
    <row r="811" spans="1:14" ht="14.4" customHeight="1" x14ac:dyDescent="0.3">
      <c r="A811" s="737" t="s">
        <v>606</v>
      </c>
      <c r="B811" s="738" t="s">
        <v>2778</v>
      </c>
      <c r="C811" s="739" t="s">
        <v>631</v>
      </c>
      <c r="D811" s="740" t="s">
        <v>632</v>
      </c>
      <c r="E811" s="739" t="s">
        <v>652</v>
      </c>
      <c r="F811" s="740" t="s">
        <v>2779</v>
      </c>
      <c r="G811" s="739" t="s">
        <v>871</v>
      </c>
      <c r="H811" s="739" t="s">
        <v>1257</v>
      </c>
      <c r="I811" s="739" t="s">
        <v>1258</v>
      </c>
      <c r="J811" s="739" t="s">
        <v>1259</v>
      </c>
      <c r="K811" s="739" t="s">
        <v>1260</v>
      </c>
      <c r="L811" s="741">
        <v>90.379999999999939</v>
      </c>
      <c r="M811" s="741">
        <v>2</v>
      </c>
      <c r="N811" s="742">
        <v>180.75999999999988</v>
      </c>
    </row>
    <row r="812" spans="1:14" ht="14.4" customHeight="1" x14ac:dyDescent="0.3">
      <c r="A812" s="737" t="s">
        <v>606</v>
      </c>
      <c r="B812" s="738" t="s">
        <v>2778</v>
      </c>
      <c r="C812" s="739" t="s">
        <v>631</v>
      </c>
      <c r="D812" s="740" t="s">
        <v>632</v>
      </c>
      <c r="E812" s="739" t="s">
        <v>652</v>
      </c>
      <c r="F812" s="740" t="s">
        <v>2779</v>
      </c>
      <c r="G812" s="739" t="s">
        <v>871</v>
      </c>
      <c r="H812" s="739" t="s">
        <v>2284</v>
      </c>
      <c r="I812" s="739" t="s">
        <v>2285</v>
      </c>
      <c r="J812" s="739" t="s">
        <v>2286</v>
      </c>
      <c r="K812" s="739" t="s">
        <v>2287</v>
      </c>
      <c r="L812" s="741">
        <v>133.37986459708037</v>
      </c>
      <c r="M812" s="741">
        <v>30</v>
      </c>
      <c r="N812" s="742">
        <v>4001.3959379124112</v>
      </c>
    </row>
    <row r="813" spans="1:14" ht="14.4" customHeight="1" x14ac:dyDescent="0.3">
      <c r="A813" s="737" t="s">
        <v>606</v>
      </c>
      <c r="B813" s="738" t="s">
        <v>2778</v>
      </c>
      <c r="C813" s="739" t="s">
        <v>631</v>
      </c>
      <c r="D813" s="740" t="s">
        <v>632</v>
      </c>
      <c r="E813" s="739" t="s">
        <v>652</v>
      </c>
      <c r="F813" s="740" t="s">
        <v>2779</v>
      </c>
      <c r="G813" s="739" t="s">
        <v>871</v>
      </c>
      <c r="H813" s="739" t="s">
        <v>1922</v>
      </c>
      <c r="I813" s="739" t="s">
        <v>1922</v>
      </c>
      <c r="J813" s="739" t="s">
        <v>1923</v>
      </c>
      <c r="K813" s="739" t="s">
        <v>1924</v>
      </c>
      <c r="L813" s="741">
        <v>834.67</v>
      </c>
      <c r="M813" s="741">
        <v>6</v>
      </c>
      <c r="N813" s="742">
        <v>5008.0199999999995</v>
      </c>
    </row>
    <row r="814" spans="1:14" ht="14.4" customHeight="1" x14ac:dyDescent="0.3">
      <c r="A814" s="737" t="s">
        <v>606</v>
      </c>
      <c r="B814" s="738" t="s">
        <v>2778</v>
      </c>
      <c r="C814" s="739" t="s">
        <v>631</v>
      </c>
      <c r="D814" s="740" t="s">
        <v>632</v>
      </c>
      <c r="E814" s="739" t="s">
        <v>652</v>
      </c>
      <c r="F814" s="740" t="s">
        <v>2779</v>
      </c>
      <c r="G814" s="739" t="s">
        <v>871</v>
      </c>
      <c r="H814" s="739" t="s">
        <v>896</v>
      </c>
      <c r="I814" s="739" t="s">
        <v>896</v>
      </c>
      <c r="J814" s="739" t="s">
        <v>897</v>
      </c>
      <c r="K814" s="739" t="s">
        <v>898</v>
      </c>
      <c r="L814" s="741">
        <v>247.5</v>
      </c>
      <c r="M814" s="741">
        <v>10</v>
      </c>
      <c r="N814" s="742">
        <v>2475</v>
      </c>
    </row>
    <row r="815" spans="1:14" ht="14.4" customHeight="1" x14ac:dyDescent="0.3">
      <c r="A815" s="737" t="s">
        <v>606</v>
      </c>
      <c r="B815" s="738" t="s">
        <v>2778</v>
      </c>
      <c r="C815" s="739" t="s">
        <v>631</v>
      </c>
      <c r="D815" s="740" t="s">
        <v>632</v>
      </c>
      <c r="E815" s="739" t="s">
        <v>652</v>
      </c>
      <c r="F815" s="740" t="s">
        <v>2779</v>
      </c>
      <c r="G815" s="739" t="s">
        <v>871</v>
      </c>
      <c r="H815" s="739" t="s">
        <v>2288</v>
      </c>
      <c r="I815" s="739" t="s">
        <v>2289</v>
      </c>
      <c r="J815" s="739" t="s">
        <v>2290</v>
      </c>
      <c r="K815" s="739" t="s">
        <v>2291</v>
      </c>
      <c r="L815" s="741">
        <v>29.770000000000014</v>
      </c>
      <c r="M815" s="741">
        <v>1</v>
      </c>
      <c r="N815" s="742">
        <v>29.770000000000014</v>
      </c>
    </row>
    <row r="816" spans="1:14" ht="14.4" customHeight="1" x14ac:dyDescent="0.3">
      <c r="A816" s="737" t="s">
        <v>606</v>
      </c>
      <c r="B816" s="738" t="s">
        <v>2778</v>
      </c>
      <c r="C816" s="739" t="s">
        <v>631</v>
      </c>
      <c r="D816" s="740" t="s">
        <v>632</v>
      </c>
      <c r="E816" s="739" t="s">
        <v>652</v>
      </c>
      <c r="F816" s="740" t="s">
        <v>2779</v>
      </c>
      <c r="G816" s="739" t="s">
        <v>871</v>
      </c>
      <c r="H816" s="739" t="s">
        <v>2292</v>
      </c>
      <c r="I816" s="739" t="s">
        <v>2292</v>
      </c>
      <c r="J816" s="739" t="s">
        <v>2293</v>
      </c>
      <c r="K816" s="739" t="s">
        <v>2294</v>
      </c>
      <c r="L816" s="741">
        <v>158.40003995279429</v>
      </c>
      <c r="M816" s="741">
        <v>1</v>
      </c>
      <c r="N816" s="742">
        <v>158.40003995279429</v>
      </c>
    </row>
    <row r="817" spans="1:14" ht="14.4" customHeight="1" x14ac:dyDescent="0.3">
      <c r="A817" s="737" t="s">
        <v>606</v>
      </c>
      <c r="B817" s="738" t="s">
        <v>2778</v>
      </c>
      <c r="C817" s="739" t="s">
        <v>631</v>
      </c>
      <c r="D817" s="740" t="s">
        <v>632</v>
      </c>
      <c r="E817" s="739" t="s">
        <v>652</v>
      </c>
      <c r="F817" s="740" t="s">
        <v>2779</v>
      </c>
      <c r="G817" s="739" t="s">
        <v>871</v>
      </c>
      <c r="H817" s="739" t="s">
        <v>2295</v>
      </c>
      <c r="I817" s="739" t="s">
        <v>2296</v>
      </c>
      <c r="J817" s="739" t="s">
        <v>2293</v>
      </c>
      <c r="K817" s="739" t="s">
        <v>2297</v>
      </c>
      <c r="L817" s="741">
        <v>104.5</v>
      </c>
      <c r="M817" s="741">
        <v>0.86437249999999999</v>
      </c>
      <c r="N817" s="742">
        <v>90.32692625</v>
      </c>
    </row>
    <row r="818" spans="1:14" ht="14.4" customHeight="1" x14ac:dyDescent="0.3">
      <c r="A818" s="737" t="s">
        <v>606</v>
      </c>
      <c r="B818" s="738" t="s">
        <v>2778</v>
      </c>
      <c r="C818" s="739" t="s">
        <v>631</v>
      </c>
      <c r="D818" s="740" t="s">
        <v>632</v>
      </c>
      <c r="E818" s="739" t="s">
        <v>652</v>
      </c>
      <c r="F818" s="740" t="s">
        <v>2779</v>
      </c>
      <c r="G818" s="739" t="s">
        <v>871</v>
      </c>
      <c r="H818" s="739" t="s">
        <v>2298</v>
      </c>
      <c r="I818" s="739" t="s">
        <v>2298</v>
      </c>
      <c r="J818" s="739" t="s">
        <v>2299</v>
      </c>
      <c r="K818" s="739" t="s">
        <v>2300</v>
      </c>
      <c r="L818" s="741">
        <v>167.55999999999997</v>
      </c>
      <c r="M818" s="741">
        <v>1</v>
      </c>
      <c r="N818" s="742">
        <v>167.55999999999997</v>
      </c>
    </row>
    <row r="819" spans="1:14" ht="14.4" customHeight="1" x14ac:dyDescent="0.3">
      <c r="A819" s="737" t="s">
        <v>606</v>
      </c>
      <c r="B819" s="738" t="s">
        <v>2778</v>
      </c>
      <c r="C819" s="739" t="s">
        <v>631</v>
      </c>
      <c r="D819" s="740" t="s">
        <v>632</v>
      </c>
      <c r="E819" s="739" t="s">
        <v>652</v>
      </c>
      <c r="F819" s="740" t="s">
        <v>2779</v>
      </c>
      <c r="G819" s="739" t="s">
        <v>871</v>
      </c>
      <c r="H819" s="739" t="s">
        <v>899</v>
      </c>
      <c r="I819" s="739" t="s">
        <v>899</v>
      </c>
      <c r="J819" s="739" t="s">
        <v>900</v>
      </c>
      <c r="K819" s="739" t="s">
        <v>901</v>
      </c>
      <c r="L819" s="741">
        <v>51.94</v>
      </c>
      <c r="M819" s="741">
        <v>2</v>
      </c>
      <c r="N819" s="742">
        <v>103.88</v>
      </c>
    </row>
    <row r="820" spans="1:14" ht="14.4" customHeight="1" x14ac:dyDescent="0.3">
      <c r="A820" s="737" t="s">
        <v>606</v>
      </c>
      <c r="B820" s="738" t="s">
        <v>2778</v>
      </c>
      <c r="C820" s="739" t="s">
        <v>631</v>
      </c>
      <c r="D820" s="740" t="s">
        <v>632</v>
      </c>
      <c r="E820" s="739" t="s">
        <v>652</v>
      </c>
      <c r="F820" s="740" t="s">
        <v>2779</v>
      </c>
      <c r="G820" s="739" t="s">
        <v>871</v>
      </c>
      <c r="H820" s="739" t="s">
        <v>2301</v>
      </c>
      <c r="I820" s="739" t="s">
        <v>2301</v>
      </c>
      <c r="J820" s="739" t="s">
        <v>2302</v>
      </c>
      <c r="K820" s="739" t="s">
        <v>2303</v>
      </c>
      <c r="L820" s="741">
        <v>408.95</v>
      </c>
      <c r="M820" s="741">
        <v>2</v>
      </c>
      <c r="N820" s="742">
        <v>817.9</v>
      </c>
    </row>
    <row r="821" spans="1:14" ht="14.4" customHeight="1" x14ac:dyDescent="0.3">
      <c r="A821" s="737" t="s">
        <v>606</v>
      </c>
      <c r="B821" s="738" t="s">
        <v>2778</v>
      </c>
      <c r="C821" s="739" t="s">
        <v>631</v>
      </c>
      <c r="D821" s="740" t="s">
        <v>632</v>
      </c>
      <c r="E821" s="739" t="s">
        <v>652</v>
      </c>
      <c r="F821" s="740" t="s">
        <v>2779</v>
      </c>
      <c r="G821" s="739" t="s">
        <v>871</v>
      </c>
      <c r="H821" s="739" t="s">
        <v>2304</v>
      </c>
      <c r="I821" s="739" t="s">
        <v>2304</v>
      </c>
      <c r="J821" s="739" t="s">
        <v>2302</v>
      </c>
      <c r="K821" s="739" t="s">
        <v>2305</v>
      </c>
      <c r="L821" s="741">
        <v>630.66</v>
      </c>
      <c r="M821" s="741">
        <v>1</v>
      </c>
      <c r="N821" s="742">
        <v>630.66</v>
      </c>
    </row>
    <row r="822" spans="1:14" ht="14.4" customHeight="1" x14ac:dyDescent="0.3">
      <c r="A822" s="737" t="s">
        <v>606</v>
      </c>
      <c r="B822" s="738" t="s">
        <v>2778</v>
      </c>
      <c r="C822" s="739" t="s">
        <v>631</v>
      </c>
      <c r="D822" s="740" t="s">
        <v>632</v>
      </c>
      <c r="E822" s="739" t="s">
        <v>652</v>
      </c>
      <c r="F822" s="740" t="s">
        <v>2779</v>
      </c>
      <c r="G822" s="739" t="s">
        <v>871</v>
      </c>
      <c r="H822" s="739" t="s">
        <v>1667</v>
      </c>
      <c r="I822" s="739" t="s">
        <v>1667</v>
      </c>
      <c r="J822" s="739" t="s">
        <v>1668</v>
      </c>
      <c r="K822" s="739" t="s">
        <v>1669</v>
      </c>
      <c r="L822" s="741">
        <v>67.319999999999993</v>
      </c>
      <c r="M822" s="741">
        <v>2</v>
      </c>
      <c r="N822" s="742">
        <v>134.63999999999999</v>
      </c>
    </row>
    <row r="823" spans="1:14" ht="14.4" customHeight="1" x14ac:dyDescent="0.3">
      <c r="A823" s="737" t="s">
        <v>606</v>
      </c>
      <c r="B823" s="738" t="s">
        <v>2778</v>
      </c>
      <c r="C823" s="739" t="s">
        <v>631</v>
      </c>
      <c r="D823" s="740" t="s">
        <v>632</v>
      </c>
      <c r="E823" s="739" t="s">
        <v>902</v>
      </c>
      <c r="F823" s="740" t="s">
        <v>2780</v>
      </c>
      <c r="G823" s="739" t="s">
        <v>660</v>
      </c>
      <c r="H823" s="739" t="s">
        <v>1670</v>
      </c>
      <c r="I823" s="739" t="s">
        <v>1670</v>
      </c>
      <c r="J823" s="739" t="s">
        <v>1671</v>
      </c>
      <c r="K823" s="739" t="s">
        <v>1672</v>
      </c>
      <c r="L823" s="741">
        <v>1109.04</v>
      </c>
      <c r="M823" s="741">
        <v>3</v>
      </c>
      <c r="N823" s="742">
        <v>3327.12</v>
      </c>
    </row>
    <row r="824" spans="1:14" ht="14.4" customHeight="1" x14ac:dyDescent="0.3">
      <c r="A824" s="737" t="s">
        <v>606</v>
      </c>
      <c r="B824" s="738" t="s">
        <v>2778</v>
      </c>
      <c r="C824" s="739" t="s">
        <v>631</v>
      </c>
      <c r="D824" s="740" t="s">
        <v>632</v>
      </c>
      <c r="E824" s="739" t="s">
        <v>902</v>
      </c>
      <c r="F824" s="740" t="s">
        <v>2780</v>
      </c>
      <c r="G824" s="739" t="s">
        <v>660</v>
      </c>
      <c r="H824" s="739" t="s">
        <v>2306</v>
      </c>
      <c r="I824" s="739" t="s">
        <v>2306</v>
      </c>
      <c r="J824" s="739" t="s">
        <v>2307</v>
      </c>
      <c r="K824" s="739" t="s">
        <v>2308</v>
      </c>
      <c r="L824" s="741">
        <v>1731.9349999999997</v>
      </c>
      <c r="M824" s="741">
        <v>12</v>
      </c>
      <c r="N824" s="742">
        <v>20783.219999999998</v>
      </c>
    </row>
    <row r="825" spans="1:14" ht="14.4" customHeight="1" x14ac:dyDescent="0.3">
      <c r="A825" s="737" t="s">
        <v>606</v>
      </c>
      <c r="B825" s="738" t="s">
        <v>2778</v>
      </c>
      <c r="C825" s="739" t="s">
        <v>631</v>
      </c>
      <c r="D825" s="740" t="s">
        <v>632</v>
      </c>
      <c r="E825" s="739" t="s">
        <v>902</v>
      </c>
      <c r="F825" s="740" t="s">
        <v>2780</v>
      </c>
      <c r="G825" s="739" t="s">
        <v>871</v>
      </c>
      <c r="H825" s="739" t="s">
        <v>2309</v>
      </c>
      <c r="I825" s="739" t="s">
        <v>2309</v>
      </c>
      <c r="J825" s="739" t="s">
        <v>1671</v>
      </c>
      <c r="K825" s="739" t="s">
        <v>2310</v>
      </c>
      <c r="L825" s="741">
        <v>54.380068114498492</v>
      </c>
      <c r="M825" s="741">
        <v>32</v>
      </c>
      <c r="N825" s="742">
        <v>1740.1621796639517</v>
      </c>
    </row>
    <row r="826" spans="1:14" ht="14.4" customHeight="1" x14ac:dyDescent="0.3">
      <c r="A826" s="737" t="s">
        <v>606</v>
      </c>
      <c r="B826" s="738" t="s">
        <v>2778</v>
      </c>
      <c r="C826" s="739" t="s">
        <v>631</v>
      </c>
      <c r="D826" s="740" t="s">
        <v>632</v>
      </c>
      <c r="E826" s="739" t="s">
        <v>902</v>
      </c>
      <c r="F826" s="740" t="s">
        <v>2780</v>
      </c>
      <c r="G826" s="739" t="s">
        <v>871</v>
      </c>
      <c r="H826" s="739" t="s">
        <v>932</v>
      </c>
      <c r="I826" s="739" t="s">
        <v>933</v>
      </c>
      <c r="J826" s="739" t="s">
        <v>934</v>
      </c>
      <c r="K826" s="739" t="s">
        <v>935</v>
      </c>
      <c r="L826" s="741">
        <v>198.88971060551583</v>
      </c>
      <c r="M826" s="741">
        <v>12</v>
      </c>
      <c r="N826" s="742">
        <v>2386.6765272661901</v>
      </c>
    </row>
    <row r="827" spans="1:14" ht="14.4" customHeight="1" x14ac:dyDescent="0.3">
      <c r="A827" s="737" t="s">
        <v>606</v>
      </c>
      <c r="B827" s="738" t="s">
        <v>2778</v>
      </c>
      <c r="C827" s="739" t="s">
        <v>631</v>
      </c>
      <c r="D827" s="740" t="s">
        <v>632</v>
      </c>
      <c r="E827" s="739" t="s">
        <v>902</v>
      </c>
      <c r="F827" s="740" t="s">
        <v>2780</v>
      </c>
      <c r="G827" s="739" t="s">
        <v>871</v>
      </c>
      <c r="H827" s="739" t="s">
        <v>2311</v>
      </c>
      <c r="I827" s="739" t="s">
        <v>2312</v>
      </c>
      <c r="J827" s="739" t="s">
        <v>2313</v>
      </c>
      <c r="K827" s="739" t="s">
        <v>2314</v>
      </c>
      <c r="L827" s="741">
        <v>295.20999999999998</v>
      </c>
      <c r="M827" s="741">
        <v>4</v>
      </c>
      <c r="N827" s="742">
        <v>1180.8399999999999</v>
      </c>
    </row>
    <row r="828" spans="1:14" ht="14.4" customHeight="1" x14ac:dyDescent="0.3">
      <c r="A828" s="737" t="s">
        <v>606</v>
      </c>
      <c r="B828" s="738" t="s">
        <v>2778</v>
      </c>
      <c r="C828" s="739" t="s">
        <v>631</v>
      </c>
      <c r="D828" s="740" t="s">
        <v>632</v>
      </c>
      <c r="E828" s="739" t="s">
        <v>902</v>
      </c>
      <c r="F828" s="740" t="s">
        <v>2780</v>
      </c>
      <c r="G828" s="739" t="s">
        <v>871</v>
      </c>
      <c r="H828" s="739" t="s">
        <v>2315</v>
      </c>
      <c r="I828" s="739" t="s">
        <v>2315</v>
      </c>
      <c r="J828" s="739" t="s">
        <v>2316</v>
      </c>
      <c r="K828" s="739" t="s">
        <v>2317</v>
      </c>
      <c r="L828" s="741">
        <v>111.95000000000002</v>
      </c>
      <c r="M828" s="741">
        <v>4</v>
      </c>
      <c r="N828" s="742">
        <v>447.80000000000007</v>
      </c>
    </row>
    <row r="829" spans="1:14" ht="14.4" customHeight="1" x14ac:dyDescent="0.3">
      <c r="A829" s="737" t="s">
        <v>606</v>
      </c>
      <c r="B829" s="738" t="s">
        <v>2778</v>
      </c>
      <c r="C829" s="739" t="s">
        <v>631</v>
      </c>
      <c r="D829" s="740" t="s">
        <v>632</v>
      </c>
      <c r="E829" s="739" t="s">
        <v>902</v>
      </c>
      <c r="F829" s="740" t="s">
        <v>2780</v>
      </c>
      <c r="G829" s="739" t="s">
        <v>871</v>
      </c>
      <c r="H829" s="739" t="s">
        <v>1264</v>
      </c>
      <c r="I829" s="739" t="s">
        <v>1264</v>
      </c>
      <c r="J829" s="739" t="s">
        <v>1265</v>
      </c>
      <c r="K829" s="739" t="s">
        <v>1266</v>
      </c>
      <c r="L829" s="741">
        <v>122.68999999999998</v>
      </c>
      <c r="M829" s="741">
        <v>10</v>
      </c>
      <c r="N829" s="742">
        <v>1226.8999999999999</v>
      </c>
    </row>
    <row r="830" spans="1:14" ht="14.4" customHeight="1" x14ac:dyDescent="0.3">
      <c r="A830" s="737" t="s">
        <v>606</v>
      </c>
      <c r="B830" s="738" t="s">
        <v>2778</v>
      </c>
      <c r="C830" s="739" t="s">
        <v>631</v>
      </c>
      <c r="D830" s="740" t="s">
        <v>632</v>
      </c>
      <c r="E830" s="739" t="s">
        <v>902</v>
      </c>
      <c r="F830" s="740" t="s">
        <v>2780</v>
      </c>
      <c r="G830" s="739" t="s">
        <v>871</v>
      </c>
      <c r="H830" s="739" t="s">
        <v>1267</v>
      </c>
      <c r="I830" s="739" t="s">
        <v>1267</v>
      </c>
      <c r="J830" s="739" t="s">
        <v>1268</v>
      </c>
      <c r="K830" s="739" t="s">
        <v>1266</v>
      </c>
      <c r="L830" s="741">
        <v>122.69000000000003</v>
      </c>
      <c r="M830" s="741">
        <v>2</v>
      </c>
      <c r="N830" s="742">
        <v>245.38000000000005</v>
      </c>
    </row>
    <row r="831" spans="1:14" ht="14.4" customHeight="1" x14ac:dyDescent="0.3">
      <c r="A831" s="737" t="s">
        <v>606</v>
      </c>
      <c r="B831" s="738" t="s">
        <v>2778</v>
      </c>
      <c r="C831" s="739" t="s">
        <v>631</v>
      </c>
      <c r="D831" s="740" t="s">
        <v>632</v>
      </c>
      <c r="E831" s="739" t="s">
        <v>902</v>
      </c>
      <c r="F831" s="740" t="s">
        <v>2780</v>
      </c>
      <c r="G831" s="739" t="s">
        <v>871</v>
      </c>
      <c r="H831" s="739" t="s">
        <v>2318</v>
      </c>
      <c r="I831" s="739" t="s">
        <v>2318</v>
      </c>
      <c r="J831" s="739" t="s">
        <v>2319</v>
      </c>
      <c r="K831" s="739" t="s">
        <v>1266</v>
      </c>
      <c r="L831" s="741">
        <v>145.5</v>
      </c>
      <c r="M831" s="741">
        <v>4</v>
      </c>
      <c r="N831" s="742">
        <v>582</v>
      </c>
    </row>
    <row r="832" spans="1:14" ht="14.4" customHeight="1" x14ac:dyDescent="0.3">
      <c r="A832" s="737" t="s">
        <v>606</v>
      </c>
      <c r="B832" s="738" t="s">
        <v>2778</v>
      </c>
      <c r="C832" s="739" t="s">
        <v>631</v>
      </c>
      <c r="D832" s="740" t="s">
        <v>632</v>
      </c>
      <c r="E832" s="739" t="s">
        <v>902</v>
      </c>
      <c r="F832" s="740" t="s">
        <v>2780</v>
      </c>
      <c r="G832" s="739" t="s">
        <v>871</v>
      </c>
      <c r="H832" s="739" t="s">
        <v>1271</v>
      </c>
      <c r="I832" s="739" t="s">
        <v>1271</v>
      </c>
      <c r="J832" s="739" t="s">
        <v>1272</v>
      </c>
      <c r="K832" s="739" t="s">
        <v>1266</v>
      </c>
      <c r="L832" s="741">
        <v>129.97</v>
      </c>
      <c r="M832" s="741">
        <v>4</v>
      </c>
      <c r="N832" s="742">
        <v>519.88</v>
      </c>
    </row>
    <row r="833" spans="1:14" ht="14.4" customHeight="1" x14ac:dyDescent="0.3">
      <c r="A833" s="737" t="s">
        <v>606</v>
      </c>
      <c r="B833" s="738" t="s">
        <v>2778</v>
      </c>
      <c r="C833" s="739" t="s">
        <v>631</v>
      </c>
      <c r="D833" s="740" t="s">
        <v>632</v>
      </c>
      <c r="E833" s="739" t="s">
        <v>902</v>
      </c>
      <c r="F833" s="740" t="s">
        <v>2780</v>
      </c>
      <c r="G833" s="739" t="s">
        <v>871</v>
      </c>
      <c r="H833" s="739" t="s">
        <v>2320</v>
      </c>
      <c r="I833" s="739" t="s">
        <v>2320</v>
      </c>
      <c r="J833" s="739" t="s">
        <v>2321</v>
      </c>
      <c r="K833" s="739" t="s">
        <v>1685</v>
      </c>
      <c r="L833" s="741">
        <v>135.6</v>
      </c>
      <c r="M833" s="741">
        <v>2</v>
      </c>
      <c r="N833" s="742">
        <v>271.2</v>
      </c>
    </row>
    <row r="834" spans="1:14" ht="14.4" customHeight="1" x14ac:dyDescent="0.3">
      <c r="A834" s="737" t="s">
        <v>606</v>
      </c>
      <c r="B834" s="738" t="s">
        <v>2778</v>
      </c>
      <c r="C834" s="739" t="s">
        <v>631</v>
      </c>
      <c r="D834" s="740" t="s">
        <v>632</v>
      </c>
      <c r="E834" s="739" t="s">
        <v>902</v>
      </c>
      <c r="F834" s="740" t="s">
        <v>2780</v>
      </c>
      <c r="G834" s="739" t="s">
        <v>871</v>
      </c>
      <c r="H834" s="739" t="s">
        <v>1698</v>
      </c>
      <c r="I834" s="739" t="s">
        <v>1698</v>
      </c>
      <c r="J834" s="739" t="s">
        <v>1699</v>
      </c>
      <c r="K834" s="739" t="s">
        <v>1266</v>
      </c>
      <c r="L834" s="741">
        <v>129.97</v>
      </c>
      <c r="M834" s="741">
        <v>2</v>
      </c>
      <c r="N834" s="742">
        <v>259.94</v>
      </c>
    </row>
    <row r="835" spans="1:14" ht="14.4" customHeight="1" x14ac:dyDescent="0.3">
      <c r="A835" s="737" t="s">
        <v>606</v>
      </c>
      <c r="B835" s="738" t="s">
        <v>2778</v>
      </c>
      <c r="C835" s="739" t="s">
        <v>631</v>
      </c>
      <c r="D835" s="740" t="s">
        <v>632</v>
      </c>
      <c r="E835" s="739" t="s">
        <v>902</v>
      </c>
      <c r="F835" s="740" t="s">
        <v>2780</v>
      </c>
      <c r="G835" s="739" t="s">
        <v>871</v>
      </c>
      <c r="H835" s="739" t="s">
        <v>2322</v>
      </c>
      <c r="I835" s="739" t="s">
        <v>2322</v>
      </c>
      <c r="J835" s="739" t="s">
        <v>2323</v>
      </c>
      <c r="K835" s="739" t="s">
        <v>1266</v>
      </c>
      <c r="L835" s="741">
        <v>129.97104189379846</v>
      </c>
      <c r="M835" s="741">
        <v>2</v>
      </c>
      <c r="N835" s="742">
        <v>259.94208378759691</v>
      </c>
    </row>
    <row r="836" spans="1:14" ht="14.4" customHeight="1" x14ac:dyDescent="0.3">
      <c r="A836" s="737" t="s">
        <v>606</v>
      </c>
      <c r="B836" s="738" t="s">
        <v>2778</v>
      </c>
      <c r="C836" s="739" t="s">
        <v>631</v>
      </c>
      <c r="D836" s="740" t="s">
        <v>632</v>
      </c>
      <c r="E836" s="739" t="s">
        <v>946</v>
      </c>
      <c r="F836" s="740" t="s">
        <v>2781</v>
      </c>
      <c r="G836" s="739" t="s">
        <v>660</v>
      </c>
      <c r="H836" s="739" t="s">
        <v>947</v>
      </c>
      <c r="I836" s="739" t="s">
        <v>947</v>
      </c>
      <c r="J836" s="739" t="s">
        <v>948</v>
      </c>
      <c r="K836" s="739" t="s">
        <v>949</v>
      </c>
      <c r="L836" s="741">
        <v>57.989999999999995</v>
      </c>
      <c r="M836" s="741">
        <v>2</v>
      </c>
      <c r="N836" s="742">
        <v>115.97999999999999</v>
      </c>
    </row>
    <row r="837" spans="1:14" ht="14.4" customHeight="1" x14ac:dyDescent="0.3">
      <c r="A837" s="737" t="s">
        <v>606</v>
      </c>
      <c r="B837" s="738" t="s">
        <v>2778</v>
      </c>
      <c r="C837" s="739" t="s">
        <v>631</v>
      </c>
      <c r="D837" s="740" t="s">
        <v>632</v>
      </c>
      <c r="E837" s="739" t="s">
        <v>946</v>
      </c>
      <c r="F837" s="740" t="s">
        <v>2781</v>
      </c>
      <c r="G837" s="739" t="s">
        <v>660</v>
      </c>
      <c r="H837" s="739" t="s">
        <v>1273</v>
      </c>
      <c r="I837" s="739" t="s">
        <v>1274</v>
      </c>
      <c r="J837" s="739" t="s">
        <v>1275</v>
      </c>
      <c r="K837" s="739" t="s">
        <v>1276</v>
      </c>
      <c r="L837" s="741">
        <v>51.039902811725042</v>
      </c>
      <c r="M837" s="741">
        <v>26</v>
      </c>
      <c r="N837" s="742">
        <v>1327.0374731048512</v>
      </c>
    </row>
    <row r="838" spans="1:14" ht="14.4" customHeight="1" x14ac:dyDescent="0.3">
      <c r="A838" s="737" t="s">
        <v>606</v>
      </c>
      <c r="B838" s="738" t="s">
        <v>2778</v>
      </c>
      <c r="C838" s="739" t="s">
        <v>631</v>
      </c>
      <c r="D838" s="740" t="s">
        <v>632</v>
      </c>
      <c r="E838" s="739" t="s">
        <v>946</v>
      </c>
      <c r="F838" s="740" t="s">
        <v>2781</v>
      </c>
      <c r="G838" s="739" t="s">
        <v>660</v>
      </c>
      <c r="H838" s="739" t="s">
        <v>950</v>
      </c>
      <c r="I838" s="739" t="s">
        <v>951</v>
      </c>
      <c r="J838" s="739" t="s">
        <v>952</v>
      </c>
      <c r="K838" s="739" t="s">
        <v>685</v>
      </c>
      <c r="L838" s="741">
        <v>67.739345912324907</v>
      </c>
      <c r="M838" s="741">
        <v>12</v>
      </c>
      <c r="N838" s="742">
        <v>812.87215094789894</v>
      </c>
    </row>
    <row r="839" spans="1:14" ht="14.4" customHeight="1" x14ac:dyDescent="0.3">
      <c r="A839" s="737" t="s">
        <v>606</v>
      </c>
      <c r="B839" s="738" t="s">
        <v>2778</v>
      </c>
      <c r="C839" s="739" t="s">
        <v>631</v>
      </c>
      <c r="D839" s="740" t="s">
        <v>632</v>
      </c>
      <c r="E839" s="739" t="s">
        <v>946</v>
      </c>
      <c r="F839" s="740" t="s">
        <v>2781</v>
      </c>
      <c r="G839" s="739" t="s">
        <v>660</v>
      </c>
      <c r="H839" s="739" t="s">
        <v>1277</v>
      </c>
      <c r="I839" s="739" t="s">
        <v>1278</v>
      </c>
      <c r="J839" s="739" t="s">
        <v>1279</v>
      </c>
      <c r="K839" s="739" t="s">
        <v>1280</v>
      </c>
      <c r="L839" s="741">
        <v>25.686119276726242</v>
      </c>
      <c r="M839" s="741">
        <v>3</v>
      </c>
      <c r="N839" s="742">
        <v>77.058357830178721</v>
      </c>
    </row>
    <row r="840" spans="1:14" ht="14.4" customHeight="1" x14ac:dyDescent="0.3">
      <c r="A840" s="737" t="s">
        <v>606</v>
      </c>
      <c r="B840" s="738" t="s">
        <v>2778</v>
      </c>
      <c r="C840" s="739" t="s">
        <v>631</v>
      </c>
      <c r="D840" s="740" t="s">
        <v>632</v>
      </c>
      <c r="E840" s="739" t="s">
        <v>946</v>
      </c>
      <c r="F840" s="740" t="s">
        <v>2781</v>
      </c>
      <c r="G840" s="739" t="s">
        <v>660</v>
      </c>
      <c r="H840" s="739" t="s">
        <v>1281</v>
      </c>
      <c r="I840" s="739" t="s">
        <v>1282</v>
      </c>
      <c r="J840" s="739" t="s">
        <v>1283</v>
      </c>
      <c r="K840" s="739" t="s">
        <v>1284</v>
      </c>
      <c r="L840" s="741">
        <v>31.890007116398209</v>
      </c>
      <c r="M840" s="741">
        <v>17</v>
      </c>
      <c r="N840" s="742">
        <v>542.13012097876958</v>
      </c>
    </row>
    <row r="841" spans="1:14" ht="14.4" customHeight="1" x14ac:dyDescent="0.3">
      <c r="A841" s="737" t="s">
        <v>606</v>
      </c>
      <c r="B841" s="738" t="s">
        <v>2778</v>
      </c>
      <c r="C841" s="739" t="s">
        <v>631</v>
      </c>
      <c r="D841" s="740" t="s">
        <v>632</v>
      </c>
      <c r="E841" s="739" t="s">
        <v>946</v>
      </c>
      <c r="F841" s="740" t="s">
        <v>2781</v>
      </c>
      <c r="G841" s="739" t="s">
        <v>660</v>
      </c>
      <c r="H841" s="739" t="s">
        <v>1707</v>
      </c>
      <c r="I841" s="739" t="s">
        <v>1708</v>
      </c>
      <c r="J841" s="739" t="s">
        <v>1709</v>
      </c>
      <c r="K841" s="739" t="s">
        <v>1710</v>
      </c>
      <c r="L841" s="741">
        <v>126.95</v>
      </c>
      <c r="M841" s="741">
        <v>2</v>
      </c>
      <c r="N841" s="742">
        <v>253.9</v>
      </c>
    </row>
    <row r="842" spans="1:14" ht="14.4" customHeight="1" x14ac:dyDescent="0.3">
      <c r="A842" s="737" t="s">
        <v>606</v>
      </c>
      <c r="B842" s="738" t="s">
        <v>2778</v>
      </c>
      <c r="C842" s="739" t="s">
        <v>631</v>
      </c>
      <c r="D842" s="740" t="s">
        <v>632</v>
      </c>
      <c r="E842" s="739" t="s">
        <v>946</v>
      </c>
      <c r="F842" s="740" t="s">
        <v>2781</v>
      </c>
      <c r="G842" s="739" t="s">
        <v>660</v>
      </c>
      <c r="H842" s="739" t="s">
        <v>953</v>
      </c>
      <c r="I842" s="739" t="s">
        <v>954</v>
      </c>
      <c r="J842" s="739" t="s">
        <v>955</v>
      </c>
      <c r="K842" s="739" t="s">
        <v>956</v>
      </c>
      <c r="L842" s="741">
        <v>181.49999999999997</v>
      </c>
      <c r="M842" s="741">
        <v>4.2</v>
      </c>
      <c r="N842" s="742">
        <v>762.3</v>
      </c>
    </row>
    <row r="843" spans="1:14" ht="14.4" customHeight="1" x14ac:dyDescent="0.3">
      <c r="A843" s="737" t="s">
        <v>606</v>
      </c>
      <c r="B843" s="738" t="s">
        <v>2778</v>
      </c>
      <c r="C843" s="739" t="s">
        <v>631</v>
      </c>
      <c r="D843" s="740" t="s">
        <v>632</v>
      </c>
      <c r="E843" s="739" t="s">
        <v>946</v>
      </c>
      <c r="F843" s="740" t="s">
        <v>2781</v>
      </c>
      <c r="G843" s="739" t="s">
        <v>660</v>
      </c>
      <c r="H843" s="739" t="s">
        <v>957</v>
      </c>
      <c r="I843" s="739" t="s">
        <v>958</v>
      </c>
      <c r="J843" s="739" t="s">
        <v>959</v>
      </c>
      <c r="K843" s="739" t="s">
        <v>960</v>
      </c>
      <c r="L843" s="741">
        <v>63.480116994649251</v>
      </c>
      <c r="M843" s="741">
        <v>1</v>
      </c>
      <c r="N843" s="742">
        <v>63.480116994649251</v>
      </c>
    </row>
    <row r="844" spans="1:14" ht="14.4" customHeight="1" x14ac:dyDescent="0.3">
      <c r="A844" s="737" t="s">
        <v>606</v>
      </c>
      <c r="B844" s="738" t="s">
        <v>2778</v>
      </c>
      <c r="C844" s="739" t="s">
        <v>631</v>
      </c>
      <c r="D844" s="740" t="s">
        <v>632</v>
      </c>
      <c r="E844" s="739" t="s">
        <v>946</v>
      </c>
      <c r="F844" s="740" t="s">
        <v>2781</v>
      </c>
      <c r="G844" s="739" t="s">
        <v>660</v>
      </c>
      <c r="H844" s="739" t="s">
        <v>1288</v>
      </c>
      <c r="I844" s="739" t="s">
        <v>1289</v>
      </c>
      <c r="J844" s="739" t="s">
        <v>1226</v>
      </c>
      <c r="K844" s="739" t="s">
        <v>1290</v>
      </c>
      <c r="L844" s="741">
        <v>233.72000000000003</v>
      </c>
      <c r="M844" s="741">
        <v>3</v>
      </c>
      <c r="N844" s="742">
        <v>701.16000000000008</v>
      </c>
    </row>
    <row r="845" spans="1:14" ht="14.4" customHeight="1" x14ac:dyDescent="0.3">
      <c r="A845" s="737" t="s">
        <v>606</v>
      </c>
      <c r="B845" s="738" t="s">
        <v>2778</v>
      </c>
      <c r="C845" s="739" t="s">
        <v>631</v>
      </c>
      <c r="D845" s="740" t="s">
        <v>632</v>
      </c>
      <c r="E845" s="739" t="s">
        <v>946</v>
      </c>
      <c r="F845" s="740" t="s">
        <v>2781</v>
      </c>
      <c r="G845" s="739" t="s">
        <v>660</v>
      </c>
      <c r="H845" s="739" t="s">
        <v>961</v>
      </c>
      <c r="I845" s="739" t="s">
        <v>962</v>
      </c>
      <c r="J845" s="739" t="s">
        <v>963</v>
      </c>
      <c r="K845" s="739" t="s">
        <v>964</v>
      </c>
      <c r="L845" s="741">
        <v>238.1700000000001</v>
      </c>
      <c r="M845" s="741">
        <v>2</v>
      </c>
      <c r="N845" s="742">
        <v>476.3400000000002</v>
      </c>
    </row>
    <row r="846" spans="1:14" ht="14.4" customHeight="1" x14ac:dyDescent="0.3">
      <c r="A846" s="737" t="s">
        <v>606</v>
      </c>
      <c r="B846" s="738" t="s">
        <v>2778</v>
      </c>
      <c r="C846" s="739" t="s">
        <v>631</v>
      </c>
      <c r="D846" s="740" t="s">
        <v>632</v>
      </c>
      <c r="E846" s="739" t="s">
        <v>946</v>
      </c>
      <c r="F846" s="740" t="s">
        <v>2781</v>
      </c>
      <c r="G846" s="739" t="s">
        <v>660</v>
      </c>
      <c r="H846" s="739" t="s">
        <v>965</v>
      </c>
      <c r="I846" s="739" t="s">
        <v>965</v>
      </c>
      <c r="J846" s="739" t="s">
        <v>966</v>
      </c>
      <c r="K846" s="739" t="s">
        <v>967</v>
      </c>
      <c r="L846" s="741">
        <v>179.62</v>
      </c>
      <c r="M846" s="741">
        <v>3</v>
      </c>
      <c r="N846" s="742">
        <v>538.86</v>
      </c>
    </row>
    <row r="847" spans="1:14" ht="14.4" customHeight="1" x14ac:dyDescent="0.3">
      <c r="A847" s="737" t="s">
        <v>606</v>
      </c>
      <c r="B847" s="738" t="s">
        <v>2778</v>
      </c>
      <c r="C847" s="739" t="s">
        <v>631</v>
      </c>
      <c r="D847" s="740" t="s">
        <v>632</v>
      </c>
      <c r="E847" s="739" t="s">
        <v>946</v>
      </c>
      <c r="F847" s="740" t="s">
        <v>2781</v>
      </c>
      <c r="G847" s="739" t="s">
        <v>660</v>
      </c>
      <c r="H847" s="739" t="s">
        <v>2324</v>
      </c>
      <c r="I847" s="739" t="s">
        <v>2325</v>
      </c>
      <c r="J847" s="739" t="s">
        <v>2326</v>
      </c>
      <c r="K847" s="739" t="s">
        <v>2327</v>
      </c>
      <c r="L847" s="741">
        <v>127.55999999999999</v>
      </c>
      <c r="M847" s="741">
        <v>20</v>
      </c>
      <c r="N847" s="742">
        <v>2551.1999999999998</v>
      </c>
    </row>
    <row r="848" spans="1:14" ht="14.4" customHeight="1" x14ac:dyDescent="0.3">
      <c r="A848" s="737" t="s">
        <v>606</v>
      </c>
      <c r="B848" s="738" t="s">
        <v>2778</v>
      </c>
      <c r="C848" s="739" t="s">
        <v>631</v>
      </c>
      <c r="D848" s="740" t="s">
        <v>632</v>
      </c>
      <c r="E848" s="739" t="s">
        <v>946</v>
      </c>
      <c r="F848" s="740" t="s">
        <v>2781</v>
      </c>
      <c r="G848" s="739" t="s">
        <v>660</v>
      </c>
      <c r="H848" s="739" t="s">
        <v>1302</v>
      </c>
      <c r="I848" s="739" t="s">
        <v>1303</v>
      </c>
      <c r="J848" s="739" t="s">
        <v>1304</v>
      </c>
      <c r="K848" s="739" t="s">
        <v>1305</v>
      </c>
      <c r="L848" s="741">
        <v>23.519999999999992</v>
      </c>
      <c r="M848" s="741">
        <v>1</v>
      </c>
      <c r="N848" s="742">
        <v>23.519999999999992</v>
      </c>
    </row>
    <row r="849" spans="1:14" ht="14.4" customHeight="1" x14ac:dyDescent="0.3">
      <c r="A849" s="737" t="s">
        <v>606</v>
      </c>
      <c r="B849" s="738" t="s">
        <v>2778</v>
      </c>
      <c r="C849" s="739" t="s">
        <v>631</v>
      </c>
      <c r="D849" s="740" t="s">
        <v>632</v>
      </c>
      <c r="E849" s="739" t="s">
        <v>946</v>
      </c>
      <c r="F849" s="740" t="s">
        <v>2781</v>
      </c>
      <c r="G849" s="739" t="s">
        <v>660</v>
      </c>
      <c r="H849" s="739" t="s">
        <v>972</v>
      </c>
      <c r="I849" s="739" t="s">
        <v>973</v>
      </c>
      <c r="J849" s="739" t="s">
        <v>974</v>
      </c>
      <c r="K849" s="739" t="s">
        <v>975</v>
      </c>
      <c r="L849" s="741">
        <v>100.375</v>
      </c>
      <c r="M849" s="741">
        <v>2</v>
      </c>
      <c r="N849" s="742">
        <v>200.75</v>
      </c>
    </row>
    <row r="850" spans="1:14" ht="14.4" customHeight="1" x14ac:dyDescent="0.3">
      <c r="A850" s="737" t="s">
        <v>606</v>
      </c>
      <c r="B850" s="738" t="s">
        <v>2778</v>
      </c>
      <c r="C850" s="739" t="s">
        <v>631</v>
      </c>
      <c r="D850" s="740" t="s">
        <v>632</v>
      </c>
      <c r="E850" s="739" t="s">
        <v>946</v>
      </c>
      <c r="F850" s="740" t="s">
        <v>2781</v>
      </c>
      <c r="G850" s="739" t="s">
        <v>660</v>
      </c>
      <c r="H850" s="739" t="s">
        <v>2328</v>
      </c>
      <c r="I850" s="739" t="s">
        <v>2329</v>
      </c>
      <c r="J850" s="739" t="s">
        <v>1283</v>
      </c>
      <c r="K850" s="739" t="s">
        <v>2330</v>
      </c>
      <c r="L850" s="741">
        <v>45.190000000000012</v>
      </c>
      <c r="M850" s="741">
        <v>4</v>
      </c>
      <c r="N850" s="742">
        <v>180.76000000000005</v>
      </c>
    </row>
    <row r="851" spans="1:14" ht="14.4" customHeight="1" x14ac:dyDescent="0.3">
      <c r="A851" s="737" t="s">
        <v>606</v>
      </c>
      <c r="B851" s="738" t="s">
        <v>2778</v>
      </c>
      <c r="C851" s="739" t="s">
        <v>631</v>
      </c>
      <c r="D851" s="740" t="s">
        <v>632</v>
      </c>
      <c r="E851" s="739" t="s">
        <v>946</v>
      </c>
      <c r="F851" s="740" t="s">
        <v>2781</v>
      </c>
      <c r="G851" s="739" t="s">
        <v>660</v>
      </c>
      <c r="H851" s="739" t="s">
        <v>2331</v>
      </c>
      <c r="I851" s="739" t="s">
        <v>2332</v>
      </c>
      <c r="J851" s="739" t="s">
        <v>2333</v>
      </c>
      <c r="K851" s="739" t="s">
        <v>2334</v>
      </c>
      <c r="L851" s="741">
        <v>59.61</v>
      </c>
      <c r="M851" s="741">
        <v>1</v>
      </c>
      <c r="N851" s="742">
        <v>59.61</v>
      </c>
    </row>
    <row r="852" spans="1:14" ht="14.4" customHeight="1" x14ac:dyDescent="0.3">
      <c r="A852" s="737" t="s">
        <v>606</v>
      </c>
      <c r="B852" s="738" t="s">
        <v>2778</v>
      </c>
      <c r="C852" s="739" t="s">
        <v>631</v>
      </c>
      <c r="D852" s="740" t="s">
        <v>632</v>
      </c>
      <c r="E852" s="739" t="s">
        <v>946</v>
      </c>
      <c r="F852" s="740" t="s">
        <v>2781</v>
      </c>
      <c r="G852" s="739" t="s">
        <v>660</v>
      </c>
      <c r="H852" s="739" t="s">
        <v>2335</v>
      </c>
      <c r="I852" s="739" t="s">
        <v>2336</v>
      </c>
      <c r="J852" s="739" t="s">
        <v>2337</v>
      </c>
      <c r="K852" s="739" t="s">
        <v>2338</v>
      </c>
      <c r="L852" s="741">
        <v>25.070000000000018</v>
      </c>
      <c r="M852" s="741">
        <v>1</v>
      </c>
      <c r="N852" s="742">
        <v>25.070000000000018</v>
      </c>
    </row>
    <row r="853" spans="1:14" ht="14.4" customHeight="1" x14ac:dyDescent="0.3">
      <c r="A853" s="737" t="s">
        <v>606</v>
      </c>
      <c r="B853" s="738" t="s">
        <v>2778</v>
      </c>
      <c r="C853" s="739" t="s">
        <v>631</v>
      </c>
      <c r="D853" s="740" t="s">
        <v>632</v>
      </c>
      <c r="E853" s="739" t="s">
        <v>946</v>
      </c>
      <c r="F853" s="740" t="s">
        <v>2781</v>
      </c>
      <c r="G853" s="739" t="s">
        <v>660</v>
      </c>
      <c r="H853" s="739" t="s">
        <v>2339</v>
      </c>
      <c r="I853" s="739" t="s">
        <v>2339</v>
      </c>
      <c r="J853" s="739" t="s">
        <v>2340</v>
      </c>
      <c r="K853" s="739" t="s">
        <v>2341</v>
      </c>
      <c r="L853" s="741">
        <v>462</v>
      </c>
      <c r="M853" s="741">
        <v>12.8</v>
      </c>
      <c r="N853" s="742">
        <v>5913.6</v>
      </c>
    </row>
    <row r="854" spans="1:14" ht="14.4" customHeight="1" x14ac:dyDescent="0.3">
      <c r="A854" s="737" t="s">
        <v>606</v>
      </c>
      <c r="B854" s="738" t="s">
        <v>2778</v>
      </c>
      <c r="C854" s="739" t="s">
        <v>631</v>
      </c>
      <c r="D854" s="740" t="s">
        <v>632</v>
      </c>
      <c r="E854" s="739" t="s">
        <v>946</v>
      </c>
      <c r="F854" s="740" t="s">
        <v>2781</v>
      </c>
      <c r="G854" s="739" t="s">
        <v>660</v>
      </c>
      <c r="H854" s="739" t="s">
        <v>2342</v>
      </c>
      <c r="I854" s="739" t="s">
        <v>2342</v>
      </c>
      <c r="J854" s="739" t="s">
        <v>2343</v>
      </c>
      <c r="K854" s="739" t="s">
        <v>2344</v>
      </c>
      <c r="L854" s="741">
        <v>28965.489999999998</v>
      </c>
      <c r="M854" s="741">
        <v>1</v>
      </c>
      <c r="N854" s="742">
        <v>28965.489999999998</v>
      </c>
    </row>
    <row r="855" spans="1:14" ht="14.4" customHeight="1" x14ac:dyDescent="0.3">
      <c r="A855" s="737" t="s">
        <v>606</v>
      </c>
      <c r="B855" s="738" t="s">
        <v>2778</v>
      </c>
      <c r="C855" s="739" t="s">
        <v>631</v>
      </c>
      <c r="D855" s="740" t="s">
        <v>632</v>
      </c>
      <c r="E855" s="739" t="s">
        <v>946</v>
      </c>
      <c r="F855" s="740" t="s">
        <v>2781</v>
      </c>
      <c r="G855" s="739" t="s">
        <v>660</v>
      </c>
      <c r="H855" s="739" t="s">
        <v>994</v>
      </c>
      <c r="I855" s="739" t="s">
        <v>994</v>
      </c>
      <c r="J855" s="739" t="s">
        <v>995</v>
      </c>
      <c r="K855" s="739" t="s">
        <v>996</v>
      </c>
      <c r="L855" s="741">
        <v>72.64</v>
      </c>
      <c r="M855" s="741">
        <v>8</v>
      </c>
      <c r="N855" s="742">
        <v>581.12</v>
      </c>
    </row>
    <row r="856" spans="1:14" ht="14.4" customHeight="1" x14ac:dyDescent="0.3">
      <c r="A856" s="737" t="s">
        <v>606</v>
      </c>
      <c r="B856" s="738" t="s">
        <v>2778</v>
      </c>
      <c r="C856" s="739" t="s">
        <v>631</v>
      </c>
      <c r="D856" s="740" t="s">
        <v>632</v>
      </c>
      <c r="E856" s="739" t="s">
        <v>946</v>
      </c>
      <c r="F856" s="740" t="s">
        <v>2781</v>
      </c>
      <c r="G856" s="739" t="s">
        <v>660</v>
      </c>
      <c r="H856" s="739" t="s">
        <v>1745</v>
      </c>
      <c r="I856" s="739" t="s">
        <v>1746</v>
      </c>
      <c r="J856" s="739" t="s">
        <v>1747</v>
      </c>
      <c r="K856" s="739" t="s">
        <v>1710</v>
      </c>
      <c r="L856" s="741">
        <v>58.38</v>
      </c>
      <c r="M856" s="741">
        <v>4</v>
      </c>
      <c r="N856" s="742">
        <v>233.52</v>
      </c>
    </row>
    <row r="857" spans="1:14" ht="14.4" customHeight="1" x14ac:dyDescent="0.3">
      <c r="A857" s="737" t="s">
        <v>606</v>
      </c>
      <c r="B857" s="738" t="s">
        <v>2778</v>
      </c>
      <c r="C857" s="739" t="s">
        <v>631</v>
      </c>
      <c r="D857" s="740" t="s">
        <v>632</v>
      </c>
      <c r="E857" s="739" t="s">
        <v>946</v>
      </c>
      <c r="F857" s="740" t="s">
        <v>2781</v>
      </c>
      <c r="G857" s="739" t="s">
        <v>660</v>
      </c>
      <c r="H857" s="739" t="s">
        <v>1314</v>
      </c>
      <c r="I857" s="739" t="s">
        <v>1314</v>
      </c>
      <c r="J857" s="739" t="s">
        <v>1315</v>
      </c>
      <c r="K857" s="739" t="s">
        <v>1316</v>
      </c>
      <c r="L857" s="741">
        <v>572.22115256249208</v>
      </c>
      <c r="M857" s="741">
        <v>9.5</v>
      </c>
      <c r="N857" s="742">
        <v>5436.100949343675</v>
      </c>
    </row>
    <row r="858" spans="1:14" ht="14.4" customHeight="1" x14ac:dyDescent="0.3">
      <c r="A858" s="737" t="s">
        <v>606</v>
      </c>
      <c r="B858" s="738" t="s">
        <v>2778</v>
      </c>
      <c r="C858" s="739" t="s">
        <v>631</v>
      </c>
      <c r="D858" s="740" t="s">
        <v>632</v>
      </c>
      <c r="E858" s="739" t="s">
        <v>946</v>
      </c>
      <c r="F858" s="740" t="s">
        <v>2781</v>
      </c>
      <c r="G858" s="739" t="s">
        <v>660</v>
      </c>
      <c r="H858" s="739" t="s">
        <v>2345</v>
      </c>
      <c r="I858" s="739" t="s">
        <v>2345</v>
      </c>
      <c r="J858" s="739" t="s">
        <v>982</v>
      </c>
      <c r="K858" s="739" t="s">
        <v>2346</v>
      </c>
      <c r="L858" s="741">
        <v>85.95</v>
      </c>
      <c r="M858" s="741">
        <v>1</v>
      </c>
      <c r="N858" s="742">
        <v>85.95</v>
      </c>
    </row>
    <row r="859" spans="1:14" ht="14.4" customHeight="1" x14ac:dyDescent="0.3">
      <c r="A859" s="737" t="s">
        <v>606</v>
      </c>
      <c r="B859" s="738" t="s">
        <v>2778</v>
      </c>
      <c r="C859" s="739" t="s">
        <v>631</v>
      </c>
      <c r="D859" s="740" t="s">
        <v>632</v>
      </c>
      <c r="E859" s="739" t="s">
        <v>946</v>
      </c>
      <c r="F859" s="740" t="s">
        <v>2781</v>
      </c>
      <c r="G859" s="739" t="s">
        <v>660</v>
      </c>
      <c r="H859" s="739" t="s">
        <v>1003</v>
      </c>
      <c r="I859" s="739" t="s">
        <v>1003</v>
      </c>
      <c r="J859" s="739" t="s">
        <v>1004</v>
      </c>
      <c r="K859" s="739" t="s">
        <v>1005</v>
      </c>
      <c r="L859" s="741">
        <v>251.28244897959183</v>
      </c>
      <c r="M859" s="741">
        <v>49</v>
      </c>
      <c r="N859" s="742">
        <v>12312.84</v>
      </c>
    </row>
    <row r="860" spans="1:14" ht="14.4" customHeight="1" x14ac:dyDescent="0.3">
      <c r="A860" s="737" t="s">
        <v>606</v>
      </c>
      <c r="B860" s="738" t="s">
        <v>2778</v>
      </c>
      <c r="C860" s="739" t="s">
        <v>631</v>
      </c>
      <c r="D860" s="740" t="s">
        <v>632</v>
      </c>
      <c r="E860" s="739" t="s">
        <v>946</v>
      </c>
      <c r="F860" s="740" t="s">
        <v>2781</v>
      </c>
      <c r="G860" s="739" t="s">
        <v>871</v>
      </c>
      <c r="H860" s="739" t="s">
        <v>1320</v>
      </c>
      <c r="I860" s="739" t="s">
        <v>1321</v>
      </c>
      <c r="J860" s="739" t="s">
        <v>1322</v>
      </c>
      <c r="K860" s="739" t="s">
        <v>1323</v>
      </c>
      <c r="L860" s="741">
        <v>114.93000000000002</v>
      </c>
      <c r="M860" s="741">
        <v>4</v>
      </c>
      <c r="N860" s="742">
        <v>459.72000000000008</v>
      </c>
    </row>
    <row r="861" spans="1:14" ht="14.4" customHeight="1" x14ac:dyDescent="0.3">
      <c r="A861" s="737" t="s">
        <v>606</v>
      </c>
      <c r="B861" s="738" t="s">
        <v>2778</v>
      </c>
      <c r="C861" s="739" t="s">
        <v>631</v>
      </c>
      <c r="D861" s="740" t="s">
        <v>632</v>
      </c>
      <c r="E861" s="739" t="s">
        <v>946</v>
      </c>
      <c r="F861" s="740" t="s">
        <v>2781</v>
      </c>
      <c r="G861" s="739" t="s">
        <v>871</v>
      </c>
      <c r="H861" s="739" t="s">
        <v>1763</v>
      </c>
      <c r="I861" s="739" t="s">
        <v>1763</v>
      </c>
      <c r="J861" s="739" t="s">
        <v>1764</v>
      </c>
      <c r="K861" s="739" t="s">
        <v>1005</v>
      </c>
      <c r="L861" s="741">
        <v>35.900000000000006</v>
      </c>
      <c r="M861" s="741">
        <v>20</v>
      </c>
      <c r="N861" s="742">
        <v>718.00000000000011</v>
      </c>
    </row>
    <row r="862" spans="1:14" ht="14.4" customHeight="1" x14ac:dyDescent="0.3">
      <c r="A862" s="737" t="s">
        <v>606</v>
      </c>
      <c r="B862" s="738" t="s">
        <v>2778</v>
      </c>
      <c r="C862" s="739" t="s">
        <v>631</v>
      </c>
      <c r="D862" s="740" t="s">
        <v>632</v>
      </c>
      <c r="E862" s="739" t="s">
        <v>946</v>
      </c>
      <c r="F862" s="740" t="s">
        <v>2781</v>
      </c>
      <c r="G862" s="739" t="s">
        <v>871</v>
      </c>
      <c r="H862" s="739" t="s">
        <v>1339</v>
      </c>
      <c r="I862" s="739" t="s">
        <v>1339</v>
      </c>
      <c r="J862" s="739" t="s">
        <v>1340</v>
      </c>
      <c r="K862" s="739" t="s">
        <v>851</v>
      </c>
      <c r="L862" s="741">
        <v>953.70007016621003</v>
      </c>
      <c r="M862" s="741">
        <v>11.5</v>
      </c>
      <c r="N862" s="742">
        <v>10967.550806911415</v>
      </c>
    </row>
    <row r="863" spans="1:14" ht="14.4" customHeight="1" x14ac:dyDescent="0.3">
      <c r="A863" s="737" t="s">
        <v>606</v>
      </c>
      <c r="B863" s="738" t="s">
        <v>2778</v>
      </c>
      <c r="C863" s="739" t="s">
        <v>631</v>
      </c>
      <c r="D863" s="740" t="s">
        <v>632</v>
      </c>
      <c r="E863" s="739" t="s">
        <v>946</v>
      </c>
      <c r="F863" s="740" t="s">
        <v>2781</v>
      </c>
      <c r="G863" s="739" t="s">
        <v>871</v>
      </c>
      <c r="H863" s="739" t="s">
        <v>2347</v>
      </c>
      <c r="I863" s="739" t="s">
        <v>2347</v>
      </c>
      <c r="J863" s="739" t="s">
        <v>2348</v>
      </c>
      <c r="K863" s="739" t="s">
        <v>2349</v>
      </c>
      <c r="L863" s="741">
        <v>549.78</v>
      </c>
      <c r="M863" s="741">
        <v>3</v>
      </c>
      <c r="N863" s="742">
        <v>1649.34</v>
      </c>
    </row>
    <row r="864" spans="1:14" ht="14.4" customHeight="1" x14ac:dyDescent="0.3">
      <c r="A864" s="737" t="s">
        <v>606</v>
      </c>
      <c r="B864" s="738" t="s">
        <v>2778</v>
      </c>
      <c r="C864" s="739" t="s">
        <v>631</v>
      </c>
      <c r="D864" s="740" t="s">
        <v>632</v>
      </c>
      <c r="E864" s="739" t="s">
        <v>1014</v>
      </c>
      <c r="F864" s="740" t="s">
        <v>2782</v>
      </c>
      <c r="G864" s="739" t="s">
        <v>660</v>
      </c>
      <c r="H864" s="739" t="s">
        <v>1765</v>
      </c>
      <c r="I864" s="739" t="s">
        <v>1766</v>
      </c>
      <c r="J864" s="739" t="s">
        <v>1767</v>
      </c>
      <c r="K864" s="739" t="s">
        <v>1768</v>
      </c>
      <c r="L864" s="741">
        <v>108.62999999999998</v>
      </c>
      <c r="M864" s="741">
        <v>2</v>
      </c>
      <c r="N864" s="742">
        <v>217.25999999999996</v>
      </c>
    </row>
    <row r="865" spans="1:14" ht="14.4" customHeight="1" x14ac:dyDescent="0.3">
      <c r="A865" s="737" t="s">
        <v>606</v>
      </c>
      <c r="B865" s="738" t="s">
        <v>2778</v>
      </c>
      <c r="C865" s="739" t="s">
        <v>631</v>
      </c>
      <c r="D865" s="740" t="s">
        <v>632</v>
      </c>
      <c r="E865" s="739" t="s">
        <v>1014</v>
      </c>
      <c r="F865" s="740" t="s">
        <v>2782</v>
      </c>
      <c r="G865" s="739" t="s">
        <v>660</v>
      </c>
      <c r="H865" s="739" t="s">
        <v>1015</v>
      </c>
      <c r="I865" s="739" t="s">
        <v>1016</v>
      </c>
      <c r="J865" s="739" t="s">
        <v>1017</v>
      </c>
      <c r="K865" s="739" t="s">
        <v>1018</v>
      </c>
      <c r="L865" s="741">
        <v>108.62999999999997</v>
      </c>
      <c r="M865" s="741">
        <v>11</v>
      </c>
      <c r="N865" s="742">
        <v>1194.9299999999996</v>
      </c>
    </row>
    <row r="866" spans="1:14" ht="14.4" customHeight="1" x14ac:dyDescent="0.3">
      <c r="A866" s="737" t="s">
        <v>606</v>
      </c>
      <c r="B866" s="738" t="s">
        <v>2778</v>
      </c>
      <c r="C866" s="739" t="s">
        <v>631</v>
      </c>
      <c r="D866" s="740" t="s">
        <v>632</v>
      </c>
      <c r="E866" s="739" t="s">
        <v>1014</v>
      </c>
      <c r="F866" s="740" t="s">
        <v>2782</v>
      </c>
      <c r="G866" s="739" t="s">
        <v>871</v>
      </c>
      <c r="H866" s="739" t="s">
        <v>1783</v>
      </c>
      <c r="I866" s="739" t="s">
        <v>1784</v>
      </c>
      <c r="J866" s="739" t="s">
        <v>1785</v>
      </c>
      <c r="K866" s="739" t="s">
        <v>1786</v>
      </c>
      <c r="L866" s="741">
        <v>9059.0969999999998</v>
      </c>
      <c r="M866" s="741">
        <v>30</v>
      </c>
      <c r="N866" s="742">
        <v>271772.90999999997</v>
      </c>
    </row>
    <row r="867" spans="1:14" ht="14.4" customHeight="1" x14ac:dyDescent="0.3">
      <c r="A867" s="737" t="s">
        <v>606</v>
      </c>
      <c r="B867" s="738" t="s">
        <v>2778</v>
      </c>
      <c r="C867" s="739" t="s">
        <v>631</v>
      </c>
      <c r="D867" s="740" t="s">
        <v>632</v>
      </c>
      <c r="E867" s="739" t="s">
        <v>1014</v>
      </c>
      <c r="F867" s="740" t="s">
        <v>2782</v>
      </c>
      <c r="G867" s="739" t="s">
        <v>871</v>
      </c>
      <c r="H867" s="739" t="s">
        <v>2350</v>
      </c>
      <c r="I867" s="739" t="s">
        <v>2350</v>
      </c>
      <c r="J867" s="739" t="s">
        <v>2351</v>
      </c>
      <c r="K867" s="739" t="s">
        <v>2352</v>
      </c>
      <c r="L867" s="741">
        <v>159.5</v>
      </c>
      <c r="M867" s="741">
        <v>1</v>
      </c>
      <c r="N867" s="742">
        <v>159.5</v>
      </c>
    </row>
    <row r="868" spans="1:14" ht="14.4" customHeight="1" x14ac:dyDescent="0.3">
      <c r="A868" s="737" t="s">
        <v>606</v>
      </c>
      <c r="B868" s="738" t="s">
        <v>2778</v>
      </c>
      <c r="C868" s="739" t="s">
        <v>631</v>
      </c>
      <c r="D868" s="740" t="s">
        <v>632</v>
      </c>
      <c r="E868" s="739" t="s">
        <v>1014</v>
      </c>
      <c r="F868" s="740" t="s">
        <v>2782</v>
      </c>
      <c r="G868" s="739" t="s">
        <v>871</v>
      </c>
      <c r="H868" s="739" t="s">
        <v>1769</v>
      </c>
      <c r="I868" s="739" t="s">
        <v>1769</v>
      </c>
      <c r="J868" s="739" t="s">
        <v>1770</v>
      </c>
      <c r="K868" s="739" t="s">
        <v>1771</v>
      </c>
      <c r="L868" s="741">
        <v>284.86666666666667</v>
      </c>
      <c r="M868" s="741">
        <v>9</v>
      </c>
      <c r="N868" s="742">
        <v>2563.8000000000002</v>
      </c>
    </row>
    <row r="869" spans="1:14" ht="14.4" customHeight="1" x14ac:dyDescent="0.3">
      <c r="A869" s="737" t="s">
        <v>606</v>
      </c>
      <c r="B869" s="738" t="s">
        <v>2778</v>
      </c>
      <c r="C869" s="739" t="s">
        <v>631</v>
      </c>
      <c r="D869" s="740" t="s">
        <v>632</v>
      </c>
      <c r="E869" s="739" t="s">
        <v>1019</v>
      </c>
      <c r="F869" s="740" t="s">
        <v>2783</v>
      </c>
      <c r="G869" s="739"/>
      <c r="H869" s="739"/>
      <c r="I869" s="739" t="s">
        <v>1020</v>
      </c>
      <c r="J869" s="739" t="s">
        <v>1021</v>
      </c>
      <c r="K869" s="739"/>
      <c r="L869" s="741">
        <v>4779.5</v>
      </c>
      <c r="M869" s="741">
        <v>2</v>
      </c>
      <c r="N869" s="742">
        <v>9559</v>
      </c>
    </row>
    <row r="870" spans="1:14" ht="14.4" customHeight="1" x14ac:dyDescent="0.3">
      <c r="A870" s="737" t="s">
        <v>606</v>
      </c>
      <c r="B870" s="738" t="s">
        <v>2778</v>
      </c>
      <c r="C870" s="739" t="s">
        <v>631</v>
      </c>
      <c r="D870" s="740" t="s">
        <v>632</v>
      </c>
      <c r="E870" s="739" t="s">
        <v>1019</v>
      </c>
      <c r="F870" s="740" t="s">
        <v>2783</v>
      </c>
      <c r="G870" s="739"/>
      <c r="H870" s="739"/>
      <c r="I870" s="739" t="s">
        <v>1787</v>
      </c>
      <c r="J870" s="739" t="s">
        <v>1788</v>
      </c>
      <c r="K870" s="739"/>
      <c r="L870" s="741">
        <v>9570</v>
      </c>
      <c r="M870" s="741">
        <v>3</v>
      </c>
      <c r="N870" s="742">
        <v>28710</v>
      </c>
    </row>
    <row r="871" spans="1:14" ht="14.4" customHeight="1" x14ac:dyDescent="0.3">
      <c r="A871" s="737" t="s">
        <v>606</v>
      </c>
      <c r="B871" s="738" t="s">
        <v>2778</v>
      </c>
      <c r="C871" s="739" t="s">
        <v>631</v>
      </c>
      <c r="D871" s="740" t="s">
        <v>632</v>
      </c>
      <c r="E871" s="739" t="s">
        <v>1019</v>
      </c>
      <c r="F871" s="740" t="s">
        <v>2783</v>
      </c>
      <c r="G871" s="739"/>
      <c r="H871" s="739"/>
      <c r="I871" s="739" t="s">
        <v>2353</v>
      </c>
      <c r="J871" s="739" t="s">
        <v>2354</v>
      </c>
      <c r="K871" s="739"/>
      <c r="L871" s="741">
        <v>4805.5</v>
      </c>
      <c r="M871" s="741">
        <v>4</v>
      </c>
      <c r="N871" s="742">
        <v>19222</v>
      </c>
    </row>
    <row r="872" spans="1:14" ht="14.4" customHeight="1" x14ac:dyDescent="0.3">
      <c r="A872" s="737" t="s">
        <v>606</v>
      </c>
      <c r="B872" s="738" t="s">
        <v>2778</v>
      </c>
      <c r="C872" s="739" t="s">
        <v>631</v>
      </c>
      <c r="D872" s="740" t="s">
        <v>632</v>
      </c>
      <c r="E872" s="739" t="s">
        <v>1019</v>
      </c>
      <c r="F872" s="740" t="s">
        <v>2783</v>
      </c>
      <c r="G872" s="739"/>
      <c r="H872" s="739"/>
      <c r="I872" s="739" t="s">
        <v>2355</v>
      </c>
      <c r="J872" s="739" t="s">
        <v>2356</v>
      </c>
      <c r="K872" s="739"/>
      <c r="L872" s="741">
        <v>8984.9733333333334</v>
      </c>
      <c r="M872" s="741">
        <v>6</v>
      </c>
      <c r="N872" s="742">
        <v>53909.840000000004</v>
      </c>
    </row>
    <row r="873" spans="1:14" ht="14.4" customHeight="1" x14ac:dyDescent="0.3">
      <c r="A873" s="737" t="s">
        <v>606</v>
      </c>
      <c r="B873" s="738" t="s">
        <v>2778</v>
      </c>
      <c r="C873" s="739" t="s">
        <v>631</v>
      </c>
      <c r="D873" s="740" t="s">
        <v>632</v>
      </c>
      <c r="E873" s="739" t="s">
        <v>1019</v>
      </c>
      <c r="F873" s="740" t="s">
        <v>2783</v>
      </c>
      <c r="G873" s="739"/>
      <c r="H873" s="739"/>
      <c r="I873" s="739" t="s">
        <v>2357</v>
      </c>
      <c r="J873" s="739" t="s">
        <v>2358</v>
      </c>
      <c r="K873" s="739" t="s">
        <v>2359</v>
      </c>
      <c r="L873" s="741">
        <v>1287</v>
      </c>
      <c r="M873" s="741">
        <v>5</v>
      </c>
      <c r="N873" s="742">
        <v>6435</v>
      </c>
    </row>
    <row r="874" spans="1:14" ht="14.4" customHeight="1" x14ac:dyDescent="0.3">
      <c r="A874" s="737" t="s">
        <v>606</v>
      </c>
      <c r="B874" s="738" t="s">
        <v>2778</v>
      </c>
      <c r="C874" s="739" t="s">
        <v>631</v>
      </c>
      <c r="D874" s="740" t="s">
        <v>632</v>
      </c>
      <c r="E874" s="739" t="s">
        <v>1019</v>
      </c>
      <c r="F874" s="740" t="s">
        <v>2783</v>
      </c>
      <c r="G874" s="739"/>
      <c r="H874" s="739"/>
      <c r="I874" s="739" t="s">
        <v>2360</v>
      </c>
      <c r="J874" s="739" t="s">
        <v>2361</v>
      </c>
      <c r="K874" s="739"/>
      <c r="L874" s="741">
        <v>2945.7999999999997</v>
      </c>
      <c r="M874" s="741">
        <v>54</v>
      </c>
      <c r="N874" s="742">
        <v>159073.19999999998</v>
      </c>
    </row>
    <row r="875" spans="1:14" ht="14.4" customHeight="1" x14ac:dyDescent="0.3">
      <c r="A875" s="737" t="s">
        <v>606</v>
      </c>
      <c r="B875" s="738" t="s">
        <v>2778</v>
      </c>
      <c r="C875" s="739" t="s">
        <v>631</v>
      </c>
      <c r="D875" s="740" t="s">
        <v>632</v>
      </c>
      <c r="E875" s="739" t="s">
        <v>1019</v>
      </c>
      <c r="F875" s="740" t="s">
        <v>2783</v>
      </c>
      <c r="G875" s="739"/>
      <c r="H875" s="739"/>
      <c r="I875" s="739" t="s">
        <v>2362</v>
      </c>
      <c r="J875" s="739" t="s">
        <v>2358</v>
      </c>
      <c r="K875" s="739" t="s">
        <v>2363</v>
      </c>
      <c r="L875" s="741">
        <v>643.5</v>
      </c>
      <c r="M875" s="741">
        <v>1</v>
      </c>
      <c r="N875" s="742">
        <v>643.5</v>
      </c>
    </row>
    <row r="876" spans="1:14" ht="14.4" customHeight="1" x14ac:dyDescent="0.3">
      <c r="A876" s="737" t="s">
        <v>606</v>
      </c>
      <c r="B876" s="738" t="s">
        <v>2778</v>
      </c>
      <c r="C876" s="739" t="s">
        <v>631</v>
      </c>
      <c r="D876" s="740" t="s">
        <v>632</v>
      </c>
      <c r="E876" s="739" t="s">
        <v>1019</v>
      </c>
      <c r="F876" s="740" t="s">
        <v>2783</v>
      </c>
      <c r="G876" s="739"/>
      <c r="H876" s="739"/>
      <c r="I876" s="739" t="s">
        <v>2364</v>
      </c>
      <c r="J876" s="739" t="s">
        <v>2365</v>
      </c>
      <c r="K876" s="739" t="s">
        <v>2366</v>
      </c>
      <c r="L876" s="741">
        <v>12897.5</v>
      </c>
      <c r="M876" s="741">
        <v>1</v>
      </c>
      <c r="N876" s="742">
        <v>12897.5</v>
      </c>
    </row>
    <row r="877" spans="1:14" ht="14.4" customHeight="1" x14ac:dyDescent="0.3">
      <c r="A877" s="737" t="s">
        <v>606</v>
      </c>
      <c r="B877" s="738" t="s">
        <v>2778</v>
      </c>
      <c r="C877" s="739" t="s">
        <v>631</v>
      </c>
      <c r="D877" s="740" t="s">
        <v>632</v>
      </c>
      <c r="E877" s="739" t="s">
        <v>1019</v>
      </c>
      <c r="F877" s="740" t="s">
        <v>2783</v>
      </c>
      <c r="G877" s="739"/>
      <c r="H877" s="739"/>
      <c r="I877" s="739" t="s">
        <v>2367</v>
      </c>
      <c r="J877" s="739" t="s">
        <v>2368</v>
      </c>
      <c r="K877" s="739" t="s">
        <v>2369</v>
      </c>
      <c r="L877" s="741">
        <v>5722.2</v>
      </c>
      <c r="M877" s="741">
        <v>7</v>
      </c>
      <c r="N877" s="742">
        <v>40055.4</v>
      </c>
    </row>
    <row r="878" spans="1:14" ht="14.4" customHeight="1" x14ac:dyDescent="0.3">
      <c r="A878" s="737" t="s">
        <v>606</v>
      </c>
      <c r="B878" s="738" t="s">
        <v>2778</v>
      </c>
      <c r="C878" s="739" t="s">
        <v>631</v>
      </c>
      <c r="D878" s="740" t="s">
        <v>632</v>
      </c>
      <c r="E878" s="739" t="s">
        <v>1341</v>
      </c>
      <c r="F878" s="740" t="s">
        <v>2784</v>
      </c>
      <c r="G878" s="739" t="s">
        <v>660</v>
      </c>
      <c r="H878" s="739" t="s">
        <v>2370</v>
      </c>
      <c r="I878" s="739" t="s">
        <v>2371</v>
      </c>
      <c r="J878" s="739" t="s">
        <v>2372</v>
      </c>
      <c r="K878" s="739" t="s">
        <v>819</v>
      </c>
      <c r="L878" s="741">
        <v>297</v>
      </c>
      <c r="M878" s="741">
        <v>10</v>
      </c>
      <c r="N878" s="742">
        <v>2970</v>
      </c>
    </row>
    <row r="879" spans="1:14" ht="14.4" customHeight="1" x14ac:dyDescent="0.3">
      <c r="A879" s="737" t="s">
        <v>606</v>
      </c>
      <c r="B879" s="738" t="s">
        <v>2778</v>
      </c>
      <c r="C879" s="739" t="s">
        <v>631</v>
      </c>
      <c r="D879" s="740" t="s">
        <v>632</v>
      </c>
      <c r="E879" s="739" t="s">
        <v>1341</v>
      </c>
      <c r="F879" s="740" t="s">
        <v>2784</v>
      </c>
      <c r="G879" s="739" t="s">
        <v>660</v>
      </c>
      <c r="H879" s="739" t="s">
        <v>2373</v>
      </c>
      <c r="I879" s="739" t="s">
        <v>2374</v>
      </c>
      <c r="J879" s="739" t="s">
        <v>2375</v>
      </c>
      <c r="K879" s="739" t="s">
        <v>2376</v>
      </c>
      <c r="L879" s="741">
        <v>3740</v>
      </c>
      <c r="M879" s="741">
        <v>2</v>
      </c>
      <c r="N879" s="742">
        <v>7480</v>
      </c>
    </row>
    <row r="880" spans="1:14" ht="14.4" customHeight="1" x14ac:dyDescent="0.3">
      <c r="A880" s="737" t="s">
        <v>606</v>
      </c>
      <c r="B880" s="738" t="s">
        <v>2778</v>
      </c>
      <c r="C880" s="739" t="s">
        <v>631</v>
      </c>
      <c r="D880" s="740" t="s">
        <v>632</v>
      </c>
      <c r="E880" s="739" t="s">
        <v>1341</v>
      </c>
      <c r="F880" s="740" t="s">
        <v>2784</v>
      </c>
      <c r="G880" s="739" t="s">
        <v>660</v>
      </c>
      <c r="H880" s="739" t="s">
        <v>2377</v>
      </c>
      <c r="I880" s="739" t="s">
        <v>2378</v>
      </c>
      <c r="J880" s="739" t="s">
        <v>2379</v>
      </c>
      <c r="K880" s="739" t="s">
        <v>2380</v>
      </c>
      <c r="L880" s="741">
        <v>3102.0000000000005</v>
      </c>
      <c r="M880" s="741">
        <v>9</v>
      </c>
      <c r="N880" s="742">
        <v>27918.000000000004</v>
      </c>
    </row>
    <row r="881" spans="1:14" ht="14.4" customHeight="1" x14ac:dyDescent="0.3">
      <c r="A881" s="737" t="s">
        <v>606</v>
      </c>
      <c r="B881" s="738" t="s">
        <v>2778</v>
      </c>
      <c r="C881" s="739" t="s">
        <v>631</v>
      </c>
      <c r="D881" s="740" t="s">
        <v>632</v>
      </c>
      <c r="E881" s="739" t="s">
        <v>1341</v>
      </c>
      <c r="F881" s="740" t="s">
        <v>2784</v>
      </c>
      <c r="G881" s="739" t="s">
        <v>660</v>
      </c>
      <c r="H881" s="739" t="s">
        <v>2381</v>
      </c>
      <c r="I881" s="739" t="s">
        <v>2382</v>
      </c>
      <c r="J881" s="739" t="s">
        <v>2383</v>
      </c>
      <c r="K881" s="739" t="s">
        <v>2376</v>
      </c>
      <c r="L881" s="741">
        <v>3665.2000000000003</v>
      </c>
      <c r="M881" s="741">
        <v>7</v>
      </c>
      <c r="N881" s="742">
        <v>25656.400000000001</v>
      </c>
    </row>
    <row r="882" spans="1:14" ht="14.4" customHeight="1" x14ac:dyDescent="0.3">
      <c r="A882" s="737" t="s">
        <v>606</v>
      </c>
      <c r="B882" s="738" t="s">
        <v>2778</v>
      </c>
      <c r="C882" s="739" t="s">
        <v>637</v>
      </c>
      <c r="D882" s="740" t="s">
        <v>638</v>
      </c>
      <c r="E882" s="739" t="s">
        <v>652</v>
      </c>
      <c r="F882" s="740" t="s">
        <v>2779</v>
      </c>
      <c r="G882" s="739"/>
      <c r="H882" s="739" t="s">
        <v>1348</v>
      </c>
      <c r="I882" s="739" t="s">
        <v>1349</v>
      </c>
      <c r="J882" s="739" t="s">
        <v>1350</v>
      </c>
      <c r="K882" s="739"/>
      <c r="L882" s="741">
        <v>72.04000000000002</v>
      </c>
      <c r="M882" s="741">
        <v>90</v>
      </c>
      <c r="N882" s="742">
        <v>6483.6000000000013</v>
      </c>
    </row>
    <row r="883" spans="1:14" ht="14.4" customHeight="1" x14ac:dyDescent="0.3">
      <c r="A883" s="737" t="s">
        <v>606</v>
      </c>
      <c r="B883" s="738" t="s">
        <v>2778</v>
      </c>
      <c r="C883" s="739" t="s">
        <v>637</v>
      </c>
      <c r="D883" s="740" t="s">
        <v>638</v>
      </c>
      <c r="E883" s="739" t="s">
        <v>652</v>
      </c>
      <c r="F883" s="740" t="s">
        <v>2779</v>
      </c>
      <c r="G883" s="739"/>
      <c r="H883" s="739" t="s">
        <v>2384</v>
      </c>
      <c r="I883" s="739" t="s">
        <v>2385</v>
      </c>
      <c r="J883" s="739" t="s">
        <v>2386</v>
      </c>
      <c r="K883" s="739" t="s">
        <v>2291</v>
      </c>
      <c r="L883" s="741">
        <v>46.99</v>
      </c>
      <c r="M883" s="741">
        <v>1</v>
      </c>
      <c r="N883" s="742">
        <v>46.99</v>
      </c>
    </row>
    <row r="884" spans="1:14" ht="14.4" customHeight="1" x14ac:dyDescent="0.3">
      <c r="A884" s="737" t="s">
        <v>606</v>
      </c>
      <c r="B884" s="738" t="s">
        <v>2778</v>
      </c>
      <c r="C884" s="739" t="s">
        <v>637</v>
      </c>
      <c r="D884" s="740" t="s">
        <v>638</v>
      </c>
      <c r="E884" s="739" t="s">
        <v>652</v>
      </c>
      <c r="F884" s="740" t="s">
        <v>2779</v>
      </c>
      <c r="G884" s="739"/>
      <c r="H884" s="739" t="s">
        <v>2387</v>
      </c>
      <c r="I884" s="739" t="s">
        <v>2388</v>
      </c>
      <c r="J884" s="739" t="s">
        <v>2389</v>
      </c>
      <c r="K884" s="739" t="s">
        <v>2390</v>
      </c>
      <c r="L884" s="741">
        <v>369.23955942206067</v>
      </c>
      <c r="M884" s="741">
        <v>6</v>
      </c>
      <c r="N884" s="742">
        <v>2215.437356532364</v>
      </c>
    </row>
    <row r="885" spans="1:14" ht="14.4" customHeight="1" x14ac:dyDescent="0.3">
      <c r="A885" s="737" t="s">
        <v>606</v>
      </c>
      <c r="B885" s="738" t="s">
        <v>2778</v>
      </c>
      <c r="C885" s="739" t="s">
        <v>637</v>
      </c>
      <c r="D885" s="740" t="s">
        <v>638</v>
      </c>
      <c r="E885" s="739" t="s">
        <v>652</v>
      </c>
      <c r="F885" s="740" t="s">
        <v>2779</v>
      </c>
      <c r="G885" s="739"/>
      <c r="H885" s="739" t="s">
        <v>1351</v>
      </c>
      <c r="I885" s="739" t="s">
        <v>1352</v>
      </c>
      <c r="J885" s="739" t="s">
        <v>1353</v>
      </c>
      <c r="K885" s="739" t="s">
        <v>1354</v>
      </c>
      <c r="L885" s="741">
        <v>41.1</v>
      </c>
      <c r="M885" s="741">
        <v>5</v>
      </c>
      <c r="N885" s="742">
        <v>205.5</v>
      </c>
    </row>
    <row r="886" spans="1:14" ht="14.4" customHeight="1" x14ac:dyDescent="0.3">
      <c r="A886" s="737" t="s">
        <v>606</v>
      </c>
      <c r="B886" s="738" t="s">
        <v>2778</v>
      </c>
      <c r="C886" s="739" t="s">
        <v>637</v>
      </c>
      <c r="D886" s="740" t="s">
        <v>638</v>
      </c>
      <c r="E886" s="739" t="s">
        <v>652</v>
      </c>
      <c r="F886" s="740" t="s">
        <v>2779</v>
      </c>
      <c r="G886" s="739"/>
      <c r="H886" s="739" t="s">
        <v>2391</v>
      </c>
      <c r="I886" s="739" t="s">
        <v>2392</v>
      </c>
      <c r="J886" s="739" t="s">
        <v>2393</v>
      </c>
      <c r="K886" s="739" t="s">
        <v>2394</v>
      </c>
      <c r="L886" s="741">
        <v>144.95999999999998</v>
      </c>
      <c r="M886" s="741">
        <v>12</v>
      </c>
      <c r="N886" s="742">
        <v>1739.5199999999998</v>
      </c>
    </row>
    <row r="887" spans="1:14" ht="14.4" customHeight="1" x14ac:dyDescent="0.3">
      <c r="A887" s="737" t="s">
        <v>606</v>
      </c>
      <c r="B887" s="738" t="s">
        <v>2778</v>
      </c>
      <c r="C887" s="739" t="s">
        <v>637</v>
      </c>
      <c r="D887" s="740" t="s">
        <v>638</v>
      </c>
      <c r="E887" s="739" t="s">
        <v>652</v>
      </c>
      <c r="F887" s="740" t="s">
        <v>2779</v>
      </c>
      <c r="G887" s="739"/>
      <c r="H887" s="739" t="s">
        <v>2395</v>
      </c>
      <c r="I887" s="739" t="s">
        <v>2396</v>
      </c>
      <c r="J887" s="739" t="s">
        <v>2386</v>
      </c>
      <c r="K887" s="739" t="s">
        <v>2397</v>
      </c>
      <c r="L887" s="741">
        <v>61.659999999999954</v>
      </c>
      <c r="M887" s="741">
        <v>1</v>
      </c>
      <c r="N887" s="742">
        <v>61.659999999999954</v>
      </c>
    </row>
    <row r="888" spans="1:14" ht="14.4" customHeight="1" x14ac:dyDescent="0.3">
      <c r="A888" s="737" t="s">
        <v>606</v>
      </c>
      <c r="B888" s="738" t="s">
        <v>2778</v>
      </c>
      <c r="C888" s="739" t="s">
        <v>637</v>
      </c>
      <c r="D888" s="740" t="s">
        <v>638</v>
      </c>
      <c r="E888" s="739" t="s">
        <v>652</v>
      </c>
      <c r="F888" s="740" t="s">
        <v>2779</v>
      </c>
      <c r="G888" s="739"/>
      <c r="H888" s="739" t="s">
        <v>2398</v>
      </c>
      <c r="I888" s="739" t="s">
        <v>2399</v>
      </c>
      <c r="J888" s="739" t="s">
        <v>2400</v>
      </c>
      <c r="K888" s="739" t="s">
        <v>2401</v>
      </c>
      <c r="L888" s="741">
        <v>617.98000000000025</v>
      </c>
      <c r="M888" s="741">
        <v>4</v>
      </c>
      <c r="N888" s="742">
        <v>2471.920000000001</v>
      </c>
    </row>
    <row r="889" spans="1:14" ht="14.4" customHeight="1" x14ac:dyDescent="0.3">
      <c r="A889" s="737" t="s">
        <v>606</v>
      </c>
      <c r="B889" s="738" t="s">
        <v>2778</v>
      </c>
      <c r="C889" s="739" t="s">
        <v>637</v>
      </c>
      <c r="D889" s="740" t="s">
        <v>638</v>
      </c>
      <c r="E889" s="739" t="s">
        <v>652</v>
      </c>
      <c r="F889" s="740" t="s">
        <v>2779</v>
      </c>
      <c r="G889" s="739"/>
      <c r="H889" s="739" t="s">
        <v>2402</v>
      </c>
      <c r="I889" s="739" t="s">
        <v>2403</v>
      </c>
      <c r="J889" s="739" t="s">
        <v>2404</v>
      </c>
      <c r="K889" s="739" t="s">
        <v>2405</v>
      </c>
      <c r="L889" s="741">
        <v>173.55954711648155</v>
      </c>
      <c r="M889" s="741">
        <v>6</v>
      </c>
      <c r="N889" s="742">
        <v>1041.3572826988893</v>
      </c>
    </row>
    <row r="890" spans="1:14" ht="14.4" customHeight="1" x14ac:dyDescent="0.3">
      <c r="A890" s="737" t="s">
        <v>606</v>
      </c>
      <c r="B890" s="738" t="s">
        <v>2778</v>
      </c>
      <c r="C890" s="739" t="s">
        <v>637</v>
      </c>
      <c r="D890" s="740" t="s">
        <v>638</v>
      </c>
      <c r="E890" s="739" t="s">
        <v>652</v>
      </c>
      <c r="F890" s="740" t="s">
        <v>2779</v>
      </c>
      <c r="G890" s="739"/>
      <c r="H890" s="739" t="s">
        <v>657</v>
      </c>
      <c r="I890" s="739" t="s">
        <v>657</v>
      </c>
      <c r="J890" s="739" t="s">
        <v>658</v>
      </c>
      <c r="K890" s="739" t="s">
        <v>659</v>
      </c>
      <c r="L890" s="741">
        <v>125.69</v>
      </c>
      <c r="M890" s="741">
        <v>4</v>
      </c>
      <c r="N890" s="742">
        <v>502.76</v>
      </c>
    </row>
    <row r="891" spans="1:14" ht="14.4" customHeight="1" x14ac:dyDescent="0.3">
      <c r="A891" s="737" t="s">
        <v>606</v>
      </c>
      <c r="B891" s="738" t="s">
        <v>2778</v>
      </c>
      <c r="C891" s="739" t="s">
        <v>637</v>
      </c>
      <c r="D891" s="740" t="s">
        <v>638</v>
      </c>
      <c r="E891" s="739" t="s">
        <v>652</v>
      </c>
      <c r="F891" s="740" t="s">
        <v>2779</v>
      </c>
      <c r="G891" s="739" t="s">
        <v>660</v>
      </c>
      <c r="H891" s="739" t="s">
        <v>661</v>
      </c>
      <c r="I891" s="739" t="s">
        <v>661</v>
      </c>
      <c r="J891" s="739" t="s">
        <v>662</v>
      </c>
      <c r="K891" s="739" t="s">
        <v>663</v>
      </c>
      <c r="L891" s="741">
        <v>171.60000027071624</v>
      </c>
      <c r="M891" s="741">
        <v>32</v>
      </c>
      <c r="N891" s="742">
        <v>5491.2000086629196</v>
      </c>
    </row>
    <row r="892" spans="1:14" ht="14.4" customHeight="1" x14ac:dyDescent="0.3">
      <c r="A892" s="737" t="s">
        <v>606</v>
      </c>
      <c r="B892" s="738" t="s">
        <v>2778</v>
      </c>
      <c r="C892" s="739" t="s">
        <v>637</v>
      </c>
      <c r="D892" s="740" t="s">
        <v>638</v>
      </c>
      <c r="E892" s="739" t="s">
        <v>652</v>
      </c>
      <c r="F892" s="740" t="s">
        <v>2779</v>
      </c>
      <c r="G892" s="739" t="s">
        <v>660</v>
      </c>
      <c r="H892" s="739" t="s">
        <v>1979</v>
      </c>
      <c r="I892" s="739" t="s">
        <v>1979</v>
      </c>
      <c r="J892" s="739" t="s">
        <v>1980</v>
      </c>
      <c r="K892" s="739" t="s">
        <v>1981</v>
      </c>
      <c r="L892" s="741">
        <v>173.68999991868168</v>
      </c>
      <c r="M892" s="741">
        <v>32</v>
      </c>
      <c r="N892" s="742">
        <v>5558.0799973978137</v>
      </c>
    </row>
    <row r="893" spans="1:14" ht="14.4" customHeight="1" x14ac:dyDescent="0.3">
      <c r="A893" s="737" t="s">
        <v>606</v>
      </c>
      <c r="B893" s="738" t="s">
        <v>2778</v>
      </c>
      <c r="C893" s="739" t="s">
        <v>637</v>
      </c>
      <c r="D893" s="740" t="s">
        <v>638</v>
      </c>
      <c r="E893" s="739" t="s">
        <v>652</v>
      </c>
      <c r="F893" s="740" t="s">
        <v>2779</v>
      </c>
      <c r="G893" s="739" t="s">
        <v>660</v>
      </c>
      <c r="H893" s="739" t="s">
        <v>2406</v>
      </c>
      <c r="I893" s="739" t="s">
        <v>2406</v>
      </c>
      <c r="J893" s="739" t="s">
        <v>2407</v>
      </c>
      <c r="K893" s="739" t="s">
        <v>2408</v>
      </c>
      <c r="L893" s="741">
        <v>222.19999530145498</v>
      </c>
      <c r="M893" s="741">
        <v>4</v>
      </c>
      <c r="N893" s="742">
        <v>888.7999812058199</v>
      </c>
    </row>
    <row r="894" spans="1:14" ht="14.4" customHeight="1" x14ac:dyDescent="0.3">
      <c r="A894" s="737" t="s">
        <v>606</v>
      </c>
      <c r="B894" s="738" t="s">
        <v>2778</v>
      </c>
      <c r="C894" s="739" t="s">
        <v>637</v>
      </c>
      <c r="D894" s="740" t="s">
        <v>638</v>
      </c>
      <c r="E894" s="739" t="s">
        <v>652</v>
      </c>
      <c r="F894" s="740" t="s">
        <v>2779</v>
      </c>
      <c r="G894" s="739" t="s">
        <v>660</v>
      </c>
      <c r="H894" s="739" t="s">
        <v>2409</v>
      </c>
      <c r="I894" s="739" t="s">
        <v>2409</v>
      </c>
      <c r="J894" s="739" t="s">
        <v>2410</v>
      </c>
      <c r="K894" s="739" t="s">
        <v>2411</v>
      </c>
      <c r="L894" s="741">
        <v>297.54999999999995</v>
      </c>
      <c r="M894" s="741">
        <v>1</v>
      </c>
      <c r="N894" s="742">
        <v>297.54999999999995</v>
      </c>
    </row>
    <row r="895" spans="1:14" ht="14.4" customHeight="1" x14ac:dyDescent="0.3">
      <c r="A895" s="737" t="s">
        <v>606</v>
      </c>
      <c r="B895" s="738" t="s">
        <v>2778</v>
      </c>
      <c r="C895" s="739" t="s">
        <v>637</v>
      </c>
      <c r="D895" s="740" t="s">
        <v>638</v>
      </c>
      <c r="E895" s="739" t="s">
        <v>652</v>
      </c>
      <c r="F895" s="740" t="s">
        <v>2779</v>
      </c>
      <c r="G895" s="739" t="s">
        <v>660</v>
      </c>
      <c r="H895" s="739" t="s">
        <v>664</v>
      </c>
      <c r="I895" s="739" t="s">
        <v>664</v>
      </c>
      <c r="J895" s="739" t="s">
        <v>662</v>
      </c>
      <c r="K895" s="739" t="s">
        <v>665</v>
      </c>
      <c r="L895" s="741">
        <v>92.95</v>
      </c>
      <c r="M895" s="741">
        <v>12</v>
      </c>
      <c r="N895" s="742">
        <v>1115.4000000000001</v>
      </c>
    </row>
    <row r="896" spans="1:14" ht="14.4" customHeight="1" x14ac:dyDescent="0.3">
      <c r="A896" s="737" t="s">
        <v>606</v>
      </c>
      <c r="B896" s="738" t="s">
        <v>2778</v>
      </c>
      <c r="C896" s="739" t="s">
        <v>637</v>
      </c>
      <c r="D896" s="740" t="s">
        <v>638</v>
      </c>
      <c r="E896" s="739" t="s">
        <v>652</v>
      </c>
      <c r="F896" s="740" t="s">
        <v>2779</v>
      </c>
      <c r="G896" s="739" t="s">
        <v>660</v>
      </c>
      <c r="H896" s="739" t="s">
        <v>1789</v>
      </c>
      <c r="I896" s="739" t="s">
        <v>1789</v>
      </c>
      <c r="J896" s="739" t="s">
        <v>662</v>
      </c>
      <c r="K896" s="739" t="s">
        <v>1790</v>
      </c>
      <c r="L896" s="741">
        <v>93.5</v>
      </c>
      <c r="M896" s="741">
        <v>21</v>
      </c>
      <c r="N896" s="742">
        <v>1963.5</v>
      </c>
    </row>
    <row r="897" spans="1:14" ht="14.4" customHeight="1" x14ac:dyDescent="0.3">
      <c r="A897" s="737" t="s">
        <v>606</v>
      </c>
      <c r="B897" s="738" t="s">
        <v>2778</v>
      </c>
      <c r="C897" s="739" t="s">
        <v>637</v>
      </c>
      <c r="D897" s="740" t="s">
        <v>638</v>
      </c>
      <c r="E897" s="739" t="s">
        <v>652</v>
      </c>
      <c r="F897" s="740" t="s">
        <v>2779</v>
      </c>
      <c r="G897" s="739" t="s">
        <v>660</v>
      </c>
      <c r="H897" s="739" t="s">
        <v>666</v>
      </c>
      <c r="I897" s="739" t="s">
        <v>667</v>
      </c>
      <c r="J897" s="739" t="s">
        <v>668</v>
      </c>
      <c r="K897" s="739" t="s">
        <v>669</v>
      </c>
      <c r="L897" s="741">
        <v>40.78</v>
      </c>
      <c r="M897" s="741">
        <v>2</v>
      </c>
      <c r="N897" s="742">
        <v>81.56</v>
      </c>
    </row>
    <row r="898" spans="1:14" ht="14.4" customHeight="1" x14ac:dyDescent="0.3">
      <c r="A898" s="737" t="s">
        <v>606</v>
      </c>
      <c r="B898" s="738" t="s">
        <v>2778</v>
      </c>
      <c r="C898" s="739" t="s">
        <v>637</v>
      </c>
      <c r="D898" s="740" t="s">
        <v>638</v>
      </c>
      <c r="E898" s="739" t="s">
        <v>652</v>
      </c>
      <c r="F898" s="740" t="s">
        <v>2779</v>
      </c>
      <c r="G898" s="739" t="s">
        <v>660</v>
      </c>
      <c r="H898" s="739" t="s">
        <v>670</v>
      </c>
      <c r="I898" s="739" t="s">
        <v>671</v>
      </c>
      <c r="J898" s="739" t="s">
        <v>672</v>
      </c>
      <c r="K898" s="739" t="s">
        <v>673</v>
      </c>
      <c r="L898" s="741">
        <v>87.064000000000007</v>
      </c>
      <c r="M898" s="741">
        <v>15</v>
      </c>
      <c r="N898" s="742">
        <v>1305.96</v>
      </c>
    </row>
    <row r="899" spans="1:14" ht="14.4" customHeight="1" x14ac:dyDescent="0.3">
      <c r="A899" s="737" t="s">
        <v>606</v>
      </c>
      <c r="B899" s="738" t="s">
        <v>2778</v>
      </c>
      <c r="C899" s="739" t="s">
        <v>637</v>
      </c>
      <c r="D899" s="740" t="s">
        <v>638</v>
      </c>
      <c r="E899" s="739" t="s">
        <v>652</v>
      </c>
      <c r="F899" s="740" t="s">
        <v>2779</v>
      </c>
      <c r="G899" s="739" t="s">
        <v>660</v>
      </c>
      <c r="H899" s="739" t="s">
        <v>674</v>
      </c>
      <c r="I899" s="739" t="s">
        <v>675</v>
      </c>
      <c r="J899" s="739" t="s">
        <v>676</v>
      </c>
      <c r="K899" s="739" t="s">
        <v>677</v>
      </c>
      <c r="L899" s="741">
        <v>96.819864697212068</v>
      </c>
      <c r="M899" s="741">
        <v>65</v>
      </c>
      <c r="N899" s="742">
        <v>6293.2912053187847</v>
      </c>
    </row>
    <row r="900" spans="1:14" ht="14.4" customHeight="1" x14ac:dyDescent="0.3">
      <c r="A900" s="737" t="s">
        <v>606</v>
      </c>
      <c r="B900" s="738" t="s">
        <v>2778</v>
      </c>
      <c r="C900" s="739" t="s">
        <v>637</v>
      </c>
      <c r="D900" s="740" t="s">
        <v>638</v>
      </c>
      <c r="E900" s="739" t="s">
        <v>652</v>
      </c>
      <c r="F900" s="740" t="s">
        <v>2779</v>
      </c>
      <c r="G900" s="739" t="s">
        <v>660</v>
      </c>
      <c r="H900" s="739" t="s">
        <v>1962</v>
      </c>
      <c r="I900" s="739" t="s">
        <v>1963</v>
      </c>
      <c r="J900" s="739" t="s">
        <v>1964</v>
      </c>
      <c r="K900" s="739" t="s">
        <v>1965</v>
      </c>
      <c r="L900" s="741">
        <v>64.540000000000006</v>
      </c>
      <c r="M900" s="741">
        <v>6</v>
      </c>
      <c r="N900" s="742">
        <v>387.24000000000007</v>
      </c>
    </row>
    <row r="901" spans="1:14" ht="14.4" customHeight="1" x14ac:dyDescent="0.3">
      <c r="A901" s="737" t="s">
        <v>606</v>
      </c>
      <c r="B901" s="738" t="s">
        <v>2778</v>
      </c>
      <c r="C901" s="739" t="s">
        <v>637</v>
      </c>
      <c r="D901" s="740" t="s">
        <v>638</v>
      </c>
      <c r="E901" s="739" t="s">
        <v>652</v>
      </c>
      <c r="F901" s="740" t="s">
        <v>2779</v>
      </c>
      <c r="G901" s="739" t="s">
        <v>660</v>
      </c>
      <c r="H901" s="739" t="s">
        <v>2412</v>
      </c>
      <c r="I901" s="739" t="s">
        <v>2413</v>
      </c>
      <c r="J901" s="739" t="s">
        <v>2414</v>
      </c>
      <c r="K901" s="739" t="s">
        <v>2415</v>
      </c>
      <c r="L901" s="741">
        <v>43.61999999999999</v>
      </c>
      <c r="M901" s="741">
        <v>1</v>
      </c>
      <c r="N901" s="742">
        <v>43.61999999999999</v>
      </c>
    </row>
    <row r="902" spans="1:14" ht="14.4" customHeight="1" x14ac:dyDescent="0.3">
      <c r="A902" s="737" t="s">
        <v>606</v>
      </c>
      <c r="B902" s="738" t="s">
        <v>2778</v>
      </c>
      <c r="C902" s="739" t="s">
        <v>637</v>
      </c>
      <c r="D902" s="740" t="s">
        <v>638</v>
      </c>
      <c r="E902" s="739" t="s">
        <v>652</v>
      </c>
      <c r="F902" s="740" t="s">
        <v>2779</v>
      </c>
      <c r="G902" s="739" t="s">
        <v>660</v>
      </c>
      <c r="H902" s="739" t="s">
        <v>678</v>
      </c>
      <c r="I902" s="739" t="s">
        <v>679</v>
      </c>
      <c r="J902" s="739" t="s">
        <v>680</v>
      </c>
      <c r="K902" s="739" t="s">
        <v>681</v>
      </c>
      <c r="L902" s="741">
        <v>74.753387435965436</v>
      </c>
      <c r="M902" s="741">
        <v>27</v>
      </c>
      <c r="N902" s="742">
        <v>2018.3414607710667</v>
      </c>
    </row>
    <row r="903" spans="1:14" ht="14.4" customHeight="1" x14ac:dyDescent="0.3">
      <c r="A903" s="737" t="s">
        <v>606</v>
      </c>
      <c r="B903" s="738" t="s">
        <v>2778</v>
      </c>
      <c r="C903" s="739" t="s">
        <v>637</v>
      </c>
      <c r="D903" s="740" t="s">
        <v>638</v>
      </c>
      <c r="E903" s="739" t="s">
        <v>652</v>
      </c>
      <c r="F903" s="740" t="s">
        <v>2779</v>
      </c>
      <c r="G903" s="739" t="s">
        <v>660</v>
      </c>
      <c r="H903" s="739" t="s">
        <v>1982</v>
      </c>
      <c r="I903" s="739" t="s">
        <v>1983</v>
      </c>
      <c r="J903" s="739" t="s">
        <v>1984</v>
      </c>
      <c r="K903" s="739" t="s">
        <v>1985</v>
      </c>
      <c r="L903" s="741">
        <v>88.86</v>
      </c>
      <c r="M903" s="741">
        <v>11</v>
      </c>
      <c r="N903" s="742">
        <v>977.46</v>
      </c>
    </row>
    <row r="904" spans="1:14" ht="14.4" customHeight="1" x14ac:dyDescent="0.3">
      <c r="A904" s="737" t="s">
        <v>606</v>
      </c>
      <c r="B904" s="738" t="s">
        <v>2778</v>
      </c>
      <c r="C904" s="739" t="s">
        <v>637</v>
      </c>
      <c r="D904" s="740" t="s">
        <v>638</v>
      </c>
      <c r="E904" s="739" t="s">
        <v>652</v>
      </c>
      <c r="F904" s="740" t="s">
        <v>2779</v>
      </c>
      <c r="G904" s="739" t="s">
        <v>660</v>
      </c>
      <c r="H904" s="739" t="s">
        <v>682</v>
      </c>
      <c r="I904" s="739" t="s">
        <v>683</v>
      </c>
      <c r="J904" s="739" t="s">
        <v>684</v>
      </c>
      <c r="K904" s="739" t="s">
        <v>685</v>
      </c>
      <c r="L904" s="741">
        <v>66.720000000000041</v>
      </c>
      <c r="M904" s="741">
        <v>4</v>
      </c>
      <c r="N904" s="742">
        <v>266.88000000000017</v>
      </c>
    </row>
    <row r="905" spans="1:14" ht="14.4" customHeight="1" x14ac:dyDescent="0.3">
      <c r="A905" s="737" t="s">
        <v>606</v>
      </c>
      <c r="B905" s="738" t="s">
        <v>2778</v>
      </c>
      <c r="C905" s="739" t="s">
        <v>637</v>
      </c>
      <c r="D905" s="740" t="s">
        <v>638</v>
      </c>
      <c r="E905" s="739" t="s">
        <v>652</v>
      </c>
      <c r="F905" s="740" t="s">
        <v>2779</v>
      </c>
      <c r="G905" s="739" t="s">
        <v>660</v>
      </c>
      <c r="H905" s="739" t="s">
        <v>1986</v>
      </c>
      <c r="I905" s="739" t="s">
        <v>1987</v>
      </c>
      <c r="J905" s="739" t="s">
        <v>1988</v>
      </c>
      <c r="K905" s="739" t="s">
        <v>1989</v>
      </c>
      <c r="L905" s="741">
        <v>28.189913783593219</v>
      </c>
      <c r="M905" s="741">
        <v>29</v>
      </c>
      <c r="N905" s="742">
        <v>817.5074997242034</v>
      </c>
    </row>
    <row r="906" spans="1:14" ht="14.4" customHeight="1" x14ac:dyDescent="0.3">
      <c r="A906" s="737" t="s">
        <v>606</v>
      </c>
      <c r="B906" s="738" t="s">
        <v>2778</v>
      </c>
      <c r="C906" s="739" t="s">
        <v>637</v>
      </c>
      <c r="D906" s="740" t="s">
        <v>638</v>
      </c>
      <c r="E906" s="739" t="s">
        <v>652</v>
      </c>
      <c r="F906" s="740" t="s">
        <v>2779</v>
      </c>
      <c r="G906" s="739" t="s">
        <v>660</v>
      </c>
      <c r="H906" s="739" t="s">
        <v>686</v>
      </c>
      <c r="I906" s="739" t="s">
        <v>687</v>
      </c>
      <c r="J906" s="739" t="s">
        <v>688</v>
      </c>
      <c r="K906" s="739" t="s">
        <v>669</v>
      </c>
      <c r="L906" s="741">
        <v>40.170000000000016</v>
      </c>
      <c r="M906" s="741">
        <v>6</v>
      </c>
      <c r="N906" s="742">
        <v>241.0200000000001</v>
      </c>
    </row>
    <row r="907" spans="1:14" ht="14.4" customHeight="1" x14ac:dyDescent="0.3">
      <c r="A907" s="737" t="s">
        <v>606</v>
      </c>
      <c r="B907" s="738" t="s">
        <v>2778</v>
      </c>
      <c r="C907" s="739" t="s">
        <v>637</v>
      </c>
      <c r="D907" s="740" t="s">
        <v>638</v>
      </c>
      <c r="E907" s="739" t="s">
        <v>652</v>
      </c>
      <c r="F907" s="740" t="s">
        <v>2779</v>
      </c>
      <c r="G907" s="739" t="s">
        <v>660</v>
      </c>
      <c r="H907" s="739" t="s">
        <v>1024</v>
      </c>
      <c r="I907" s="739" t="s">
        <v>1025</v>
      </c>
      <c r="J907" s="739" t="s">
        <v>688</v>
      </c>
      <c r="K907" s="739" t="s">
        <v>1026</v>
      </c>
      <c r="L907" s="741">
        <v>77.68536588937917</v>
      </c>
      <c r="M907" s="741">
        <v>2</v>
      </c>
      <c r="N907" s="742">
        <v>155.37073177875834</v>
      </c>
    </row>
    <row r="908" spans="1:14" ht="14.4" customHeight="1" x14ac:dyDescent="0.3">
      <c r="A908" s="737" t="s">
        <v>606</v>
      </c>
      <c r="B908" s="738" t="s">
        <v>2778</v>
      </c>
      <c r="C908" s="739" t="s">
        <v>637</v>
      </c>
      <c r="D908" s="740" t="s">
        <v>638</v>
      </c>
      <c r="E908" s="739" t="s">
        <v>652</v>
      </c>
      <c r="F908" s="740" t="s">
        <v>2779</v>
      </c>
      <c r="G908" s="739" t="s">
        <v>660</v>
      </c>
      <c r="H908" s="739" t="s">
        <v>1368</v>
      </c>
      <c r="I908" s="739" t="s">
        <v>1369</v>
      </c>
      <c r="J908" s="739" t="s">
        <v>1370</v>
      </c>
      <c r="K908" s="739" t="s">
        <v>1371</v>
      </c>
      <c r="L908" s="741">
        <v>58.319999999999972</v>
      </c>
      <c r="M908" s="741">
        <v>5</v>
      </c>
      <c r="N908" s="742">
        <v>291.59999999999985</v>
      </c>
    </row>
    <row r="909" spans="1:14" ht="14.4" customHeight="1" x14ac:dyDescent="0.3">
      <c r="A909" s="737" t="s">
        <v>606</v>
      </c>
      <c r="B909" s="738" t="s">
        <v>2778</v>
      </c>
      <c r="C909" s="739" t="s">
        <v>637</v>
      </c>
      <c r="D909" s="740" t="s">
        <v>638</v>
      </c>
      <c r="E909" s="739" t="s">
        <v>652</v>
      </c>
      <c r="F909" s="740" t="s">
        <v>2779</v>
      </c>
      <c r="G909" s="739" t="s">
        <v>660</v>
      </c>
      <c r="H909" s="739" t="s">
        <v>1031</v>
      </c>
      <c r="I909" s="739" t="s">
        <v>1032</v>
      </c>
      <c r="J909" s="739" t="s">
        <v>1033</v>
      </c>
      <c r="K909" s="739" t="s">
        <v>1034</v>
      </c>
      <c r="L909" s="741">
        <v>29.900163130768515</v>
      </c>
      <c r="M909" s="741">
        <v>3</v>
      </c>
      <c r="N909" s="742">
        <v>89.700489392305542</v>
      </c>
    </row>
    <row r="910" spans="1:14" ht="14.4" customHeight="1" x14ac:dyDescent="0.3">
      <c r="A910" s="737" t="s">
        <v>606</v>
      </c>
      <c r="B910" s="738" t="s">
        <v>2778</v>
      </c>
      <c r="C910" s="739" t="s">
        <v>637</v>
      </c>
      <c r="D910" s="740" t="s">
        <v>638</v>
      </c>
      <c r="E910" s="739" t="s">
        <v>652</v>
      </c>
      <c r="F910" s="740" t="s">
        <v>2779</v>
      </c>
      <c r="G910" s="739" t="s">
        <v>660</v>
      </c>
      <c r="H910" s="739" t="s">
        <v>1042</v>
      </c>
      <c r="I910" s="739" t="s">
        <v>1042</v>
      </c>
      <c r="J910" s="739" t="s">
        <v>1043</v>
      </c>
      <c r="K910" s="739" t="s">
        <v>1044</v>
      </c>
      <c r="L910" s="741">
        <v>36.53</v>
      </c>
      <c r="M910" s="741">
        <v>5</v>
      </c>
      <c r="N910" s="742">
        <v>182.65</v>
      </c>
    </row>
    <row r="911" spans="1:14" ht="14.4" customHeight="1" x14ac:dyDescent="0.3">
      <c r="A911" s="737" t="s">
        <v>606</v>
      </c>
      <c r="B911" s="738" t="s">
        <v>2778</v>
      </c>
      <c r="C911" s="739" t="s">
        <v>637</v>
      </c>
      <c r="D911" s="740" t="s">
        <v>638</v>
      </c>
      <c r="E911" s="739" t="s">
        <v>652</v>
      </c>
      <c r="F911" s="740" t="s">
        <v>2779</v>
      </c>
      <c r="G911" s="739" t="s">
        <v>660</v>
      </c>
      <c r="H911" s="739" t="s">
        <v>2416</v>
      </c>
      <c r="I911" s="739" t="s">
        <v>2417</v>
      </c>
      <c r="J911" s="739" t="s">
        <v>2418</v>
      </c>
      <c r="K911" s="739" t="s">
        <v>2419</v>
      </c>
      <c r="L911" s="741">
        <v>73.790000000000077</v>
      </c>
      <c r="M911" s="741">
        <v>1</v>
      </c>
      <c r="N911" s="742">
        <v>73.790000000000077</v>
      </c>
    </row>
    <row r="912" spans="1:14" ht="14.4" customHeight="1" x14ac:dyDescent="0.3">
      <c r="A912" s="737" t="s">
        <v>606</v>
      </c>
      <c r="B912" s="738" t="s">
        <v>2778</v>
      </c>
      <c r="C912" s="739" t="s">
        <v>637</v>
      </c>
      <c r="D912" s="740" t="s">
        <v>638</v>
      </c>
      <c r="E912" s="739" t="s">
        <v>652</v>
      </c>
      <c r="F912" s="740" t="s">
        <v>2779</v>
      </c>
      <c r="G912" s="739" t="s">
        <v>660</v>
      </c>
      <c r="H912" s="739" t="s">
        <v>2420</v>
      </c>
      <c r="I912" s="739" t="s">
        <v>2421</v>
      </c>
      <c r="J912" s="739" t="s">
        <v>2182</v>
      </c>
      <c r="K912" s="739" t="s">
        <v>2422</v>
      </c>
      <c r="L912" s="741">
        <v>48.460000000000008</v>
      </c>
      <c r="M912" s="741">
        <v>2</v>
      </c>
      <c r="N912" s="742">
        <v>96.920000000000016</v>
      </c>
    </row>
    <row r="913" spans="1:14" ht="14.4" customHeight="1" x14ac:dyDescent="0.3">
      <c r="A913" s="737" t="s">
        <v>606</v>
      </c>
      <c r="B913" s="738" t="s">
        <v>2778</v>
      </c>
      <c r="C913" s="739" t="s">
        <v>637</v>
      </c>
      <c r="D913" s="740" t="s">
        <v>638</v>
      </c>
      <c r="E913" s="739" t="s">
        <v>652</v>
      </c>
      <c r="F913" s="740" t="s">
        <v>2779</v>
      </c>
      <c r="G913" s="739" t="s">
        <v>660</v>
      </c>
      <c r="H913" s="739" t="s">
        <v>1376</v>
      </c>
      <c r="I913" s="739" t="s">
        <v>1377</v>
      </c>
      <c r="J913" s="739" t="s">
        <v>1378</v>
      </c>
      <c r="K913" s="739" t="s">
        <v>1379</v>
      </c>
      <c r="L913" s="741">
        <v>307.92739699522696</v>
      </c>
      <c r="M913" s="741">
        <v>14</v>
      </c>
      <c r="N913" s="742">
        <v>4310.9835579331775</v>
      </c>
    </row>
    <row r="914" spans="1:14" ht="14.4" customHeight="1" x14ac:dyDescent="0.3">
      <c r="A914" s="737" t="s">
        <v>606</v>
      </c>
      <c r="B914" s="738" t="s">
        <v>2778</v>
      </c>
      <c r="C914" s="739" t="s">
        <v>637</v>
      </c>
      <c r="D914" s="740" t="s">
        <v>638</v>
      </c>
      <c r="E914" s="739" t="s">
        <v>652</v>
      </c>
      <c r="F914" s="740" t="s">
        <v>2779</v>
      </c>
      <c r="G914" s="739" t="s">
        <v>660</v>
      </c>
      <c r="H914" s="739" t="s">
        <v>2423</v>
      </c>
      <c r="I914" s="739" t="s">
        <v>2424</v>
      </c>
      <c r="J914" s="739" t="s">
        <v>2425</v>
      </c>
      <c r="K914" s="739" t="s">
        <v>2426</v>
      </c>
      <c r="L914" s="741">
        <v>38.979999999999997</v>
      </c>
      <c r="M914" s="741">
        <v>11</v>
      </c>
      <c r="N914" s="742">
        <v>428.78</v>
      </c>
    </row>
    <row r="915" spans="1:14" ht="14.4" customHeight="1" x14ac:dyDescent="0.3">
      <c r="A915" s="737" t="s">
        <v>606</v>
      </c>
      <c r="B915" s="738" t="s">
        <v>2778</v>
      </c>
      <c r="C915" s="739" t="s">
        <v>637</v>
      </c>
      <c r="D915" s="740" t="s">
        <v>638</v>
      </c>
      <c r="E915" s="739" t="s">
        <v>652</v>
      </c>
      <c r="F915" s="740" t="s">
        <v>2779</v>
      </c>
      <c r="G915" s="739" t="s">
        <v>660</v>
      </c>
      <c r="H915" s="739" t="s">
        <v>693</v>
      </c>
      <c r="I915" s="739" t="s">
        <v>694</v>
      </c>
      <c r="J915" s="739" t="s">
        <v>695</v>
      </c>
      <c r="K915" s="739" t="s">
        <v>696</v>
      </c>
      <c r="L915" s="741">
        <v>61.45</v>
      </c>
      <c r="M915" s="741">
        <v>2</v>
      </c>
      <c r="N915" s="742">
        <v>122.9</v>
      </c>
    </row>
    <row r="916" spans="1:14" ht="14.4" customHeight="1" x14ac:dyDescent="0.3">
      <c r="A916" s="737" t="s">
        <v>606</v>
      </c>
      <c r="B916" s="738" t="s">
        <v>2778</v>
      </c>
      <c r="C916" s="739" t="s">
        <v>637</v>
      </c>
      <c r="D916" s="740" t="s">
        <v>638</v>
      </c>
      <c r="E916" s="739" t="s">
        <v>652</v>
      </c>
      <c r="F916" s="740" t="s">
        <v>2779</v>
      </c>
      <c r="G916" s="739" t="s">
        <v>660</v>
      </c>
      <c r="H916" s="739" t="s">
        <v>1380</v>
      </c>
      <c r="I916" s="739" t="s">
        <v>1381</v>
      </c>
      <c r="J916" s="739" t="s">
        <v>1382</v>
      </c>
      <c r="K916" s="739" t="s">
        <v>1383</v>
      </c>
      <c r="L916" s="741">
        <v>73.660000000000011</v>
      </c>
      <c r="M916" s="741">
        <v>2</v>
      </c>
      <c r="N916" s="742">
        <v>147.32000000000002</v>
      </c>
    </row>
    <row r="917" spans="1:14" ht="14.4" customHeight="1" x14ac:dyDescent="0.3">
      <c r="A917" s="737" t="s">
        <v>606</v>
      </c>
      <c r="B917" s="738" t="s">
        <v>2778</v>
      </c>
      <c r="C917" s="739" t="s">
        <v>637</v>
      </c>
      <c r="D917" s="740" t="s">
        <v>638</v>
      </c>
      <c r="E917" s="739" t="s">
        <v>652</v>
      </c>
      <c r="F917" s="740" t="s">
        <v>2779</v>
      </c>
      <c r="G917" s="739" t="s">
        <v>660</v>
      </c>
      <c r="H917" s="739" t="s">
        <v>1802</v>
      </c>
      <c r="I917" s="739" t="s">
        <v>1803</v>
      </c>
      <c r="J917" s="739" t="s">
        <v>1804</v>
      </c>
      <c r="K917" s="739" t="s">
        <v>1805</v>
      </c>
      <c r="L917" s="741">
        <v>87.46</v>
      </c>
      <c r="M917" s="741">
        <v>1</v>
      </c>
      <c r="N917" s="742">
        <v>87.46</v>
      </c>
    </row>
    <row r="918" spans="1:14" ht="14.4" customHeight="1" x14ac:dyDescent="0.3">
      <c r="A918" s="737" t="s">
        <v>606</v>
      </c>
      <c r="B918" s="738" t="s">
        <v>2778</v>
      </c>
      <c r="C918" s="739" t="s">
        <v>637</v>
      </c>
      <c r="D918" s="740" t="s">
        <v>638</v>
      </c>
      <c r="E918" s="739" t="s">
        <v>652</v>
      </c>
      <c r="F918" s="740" t="s">
        <v>2779</v>
      </c>
      <c r="G918" s="739" t="s">
        <v>660</v>
      </c>
      <c r="H918" s="739" t="s">
        <v>2427</v>
      </c>
      <c r="I918" s="739" t="s">
        <v>2428</v>
      </c>
      <c r="J918" s="739" t="s">
        <v>2429</v>
      </c>
      <c r="K918" s="739" t="s">
        <v>2430</v>
      </c>
      <c r="L918" s="741">
        <v>117.41000000000001</v>
      </c>
      <c r="M918" s="741">
        <v>2</v>
      </c>
      <c r="N918" s="742">
        <v>234.82000000000002</v>
      </c>
    </row>
    <row r="919" spans="1:14" ht="14.4" customHeight="1" x14ac:dyDescent="0.3">
      <c r="A919" s="737" t="s">
        <v>606</v>
      </c>
      <c r="B919" s="738" t="s">
        <v>2778</v>
      </c>
      <c r="C919" s="739" t="s">
        <v>637</v>
      </c>
      <c r="D919" s="740" t="s">
        <v>638</v>
      </c>
      <c r="E919" s="739" t="s">
        <v>652</v>
      </c>
      <c r="F919" s="740" t="s">
        <v>2779</v>
      </c>
      <c r="G919" s="739" t="s">
        <v>660</v>
      </c>
      <c r="H919" s="739" t="s">
        <v>1392</v>
      </c>
      <c r="I919" s="739" t="s">
        <v>1393</v>
      </c>
      <c r="J919" s="739" t="s">
        <v>1394</v>
      </c>
      <c r="K919" s="739" t="s">
        <v>1395</v>
      </c>
      <c r="L919" s="741">
        <v>71.140000000000015</v>
      </c>
      <c r="M919" s="741">
        <v>2</v>
      </c>
      <c r="N919" s="742">
        <v>142.28000000000003</v>
      </c>
    </row>
    <row r="920" spans="1:14" ht="14.4" customHeight="1" x14ac:dyDescent="0.3">
      <c r="A920" s="737" t="s">
        <v>606</v>
      </c>
      <c r="B920" s="738" t="s">
        <v>2778</v>
      </c>
      <c r="C920" s="739" t="s">
        <v>637</v>
      </c>
      <c r="D920" s="740" t="s">
        <v>638</v>
      </c>
      <c r="E920" s="739" t="s">
        <v>652</v>
      </c>
      <c r="F920" s="740" t="s">
        <v>2779</v>
      </c>
      <c r="G920" s="739" t="s">
        <v>660</v>
      </c>
      <c r="H920" s="739" t="s">
        <v>697</v>
      </c>
      <c r="I920" s="739" t="s">
        <v>698</v>
      </c>
      <c r="J920" s="739" t="s">
        <v>699</v>
      </c>
      <c r="K920" s="739" t="s">
        <v>700</v>
      </c>
      <c r="L920" s="741">
        <v>60.14</v>
      </c>
      <c r="M920" s="741">
        <v>4</v>
      </c>
      <c r="N920" s="742">
        <v>240.56</v>
      </c>
    </row>
    <row r="921" spans="1:14" ht="14.4" customHeight="1" x14ac:dyDescent="0.3">
      <c r="A921" s="737" t="s">
        <v>606</v>
      </c>
      <c r="B921" s="738" t="s">
        <v>2778</v>
      </c>
      <c r="C921" s="739" t="s">
        <v>637</v>
      </c>
      <c r="D921" s="740" t="s">
        <v>638</v>
      </c>
      <c r="E921" s="739" t="s">
        <v>652</v>
      </c>
      <c r="F921" s="740" t="s">
        <v>2779</v>
      </c>
      <c r="G921" s="739" t="s">
        <v>660</v>
      </c>
      <c r="H921" s="739" t="s">
        <v>705</v>
      </c>
      <c r="I921" s="739" t="s">
        <v>706</v>
      </c>
      <c r="J921" s="739" t="s">
        <v>707</v>
      </c>
      <c r="K921" s="739" t="s">
        <v>708</v>
      </c>
      <c r="L921" s="741">
        <v>86.22</v>
      </c>
      <c r="M921" s="741">
        <v>1</v>
      </c>
      <c r="N921" s="742">
        <v>86.22</v>
      </c>
    </row>
    <row r="922" spans="1:14" ht="14.4" customHeight="1" x14ac:dyDescent="0.3">
      <c r="A922" s="737" t="s">
        <v>606</v>
      </c>
      <c r="B922" s="738" t="s">
        <v>2778</v>
      </c>
      <c r="C922" s="739" t="s">
        <v>637</v>
      </c>
      <c r="D922" s="740" t="s">
        <v>638</v>
      </c>
      <c r="E922" s="739" t="s">
        <v>652</v>
      </c>
      <c r="F922" s="740" t="s">
        <v>2779</v>
      </c>
      <c r="G922" s="739" t="s">
        <v>660</v>
      </c>
      <c r="H922" s="739" t="s">
        <v>1056</v>
      </c>
      <c r="I922" s="739" t="s">
        <v>1057</v>
      </c>
      <c r="J922" s="739" t="s">
        <v>1058</v>
      </c>
      <c r="K922" s="739" t="s">
        <v>1059</v>
      </c>
      <c r="L922" s="741">
        <v>47.649572216037633</v>
      </c>
      <c r="M922" s="741">
        <v>1</v>
      </c>
      <c r="N922" s="742">
        <v>47.649572216037633</v>
      </c>
    </row>
    <row r="923" spans="1:14" ht="14.4" customHeight="1" x14ac:dyDescent="0.3">
      <c r="A923" s="737" t="s">
        <v>606</v>
      </c>
      <c r="B923" s="738" t="s">
        <v>2778</v>
      </c>
      <c r="C923" s="739" t="s">
        <v>637</v>
      </c>
      <c r="D923" s="740" t="s">
        <v>638</v>
      </c>
      <c r="E923" s="739" t="s">
        <v>652</v>
      </c>
      <c r="F923" s="740" t="s">
        <v>2779</v>
      </c>
      <c r="G923" s="739" t="s">
        <v>660</v>
      </c>
      <c r="H923" s="739" t="s">
        <v>1806</v>
      </c>
      <c r="I923" s="739" t="s">
        <v>1807</v>
      </c>
      <c r="J923" s="739" t="s">
        <v>1058</v>
      </c>
      <c r="K923" s="739" t="s">
        <v>1808</v>
      </c>
      <c r="L923" s="741">
        <v>210.02</v>
      </c>
      <c r="M923" s="741">
        <v>1</v>
      </c>
      <c r="N923" s="742">
        <v>210.02</v>
      </c>
    </row>
    <row r="924" spans="1:14" ht="14.4" customHeight="1" x14ac:dyDescent="0.3">
      <c r="A924" s="737" t="s">
        <v>606</v>
      </c>
      <c r="B924" s="738" t="s">
        <v>2778</v>
      </c>
      <c r="C924" s="739" t="s">
        <v>637</v>
      </c>
      <c r="D924" s="740" t="s">
        <v>638</v>
      </c>
      <c r="E924" s="739" t="s">
        <v>652</v>
      </c>
      <c r="F924" s="740" t="s">
        <v>2779</v>
      </c>
      <c r="G924" s="739" t="s">
        <v>660</v>
      </c>
      <c r="H924" s="739" t="s">
        <v>1060</v>
      </c>
      <c r="I924" s="739" t="s">
        <v>1061</v>
      </c>
      <c r="J924" s="739" t="s">
        <v>1062</v>
      </c>
      <c r="K924" s="739" t="s">
        <v>1063</v>
      </c>
      <c r="L924" s="741">
        <v>375.80000000000013</v>
      </c>
      <c r="M924" s="741">
        <v>1</v>
      </c>
      <c r="N924" s="742">
        <v>375.80000000000013</v>
      </c>
    </row>
    <row r="925" spans="1:14" ht="14.4" customHeight="1" x14ac:dyDescent="0.3">
      <c r="A925" s="737" t="s">
        <v>606</v>
      </c>
      <c r="B925" s="738" t="s">
        <v>2778</v>
      </c>
      <c r="C925" s="739" t="s">
        <v>637</v>
      </c>
      <c r="D925" s="740" t="s">
        <v>638</v>
      </c>
      <c r="E925" s="739" t="s">
        <v>652</v>
      </c>
      <c r="F925" s="740" t="s">
        <v>2779</v>
      </c>
      <c r="G925" s="739" t="s">
        <v>660</v>
      </c>
      <c r="H925" s="739" t="s">
        <v>2431</v>
      </c>
      <c r="I925" s="739" t="s">
        <v>2432</v>
      </c>
      <c r="J925" s="739" t="s">
        <v>2433</v>
      </c>
      <c r="K925" s="739" t="s">
        <v>2434</v>
      </c>
      <c r="L925" s="741">
        <v>112.38000000000002</v>
      </c>
      <c r="M925" s="741">
        <v>5</v>
      </c>
      <c r="N925" s="742">
        <v>561.90000000000009</v>
      </c>
    </row>
    <row r="926" spans="1:14" ht="14.4" customHeight="1" x14ac:dyDescent="0.3">
      <c r="A926" s="737" t="s">
        <v>606</v>
      </c>
      <c r="B926" s="738" t="s">
        <v>2778</v>
      </c>
      <c r="C926" s="739" t="s">
        <v>637</v>
      </c>
      <c r="D926" s="740" t="s">
        <v>638</v>
      </c>
      <c r="E926" s="739" t="s">
        <v>652</v>
      </c>
      <c r="F926" s="740" t="s">
        <v>2779</v>
      </c>
      <c r="G926" s="739" t="s">
        <v>660</v>
      </c>
      <c r="H926" s="739" t="s">
        <v>1407</v>
      </c>
      <c r="I926" s="739" t="s">
        <v>1408</v>
      </c>
      <c r="J926" s="739" t="s">
        <v>1409</v>
      </c>
      <c r="K926" s="739" t="s">
        <v>1410</v>
      </c>
      <c r="L926" s="741">
        <v>75.490000000000009</v>
      </c>
      <c r="M926" s="741">
        <v>2</v>
      </c>
      <c r="N926" s="742">
        <v>150.98000000000002</v>
      </c>
    </row>
    <row r="927" spans="1:14" ht="14.4" customHeight="1" x14ac:dyDescent="0.3">
      <c r="A927" s="737" t="s">
        <v>606</v>
      </c>
      <c r="B927" s="738" t="s">
        <v>2778</v>
      </c>
      <c r="C927" s="739" t="s">
        <v>637</v>
      </c>
      <c r="D927" s="740" t="s">
        <v>638</v>
      </c>
      <c r="E927" s="739" t="s">
        <v>652</v>
      </c>
      <c r="F927" s="740" t="s">
        <v>2779</v>
      </c>
      <c r="G927" s="739" t="s">
        <v>660</v>
      </c>
      <c r="H927" s="739" t="s">
        <v>709</v>
      </c>
      <c r="I927" s="739" t="s">
        <v>710</v>
      </c>
      <c r="J927" s="739" t="s">
        <v>711</v>
      </c>
      <c r="K927" s="739" t="s">
        <v>712</v>
      </c>
      <c r="L927" s="741">
        <v>171.71000000000004</v>
      </c>
      <c r="M927" s="741">
        <v>2</v>
      </c>
      <c r="N927" s="742">
        <v>343.42000000000007</v>
      </c>
    </row>
    <row r="928" spans="1:14" ht="14.4" customHeight="1" x14ac:dyDescent="0.3">
      <c r="A928" s="737" t="s">
        <v>606</v>
      </c>
      <c r="B928" s="738" t="s">
        <v>2778</v>
      </c>
      <c r="C928" s="739" t="s">
        <v>637</v>
      </c>
      <c r="D928" s="740" t="s">
        <v>638</v>
      </c>
      <c r="E928" s="739" t="s">
        <v>652</v>
      </c>
      <c r="F928" s="740" t="s">
        <v>2779</v>
      </c>
      <c r="G928" s="739" t="s">
        <v>660</v>
      </c>
      <c r="H928" s="739" t="s">
        <v>713</v>
      </c>
      <c r="I928" s="739" t="s">
        <v>714</v>
      </c>
      <c r="J928" s="739" t="s">
        <v>715</v>
      </c>
      <c r="K928" s="739"/>
      <c r="L928" s="741">
        <v>218.19841981919058</v>
      </c>
      <c r="M928" s="741">
        <v>8</v>
      </c>
      <c r="N928" s="742">
        <v>1745.5873585535246</v>
      </c>
    </row>
    <row r="929" spans="1:14" ht="14.4" customHeight="1" x14ac:dyDescent="0.3">
      <c r="A929" s="737" t="s">
        <v>606</v>
      </c>
      <c r="B929" s="738" t="s">
        <v>2778</v>
      </c>
      <c r="C929" s="739" t="s">
        <v>637</v>
      </c>
      <c r="D929" s="740" t="s">
        <v>638</v>
      </c>
      <c r="E929" s="739" t="s">
        <v>652</v>
      </c>
      <c r="F929" s="740" t="s">
        <v>2779</v>
      </c>
      <c r="G929" s="739" t="s">
        <v>660</v>
      </c>
      <c r="H929" s="739" t="s">
        <v>716</v>
      </c>
      <c r="I929" s="739" t="s">
        <v>717</v>
      </c>
      <c r="J929" s="739" t="s">
        <v>718</v>
      </c>
      <c r="K929" s="739" t="s">
        <v>719</v>
      </c>
      <c r="L929" s="741">
        <v>67.38888788228806</v>
      </c>
      <c r="M929" s="741">
        <v>3</v>
      </c>
      <c r="N929" s="742">
        <v>202.16666364686418</v>
      </c>
    </row>
    <row r="930" spans="1:14" ht="14.4" customHeight="1" x14ac:dyDescent="0.3">
      <c r="A930" s="737" t="s">
        <v>606</v>
      </c>
      <c r="B930" s="738" t="s">
        <v>2778</v>
      </c>
      <c r="C930" s="739" t="s">
        <v>637</v>
      </c>
      <c r="D930" s="740" t="s">
        <v>638</v>
      </c>
      <c r="E930" s="739" t="s">
        <v>652</v>
      </c>
      <c r="F930" s="740" t="s">
        <v>2779</v>
      </c>
      <c r="G930" s="739" t="s">
        <v>660</v>
      </c>
      <c r="H930" s="739" t="s">
        <v>1813</v>
      </c>
      <c r="I930" s="739" t="s">
        <v>1814</v>
      </c>
      <c r="J930" s="739" t="s">
        <v>1815</v>
      </c>
      <c r="K930" s="739" t="s">
        <v>1816</v>
      </c>
      <c r="L930" s="741">
        <v>37.4</v>
      </c>
      <c r="M930" s="741">
        <v>4</v>
      </c>
      <c r="N930" s="742">
        <v>149.6</v>
      </c>
    </row>
    <row r="931" spans="1:14" ht="14.4" customHeight="1" x14ac:dyDescent="0.3">
      <c r="A931" s="737" t="s">
        <v>606</v>
      </c>
      <c r="B931" s="738" t="s">
        <v>2778</v>
      </c>
      <c r="C931" s="739" t="s">
        <v>637</v>
      </c>
      <c r="D931" s="740" t="s">
        <v>638</v>
      </c>
      <c r="E931" s="739" t="s">
        <v>652</v>
      </c>
      <c r="F931" s="740" t="s">
        <v>2779</v>
      </c>
      <c r="G931" s="739" t="s">
        <v>660</v>
      </c>
      <c r="H931" s="739" t="s">
        <v>724</v>
      </c>
      <c r="I931" s="739" t="s">
        <v>725</v>
      </c>
      <c r="J931" s="739" t="s">
        <v>726</v>
      </c>
      <c r="K931" s="739" t="s">
        <v>727</v>
      </c>
      <c r="L931" s="741">
        <v>561</v>
      </c>
      <c r="M931" s="741">
        <v>1</v>
      </c>
      <c r="N931" s="742">
        <v>561</v>
      </c>
    </row>
    <row r="932" spans="1:14" ht="14.4" customHeight="1" x14ac:dyDescent="0.3">
      <c r="A932" s="737" t="s">
        <v>606</v>
      </c>
      <c r="B932" s="738" t="s">
        <v>2778</v>
      </c>
      <c r="C932" s="739" t="s">
        <v>637</v>
      </c>
      <c r="D932" s="740" t="s">
        <v>638</v>
      </c>
      <c r="E932" s="739" t="s">
        <v>652</v>
      </c>
      <c r="F932" s="740" t="s">
        <v>2779</v>
      </c>
      <c r="G932" s="739" t="s">
        <v>660</v>
      </c>
      <c r="H932" s="739" t="s">
        <v>1076</v>
      </c>
      <c r="I932" s="739" t="s">
        <v>1077</v>
      </c>
      <c r="J932" s="739" t="s">
        <v>1078</v>
      </c>
      <c r="K932" s="739" t="s">
        <v>1079</v>
      </c>
      <c r="L932" s="741">
        <v>762.86166285850447</v>
      </c>
      <c r="M932" s="741">
        <v>2</v>
      </c>
      <c r="N932" s="742">
        <v>1525.7233257170089</v>
      </c>
    </row>
    <row r="933" spans="1:14" ht="14.4" customHeight="1" x14ac:dyDescent="0.3">
      <c r="A933" s="737" t="s">
        <v>606</v>
      </c>
      <c r="B933" s="738" t="s">
        <v>2778</v>
      </c>
      <c r="C933" s="739" t="s">
        <v>637</v>
      </c>
      <c r="D933" s="740" t="s">
        <v>638</v>
      </c>
      <c r="E933" s="739" t="s">
        <v>652</v>
      </c>
      <c r="F933" s="740" t="s">
        <v>2779</v>
      </c>
      <c r="G933" s="739" t="s">
        <v>660</v>
      </c>
      <c r="H933" s="739" t="s">
        <v>1419</v>
      </c>
      <c r="I933" s="739" t="s">
        <v>1420</v>
      </c>
      <c r="J933" s="739" t="s">
        <v>730</v>
      </c>
      <c r="K933" s="739" t="s">
        <v>1421</v>
      </c>
      <c r="L933" s="741">
        <v>18.670000000000009</v>
      </c>
      <c r="M933" s="741">
        <v>4</v>
      </c>
      <c r="N933" s="742">
        <v>74.680000000000035</v>
      </c>
    </row>
    <row r="934" spans="1:14" ht="14.4" customHeight="1" x14ac:dyDescent="0.3">
      <c r="A934" s="737" t="s">
        <v>606</v>
      </c>
      <c r="B934" s="738" t="s">
        <v>2778</v>
      </c>
      <c r="C934" s="739" t="s">
        <v>637</v>
      </c>
      <c r="D934" s="740" t="s">
        <v>638</v>
      </c>
      <c r="E934" s="739" t="s">
        <v>652</v>
      </c>
      <c r="F934" s="740" t="s">
        <v>2779</v>
      </c>
      <c r="G934" s="739" t="s">
        <v>660</v>
      </c>
      <c r="H934" s="739" t="s">
        <v>1422</v>
      </c>
      <c r="I934" s="739" t="s">
        <v>1423</v>
      </c>
      <c r="J934" s="739" t="s">
        <v>1078</v>
      </c>
      <c r="K934" s="739" t="s">
        <v>1424</v>
      </c>
      <c r="L934" s="741">
        <v>1019.4747199594273</v>
      </c>
      <c r="M934" s="741">
        <v>2</v>
      </c>
      <c r="N934" s="742">
        <v>2038.9494399188545</v>
      </c>
    </row>
    <row r="935" spans="1:14" ht="14.4" customHeight="1" x14ac:dyDescent="0.3">
      <c r="A935" s="737" t="s">
        <v>606</v>
      </c>
      <c r="B935" s="738" t="s">
        <v>2778</v>
      </c>
      <c r="C935" s="739" t="s">
        <v>637</v>
      </c>
      <c r="D935" s="740" t="s">
        <v>638</v>
      </c>
      <c r="E935" s="739" t="s">
        <v>652</v>
      </c>
      <c r="F935" s="740" t="s">
        <v>2779</v>
      </c>
      <c r="G935" s="739" t="s">
        <v>660</v>
      </c>
      <c r="H935" s="739" t="s">
        <v>1080</v>
      </c>
      <c r="I935" s="739" t="s">
        <v>1081</v>
      </c>
      <c r="J935" s="739" t="s">
        <v>1082</v>
      </c>
      <c r="K935" s="739"/>
      <c r="L935" s="741">
        <v>416.98985913194821</v>
      </c>
      <c r="M935" s="741">
        <v>3</v>
      </c>
      <c r="N935" s="742">
        <v>1250.9695773958447</v>
      </c>
    </row>
    <row r="936" spans="1:14" ht="14.4" customHeight="1" x14ac:dyDescent="0.3">
      <c r="A936" s="737" t="s">
        <v>606</v>
      </c>
      <c r="B936" s="738" t="s">
        <v>2778</v>
      </c>
      <c r="C936" s="739" t="s">
        <v>637</v>
      </c>
      <c r="D936" s="740" t="s">
        <v>638</v>
      </c>
      <c r="E936" s="739" t="s">
        <v>652</v>
      </c>
      <c r="F936" s="740" t="s">
        <v>2779</v>
      </c>
      <c r="G936" s="739" t="s">
        <v>660</v>
      </c>
      <c r="H936" s="739" t="s">
        <v>2435</v>
      </c>
      <c r="I936" s="739" t="s">
        <v>2436</v>
      </c>
      <c r="J936" s="739" t="s">
        <v>2437</v>
      </c>
      <c r="K936" s="739" t="s">
        <v>2438</v>
      </c>
      <c r="L936" s="741">
        <v>42.17</v>
      </c>
      <c r="M936" s="741">
        <v>1</v>
      </c>
      <c r="N936" s="742">
        <v>42.17</v>
      </c>
    </row>
    <row r="937" spans="1:14" ht="14.4" customHeight="1" x14ac:dyDescent="0.3">
      <c r="A937" s="737" t="s">
        <v>606</v>
      </c>
      <c r="B937" s="738" t="s">
        <v>2778</v>
      </c>
      <c r="C937" s="739" t="s">
        <v>637</v>
      </c>
      <c r="D937" s="740" t="s">
        <v>638</v>
      </c>
      <c r="E937" s="739" t="s">
        <v>652</v>
      </c>
      <c r="F937" s="740" t="s">
        <v>2779</v>
      </c>
      <c r="G937" s="739" t="s">
        <v>660</v>
      </c>
      <c r="H937" s="739" t="s">
        <v>2439</v>
      </c>
      <c r="I937" s="739" t="s">
        <v>2440</v>
      </c>
      <c r="J937" s="739" t="s">
        <v>2441</v>
      </c>
      <c r="K937" s="739" t="s">
        <v>677</v>
      </c>
      <c r="L937" s="741">
        <v>57.119990634562143</v>
      </c>
      <c r="M937" s="741">
        <v>20</v>
      </c>
      <c r="N937" s="742">
        <v>1142.3998126912429</v>
      </c>
    </row>
    <row r="938" spans="1:14" ht="14.4" customHeight="1" x14ac:dyDescent="0.3">
      <c r="A938" s="737" t="s">
        <v>606</v>
      </c>
      <c r="B938" s="738" t="s">
        <v>2778</v>
      </c>
      <c r="C938" s="739" t="s">
        <v>637</v>
      </c>
      <c r="D938" s="740" t="s">
        <v>638</v>
      </c>
      <c r="E938" s="739" t="s">
        <v>652</v>
      </c>
      <c r="F938" s="740" t="s">
        <v>2779</v>
      </c>
      <c r="G938" s="739" t="s">
        <v>660</v>
      </c>
      <c r="H938" s="739" t="s">
        <v>2442</v>
      </c>
      <c r="I938" s="739" t="s">
        <v>2443</v>
      </c>
      <c r="J938" s="739" t="s">
        <v>2444</v>
      </c>
      <c r="K938" s="739" t="s">
        <v>673</v>
      </c>
      <c r="L938" s="741">
        <v>125.7</v>
      </c>
      <c r="M938" s="741">
        <v>10</v>
      </c>
      <c r="N938" s="742">
        <v>1257</v>
      </c>
    </row>
    <row r="939" spans="1:14" ht="14.4" customHeight="1" x14ac:dyDescent="0.3">
      <c r="A939" s="737" t="s">
        <v>606</v>
      </c>
      <c r="B939" s="738" t="s">
        <v>2778</v>
      </c>
      <c r="C939" s="739" t="s">
        <v>637</v>
      </c>
      <c r="D939" s="740" t="s">
        <v>638</v>
      </c>
      <c r="E939" s="739" t="s">
        <v>652</v>
      </c>
      <c r="F939" s="740" t="s">
        <v>2779</v>
      </c>
      <c r="G939" s="739" t="s">
        <v>660</v>
      </c>
      <c r="H939" s="739" t="s">
        <v>2445</v>
      </c>
      <c r="I939" s="739" t="s">
        <v>2446</v>
      </c>
      <c r="J939" s="739" t="s">
        <v>1523</v>
      </c>
      <c r="K939" s="739" t="s">
        <v>2447</v>
      </c>
      <c r="L939" s="741">
        <v>65.25</v>
      </c>
      <c r="M939" s="741">
        <v>5</v>
      </c>
      <c r="N939" s="742">
        <v>326.25</v>
      </c>
    </row>
    <row r="940" spans="1:14" ht="14.4" customHeight="1" x14ac:dyDescent="0.3">
      <c r="A940" s="737" t="s">
        <v>606</v>
      </c>
      <c r="B940" s="738" t="s">
        <v>2778</v>
      </c>
      <c r="C940" s="739" t="s">
        <v>637</v>
      </c>
      <c r="D940" s="740" t="s">
        <v>638</v>
      </c>
      <c r="E940" s="739" t="s">
        <v>652</v>
      </c>
      <c r="F940" s="740" t="s">
        <v>2779</v>
      </c>
      <c r="G940" s="739" t="s">
        <v>660</v>
      </c>
      <c r="H940" s="739" t="s">
        <v>2448</v>
      </c>
      <c r="I940" s="739" t="s">
        <v>2449</v>
      </c>
      <c r="J940" s="739" t="s">
        <v>2450</v>
      </c>
      <c r="K940" s="739" t="s">
        <v>2451</v>
      </c>
      <c r="L940" s="741">
        <v>112.58999999999999</v>
      </c>
      <c r="M940" s="741">
        <v>3</v>
      </c>
      <c r="N940" s="742">
        <v>337.77</v>
      </c>
    </row>
    <row r="941" spans="1:14" ht="14.4" customHeight="1" x14ac:dyDescent="0.3">
      <c r="A941" s="737" t="s">
        <v>606</v>
      </c>
      <c r="B941" s="738" t="s">
        <v>2778</v>
      </c>
      <c r="C941" s="739" t="s">
        <v>637</v>
      </c>
      <c r="D941" s="740" t="s">
        <v>638</v>
      </c>
      <c r="E941" s="739" t="s">
        <v>652</v>
      </c>
      <c r="F941" s="740" t="s">
        <v>2779</v>
      </c>
      <c r="G941" s="739" t="s">
        <v>660</v>
      </c>
      <c r="H941" s="739" t="s">
        <v>1425</v>
      </c>
      <c r="I941" s="739" t="s">
        <v>1426</v>
      </c>
      <c r="J941" s="739" t="s">
        <v>1427</v>
      </c>
      <c r="K941" s="739" t="s">
        <v>1428</v>
      </c>
      <c r="L941" s="741">
        <v>71.45</v>
      </c>
      <c r="M941" s="741">
        <v>3</v>
      </c>
      <c r="N941" s="742">
        <v>214.35000000000002</v>
      </c>
    </row>
    <row r="942" spans="1:14" ht="14.4" customHeight="1" x14ac:dyDescent="0.3">
      <c r="A942" s="737" t="s">
        <v>606</v>
      </c>
      <c r="B942" s="738" t="s">
        <v>2778</v>
      </c>
      <c r="C942" s="739" t="s">
        <v>637</v>
      </c>
      <c r="D942" s="740" t="s">
        <v>638</v>
      </c>
      <c r="E942" s="739" t="s">
        <v>652</v>
      </c>
      <c r="F942" s="740" t="s">
        <v>2779</v>
      </c>
      <c r="G942" s="739" t="s">
        <v>660</v>
      </c>
      <c r="H942" s="739" t="s">
        <v>2028</v>
      </c>
      <c r="I942" s="739" t="s">
        <v>2029</v>
      </c>
      <c r="J942" s="739" t="s">
        <v>2030</v>
      </c>
      <c r="K942" s="739" t="s">
        <v>2031</v>
      </c>
      <c r="L942" s="741">
        <v>74.879999999999981</v>
      </c>
      <c r="M942" s="741">
        <v>7</v>
      </c>
      <c r="N942" s="742">
        <v>524.15999999999985</v>
      </c>
    </row>
    <row r="943" spans="1:14" ht="14.4" customHeight="1" x14ac:dyDescent="0.3">
      <c r="A943" s="737" t="s">
        <v>606</v>
      </c>
      <c r="B943" s="738" t="s">
        <v>2778</v>
      </c>
      <c r="C943" s="739" t="s">
        <v>637</v>
      </c>
      <c r="D943" s="740" t="s">
        <v>638</v>
      </c>
      <c r="E943" s="739" t="s">
        <v>652</v>
      </c>
      <c r="F943" s="740" t="s">
        <v>2779</v>
      </c>
      <c r="G943" s="739" t="s">
        <v>660</v>
      </c>
      <c r="H943" s="739" t="s">
        <v>734</v>
      </c>
      <c r="I943" s="739" t="s">
        <v>735</v>
      </c>
      <c r="J943" s="739" t="s">
        <v>736</v>
      </c>
      <c r="K943" s="739" t="s">
        <v>737</v>
      </c>
      <c r="L943" s="741">
        <v>23.870000000000005</v>
      </c>
      <c r="M943" s="741">
        <v>3</v>
      </c>
      <c r="N943" s="742">
        <v>71.610000000000014</v>
      </c>
    </row>
    <row r="944" spans="1:14" ht="14.4" customHeight="1" x14ac:dyDescent="0.3">
      <c r="A944" s="737" t="s">
        <v>606</v>
      </c>
      <c r="B944" s="738" t="s">
        <v>2778</v>
      </c>
      <c r="C944" s="739" t="s">
        <v>637</v>
      </c>
      <c r="D944" s="740" t="s">
        <v>638</v>
      </c>
      <c r="E944" s="739" t="s">
        <v>652</v>
      </c>
      <c r="F944" s="740" t="s">
        <v>2779</v>
      </c>
      <c r="G944" s="739" t="s">
        <v>660</v>
      </c>
      <c r="H944" s="739" t="s">
        <v>1083</v>
      </c>
      <c r="I944" s="739" t="s">
        <v>1084</v>
      </c>
      <c r="J944" s="739" t="s">
        <v>1085</v>
      </c>
      <c r="K944" s="739" t="s">
        <v>1086</v>
      </c>
      <c r="L944" s="741">
        <v>1704.5600000000004</v>
      </c>
      <c r="M944" s="741">
        <v>4</v>
      </c>
      <c r="N944" s="742">
        <v>6818.2400000000016</v>
      </c>
    </row>
    <row r="945" spans="1:14" ht="14.4" customHeight="1" x14ac:dyDescent="0.3">
      <c r="A945" s="737" t="s">
        <v>606</v>
      </c>
      <c r="B945" s="738" t="s">
        <v>2778</v>
      </c>
      <c r="C945" s="739" t="s">
        <v>637</v>
      </c>
      <c r="D945" s="740" t="s">
        <v>638</v>
      </c>
      <c r="E945" s="739" t="s">
        <v>652</v>
      </c>
      <c r="F945" s="740" t="s">
        <v>2779</v>
      </c>
      <c r="G945" s="739" t="s">
        <v>660</v>
      </c>
      <c r="H945" s="739" t="s">
        <v>2032</v>
      </c>
      <c r="I945" s="739" t="s">
        <v>2033</v>
      </c>
      <c r="J945" s="739" t="s">
        <v>2034</v>
      </c>
      <c r="K945" s="739" t="s">
        <v>2035</v>
      </c>
      <c r="L945" s="741">
        <v>91.110000000000014</v>
      </c>
      <c r="M945" s="741">
        <v>1</v>
      </c>
      <c r="N945" s="742">
        <v>91.110000000000014</v>
      </c>
    </row>
    <row r="946" spans="1:14" ht="14.4" customHeight="1" x14ac:dyDescent="0.3">
      <c r="A946" s="737" t="s">
        <v>606</v>
      </c>
      <c r="B946" s="738" t="s">
        <v>2778</v>
      </c>
      <c r="C946" s="739" t="s">
        <v>637</v>
      </c>
      <c r="D946" s="740" t="s">
        <v>638</v>
      </c>
      <c r="E946" s="739" t="s">
        <v>652</v>
      </c>
      <c r="F946" s="740" t="s">
        <v>2779</v>
      </c>
      <c r="G946" s="739" t="s">
        <v>660</v>
      </c>
      <c r="H946" s="739" t="s">
        <v>1087</v>
      </c>
      <c r="I946" s="739" t="s">
        <v>1088</v>
      </c>
      <c r="J946" s="739" t="s">
        <v>1089</v>
      </c>
      <c r="K946" s="739" t="s">
        <v>1090</v>
      </c>
      <c r="L946" s="741">
        <v>188.8800723776381</v>
      </c>
      <c r="M946" s="741">
        <v>20</v>
      </c>
      <c r="N946" s="742">
        <v>3777.6014475527622</v>
      </c>
    </row>
    <row r="947" spans="1:14" ht="14.4" customHeight="1" x14ac:dyDescent="0.3">
      <c r="A947" s="737" t="s">
        <v>606</v>
      </c>
      <c r="B947" s="738" t="s">
        <v>2778</v>
      </c>
      <c r="C947" s="739" t="s">
        <v>637</v>
      </c>
      <c r="D947" s="740" t="s">
        <v>638</v>
      </c>
      <c r="E947" s="739" t="s">
        <v>652</v>
      </c>
      <c r="F947" s="740" t="s">
        <v>2779</v>
      </c>
      <c r="G947" s="739" t="s">
        <v>660</v>
      </c>
      <c r="H947" s="739" t="s">
        <v>738</v>
      </c>
      <c r="I947" s="739" t="s">
        <v>739</v>
      </c>
      <c r="J947" s="739" t="s">
        <v>740</v>
      </c>
      <c r="K947" s="739" t="s">
        <v>741</v>
      </c>
      <c r="L947" s="741">
        <v>104.91999999999999</v>
      </c>
      <c r="M947" s="741">
        <v>4</v>
      </c>
      <c r="N947" s="742">
        <v>419.67999999999995</v>
      </c>
    </row>
    <row r="948" spans="1:14" ht="14.4" customHeight="1" x14ac:dyDescent="0.3">
      <c r="A948" s="737" t="s">
        <v>606</v>
      </c>
      <c r="B948" s="738" t="s">
        <v>2778</v>
      </c>
      <c r="C948" s="739" t="s">
        <v>637</v>
      </c>
      <c r="D948" s="740" t="s">
        <v>638</v>
      </c>
      <c r="E948" s="739" t="s">
        <v>652</v>
      </c>
      <c r="F948" s="740" t="s">
        <v>2779</v>
      </c>
      <c r="G948" s="739" t="s">
        <v>660</v>
      </c>
      <c r="H948" s="739" t="s">
        <v>2036</v>
      </c>
      <c r="I948" s="739" t="s">
        <v>2037</v>
      </c>
      <c r="J948" s="739" t="s">
        <v>2038</v>
      </c>
      <c r="K948" s="739" t="s">
        <v>826</v>
      </c>
      <c r="L948" s="741">
        <v>20.758800000000001</v>
      </c>
      <c r="M948" s="741">
        <v>100</v>
      </c>
      <c r="N948" s="742">
        <v>2075.88</v>
      </c>
    </row>
    <row r="949" spans="1:14" ht="14.4" customHeight="1" x14ac:dyDescent="0.3">
      <c r="A949" s="737" t="s">
        <v>606</v>
      </c>
      <c r="B949" s="738" t="s">
        <v>2778</v>
      </c>
      <c r="C949" s="739" t="s">
        <v>637</v>
      </c>
      <c r="D949" s="740" t="s">
        <v>638</v>
      </c>
      <c r="E949" s="739" t="s">
        <v>652</v>
      </c>
      <c r="F949" s="740" t="s">
        <v>2779</v>
      </c>
      <c r="G949" s="739" t="s">
        <v>660</v>
      </c>
      <c r="H949" s="739" t="s">
        <v>1457</v>
      </c>
      <c r="I949" s="739" t="s">
        <v>714</v>
      </c>
      <c r="J949" s="739" t="s">
        <v>1458</v>
      </c>
      <c r="K949" s="739"/>
      <c r="L949" s="741">
        <v>30.88</v>
      </c>
      <c r="M949" s="741">
        <v>1</v>
      </c>
      <c r="N949" s="742">
        <v>30.88</v>
      </c>
    </row>
    <row r="950" spans="1:14" ht="14.4" customHeight="1" x14ac:dyDescent="0.3">
      <c r="A950" s="737" t="s">
        <v>606</v>
      </c>
      <c r="B950" s="738" t="s">
        <v>2778</v>
      </c>
      <c r="C950" s="739" t="s">
        <v>637</v>
      </c>
      <c r="D950" s="740" t="s">
        <v>638</v>
      </c>
      <c r="E950" s="739" t="s">
        <v>652</v>
      </c>
      <c r="F950" s="740" t="s">
        <v>2779</v>
      </c>
      <c r="G950" s="739" t="s">
        <v>660</v>
      </c>
      <c r="H950" s="739" t="s">
        <v>2452</v>
      </c>
      <c r="I950" s="739" t="s">
        <v>2452</v>
      </c>
      <c r="J950" s="739" t="s">
        <v>2453</v>
      </c>
      <c r="K950" s="739" t="s">
        <v>1981</v>
      </c>
      <c r="L950" s="741">
        <v>288.53000075400485</v>
      </c>
      <c r="M950" s="741">
        <v>4</v>
      </c>
      <c r="N950" s="742">
        <v>1154.1200030160194</v>
      </c>
    </row>
    <row r="951" spans="1:14" ht="14.4" customHeight="1" x14ac:dyDescent="0.3">
      <c r="A951" s="737" t="s">
        <v>606</v>
      </c>
      <c r="B951" s="738" t="s">
        <v>2778</v>
      </c>
      <c r="C951" s="739" t="s">
        <v>637</v>
      </c>
      <c r="D951" s="740" t="s">
        <v>638</v>
      </c>
      <c r="E951" s="739" t="s">
        <v>652</v>
      </c>
      <c r="F951" s="740" t="s">
        <v>2779</v>
      </c>
      <c r="G951" s="739" t="s">
        <v>660</v>
      </c>
      <c r="H951" s="739" t="s">
        <v>2454</v>
      </c>
      <c r="I951" s="739" t="s">
        <v>2454</v>
      </c>
      <c r="J951" s="739" t="s">
        <v>2455</v>
      </c>
      <c r="K951" s="739" t="s">
        <v>2456</v>
      </c>
      <c r="L951" s="741">
        <v>254.86000000000007</v>
      </c>
      <c r="M951" s="741">
        <v>1</v>
      </c>
      <c r="N951" s="742">
        <v>254.86000000000007</v>
      </c>
    </row>
    <row r="952" spans="1:14" ht="14.4" customHeight="1" x14ac:dyDescent="0.3">
      <c r="A952" s="737" t="s">
        <v>606</v>
      </c>
      <c r="B952" s="738" t="s">
        <v>2778</v>
      </c>
      <c r="C952" s="739" t="s">
        <v>637</v>
      </c>
      <c r="D952" s="740" t="s">
        <v>638</v>
      </c>
      <c r="E952" s="739" t="s">
        <v>652</v>
      </c>
      <c r="F952" s="740" t="s">
        <v>2779</v>
      </c>
      <c r="G952" s="739" t="s">
        <v>660</v>
      </c>
      <c r="H952" s="739" t="s">
        <v>2457</v>
      </c>
      <c r="I952" s="739" t="s">
        <v>2458</v>
      </c>
      <c r="J952" s="739" t="s">
        <v>2459</v>
      </c>
      <c r="K952" s="739" t="s">
        <v>685</v>
      </c>
      <c r="L952" s="741">
        <v>45.633116122118537</v>
      </c>
      <c r="M952" s="741">
        <v>16</v>
      </c>
      <c r="N952" s="742">
        <v>730.12985795389659</v>
      </c>
    </row>
    <row r="953" spans="1:14" ht="14.4" customHeight="1" x14ac:dyDescent="0.3">
      <c r="A953" s="737" t="s">
        <v>606</v>
      </c>
      <c r="B953" s="738" t="s">
        <v>2778</v>
      </c>
      <c r="C953" s="739" t="s">
        <v>637</v>
      </c>
      <c r="D953" s="740" t="s">
        <v>638</v>
      </c>
      <c r="E953" s="739" t="s">
        <v>652</v>
      </c>
      <c r="F953" s="740" t="s">
        <v>2779</v>
      </c>
      <c r="G953" s="739" t="s">
        <v>660</v>
      </c>
      <c r="H953" s="739" t="s">
        <v>1096</v>
      </c>
      <c r="I953" s="739" t="s">
        <v>1097</v>
      </c>
      <c r="J953" s="739" t="s">
        <v>1098</v>
      </c>
      <c r="K953" s="739" t="s">
        <v>1099</v>
      </c>
      <c r="L953" s="741">
        <v>151.04</v>
      </c>
      <c r="M953" s="741">
        <v>6</v>
      </c>
      <c r="N953" s="742">
        <v>906.24</v>
      </c>
    </row>
    <row r="954" spans="1:14" ht="14.4" customHeight="1" x14ac:dyDescent="0.3">
      <c r="A954" s="737" t="s">
        <v>606</v>
      </c>
      <c r="B954" s="738" t="s">
        <v>2778</v>
      </c>
      <c r="C954" s="739" t="s">
        <v>637</v>
      </c>
      <c r="D954" s="740" t="s">
        <v>638</v>
      </c>
      <c r="E954" s="739" t="s">
        <v>652</v>
      </c>
      <c r="F954" s="740" t="s">
        <v>2779</v>
      </c>
      <c r="G954" s="739" t="s">
        <v>660</v>
      </c>
      <c r="H954" s="739" t="s">
        <v>746</v>
      </c>
      <c r="I954" s="739" t="s">
        <v>747</v>
      </c>
      <c r="J954" s="739" t="s">
        <v>748</v>
      </c>
      <c r="K954" s="739" t="s">
        <v>749</v>
      </c>
      <c r="L954" s="741">
        <v>254.97999803938299</v>
      </c>
      <c r="M954" s="741">
        <v>11</v>
      </c>
      <c r="N954" s="742">
        <v>2804.7799784332128</v>
      </c>
    </row>
    <row r="955" spans="1:14" ht="14.4" customHeight="1" x14ac:dyDescent="0.3">
      <c r="A955" s="737" t="s">
        <v>606</v>
      </c>
      <c r="B955" s="738" t="s">
        <v>2778</v>
      </c>
      <c r="C955" s="739" t="s">
        <v>637</v>
      </c>
      <c r="D955" s="740" t="s">
        <v>638</v>
      </c>
      <c r="E955" s="739" t="s">
        <v>652</v>
      </c>
      <c r="F955" s="740" t="s">
        <v>2779</v>
      </c>
      <c r="G955" s="739" t="s">
        <v>660</v>
      </c>
      <c r="H955" s="739" t="s">
        <v>2054</v>
      </c>
      <c r="I955" s="739" t="s">
        <v>2055</v>
      </c>
      <c r="J955" s="739" t="s">
        <v>2056</v>
      </c>
      <c r="K955" s="739" t="s">
        <v>2057</v>
      </c>
      <c r="L955" s="741">
        <v>950.23607339049306</v>
      </c>
      <c r="M955" s="741">
        <v>3</v>
      </c>
      <c r="N955" s="742">
        <v>2850.7082201714793</v>
      </c>
    </row>
    <row r="956" spans="1:14" ht="14.4" customHeight="1" x14ac:dyDescent="0.3">
      <c r="A956" s="737" t="s">
        <v>606</v>
      </c>
      <c r="B956" s="738" t="s">
        <v>2778</v>
      </c>
      <c r="C956" s="739" t="s">
        <v>637</v>
      </c>
      <c r="D956" s="740" t="s">
        <v>638</v>
      </c>
      <c r="E956" s="739" t="s">
        <v>652</v>
      </c>
      <c r="F956" s="740" t="s">
        <v>2779</v>
      </c>
      <c r="G956" s="739" t="s">
        <v>660</v>
      </c>
      <c r="H956" s="739" t="s">
        <v>2460</v>
      </c>
      <c r="I956" s="739" t="s">
        <v>2461</v>
      </c>
      <c r="J956" s="739" t="s">
        <v>2462</v>
      </c>
      <c r="K956" s="739" t="s">
        <v>2463</v>
      </c>
      <c r="L956" s="741">
        <v>1333.0899999999997</v>
      </c>
      <c r="M956" s="741">
        <v>1</v>
      </c>
      <c r="N956" s="742">
        <v>1333.0899999999997</v>
      </c>
    </row>
    <row r="957" spans="1:14" ht="14.4" customHeight="1" x14ac:dyDescent="0.3">
      <c r="A957" s="737" t="s">
        <v>606</v>
      </c>
      <c r="B957" s="738" t="s">
        <v>2778</v>
      </c>
      <c r="C957" s="739" t="s">
        <v>637</v>
      </c>
      <c r="D957" s="740" t="s">
        <v>638</v>
      </c>
      <c r="E957" s="739" t="s">
        <v>652</v>
      </c>
      <c r="F957" s="740" t="s">
        <v>2779</v>
      </c>
      <c r="G957" s="739" t="s">
        <v>660</v>
      </c>
      <c r="H957" s="739" t="s">
        <v>1475</v>
      </c>
      <c r="I957" s="739" t="s">
        <v>1476</v>
      </c>
      <c r="J957" s="739" t="s">
        <v>1477</v>
      </c>
      <c r="K957" s="739" t="s">
        <v>1478</v>
      </c>
      <c r="L957" s="741">
        <v>1037.7478592889233</v>
      </c>
      <c r="M957" s="741">
        <v>8</v>
      </c>
      <c r="N957" s="742">
        <v>8301.9828743113867</v>
      </c>
    </row>
    <row r="958" spans="1:14" ht="14.4" customHeight="1" x14ac:dyDescent="0.3">
      <c r="A958" s="737" t="s">
        <v>606</v>
      </c>
      <c r="B958" s="738" t="s">
        <v>2778</v>
      </c>
      <c r="C958" s="739" t="s">
        <v>637</v>
      </c>
      <c r="D958" s="740" t="s">
        <v>638</v>
      </c>
      <c r="E958" s="739" t="s">
        <v>652</v>
      </c>
      <c r="F958" s="740" t="s">
        <v>2779</v>
      </c>
      <c r="G958" s="739" t="s">
        <v>660</v>
      </c>
      <c r="H958" s="739" t="s">
        <v>2464</v>
      </c>
      <c r="I958" s="739" t="s">
        <v>2465</v>
      </c>
      <c r="J958" s="739" t="s">
        <v>1353</v>
      </c>
      <c r="K958" s="739" t="s">
        <v>2466</v>
      </c>
      <c r="L958" s="741">
        <v>85.749299916106438</v>
      </c>
      <c r="M958" s="741">
        <v>10</v>
      </c>
      <c r="N958" s="742">
        <v>857.4929991610644</v>
      </c>
    </row>
    <row r="959" spans="1:14" ht="14.4" customHeight="1" x14ac:dyDescent="0.3">
      <c r="A959" s="737" t="s">
        <v>606</v>
      </c>
      <c r="B959" s="738" t="s">
        <v>2778</v>
      </c>
      <c r="C959" s="739" t="s">
        <v>637</v>
      </c>
      <c r="D959" s="740" t="s">
        <v>638</v>
      </c>
      <c r="E959" s="739" t="s">
        <v>652</v>
      </c>
      <c r="F959" s="740" t="s">
        <v>2779</v>
      </c>
      <c r="G959" s="739" t="s">
        <v>660</v>
      </c>
      <c r="H959" s="739" t="s">
        <v>2467</v>
      </c>
      <c r="I959" s="739" t="s">
        <v>2468</v>
      </c>
      <c r="J959" s="739" t="s">
        <v>2469</v>
      </c>
      <c r="K959" s="739" t="s">
        <v>2470</v>
      </c>
      <c r="L959" s="741">
        <v>57.940000000000033</v>
      </c>
      <c r="M959" s="741">
        <v>6</v>
      </c>
      <c r="N959" s="742">
        <v>347.64000000000021</v>
      </c>
    </row>
    <row r="960" spans="1:14" ht="14.4" customHeight="1" x14ac:dyDescent="0.3">
      <c r="A960" s="737" t="s">
        <v>606</v>
      </c>
      <c r="B960" s="738" t="s">
        <v>2778</v>
      </c>
      <c r="C960" s="739" t="s">
        <v>637</v>
      </c>
      <c r="D960" s="740" t="s">
        <v>638</v>
      </c>
      <c r="E960" s="739" t="s">
        <v>652</v>
      </c>
      <c r="F960" s="740" t="s">
        <v>2779</v>
      </c>
      <c r="G960" s="739" t="s">
        <v>660</v>
      </c>
      <c r="H960" s="739" t="s">
        <v>1102</v>
      </c>
      <c r="I960" s="739" t="s">
        <v>1103</v>
      </c>
      <c r="J960" s="739" t="s">
        <v>1104</v>
      </c>
      <c r="K960" s="739" t="s">
        <v>865</v>
      </c>
      <c r="L960" s="741">
        <v>55.349999999999994</v>
      </c>
      <c r="M960" s="741">
        <v>9</v>
      </c>
      <c r="N960" s="742">
        <v>498.14999999999992</v>
      </c>
    </row>
    <row r="961" spans="1:14" ht="14.4" customHeight="1" x14ac:dyDescent="0.3">
      <c r="A961" s="737" t="s">
        <v>606</v>
      </c>
      <c r="B961" s="738" t="s">
        <v>2778</v>
      </c>
      <c r="C961" s="739" t="s">
        <v>637</v>
      </c>
      <c r="D961" s="740" t="s">
        <v>638</v>
      </c>
      <c r="E961" s="739" t="s">
        <v>652</v>
      </c>
      <c r="F961" s="740" t="s">
        <v>2779</v>
      </c>
      <c r="G961" s="739" t="s">
        <v>660</v>
      </c>
      <c r="H961" s="739" t="s">
        <v>754</v>
      </c>
      <c r="I961" s="739" t="s">
        <v>755</v>
      </c>
      <c r="J961" s="739" t="s">
        <v>756</v>
      </c>
      <c r="K961" s="739" t="s">
        <v>757</v>
      </c>
      <c r="L961" s="741">
        <v>29.920000000000023</v>
      </c>
      <c r="M961" s="741">
        <v>2</v>
      </c>
      <c r="N961" s="742">
        <v>59.840000000000046</v>
      </c>
    </row>
    <row r="962" spans="1:14" ht="14.4" customHeight="1" x14ac:dyDescent="0.3">
      <c r="A962" s="737" t="s">
        <v>606</v>
      </c>
      <c r="B962" s="738" t="s">
        <v>2778</v>
      </c>
      <c r="C962" s="739" t="s">
        <v>637</v>
      </c>
      <c r="D962" s="740" t="s">
        <v>638</v>
      </c>
      <c r="E962" s="739" t="s">
        <v>652</v>
      </c>
      <c r="F962" s="740" t="s">
        <v>2779</v>
      </c>
      <c r="G962" s="739" t="s">
        <v>660</v>
      </c>
      <c r="H962" s="739" t="s">
        <v>2471</v>
      </c>
      <c r="I962" s="739" t="s">
        <v>2472</v>
      </c>
      <c r="J962" s="739" t="s">
        <v>2473</v>
      </c>
      <c r="K962" s="739" t="s">
        <v>2474</v>
      </c>
      <c r="L962" s="741">
        <v>186.35000000000005</v>
      </c>
      <c r="M962" s="741">
        <v>5</v>
      </c>
      <c r="N962" s="742">
        <v>931.75000000000023</v>
      </c>
    </row>
    <row r="963" spans="1:14" ht="14.4" customHeight="1" x14ac:dyDescent="0.3">
      <c r="A963" s="737" t="s">
        <v>606</v>
      </c>
      <c r="B963" s="738" t="s">
        <v>2778</v>
      </c>
      <c r="C963" s="739" t="s">
        <v>637</v>
      </c>
      <c r="D963" s="740" t="s">
        <v>638</v>
      </c>
      <c r="E963" s="739" t="s">
        <v>652</v>
      </c>
      <c r="F963" s="740" t="s">
        <v>2779</v>
      </c>
      <c r="G963" s="739" t="s">
        <v>660</v>
      </c>
      <c r="H963" s="739" t="s">
        <v>1113</v>
      </c>
      <c r="I963" s="739" t="s">
        <v>714</v>
      </c>
      <c r="J963" s="739" t="s">
        <v>1114</v>
      </c>
      <c r="K963" s="739"/>
      <c r="L963" s="741">
        <v>53.532708013041756</v>
      </c>
      <c r="M963" s="741">
        <v>70</v>
      </c>
      <c r="N963" s="742">
        <v>3747.2895609129228</v>
      </c>
    </row>
    <row r="964" spans="1:14" ht="14.4" customHeight="1" x14ac:dyDescent="0.3">
      <c r="A964" s="737" t="s">
        <v>606</v>
      </c>
      <c r="B964" s="738" t="s">
        <v>2778</v>
      </c>
      <c r="C964" s="739" t="s">
        <v>637</v>
      </c>
      <c r="D964" s="740" t="s">
        <v>638</v>
      </c>
      <c r="E964" s="739" t="s">
        <v>652</v>
      </c>
      <c r="F964" s="740" t="s">
        <v>2779</v>
      </c>
      <c r="G964" s="739" t="s">
        <v>660</v>
      </c>
      <c r="H964" s="739" t="s">
        <v>1115</v>
      </c>
      <c r="I964" s="739" t="s">
        <v>1116</v>
      </c>
      <c r="J964" s="739" t="s">
        <v>1117</v>
      </c>
      <c r="K964" s="739" t="s">
        <v>1118</v>
      </c>
      <c r="L964" s="741">
        <v>31.506666666666661</v>
      </c>
      <c r="M964" s="741">
        <v>3</v>
      </c>
      <c r="N964" s="742">
        <v>94.519999999999982</v>
      </c>
    </row>
    <row r="965" spans="1:14" ht="14.4" customHeight="1" x14ac:dyDescent="0.3">
      <c r="A965" s="737" t="s">
        <v>606</v>
      </c>
      <c r="B965" s="738" t="s">
        <v>2778</v>
      </c>
      <c r="C965" s="739" t="s">
        <v>637</v>
      </c>
      <c r="D965" s="740" t="s">
        <v>638</v>
      </c>
      <c r="E965" s="739" t="s">
        <v>652</v>
      </c>
      <c r="F965" s="740" t="s">
        <v>2779</v>
      </c>
      <c r="G965" s="739" t="s">
        <v>660</v>
      </c>
      <c r="H965" s="739" t="s">
        <v>1119</v>
      </c>
      <c r="I965" s="739" t="s">
        <v>1120</v>
      </c>
      <c r="J965" s="739" t="s">
        <v>1121</v>
      </c>
      <c r="K965" s="739" t="s">
        <v>1122</v>
      </c>
      <c r="L965" s="741">
        <v>149.58354597314931</v>
      </c>
      <c r="M965" s="741">
        <v>17</v>
      </c>
      <c r="N965" s="742">
        <v>2542.9202815435383</v>
      </c>
    </row>
    <row r="966" spans="1:14" ht="14.4" customHeight="1" x14ac:dyDescent="0.3">
      <c r="A966" s="737" t="s">
        <v>606</v>
      </c>
      <c r="B966" s="738" t="s">
        <v>2778</v>
      </c>
      <c r="C966" s="739" t="s">
        <v>637</v>
      </c>
      <c r="D966" s="740" t="s">
        <v>638</v>
      </c>
      <c r="E966" s="739" t="s">
        <v>652</v>
      </c>
      <c r="F966" s="740" t="s">
        <v>2779</v>
      </c>
      <c r="G966" s="739" t="s">
        <v>660</v>
      </c>
      <c r="H966" s="739" t="s">
        <v>758</v>
      </c>
      <c r="I966" s="739" t="s">
        <v>758</v>
      </c>
      <c r="J966" s="739" t="s">
        <v>759</v>
      </c>
      <c r="K966" s="739" t="s">
        <v>760</v>
      </c>
      <c r="L966" s="741">
        <v>75.569999999999993</v>
      </c>
      <c r="M966" s="741">
        <v>6</v>
      </c>
      <c r="N966" s="742">
        <v>453.41999999999996</v>
      </c>
    </row>
    <row r="967" spans="1:14" ht="14.4" customHeight="1" x14ac:dyDescent="0.3">
      <c r="A967" s="737" t="s">
        <v>606</v>
      </c>
      <c r="B967" s="738" t="s">
        <v>2778</v>
      </c>
      <c r="C967" s="739" t="s">
        <v>637</v>
      </c>
      <c r="D967" s="740" t="s">
        <v>638</v>
      </c>
      <c r="E967" s="739" t="s">
        <v>652</v>
      </c>
      <c r="F967" s="740" t="s">
        <v>2779</v>
      </c>
      <c r="G967" s="739" t="s">
        <v>660</v>
      </c>
      <c r="H967" s="739" t="s">
        <v>1494</v>
      </c>
      <c r="I967" s="739" t="s">
        <v>1495</v>
      </c>
      <c r="J967" s="739" t="s">
        <v>748</v>
      </c>
      <c r="K967" s="739" t="s">
        <v>1496</v>
      </c>
      <c r="L967" s="741">
        <v>48.4</v>
      </c>
      <c r="M967" s="741">
        <v>10</v>
      </c>
      <c r="N967" s="742">
        <v>484</v>
      </c>
    </row>
    <row r="968" spans="1:14" ht="14.4" customHeight="1" x14ac:dyDescent="0.3">
      <c r="A968" s="737" t="s">
        <v>606</v>
      </c>
      <c r="B968" s="738" t="s">
        <v>2778</v>
      </c>
      <c r="C968" s="739" t="s">
        <v>637</v>
      </c>
      <c r="D968" s="740" t="s">
        <v>638</v>
      </c>
      <c r="E968" s="739" t="s">
        <v>652</v>
      </c>
      <c r="F968" s="740" t="s">
        <v>2779</v>
      </c>
      <c r="G968" s="739" t="s">
        <v>660</v>
      </c>
      <c r="H968" s="739" t="s">
        <v>1497</v>
      </c>
      <c r="I968" s="739" t="s">
        <v>1498</v>
      </c>
      <c r="J968" s="739" t="s">
        <v>1499</v>
      </c>
      <c r="K968" s="739" t="s">
        <v>1500</v>
      </c>
      <c r="L968" s="741">
        <v>57.226666666666688</v>
      </c>
      <c r="M968" s="741">
        <v>3</v>
      </c>
      <c r="N968" s="742">
        <v>171.68000000000006</v>
      </c>
    </row>
    <row r="969" spans="1:14" ht="14.4" customHeight="1" x14ac:dyDescent="0.3">
      <c r="A969" s="737" t="s">
        <v>606</v>
      </c>
      <c r="B969" s="738" t="s">
        <v>2778</v>
      </c>
      <c r="C969" s="739" t="s">
        <v>637</v>
      </c>
      <c r="D969" s="740" t="s">
        <v>638</v>
      </c>
      <c r="E969" s="739" t="s">
        <v>652</v>
      </c>
      <c r="F969" s="740" t="s">
        <v>2779</v>
      </c>
      <c r="G969" s="739" t="s">
        <v>660</v>
      </c>
      <c r="H969" s="739" t="s">
        <v>765</v>
      </c>
      <c r="I969" s="739" t="s">
        <v>714</v>
      </c>
      <c r="J969" s="739" t="s">
        <v>766</v>
      </c>
      <c r="K969" s="739" t="s">
        <v>767</v>
      </c>
      <c r="L969" s="741">
        <v>23.700452952338921</v>
      </c>
      <c r="M969" s="741">
        <v>78</v>
      </c>
      <c r="N969" s="742">
        <v>1848.6353302824359</v>
      </c>
    </row>
    <row r="970" spans="1:14" ht="14.4" customHeight="1" x14ac:dyDescent="0.3">
      <c r="A970" s="737" t="s">
        <v>606</v>
      </c>
      <c r="B970" s="738" t="s">
        <v>2778</v>
      </c>
      <c r="C970" s="739" t="s">
        <v>637</v>
      </c>
      <c r="D970" s="740" t="s">
        <v>638</v>
      </c>
      <c r="E970" s="739" t="s">
        <v>652</v>
      </c>
      <c r="F970" s="740" t="s">
        <v>2779</v>
      </c>
      <c r="G970" s="739" t="s">
        <v>660</v>
      </c>
      <c r="H970" s="739" t="s">
        <v>2068</v>
      </c>
      <c r="I970" s="739" t="s">
        <v>2069</v>
      </c>
      <c r="J970" s="739" t="s">
        <v>2070</v>
      </c>
      <c r="K970" s="739" t="s">
        <v>2071</v>
      </c>
      <c r="L970" s="741">
        <v>111.52</v>
      </c>
      <c r="M970" s="741">
        <v>6</v>
      </c>
      <c r="N970" s="742">
        <v>669.12</v>
      </c>
    </row>
    <row r="971" spans="1:14" ht="14.4" customHeight="1" x14ac:dyDescent="0.3">
      <c r="A971" s="737" t="s">
        <v>606</v>
      </c>
      <c r="B971" s="738" t="s">
        <v>2778</v>
      </c>
      <c r="C971" s="739" t="s">
        <v>637</v>
      </c>
      <c r="D971" s="740" t="s">
        <v>638</v>
      </c>
      <c r="E971" s="739" t="s">
        <v>652</v>
      </c>
      <c r="F971" s="740" t="s">
        <v>2779</v>
      </c>
      <c r="G971" s="739" t="s">
        <v>660</v>
      </c>
      <c r="H971" s="739" t="s">
        <v>2475</v>
      </c>
      <c r="I971" s="739" t="s">
        <v>2476</v>
      </c>
      <c r="J971" s="739" t="s">
        <v>2477</v>
      </c>
      <c r="K971" s="739" t="s">
        <v>1921</v>
      </c>
      <c r="L971" s="741">
        <v>92.63</v>
      </c>
      <c r="M971" s="741">
        <v>1</v>
      </c>
      <c r="N971" s="742">
        <v>92.63</v>
      </c>
    </row>
    <row r="972" spans="1:14" ht="14.4" customHeight="1" x14ac:dyDescent="0.3">
      <c r="A972" s="737" t="s">
        <v>606</v>
      </c>
      <c r="B972" s="738" t="s">
        <v>2778</v>
      </c>
      <c r="C972" s="739" t="s">
        <v>637</v>
      </c>
      <c r="D972" s="740" t="s">
        <v>638</v>
      </c>
      <c r="E972" s="739" t="s">
        <v>652</v>
      </c>
      <c r="F972" s="740" t="s">
        <v>2779</v>
      </c>
      <c r="G972" s="739" t="s">
        <v>660</v>
      </c>
      <c r="H972" s="739" t="s">
        <v>2478</v>
      </c>
      <c r="I972" s="739" t="s">
        <v>2479</v>
      </c>
      <c r="J972" s="739" t="s">
        <v>1398</v>
      </c>
      <c r="K972" s="739" t="s">
        <v>753</v>
      </c>
      <c r="L972" s="741">
        <v>37.659999999999997</v>
      </c>
      <c r="M972" s="741">
        <v>10</v>
      </c>
      <c r="N972" s="742">
        <v>376.59999999999997</v>
      </c>
    </row>
    <row r="973" spans="1:14" ht="14.4" customHeight="1" x14ac:dyDescent="0.3">
      <c r="A973" s="737" t="s">
        <v>606</v>
      </c>
      <c r="B973" s="738" t="s">
        <v>2778</v>
      </c>
      <c r="C973" s="739" t="s">
        <v>637</v>
      </c>
      <c r="D973" s="740" t="s">
        <v>638</v>
      </c>
      <c r="E973" s="739" t="s">
        <v>652</v>
      </c>
      <c r="F973" s="740" t="s">
        <v>2779</v>
      </c>
      <c r="G973" s="739" t="s">
        <v>660</v>
      </c>
      <c r="H973" s="739" t="s">
        <v>2480</v>
      </c>
      <c r="I973" s="739" t="s">
        <v>2481</v>
      </c>
      <c r="J973" s="739" t="s">
        <v>2482</v>
      </c>
      <c r="K973" s="739" t="s">
        <v>2483</v>
      </c>
      <c r="L973" s="741">
        <v>33.89</v>
      </c>
      <c r="M973" s="741">
        <v>2</v>
      </c>
      <c r="N973" s="742">
        <v>67.78</v>
      </c>
    </row>
    <row r="974" spans="1:14" ht="14.4" customHeight="1" x14ac:dyDescent="0.3">
      <c r="A974" s="737" t="s">
        <v>606</v>
      </c>
      <c r="B974" s="738" t="s">
        <v>2778</v>
      </c>
      <c r="C974" s="739" t="s">
        <v>637</v>
      </c>
      <c r="D974" s="740" t="s">
        <v>638</v>
      </c>
      <c r="E974" s="739" t="s">
        <v>652</v>
      </c>
      <c r="F974" s="740" t="s">
        <v>2779</v>
      </c>
      <c r="G974" s="739" t="s">
        <v>660</v>
      </c>
      <c r="H974" s="739" t="s">
        <v>2484</v>
      </c>
      <c r="I974" s="739" t="s">
        <v>2485</v>
      </c>
      <c r="J974" s="739" t="s">
        <v>2486</v>
      </c>
      <c r="K974" s="739" t="s">
        <v>2487</v>
      </c>
      <c r="L974" s="741">
        <v>88.070000000000007</v>
      </c>
      <c r="M974" s="741">
        <v>3</v>
      </c>
      <c r="N974" s="742">
        <v>264.21000000000004</v>
      </c>
    </row>
    <row r="975" spans="1:14" ht="14.4" customHeight="1" x14ac:dyDescent="0.3">
      <c r="A975" s="737" t="s">
        <v>606</v>
      </c>
      <c r="B975" s="738" t="s">
        <v>2778</v>
      </c>
      <c r="C975" s="739" t="s">
        <v>637</v>
      </c>
      <c r="D975" s="740" t="s">
        <v>638</v>
      </c>
      <c r="E975" s="739" t="s">
        <v>652</v>
      </c>
      <c r="F975" s="740" t="s">
        <v>2779</v>
      </c>
      <c r="G975" s="739" t="s">
        <v>660</v>
      </c>
      <c r="H975" s="739" t="s">
        <v>2072</v>
      </c>
      <c r="I975" s="739" t="s">
        <v>2073</v>
      </c>
      <c r="J975" s="739" t="s">
        <v>2074</v>
      </c>
      <c r="K975" s="739" t="s">
        <v>2075</v>
      </c>
      <c r="L975" s="741">
        <v>382.10941530747374</v>
      </c>
      <c r="M975" s="741">
        <v>10</v>
      </c>
      <c r="N975" s="742">
        <v>3821.0941530747373</v>
      </c>
    </row>
    <row r="976" spans="1:14" ht="14.4" customHeight="1" x14ac:dyDescent="0.3">
      <c r="A976" s="737" t="s">
        <v>606</v>
      </c>
      <c r="B976" s="738" t="s">
        <v>2778</v>
      </c>
      <c r="C976" s="739" t="s">
        <v>637</v>
      </c>
      <c r="D976" s="740" t="s">
        <v>638</v>
      </c>
      <c r="E976" s="739" t="s">
        <v>652</v>
      </c>
      <c r="F976" s="740" t="s">
        <v>2779</v>
      </c>
      <c r="G976" s="739" t="s">
        <v>660</v>
      </c>
      <c r="H976" s="739" t="s">
        <v>772</v>
      </c>
      <c r="I976" s="739" t="s">
        <v>773</v>
      </c>
      <c r="J976" s="739" t="s">
        <v>774</v>
      </c>
      <c r="K976" s="739" t="s">
        <v>775</v>
      </c>
      <c r="L976" s="741">
        <v>89.240000000000009</v>
      </c>
      <c r="M976" s="741">
        <v>1</v>
      </c>
      <c r="N976" s="742">
        <v>89.240000000000009</v>
      </c>
    </row>
    <row r="977" spans="1:14" ht="14.4" customHeight="1" x14ac:dyDescent="0.3">
      <c r="A977" s="737" t="s">
        <v>606</v>
      </c>
      <c r="B977" s="738" t="s">
        <v>2778</v>
      </c>
      <c r="C977" s="739" t="s">
        <v>637</v>
      </c>
      <c r="D977" s="740" t="s">
        <v>638</v>
      </c>
      <c r="E977" s="739" t="s">
        <v>652</v>
      </c>
      <c r="F977" s="740" t="s">
        <v>2779</v>
      </c>
      <c r="G977" s="739" t="s">
        <v>660</v>
      </c>
      <c r="H977" s="739" t="s">
        <v>1137</v>
      </c>
      <c r="I977" s="739" t="s">
        <v>1138</v>
      </c>
      <c r="J977" s="739" t="s">
        <v>1139</v>
      </c>
      <c r="K977" s="739"/>
      <c r="L977" s="741">
        <v>116.34</v>
      </c>
      <c r="M977" s="741">
        <v>2</v>
      </c>
      <c r="N977" s="742">
        <v>232.68</v>
      </c>
    </row>
    <row r="978" spans="1:14" ht="14.4" customHeight="1" x14ac:dyDescent="0.3">
      <c r="A978" s="737" t="s">
        <v>606</v>
      </c>
      <c r="B978" s="738" t="s">
        <v>2778</v>
      </c>
      <c r="C978" s="739" t="s">
        <v>637</v>
      </c>
      <c r="D978" s="740" t="s">
        <v>638</v>
      </c>
      <c r="E978" s="739" t="s">
        <v>652</v>
      </c>
      <c r="F978" s="740" t="s">
        <v>2779</v>
      </c>
      <c r="G978" s="739" t="s">
        <v>660</v>
      </c>
      <c r="H978" s="739" t="s">
        <v>1515</v>
      </c>
      <c r="I978" s="739" t="s">
        <v>1516</v>
      </c>
      <c r="J978" s="739" t="s">
        <v>1517</v>
      </c>
      <c r="K978" s="739" t="s">
        <v>1518</v>
      </c>
      <c r="L978" s="741">
        <v>88.83</v>
      </c>
      <c r="M978" s="741">
        <v>5</v>
      </c>
      <c r="N978" s="742">
        <v>444.15</v>
      </c>
    </row>
    <row r="979" spans="1:14" ht="14.4" customHeight="1" x14ac:dyDescent="0.3">
      <c r="A979" s="737" t="s">
        <v>606</v>
      </c>
      <c r="B979" s="738" t="s">
        <v>2778</v>
      </c>
      <c r="C979" s="739" t="s">
        <v>637</v>
      </c>
      <c r="D979" s="740" t="s">
        <v>638</v>
      </c>
      <c r="E979" s="739" t="s">
        <v>652</v>
      </c>
      <c r="F979" s="740" t="s">
        <v>2779</v>
      </c>
      <c r="G979" s="739" t="s">
        <v>660</v>
      </c>
      <c r="H979" s="739" t="s">
        <v>2488</v>
      </c>
      <c r="I979" s="739" t="s">
        <v>2489</v>
      </c>
      <c r="J979" s="739" t="s">
        <v>2490</v>
      </c>
      <c r="K979" s="739" t="s">
        <v>2491</v>
      </c>
      <c r="L979" s="741">
        <v>60.749999999999986</v>
      </c>
      <c r="M979" s="741">
        <v>1</v>
      </c>
      <c r="N979" s="742">
        <v>60.749999999999986</v>
      </c>
    </row>
    <row r="980" spans="1:14" ht="14.4" customHeight="1" x14ac:dyDescent="0.3">
      <c r="A980" s="737" t="s">
        <v>606</v>
      </c>
      <c r="B980" s="738" t="s">
        <v>2778</v>
      </c>
      <c r="C980" s="739" t="s">
        <v>637</v>
      </c>
      <c r="D980" s="740" t="s">
        <v>638</v>
      </c>
      <c r="E980" s="739" t="s">
        <v>652</v>
      </c>
      <c r="F980" s="740" t="s">
        <v>2779</v>
      </c>
      <c r="G980" s="739" t="s">
        <v>660</v>
      </c>
      <c r="H980" s="739" t="s">
        <v>776</v>
      </c>
      <c r="I980" s="739" t="s">
        <v>777</v>
      </c>
      <c r="J980" s="739" t="s">
        <v>778</v>
      </c>
      <c r="K980" s="739" t="s">
        <v>779</v>
      </c>
      <c r="L980" s="741">
        <v>69.819999999999993</v>
      </c>
      <c r="M980" s="741">
        <v>3</v>
      </c>
      <c r="N980" s="742">
        <v>209.45999999999998</v>
      </c>
    </row>
    <row r="981" spans="1:14" ht="14.4" customHeight="1" x14ac:dyDescent="0.3">
      <c r="A981" s="737" t="s">
        <v>606</v>
      </c>
      <c r="B981" s="738" t="s">
        <v>2778</v>
      </c>
      <c r="C981" s="739" t="s">
        <v>637</v>
      </c>
      <c r="D981" s="740" t="s">
        <v>638</v>
      </c>
      <c r="E981" s="739" t="s">
        <v>652</v>
      </c>
      <c r="F981" s="740" t="s">
        <v>2779</v>
      </c>
      <c r="G981" s="739" t="s">
        <v>660</v>
      </c>
      <c r="H981" s="739" t="s">
        <v>2492</v>
      </c>
      <c r="I981" s="739" t="s">
        <v>2493</v>
      </c>
      <c r="J981" s="739" t="s">
        <v>2494</v>
      </c>
      <c r="K981" s="739" t="s">
        <v>2495</v>
      </c>
      <c r="L981" s="741">
        <v>96.359999999999957</v>
      </c>
      <c r="M981" s="741">
        <v>1</v>
      </c>
      <c r="N981" s="742">
        <v>96.359999999999957</v>
      </c>
    </row>
    <row r="982" spans="1:14" ht="14.4" customHeight="1" x14ac:dyDescent="0.3">
      <c r="A982" s="737" t="s">
        <v>606</v>
      </c>
      <c r="B982" s="738" t="s">
        <v>2778</v>
      </c>
      <c r="C982" s="739" t="s">
        <v>637</v>
      </c>
      <c r="D982" s="740" t="s">
        <v>638</v>
      </c>
      <c r="E982" s="739" t="s">
        <v>652</v>
      </c>
      <c r="F982" s="740" t="s">
        <v>2779</v>
      </c>
      <c r="G982" s="739" t="s">
        <v>660</v>
      </c>
      <c r="H982" s="739" t="s">
        <v>2496</v>
      </c>
      <c r="I982" s="739" t="s">
        <v>2497</v>
      </c>
      <c r="J982" s="739" t="s">
        <v>2498</v>
      </c>
      <c r="K982" s="739" t="s">
        <v>2499</v>
      </c>
      <c r="L982" s="741">
        <v>34.330000000000005</v>
      </c>
      <c r="M982" s="741">
        <v>3</v>
      </c>
      <c r="N982" s="742">
        <v>102.99000000000001</v>
      </c>
    </row>
    <row r="983" spans="1:14" ht="14.4" customHeight="1" x14ac:dyDescent="0.3">
      <c r="A983" s="737" t="s">
        <v>606</v>
      </c>
      <c r="B983" s="738" t="s">
        <v>2778</v>
      </c>
      <c r="C983" s="739" t="s">
        <v>637</v>
      </c>
      <c r="D983" s="740" t="s">
        <v>638</v>
      </c>
      <c r="E983" s="739" t="s">
        <v>652</v>
      </c>
      <c r="F983" s="740" t="s">
        <v>2779</v>
      </c>
      <c r="G983" s="739" t="s">
        <v>660</v>
      </c>
      <c r="H983" s="739" t="s">
        <v>1533</v>
      </c>
      <c r="I983" s="739" t="s">
        <v>1534</v>
      </c>
      <c r="J983" s="739" t="s">
        <v>1535</v>
      </c>
      <c r="K983" s="739" t="s">
        <v>1536</v>
      </c>
      <c r="L983" s="741">
        <v>112.97</v>
      </c>
      <c r="M983" s="741">
        <v>2</v>
      </c>
      <c r="N983" s="742">
        <v>225.94</v>
      </c>
    </row>
    <row r="984" spans="1:14" ht="14.4" customHeight="1" x14ac:dyDescent="0.3">
      <c r="A984" s="737" t="s">
        <v>606</v>
      </c>
      <c r="B984" s="738" t="s">
        <v>2778</v>
      </c>
      <c r="C984" s="739" t="s">
        <v>637</v>
      </c>
      <c r="D984" s="740" t="s">
        <v>638</v>
      </c>
      <c r="E984" s="739" t="s">
        <v>652</v>
      </c>
      <c r="F984" s="740" t="s">
        <v>2779</v>
      </c>
      <c r="G984" s="739" t="s">
        <v>660</v>
      </c>
      <c r="H984" s="739" t="s">
        <v>784</v>
      </c>
      <c r="I984" s="739" t="s">
        <v>679</v>
      </c>
      <c r="J984" s="739" t="s">
        <v>785</v>
      </c>
      <c r="K984" s="739"/>
      <c r="L984" s="741">
        <v>365.42194921080636</v>
      </c>
      <c r="M984" s="741">
        <v>8</v>
      </c>
      <c r="N984" s="742">
        <v>2923.3755936864509</v>
      </c>
    </row>
    <row r="985" spans="1:14" ht="14.4" customHeight="1" x14ac:dyDescent="0.3">
      <c r="A985" s="737" t="s">
        <v>606</v>
      </c>
      <c r="B985" s="738" t="s">
        <v>2778</v>
      </c>
      <c r="C985" s="739" t="s">
        <v>637</v>
      </c>
      <c r="D985" s="740" t="s">
        <v>638</v>
      </c>
      <c r="E985" s="739" t="s">
        <v>652</v>
      </c>
      <c r="F985" s="740" t="s">
        <v>2779</v>
      </c>
      <c r="G985" s="739" t="s">
        <v>660</v>
      </c>
      <c r="H985" s="739" t="s">
        <v>2098</v>
      </c>
      <c r="I985" s="739" t="s">
        <v>714</v>
      </c>
      <c r="J985" s="739" t="s">
        <v>2099</v>
      </c>
      <c r="K985" s="739"/>
      <c r="L985" s="741">
        <v>147.5617634749504</v>
      </c>
      <c r="M985" s="741">
        <v>2</v>
      </c>
      <c r="N985" s="742">
        <v>295.12352694990079</v>
      </c>
    </row>
    <row r="986" spans="1:14" ht="14.4" customHeight="1" x14ac:dyDescent="0.3">
      <c r="A986" s="737" t="s">
        <v>606</v>
      </c>
      <c r="B986" s="738" t="s">
        <v>2778</v>
      </c>
      <c r="C986" s="739" t="s">
        <v>637</v>
      </c>
      <c r="D986" s="740" t="s">
        <v>638</v>
      </c>
      <c r="E986" s="739" t="s">
        <v>652</v>
      </c>
      <c r="F986" s="740" t="s">
        <v>2779</v>
      </c>
      <c r="G986" s="739" t="s">
        <v>660</v>
      </c>
      <c r="H986" s="739" t="s">
        <v>2500</v>
      </c>
      <c r="I986" s="739" t="s">
        <v>2501</v>
      </c>
      <c r="J986" s="739" t="s">
        <v>2502</v>
      </c>
      <c r="K986" s="739" t="s">
        <v>753</v>
      </c>
      <c r="L986" s="741">
        <v>612.61000000000013</v>
      </c>
      <c r="M986" s="741">
        <v>9</v>
      </c>
      <c r="N986" s="742">
        <v>5513.4900000000007</v>
      </c>
    </row>
    <row r="987" spans="1:14" ht="14.4" customHeight="1" x14ac:dyDescent="0.3">
      <c r="A987" s="737" t="s">
        <v>606</v>
      </c>
      <c r="B987" s="738" t="s">
        <v>2778</v>
      </c>
      <c r="C987" s="739" t="s">
        <v>637</v>
      </c>
      <c r="D987" s="740" t="s">
        <v>638</v>
      </c>
      <c r="E987" s="739" t="s">
        <v>652</v>
      </c>
      <c r="F987" s="740" t="s">
        <v>2779</v>
      </c>
      <c r="G987" s="739" t="s">
        <v>660</v>
      </c>
      <c r="H987" s="739" t="s">
        <v>2108</v>
      </c>
      <c r="I987" s="739" t="s">
        <v>2109</v>
      </c>
      <c r="J987" s="739" t="s">
        <v>2110</v>
      </c>
      <c r="K987" s="739" t="s">
        <v>1399</v>
      </c>
      <c r="L987" s="741">
        <v>103.56999999999996</v>
      </c>
      <c r="M987" s="741">
        <v>5</v>
      </c>
      <c r="N987" s="742">
        <v>517.8499999999998</v>
      </c>
    </row>
    <row r="988" spans="1:14" ht="14.4" customHeight="1" x14ac:dyDescent="0.3">
      <c r="A988" s="737" t="s">
        <v>606</v>
      </c>
      <c r="B988" s="738" t="s">
        <v>2778</v>
      </c>
      <c r="C988" s="739" t="s">
        <v>637</v>
      </c>
      <c r="D988" s="740" t="s">
        <v>638</v>
      </c>
      <c r="E988" s="739" t="s">
        <v>652</v>
      </c>
      <c r="F988" s="740" t="s">
        <v>2779</v>
      </c>
      <c r="G988" s="739" t="s">
        <v>660</v>
      </c>
      <c r="H988" s="739" t="s">
        <v>2503</v>
      </c>
      <c r="I988" s="739" t="s">
        <v>2504</v>
      </c>
      <c r="J988" s="739" t="s">
        <v>2505</v>
      </c>
      <c r="K988" s="739" t="s">
        <v>2506</v>
      </c>
      <c r="L988" s="741">
        <v>78.161428571428587</v>
      </c>
      <c r="M988" s="741">
        <v>7</v>
      </c>
      <c r="N988" s="742">
        <v>547.13000000000011</v>
      </c>
    </row>
    <row r="989" spans="1:14" ht="14.4" customHeight="1" x14ac:dyDescent="0.3">
      <c r="A989" s="737" t="s">
        <v>606</v>
      </c>
      <c r="B989" s="738" t="s">
        <v>2778</v>
      </c>
      <c r="C989" s="739" t="s">
        <v>637</v>
      </c>
      <c r="D989" s="740" t="s">
        <v>638</v>
      </c>
      <c r="E989" s="739" t="s">
        <v>652</v>
      </c>
      <c r="F989" s="740" t="s">
        <v>2779</v>
      </c>
      <c r="G989" s="739" t="s">
        <v>660</v>
      </c>
      <c r="H989" s="739" t="s">
        <v>2507</v>
      </c>
      <c r="I989" s="739" t="s">
        <v>2508</v>
      </c>
      <c r="J989" s="739" t="s">
        <v>2509</v>
      </c>
      <c r="K989" s="739" t="s">
        <v>2510</v>
      </c>
      <c r="L989" s="741">
        <v>36.26</v>
      </c>
      <c r="M989" s="741">
        <v>40</v>
      </c>
      <c r="N989" s="742">
        <v>1450.3999999999999</v>
      </c>
    </row>
    <row r="990" spans="1:14" ht="14.4" customHeight="1" x14ac:dyDescent="0.3">
      <c r="A990" s="737" t="s">
        <v>606</v>
      </c>
      <c r="B990" s="738" t="s">
        <v>2778</v>
      </c>
      <c r="C990" s="739" t="s">
        <v>637</v>
      </c>
      <c r="D990" s="740" t="s">
        <v>638</v>
      </c>
      <c r="E990" s="739" t="s">
        <v>652</v>
      </c>
      <c r="F990" s="740" t="s">
        <v>2779</v>
      </c>
      <c r="G990" s="739" t="s">
        <v>660</v>
      </c>
      <c r="H990" s="739" t="s">
        <v>1152</v>
      </c>
      <c r="I990" s="739" t="s">
        <v>1153</v>
      </c>
      <c r="J990" s="739" t="s">
        <v>1078</v>
      </c>
      <c r="K990" s="739" t="s">
        <v>1154</v>
      </c>
      <c r="L990" s="741">
        <v>309.44009315402917</v>
      </c>
      <c r="M990" s="741">
        <v>14</v>
      </c>
      <c r="N990" s="742">
        <v>4332.1613041564087</v>
      </c>
    </row>
    <row r="991" spans="1:14" ht="14.4" customHeight="1" x14ac:dyDescent="0.3">
      <c r="A991" s="737" t="s">
        <v>606</v>
      </c>
      <c r="B991" s="738" t="s">
        <v>2778</v>
      </c>
      <c r="C991" s="739" t="s">
        <v>637</v>
      </c>
      <c r="D991" s="740" t="s">
        <v>638</v>
      </c>
      <c r="E991" s="739" t="s">
        <v>652</v>
      </c>
      <c r="F991" s="740" t="s">
        <v>2779</v>
      </c>
      <c r="G991" s="739" t="s">
        <v>660</v>
      </c>
      <c r="H991" s="739" t="s">
        <v>2511</v>
      </c>
      <c r="I991" s="739" t="s">
        <v>714</v>
      </c>
      <c r="J991" s="739" t="s">
        <v>2512</v>
      </c>
      <c r="K991" s="739" t="s">
        <v>2513</v>
      </c>
      <c r="L991" s="741">
        <v>48.812115901021869</v>
      </c>
      <c r="M991" s="741">
        <v>2</v>
      </c>
      <c r="N991" s="742">
        <v>97.624231802043738</v>
      </c>
    </row>
    <row r="992" spans="1:14" ht="14.4" customHeight="1" x14ac:dyDescent="0.3">
      <c r="A992" s="737" t="s">
        <v>606</v>
      </c>
      <c r="B992" s="738" t="s">
        <v>2778</v>
      </c>
      <c r="C992" s="739" t="s">
        <v>637</v>
      </c>
      <c r="D992" s="740" t="s">
        <v>638</v>
      </c>
      <c r="E992" s="739" t="s">
        <v>652</v>
      </c>
      <c r="F992" s="740" t="s">
        <v>2779</v>
      </c>
      <c r="G992" s="739" t="s">
        <v>660</v>
      </c>
      <c r="H992" s="739" t="s">
        <v>1155</v>
      </c>
      <c r="I992" s="739" t="s">
        <v>1156</v>
      </c>
      <c r="J992" s="739" t="s">
        <v>1157</v>
      </c>
      <c r="K992" s="739" t="s">
        <v>779</v>
      </c>
      <c r="L992" s="741">
        <v>29.690000000000005</v>
      </c>
      <c r="M992" s="741">
        <v>5</v>
      </c>
      <c r="N992" s="742">
        <v>148.45000000000002</v>
      </c>
    </row>
    <row r="993" spans="1:14" ht="14.4" customHeight="1" x14ac:dyDescent="0.3">
      <c r="A993" s="737" t="s">
        <v>606</v>
      </c>
      <c r="B993" s="738" t="s">
        <v>2778</v>
      </c>
      <c r="C993" s="739" t="s">
        <v>637</v>
      </c>
      <c r="D993" s="740" t="s">
        <v>638</v>
      </c>
      <c r="E993" s="739" t="s">
        <v>652</v>
      </c>
      <c r="F993" s="740" t="s">
        <v>2779</v>
      </c>
      <c r="G993" s="739" t="s">
        <v>660</v>
      </c>
      <c r="H993" s="739" t="s">
        <v>2126</v>
      </c>
      <c r="I993" s="739" t="s">
        <v>2127</v>
      </c>
      <c r="J993" s="739" t="s">
        <v>2128</v>
      </c>
      <c r="K993" s="739" t="s">
        <v>826</v>
      </c>
      <c r="L993" s="741">
        <v>20.39</v>
      </c>
      <c r="M993" s="741">
        <v>120</v>
      </c>
      <c r="N993" s="742">
        <v>2446.8000000000002</v>
      </c>
    </row>
    <row r="994" spans="1:14" ht="14.4" customHeight="1" x14ac:dyDescent="0.3">
      <c r="A994" s="737" t="s">
        <v>606</v>
      </c>
      <c r="B994" s="738" t="s">
        <v>2778</v>
      </c>
      <c r="C994" s="739" t="s">
        <v>637</v>
      </c>
      <c r="D994" s="740" t="s">
        <v>638</v>
      </c>
      <c r="E994" s="739" t="s">
        <v>652</v>
      </c>
      <c r="F994" s="740" t="s">
        <v>2779</v>
      </c>
      <c r="G994" s="739" t="s">
        <v>660</v>
      </c>
      <c r="H994" s="739" t="s">
        <v>2514</v>
      </c>
      <c r="I994" s="739" t="s">
        <v>2515</v>
      </c>
      <c r="J994" s="739" t="s">
        <v>2516</v>
      </c>
      <c r="K994" s="739" t="s">
        <v>1399</v>
      </c>
      <c r="L994" s="741">
        <v>37.659999999999997</v>
      </c>
      <c r="M994" s="741">
        <v>5</v>
      </c>
      <c r="N994" s="742">
        <v>188.29999999999998</v>
      </c>
    </row>
    <row r="995" spans="1:14" ht="14.4" customHeight="1" x14ac:dyDescent="0.3">
      <c r="A995" s="737" t="s">
        <v>606</v>
      </c>
      <c r="B995" s="738" t="s">
        <v>2778</v>
      </c>
      <c r="C995" s="739" t="s">
        <v>637</v>
      </c>
      <c r="D995" s="740" t="s">
        <v>638</v>
      </c>
      <c r="E995" s="739" t="s">
        <v>652</v>
      </c>
      <c r="F995" s="740" t="s">
        <v>2779</v>
      </c>
      <c r="G995" s="739" t="s">
        <v>660</v>
      </c>
      <c r="H995" s="739" t="s">
        <v>2517</v>
      </c>
      <c r="I995" s="739" t="s">
        <v>2518</v>
      </c>
      <c r="J995" s="739" t="s">
        <v>2516</v>
      </c>
      <c r="K995" s="739" t="s">
        <v>2519</v>
      </c>
      <c r="L995" s="741">
        <v>33.679999999999993</v>
      </c>
      <c r="M995" s="741">
        <v>10</v>
      </c>
      <c r="N995" s="742">
        <v>336.79999999999995</v>
      </c>
    </row>
    <row r="996" spans="1:14" ht="14.4" customHeight="1" x14ac:dyDescent="0.3">
      <c r="A996" s="737" t="s">
        <v>606</v>
      </c>
      <c r="B996" s="738" t="s">
        <v>2778</v>
      </c>
      <c r="C996" s="739" t="s">
        <v>637</v>
      </c>
      <c r="D996" s="740" t="s">
        <v>638</v>
      </c>
      <c r="E996" s="739" t="s">
        <v>652</v>
      </c>
      <c r="F996" s="740" t="s">
        <v>2779</v>
      </c>
      <c r="G996" s="739" t="s">
        <v>660</v>
      </c>
      <c r="H996" s="739" t="s">
        <v>1162</v>
      </c>
      <c r="I996" s="739" t="s">
        <v>1162</v>
      </c>
      <c r="J996" s="739" t="s">
        <v>1163</v>
      </c>
      <c r="K996" s="739" t="s">
        <v>1164</v>
      </c>
      <c r="L996" s="741">
        <v>667.93091103623931</v>
      </c>
      <c r="M996" s="741">
        <v>12</v>
      </c>
      <c r="N996" s="742">
        <v>8015.1709324348722</v>
      </c>
    </row>
    <row r="997" spans="1:14" ht="14.4" customHeight="1" x14ac:dyDescent="0.3">
      <c r="A997" s="737" t="s">
        <v>606</v>
      </c>
      <c r="B997" s="738" t="s">
        <v>2778</v>
      </c>
      <c r="C997" s="739" t="s">
        <v>637</v>
      </c>
      <c r="D997" s="740" t="s">
        <v>638</v>
      </c>
      <c r="E997" s="739" t="s">
        <v>652</v>
      </c>
      <c r="F997" s="740" t="s">
        <v>2779</v>
      </c>
      <c r="G997" s="739" t="s">
        <v>660</v>
      </c>
      <c r="H997" s="739" t="s">
        <v>2520</v>
      </c>
      <c r="I997" s="739" t="s">
        <v>2521</v>
      </c>
      <c r="J997" s="739" t="s">
        <v>2522</v>
      </c>
      <c r="K997" s="739" t="s">
        <v>2523</v>
      </c>
      <c r="L997" s="741">
        <v>240.9200000000001</v>
      </c>
      <c r="M997" s="741">
        <v>1</v>
      </c>
      <c r="N997" s="742">
        <v>240.9200000000001</v>
      </c>
    </row>
    <row r="998" spans="1:14" ht="14.4" customHeight="1" x14ac:dyDescent="0.3">
      <c r="A998" s="737" t="s">
        <v>606</v>
      </c>
      <c r="B998" s="738" t="s">
        <v>2778</v>
      </c>
      <c r="C998" s="739" t="s">
        <v>637</v>
      </c>
      <c r="D998" s="740" t="s">
        <v>638</v>
      </c>
      <c r="E998" s="739" t="s">
        <v>652</v>
      </c>
      <c r="F998" s="740" t="s">
        <v>2779</v>
      </c>
      <c r="G998" s="739" t="s">
        <v>660</v>
      </c>
      <c r="H998" s="739" t="s">
        <v>2137</v>
      </c>
      <c r="I998" s="739" t="s">
        <v>2138</v>
      </c>
      <c r="J998" s="739" t="s">
        <v>1170</v>
      </c>
      <c r="K998" s="739" t="s">
        <v>2139</v>
      </c>
      <c r="L998" s="741">
        <v>72.540000000000006</v>
      </c>
      <c r="M998" s="741">
        <v>10</v>
      </c>
      <c r="N998" s="742">
        <v>725.40000000000009</v>
      </c>
    </row>
    <row r="999" spans="1:14" ht="14.4" customHeight="1" x14ac:dyDescent="0.3">
      <c r="A999" s="737" t="s">
        <v>606</v>
      </c>
      <c r="B999" s="738" t="s">
        <v>2778</v>
      </c>
      <c r="C999" s="739" t="s">
        <v>637</v>
      </c>
      <c r="D999" s="740" t="s">
        <v>638</v>
      </c>
      <c r="E999" s="739" t="s">
        <v>652</v>
      </c>
      <c r="F999" s="740" t="s">
        <v>2779</v>
      </c>
      <c r="G999" s="739" t="s">
        <v>660</v>
      </c>
      <c r="H999" s="739" t="s">
        <v>2524</v>
      </c>
      <c r="I999" s="739" t="s">
        <v>2525</v>
      </c>
      <c r="J999" s="739" t="s">
        <v>2526</v>
      </c>
      <c r="K999" s="739" t="s">
        <v>2527</v>
      </c>
      <c r="L999" s="741">
        <v>2145</v>
      </c>
      <c r="M999" s="741">
        <v>2</v>
      </c>
      <c r="N999" s="742">
        <v>4290</v>
      </c>
    </row>
    <row r="1000" spans="1:14" ht="14.4" customHeight="1" x14ac:dyDescent="0.3">
      <c r="A1000" s="737" t="s">
        <v>606</v>
      </c>
      <c r="B1000" s="738" t="s">
        <v>2778</v>
      </c>
      <c r="C1000" s="739" t="s">
        <v>637</v>
      </c>
      <c r="D1000" s="740" t="s">
        <v>638</v>
      </c>
      <c r="E1000" s="739" t="s">
        <v>652</v>
      </c>
      <c r="F1000" s="740" t="s">
        <v>2779</v>
      </c>
      <c r="G1000" s="739" t="s">
        <v>660</v>
      </c>
      <c r="H1000" s="739" t="s">
        <v>2528</v>
      </c>
      <c r="I1000" s="739" t="s">
        <v>2529</v>
      </c>
      <c r="J1000" s="739" t="s">
        <v>2530</v>
      </c>
      <c r="K1000" s="739" t="s">
        <v>2531</v>
      </c>
      <c r="L1000" s="741">
        <v>109.96000000000002</v>
      </c>
      <c r="M1000" s="741">
        <v>6</v>
      </c>
      <c r="N1000" s="742">
        <v>659.7600000000001</v>
      </c>
    </row>
    <row r="1001" spans="1:14" ht="14.4" customHeight="1" x14ac:dyDescent="0.3">
      <c r="A1001" s="737" t="s">
        <v>606</v>
      </c>
      <c r="B1001" s="738" t="s">
        <v>2778</v>
      </c>
      <c r="C1001" s="739" t="s">
        <v>637</v>
      </c>
      <c r="D1001" s="740" t="s">
        <v>638</v>
      </c>
      <c r="E1001" s="739" t="s">
        <v>652</v>
      </c>
      <c r="F1001" s="740" t="s">
        <v>2779</v>
      </c>
      <c r="G1001" s="739" t="s">
        <v>660</v>
      </c>
      <c r="H1001" s="739" t="s">
        <v>2532</v>
      </c>
      <c r="I1001" s="739" t="s">
        <v>2533</v>
      </c>
      <c r="J1001" s="739" t="s">
        <v>2534</v>
      </c>
      <c r="K1001" s="739" t="s">
        <v>2535</v>
      </c>
      <c r="L1001" s="741">
        <v>218.9</v>
      </c>
      <c r="M1001" s="741">
        <v>3</v>
      </c>
      <c r="N1001" s="742">
        <v>656.7</v>
      </c>
    </row>
    <row r="1002" spans="1:14" ht="14.4" customHeight="1" x14ac:dyDescent="0.3">
      <c r="A1002" s="737" t="s">
        <v>606</v>
      </c>
      <c r="B1002" s="738" t="s">
        <v>2778</v>
      </c>
      <c r="C1002" s="739" t="s">
        <v>637</v>
      </c>
      <c r="D1002" s="740" t="s">
        <v>638</v>
      </c>
      <c r="E1002" s="739" t="s">
        <v>652</v>
      </c>
      <c r="F1002" s="740" t="s">
        <v>2779</v>
      </c>
      <c r="G1002" s="739" t="s">
        <v>660</v>
      </c>
      <c r="H1002" s="739" t="s">
        <v>1165</v>
      </c>
      <c r="I1002" s="739" t="s">
        <v>1166</v>
      </c>
      <c r="J1002" s="739" t="s">
        <v>1078</v>
      </c>
      <c r="K1002" s="739" t="s">
        <v>1167</v>
      </c>
      <c r="L1002" s="741">
        <v>606.6924157549779</v>
      </c>
      <c r="M1002" s="741">
        <v>4</v>
      </c>
      <c r="N1002" s="742">
        <v>2426.7696630199116</v>
      </c>
    </row>
    <row r="1003" spans="1:14" ht="14.4" customHeight="1" x14ac:dyDescent="0.3">
      <c r="A1003" s="737" t="s">
        <v>606</v>
      </c>
      <c r="B1003" s="738" t="s">
        <v>2778</v>
      </c>
      <c r="C1003" s="739" t="s">
        <v>637</v>
      </c>
      <c r="D1003" s="740" t="s">
        <v>638</v>
      </c>
      <c r="E1003" s="739" t="s">
        <v>652</v>
      </c>
      <c r="F1003" s="740" t="s">
        <v>2779</v>
      </c>
      <c r="G1003" s="739" t="s">
        <v>660</v>
      </c>
      <c r="H1003" s="739" t="s">
        <v>1168</v>
      </c>
      <c r="I1003" s="739" t="s">
        <v>1169</v>
      </c>
      <c r="J1003" s="739" t="s">
        <v>1170</v>
      </c>
      <c r="K1003" s="739" t="s">
        <v>1171</v>
      </c>
      <c r="L1003" s="741">
        <v>50.16</v>
      </c>
      <c r="M1003" s="741">
        <v>35</v>
      </c>
      <c r="N1003" s="742">
        <v>1755.6</v>
      </c>
    </row>
    <row r="1004" spans="1:14" ht="14.4" customHeight="1" x14ac:dyDescent="0.3">
      <c r="A1004" s="737" t="s">
        <v>606</v>
      </c>
      <c r="B1004" s="738" t="s">
        <v>2778</v>
      </c>
      <c r="C1004" s="739" t="s">
        <v>637</v>
      </c>
      <c r="D1004" s="740" t="s">
        <v>638</v>
      </c>
      <c r="E1004" s="739" t="s">
        <v>652</v>
      </c>
      <c r="F1004" s="740" t="s">
        <v>2779</v>
      </c>
      <c r="G1004" s="739" t="s">
        <v>660</v>
      </c>
      <c r="H1004" s="739" t="s">
        <v>2536</v>
      </c>
      <c r="I1004" s="739" t="s">
        <v>714</v>
      </c>
      <c r="J1004" s="739" t="s">
        <v>2537</v>
      </c>
      <c r="K1004" s="739"/>
      <c r="L1004" s="741">
        <v>51.685823957332559</v>
      </c>
      <c r="M1004" s="741">
        <v>2</v>
      </c>
      <c r="N1004" s="742">
        <v>103.37164791466512</v>
      </c>
    </row>
    <row r="1005" spans="1:14" ht="14.4" customHeight="1" x14ac:dyDescent="0.3">
      <c r="A1005" s="737" t="s">
        <v>606</v>
      </c>
      <c r="B1005" s="738" t="s">
        <v>2778</v>
      </c>
      <c r="C1005" s="739" t="s">
        <v>637</v>
      </c>
      <c r="D1005" s="740" t="s">
        <v>638</v>
      </c>
      <c r="E1005" s="739" t="s">
        <v>652</v>
      </c>
      <c r="F1005" s="740" t="s">
        <v>2779</v>
      </c>
      <c r="G1005" s="739" t="s">
        <v>660</v>
      </c>
      <c r="H1005" s="739" t="s">
        <v>2538</v>
      </c>
      <c r="I1005" s="739" t="s">
        <v>714</v>
      </c>
      <c r="J1005" s="739" t="s">
        <v>2539</v>
      </c>
      <c r="K1005" s="739"/>
      <c r="L1005" s="741">
        <v>142.39517511322271</v>
      </c>
      <c r="M1005" s="741">
        <v>1</v>
      </c>
      <c r="N1005" s="742">
        <v>142.39517511322271</v>
      </c>
    </row>
    <row r="1006" spans="1:14" ht="14.4" customHeight="1" x14ac:dyDescent="0.3">
      <c r="A1006" s="737" t="s">
        <v>606</v>
      </c>
      <c r="B1006" s="738" t="s">
        <v>2778</v>
      </c>
      <c r="C1006" s="739" t="s">
        <v>637</v>
      </c>
      <c r="D1006" s="740" t="s">
        <v>638</v>
      </c>
      <c r="E1006" s="739" t="s">
        <v>652</v>
      </c>
      <c r="F1006" s="740" t="s">
        <v>2779</v>
      </c>
      <c r="G1006" s="739" t="s">
        <v>660</v>
      </c>
      <c r="H1006" s="739" t="s">
        <v>2148</v>
      </c>
      <c r="I1006" s="739" t="s">
        <v>2149</v>
      </c>
      <c r="J1006" s="739" t="s">
        <v>2150</v>
      </c>
      <c r="K1006" s="739" t="s">
        <v>2057</v>
      </c>
      <c r="L1006" s="741">
        <v>901.19000000000028</v>
      </c>
      <c r="M1006" s="741">
        <v>8</v>
      </c>
      <c r="N1006" s="742">
        <v>7209.5200000000023</v>
      </c>
    </row>
    <row r="1007" spans="1:14" ht="14.4" customHeight="1" x14ac:dyDescent="0.3">
      <c r="A1007" s="737" t="s">
        <v>606</v>
      </c>
      <c r="B1007" s="738" t="s">
        <v>2778</v>
      </c>
      <c r="C1007" s="739" t="s">
        <v>637</v>
      </c>
      <c r="D1007" s="740" t="s">
        <v>638</v>
      </c>
      <c r="E1007" s="739" t="s">
        <v>652</v>
      </c>
      <c r="F1007" s="740" t="s">
        <v>2779</v>
      </c>
      <c r="G1007" s="739" t="s">
        <v>660</v>
      </c>
      <c r="H1007" s="739" t="s">
        <v>2540</v>
      </c>
      <c r="I1007" s="739" t="s">
        <v>2541</v>
      </c>
      <c r="J1007" s="739" t="s">
        <v>2128</v>
      </c>
      <c r="K1007" s="739" t="s">
        <v>753</v>
      </c>
      <c r="L1007" s="741">
        <v>18.060000000000002</v>
      </c>
      <c r="M1007" s="741">
        <v>40</v>
      </c>
      <c r="N1007" s="742">
        <v>722.40000000000009</v>
      </c>
    </row>
    <row r="1008" spans="1:14" ht="14.4" customHeight="1" x14ac:dyDescent="0.3">
      <c r="A1008" s="737" t="s">
        <v>606</v>
      </c>
      <c r="B1008" s="738" t="s">
        <v>2778</v>
      </c>
      <c r="C1008" s="739" t="s">
        <v>637</v>
      </c>
      <c r="D1008" s="740" t="s">
        <v>638</v>
      </c>
      <c r="E1008" s="739" t="s">
        <v>652</v>
      </c>
      <c r="F1008" s="740" t="s">
        <v>2779</v>
      </c>
      <c r="G1008" s="739" t="s">
        <v>660</v>
      </c>
      <c r="H1008" s="739" t="s">
        <v>2542</v>
      </c>
      <c r="I1008" s="739" t="s">
        <v>2543</v>
      </c>
      <c r="J1008" s="739" t="s">
        <v>2544</v>
      </c>
      <c r="K1008" s="739" t="s">
        <v>2545</v>
      </c>
      <c r="L1008" s="741">
        <v>87.680027718768983</v>
      </c>
      <c r="M1008" s="741">
        <v>3</v>
      </c>
      <c r="N1008" s="742">
        <v>263.04008315630693</v>
      </c>
    </row>
    <row r="1009" spans="1:14" ht="14.4" customHeight="1" x14ac:dyDescent="0.3">
      <c r="A1009" s="737" t="s">
        <v>606</v>
      </c>
      <c r="B1009" s="738" t="s">
        <v>2778</v>
      </c>
      <c r="C1009" s="739" t="s">
        <v>637</v>
      </c>
      <c r="D1009" s="740" t="s">
        <v>638</v>
      </c>
      <c r="E1009" s="739" t="s">
        <v>652</v>
      </c>
      <c r="F1009" s="740" t="s">
        <v>2779</v>
      </c>
      <c r="G1009" s="739" t="s">
        <v>660</v>
      </c>
      <c r="H1009" s="739" t="s">
        <v>792</v>
      </c>
      <c r="I1009" s="739" t="s">
        <v>793</v>
      </c>
      <c r="J1009" s="739" t="s">
        <v>794</v>
      </c>
      <c r="K1009" s="739" t="s">
        <v>795</v>
      </c>
      <c r="L1009" s="741">
        <v>18.669999999999995</v>
      </c>
      <c r="M1009" s="741">
        <v>8</v>
      </c>
      <c r="N1009" s="742">
        <v>149.35999999999996</v>
      </c>
    </row>
    <row r="1010" spans="1:14" ht="14.4" customHeight="1" x14ac:dyDescent="0.3">
      <c r="A1010" s="737" t="s">
        <v>606</v>
      </c>
      <c r="B1010" s="738" t="s">
        <v>2778</v>
      </c>
      <c r="C1010" s="739" t="s">
        <v>637</v>
      </c>
      <c r="D1010" s="740" t="s">
        <v>638</v>
      </c>
      <c r="E1010" s="739" t="s">
        <v>652</v>
      </c>
      <c r="F1010" s="740" t="s">
        <v>2779</v>
      </c>
      <c r="G1010" s="739" t="s">
        <v>660</v>
      </c>
      <c r="H1010" s="739" t="s">
        <v>2546</v>
      </c>
      <c r="I1010" s="739" t="s">
        <v>2547</v>
      </c>
      <c r="J1010" s="739" t="s">
        <v>2548</v>
      </c>
      <c r="K1010" s="739" t="s">
        <v>2549</v>
      </c>
      <c r="L1010" s="741">
        <v>2781.91</v>
      </c>
      <c r="M1010" s="741">
        <v>1</v>
      </c>
      <c r="N1010" s="742">
        <v>2781.91</v>
      </c>
    </row>
    <row r="1011" spans="1:14" ht="14.4" customHeight="1" x14ac:dyDescent="0.3">
      <c r="A1011" s="737" t="s">
        <v>606</v>
      </c>
      <c r="B1011" s="738" t="s">
        <v>2778</v>
      </c>
      <c r="C1011" s="739" t="s">
        <v>637</v>
      </c>
      <c r="D1011" s="740" t="s">
        <v>638</v>
      </c>
      <c r="E1011" s="739" t="s">
        <v>652</v>
      </c>
      <c r="F1011" s="740" t="s">
        <v>2779</v>
      </c>
      <c r="G1011" s="739" t="s">
        <v>660</v>
      </c>
      <c r="H1011" s="739" t="s">
        <v>796</v>
      </c>
      <c r="I1011" s="739" t="s">
        <v>797</v>
      </c>
      <c r="J1011" s="739" t="s">
        <v>798</v>
      </c>
      <c r="K1011" s="739" t="s">
        <v>799</v>
      </c>
      <c r="L1011" s="741">
        <v>117.37999999999998</v>
      </c>
      <c r="M1011" s="741">
        <v>2</v>
      </c>
      <c r="N1011" s="742">
        <v>234.75999999999996</v>
      </c>
    </row>
    <row r="1012" spans="1:14" ht="14.4" customHeight="1" x14ac:dyDescent="0.3">
      <c r="A1012" s="737" t="s">
        <v>606</v>
      </c>
      <c r="B1012" s="738" t="s">
        <v>2778</v>
      </c>
      <c r="C1012" s="739" t="s">
        <v>637</v>
      </c>
      <c r="D1012" s="740" t="s">
        <v>638</v>
      </c>
      <c r="E1012" s="739" t="s">
        <v>652</v>
      </c>
      <c r="F1012" s="740" t="s">
        <v>2779</v>
      </c>
      <c r="G1012" s="739" t="s">
        <v>660</v>
      </c>
      <c r="H1012" s="739" t="s">
        <v>804</v>
      </c>
      <c r="I1012" s="739" t="s">
        <v>805</v>
      </c>
      <c r="J1012" s="739" t="s">
        <v>806</v>
      </c>
      <c r="K1012" s="739" t="s">
        <v>807</v>
      </c>
      <c r="L1012" s="741">
        <v>45.263636363636358</v>
      </c>
      <c r="M1012" s="741">
        <v>11</v>
      </c>
      <c r="N1012" s="742">
        <v>497.9</v>
      </c>
    </row>
    <row r="1013" spans="1:14" ht="14.4" customHeight="1" x14ac:dyDescent="0.3">
      <c r="A1013" s="737" t="s">
        <v>606</v>
      </c>
      <c r="B1013" s="738" t="s">
        <v>2778</v>
      </c>
      <c r="C1013" s="739" t="s">
        <v>637</v>
      </c>
      <c r="D1013" s="740" t="s">
        <v>638</v>
      </c>
      <c r="E1013" s="739" t="s">
        <v>652</v>
      </c>
      <c r="F1013" s="740" t="s">
        <v>2779</v>
      </c>
      <c r="G1013" s="739" t="s">
        <v>660</v>
      </c>
      <c r="H1013" s="739" t="s">
        <v>808</v>
      </c>
      <c r="I1013" s="739" t="s">
        <v>809</v>
      </c>
      <c r="J1013" s="739" t="s">
        <v>810</v>
      </c>
      <c r="K1013" s="739" t="s">
        <v>811</v>
      </c>
      <c r="L1013" s="741">
        <v>58.11999999999999</v>
      </c>
      <c r="M1013" s="741">
        <v>5</v>
      </c>
      <c r="N1013" s="742">
        <v>290.59999999999997</v>
      </c>
    </row>
    <row r="1014" spans="1:14" ht="14.4" customHeight="1" x14ac:dyDescent="0.3">
      <c r="A1014" s="737" t="s">
        <v>606</v>
      </c>
      <c r="B1014" s="738" t="s">
        <v>2778</v>
      </c>
      <c r="C1014" s="739" t="s">
        <v>637</v>
      </c>
      <c r="D1014" s="740" t="s">
        <v>638</v>
      </c>
      <c r="E1014" s="739" t="s">
        <v>652</v>
      </c>
      <c r="F1014" s="740" t="s">
        <v>2779</v>
      </c>
      <c r="G1014" s="739" t="s">
        <v>660</v>
      </c>
      <c r="H1014" s="739" t="s">
        <v>2550</v>
      </c>
      <c r="I1014" s="739" t="s">
        <v>2551</v>
      </c>
      <c r="J1014" s="739" t="s">
        <v>2552</v>
      </c>
      <c r="K1014" s="739" t="s">
        <v>2553</v>
      </c>
      <c r="L1014" s="741">
        <v>89.389999999999986</v>
      </c>
      <c r="M1014" s="741">
        <v>1</v>
      </c>
      <c r="N1014" s="742">
        <v>89.389999999999986</v>
      </c>
    </row>
    <row r="1015" spans="1:14" ht="14.4" customHeight="1" x14ac:dyDescent="0.3">
      <c r="A1015" s="737" t="s">
        <v>606</v>
      </c>
      <c r="B1015" s="738" t="s">
        <v>2778</v>
      </c>
      <c r="C1015" s="739" t="s">
        <v>637</v>
      </c>
      <c r="D1015" s="740" t="s">
        <v>638</v>
      </c>
      <c r="E1015" s="739" t="s">
        <v>652</v>
      </c>
      <c r="F1015" s="740" t="s">
        <v>2779</v>
      </c>
      <c r="G1015" s="739" t="s">
        <v>660</v>
      </c>
      <c r="H1015" s="739" t="s">
        <v>816</v>
      </c>
      <c r="I1015" s="739" t="s">
        <v>817</v>
      </c>
      <c r="J1015" s="739" t="s">
        <v>818</v>
      </c>
      <c r="K1015" s="739" t="s">
        <v>819</v>
      </c>
      <c r="L1015" s="741">
        <v>45.4</v>
      </c>
      <c r="M1015" s="741">
        <v>324</v>
      </c>
      <c r="N1015" s="742">
        <v>14709.599999999999</v>
      </c>
    </row>
    <row r="1016" spans="1:14" ht="14.4" customHeight="1" x14ac:dyDescent="0.3">
      <c r="A1016" s="737" t="s">
        <v>606</v>
      </c>
      <c r="B1016" s="738" t="s">
        <v>2778</v>
      </c>
      <c r="C1016" s="739" t="s">
        <v>637</v>
      </c>
      <c r="D1016" s="740" t="s">
        <v>638</v>
      </c>
      <c r="E1016" s="739" t="s">
        <v>652</v>
      </c>
      <c r="F1016" s="740" t="s">
        <v>2779</v>
      </c>
      <c r="G1016" s="739" t="s">
        <v>660</v>
      </c>
      <c r="H1016" s="739" t="s">
        <v>820</v>
      </c>
      <c r="I1016" s="739" t="s">
        <v>821</v>
      </c>
      <c r="J1016" s="739" t="s">
        <v>822</v>
      </c>
      <c r="K1016" s="739" t="s">
        <v>753</v>
      </c>
      <c r="L1016" s="741">
        <v>16.61</v>
      </c>
      <c r="M1016" s="741">
        <v>200</v>
      </c>
      <c r="N1016" s="742">
        <v>3321.9999999999995</v>
      </c>
    </row>
    <row r="1017" spans="1:14" ht="14.4" customHeight="1" x14ac:dyDescent="0.3">
      <c r="A1017" s="737" t="s">
        <v>606</v>
      </c>
      <c r="B1017" s="738" t="s">
        <v>2778</v>
      </c>
      <c r="C1017" s="739" t="s">
        <v>637</v>
      </c>
      <c r="D1017" s="740" t="s">
        <v>638</v>
      </c>
      <c r="E1017" s="739" t="s">
        <v>652</v>
      </c>
      <c r="F1017" s="740" t="s">
        <v>2779</v>
      </c>
      <c r="G1017" s="739" t="s">
        <v>660</v>
      </c>
      <c r="H1017" s="739" t="s">
        <v>2151</v>
      </c>
      <c r="I1017" s="739" t="s">
        <v>2152</v>
      </c>
      <c r="J1017" s="739" t="s">
        <v>818</v>
      </c>
      <c r="K1017" s="739" t="s">
        <v>826</v>
      </c>
      <c r="L1017" s="741">
        <v>37.310000000000009</v>
      </c>
      <c r="M1017" s="741">
        <v>60</v>
      </c>
      <c r="N1017" s="742">
        <v>2238.6000000000004</v>
      </c>
    </row>
    <row r="1018" spans="1:14" ht="14.4" customHeight="1" x14ac:dyDescent="0.3">
      <c r="A1018" s="737" t="s">
        <v>606</v>
      </c>
      <c r="B1018" s="738" t="s">
        <v>2778</v>
      </c>
      <c r="C1018" s="739" t="s">
        <v>637</v>
      </c>
      <c r="D1018" s="740" t="s">
        <v>638</v>
      </c>
      <c r="E1018" s="739" t="s">
        <v>652</v>
      </c>
      <c r="F1018" s="740" t="s">
        <v>2779</v>
      </c>
      <c r="G1018" s="739" t="s">
        <v>660</v>
      </c>
      <c r="H1018" s="739" t="s">
        <v>823</v>
      </c>
      <c r="I1018" s="739" t="s">
        <v>824</v>
      </c>
      <c r="J1018" s="739" t="s">
        <v>825</v>
      </c>
      <c r="K1018" s="739" t="s">
        <v>826</v>
      </c>
      <c r="L1018" s="741">
        <v>18.8</v>
      </c>
      <c r="M1018" s="741">
        <v>100</v>
      </c>
      <c r="N1018" s="742">
        <v>1880</v>
      </c>
    </row>
    <row r="1019" spans="1:14" ht="14.4" customHeight="1" x14ac:dyDescent="0.3">
      <c r="A1019" s="737" t="s">
        <v>606</v>
      </c>
      <c r="B1019" s="738" t="s">
        <v>2778</v>
      </c>
      <c r="C1019" s="739" t="s">
        <v>637</v>
      </c>
      <c r="D1019" s="740" t="s">
        <v>638</v>
      </c>
      <c r="E1019" s="739" t="s">
        <v>652</v>
      </c>
      <c r="F1019" s="740" t="s">
        <v>2779</v>
      </c>
      <c r="G1019" s="739" t="s">
        <v>660</v>
      </c>
      <c r="H1019" s="739" t="s">
        <v>2554</v>
      </c>
      <c r="I1019" s="739" t="s">
        <v>714</v>
      </c>
      <c r="J1019" s="739" t="s">
        <v>2555</v>
      </c>
      <c r="K1019" s="739"/>
      <c r="L1019" s="741">
        <v>244.63394852805757</v>
      </c>
      <c r="M1019" s="741">
        <v>3</v>
      </c>
      <c r="N1019" s="742">
        <v>733.90184558417275</v>
      </c>
    </row>
    <row r="1020" spans="1:14" ht="14.4" customHeight="1" x14ac:dyDescent="0.3">
      <c r="A1020" s="737" t="s">
        <v>606</v>
      </c>
      <c r="B1020" s="738" t="s">
        <v>2778</v>
      </c>
      <c r="C1020" s="739" t="s">
        <v>637</v>
      </c>
      <c r="D1020" s="740" t="s">
        <v>638</v>
      </c>
      <c r="E1020" s="739" t="s">
        <v>652</v>
      </c>
      <c r="F1020" s="740" t="s">
        <v>2779</v>
      </c>
      <c r="G1020" s="739" t="s">
        <v>660</v>
      </c>
      <c r="H1020" s="739" t="s">
        <v>836</v>
      </c>
      <c r="I1020" s="739" t="s">
        <v>714</v>
      </c>
      <c r="J1020" s="739" t="s">
        <v>837</v>
      </c>
      <c r="K1020" s="739"/>
      <c r="L1020" s="741">
        <v>190.61151110613125</v>
      </c>
      <c r="M1020" s="741">
        <v>1</v>
      </c>
      <c r="N1020" s="742">
        <v>190.61151110613125</v>
      </c>
    </row>
    <row r="1021" spans="1:14" ht="14.4" customHeight="1" x14ac:dyDescent="0.3">
      <c r="A1021" s="737" t="s">
        <v>606</v>
      </c>
      <c r="B1021" s="738" t="s">
        <v>2778</v>
      </c>
      <c r="C1021" s="739" t="s">
        <v>637</v>
      </c>
      <c r="D1021" s="740" t="s">
        <v>638</v>
      </c>
      <c r="E1021" s="739" t="s">
        <v>652</v>
      </c>
      <c r="F1021" s="740" t="s">
        <v>2779</v>
      </c>
      <c r="G1021" s="739" t="s">
        <v>660</v>
      </c>
      <c r="H1021" s="739" t="s">
        <v>838</v>
      </c>
      <c r="I1021" s="739" t="s">
        <v>714</v>
      </c>
      <c r="J1021" s="739" t="s">
        <v>839</v>
      </c>
      <c r="K1021" s="739"/>
      <c r="L1021" s="741">
        <v>182.06272703238596</v>
      </c>
      <c r="M1021" s="741">
        <v>1</v>
      </c>
      <c r="N1021" s="742">
        <v>182.06272703238596</v>
      </c>
    </row>
    <row r="1022" spans="1:14" ht="14.4" customHeight="1" x14ac:dyDescent="0.3">
      <c r="A1022" s="737" t="s">
        <v>606</v>
      </c>
      <c r="B1022" s="738" t="s">
        <v>2778</v>
      </c>
      <c r="C1022" s="739" t="s">
        <v>637</v>
      </c>
      <c r="D1022" s="740" t="s">
        <v>638</v>
      </c>
      <c r="E1022" s="739" t="s">
        <v>652</v>
      </c>
      <c r="F1022" s="740" t="s">
        <v>2779</v>
      </c>
      <c r="G1022" s="739" t="s">
        <v>660</v>
      </c>
      <c r="H1022" s="739" t="s">
        <v>2556</v>
      </c>
      <c r="I1022" s="739" t="s">
        <v>714</v>
      </c>
      <c r="J1022" s="739" t="s">
        <v>2557</v>
      </c>
      <c r="K1022" s="739"/>
      <c r="L1022" s="741">
        <v>164.05027494900145</v>
      </c>
      <c r="M1022" s="741">
        <v>4</v>
      </c>
      <c r="N1022" s="742">
        <v>656.20109979600579</v>
      </c>
    </row>
    <row r="1023" spans="1:14" ht="14.4" customHeight="1" x14ac:dyDescent="0.3">
      <c r="A1023" s="737" t="s">
        <v>606</v>
      </c>
      <c r="B1023" s="738" t="s">
        <v>2778</v>
      </c>
      <c r="C1023" s="739" t="s">
        <v>637</v>
      </c>
      <c r="D1023" s="740" t="s">
        <v>638</v>
      </c>
      <c r="E1023" s="739" t="s">
        <v>652</v>
      </c>
      <c r="F1023" s="740" t="s">
        <v>2779</v>
      </c>
      <c r="G1023" s="739" t="s">
        <v>660</v>
      </c>
      <c r="H1023" s="739" t="s">
        <v>1854</v>
      </c>
      <c r="I1023" s="739" t="s">
        <v>714</v>
      </c>
      <c r="J1023" s="739" t="s">
        <v>1855</v>
      </c>
      <c r="K1023" s="739"/>
      <c r="L1023" s="741">
        <v>188.35735839068025</v>
      </c>
      <c r="M1023" s="741">
        <v>2</v>
      </c>
      <c r="N1023" s="742">
        <v>376.71471678136049</v>
      </c>
    </row>
    <row r="1024" spans="1:14" ht="14.4" customHeight="1" x14ac:dyDescent="0.3">
      <c r="A1024" s="737" t="s">
        <v>606</v>
      </c>
      <c r="B1024" s="738" t="s">
        <v>2778</v>
      </c>
      <c r="C1024" s="739" t="s">
        <v>637</v>
      </c>
      <c r="D1024" s="740" t="s">
        <v>638</v>
      </c>
      <c r="E1024" s="739" t="s">
        <v>652</v>
      </c>
      <c r="F1024" s="740" t="s">
        <v>2779</v>
      </c>
      <c r="G1024" s="739" t="s">
        <v>660</v>
      </c>
      <c r="H1024" s="739" t="s">
        <v>2558</v>
      </c>
      <c r="I1024" s="739" t="s">
        <v>714</v>
      </c>
      <c r="J1024" s="739" t="s">
        <v>2559</v>
      </c>
      <c r="K1024" s="739"/>
      <c r="L1024" s="741">
        <v>203.0906491092409</v>
      </c>
      <c r="M1024" s="741">
        <v>3</v>
      </c>
      <c r="N1024" s="742">
        <v>609.27194732772273</v>
      </c>
    </row>
    <row r="1025" spans="1:14" ht="14.4" customHeight="1" x14ac:dyDescent="0.3">
      <c r="A1025" s="737" t="s">
        <v>606</v>
      </c>
      <c r="B1025" s="738" t="s">
        <v>2778</v>
      </c>
      <c r="C1025" s="739" t="s">
        <v>637</v>
      </c>
      <c r="D1025" s="740" t="s">
        <v>638</v>
      </c>
      <c r="E1025" s="739" t="s">
        <v>652</v>
      </c>
      <c r="F1025" s="740" t="s">
        <v>2779</v>
      </c>
      <c r="G1025" s="739" t="s">
        <v>660</v>
      </c>
      <c r="H1025" s="739" t="s">
        <v>1190</v>
      </c>
      <c r="I1025" s="739" t="s">
        <v>714</v>
      </c>
      <c r="J1025" s="739" t="s">
        <v>1191</v>
      </c>
      <c r="K1025" s="739"/>
      <c r="L1025" s="741">
        <v>121.61334735060333</v>
      </c>
      <c r="M1025" s="741">
        <v>1</v>
      </c>
      <c r="N1025" s="742">
        <v>121.61334735060333</v>
      </c>
    </row>
    <row r="1026" spans="1:14" ht="14.4" customHeight="1" x14ac:dyDescent="0.3">
      <c r="A1026" s="737" t="s">
        <v>606</v>
      </c>
      <c r="B1026" s="738" t="s">
        <v>2778</v>
      </c>
      <c r="C1026" s="739" t="s">
        <v>637</v>
      </c>
      <c r="D1026" s="740" t="s">
        <v>638</v>
      </c>
      <c r="E1026" s="739" t="s">
        <v>652</v>
      </c>
      <c r="F1026" s="740" t="s">
        <v>2779</v>
      </c>
      <c r="G1026" s="739" t="s">
        <v>660</v>
      </c>
      <c r="H1026" s="739" t="s">
        <v>1192</v>
      </c>
      <c r="I1026" s="739" t="s">
        <v>679</v>
      </c>
      <c r="J1026" s="739" t="s">
        <v>1193</v>
      </c>
      <c r="K1026" s="739"/>
      <c r="L1026" s="741">
        <v>110.93289061923075</v>
      </c>
      <c r="M1026" s="741">
        <v>2</v>
      </c>
      <c r="N1026" s="742">
        <v>221.86578123846149</v>
      </c>
    </row>
    <row r="1027" spans="1:14" ht="14.4" customHeight="1" x14ac:dyDescent="0.3">
      <c r="A1027" s="737" t="s">
        <v>606</v>
      </c>
      <c r="B1027" s="738" t="s">
        <v>2778</v>
      </c>
      <c r="C1027" s="739" t="s">
        <v>637</v>
      </c>
      <c r="D1027" s="740" t="s">
        <v>638</v>
      </c>
      <c r="E1027" s="739" t="s">
        <v>652</v>
      </c>
      <c r="F1027" s="740" t="s">
        <v>2779</v>
      </c>
      <c r="G1027" s="739" t="s">
        <v>660</v>
      </c>
      <c r="H1027" s="739" t="s">
        <v>1560</v>
      </c>
      <c r="I1027" s="739" t="s">
        <v>1561</v>
      </c>
      <c r="J1027" s="739" t="s">
        <v>1562</v>
      </c>
      <c r="K1027" s="739"/>
      <c r="L1027" s="741">
        <v>47.95000000000001</v>
      </c>
      <c r="M1027" s="741">
        <v>2</v>
      </c>
      <c r="N1027" s="742">
        <v>95.90000000000002</v>
      </c>
    </row>
    <row r="1028" spans="1:14" ht="14.4" customHeight="1" x14ac:dyDescent="0.3">
      <c r="A1028" s="737" t="s">
        <v>606</v>
      </c>
      <c r="B1028" s="738" t="s">
        <v>2778</v>
      </c>
      <c r="C1028" s="739" t="s">
        <v>637</v>
      </c>
      <c r="D1028" s="740" t="s">
        <v>638</v>
      </c>
      <c r="E1028" s="739" t="s">
        <v>652</v>
      </c>
      <c r="F1028" s="740" t="s">
        <v>2779</v>
      </c>
      <c r="G1028" s="739" t="s">
        <v>660</v>
      </c>
      <c r="H1028" s="739" t="s">
        <v>2560</v>
      </c>
      <c r="I1028" s="739" t="s">
        <v>2561</v>
      </c>
      <c r="J1028" s="739" t="s">
        <v>2562</v>
      </c>
      <c r="K1028" s="739" t="s">
        <v>2563</v>
      </c>
      <c r="L1028" s="741">
        <v>134.86000000000001</v>
      </c>
      <c r="M1028" s="741">
        <v>2</v>
      </c>
      <c r="N1028" s="742">
        <v>269.72000000000003</v>
      </c>
    </row>
    <row r="1029" spans="1:14" ht="14.4" customHeight="1" x14ac:dyDescent="0.3">
      <c r="A1029" s="737" t="s">
        <v>606</v>
      </c>
      <c r="B1029" s="738" t="s">
        <v>2778</v>
      </c>
      <c r="C1029" s="739" t="s">
        <v>637</v>
      </c>
      <c r="D1029" s="740" t="s">
        <v>638</v>
      </c>
      <c r="E1029" s="739" t="s">
        <v>652</v>
      </c>
      <c r="F1029" s="740" t="s">
        <v>2779</v>
      </c>
      <c r="G1029" s="739" t="s">
        <v>660</v>
      </c>
      <c r="H1029" s="739" t="s">
        <v>2564</v>
      </c>
      <c r="I1029" s="739" t="s">
        <v>714</v>
      </c>
      <c r="J1029" s="739" t="s">
        <v>2565</v>
      </c>
      <c r="K1029" s="739"/>
      <c r="L1029" s="741">
        <v>55.423795484990315</v>
      </c>
      <c r="M1029" s="741">
        <v>8</v>
      </c>
      <c r="N1029" s="742">
        <v>443.39036387992252</v>
      </c>
    </row>
    <row r="1030" spans="1:14" ht="14.4" customHeight="1" x14ac:dyDescent="0.3">
      <c r="A1030" s="737" t="s">
        <v>606</v>
      </c>
      <c r="B1030" s="738" t="s">
        <v>2778</v>
      </c>
      <c r="C1030" s="739" t="s">
        <v>637</v>
      </c>
      <c r="D1030" s="740" t="s">
        <v>638</v>
      </c>
      <c r="E1030" s="739" t="s">
        <v>652</v>
      </c>
      <c r="F1030" s="740" t="s">
        <v>2779</v>
      </c>
      <c r="G1030" s="739" t="s">
        <v>660</v>
      </c>
      <c r="H1030" s="739" t="s">
        <v>1563</v>
      </c>
      <c r="I1030" s="739" t="s">
        <v>714</v>
      </c>
      <c r="J1030" s="739" t="s">
        <v>1564</v>
      </c>
      <c r="K1030" s="739"/>
      <c r="L1030" s="741">
        <v>73.185171793123374</v>
      </c>
      <c r="M1030" s="741">
        <v>5</v>
      </c>
      <c r="N1030" s="742">
        <v>365.92585896561684</v>
      </c>
    </row>
    <row r="1031" spans="1:14" ht="14.4" customHeight="1" x14ac:dyDescent="0.3">
      <c r="A1031" s="737" t="s">
        <v>606</v>
      </c>
      <c r="B1031" s="738" t="s">
        <v>2778</v>
      </c>
      <c r="C1031" s="739" t="s">
        <v>637</v>
      </c>
      <c r="D1031" s="740" t="s">
        <v>638</v>
      </c>
      <c r="E1031" s="739" t="s">
        <v>652</v>
      </c>
      <c r="F1031" s="740" t="s">
        <v>2779</v>
      </c>
      <c r="G1031" s="739" t="s">
        <v>660</v>
      </c>
      <c r="H1031" s="739" t="s">
        <v>1194</v>
      </c>
      <c r="I1031" s="739" t="s">
        <v>1194</v>
      </c>
      <c r="J1031" s="739" t="s">
        <v>1195</v>
      </c>
      <c r="K1031" s="739" t="s">
        <v>1196</v>
      </c>
      <c r="L1031" s="741">
        <v>573.42105682217664</v>
      </c>
      <c r="M1031" s="741">
        <v>1</v>
      </c>
      <c r="N1031" s="742">
        <v>573.42105682217664</v>
      </c>
    </row>
    <row r="1032" spans="1:14" ht="14.4" customHeight="1" x14ac:dyDescent="0.3">
      <c r="A1032" s="737" t="s">
        <v>606</v>
      </c>
      <c r="B1032" s="738" t="s">
        <v>2778</v>
      </c>
      <c r="C1032" s="739" t="s">
        <v>637</v>
      </c>
      <c r="D1032" s="740" t="s">
        <v>638</v>
      </c>
      <c r="E1032" s="739" t="s">
        <v>652</v>
      </c>
      <c r="F1032" s="740" t="s">
        <v>2779</v>
      </c>
      <c r="G1032" s="739" t="s">
        <v>660</v>
      </c>
      <c r="H1032" s="739" t="s">
        <v>1878</v>
      </c>
      <c r="I1032" s="739" t="s">
        <v>714</v>
      </c>
      <c r="J1032" s="739" t="s">
        <v>1879</v>
      </c>
      <c r="K1032" s="739"/>
      <c r="L1032" s="741">
        <v>149.47106772018981</v>
      </c>
      <c r="M1032" s="741">
        <v>26</v>
      </c>
      <c r="N1032" s="742">
        <v>3886.2477607249348</v>
      </c>
    </row>
    <row r="1033" spans="1:14" ht="14.4" customHeight="1" x14ac:dyDescent="0.3">
      <c r="A1033" s="737" t="s">
        <v>606</v>
      </c>
      <c r="B1033" s="738" t="s">
        <v>2778</v>
      </c>
      <c r="C1033" s="739" t="s">
        <v>637</v>
      </c>
      <c r="D1033" s="740" t="s">
        <v>638</v>
      </c>
      <c r="E1033" s="739" t="s">
        <v>652</v>
      </c>
      <c r="F1033" s="740" t="s">
        <v>2779</v>
      </c>
      <c r="G1033" s="739" t="s">
        <v>660</v>
      </c>
      <c r="H1033" s="739" t="s">
        <v>1204</v>
      </c>
      <c r="I1033" s="739" t="s">
        <v>1204</v>
      </c>
      <c r="J1033" s="739" t="s">
        <v>1205</v>
      </c>
      <c r="K1033" s="739" t="s">
        <v>1206</v>
      </c>
      <c r="L1033" s="741">
        <v>3181.72</v>
      </c>
      <c r="M1033" s="741">
        <v>6</v>
      </c>
      <c r="N1033" s="742">
        <v>19090.32</v>
      </c>
    </row>
    <row r="1034" spans="1:14" ht="14.4" customHeight="1" x14ac:dyDescent="0.3">
      <c r="A1034" s="737" t="s">
        <v>606</v>
      </c>
      <c r="B1034" s="738" t="s">
        <v>2778</v>
      </c>
      <c r="C1034" s="739" t="s">
        <v>637</v>
      </c>
      <c r="D1034" s="740" t="s">
        <v>638</v>
      </c>
      <c r="E1034" s="739" t="s">
        <v>652</v>
      </c>
      <c r="F1034" s="740" t="s">
        <v>2779</v>
      </c>
      <c r="G1034" s="739" t="s">
        <v>660</v>
      </c>
      <c r="H1034" s="739" t="s">
        <v>2566</v>
      </c>
      <c r="I1034" s="739" t="s">
        <v>2567</v>
      </c>
      <c r="J1034" s="739" t="s">
        <v>2568</v>
      </c>
      <c r="K1034" s="739" t="s">
        <v>2569</v>
      </c>
      <c r="L1034" s="741">
        <v>585.76833333333354</v>
      </c>
      <c r="M1034" s="741">
        <v>12</v>
      </c>
      <c r="N1034" s="742">
        <v>7029.2200000000021</v>
      </c>
    </row>
    <row r="1035" spans="1:14" ht="14.4" customHeight="1" x14ac:dyDescent="0.3">
      <c r="A1035" s="737" t="s">
        <v>606</v>
      </c>
      <c r="B1035" s="738" t="s">
        <v>2778</v>
      </c>
      <c r="C1035" s="739" t="s">
        <v>637</v>
      </c>
      <c r="D1035" s="740" t="s">
        <v>638</v>
      </c>
      <c r="E1035" s="739" t="s">
        <v>652</v>
      </c>
      <c r="F1035" s="740" t="s">
        <v>2779</v>
      </c>
      <c r="G1035" s="739" t="s">
        <v>660</v>
      </c>
      <c r="H1035" s="739" t="s">
        <v>2570</v>
      </c>
      <c r="I1035" s="739" t="s">
        <v>714</v>
      </c>
      <c r="J1035" s="739" t="s">
        <v>2571</v>
      </c>
      <c r="K1035" s="739"/>
      <c r="L1035" s="741">
        <v>245.2313990746801</v>
      </c>
      <c r="M1035" s="741">
        <v>3</v>
      </c>
      <c r="N1035" s="742">
        <v>735.69419722404029</v>
      </c>
    </row>
    <row r="1036" spans="1:14" ht="14.4" customHeight="1" x14ac:dyDescent="0.3">
      <c r="A1036" s="737" t="s">
        <v>606</v>
      </c>
      <c r="B1036" s="738" t="s">
        <v>2778</v>
      </c>
      <c r="C1036" s="739" t="s">
        <v>637</v>
      </c>
      <c r="D1036" s="740" t="s">
        <v>638</v>
      </c>
      <c r="E1036" s="739" t="s">
        <v>652</v>
      </c>
      <c r="F1036" s="740" t="s">
        <v>2779</v>
      </c>
      <c r="G1036" s="739" t="s">
        <v>660</v>
      </c>
      <c r="H1036" s="739" t="s">
        <v>2572</v>
      </c>
      <c r="I1036" s="739" t="s">
        <v>714</v>
      </c>
      <c r="J1036" s="739" t="s">
        <v>2573</v>
      </c>
      <c r="K1036" s="739"/>
      <c r="L1036" s="741">
        <v>289.21514408054804</v>
      </c>
      <c r="M1036" s="741">
        <v>1</v>
      </c>
      <c r="N1036" s="742">
        <v>289.21514408054804</v>
      </c>
    </row>
    <row r="1037" spans="1:14" ht="14.4" customHeight="1" x14ac:dyDescent="0.3">
      <c r="A1037" s="737" t="s">
        <v>606</v>
      </c>
      <c r="B1037" s="738" t="s">
        <v>2778</v>
      </c>
      <c r="C1037" s="739" t="s">
        <v>637</v>
      </c>
      <c r="D1037" s="740" t="s">
        <v>638</v>
      </c>
      <c r="E1037" s="739" t="s">
        <v>652</v>
      </c>
      <c r="F1037" s="740" t="s">
        <v>2779</v>
      </c>
      <c r="G1037" s="739" t="s">
        <v>660</v>
      </c>
      <c r="H1037" s="739" t="s">
        <v>1207</v>
      </c>
      <c r="I1037" s="739" t="s">
        <v>1208</v>
      </c>
      <c r="J1037" s="739" t="s">
        <v>1209</v>
      </c>
      <c r="K1037" s="739" t="s">
        <v>741</v>
      </c>
      <c r="L1037" s="741">
        <v>89.82</v>
      </c>
      <c r="M1037" s="741">
        <v>1</v>
      </c>
      <c r="N1037" s="742">
        <v>89.82</v>
      </c>
    </row>
    <row r="1038" spans="1:14" ht="14.4" customHeight="1" x14ac:dyDescent="0.3">
      <c r="A1038" s="737" t="s">
        <v>606</v>
      </c>
      <c r="B1038" s="738" t="s">
        <v>2778</v>
      </c>
      <c r="C1038" s="739" t="s">
        <v>637</v>
      </c>
      <c r="D1038" s="740" t="s">
        <v>638</v>
      </c>
      <c r="E1038" s="739" t="s">
        <v>652</v>
      </c>
      <c r="F1038" s="740" t="s">
        <v>2779</v>
      </c>
      <c r="G1038" s="739" t="s">
        <v>660</v>
      </c>
      <c r="H1038" s="739" t="s">
        <v>2574</v>
      </c>
      <c r="I1038" s="739" t="s">
        <v>2575</v>
      </c>
      <c r="J1038" s="739" t="s">
        <v>2486</v>
      </c>
      <c r="K1038" s="739" t="s">
        <v>2576</v>
      </c>
      <c r="L1038" s="741">
        <v>155.71000000000004</v>
      </c>
      <c r="M1038" s="741">
        <v>2</v>
      </c>
      <c r="N1038" s="742">
        <v>311.42000000000007</v>
      </c>
    </row>
    <row r="1039" spans="1:14" ht="14.4" customHeight="1" x14ac:dyDescent="0.3">
      <c r="A1039" s="737" t="s">
        <v>606</v>
      </c>
      <c r="B1039" s="738" t="s">
        <v>2778</v>
      </c>
      <c r="C1039" s="739" t="s">
        <v>637</v>
      </c>
      <c r="D1039" s="740" t="s">
        <v>638</v>
      </c>
      <c r="E1039" s="739" t="s">
        <v>652</v>
      </c>
      <c r="F1039" s="740" t="s">
        <v>2779</v>
      </c>
      <c r="G1039" s="739" t="s">
        <v>660</v>
      </c>
      <c r="H1039" s="739" t="s">
        <v>1582</v>
      </c>
      <c r="I1039" s="739" t="s">
        <v>1583</v>
      </c>
      <c r="J1039" s="739" t="s">
        <v>1584</v>
      </c>
      <c r="K1039" s="739" t="s">
        <v>1585</v>
      </c>
      <c r="L1039" s="741">
        <v>119.60999999999991</v>
      </c>
      <c r="M1039" s="741">
        <v>2</v>
      </c>
      <c r="N1039" s="742">
        <v>239.21999999999983</v>
      </c>
    </row>
    <row r="1040" spans="1:14" ht="14.4" customHeight="1" x14ac:dyDescent="0.3">
      <c r="A1040" s="737" t="s">
        <v>606</v>
      </c>
      <c r="B1040" s="738" t="s">
        <v>2778</v>
      </c>
      <c r="C1040" s="739" t="s">
        <v>637</v>
      </c>
      <c r="D1040" s="740" t="s">
        <v>638</v>
      </c>
      <c r="E1040" s="739" t="s">
        <v>652</v>
      </c>
      <c r="F1040" s="740" t="s">
        <v>2779</v>
      </c>
      <c r="G1040" s="739" t="s">
        <v>660</v>
      </c>
      <c r="H1040" s="739" t="s">
        <v>1586</v>
      </c>
      <c r="I1040" s="739" t="s">
        <v>1586</v>
      </c>
      <c r="J1040" s="739" t="s">
        <v>1146</v>
      </c>
      <c r="K1040" s="739" t="s">
        <v>1587</v>
      </c>
      <c r="L1040" s="741">
        <v>354.86999999999983</v>
      </c>
      <c r="M1040" s="741">
        <v>1</v>
      </c>
      <c r="N1040" s="742">
        <v>354.86999999999983</v>
      </c>
    </row>
    <row r="1041" spans="1:14" ht="14.4" customHeight="1" x14ac:dyDescent="0.3">
      <c r="A1041" s="737" t="s">
        <v>606</v>
      </c>
      <c r="B1041" s="738" t="s">
        <v>2778</v>
      </c>
      <c r="C1041" s="739" t="s">
        <v>637</v>
      </c>
      <c r="D1041" s="740" t="s">
        <v>638</v>
      </c>
      <c r="E1041" s="739" t="s">
        <v>652</v>
      </c>
      <c r="F1041" s="740" t="s">
        <v>2779</v>
      </c>
      <c r="G1041" s="739" t="s">
        <v>660</v>
      </c>
      <c r="H1041" s="739" t="s">
        <v>1592</v>
      </c>
      <c r="I1041" s="739" t="s">
        <v>714</v>
      </c>
      <c r="J1041" s="739" t="s">
        <v>1593</v>
      </c>
      <c r="K1041" s="739"/>
      <c r="L1041" s="741">
        <v>58.179999999999964</v>
      </c>
      <c r="M1041" s="741">
        <v>2</v>
      </c>
      <c r="N1041" s="742">
        <v>116.35999999999993</v>
      </c>
    </row>
    <row r="1042" spans="1:14" ht="14.4" customHeight="1" x14ac:dyDescent="0.3">
      <c r="A1042" s="737" t="s">
        <v>606</v>
      </c>
      <c r="B1042" s="738" t="s">
        <v>2778</v>
      </c>
      <c r="C1042" s="739" t="s">
        <v>637</v>
      </c>
      <c r="D1042" s="740" t="s">
        <v>638</v>
      </c>
      <c r="E1042" s="739" t="s">
        <v>652</v>
      </c>
      <c r="F1042" s="740" t="s">
        <v>2779</v>
      </c>
      <c r="G1042" s="739" t="s">
        <v>660</v>
      </c>
      <c r="H1042" s="739" t="s">
        <v>1594</v>
      </c>
      <c r="I1042" s="739" t="s">
        <v>1594</v>
      </c>
      <c r="J1042" s="739" t="s">
        <v>1595</v>
      </c>
      <c r="K1042" s="739" t="s">
        <v>741</v>
      </c>
      <c r="L1042" s="741">
        <v>94.302999999999983</v>
      </c>
      <c r="M1042" s="741">
        <v>3</v>
      </c>
      <c r="N1042" s="742">
        <v>282.90899999999993</v>
      </c>
    </row>
    <row r="1043" spans="1:14" ht="14.4" customHeight="1" x14ac:dyDescent="0.3">
      <c r="A1043" s="737" t="s">
        <v>606</v>
      </c>
      <c r="B1043" s="738" t="s">
        <v>2778</v>
      </c>
      <c r="C1043" s="739" t="s">
        <v>637</v>
      </c>
      <c r="D1043" s="740" t="s">
        <v>638</v>
      </c>
      <c r="E1043" s="739" t="s">
        <v>652</v>
      </c>
      <c r="F1043" s="740" t="s">
        <v>2779</v>
      </c>
      <c r="G1043" s="739" t="s">
        <v>660</v>
      </c>
      <c r="H1043" s="739" t="s">
        <v>1598</v>
      </c>
      <c r="I1043" s="739" t="s">
        <v>1598</v>
      </c>
      <c r="J1043" s="739" t="s">
        <v>1599</v>
      </c>
      <c r="K1043" s="739" t="s">
        <v>1600</v>
      </c>
      <c r="L1043" s="741">
        <v>147.96000000000004</v>
      </c>
      <c r="M1043" s="741">
        <v>5</v>
      </c>
      <c r="N1043" s="742">
        <v>739.80000000000018</v>
      </c>
    </row>
    <row r="1044" spans="1:14" ht="14.4" customHeight="1" x14ac:dyDescent="0.3">
      <c r="A1044" s="737" t="s">
        <v>606</v>
      </c>
      <c r="B1044" s="738" t="s">
        <v>2778</v>
      </c>
      <c r="C1044" s="739" t="s">
        <v>637</v>
      </c>
      <c r="D1044" s="740" t="s">
        <v>638</v>
      </c>
      <c r="E1044" s="739" t="s">
        <v>652</v>
      </c>
      <c r="F1044" s="740" t="s">
        <v>2779</v>
      </c>
      <c r="G1044" s="739" t="s">
        <v>660</v>
      </c>
      <c r="H1044" s="739" t="s">
        <v>847</v>
      </c>
      <c r="I1044" s="739" t="s">
        <v>714</v>
      </c>
      <c r="J1044" s="739" t="s">
        <v>848</v>
      </c>
      <c r="K1044" s="739"/>
      <c r="L1044" s="741">
        <v>176.15000000000003</v>
      </c>
      <c r="M1044" s="741">
        <v>7</v>
      </c>
      <c r="N1044" s="742">
        <v>1233.0500000000002</v>
      </c>
    </row>
    <row r="1045" spans="1:14" ht="14.4" customHeight="1" x14ac:dyDescent="0.3">
      <c r="A1045" s="737" t="s">
        <v>606</v>
      </c>
      <c r="B1045" s="738" t="s">
        <v>2778</v>
      </c>
      <c r="C1045" s="739" t="s">
        <v>637</v>
      </c>
      <c r="D1045" s="740" t="s">
        <v>638</v>
      </c>
      <c r="E1045" s="739" t="s">
        <v>652</v>
      </c>
      <c r="F1045" s="740" t="s">
        <v>2779</v>
      </c>
      <c r="G1045" s="739" t="s">
        <v>660</v>
      </c>
      <c r="H1045" s="739" t="s">
        <v>849</v>
      </c>
      <c r="I1045" s="739" t="s">
        <v>849</v>
      </c>
      <c r="J1045" s="739" t="s">
        <v>850</v>
      </c>
      <c r="K1045" s="739" t="s">
        <v>851</v>
      </c>
      <c r="L1045" s="741">
        <v>145.86000000000001</v>
      </c>
      <c r="M1045" s="741">
        <v>3</v>
      </c>
      <c r="N1045" s="742">
        <v>437.58000000000004</v>
      </c>
    </row>
    <row r="1046" spans="1:14" ht="14.4" customHeight="1" x14ac:dyDescent="0.3">
      <c r="A1046" s="737" t="s">
        <v>606</v>
      </c>
      <c r="B1046" s="738" t="s">
        <v>2778</v>
      </c>
      <c r="C1046" s="739" t="s">
        <v>637</v>
      </c>
      <c r="D1046" s="740" t="s">
        <v>638</v>
      </c>
      <c r="E1046" s="739" t="s">
        <v>652</v>
      </c>
      <c r="F1046" s="740" t="s">
        <v>2779</v>
      </c>
      <c r="G1046" s="739" t="s">
        <v>660</v>
      </c>
      <c r="H1046" s="739" t="s">
        <v>2577</v>
      </c>
      <c r="I1046" s="739" t="s">
        <v>2577</v>
      </c>
      <c r="J1046" s="739" t="s">
        <v>2578</v>
      </c>
      <c r="K1046" s="739" t="s">
        <v>2579</v>
      </c>
      <c r="L1046" s="741">
        <v>2687.26</v>
      </c>
      <c r="M1046" s="741">
        <v>3</v>
      </c>
      <c r="N1046" s="742">
        <v>8061.7800000000007</v>
      </c>
    </row>
    <row r="1047" spans="1:14" ht="14.4" customHeight="1" x14ac:dyDescent="0.3">
      <c r="A1047" s="737" t="s">
        <v>606</v>
      </c>
      <c r="B1047" s="738" t="s">
        <v>2778</v>
      </c>
      <c r="C1047" s="739" t="s">
        <v>637</v>
      </c>
      <c r="D1047" s="740" t="s">
        <v>638</v>
      </c>
      <c r="E1047" s="739" t="s">
        <v>652</v>
      </c>
      <c r="F1047" s="740" t="s">
        <v>2779</v>
      </c>
      <c r="G1047" s="739" t="s">
        <v>660</v>
      </c>
      <c r="H1047" s="739" t="s">
        <v>1222</v>
      </c>
      <c r="I1047" s="739" t="s">
        <v>1222</v>
      </c>
      <c r="J1047" s="739" t="s">
        <v>1223</v>
      </c>
      <c r="K1047" s="739" t="s">
        <v>1224</v>
      </c>
      <c r="L1047" s="741">
        <v>82.390000000000015</v>
      </c>
      <c r="M1047" s="741">
        <v>2</v>
      </c>
      <c r="N1047" s="742">
        <v>164.78000000000003</v>
      </c>
    </row>
    <row r="1048" spans="1:14" ht="14.4" customHeight="1" x14ac:dyDescent="0.3">
      <c r="A1048" s="737" t="s">
        <v>606</v>
      </c>
      <c r="B1048" s="738" t="s">
        <v>2778</v>
      </c>
      <c r="C1048" s="739" t="s">
        <v>637</v>
      </c>
      <c r="D1048" s="740" t="s">
        <v>638</v>
      </c>
      <c r="E1048" s="739" t="s">
        <v>652</v>
      </c>
      <c r="F1048" s="740" t="s">
        <v>2779</v>
      </c>
      <c r="G1048" s="739" t="s">
        <v>660</v>
      </c>
      <c r="H1048" s="739" t="s">
        <v>855</v>
      </c>
      <c r="I1048" s="739" t="s">
        <v>855</v>
      </c>
      <c r="J1048" s="739" t="s">
        <v>856</v>
      </c>
      <c r="K1048" s="739" t="s">
        <v>857</v>
      </c>
      <c r="L1048" s="741">
        <v>49.710004714530143</v>
      </c>
      <c r="M1048" s="741">
        <v>10</v>
      </c>
      <c r="N1048" s="742">
        <v>497.10004714530146</v>
      </c>
    </row>
    <row r="1049" spans="1:14" ht="14.4" customHeight="1" x14ac:dyDescent="0.3">
      <c r="A1049" s="737" t="s">
        <v>606</v>
      </c>
      <c r="B1049" s="738" t="s">
        <v>2778</v>
      </c>
      <c r="C1049" s="739" t="s">
        <v>637</v>
      </c>
      <c r="D1049" s="740" t="s">
        <v>638</v>
      </c>
      <c r="E1049" s="739" t="s">
        <v>652</v>
      </c>
      <c r="F1049" s="740" t="s">
        <v>2779</v>
      </c>
      <c r="G1049" s="739" t="s">
        <v>660</v>
      </c>
      <c r="H1049" s="739" t="s">
        <v>2580</v>
      </c>
      <c r="I1049" s="739" t="s">
        <v>2581</v>
      </c>
      <c r="J1049" s="739" t="s">
        <v>2582</v>
      </c>
      <c r="K1049" s="739" t="s">
        <v>2583</v>
      </c>
      <c r="L1049" s="741">
        <v>18.770000000000003</v>
      </c>
      <c r="M1049" s="741">
        <v>2</v>
      </c>
      <c r="N1049" s="742">
        <v>37.540000000000006</v>
      </c>
    </row>
    <row r="1050" spans="1:14" ht="14.4" customHeight="1" x14ac:dyDescent="0.3">
      <c r="A1050" s="737" t="s">
        <v>606</v>
      </c>
      <c r="B1050" s="738" t="s">
        <v>2778</v>
      </c>
      <c r="C1050" s="739" t="s">
        <v>637</v>
      </c>
      <c r="D1050" s="740" t="s">
        <v>638</v>
      </c>
      <c r="E1050" s="739" t="s">
        <v>652</v>
      </c>
      <c r="F1050" s="740" t="s">
        <v>2779</v>
      </c>
      <c r="G1050" s="739" t="s">
        <v>660</v>
      </c>
      <c r="H1050" s="739" t="s">
        <v>2584</v>
      </c>
      <c r="I1050" s="739" t="s">
        <v>714</v>
      </c>
      <c r="J1050" s="739" t="s">
        <v>2585</v>
      </c>
      <c r="K1050" s="739" t="s">
        <v>2586</v>
      </c>
      <c r="L1050" s="741">
        <v>206.99</v>
      </c>
      <c r="M1050" s="741">
        <v>5</v>
      </c>
      <c r="N1050" s="742">
        <v>1034.95</v>
      </c>
    </row>
    <row r="1051" spans="1:14" ht="14.4" customHeight="1" x14ac:dyDescent="0.3">
      <c r="A1051" s="737" t="s">
        <v>606</v>
      </c>
      <c r="B1051" s="738" t="s">
        <v>2778</v>
      </c>
      <c r="C1051" s="739" t="s">
        <v>637</v>
      </c>
      <c r="D1051" s="740" t="s">
        <v>638</v>
      </c>
      <c r="E1051" s="739" t="s">
        <v>652</v>
      </c>
      <c r="F1051" s="740" t="s">
        <v>2779</v>
      </c>
      <c r="G1051" s="739" t="s">
        <v>660</v>
      </c>
      <c r="H1051" s="739" t="s">
        <v>2587</v>
      </c>
      <c r="I1051" s="739" t="s">
        <v>2587</v>
      </c>
      <c r="J1051" s="739" t="s">
        <v>2588</v>
      </c>
      <c r="K1051" s="739" t="s">
        <v>2589</v>
      </c>
      <c r="L1051" s="741">
        <v>56.640000000000015</v>
      </c>
      <c r="M1051" s="741">
        <v>2</v>
      </c>
      <c r="N1051" s="742">
        <v>113.28000000000003</v>
      </c>
    </row>
    <row r="1052" spans="1:14" ht="14.4" customHeight="1" x14ac:dyDescent="0.3">
      <c r="A1052" s="737" t="s">
        <v>606</v>
      </c>
      <c r="B1052" s="738" t="s">
        <v>2778</v>
      </c>
      <c r="C1052" s="739" t="s">
        <v>637</v>
      </c>
      <c r="D1052" s="740" t="s">
        <v>638</v>
      </c>
      <c r="E1052" s="739" t="s">
        <v>652</v>
      </c>
      <c r="F1052" s="740" t="s">
        <v>2779</v>
      </c>
      <c r="G1052" s="739" t="s">
        <v>660</v>
      </c>
      <c r="H1052" s="739" t="s">
        <v>2590</v>
      </c>
      <c r="I1052" s="739" t="s">
        <v>2590</v>
      </c>
      <c r="J1052" s="739" t="s">
        <v>2591</v>
      </c>
      <c r="K1052" s="739" t="s">
        <v>1044</v>
      </c>
      <c r="L1052" s="741">
        <v>62.21</v>
      </c>
      <c r="M1052" s="741">
        <v>5</v>
      </c>
      <c r="N1052" s="742">
        <v>311.05</v>
      </c>
    </row>
    <row r="1053" spans="1:14" ht="14.4" customHeight="1" x14ac:dyDescent="0.3">
      <c r="A1053" s="737" t="s">
        <v>606</v>
      </c>
      <c r="B1053" s="738" t="s">
        <v>2778</v>
      </c>
      <c r="C1053" s="739" t="s">
        <v>637</v>
      </c>
      <c r="D1053" s="740" t="s">
        <v>638</v>
      </c>
      <c r="E1053" s="739" t="s">
        <v>652</v>
      </c>
      <c r="F1053" s="740" t="s">
        <v>2779</v>
      </c>
      <c r="G1053" s="739" t="s">
        <v>660</v>
      </c>
      <c r="H1053" s="739" t="s">
        <v>2230</v>
      </c>
      <c r="I1053" s="739" t="s">
        <v>2230</v>
      </c>
      <c r="J1053" s="739" t="s">
        <v>2231</v>
      </c>
      <c r="K1053" s="739" t="s">
        <v>2232</v>
      </c>
      <c r="L1053" s="741">
        <v>199.97999999999996</v>
      </c>
      <c r="M1053" s="741">
        <v>17</v>
      </c>
      <c r="N1053" s="742">
        <v>3399.6599999999994</v>
      </c>
    </row>
    <row r="1054" spans="1:14" ht="14.4" customHeight="1" x14ac:dyDescent="0.3">
      <c r="A1054" s="737" t="s">
        <v>606</v>
      </c>
      <c r="B1054" s="738" t="s">
        <v>2778</v>
      </c>
      <c r="C1054" s="739" t="s">
        <v>637</v>
      </c>
      <c r="D1054" s="740" t="s">
        <v>638</v>
      </c>
      <c r="E1054" s="739" t="s">
        <v>652</v>
      </c>
      <c r="F1054" s="740" t="s">
        <v>2779</v>
      </c>
      <c r="G1054" s="739" t="s">
        <v>660</v>
      </c>
      <c r="H1054" s="739" t="s">
        <v>2592</v>
      </c>
      <c r="I1054" s="739" t="s">
        <v>2592</v>
      </c>
      <c r="J1054" s="739" t="s">
        <v>2593</v>
      </c>
      <c r="K1054" s="739" t="s">
        <v>2594</v>
      </c>
      <c r="L1054" s="741">
        <v>51.189999999999962</v>
      </c>
      <c r="M1054" s="741">
        <v>2</v>
      </c>
      <c r="N1054" s="742">
        <v>102.37999999999992</v>
      </c>
    </row>
    <row r="1055" spans="1:14" ht="14.4" customHeight="1" x14ac:dyDescent="0.3">
      <c r="A1055" s="737" t="s">
        <v>606</v>
      </c>
      <c r="B1055" s="738" t="s">
        <v>2778</v>
      </c>
      <c r="C1055" s="739" t="s">
        <v>637</v>
      </c>
      <c r="D1055" s="740" t="s">
        <v>638</v>
      </c>
      <c r="E1055" s="739" t="s">
        <v>652</v>
      </c>
      <c r="F1055" s="740" t="s">
        <v>2779</v>
      </c>
      <c r="G1055" s="739" t="s">
        <v>660</v>
      </c>
      <c r="H1055" s="739" t="s">
        <v>1612</v>
      </c>
      <c r="I1055" s="739" t="s">
        <v>1612</v>
      </c>
      <c r="J1055" s="739" t="s">
        <v>1613</v>
      </c>
      <c r="K1055" s="739" t="s">
        <v>1614</v>
      </c>
      <c r="L1055" s="741">
        <v>47.610000000000007</v>
      </c>
      <c r="M1055" s="741">
        <v>7</v>
      </c>
      <c r="N1055" s="742">
        <v>333.27000000000004</v>
      </c>
    </row>
    <row r="1056" spans="1:14" ht="14.4" customHeight="1" x14ac:dyDescent="0.3">
      <c r="A1056" s="737" t="s">
        <v>606</v>
      </c>
      <c r="B1056" s="738" t="s">
        <v>2778</v>
      </c>
      <c r="C1056" s="739" t="s">
        <v>637</v>
      </c>
      <c r="D1056" s="740" t="s">
        <v>638</v>
      </c>
      <c r="E1056" s="739" t="s">
        <v>652</v>
      </c>
      <c r="F1056" s="740" t="s">
        <v>2779</v>
      </c>
      <c r="G1056" s="739" t="s">
        <v>660</v>
      </c>
      <c r="H1056" s="739" t="s">
        <v>863</v>
      </c>
      <c r="I1056" s="739" t="s">
        <v>863</v>
      </c>
      <c r="J1056" s="739" t="s">
        <v>864</v>
      </c>
      <c r="K1056" s="739" t="s">
        <v>865</v>
      </c>
      <c r="L1056" s="741">
        <v>49.710000000000008</v>
      </c>
      <c r="M1056" s="741">
        <v>11</v>
      </c>
      <c r="N1056" s="742">
        <v>546.81000000000006</v>
      </c>
    </row>
    <row r="1057" spans="1:14" ht="14.4" customHeight="1" x14ac:dyDescent="0.3">
      <c r="A1057" s="737" t="s">
        <v>606</v>
      </c>
      <c r="B1057" s="738" t="s">
        <v>2778</v>
      </c>
      <c r="C1057" s="739" t="s">
        <v>637</v>
      </c>
      <c r="D1057" s="740" t="s">
        <v>638</v>
      </c>
      <c r="E1057" s="739" t="s">
        <v>652</v>
      </c>
      <c r="F1057" s="740" t="s">
        <v>2779</v>
      </c>
      <c r="G1057" s="739" t="s">
        <v>660</v>
      </c>
      <c r="H1057" s="739" t="s">
        <v>1619</v>
      </c>
      <c r="I1057" s="739" t="s">
        <v>1619</v>
      </c>
      <c r="J1057" s="739" t="s">
        <v>1620</v>
      </c>
      <c r="K1057" s="739" t="s">
        <v>1621</v>
      </c>
      <c r="L1057" s="741">
        <v>100.60000000000002</v>
      </c>
      <c r="M1057" s="741">
        <v>3</v>
      </c>
      <c r="N1057" s="742">
        <v>301.80000000000007</v>
      </c>
    </row>
    <row r="1058" spans="1:14" ht="14.4" customHeight="1" x14ac:dyDescent="0.3">
      <c r="A1058" s="737" t="s">
        <v>606</v>
      </c>
      <c r="B1058" s="738" t="s">
        <v>2778</v>
      </c>
      <c r="C1058" s="739" t="s">
        <v>637</v>
      </c>
      <c r="D1058" s="740" t="s">
        <v>638</v>
      </c>
      <c r="E1058" s="739" t="s">
        <v>652</v>
      </c>
      <c r="F1058" s="740" t="s">
        <v>2779</v>
      </c>
      <c r="G1058" s="739" t="s">
        <v>660</v>
      </c>
      <c r="H1058" s="739" t="s">
        <v>1622</v>
      </c>
      <c r="I1058" s="739" t="s">
        <v>1622</v>
      </c>
      <c r="J1058" s="739" t="s">
        <v>1623</v>
      </c>
      <c r="K1058" s="739" t="s">
        <v>1624</v>
      </c>
      <c r="L1058" s="741">
        <v>72.880000000000024</v>
      </c>
      <c r="M1058" s="741">
        <v>1</v>
      </c>
      <c r="N1058" s="742">
        <v>72.880000000000024</v>
      </c>
    </row>
    <row r="1059" spans="1:14" ht="14.4" customHeight="1" x14ac:dyDescent="0.3">
      <c r="A1059" s="737" t="s">
        <v>606</v>
      </c>
      <c r="B1059" s="738" t="s">
        <v>2778</v>
      </c>
      <c r="C1059" s="739" t="s">
        <v>637</v>
      </c>
      <c r="D1059" s="740" t="s">
        <v>638</v>
      </c>
      <c r="E1059" s="739" t="s">
        <v>652</v>
      </c>
      <c r="F1059" s="740" t="s">
        <v>2779</v>
      </c>
      <c r="G1059" s="739" t="s">
        <v>660</v>
      </c>
      <c r="H1059" s="739" t="s">
        <v>2595</v>
      </c>
      <c r="I1059" s="739" t="s">
        <v>2595</v>
      </c>
      <c r="J1059" s="739" t="s">
        <v>2596</v>
      </c>
      <c r="K1059" s="739" t="s">
        <v>2597</v>
      </c>
      <c r="L1059" s="741">
        <v>2059.9</v>
      </c>
      <c r="M1059" s="741">
        <v>1</v>
      </c>
      <c r="N1059" s="742">
        <v>2059.9</v>
      </c>
    </row>
    <row r="1060" spans="1:14" ht="14.4" customHeight="1" x14ac:dyDescent="0.3">
      <c r="A1060" s="737" t="s">
        <v>606</v>
      </c>
      <c r="B1060" s="738" t="s">
        <v>2778</v>
      </c>
      <c r="C1060" s="739" t="s">
        <v>637</v>
      </c>
      <c r="D1060" s="740" t="s">
        <v>638</v>
      </c>
      <c r="E1060" s="739" t="s">
        <v>652</v>
      </c>
      <c r="F1060" s="740" t="s">
        <v>2779</v>
      </c>
      <c r="G1060" s="739" t="s">
        <v>660</v>
      </c>
      <c r="H1060" s="739" t="s">
        <v>2598</v>
      </c>
      <c r="I1060" s="739" t="s">
        <v>2598</v>
      </c>
      <c r="J1060" s="739" t="s">
        <v>1623</v>
      </c>
      <c r="K1060" s="739" t="s">
        <v>2599</v>
      </c>
      <c r="L1060" s="741">
        <v>28.600000000000009</v>
      </c>
      <c r="M1060" s="741">
        <v>4</v>
      </c>
      <c r="N1060" s="742">
        <v>114.40000000000003</v>
      </c>
    </row>
    <row r="1061" spans="1:14" ht="14.4" customHeight="1" x14ac:dyDescent="0.3">
      <c r="A1061" s="737" t="s">
        <v>606</v>
      </c>
      <c r="B1061" s="738" t="s">
        <v>2778</v>
      </c>
      <c r="C1061" s="739" t="s">
        <v>637</v>
      </c>
      <c r="D1061" s="740" t="s">
        <v>638</v>
      </c>
      <c r="E1061" s="739" t="s">
        <v>652</v>
      </c>
      <c r="F1061" s="740" t="s">
        <v>2779</v>
      </c>
      <c r="G1061" s="739" t="s">
        <v>660</v>
      </c>
      <c r="H1061" s="739" t="s">
        <v>2600</v>
      </c>
      <c r="I1061" s="739" t="s">
        <v>2601</v>
      </c>
      <c r="J1061" s="739" t="s">
        <v>2602</v>
      </c>
      <c r="K1061" s="739" t="s">
        <v>2603</v>
      </c>
      <c r="L1061" s="741">
        <v>2904.0799999999995</v>
      </c>
      <c r="M1061" s="741">
        <v>1</v>
      </c>
      <c r="N1061" s="742">
        <v>2904.0799999999995</v>
      </c>
    </row>
    <row r="1062" spans="1:14" ht="14.4" customHeight="1" x14ac:dyDescent="0.3">
      <c r="A1062" s="737" t="s">
        <v>606</v>
      </c>
      <c r="B1062" s="738" t="s">
        <v>2778</v>
      </c>
      <c r="C1062" s="739" t="s">
        <v>637</v>
      </c>
      <c r="D1062" s="740" t="s">
        <v>638</v>
      </c>
      <c r="E1062" s="739" t="s">
        <v>652</v>
      </c>
      <c r="F1062" s="740" t="s">
        <v>2779</v>
      </c>
      <c r="G1062" s="739" t="s">
        <v>660</v>
      </c>
      <c r="H1062" s="739" t="s">
        <v>1625</v>
      </c>
      <c r="I1062" s="739" t="s">
        <v>1625</v>
      </c>
      <c r="J1062" s="739" t="s">
        <v>1626</v>
      </c>
      <c r="K1062" s="739" t="s">
        <v>1627</v>
      </c>
      <c r="L1062" s="741">
        <v>75.650000000000006</v>
      </c>
      <c r="M1062" s="741">
        <v>2</v>
      </c>
      <c r="N1062" s="742">
        <v>151.30000000000001</v>
      </c>
    </row>
    <row r="1063" spans="1:14" ht="14.4" customHeight="1" x14ac:dyDescent="0.3">
      <c r="A1063" s="737" t="s">
        <v>606</v>
      </c>
      <c r="B1063" s="738" t="s">
        <v>2778</v>
      </c>
      <c r="C1063" s="739" t="s">
        <v>637</v>
      </c>
      <c r="D1063" s="740" t="s">
        <v>638</v>
      </c>
      <c r="E1063" s="739" t="s">
        <v>652</v>
      </c>
      <c r="F1063" s="740" t="s">
        <v>2779</v>
      </c>
      <c r="G1063" s="739" t="s">
        <v>660</v>
      </c>
      <c r="H1063" s="739" t="s">
        <v>866</v>
      </c>
      <c r="I1063" s="739" t="s">
        <v>866</v>
      </c>
      <c r="J1063" s="739" t="s">
        <v>867</v>
      </c>
      <c r="K1063" s="739" t="s">
        <v>868</v>
      </c>
      <c r="L1063" s="741">
        <v>40.519999999999989</v>
      </c>
      <c r="M1063" s="741">
        <v>1</v>
      </c>
      <c r="N1063" s="742">
        <v>40.519999999999989</v>
      </c>
    </row>
    <row r="1064" spans="1:14" ht="14.4" customHeight="1" x14ac:dyDescent="0.3">
      <c r="A1064" s="737" t="s">
        <v>606</v>
      </c>
      <c r="B1064" s="738" t="s">
        <v>2778</v>
      </c>
      <c r="C1064" s="739" t="s">
        <v>637</v>
      </c>
      <c r="D1064" s="740" t="s">
        <v>638</v>
      </c>
      <c r="E1064" s="739" t="s">
        <v>652</v>
      </c>
      <c r="F1064" s="740" t="s">
        <v>2779</v>
      </c>
      <c r="G1064" s="739" t="s">
        <v>660</v>
      </c>
      <c r="H1064" s="739" t="s">
        <v>2604</v>
      </c>
      <c r="I1064" s="739" t="s">
        <v>2604</v>
      </c>
      <c r="J1064" s="739" t="s">
        <v>2605</v>
      </c>
      <c r="K1064" s="739" t="s">
        <v>2606</v>
      </c>
      <c r="L1064" s="741">
        <v>53.93</v>
      </c>
      <c r="M1064" s="741">
        <v>3</v>
      </c>
      <c r="N1064" s="742">
        <v>161.79</v>
      </c>
    </row>
    <row r="1065" spans="1:14" ht="14.4" customHeight="1" x14ac:dyDescent="0.3">
      <c r="A1065" s="737" t="s">
        <v>606</v>
      </c>
      <c r="B1065" s="738" t="s">
        <v>2778</v>
      </c>
      <c r="C1065" s="739" t="s">
        <v>637</v>
      </c>
      <c r="D1065" s="740" t="s">
        <v>638</v>
      </c>
      <c r="E1065" s="739" t="s">
        <v>652</v>
      </c>
      <c r="F1065" s="740" t="s">
        <v>2779</v>
      </c>
      <c r="G1065" s="739" t="s">
        <v>660</v>
      </c>
      <c r="H1065" s="739" t="s">
        <v>2607</v>
      </c>
      <c r="I1065" s="739" t="s">
        <v>2607</v>
      </c>
      <c r="J1065" s="739" t="s">
        <v>2608</v>
      </c>
      <c r="K1065" s="739" t="s">
        <v>2609</v>
      </c>
      <c r="L1065" s="741">
        <v>34.510000000000012</v>
      </c>
      <c r="M1065" s="741">
        <v>1</v>
      </c>
      <c r="N1065" s="742">
        <v>34.510000000000012</v>
      </c>
    </row>
    <row r="1066" spans="1:14" ht="14.4" customHeight="1" x14ac:dyDescent="0.3">
      <c r="A1066" s="737" t="s">
        <v>606</v>
      </c>
      <c r="B1066" s="738" t="s">
        <v>2778</v>
      </c>
      <c r="C1066" s="739" t="s">
        <v>637</v>
      </c>
      <c r="D1066" s="740" t="s">
        <v>638</v>
      </c>
      <c r="E1066" s="739" t="s">
        <v>652</v>
      </c>
      <c r="F1066" s="740" t="s">
        <v>2779</v>
      </c>
      <c r="G1066" s="739" t="s">
        <v>660</v>
      </c>
      <c r="H1066" s="739" t="s">
        <v>2610</v>
      </c>
      <c r="I1066" s="739" t="s">
        <v>714</v>
      </c>
      <c r="J1066" s="739" t="s">
        <v>2611</v>
      </c>
      <c r="K1066" s="739"/>
      <c r="L1066" s="741">
        <v>238.34</v>
      </c>
      <c r="M1066" s="741">
        <v>2</v>
      </c>
      <c r="N1066" s="742">
        <v>476.68</v>
      </c>
    </row>
    <row r="1067" spans="1:14" ht="14.4" customHeight="1" x14ac:dyDescent="0.3">
      <c r="A1067" s="737" t="s">
        <v>606</v>
      </c>
      <c r="B1067" s="738" t="s">
        <v>2778</v>
      </c>
      <c r="C1067" s="739" t="s">
        <v>637</v>
      </c>
      <c r="D1067" s="740" t="s">
        <v>638</v>
      </c>
      <c r="E1067" s="739" t="s">
        <v>652</v>
      </c>
      <c r="F1067" s="740" t="s">
        <v>2779</v>
      </c>
      <c r="G1067" s="739" t="s">
        <v>871</v>
      </c>
      <c r="H1067" s="739" t="s">
        <v>872</v>
      </c>
      <c r="I1067" s="739" t="s">
        <v>873</v>
      </c>
      <c r="J1067" s="739" t="s">
        <v>874</v>
      </c>
      <c r="K1067" s="739" t="s">
        <v>875</v>
      </c>
      <c r="L1067" s="741">
        <v>56.88</v>
      </c>
      <c r="M1067" s="741">
        <v>13</v>
      </c>
      <c r="N1067" s="742">
        <v>739.44</v>
      </c>
    </row>
    <row r="1068" spans="1:14" ht="14.4" customHeight="1" x14ac:dyDescent="0.3">
      <c r="A1068" s="737" t="s">
        <v>606</v>
      </c>
      <c r="B1068" s="738" t="s">
        <v>2778</v>
      </c>
      <c r="C1068" s="739" t="s">
        <v>637</v>
      </c>
      <c r="D1068" s="740" t="s">
        <v>638</v>
      </c>
      <c r="E1068" s="739" t="s">
        <v>652</v>
      </c>
      <c r="F1068" s="740" t="s">
        <v>2779</v>
      </c>
      <c r="G1068" s="739" t="s">
        <v>871</v>
      </c>
      <c r="H1068" s="739" t="s">
        <v>876</v>
      </c>
      <c r="I1068" s="739" t="s">
        <v>877</v>
      </c>
      <c r="J1068" s="739" t="s">
        <v>878</v>
      </c>
      <c r="K1068" s="739" t="s">
        <v>879</v>
      </c>
      <c r="L1068" s="741">
        <v>34.749933617890399</v>
      </c>
      <c r="M1068" s="741">
        <v>48</v>
      </c>
      <c r="N1068" s="742">
        <v>1667.996813658739</v>
      </c>
    </row>
    <row r="1069" spans="1:14" ht="14.4" customHeight="1" x14ac:dyDescent="0.3">
      <c r="A1069" s="737" t="s">
        <v>606</v>
      </c>
      <c r="B1069" s="738" t="s">
        <v>2778</v>
      </c>
      <c r="C1069" s="739" t="s">
        <v>637</v>
      </c>
      <c r="D1069" s="740" t="s">
        <v>638</v>
      </c>
      <c r="E1069" s="739" t="s">
        <v>652</v>
      </c>
      <c r="F1069" s="740" t="s">
        <v>2779</v>
      </c>
      <c r="G1069" s="739" t="s">
        <v>871</v>
      </c>
      <c r="H1069" s="739" t="s">
        <v>880</v>
      </c>
      <c r="I1069" s="739" t="s">
        <v>881</v>
      </c>
      <c r="J1069" s="739" t="s">
        <v>882</v>
      </c>
      <c r="K1069" s="739" t="s">
        <v>883</v>
      </c>
      <c r="L1069" s="741">
        <v>81.209999999999994</v>
      </c>
      <c r="M1069" s="741">
        <v>4</v>
      </c>
      <c r="N1069" s="742">
        <v>324.83999999999997</v>
      </c>
    </row>
    <row r="1070" spans="1:14" ht="14.4" customHeight="1" x14ac:dyDescent="0.3">
      <c r="A1070" s="737" t="s">
        <v>606</v>
      </c>
      <c r="B1070" s="738" t="s">
        <v>2778</v>
      </c>
      <c r="C1070" s="739" t="s">
        <v>637</v>
      </c>
      <c r="D1070" s="740" t="s">
        <v>638</v>
      </c>
      <c r="E1070" s="739" t="s">
        <v>652</v>
      </c>
      <c r="F1070" s="740" t="s">
        <v>2779</v>
      </c>
      <c r="G1070" s="739" t="s">
        <v>871</v>
      </c>
      <c r="H1070" s="739" t="s">
        <v>2612</v>
      </c>
      <c r="I1070" s="739" t="s">
        <v>2613</v>
      </c>
      <c r="J1070" s="739" t="s">
        <v>2614</v>
      </c>
      <c r="K1070" s="739" t="s">
        <v>2615</v>
      </c>
      <c r="L1070" s="741">
        <v>67.110000000000014</v>
      </c>
      <c r="M1070" s="741">
        <v>1</v>
      </c>
      <c r="N1070" s="742">
        <v>67.110000000000014</v>
      </c>
    </row>
    <row r="1071" spans="1:14" ht="14.4" customHeight="1" x14ac:dyDescent="0.3">
      <c r="A1071" s="737" t="s">
        <v>606</v>
      </c>
      <c r="B1071" s="738" t="s">
        <v>2778</v>
      </c>
      <c r="C1071" s="739" t="s">
        <v>637</v>
      </c>
      <c r="D1071" s="740" t="s">
        <v>638</v>
      </c>
      <c r="E1071" s="739" t="s">
        <v>652</v>
      </c>
      <c r="F1071" s="740" t="s">
        <v>2779</v>
      </c>
      <c r="G1071" s="739" t="s">
        <v>871</v>
      </c>
      <c r="H1071" s="739" t="s">
        <v>1245</v>
      </c>
      <c r="I1071" s="739" t="s">
        <v>1246</v>
      </c>
      <c r="J1071" s="739" t="s">
        <v>1247</v>
      </c>
      <c r="K1071" s="739" t="s">
        <v>1248</v>
      </c>
      <c r="L1071" s="741">
        <v>58.739999999999981</v>
      </c>
      <c r="M1071" s="741">
        <v>3</v>
      </c>
      <c r="N1071" s="742">
        <v>176.21999999999994</v>
      </c>
    </row>
    <row r="1072" spans="1:14" ht="14.4" customHeight="1" x14ac:dyDescent="0.3">
      <c r="A1072" s="737" t="s">
        <v>606</v>
      </c>
      <c r="B1072" s="738" t="s">
        <v>2778</v>
      </c>
      <c r="C1072" s="739" t="s">
        <v>637</v>
      </c>
      <c r="D1072" s="740" t="s">
        <v>638</v>
      </c>
      <c r="E1072" s="739" t="s">
        <v>652</v>
      </c>
      <c r="F1072" s="740" t="s">
        <v>2779</v>
      </c>
      <c r="G1072" s="739" t="s">
        <v>871</v>
      </c>
      <c r="H1072" s="739" t="s">
        <v>2616</v>
      </c>
      <c r="I1072" s="739" t="s">
        <v>2617</v>
      </c>
      <c r="J1072" s="739" t="s">
        <v>2618</v>
      </c>
      <c r="K1072" s="739" t="s">
        <v>2619</v>
      </c>
      <c r="L1072" s="741">
        <v>161.54000000000005</v>
      </c>
      <c r="M1072" s="741">
        <v>1</v>
      </c>
      <c r="N1072" s="742">
        <v>161.54000000000005</v>
      </c>
    </row>
    <row r="1073" spans="1:14" ht="14.4" customHeight="1" x14ac:dyDescent="0.3">
      <c r="A1073" s="737" t="s">
        <v>606</v>
      </c>
      <c r="B1073" s="738" t="s">
        <v>2778</v>
      </c>
      <c r="C1073" s="739" t="s">
        <v>637</v>
      </c>
      <c r="D1073" s="740" t="s">
        <v>638</v>
      </c>
      <c r="E1073" s="739" t="s">
        <v>652</v>
      </c>
      <c r="F1073" s="740" t="s">
        <v>2779</v>
      </c>
      <c r="G1073" s="739" t="s">
        <v>871</v>
      </c>
      <c r="H1073" s="739" t="s">
        <v>2620</v>
      </c>
      <c r="I1073" s="739" t="s">
        <v>2621</v>
      </c>
      <c r="J1073" s="739" t="s">
        <v>2622</v>
      </c>
      <c r="K1073" s="739" t="s">
        <v>2623</v>
      </c>
      <c r="L1073" s="741">
        <v>80.83</v>
      </c>
      <c r="M1073" s="741">
        <v>1</v>
      </c>
      <c r="N1073" s="742">
        <v>80.83</v>
      </c>
    </row>
    <row r="1074" spans="1:14" ht="14.4" customHeight="1" x14ac:dyDescent="0.3">
      <c r="A1074" s="737" t="s">
        <v>606</v>
      </c>
      <c r="B1074" s="738" t="s">
        <v>2778</v>
      </c>
      <c r="C1074" s="739" t="s">
        <v>637</v>
      </c>
      <c r="D1074" s="740" t="s">
        <v>638</v>
      </c>
      <c r="E1074" s="739" t="s">
        <v>652</v>
      </c>
      <c r="F1074" s="740" t="s">
        <v>2779</v>
      </c>
      <c r="G1074" s="739" t="s">
        <v>871</v>
      </c>
      <c r="H1074" s="739" t="s">
        <v>2277</v>
      </c>
      <c r="I1074" s="739" t="s">
        <v>2278</v>
      </c>
      <c r="J1074" s="739" t="s">
        <v>2279</v>
      </c>
      <c r="K1074" s="739" t="s">
        <v>2280</v>
      </c>
      <c r="L1074" s="741">
        <v>92.169999999999987</v>
      </c>
      <c r="M1074" s="741">
        <v>1</v>
      </c>
      <c r="N1074" s="742">
        <v>92.169999999999987</v>
      </c>
    </row>
    <row r="1075" spans="1:14" ht="14.4" customHeight="1" x14ac:dyDescent="0.3">
      <c r="A1075" s="737" t="s">
        <v>606</v>
      </c>
      <c r="B1075" s="738" t="s">
        <v>2778</v>
      </c>
      <c r="C1075" s="739" t="s">
        <v>637</v>
      </c>
      <c r="D1075" s="740" t="s">
        <v>638</v>
      </c>
      <c r="E1075" s="739" t="s">
        <v>652</v>
      </c>
      <c r="F1075" s="740" t="s">
        <v>2779</v>
      </c>
      <c r="G1075" s="739" t="s">
        <v>871</v>
      </c>
      <c r="H1075" s="739" t="s">
        <v>1646</v>
      </c>
      <c r="I1075" s="739" t="s">
        <v>1647</v>
      </c>
      <c r="J1075" s="739" t="s">
        <v>1648</v>
      </c>
      <c r="K1075" s="739" t="s">
        <v>1649</v>
      </c>
      <c r="L1075" s="741">
        <v>104.50000000000004</v>
      </c>
      <c r="M1075" s="741">
        <v>3</v>
      </c>
      <c r="N1075" s="742">
        <v>313.50000000000011</v>
      </c>
    </row>
    <row r="1076" spans="1:14" ht="14.4" customHeight="1" x14ac:dyDescent="0.3">
      <c r="A1076" s="737" t="s">
        <v>606</v>
      </c>
      <c r="B1076" s="738" t="s">
        <v>2778</v>
      </c>
      <c r="C1076" s="739" t="s">
        <v>637</v>
      </c>
      <c r="D1076" s="740" t="s">
        <v>638</v>
      </c>
      <c r="E1076" s="739" t="s">
        <v>652</v>
      </c>
      <c r="F1076" s="740" t="s">
        <v>2779</v>
      </c>
      <c r="G1076" s="739" t="s">
        <v>871</v>
      </c>
      <c r="H1076" s="739" t="s">
        <v>1253</v>
      </c>
      <c r="I1076" s="739" t="s">
        <v>1254</v>
      </c>
      <c r="J1076" s="739" t="s">
        <v>1255</v>
      </c>
      <c r="K1076" s="739" t="s">
        <v>1256</v>
      </c>
      <c r="L1076" s="741">
        <v>325.16000000000003</v>
      </c>
      <c r="M1076" s="741">
        <v>6</v>
      </c>
      <c r="N1076" s="742">
        <v>1950.96</v>
      </c>
    </row>
    <row r="1077" spans="1:14" ht="14.4" customHeight="1" x14ac:dyDescent="0.3">
      <c r="A1077" s="737" t="s">
        <v>606</v>
      </c>
      <c r="B1077" s="738" t="s">
        <v>2778</v>
      </c>
      <c r="C1077" s="739" t="s">
        <v>637</v>
      </c>
      <c r="D1077" s="740" t="s">
        <v>638</v>
      </c>
      <c r="E1077" s="739" t="s">
        <v>652</v>
      </c>
      <c r="F1077" s="740" t="s">
        <v>2779</v>
      </c>
      <c r="G1077" s="739" t="s">
        <v>871</v>
      </c>
      <c r="H1077" s="739" t="s">
        <v>2624</v>
      </c>
      <c r="I1077" s="739" t="s">
        <v>2625</v>
      </c>
      <c r="J1077" s="739" t="s">
        <v>2626</v>
      </c>
      <c r="K1077" s="739" t="s">
        <v>2627</v>
      </c>
      <c r="L1077" s="741">
        <v>685.4</v>
      </c>
      <c r="M1077" s="741">
        <v>6</v>
      </c>
      <c r="N1077" s="742">
        <v>4112.3999999999996</v>
      </c>
    </row>
    <row r="1078" spans="1:14" ht="14.4" customHeight="1" x14ac:dyDescent="0.3">
      <c r="A1078" s="737" t="s">
        <v>606</v>
      </c>
      <c r="B1078" s="738" t="s">
        <v>2778</v>
      </c>
      <c r="C1078" s="739" t="s">
        <v>637</v>
      </c>
      <c r="D1078" s="740" t="s">
        <v>638</v>
      </c>
      <c r="E1078" s="739" t="s">
        <v>652</v>
      </c>
      <c r="F1078" s="740" t="s">
        <v>2779</v>
      </c>
      <c r="G1078" s="739" t="s">
        <v>871</v>
      </c>
      <c r="H1078" s="739" t="s">
        <v>2628</v>
      </c>
      <c r="I1078" s="739" t="s">
        <v>2629</v>
      </c>
      <c r="J1078" s="739" t="s">
        <v>2630</v>
      </c>
      <c r="K1078" s="739" t="s">
        <v>2631</v>
      </c>
      <c r="L1078" s="741">
        <v>960.25000000000034</v>
      </c>
      <c r="M1078" s="741">
        <v>3</v>
      </c>
      <c r="N1078" s="742">
        <v>2880.7500000000009</v>
      </c>
    </row>
    <row r="1079" spans="1:14" ht="14.4" customHeight="1" x14ac:dyDescent="0.3">
      <c r="A1079" s="737" t="s">
        <v>606</v>
      </c>
      <c r="B1079" s="738" t="s">
        <v>2778</v>
      </c>
      <c r="C1079" s="739" t="s">
        <v>637</v>
      </c>
      <c r="D1079" s="740" t="s">
        <v>638</v>
      </c>
      <c r="E1079" s="739" t="s">
        <v>652</v>
      </c>
      <c r="F1079" s="740" t="s">
        <v>2779</v>
      </c>
      <c r="G1079" s="739" t="s">
        <v>871</v>
      </c>
      <c r="H1079" s="739" t="s">
        <v>2632</v>
      </c>
      <c r="I1079" s="739" t="s">
        <v>2633</v>
      </c>
      <c r="J1079" s="739" t="s">
        <v>2634</v>
      </c>
      <c r="K1079" s="739" t="s">
        <v>2635</v>
      </c>
      <c r="L1079" s="741">
        <v>83.89</v>
      </c>
      <c r="M1079" s="741">
        <v>24</v>
      </c>
      <c r="N1079" s="742">
        <v>2013.36</v>
      </c>
    </row>
    <row r="1080" spans="1:14" ht="14.4" customHeight="1" x14ac:dyDescent="0.3">
      <c r="A1080" s="737" t="s">
        <v>606</v>
      </c>
      <c r="B1080" s="738" t="s">
        <v>2778</v>
      </c>
      <c r="C1080" s="739" t="s">
        <v>637</v>
      </c>
      <c r="D1080" s="740" t="s">
        <v>638</v>
      </c>
      <c r="E1080" s="739" t="s">
        <v>652</v>
      </c>
      <c r="F1080" s="740" t="s">
        <v>2779</v>
      </c>
      <c r="G1080" s="739" t="s">
        <v>871</v>
      </c>
      <c r="H1080" s="739" t="s">
        <v>2281</v>
      </c>
      <c r="I1080" s="739" t="s">
        <v>2281</v>
      </c>
      <c r="J1080" s="739" t="s">
        <v>2282</v>
      </c>
      <c r="K1080" s="739" t="s">
        <v>2283</v>
      </c>
      <c r="L1080" s="741">
        <v>599.24407202639236</v>
      </c>
      <c r="M1080" s="741">
        <v>6</v>
      </c>
      <c r="N1080" s="742">
        <v>3595.4644321583542</v>
      </c>
    </row>
    <row r="1081" spans="1:14" ht="14.4" customHeight="1" x14ac:dyDescent="0.3">
      <c r="A1081" s="737" t="s">
        <v>606</v>
      </c>
      <c r="B1081" s="738" t="s">
        <v>2778</v>
      </c>
      <c r="C1081" s="739" t="s">
        <v>637</v>
      </c>
      <c r="D1081" s="740" t="s">
        <v>638</v>
      </c>
      <c r="E1081" s="739" t="s">
        <v>652</v>
      </c>
      <c r="F1081" s="740" t="s">
        <v>2779</v>
      </c>
      <c r="G1081" s="739" t="s">
        <v>871</v>
      </c>
      <c r="H1081" s="739" t="s">
        <v>2636</v>
      </c>
      <c r="I1081" s="739" t="s">
        <v>2636</v>
      </c>
      <c r="J1081" s="739" t="s">
        <v>1668</v>
      </c>
      <c r="K1081" s="739" t="s">
        <v>2637</v>
      </c>
      <c r="L1081" s="741">
        <v>330.9897591033814</v>
      </c>
      <c r="M1081" s="741">
        <v>4</v>
      </c>
      <c r="N1081" s="742">
        <v>1323.9590364135256</v>
      </c>
    </row>
    <row r="1082" spans="1:14" ht="14.4" customHeight="1" x14ac:dyDescent="0.3">
      <c r="A1082" s="737" t="s">
        <v>606</v>
      </c>
      <c r="B1082" s="738" t="s">
        <v>2778</v>
      </c>
      <c r="C1082" s="739" t="s">
        <v>637</v>
      </c>
      <c r="D1082" s="740" t="s">
        <v>638</v>
      </c>
      <c r="E1082" s="739" t="s">
        <v>652</v>
      </c>
      <c r="F1082" s="740" t="s">
        <v>2779</v>
      </c>
      <c r="G1082" s="739" t="s">
        <v>871</v>
      </c>
      <c r="H1082" s="739" t="s">
        <v>892</v>
      </c>
      <c r="I1082" s="739" t="s">
        <v>893</v>
      </c>
      <c r="J1082" s="739" t="s">
        <v>894</v>
      </c>
      <c r="K1082" s="739" t="s">
        <v>895</v>
      </c>
      <c r="L1082" s="741">
        <v>64.23</v>
      </c>
      <c r="M1082" s="741">
        <v>2</v>
      </c>
      <c r="N1082" s="742">
        <v>128.46</v>
      </c>
    </row>
    <row r="1083" spans="1:14" ht="14.4" customHeight="1" x14ac:dyDescent="0.3">
      <c r="A1083" s="737" t="s">
        <v>606</v>
      </c>
      <c r="B1083" s="738" t="s">
        <v>2778</v>
      </c>
      <c r="C1083" s="739" t="s">
        <v>637</v>
      </c>
      <c r="D1083" s="740" t="s">
        <v>638</v>
      </c>
      <c r="E1083" s="739" t="s">
        <v>652</v>
      </c>
      <c r="F1083" s="740" t="s">
        <v>2779</v>
      </c>
      <c r="G1083" s="739" t="s">
        <v>871</v>
      </c>
      <c r="H1083" s="739" t="s">
        <v>2638</v>
      </c>
      <c r="I1083" s="739" t="s">
        <v>2639</v>
      </c>
      <c r="J1083" s="739" t="s">
        <v>2630</v>
      </c>
      <c r="K1083" s="739" t="s">
        <v>979</v>
      </c>
      <c r="L1083" s="741">
        <v>105.94999999999999</v>
      </c>
      <c r="M1083" s="741">
        <v>2</v>
      </c>
      <c r="N1083" s="742">
        <v>211.89999999999998</v>
      </c>
    </row>
    <row r="1084" spans="1:14" ht="14.4" customHeight="1" x14ac:dyDescent="0.3">
      <c r="A1084" s="737" t="s">
        <v>606</v>
      </c>
      <c r="B1084" s="738" t="s">
        <v>2778</v>
      </c>
      <c r="C1084" s="739" t="s">
        <v>637</v>
      </c>
      <c r="D1084" s="740" t="s">
        <v>638</v>
      </c>
      <c r="E1084" s="739" t="s">
        <v>652</v>
      </c>
      <c r="F1084" s="740" t="s">
        <v>2779</v>
      </c>
      <c r="G1084" s="739" t="s">
        <v>871</v>
      </c>
      <c r="H1084" s="739" t="s">
        <v>1650</v>
      </c>
      <c r="I1084" s="739" t="s">
        <v>1651</v>
      </c>
      <c r="J1084" s="739" t="s">
        <v>1652</v>
      </c>
      <c r="K1084" s="739" t="s">
        <v>1653</v>
      </c>
      <c r="L1084" s="741">
        <v>64.919999999999987</v>
      </c>
      <c r="M1084" s="741">
        <v>1</v>
      </c>
      <c r="N1084" s="742">
        <v>64.919999999999987</v>
      </c>
    </row>
    <row r="1085" spans="1:14" ht="14.4" customHeight="1" x14ac:dyDescent="0.3">
      <c r="A1085" s="737" t="s">
        <v>606</v>
      </c>
      <c r="B1085" s="738" t="s">
        <v>2778</v>
      </c>
      <c r="C1085" s="739" t="s">
        <v>637</v>
      </c>
      <c r="D1085" s="740" t="s">
        <v>638</v>
      </c>
      <c r="E1085" s="739" t="s">
        <v>652</v>
      </c>
      <c r="F1085" s="740" t="s">
        <v>2779</v>
      </c>
      <c r="G1085" s="739" t="s">
        <v>871</v>
      </c>
      <c r="H1085" s="739" t="s">
        <v>896</v>
      </c>
      <c r="I1085" s="739" t="s">
        <v>896</v>
      </c>
      <c r="J1085" s="739" t="s">
        <v>897</v>
      </c>
      <c r="K1085" s="739" t="s">
        <v>898</v>
      </c>
      <c r="L1085" s="741">
        <v>247.5</v>
      </c>
      <c r="M1085" s="741">
        <v>9</v>
      </c>
      <c r="N1085" s="742">
        <v>2227.5</v>
      </c>
    </row>
    <row r="1086" spans="1:14" ht="14.4" customHeight="1" x14ac:dyDescent="0.3">
      <c r="A1086" s="737" t="s">
        <v>606</v>
      </c>
      <c r="B1086" s="738" t="s">
        <v>2778</v>
      </c>
      <c r="C1086" s="739" t="s">
        <v>637</v>
      </c>
      <c r="D1086" s="740" t="s">
        <v>638</v>
      </c>
      <c r="E1086" s="739" t="s">
        <v>652</v>
      </c>
      <c r="F1086" s="740" t="s">
        <v>2779</v>
      </c>
      <c r="G1086" s="739" t="s">
        <v>871</v>
      </c>
      <c r="H1086" s="739" t="s">
        <v>2640</v>
      </c>
      <c r="I1086" s="739" t="s">
        <v>2641</v>
      </c>
      <c r="J1086" s="739" t="s">
        <v>2642</v>
      </c>
      <c r="K1086" s="739" t="s">
        <v>2643</v>
      </c>
      <c r="L1086" s="741">
        <v>25.280000000000008</v>
      </c>
      <c r="M1086" s="741">
        <v>1</v>
      </c>
      <c r="N1086" s="742">
        <v>25.280000000000008</v>
      </c>
    </row>
    <row r="1087" spans="1:14" ht="14.4" customHeight="1" x14ac:dyDescent="0.3">
      <c r="A1087" s="737" t="s">
        <v>606</v>
      </c>
      <c r="B1087" s="738" t="s">
        <v>2778</v>
      </c>
      <c r="C1087" s="739" t="s">
        <v>637</v>
      </c>
      <c r="D1087" s="740" t="s">
        <v>638</v>
      </c>
      <c r="E1087" s="739" t="s">
        <v>652</v>
      </c>
      <c r="F1087" s="740" t="s">
        <v>2779</v>
      </c>
      <c r="G1087" s="739" t="s">
        <v>871</v>
      </c>
      <c r="H1087" s="739" t="s">
        <v>2298</v>
      </c>
      <c r="I1087" s="739" t="s">
        <v>2298</v>
      </c>
      <c r="J1087" s="739" t="s">
        <v>2299</v>
      </c>
      <c r="K1087" s="739" t="s">
        <v>2300</v>
      </c>
      <c r="L1087" s="741">
        <v>167.56041693512771</v>
      </c>
      <c r="M1087" s="741">
        <v>2</v>
      </c>
      <c r="N1087" s="742">
        <v>335.12083387025541</v>
      </c>
    </row>
    <row r="1088" spans="1:14" ht="14.4" customHeight="1" x14ac:dyDescent="0.3">
      <c r="A1088" s="737" t="s">
        <v>606</v>
      </c>
      <c r="B1088" s="738" t="s">
        <v>2778</v>
      </c>
      <c r="C1088" s="739" t="s">
        <v>637</v>
      </c>
      <c r="D1088" s="740" t="s">
        <v>638</v>
      </c>
      <c r="E1088" s="739" t="s">
        <v>652</v>
      </c>
      <c r="F1088" s="740" t="s">
        <v>2779</v>
      </c>
      <c r="G1088" s="739" t="s">
        <v>871</v>
      </c>
      <c r="H1088" s="739" t="s">
        <v>2644</v>
      </c>
      <c r="I1088" s="739" t="s">
        <v>2644</v>
      </c>
      <c r="J1088" s="739" t="s">
        <v>2645</v>
      </c>
      <c r="K1088" s="739" t="s">
        <v>1676</v>
      </c>
      <c r="L1088" s="741">
        <v>62.49</v>
      </c>
      <c r="M1088" s="741">
        <v>8</v>
      </c>
      <c r="N1088" s="742">
        <v>499.92</v>
      </c>
    </row>
    <row r="1089" spans="1:14" ht="14.4" customHeight="1" x14ac:dyDescent="0.3">
      <c r="A1089" s="737" t="s">
        <v>606</v>
      </c>
      <c r="B1089" s="738" t="s">
        <v>2778</v>
      </c>
      <c r="C1089" s="739" t="s">
        <v>637</v>
      </c>
      <c r="D1089" s="740" t="s">
        <v>638</v>
      </c>
      <c r="E1089" s="739" t="s">
        <v>652</v>
      </c>
      <c r="F1089" s="740" t="s">
        <v>2779</v>
      </c>
      <c r="G1089" s="739" t="s">
        <v>871</v>
      </c>
      <c r="H1089" s="739" t="s">
        <v>2646</v>
      </c>
      <c r="I1089" s="739" t="s">
        <v>2646</v>
      </c>
      <c r="J1089" s="739" t="s">
        <v>2647</v>
      </c>
      <c r="K1089" s="739" t="s">
        <v>2648</v>
      </c>
      <c r="L1089" s="741">
        <v>273.89999999999998</v>
      </c>
      <c r="M1089" s="741">
        <v>2</v>
      </c>
      <c r="N1089" s="742">
        <v>547.79999999999995</v>
      </c>
    </row>
    <row r="1090" spans="1:14" ht="14.4" customHeight="1" x14ac:dyDescent="0.3">
      <c r="A1090" s="737" t="s">
        <v>606</v>
      </c>
      <c r="B1090" s="738" t="s">
        <v>2778</v>
      </c>
      <c r="C1090" s="739" t="s">
        <v>637</v>
      </c>
      <c r="D1090" s="740" t="s">
        <v>638</v>
      </c>
      <c r="E1090" s="739" t="s">
        <v>652</v>
      </c>
      <c r="F1090" s="740" t="s">
        <v>2779</v>
      </c>
      <c r="G1090" s="739" t="s">
        <v>871</v>
      </c>
      <c r="H1090" s="739" t="s">
        <v>899</v>
      </c>
      <c r="I1090" s="739" t="s">
        <v>899</v>
      </c>
      <c r="J1090" s="739" t="s">
        <v>900</v>
      </c>
      <c r="K1090" s="739" t="s">
        <v>901</v>
      </c>
      <c r="L1090" s="741">
        <v>56.394000000000005</v>
      </c>
      <c r="M1090" s="741">
        <v>10</v>
      </c>
      <c r="N1090" s="742">
        <v>563.94000000000005</v>
      </c>
    </row>
    <row r="1091" spans="1:14" ht="14.4" customHeight="1" x14ac:dyDescent="0.3">
      <c r="A1091" s="737" t="s">
        <v>606</v>
      </c>
      <c r="B1091" s="738" t="s">
        <v>2778</v>
      </c>
      <c r="C1091" s="739" t="s">
        <v>637</v>
      </c>
      <c r="D1091" s="740" t="s">
        <v>638</v>
      </c>
      <c r="E1091" s="739" t="s">
        <v>652</v>
      </c>
      <c r="F1091" s="740" t="s">
        <v>2779</v>
      </c>
      <c r="G1091" s="739" t="s">
        <v>871</v>
      </c>
      <c r="H1091" s="739" t="s">
        <v>1667</v>
      </c>
      <c r="I1091" s="739" t="s">
        <v>1667</v>
      </c>
      <c r="J1091" s="739" t="s">
        <v>1668</v>
      </c>
      <c r="K1091" s="739" t="s">
        <v>1669</v>
      </c>
      <c r="L1091" s="741">
        <v>67.319999999999993</v>
      </c>
      <c r="M1091" s="741">
        <v>13</v>
      </c>
      <c r="N1091" s="742">
        <v>875.15999999999985</v>
      </c>
    </row>
    <row r="1092" spans="1:14" ht="14.4" customHeight="1" x14ac:dyDescent="0.3">
      <c r="A1092" s="737" t="s">
        <v>606</v>
      </c>
      <c r="B1092" s="738" t="s">
        <v>2778</v>
      </c>
      <c r="C1092" s="739" t="s">
        <v>637</v>
      </c>
      <c r="D1092" s="740" t="s">
        <v>638</v>
      </c>
      <c r="E1092" s="739" t="s">
        <v>652</v>
      </c>
      <c r="F1092" s="740" t="s">
        <v>2779</v>
      </c>
      <c r="G1092" s="739" t="s">
        <v>871</v>
      </c>
      <c r="H1092" s="739" t="s">
        <v>2649</v>
      </c>
      <c r="I1092" s="739" t="s">
        <v>2649</v>
      </c>
      <c r="J1092" s="739" t="s">
        <v>1656</v>
      </c>
      <c r="K1092" s="739" t="s">
        <v>2650</v>
      </c>
      <c r="L1092" s="741">
        <v>66.730000000000018</v>
      </c>
      <c r="M1092" s="741">
        <v>1</v>
      </c>
      <c r="N1092" s="742">
        <v>66.730000000000018</v>
      </c>
    </row>
    <row r="1093" spans="1:14" ht="14.4" customHeight="1" x14ac:dyDescent="0.3">
      <c r="A1093" s="737" t="s">
        <v>606</v>
      </c>
      <c r="B1093" s="738" t="s">
        <v>2778</v>
      </c>
      <c r="C1093" s="739" t="s">
        <v>637</v>
      </c>
      <c r="D1093" s="740" t="s">
        <v>638</v>
      </c>
      <c r="E1093" s="739" t="s">
        <v>902</v>
      </c>
      <c r="F1093" s="740" t="s">
        <v>2780</v>
      </c>
      <c r="G1093" s="739"/>
      <c r="H1093" s="739" t="s">
        <v>906</v>
      </c>
      <c r="I1093" s="739" t="s">
        <v>906</v>
      </c>
      <c r="J1093" s="739" t="s">
        <v>907</v>
      </c>
      <c r="K1093" s="739" t="s">
        <v>659</v>
      </c>
      <c r="L1093" s="741">
        <v>125.69000000000001</v>
      </c>
      <c r="M1093" s="741">
        <v>5</v>
      </c>
      <c r="N1093" s="742">
        <v>628.45000000000005</v>
      </c>
    </row>
    <row r="1094" spans="1:14" ht="14.4" customHeight="1" x14ac:dyDescent="0.3">
      <c r="A1094" s="737" t="s">
        <v>606</v>
      </c>
      <c r="B1094" s="738" t="s">
        <v>2778</v>
      </c>
      <c r="C1094" s="739" t="s">
        <v>637</v>
      </c>
      <c r="D1094" s="740" t="s">
        <v>638</v>
      </c>
      <c r="E1094" s="739" t="s">
        <v>902</v>
      </c>
      <c r="F1094" s="740" t="s">
        <v>2780</v>
      </c>
      <c r="G1094" s="739" t="s">
        <v>660</v>
      </c>
      <c r="H1094" s="739" t="s">
        <v>1670</v>
      </c>
      <c r="I1094" s="739" t="s">
        <v>1670</v>
      </c>
      <c r="J1094" s="739" t="s">
        <v>1671</v>
      </c>
      <c r="K1094" s="739" t="s">
        <v>1672</v>
      </c>
      <c r="L1094" s="741">
        <v>1109.04</v>
      </c>
      <c r="M1094" s="741">
        <v>4</v>
      </c>
      <c r="N1094" s="742">
        <v>4436.16</v>
      </c>
    </row>
    <row r="1095" spans="1:14" ht="14.4" customHeight="1" x14ac:dyDescent="0.3">
      <c r="A1095" s="737" t="s">
        <v>606</v>
      </c>
      <c r="B1095" s="738" t="s">
        <v>2778</v>
      </c>
      <c r="C1095" s="739" t="s">
        <v>637</v>
      </c>
      <c r="D1095" s="740" t="s">
        <v>638</v>
      </c>
      <c r="E1095" s="739" t="s">
        <v>902</v>
      </c>
      <c r="F1095" s="740" t="s">
        <v>2780</v>
      </c>
      <c r="G1095" s="739" t="s">
        <v>871</v>
      </c>
      <c r="H1095" s="739" t="s">
        <v>1683</v>
      </c>
      <c r="I1095" s="739" t="s">
        <v>1683</v>
      </c>
      <c r="J1095" s="739" t="s">
        <v>1684</v>
      </c>
      <c r="K1095" s="739" t="s">
        <v>1685</v>
      </c>
      <c r="L1095" s="741">
        <v>148.96000000000004</v>
      </c>
      <c r="M1095" s="741">
        <v>4</v>
      </c>
      <c r="N1095" s="742">
        <v>595.84000000000015</v>
      </c>
    </row>
    <row r="1096" spans="1:14" ht="14.4" customHeight="1" x14ac:dyDescent="0.3">
      <c r="A1096" s="737" t="s">
        <v>606</v>
      </c>
      <c r="B1096" s="738" t="s">
        <v>2778</v>
      </c>
      <c r="C1096" s="739" t="s">
        <v>637</v>
      </c>
      <c r="D1096" s="740" t="s">
        <v>638</v>
      </c>
      <c r="E1096" s="739" t="s">
        <v>902</v>
      </c>
      <c r="F1096" s="740" t="s">
        <v>2780</v>
      </c>
      <c r="G1096" s="739" t="s">
        <v>871</v>
      </c>
      <c r="H1096" s="739" t="s">
        <v>932</v>
      </c>
      <c r="I1096" s="739" t="s">
        <v>933</v>
      </c>
      <c r="J1096" s="739" t="s">
        <v>934</v>
      </c>
      <c r="K1096" s="739" t="s">
        <v>935</v>
      </c>
      <c r="L1096" s="741">
        <v>198.89</v>
      </c>
      <c r="M1096" s="741">
        <v>1</v>
      </c>
      <c r="N1096" s="742">
        <v>198.89</v>
      </c>
    </row>
    <row r="1097" spans="1:14" ht="14.4" customHeight="1" x14ac:dyDescent="0.3">
      <c r="A1097" s="737" t="s">
        <v>606</v>
      </c>
      <c r="B1097" s="738" t="s">
        <v>2778</v>
      </c>
      <c r="C1097" s="739" t="s">
        <v>637</v>
      </c>
      <c r="D1097" s="740" t="s">
        <v>638</v>
      </c>
      <c r="E1097" s="739" t="s">
        <v>902</v>
      </c>
      <c r="F1097" s="740" t="s">
        <v>2780</v>
      </c>
      <c r="G1097" s="739" t="s">
        <v>871</v>
      </c>
      <c r="H1097" s="739" t="s">
        <v>2315</v>
      </c>
      <c r="I1097" s="739" t="s">
        <v>2315</v>
      </c>
      <c r="J1097" s="739" t="s">
        <v>2316</v>
      </c>
      <c r="K1097" s="739" t="s">
        <v>2317</v>
      </c>
      <c r="L1097" s="741">
        <v>111.95</v>
      </c>
      <c r="M1097" s="741">
        <v>3</v>
      </c>
      <c r="N1097" s="742">
        <v>335.85</v>
      </c>
    </row>
    <row r="1098" spans="1:14" ht="14.4" customHeight="1" x14ac:dyDescent="0.3">
      <c r="A1098" s="737" t="s">
        <v>606</v>
      </c>
      <c r="B1098" s="738" t="s">
        <v>2778</v>
      </c>
      <c r="C1098" s="739" t="s">
        <v>637</v>
      </c>
      <c r="D1098" s="740" t="s">
        <v>638</v>
      </c>
      <c r="E1098" s="739" t="s">
        <v>902</v>
      </c>
      <c r="F1098" s="740" t="s">
        <v>2780</v>
      </c>
      <c r="G1098" s="739" t="s">
        <v>871</v>
      </c>
      <c r="H1098" s="739" t="s">
        <v>2651</v>
      </c>
      <c r="I1098" s="739" t="s">
        <v>2651</v>
      </c>
      <c r="J1098" s="739" t="s">
        <v>2652</v>
      </c>
      <c r="K1098" s="739" t="s">
        <v>2317</v>
      </c>
      <c r="L1098" s="741">
        <v>111.95</v>
      </c>
      <c r="M1098" s="741">
        <v>1</v>
      </c>
      <c r="N1098" s="742">
        <v>111.95</v>
      </c>
    </row>
    <row r="1099" spans="1:14" ht="14.4" customHeight="1" x14ac:dyDescent="0.3">
      <c r="A1099" s="737" t="s">
        <v>606</v>
      </c>
      <c r="B1099" s="738" t="s">
        <v>2778</v>
      </c>
      <c r="C1099" s="739" t="s">
        <v>637</v>
      </c>
      <c r="D1099" s="740" t="s">
        <v>638</v>
      </c>
      <c r="E1099" s="739" t="s">
        <v>902</v>
      </c>
      <c r="F1099" s="740" t="s">
        <v>2780</v>
      </c>
      <c r="G1099" s="739" t="s">
        <v>871</v>
      </c>
      <c r="H1099" s="739" t="s">
        <v>1686</v>
      </c>
      <c r="I1099" s="739" t="s">
        <v>1687</v>
      </c>
      <c r="J1099" s="739" t="s">
        <v>1688</v>
      </c>
      <c r="K1099" s="739" t="s">
        <v>1689</v>
      </c>
      <c r="L1099" s="741">
        <v>111.95</v>
      </c>
      <c r="M1099" s="741">
        <v>3</v>
      </c>
      <c r="N1099" s="742">
        <v>335.85</v>
      </c>
    </row>
    <row r="1100" spans="1:14" ht="14.4" customHeight="1" x14ac:dyDescent="0.3">
      <c r="A1100" s="737" t="s">
        <v>606</v>
      </c>
      <c r="B1100" s="738" t="s">
        <v>2778</v>
      </c>
      <c r="C1100" s="739" t="s">
        <v>637</v>
      </c>
      <c r="D1100" s="740" t="s">
        <v>638</v>
      </c>
      <c r="E1100" s="739" t="s">
        <v>902</v>
      </c>
      <c r="F1100" s="740" t="s">
        <v>2780</v>
      </c>
      <c r="G1100" s="739" t="s">
        <v>871</v>
      </c>
      <c r="H1100" s="739" t="s">
        <v>936</v>
      </c>
      <c r="I1100" s="739" t="s">
        <v>937</v>
      </c>
      <c r="J1100" s="739" t="s">
        <v>938</v>
      </c>
      <c r="K1100" s="739" t="s">
        <v>939</v>
      </c>
      <c r="L1100" s="741">
        <v>86.83</v>
      </c>
      <c r="M1100" s="741">
        <v>40</v>
      </c>
      <c r="N1100" s="742">
        <v>3473.2</v>
      </c>
    </row>
    <row r="1101" spans="1:14" ht="14.4" customHeight="1" x14ac:dyDescent="0.3">
      <c r="A1101" s="737" t="s">
        <v>606</v>
      </c>
      <c r="B1101" s="738" t="s">
        <v>2778</v>
      </c>
      <c r="C1101" s="739" t="s">
        <v>637</v>
      </c>
      <c r="D1101" s="740" t="s">
        <v>638</v>
      </c>
      <c r="E1101" s="739" t="s">
        <v>902</v>
      </c>
      <c r="F1101" s="740" t="s">
        <v>2780</v>
      </c>
      <c r="G1101" s="739" t="s">
        <v>871</v>
      </c>
      <c r="H1101" s="739" t="s">
        <v>1690</v>
      </c>
      <c r="I1101" s="739" t="s">
        <v>1691</v>
      </c>
      <c r="J1101" s="739" t="s">
        <v>1692</v>
      </c>
      <c r="K1101" s="739" t="s">
        <v>1685</v>
      </c>
      <c r="L1101" s="741">
        <v>135.60000000000002</v>
      </c>
      <c r="M1101" s="741">
        <v>6</v>
      </c>
      <c r="N1101" s="742">
        <v>813.60000000000014</v>
      </c>
    </row>
    <row r="1102" spans="1:14" ht="14.4" customHeight="1" x14ac:dyDescent="0.3">
      <c r="A1102" s="737" t="s">
        <v>606</v>
      </c>
      <c r="B1102" s="738" t="s">
        <v>2778</v>
      </c>
      <c r="C1102" s="739" t="s">
        <v>637</v>
      </c>
      <c r="D1102" s="740" t="s">
        <v>638</v>
      </c>
      <c r="E1102" s="739" t="s">
        <v>902</v>
      </c>
      <c r="F1102" s="740" t="s">
        <v>2780</v>
      </c>
      <c r="G1102" s="739" t="s">
        <v>871</v>
      </c>
      <c r="H1102" s="739" t="s">
        <v>1693</v>
      </c>
      <c r="I1102" s="739" t="s">
        <v>1694</v>
      </c>
      <c r="J1102" s="739" t="s">
        <v>1695</v>
      </c>
      <c r="K1102" s="739" t="s">
        <v>1685</v>
      </c>
      <c r="L1102" s="741">
        <v>135.6</v>
      </c>
      <c r="M1102" s="741">
        <v>1</v>
      </c>
      <c r="N1102" s="742">
        <v>135.6</v>
      </c>
    </row>
    <row r="1103" spans="1:14" ht="14.4" customHeight="1" x14ac:dyDescent="0.3">
      <c r="A1103" s="737" t="s">
        <v>606</v>
      </c>
      <c r="B1103" s="738" t="s">
        <v>2778</v>
      </c>
      <c r="C1103" s="739" t="s">
        <v>637</v>
      </c>
      <c r="D1103" s="740" t="s">
        <v>638</v>
      </c>
      <c r="E1103" s="739" t="s">
        <v>902</v>
      </c>
      <c r="F1103" s="740" t="s">
        <v>2780</v>
      </c>
      <c r="G1103" s="739" t="s">
        <v>871</v>
      </c>
      <c r="H1103" s="739" t="s">
        <v>2653</v>
      </c>
      <c r="I1103" s="739" t="s">
        <v>2654</v>
      </c>
      <c r="J1103" s="739" t="s">
        <v>2655</v>
      </c>
      <c r="K1103" s="739" t="s">
        <v>1685</v>
      </c>
      <c r="L1103" s="741">
        <v>135.59999999999997</v>
      </c>
      <c r="M1103" s="741">
        <v>4</v>
      </c>
      <c r="N1103" s="742">
        <v>542.39999999999986</v>
      </c>
    </row>
    <row r="1104" spans="1:14" ht="14.4" customHeight="1" x14ac:dyDescent="0.3">
      <c r="A1104" s="737" t="s">
        <v>606</v>
      </c>
      <c r="B1104" s="738" t="s">
        <v>2778</v>
      </c>
      <c r="C1104" s="739" t="s">
        <v>637</v>
      </c>
      <c r="D1104" s="740" t="s">
        <v>638</v>
      </c>
      <c r="E1104" s="739" t="s">
        <v>902</v>
      </c>
      <c r="F1104" s="740" t="s">
        <v>2780</v>
      </c>
      <c r="G1104" s="739" t="s">
        <v>871</v>
      </c>
      <c r="H1104" s="739" t="s">
        <v>2656</v>
      </c>
      <c r="I1104" s="739" t="s">
        <v>2656</v>
      </c>
      <c r="J1104" s="739" t="s">
        <v>2657</v>
      </c>
      <c r="K1104" s="739" t="s">
        <v>1676</v>
      </c>
      <c r="L1104" s="741">
        <v>62.489999999999988</v>
      </c>
      <c r="M1104" s="741">
        <v>4</v>
      </c>
      <c r="N1104" s="742">
        <v>249.95999999999995</v>
      </c>
    </row>
    <row r="1105" spans="1:14" ht="14.4" customHeight="1" x14ac:dyDescent="0.3">
      <c r="A1105" s="737" t="s">
        <v>606</v>
      </c>
      <c r="B1105" s="738" t="s">
        <v>2778</v>
      </c>
      <c r="C1105" s="739" t="s">
        <v>637</v>
      </c>
      <c r="D1105" s="740" t="s">
        <v>638</v>
      </c>
      <c r="E1105" s="739" t="s">
        <v>902</v>
      </c>
      <c r="F1105" s="740" t="s">
        <v>2780</v>
      </c>
      <c r="G1105" s="739" t="s">
        <v>871</v>
      </c>
      <c r="H1105" s="739" t="s">
        <v>2658</v>
      </c>
      <c r="I1105" s="739" t="s">
        <v>2658</v>
      </c>
      <c r="J1105" s="739" t="s">
        <v>2659</v>
      </c>
      <c r="K1105" s="739" t="s">
        <v>1676</v>
      </c>
      <c r="L1105" s="741">
        <v>62.490000000000016</v>
      </c>
      <c r="M1105" s="741">
        <v>4</v>
      </c>
      <c r="N1105" s="742">
        <v>249.96000000000006</v>
      </c>
    </row>
    <row r="1106" spans="1:14" ht="14.4" customHeight="1" x14ac:dyDescent="0.3">
      <c r="A1106" s="737" t="s">
        <v>606</v>
      </c>
      <c r="B1106" s="738" t="s">
        <v>2778</v>
      </c>
      <c r="C1106" s="739" t="s">
        <v>637</v>
      </c>
      <c r="D1106" s="740" t="s">
        <v>638</v>
      </c>
      <c r="E1106" s="739" t="s">
        <v>902</v>
      </c>
      <c r="F1106" s="740" t="s">
        <v>2780</v>
      </c>
      <c r="G1106" s="739" t="s">
        <v>871</v>
      </c>
      <c r="H1106" s="739" t="s">
        <v>2660</v>
      </c>
      <c r="I1106" s="739" t="s">
        <v>2660</v>
      </c>
      <c r="J1106" s="739" t="s">
        <v>2661</v>
      </c>
      <c r="K1106" s="739" t="s">
        <v>1676</v>
      </c>
      <c r="L1106" s="741">
        <v>62.490000000000009</v>
      </c>
      <c r="M1106" s="741">
        <v>8</v>
      </c>
      <c r="N1106" s="742">
        <v>499.92000000000007</v>
      </c>
    </row>
    <row r="1107" spans="1:14" ht="14.4" customHeight="1" x14ac:dyDescent="0.3">
      <c r="A1107" s="737" t="s">
        <v>606</v>
      </c>
      <c r="B1107" s="738" t="s">
        <v>2778</v>
      </c>
      <c r="C1107" s="739" t="s">
        <v>637</v>
      </c>
      <c r="D1107" s="740" t="s">
        <v>638</v>
      </c>
      <c r="E1107" s="739" t="s">
        <v>902</v>
      </c>
      <c r="F1107" s="740" t="s">
        <v>2780</v>
      </c>
      <c r="G1107" s="739" t="s">
        <v>871</v>
      </c>
      <c r="H1107" s="739" t="s">
        <v>1269</v>
      </c>
      <c r="I1107" s="739" t="s">
        <v>1269</v>
      </c>
      <c r="J1107" s="739" t="s">
        <v>1270</v>
      </c>
      <c r="K1107" s="739" t="s">
        <v>1266</v>
      </c>
      <c r="L1107" s="741">
        <v>129.97000000000003</v>
      </c>
      <c r="M1107" s="741">
        <v>2</v>
      </c>
      <c r="N1107" s="742">
        <v>259.94000000000005</v>
      </c>
    </row>
    <row r="1108" spans="1:14" ht="14.4" customHeight="1" x14ac:dyDescent="0.3">
      <c r="A1108" s="737" t="s">
        <v>606</v>
      </c>
      <c r="B1108" s="738" t="s">
        <v>2778</v>
      </c>
      <c r="C1108" s="739" t="s">
        <v>637</v>
      </c>
      <c r="D1108" s="740" t="s">
        <v>638</v>
      </c>
      <c r="E1108" s="739" t="s">
        <v>902</v>
      </c>
      <c r="F1108" s="740" t="s">
        <v>2780</v>
      </c>
      <c r="G1108" s="739" t="s">
        <v>871</v>
      </c>
      <c r="H1108" s="739" t="s">
        <v>1696</v>
      </c>
      <c r="I1108" s="739" t="s">
        <v>1696</v>
      </c>
      <c r="J1108" s="739" t="s">
        <v>1697</v>
      </c>
      <c r="K1108" s="739" t="s">
        <v>1685</v>
      </c>
      <c r="L1108" s="741">
        <v>135.6</v>
      </c>
      <c r="M1108" s="741">
        <v>1</v>
      </c>
      <c r="N1108" s="742">
        <v>135.6</v>
      </c>
    </row>
    <row r="1109" spans="1:14" ht="14.4" customHeight="1" x14ac:dyDescent="0.3">
      <c r="A1109" s="737" t="s">
        <v>606</v>
      </c>
      <c r="B1109" s="738" t="s">
        <v>2778</v>
      </c>
      <c r="C1109" s="739" t="s">
        <v>637</v>
      </c>
      <c r="D1109" s="740" t="s">
        <v>638</v>
      </c>
      <c r="E1109" s="739" t="s">
        <v>902</v>
      </c>
      <c r="F1109" s="740" t="s">
        <v>2780</v>
      </c>
      <c r="G1109" s="739" t="s">
        <v>871</v>
      </c>
      <c r="H1109" s="739" t="s">
        <v>940</v>
      </c>
      <c r="I1109" s="739" t="s">
        <v>940</v>
      </c>
      <c r="J1109" s="739" t="s">
        <v>941</v>
      </c>
      <c r="K1109" s="739" t="s">
        <v>942</v>
      </c>
      <c r="L1109" s="741">
        <v>1872.79</v>
      </c>
      <c r="M1109" s="741">
        <v>2</v>
      </c>
      <c r="N1109" s="742">
        <v>3745.58</v>
      </c>
    </row>
    <row r="1110" spans="1:14" ht="14.4" customHeight="1" x14ac:dyDescent="0.3">
      <c r="A1110" s="737" t="s">
        <v>606</v>
      </c>
      <c r="B1110" s="738" t="s">
        <v>2778</v>
      </c>
      <c r="C1110" s="739" t="s">
        <v>637</v>
      </c>
      <c r="D1110" s="740" t="s">
        <v>638</v>
      </c>
      <c r="E1110" s="739" t="s">
        <v>902</v>
      </c>
      <c r="F1110" s="740" t="s">
        <v>2780</v>
      </c>
      <c r="G1110" s="739" t="s">
        <v>871</v>
      </c>
      <c r="H1110" s="739" t="s">
        <v>2662</v>
      </c>
      <c r="I1110" s="739" t="s">
        <v>2662</v>
      </c>
      <c r="J1110" s="739" t="s">
        <v>2663</v>
      </c>
      <c r="K1110" s="739" t="s">
        <v>1685</v>
      </c>
      <c r="L1110" s="741">
        <v>148.96000000000004</v>
      </c>
      <c r="M1110" s="741">
        <v>1</v>
      </c>
      <c r="N1110" s="742">
        <v>148.96000000000004</v>
      </c>
    </row>
    <row r="1111" spans="1:14" ht="14.4" customHeight="1" x14ac:dyDescent="0.3">
      <c r="A1111" s="737" t="s">
        <v>606</v>
      </c>
      <c r="B1111" s="738" t="s">
        <v>2778</v>
      </c>
      <c r="C1111" s="739" t="s">
        <v>637</v>
      </c>
      <c r="D1111" s="740" t="s">
        <v>638</v>
      </c>
      <c r="E1111" s="739" t="s">
        <v>946</v>
      </c>
      <c r="F1111" s="740" t="s">
        <v>2781</v>
      </c>
      <c r="G1111" s="739"/>
      <c r="H1111" s="739" t="s">
        <v>2664</v>
      </c>
      <c r="I1111" s="739" t="s">
        <v>2664</v>
      </c>
      <c r="J1111" s="739" t="s">
        <v>2665</v>
      </c>
      <c r="K1111" s="739" t="s">
        <v>1833</v>
      </c>
      <c r="L1111" s="741">
        <v>26.610000000000003</v>
      </c>
      <c r="M1111" s="741">
        <v>10</v>
      </c>
      <c r="N1111" s="742">
        <v>266.10000000000002</v>
      </c>
    </row>
    <row r="1112" spans="1:14" ht="14.4" customHeight="1" x14ac:dyDescent="0.3">
      <c r="A1112" s="737" t="s">
        <v>606</v>
      </c>
      <c r="B1112" s="738" t="s">
        <v>2778</v>
      </c>
      <c r="C1112" s="739" t="s">
        <v>637</v>
      </c>
      <c r="D1112" s="740" t="s">
        <v>638</v>
      </c>
      <c r="E1112" s="739" t="s">
        <v>946</v>
      </c>
      <c r="F1112" s="740" t="s">
        <v>2781</v>
      </c>
      <c r="G1112" s="739"/>
      <c r="H1112" s="739" t="s">
        <v>2666</v>
      </c>
      <c r="I1112" s="739" t="s">
        <v>2666</v>
      </c>
      <c r="J1112" s="739" t="s">
        <v>2667</v>
      </c>
      <c r="K1112" s="739" t="s">
        <v>2668</v>
      </c>
      <c r="L1112" s="741">
        <v>316.02999999999997</v>
      </c>
      <c r="M1112" s="741">
        <v>13.2</v>
      </c>
      <c r="N1112" s="742">
        <v>4171.5959999999995</v>
      </c>
    </row>
    <row r="1113" spans="1:14" ht="14.4" customHeight="1" x14ac:dyDescent="0.3">
      <c r="A1113" s="737" t="s">
        <v>606</v>
      </c>
      <c r="B1113" s="738" t="s">
        <v>2778</v>
      </c>
      <c r="C1113" s="739" t="s">
        <v>637</v>
      </c>
      <c r="D1113" s="740" t="s">
        <v>638</v>
      </c>
      <c r="E1113" s="739" t="s">
        <v>946</v>
      </c>
      <c r="F1113" s="740" t="s">
        <v>2781</v>
      </c>
      <c r="G1113" s="739" t="s">
        <v>660</v>
      </c>
      <c r="H1113" s="739" t="s">
        <v>947</v>
      </c>
      <c r="I1113" s="739" t="s">
        <v>947</v>
      </c>
      <c r="J1113" s="739" t="s">
        <v>948</v>
      </c>
      <c r="K1113" s="739" t="s">
        <v>949</v>
      </c>
      <c r="L1113" s="741">
        <v>57.99070175438596</v>
      </c>
      <c r="M1113" s="741">
        <v>17.100000000000001</v>
      </c>
      <c r="N1113" s="742">
        <v>991.64099999999996</v>
      </c>
    </row>
    <row r="1114" spans="1:14" ht="14.4" customHeight="1" x14ac:dyDescent="0.3">
      <c r="A1114" s="737" t="s">
        <v>606</v>
      </c>
      <c r="B1114" s="738" t="s">
        <v>2778</v>
      </c>
      <c r="C1114" s="739" t="s">
        <v>637</v>
      </c>
      <c r="D1114" s="740" t="s">
        <v>638</v>
      </c>
      <c r="E1114" s="739" t="s">
        <v>946</v>
      </c>
      <c r="F1114" s="740" t="s">
        <v>2781</v>
      </c>
      <c r="G1114" s="739" t="s">
        <v>660</v>
      </c>
      <c r="H1114" s="739" t="s">
        <v>1273</v>
      </c>
      <c r="I1114" s="739" t="s">
        <v>1274</v>
      </c>
      <c r="J1114" s="739" t="s">
        <v>1275</v>
      </c>
      <c r="K1114" s="739" t="s">
        <v>1276</v>
      </c>
      <c r="L1114" s="741">
        <v>51.040000000000028</v>
      </c>
      <c r="M1114" s="741">
        <v>3</v>
      </c>
      <c r="N1114" s="742">
        <v>153.12000000000009</v>
      </c>
    </row>
    <row r="1115" spans="1:14" ht="14.4" customHeight="1" x14ac:dyDescent="0.3">
      <c r="A1115" s="737" t="s">
        <v>606</v>
      </c>
      <c r="B1115" s="738" t="s">
        <v>2778</v>
      </c>
      <c r="C1115" s="739" t="s">
        <v>637</v>
      </c>
      <c r="D1115" s="740" t="s">
        <v>638</v>
      </c>
      <c r="E1115" s="739" t="s">
        <v>946</v>
      </c>
      <c r="F1115" s="740" t="s">
        <v>2781</v>
      </c>
      <c r="G1115" s="739" t="s">
        <v>660</v>
      </c>
      <c r="H1115" s="739" t="s">
        <v>950</v>
      </c>
      <c r="I1115" s="739" t="s">
        <v>951</v>
      </c>
      <c r="J1115" s="739" t="s">
        <v>952</v>
      </c>
      <c r="K1115" s="739" t="s">
        <v>685</v>
      </c>
      <c r="L1115" s="741">
        <v>67.739345912324893</v>
      </c>
      <c r="M1115" s="741">
        <v>15</v>
      </c>
      <c r="N1115" s="742">
        <v>1016.0901886848734</v>
      </c>
    </row>
    <row r="1116" spans="1:14" ht="14.4" customHeight="1" x14ac:dyDescent="0.3">
      <c r="A1116" s="737" t="s">
        <v>606</v>
      </c>
      <c r="B1116" s="738" t="s">
        <v>2778</v>
      </c>
      <c r="C1116" s="739" t="s">
        <v>637</v>
      </c>
      <c r="D1116" s="740" t="s">
        <v>638</v>
      </c>
      <c r="E1116" s="739" t="s">
        <v>946</v>
      </c>
      <c r="F1116" s="740" t="s">
        <v>2781</v>
      </c>
      <c r="G1116" s="739" t="s">
        <v>660</v>
      </c>
      <c r="H1116" s="739" t="s">
        <v>1707</v>
      </c>
      <c r="I1116" s="739" t="s">
        <v>1708</v>
      </c>
      <c r="J1116" s="739" t="s">
        <v>1709</v>
      </c>
      <c r="K1116" s="739" t="s">
        <v>1710</v>
      </c>
      <c r="L1116" s="741">
        <v>126.95</v>
      </c>
      <c r="M1116" s="741">
        <v>2</v>
      </c>
      <c r="N1116" s="742">
        <v>253.9</v>
      </c>
    </row>
    <row r="1117" spans="1:14" ht="14.4" customHeight="1" x14ac:dyDescent="0.3">
      <c r="A1117" s="737" t="s">
        <v>606</v>
      </c>
      <c r="B1117" s="738" t="s">
        <v>2778</v>
      </c>
      <c r="C1117" s="739" t="s">
        <v>637</v>
      </c>
      <c r="D1117" s="740" t="s">
        <v>638</v>
      </c>
      <c r="E1117" s="739" t="s">
        <v>946</v>
      </c>
      <c r="F1117" s="740" t="s">
        <v>2781</v>
      </c>
      <c r="G1117" s="739" t="s">
        <v>660</v>
      </c>
      <c r="H1117" s="739" t="s">
        <v>953</v>
      </c>
      <c r="I1117" s="739" t="s">
        <v>954</v>
      </c>
      <c r="J1117" s="739" t="s">
        <v>955</v>
      </c>
      <c r="K1117" s="739" t="s">
        <v>956</v>
      </c>
      <c r="L1117" s="741">
        <v>181.5</v>
      </c>
      <c r="M1117" s="741">
        <v>36</v>
      </c>
      <c r="N1117" s="742">
        <v>6534</v>
      </c>
    </row>
    <row r="1118" spans="1:14" ht="14.4" customHeight="1" x14ac:dyDescent="0.3">
      <c r="A1118" s="737" t="s">
        <v>606</v>
      </c>
      <c r="B1118" s="738" t="s">
        <v>2778</v>
      </c>
      <c r="C1118" s="739" t="s">
        <v>637</v>
      </c>
      <c r="D1118" s="740" t="s">
        <v>638</v>
      </c>
      <c r="E1118" s="739" t="s">
        <v>946</v>
      </c>
      <c r="F1118" s="740" t="s">
        <v>2781</v>
      </c>
      <c r="G1118" s="739" t="s">
        <v>660</v>
      </c>
      <c r="H1118" s="739" t="s">
        <v>1715</v>
      </c>
      <c r="I1118" s="739" t="s">
        <v>1716</v>
      </c>
      <c r="J1118" s="739" t="s">
        <v>1717</v>
      </c>
      <c r="K1118" s="739" t="s">
        <v>1718</v>
      </c>
      <c r="L1118" s="741">
        <v>674.31099999999992</v>
      </c>
      <c r="M1118" s="741">
        <v>0.5</v>
      </c>
      <c r="N1118" s="742">
        <v>337.15549999999996</v>
      </c>
    </row>
    <row r="1119" spans="1:14" ht="14.4" customHeight="1" x14ac:dyDescent="0.3">
      <c r="A1119" s="737" t="s">
        <v>606</v>
      </c>
      <c r="B1119" s="738" t="s">
        <v>2778</v>
      </c>
      <c r="C1119" s="739" t="s">
        <v>637</v>
      </c>
      <c r="D1119" s="740" t="s">
        <v>638</v>
      </c>
      <c r="E1119" s="739" t="s">
        <v>946</v>
      </c>
      <c r="F1119" s="740" t="s">
        <v>2781</v>
      </c>
      <c r="G1119" s="739" t="s">
        <v>660</v>
      </c>
      <c r="H1119" s="739" t="s">
        <v>2669</v>
      </c>
      <c r="I1119" s="739" t="s">
        <v>2670</v>
      </c>
      <c r="J1119" s="739" t="s">
        <v>2671</v>
      </c>
      <c r="K1119" s="739" t="s">
        <v>771</v>
      </c>
      <c r="L1119" s="741">
        <v>73.440000000000026</v>
      </c>
      <c r="M1119" s="741">
        <v>3</v>
      </c>
      <c r="N1119" s="742">
        <v>220.32000000000008</v>
      </c>
    </row>
    <row r="1120" spans="1:14" ht="14.4" customHeight="1" x14ac:dyDescent="0.3">
      <c r="A1120" s="737" t="s">
        <v>606</v>
      </c>
      <c r="B1120" s="738" t="s">
        <v>2778</v>
      </c>
      <c r="C1120" s="739" t="s">
        <v>637</v>
      </c>
      <c r="D1120" s="740" t="s">
        <v>638</v>
      </c>
      <c r="E1120" s="739" t="s">
        <v>946</v>
      </c>
      <c r="F1120" s="740" t="s">
        <v>2781</v>
      </c>
      <c r="G1120" s="739" t="s">
        <v>660</v>
      </c>
      <c r="H1120" s="739" t="s">
        <v>957</v>
      </c>
      <c r="I1120" s="739" t="s">
        <v>958</v>
      </c>
      <c r="J1120" s="739" t="s">
        <v>959</v>
      </c>
      <c r="K1120" s="739" t="s">
        <v>960</v>
      </c>
      <c r="L1120" s="741">
        <v>63.480116994649251</v>
      </c>
      <c r="M1120" s="741">
        <v>2</v>
      </c>
      <c r="N1120" s="742">
        <v>126.9602339892985</v>
      </c>
    </row>
    <row r="1121" spans="1:14" ht="14.4" customHeight="1" x14ac:dyDescent="0.3">
      <c r="A1121" s="737" t="s">
        <v>606</v>
      </c>
      <c r="B1121" s="738" t="s">
        <v>2778</v>
      </c>
      <c r="C1121" s="739" t="s">
        <v>637</v>
      </c>
      <c r="D1121" s="740" t="s">
        <v>638</v>
      </c>
      <c r="E1121" s="739" t="s">
        <v>946</v>
      </c>
      <c r="F1121" s="740" t="s">
        <v>2781</v>
      </c>
      <c r="G1121" s="739" t="s">
        <v>660</v>
      </c>
      <c r="H1121" s="739" t="s">
        <v>1288</v>
      </c>
      <c r="I1121" s="739" t="s">
        <v>1289</v>
      </c>
      <c r="J1121" s="739" t="s">
        <v>1226</v>
      </c>
      <c r="K1121" s="739" t="s">
        <v>1290</v>
      </c>
      <c r="L1121" s="741">
        <v>233.71999999999997</v>
      </c>
      <c r="M1121" s="741">
        <v>11</v>
      </c>
      <c r="N1121" s="742">
        <v>2570.9199999999996</v>
      </c>
    </row>
    <row r="1122" spans="1:14" ht="14.4" customHeight="1" x14ac:dyDescent="0.3">
      <c r="A1122" s="737" t="s">
        <v>606</v>
      </c>
      <c r="B1122" s="738" t="s">
        <v>2778</v>
      </c>
      <c r="C1122" s="739" t="s">
        <v>637</v>
      </c>
      <c r="D1122" s="740" t="s">
        <v>638</v>
      </c>
      <c r="E1122" s="739" t="s">
        <v>946</v>
      </c>
      <c r="F1122" s="740" t="s">
        <v>2781</v>
      </c>
      <c r="G1122" s="739" t="s">
        <v>660</v>
      </c>
      <c r="H1122" s="739" t="s">
        <v>961</v>
      </c>
      <c r="I1122" s="739" t="s">
        <v>962</v>
      </c>
      <c r="J1122" s="739" t="s">
        <v>963</v>
      </c>
      <c r="K1122" s="739" t="s">
        <v>964</v>
      </c>
      <c r="L1122" s="741">
        <v>238.16999999999993</v>
      </c>
      <c r="M1122" s="741">
        <v>5</v>
      </c>
      <c r="N1122" s="742">
        <v>1190.8499999999997</v>
      </c>
    </row>
    <row r="1123" spans="1:14" ht="14.4" customHeight="1" x14ac:dyDescent="0.3">
      <c r="A1123" s="737" t="s">
        <v>606</v>
      </c>
      <c r="B1123" s="738" t="s">
        <v>2778</v>
      </c>
      <c r="C1123" s="739" t="s">
        <v>637</v>
      </c>
      <c r="D1123" s="740" t="s">
        <v>638</v>
      </c>
      <c r="E1123" s="739" t="s">
        <v>946</v>
      </c>
      <c r="F1123" s="740" t="s">
        <v>2781</v>
      </c>
      <c r="G1123" s="739" t="s">
        <v>660</v>
      </c>
      <c r="H1123" s="739" t="s">
        <v>965</v>
      </c>
      <c r="I1123" s="739" t="s">
        <v>965</v>
      </c>
      <c r="J1123" s="739" t="s">
        <v>966</v>
      </c>
      <c r="K1123" s="739" t="s">
        <v>967</v>
      </c>
      <c r="L1123" s="741">
        <v>176.28591359594148</v>
      </c>
      <c r="M1123" s="741">
        <v>107</v>
      </c>
      <c r="N1123" s="742">
        <v>18862.592754765737</v>
      </c>
    </row>
    <row r="1124" spans="1:14" ht="14.4" customHeight="1" x14ac:dyDescent="0.3">
      <c r="A1124" s="737" t="s">
        <v>606</v>
      </c>
      <c r="B1124" s="738" t="s">
        <v>2778</v>
      </c>
      <c r="C1124" s="739" t="s">
        <v>637</v>
      </c>
      <c r="D1124" s="740" t="s">
        <v>638</v>
      </c>
      <c r="E1124" s="739" t="s">
        <v>946</v>
      </c>
      <c r="F1124" s="740" t="s">
        <v>2781</v>
      </c>
      <c r="G1124" s="739" t="s">
        <v>660</v>
      </c>
      <c r="H1124" s="739" t="s">
        <v>1294</v>
      </c>
      <c r="I1124" s="739" t="s">
        <v>1295</v>
      </c>
      <c r="J1124" s="739" t="s">
        <v>1296</v>
      </c>
      <c r="K1124" s="739" t="s">
        <v>1297</v>
      </c>
      <c r="L1124" s="741">
        <v>60.233203778436945</v>
      </c>
      <c r="M1124" s="741">
        <v>3</v>
      </c>
      <c r="N1124" s="742">
        <v>180.69961133531083</v>
      </c>
    </row>
    <row r="1125" spans="1:14" ht="14.4" customHeight="1" x14ac:dyDescent="0.3">
      <c r="A1125" s="737" t="s">
        <v>606</v>
      </c>
      <c r="B1125" s="738" t="s">
        <v>2778</v>
      </c>
      <c r="C1125" s="739" t="s">
        <v>637</v>
      </c>
      <c r="D1125" s="740" t="s">
        <v>638</v>
      </c>
      <c r="E1125" s="739" t="s">
        <v>946</v>
      </c>
      <c r="F1125" s="740" t="s">
        <v>2781</v>
      </c>
      <c r="G1125" s="739" t="s">
        <v>660</v>
      </c>
      <c r="H1125" s="739" t="s">
        <v>1302</v>
      </c>
      <c r="I1125" s="739" t="s">
        <v>1303</v>
      </c>
      <c r="J1125" s="739" t="s">
        <v>1304</v>
      </c>
      <c r="K1125" s="739" t="s">
        <v>1305</v>
      </c>
      <c r="L1125" s="741">
        <v>23.520000000000003</v>
      </c>
      <c r="M1125" s="741">
        <v>4</v>
      </c>
      <c r="N1125" s="742">
        <v>94.080000000000013</v>
      </c>
    </row>
    <row r="1126" spans="1:14" ht="14.4" customHeight="1" x14ac:dyDescent="0.3">
      <c r="A1126" s="737" t="s">
        <v>606</v>
      </c>
      <c r="B1126" s="738" t="s">
        <v>2778</v>
      </c>
      <c r="C1126" s="739" t="s">
        <v>637</v>
      </c>
      <c r="D1126" s="740" t="s">
        <v>638</v>
      </c>
      <c r="E1126" s="739" t="s">
        <v>946</v>
      </c>
      <c r="F1126" s="740" t="s">
        <v>2781</v>
      </c>
      <c r="G1126" s="739" t="s">
        <v>660</v>
      </c>
      <c r="H1126" s="739" t="s">
        <v>968</v>
      </c>
      <c r="I1126" s="739" t="s">
        <v>969</v>
      </c>
      <c r="J1126" s="739" t="s">
        <v>970</v>
      </c>
      <c r="K1126" s="739" t="s">
        <v>971</v>
      </c>
      <c r="L1126" s="741">
        <v>46.840172569525443</v>
      </c>
      <c r="M1126" s="741">
        <v>6</v>
      </c>
      <c r="N1126" s="742">
        <v>281.04103541715267</v>
      </c>
    </row>
    <row r="1127" spans="1:14" ht="14.4" customHeight="1" x14ac:dyDescent="0.3">
      <c r="A1127" s="737" t="s">
        <v>606</v>
      </c>
      <c r="B1127" s="738" t="s">
        <v>2778</v>
      </c>
      <c r="C1127" s="739" t="s">
        <v>637</v>
      </c>
      <c r="D1127" s="740" t="s">
        <v>638</v>
      </c>
      <c r="E1127" s="739" t="s">
        <v>946</v>
      </c>
      <c r="F1127" s="740" t="s">
        <v>2781</v>
      </c>
      <c r="G1127" s="739" t="s">
        <v>660</v>
      </c>
      <c r="H1127" s="739" t="s">
        <v>972</v>
      </c>
      <c r="I1127" s="739" t="s">
        <v>973</v>
      </c>
      <c r="J1127" s="739" t="s">
        <v>974</v>
      </c>
      <c r="K1127" s="739" t="s">
        <v>975</v>
      </c>
      <c r="L1127" s="741">
        <v>100.38</v>
      </c>
      <c r="M1127" s="741">
        <v>1</v>
      </c>
      <c r="N1127" s="742">
        <v>100.38</v>
      </c>
    </row>
    <row r="1128" spans="1:14" ht="14.4" customHeight="1" x14ac:dyDescent="0.3">
      <c r="A1128" s="737" t="s">
        <v>606</v>
      </c>
      <c r="B1128" s="738" t="s">
        <v>2778</v>
      </c>
      <c r="C1128" s="739" t="s">
        <v>637</v>
      </c>
      <c r="D1128" s="740" t="s">
        <v>638</v>
      </c>
      <c r="E1128" s="739" t="s">
        <v>946</v>
      </c>
      <c r="F1128" s="740" t="s">
        <v>2781</v>
      </c>
      <c r="G1128" s="739" t="s">
        <v>660</v>
      </c>
      <c r="H1128" s="739" t="s">
        <v>2672</v>
      </c>
      <c r="I1128" s="739" t="s">
        <v>2673</v>
      </c>
      <c r="J1128" s="739" t="s">
        <v>998</v>
      </c>
      <c r="K1128" s="739" t="s">
        <v>2674</v>
      </c>
      <c r="L1128" s="741">
        <v>132.52000000000001</v>
      </c>
      <c r="M1128" s="741">
        <v>1</v>
      </c>
      <c r="N1128" s="742">
        <v>132.52000000000001</v>
      </c>
    </row>
    <row r="1129" spans="1:14" ht="14.4" customHeight="1" x14ac:dyDescent="0.3">
      <c r="A1129" s="737" t="s">
        <v>606</v>
      </c>
      <c r="B1129" s="738" t="s">
        <v>2778</v>
      </c>
      <c r="C1129" s="739" t="s">
        <v>637</v>
      </c>
      <c r="D1129" s="740" t="s">
        <v>638</v>
      </c>
      <c r="E1129" s="739" t="s">
        <v>946</v>
      </c>
      <c r="F1129" s="740" t="s">
        <v>2781</v>
      </c>
      <c r="G1129" s="739" t="s">
        <v>660</v>
      </c>
      <c r="H1129" s="739" t="s">
        <v>2328</v>
      </c>
      <c r="I1129" s="739" t="s">
        <v>2329</v>
      </c>
      <c r="J1129" s="739" t="s">
        <v>1283</v>
      </c>
      <c r="K1129" s="739" t="s">
        <v>2330</v>
      </c>
      <c r="L1129" s="741">
        <v>45.190000000000019</v>
      </c>
      <c r="M1129" s="741">
        <v>2</v>
      </c>
      <c r="N1129" s="742">
        <v>90.380000000000038</v>
      </c>
    </row>
    <row r="1130" spans="1:14" ht="14.4" customHeight="1" x14ac:dyDescent="0.3">
      <c r="A1130" s="737" t="s">
        <v>606</v>
      </c>
      <c r="B1130" s="738" t="s">
        <v>2778</v>
      </c>
      <c r="C1130" s="739" t="s">
        <v>637</v>
      </c>
      <c r="D1130" s="740" t="s">
        <v>638</v>
      </c>
      <c r="E1130" s="739" t="s">
        <v>946</v>
      </c>
      <c r="F1130" s="740" t="s">
        <v>2781</v>
      </c>
      <c r="G1130" s="739" t="s">
        <v>660</v>
      </c>
      <c r="H1130" s="739" t="s">
        <v>2675</v>
      </c>
      <c r="I1130" s="739" t="s">
        <v>2676</v>
      </c>
      <c r="J1130" s="739" t="s">
        <v>970</v>
      </c>
      <c r="K1130" s="739" t="s">
        <v>2677</v>
      </c>
      <c r="L1130" s="741">
        <v>44.150000000000013</v>
      </c>
      <c r="M1130" s="741">
        <v>2</v>
      </c>
      <c r="N1130" s="742">
        <v>88.300000000000026</v>
      </c>
    </row>
    <row r="1131" spans="1:14" ht="14.4" customHeight="1" x14ac:dyDescent="0.3">
      <c r="A1131" s="737" t="s">
        <v>606</v>
      </c>
      <c r="B1131" s="738" t="s">
        <v>2778</v>
      </c>
      <c r="C1131" s="739" t="s">
        <v>637</v>
      </c>
      <c r="D1131" s="740" t="s">
        <v>638</v>
      </c>
      <c r="E1131" s="739" t="s">
        <v>946</v>
      </c>
      <c r="F1131" s="740" t="s">
        <v>2781</v>
      </c>
      <c r="G1131" s="739" t="s">
        <v>660</v>
      </c>
      <c r="H1131" s="739" t="s">
        <v>984</v>
      </c>
      <c r="I1131" s="739" t="s">
        <v>985</v>
      </c>
      <c r="J1131" s="739" t="s">
        <v>974</v>
      </c>
      <c r="K1131" s="739" t="s">
        <v>986</v>
      </c>
      <c r="L1131" s="741">
        <v>66.62</v>
      </c>
      <c r="M1131" s="741">
        <v>2</v>
      </c>
      <c r="N1131" s="742">
        <v>133.24</v>
      </c>
    </row>
    <row r="1132" spans="1:14" ht="14.4" customHeight="1" x14ac:dyDescent="0.3">
      <c r="A1132" s="737" t="s">
        <v>606</v>
      </c>
      <c r="B1132" s="738" t="s">
        <v>2778</v>
      </c>
      <c r="C1132" s="739" t="s">
        <v>637</v>
      </c>
      <c r="D1132" s="740" t="s">
        <v>638</v>
      </c>
      <c r="E1132" s="739" t="s">
        <v>946</v>
      </c>
      <c r="F1132" s="740" t="s">
        <v>2781</v>
      </c>
      <c r="G1132" s="739" t="s">
        <v>660</v>
      </c>
      <c r="H1132" s="739" t="s">
        <v>2339</v>
      </c>
      <c r="I1132" s="739" t="s">
        <v>2339</v>
      </c>
      <c r="J1132" s="739" t="s">
        <v>2340</v>
      </c>
      <c r="K1132" s="739" t="s">
        <v>2341</v>
      </c>
      <c r="L1132" s="741">
        <v>462</v>
      </c>
      <c r="M1132" s="741">
        <v>7</v>
      </c>
      <c r="N1132" s="742">
        <v>3234</v>
      </c>
    </row>
    <row r="1133" spans="1:14" ht="14.4" customHeight="1" x14ac:dyDescent="0.3">
      <c r="A1133" s="737" t="s">
        <v>606</v>
      </c>
      <c r="B1133" s="738" t="s">
        <v>2778</v>
      </c>
      <c r="C1133" s="739" t="s">
        <v>637</v>
      </c>
      <c r="D1133" s="740" t="s">
        <v>638</v>
      </c>
      <c r="E1133" s="739" t="s">
        <v>946</v>
      </c>
      <c r="F1133" s="740" t="s">
        <v>2781</v>
      </c>
      <c r="G1133" s="739" t="s">
        <v>660</v>
      </c>
      <c r="H1133" s="739" t="s">
        <v>1306</v>
      </c>
      <c r="I1133" s="739" t="s">
        <v>1306</v>
      </c>
      <c r="J1133" s="739" t="s">
        <v>1307</v>
      </c>
      <c r="K1133" s="739" t="s">
        <v>851</v>
      </c>
      <c r="L1133" s="741">
        <v>146.75230769230771</v>
      </c>
      <c r="M1133" s="741">
        <v>2.6</v>
      </c>
      <c r="N1133" s="742">
        <v>381.55600000000004</v>
      </c>
    </row>
    <row r="1134" spans="1:14" ht="14.4" customHeight="1" x14ac:dyDescent="0.3">
      <c r="A1134" s="737" t="s">
        <v>606</v>
      </c>
      <c r="B1134" s="738" t="s">
        <v>2778</v>
      </c>
      <c r="C1134" s="739" t="s">
        <v>637</v>
      </c>
      <c r="D1134" s="740" t="s">
        <v>638</v>
      </c>
      <c r="E1134" s="739" t="s">
        <v>946</v>
      </c>
      <c r="F1134" s="740" t="s">
        <v>2781</v>
      </c>
      <c r="G1134" s="739" t="s">
        <v>660</v>
      </c>
      <c r="H1134" s="739" t="s">
        <v>991</v>
      </c>
      <c r="I1134" s="739" t="s">
        <v>991</v>
      </c>
      <c r="J1134" s="739" t="s">
        <v>992</v>
      </c>
      <c r="K1134" s="739" t="s">
        <v>993</v>
      </c>
      <c r="L1134" s="741">
        <v>156.75</v>
      </c>
      <c r="M1134" s="741">
        <v>17.2</v>
      </c>
      <c r="N1134" s="742">
        <v>2696.1</v>
      </c>
    </row>
    <row r="1135" spans="1:14" ht="14.4" customHeight="1" x14ac:dyDescent="0.3">
      <c r="A1135" s="737" t="s">
        <v>606</v>
      </c>
      <c r="B1135" s="738" t="s">
        <v>2778</v>
      </c>
      <c r="C1135" s="739" t="s">
        <v>637</v>
      </c>
      <c r="D1135" s="740" t="s">
        <v>638</v>
      </c>
      <c r="E1135" s="739" t="s">
        <v>946</v>
      </c>
      <c r="F1135" s="740" t="s">
        <v>2781</v>
      </c>
      <c r="G1135" s="739" t="s">
        <v>660</v>
      </c>
      <c r="H1135" s="739" t="s">
        <v>1742</v>
      </c>
      <c r="I1135" s="739" t="s">
        <v>1742</v>
      </c>
      <c r="J1135" s="739" t="s">
        <v>1743</v>
      </c>
      <c r="K1135" s="739" t="s">
        <v>1744</v>
      </c>
      <c r="L1135" s="741">
        <v>286</v>
      </c>
      <c r="M1135" s="741">
        <v>3</v>
      </c>
      <c r="N1135" s="742">
        <v>858</v>
      </c>
    </row>
    <row r="1136" spans="1:14" ht="14.4" customHeight="1" x14ac:dyDescent="0.3">
      <c r="A1136" s="737" t="s">
        <v>606</v>
      </c>
      <c r="B1136" s="738" t="s">
        <v>2778</v>
      </c>
      <c r="C1136" s="739" t="s">
        <v>637</v>
      </c>
      <c r="D1136" s="740" t="s">
        <v>638</v>
      </c>
      <c r="E1136" s="739" t="s">
        <v>946</v>
      </c>
      <c r="F1136" s="740" t="s">
        <v>2781</v>
      </c>
      <c r="G1136" s="739" t="s">
        <v>660</v>
      </c>
      <c r="H1136" s="739" t="s">
        <v>994</v>
      </c>
      <c r="I1136" s="739" t="s">
        <v>994</v>
      </c>
      <c r="J1136" s="739" t="s">
        <v>995</v>
      </c>
      <c r="K1136" s="739" t="s">
        <v>996</v>
      </c>
      <c r="L1136" s="741">
        <v>72.640000000000015</v>
      </c>
      <c r="M1136" s="741">
        <v>8</v>
      </c>
      <c r="N1136" s="742">
        <v>581.12000000000012</v>
      </c>
    </row>
    <row r="1137" spans="1:14" ht="14.4" customHeight="1" x14ac:dyDescent="0.3">
      <c r="A1137" s="737" t="s">
        <v>606</v>
      </c>
      <c r="B1137" s="738" t="s">
        <v>2778</v>
      </c>
      <c r="C1137" s="739" t="s">
        <v>637</v>
      </c>
      <c r="D1137" s="740" t="s">
        <v>638</v>
      </c>
      <c r="E1137" s="739" t="s">
        <v>946</v>
      </c>
      <c r="F1137" s="740" t="s">
        <v>2781</v>
      </c>
      <c r="G1137" s="739" t="s">
        <v>660</v>
      </c>
      <c r="H1137" s="739" t="s">
        <v>1314</v>
      </c>
      <c r="I1137" s="739" t="s">
        <v>1314</v>
      </c>
      <c r="J1137" s="739" t="s">
        <v>1315</v>
      </c>
      <c r="K1137" s="739" t="s">
        <v>1316</v>
      </c>
      <c r="L1137" s="741">
        <v>572.21999999999991</v>
      </c>
      <c r="M1137" s="741">
        <v>5.5</v>
      </c>
      <c r="N1137" s="742">
        <v>3147.2099999999996</v>
      </c>
    </row>
    <row r="1138" spans="1:14" ht="14.4" customHeight="1" x14ac:dyDescent="0.3">
      <c r="A1138" s="737" t="s">
        <v>606</v>
      </c>
      <c r="B1138" s="738" t="s">
        <v>2778</v>
      </c>
      <c r="C1138" s="739" t="s">
        <v>637</v>
      </c>
      <c r="D1138" s="740" t="s">
        <v>638</v>
      </c>
      <c r="E1138" s="739" t="s">
        <v>946</v>
      </c>
      <c r="F1138" s="740" t="s">
        <v>2781</v>
      </c>
      <c r="G1138" s="739" t="s">
        <v>660</v>
      </c>
      <c r="H1138" s="739" t="s">
        <v>1000</v>
      </c>
      <c r="I1138" s="739" t="s">
        <v>1000</v>
      </c>
      <c r="J1138" s="739" t="s">
        <v>1001</v>
      </c>
      <c r="K1138" s="739" t="s">
        <v>1002</v>
      </c>
      <c r="L1138" s="741">
        <v>194.25023512040048</v>
      </c>
      <c r="M1138" s="741">
        <v>3</v>
      </c>
      <c r="N1138" s="742">
        <v>582.75070536120143</v>
      </c>
    </row>
    <row r="1139" spans="1:14" ht="14.4" customHeight="1" x14ac:dyDescent="0.3">
      <c r="A1139" s="737" t="s">
        <v>606</v>
      </c>
      <c r="B1139" s="738" t="s">
        <v>2778</v>
      </c>
      <c r="C1139" s="739" t="s">
        <v>637</v>
      </c>
      <c r="D1139" s="740" t="s">
        <v>638</v>
      </c>
      <c r="E1139" s="739" t="s">
        <v>946</v>
      </c>
      <c r="F1139" s="740" t="s">
        <v>2781</v>
      </c>
      <c r="G1139" s="739" t="s">
        <v>660</v>
      </c>
      <c r="H1139" s="739" t="s">
        <v>1317</v>
      </c>
      <c r="I1139" s="739" t="s">
        <v>1317</v>
      </c>
      <c r="J1139" s="739" t="s">
        <v>1318</v>
      </c>
      <c r="K1139" s="739" t="s">
        <v>1319</v>
      </c>
      <c r="L1139" s="741">
        <v>138.34999999999994</v>
      </c>
      <c r="M1139" s="741">
        <v>4.0000000000000009</v>
      </c>
      <c r="N1139" s="742">
        <v>553.39999999999986</v>
      </c>
    </row>
    <row r="1140" spans="1:14" ht="14.4" customHeight="1" x14ac:dyDescent="0.3">
      <c r="A1140" s="737" t="s">
        <v>606</v>
      </c>
      <c r="B1140" s="738" t="s">
        <v>2778</v>
      </c>
      <c r="C1140" s="739" t="s">
        <v>637</v>
      </c>
      <c r="D1140" s="740" t="s">
        <v>638</v>
      </c>
      <c r="E1140" s="739" t="s">
        <v>946</v>
      </c>
      <c r="F1140" s="740" t="s">
        <v>2781</v>
      </c>
      <c r="G1140" s="739" t="s">
        <v>660</v>
      </c>
      <c r="H1140" s="739" t="s">
        <v>2345</v>
      </c>
      <c r="I1140" s="739" t="s">
        <v>2345</v>
      </c>
      <c r="J1140" s="739" t="s">
        <v>982</v>
      </c>
      <c r="K1140" s="739" t="s">
        <v>2346</v>
      </c>
      <c r="L1140" s="741">
        <v>86.039999999999992</v>
      </c>
      <c r="M1140" s="741">
        <v>2</v>
      </c>
      <c r="N1140" s="742">
        <v>172.07999999999998</v>
      </c>
    </row>
    <row r="1141" spans="1:14" ht="14.4" customHeight="1" x14ac:dyDescent="0.3">
      <c r="A1141" s="737" t="s">
        <v>606</v>
      </c>
      <c r="B1141" s="738" t="s">
        <v>2778</v>
      </c>
      <c r="C1141" s="739" t="s">
        <v>637</v>
      </c>
      <c r="D1141" s="740" t="s">
        <v>638</v>
      </c>
      <c r="E1141" s="739" t="s">
        <v>946</v>
      </c>
      <c r="F1141" s="740" t="s">
        <v>2781</v>
      </c>
      <c r="G1141" s="739" t="s">
        <v>660</v>
      </c>
      <c r="H1141" s="739" t="s">
        <v>1003</v>
      </c>
      <c r="I1141" s="739" t="s">
        <v>1003</v>
      </c>
      <c r="J1141" s="739" t="s">
        <v>1004</v>
      </c>
      <c r="K1141" s="739" t="s">
        <v>1005</v>
      </c>
      <c r="L1141" s="741">
        <v>251.35967962215628</v>
      </c>
      <c r="M1141" s="741">
        <v>50</v>
      </c>
      <c r="N1141" s="742">
        <v>12567.983981107815</v>
      </c>
    </row>
    <row r="1142" spans="1:14" ht="14.4" customHeight="1" x14ac:dyDescent="0.3">
      <c r="A1142" s="737" t="s">
        <v>606</v>
      </c>
      <c r="B1142" s="738" t="s">
        <v>2778</v>
      </c>
      <c r="C1142" s="739" t="s">
        <v>637</v>
      </c>
      <c r="D1142" s="740" t="s">
        <v>638</v>
      </c>
      <c r="E1142" s="739" t="s">
        <v>946</v>
      </c>
      <c r="F1142" s="740" t="s">
        <v>2781</v>
      </c>
      <c r="G1142" s="739" t="s">
        <v>871</v>
      </c>
      <c r="H1142" s="739" t="s">
        <v>1320</v>
      </c>
      <c r="I1142" s="739" t="s">
        <v>1321</v>
      </c>
      <c r="J1142" s="739" t="s">
        <v>1322</v>
      </c>
      <c r="K1142" s="739" t="s">
        <v>1323</v>
      </c>
      <c r="L1142" s="741">
        <v>114.93000000000002</v>
      </c>
      <c r="M1142" s="741">
        <v>3</v>
      </c>
      <c r="N1142" s="742">
        <v>344.79000000000008</v>
      </c>
    </row>
    <row r="1143" spans="1:14" ht="14.4" customHeight="1" x14ac:dyDescent="0.3">
      <c r="A1143" s="737" t="s">
        <v>606</v>
      </c>
      <c r="B1143" s="738" t="s">
        <v>2778</v>
      </c>
      <c r="C1143" s="739" t="s">
        <v>637</v>
      </c>
      <c r="D1143" s="740" t="s">
        <v>638</v>
      </c>
      <c r="E1143" s="739" t="s">
        <v>946</v>
      </c>
      <c r="F1143" s="740" t="s">
        <v>2781</v>
      </c>
      <c r="G1143" s="739" t="s">
        <v>871</v>
      </c>
      <c r="H1143" s="739" t="s">
        <v>1006</v>
      </c>
      <c r="I1143" s="739" t="s">
        <v>1007</v>
      </c>
      <c r="J1143" s="739" t="s">
        <v>1008</v>
      </c>
      <c r="K1143" s="739" t="s">
        <v>1009</v>
      </c>
      <c r="L1143" s="741">
        <v>56.77</v>
      </c>
      <c r="M1143" s="741">
        <v>5</v>
      </c>
      <c r="N1143" s="742">
        <v>283.85000000000002</v>
      </c>
    </row>
    <row r="1144" spans="1:14" ht="14.4" customHeight="1" x14ac:dyDescent="0.3">
      <c r="A1144" s="737" t="s">
        <v>606</v>
      </c>
      <c r="B1144" s="738" t="s">
        <v>2778</v>
      </c>
      <c r="C1144" s="739" t="s">
        <v>637</v>
      </c>
      <c r="D1144" s="740" t="s">
        <v>638</v>
      </c>
      <c r="E1144" s="739" t="s">
        <v>946</v>
      </c>
      <c r="F1144" s="740" t="s">
        <v>2781</v>
      </c>
      <c r="G1144" s="739" t="s">
        <v>871</v>
      </c>
      <c r="H1144" s="739" t="s">
        <v>1331</v>
      </c>
      <c r="I1144" s="739" t="s">
        <v>1332</v>
      </c>
      <c r="J1144" s="739" t="s">
        <v>1333</v>
      </c>
      <c r="K1144" s="739" t="s">
        <v>1334</v>
      </c>
      <c r="L1144" s="741">
        <v>29.369999999999997</v>
      </c>
      <c r="M1144" s="741">
        <v>36</v>
      </c>
      <c r="N1144" s="742">
        <v>1057.32</v>
      </c>
    </row>
    <row r="1145" spans="1:14" ht="14.4" customHeight="1" x14ac:dyDescent="0.3">
      <c r="A1145" s="737" t="s">
        <v>606</v>
      </c>
      <c r="B1145" s="738" t="s">
        <v>2778</v>
      </c>
      <c r="C1145" s="739" t="s">
        <v>637</v>
      </c>
      <c r="D1145" s="740" t="s">
        <v>638</v>
      </c>
      <c r="E1145" s="739" t="s">
        <v>946</v>
      </c>
      <c r="F1145" s="740" t="s">
        <v>2781</v>
      </c>
      <c r="G1145" s="739" t="s">
        <v>871</v>
      </c>
      <c r="H1145" s="739" t="s">
        <v>1751</v>
      </c>
      <c r="I1145" s="739" t="s">
        <v>1752</v>
      </c>
      <c r="J1145" s="739" t="s">
        <v>1753</v>
      </c>
      <c r="K1145" s="739" t="s">
        <v>1754</v>
      </c>
      <c r="L1145" s="741">
        <v>42.019999999999982</v>
      </c>
      <c r="M1145" s="741">
        <v>2</v>
      </c>
      <c r="N1145" s="742">
        <v>84.039999999999964</v>
      </c>
    </row>
    <row r="1146" spans="1:14" ht="14.4" customHeight="1" x14ac:dyDescent="0.3">
      <c r="A1146" s="737" t="s">
        <v>606</v>
      </c>
      <c r="B1146" s="738" t="s">
        <v>2778</v>
      </c>
      <c r="C1146" s="739" t="s">
        <v>637</v>
      </c>
      <c r="D1146" s="740" t="s">
        <v>638</v>
      </c>
      <c r="E1146" s="739" t="s">
        <v>946</v>
      </c>
      <c r="F1146" s="740" t="s">
        <v>2781</v>
      </c>
      <c r="G1146" s="739" t="s">
        <v>871</v>
      </c>
      <c r="H1146" s="739" t="s">
        <v>1755</v>
      </c>
      <c r="I1146" s="739" t="s">
        <v>1756</v>
      </c>
      <c r="J1146" s="739" t="s">
        <v>1757</v>
      </c>
      <c r="K1146" s="739" t="s">
        <v>1758</v>
      </c>
      <c r="L1146" s="741">
        <v>77.809999999999988</v>
      </c>
      <c r="M1146" s="741">
        <v>1</v>
      </c>
      <c r="N1146" s="742">
        <v>77.809999999999988</v>
      </c>
    </row>
    <row r="1147" spans="1:14" ht="14.4" customHeight="1" x14ac:dyDescent="0.3">
      <c r="A1147" s="737" t="s">
        <v>606</v>
      </c>
      <c r="B1147" s="738" t="s">
        <v>2778</v>
      </c>
      <c r="C1147" s="739" t="s">
        <v>637</v>
      </c>
      <c r="D1147" s="740" t="s">
        <v>638</v>
      </c>
      <c r="E1147" s="739" t="s">
        <v>946</v>
      </c>
      <c r="F1147" s="740" t="s">
        <v>2781</v>
      </c>
      <c r="G1147" s="739" t="s">
        <v>871</v>
      </c>
      <c r="H1147" s="739" t="s">
        <v>1335</v>
      </c>
      <c r="I1147" s="739" t="s">
        <v>1336</v>
      </c>
      <c r="J1147" s="739" t="s">
        <v>1337</v>
      </c>
      <c r="K1147" s="739" t="s">
        <v>1338</v>
      </c>
      <c r="L1147" s="741">
        <v>12412.95</v>
      </c>
      <c r="M1147" s="741">
        <v>2</v>
      </c>
      <c r="N1147" s="742">
        <v>24825.9</v>
      </c>
    </row>
    <row r="1148" spans="1:14" ht="14.4" customHeight="1" x14ac:dyDescent="0.3">
      <c r="A1148" s="737" t="s">
        <v>606</v>
      </c>
      <c r="B1148" s="738" t="s">
        <v>2778</v>
      </c>
      <c r="C1148" s="739" t="s">
        <v>637</v>
      </c>
      <c r="D1148" s="740" t="s">
        <v>638</v>
      </c>
      <c r="E1148" s="739" t="s">
        <v>946</v>
      </c>
      <c r="F1148" s="740" t="s">
        <v>2781</v>
      </c>
      <c r="G1148" s="739" t="s">
        <v>871</v>
      </c>
      <c r="H1148" s="739" t="s">
        <v>1759</v>
      </c>
      <c r="I1148" s="739" t="s">
        <v>1760</v>
      </c>
      <c r="J1148" s="739" t="s">
        <v>1761</v>
      </c>
      <c r="K1148" s="739" t="s">
        <v>1762</v>
      </c>
      <c r="L1148" s="741">
        <v>86.13000000000001</v>
      </c>
      <c r="M1148" s="741">
        <v>4</v>
      </c>
      <c r="N1148" s="742">
        <v>344.52000000000004</v>
      </c>
    </row>
    <row r="1149" spans="1:14" ht="14.4" customHeight="1" x14ac:dyDescent="0.3">
      <c r="A1149" s="737" t="s">
        <v>606</v>
      </c>
      <c r="B1149" s="738" t="s">
        <v>2778</v>
      </c>
      <c r="C1149" s="739" t="s">
        <v>637</v>
      </c>
      <c r="D1149" s="740" t="s">
        <v>638</v>
      </c>
      <c r="E1149" s="739" t="s">
        <v>946</v>
      </c>
      <c r="F1149" s="740" t="s">
        <v>2781</v>
      </c>
      <c r="G1149" s="739" t="s">
        <v>871</v>
      </c>
      <c r="H1149" s="739" t="s">
        <v>1339</v>
      </c>
      <c r="I1149" s="739" t="s">
        <v>1339</v>
      </c>
      <c r="J1149" s="739" t="s">
        <v>1340</v>
      </c>
      <c r="K1149" s="739" t="s">
        <v>851</v>
      </c>
      <c r="L1149" s="741">
        <v>947.28666666666686</v>
      </c>
      <c r="M1149" s="741">
        <v>9</v>
      </c>
      <c r="N1149" s="742">
        <v>8525.5800000000017</v>
      </c>
    </row>
    <row r="1150" spans="1:14" ht="14.4" customHeight="1" x14ac:dyDescent="0.3">
      <c r="A1150" s="737" t="s">
        <v>606</v>
      </c>
      <c r="B1150" s="738" t="s">
        <v>2778</v>
      </c>
      <c r="C1150" s="739" t="s">
        <v>637</v>
      </c>
      <c r="D1150" s="740" t="s">
        <v>638</v>
      </c>
      <c r="E1150" s="739" t="s">
        <v>1014</v>
      </c>
      <c r="F1150" s="740" t="s">
        <v>2782</v>
      </c>
      <c r="G1150" s="739" t="s">
        <v>660</v>
      </c>
      <c r="H1150" s="739" t="s">
        <v>2678</v>
      </c>
      <c r="I1150" s="739" t="s">
        <v>2679</v>
      </c>
      <c r="J1150" s="739" t="s">
        <v>2680</v>
      </c>
      <c r="K1150" s="739" t="s">
        <v>2681</v>
      </c>
      <c r="L1150" s="741">
        <v>105.63499999999999</v>
      </c>
      <c r="M1150" s="741">
        <v>2</v>
      </c>
      <c r="N1150" s="742">
        <v>211.26999999999998</v>
      </c>
    </row>
    <row r="1151" spans="1:14" ht="14.4" customHeight="1" x14ac:dyDescent="0.3">
      <c r="A1151" s="737" t="s">
        <v>606</v>
      </c>
      <c r="B1151" s="738" t="s">
        <v>2778</v>
      </c>
      <c r="C1151" s="739" t="s">
        <v>637</v>
      </c>
      <c r="D1151" s="740" t="s">
        <v>638</v>
      </c>
      <c r="E1151" s="739" t="s">
        <v>1014</v>
      </c>
      <c r="F1151" s="740" t="s">
        <v>2782</v>
      </c>
      <c r="G1151" s="739" t="s">
        <v>660</v>
      </c>
      <c r="H1151" s="739" t="s">
        <v>1015</v>
      </c>
      <c r="I1151" s="739" t="s">
        <v>1016</v>
      </c>
      <c r="J1151" s="739" t="s">
        <v>1017</v>
      </c>
      <c r="K1151" s="739" t="s">
        <v>1018</v>
      </c>
      <c r="L1151" s="741">
        <v>108.62999999999992</v>
      </c>
      <c r="M1151" s="741">
        <v>5</v>
      </c>
      <c r="N1151" s="742">
        <v>543.14999999999964</v>
      </c>
    </row>
    <row r="1152" spans="1:14" ht="14.4" customHeight="1" x14ac:dyDescent="0.3">
      <c r="A1152" s="737" t="s">
        <v>606</v>
      </c>
      <c r="B1152" s="738" t="s">
        <v>2778</v>
      </c>
      <c r="C1152" s="739" t="s">
        <v>637</v>
      </c>
      <c r="D1152" s="740" t="s">
        <v>638</v>
      </c>
      <c r="E1152" s="739" t="s">
        <v>1014</v>
      </c>
      <c r="F1152" s="740" t="s">
        <v>2782</v>
      </c>
      <c r="G1152" s="739" t="s">
        <v>871</v>
      </c>
      <c r="H1152" s="739" t="s">
        <v>2350</v>
      </c>
      <c r="I1152" s="739" t="s">
        <v>2350</v>
      </c>
      <c r="J1152" s="739" t="s">
        <v>2351</v>
      </c>
      <c r="K1152" s="739" t="s">
        <v>2352</v>
      </c>
      <c r="L1152" s="741">
        <v>159.5</v>
      </c>
      <c r="M1152" s="741">
        <v>2.5</v>
      </c>
      <c r="N1152" s="742">
        <v>398.75</v>
      </c>
    </row>
    <row r="1153" spans="1:14" ht="14.4" customHeight="1" x14ac:dyDescent="0.3">
      <c r="A1153" s="737" t="s">
        <v>606</v>
      </c>
      <c r="B1153" s="738" t="s">
        <v>2778</v>
      </c>
      <c r="C1153" s="739" t="s">
        <v>637</v>
      </c>
      <c r="D1153" s="740" t="s">
        <v>638</v>
      </c>
      <c r="E1153" s="739" t="s">
        <v>1014</v>
      </c>
      <c r="F1153" s="740" t="s">
        <v>2782</v>
      </c>
      <c r="G1153" s="739" t="s">
        <v>871</v>
      </c>
      <c r="H1153" s="739" t="s">
        <v>1769</v>
      </c>
      <c r="I1153" s="739" t="s">
        <v>1769</v>
      </c>
      <c r="J1153" s="739" t="s">
        <v>1770</v>
      </c>
      <c r="K1153" s="739" t="s">
        <v>1771</v>
      </c>
      <c r="L1153" s="741">
        <v>284.68</v>
      </c>
      <c r="M1153" s="741">
        <v>1</v>
      </c>
      <c r="N1153" s="742">
        <v>284.68</v>
      </c>
    </row>
    <row r="1154" spans="1:14" ht="14.4" customHeight="1" x14ac:dyDescent="0.3">
      <c r="A1154" s="737" t="s">
        <v>606</v>
      </c>
      <c r="B1154" s="738" t="s">
        <v>2778</v>
      </c>
      <c r="C1154" s="739" t="s">
        <v>637</v>
      </c>
      <c r="D1154" s="740" t="s">
        <v>638</v>
      </c>
      <c r="E1154" s="739" t="s">
        <v>1014</v>
      </c>
      <c r="F1154" s="740" t="s">
        <v>2782</v>
      </c>
      <c r="G1154" s="739" t="s">
        <v>871</v>
      </c>
      <c r="H1154" s="739" t="s">
        <v>2682</v>
      </c>
      <c r="I1154" s="739" t="s">
        <v>2683</v>
      </c>
      <c r="J1154" s="739" t="s">
        <v>2684</v>
      </c>
      <c r="K1154" s="739" t="s">
        <v>2685</v>
      </c>
      <c r="L1154" s="741">
        <v>24.849999999999994</v>
      </c>
      <c r="M1154" s="741">
        <v>6</v>
      </c>
      <c r="N1154" s="742">
        <v>149.09999999999997</v>
      </c>
    </row>
    <row r="1155" spans="1:14" ht="14.4" customHeight="1" x14ac:dyDescent="0.3">
      <c r="A1155" s="737" t="s">
        <v>606</v>
      </c>
      <c r="B1155" s="738" t="s">
        <v>2778</v>
      </c>
      <c r="C1155" s="739" t="s">
        <v>637</v>
      </c>
      <c r="D1155" s="740" t="s">
        <v>638</v>
      </c>
      <c r="E1155" s="739" t="s">
        <v>1019</v>
      </c>
      <c r="F1155" s="740" t="s">
        <v>2783</v>
      </c>
      <c r="G1155" s="739"/>
      <c r="H1155" s="739"/>
      <c r="I1155" s="739" t="s">
        <v>1020</v>
      </c>
      <c r="J1155" s="739" t="s">
        <v>1021</v>
      </c>
      <c r="K1155" s="739"/>
      <c r="L1155" s="741">
        <v>4779.5</v>
      </c>
      <c r="M1155" s="741">
        <v>2</v>
      </c>
      <c r="N1155" s="742">
        <v>9559</v>
      </c>
    </row>
    <row r="1156" spans="1:14" ht="14.4" customHeight="1" x14ac:dyDescent="0.3">
      <c r="A1156" s="737" t="s">
        <v>606</v>
      </c>
      <c r="B1156" s="738" t="s">
        <v>2778</v>
      </c>
      <c r="C1156" s="739" t="s">
        <v>637</v>
      </c>
      <c r="D1156" s="740" t="s">
        <v>638</v>
      </c>
      <c r="E1156" s="739" t="s">
        <v>1019</v>
      </c>
      <c r="F1156" s="740" t="s">
        <v>2783</v>
      </c>
      <c r="G1156" s="739"/>
      <c r="H1156" s="739"/>
      <c r="I1156" s="739" t="s">
        <v>2357</v>
      </c>
      <c r="J1156" s="739" t="s">
        <v>2358</v>
      </c>
      <c r="K1156" s="739" t="s">
        <v>2359</v>
      </c>
      <c r="L1156" s="741">
        <v>1287</v>
      </c>
      <c r="M1156" s="741">
        <v>4</v>
      </c>
      <c r="N1156" s="742">
        <v>5148</v>
      </c>
    </row>
    <row r="1157" spans="1:14" ht="14.4" customHeight="1" x14ac:dyDescent="0.3">
      <c r="A1157" s="737" t="s">
        <v>606</v>
      </c>
      <c r="B1157" s="738" t="s">
        <v>2778</v>
      </c>
      <c r="C1157" s="739" t="s">
        <v>637</v>
      </c>
      <c r="D1157" s="740" t="s">
        <v>638</v>
      </c>
      <c r="E1157" s="739" t="s">
        <v>1019</v>
      </c>
      <c r="F1157" s="740" t="s">
        <v>2783</v>
      </c>
      <c r="G1157" s="739"/>
      <c r="H1157" s="739"/>
      <c r="I1157" s="739" t="s">
        <v>2686</v>
      </c>
      <c r="J1157" s="739" t="s">
        <v>2687</v>
      </c>
      <c r="K1157" s="739"/>
      <c r="L1157" s="741">
        <v>4305.3999999999996</v>
      </c>
      <c r="M1157" s="741">
        <v>2</v>
      </c>
      <c r="N1157" s="742">
        <v>8610.7999999999993</v>
      </c>
    </row>
    <row r="1158" spans="1:14" ht="14.4" customHeight="1" x14ac:dyDescent="0.3">
      <c r="A1158" s="737" t="s">
        <v>606</v>
      </c>
      <c r="B1158" s="738" t="s">
        <v>2778</v>
      </c>
      <c r="C1158" s="739" t="s">
        <v>637</v>
      </c>
      <c r="D1158" s="740" t="s">
        <v>638</v>
      </c>
      <c r="E1158" s="739" t="s">
        <v>1019</v>
      </c>
      <c r="F1158" s="740" t="s">
        <v>2783</v>
      </c>
      <c r="G1158" s="739"/>
      <c r="H1158" s="739"/>
      <c r="I1158" s="739" t="s">
        <v>2362</v>
      </c>
      <c r="J1158" s="739" t="s">
        <v>2358</v>
      </c>
      <c r="K1158" s="739" t="s">
        <v>2363</v>
      </c>
      <c r="L1158" s="741">
        <v>643.5</v>
      </c>
      <c r="M1158" s="741">
        <v>7</v>
      </c>
      <c r="N1158" s="742">
        <v>4504.5</v>
      </c>
    </row>
    <row r="1159" spans="1:14" ht="14.4" customHeight="1" x14ac:dyDescent="0.3">
      <c r="A1159" s="737" t="s">
        <v>606</v>
      </c>
      <c r="B1159" s="738" t="s">
        <v>2778</v>
      </c>
      <c r="C1159" s="739" t="s">
        <v>637</v>
      </c>
      <c r="D1159" s="740" t="s">
        <v>638</v>
      </c>
      <c r="E1159" s="739" t="s">
        <v>1341</v>
      </c>
      <c r="F1159" s="740" t="s">
        <v>2784</v>
      </c>
      <c r="G1159" s="739" t="s">
        <v>660</v>
      </c>
      <c r="H1159" s="739" t="s">
        <v>2370</v>
      </c>
      <c r="I1159" s="739" t="s">
        <v>2371</v>
      </c>
      <c r="J1159" s="739" t="s">
        <v>2372</v>
      </c>
      <c r="K1159" s="739" t="s">
        <v>819</v>
      </c>
      <c r="L1159" s="741">
        <v>297</v>
      </c>
      <c r="M1159" s="741">
        <v>30</v>
      </c>
      <c r="N1159" s="742">
        <v>8910</v>
      </c>
    </row>
    <row r="1160" spans="1:14" ht="14.4" customHeight="1" x14ac:dyDescent="0.3">
      <c r="A1160" s="737" t="s">
        <v>606</v>
      </c>
      <c r="B1160" s="738" t="s">
        <v>2778</v>
      </c>
      <c r="C1160" s="739" t="s">
        <v>637</v>
      </c>
      <c r="D1160" s="740" t="s">
        <v>638</v>
      </c>
      <c r="E1160" s="739" t="s">
        <v>1341</v>
      </c>
      <c r="F1160" s="740" t="s">
        <v>2784</v>
      </c>
      <c r="G1160" s="739" t="s">
        <v>660</v>
      </c>
      <c r="H1160" s="739" t="s">
        <v>2688</v>
      </c>
      <c r="I1160" s="739" t="s">
        <v>2689</v>
      </c>
      <c r="J1160" s="739" t="s">
        <v>2690</v>
      </c>
      <c r="K1160" s="739" t="s">
        <v>2691</v>
      </c>
      <c r="L1160" s="741">
        <v>2739.17</v>
      </c>
      <c r="M1160" s="741">
        <v>1</v>
      </c>
      <c r="N1160" s="742">
        <v>2739.17</v>
      </c>
    </row>
    <row r="1161" spans="1:14" ht="14.4" customHeight="1" x14ac:dyDescent="0.3">
      <c r="A1161" s="737" t="s">
        <v>606</v>
      </c>
      <c r="B1161" s="738" t="s">
        <v>2778</v>
      </c>
      <c r="C1161" s="739" t="s">
        <v>637</v>
      </c>
      <c r="D1161" s="740" t="s">
        <v>638</v>
      </c>
      <c r="E1161" s="739" t="s">
        <v>1341</v>
      </c>
      <c r="F1161" s="740" t="s">
        <v>2784</v>
      </c>
      <c r="G1161" s="739" t="s">
        <v>660</v>
      </c>
      <c r="H1161" s="739" t="s">
        <v>2692</v>
      </c>
      <c r="I1161" s="739" t="s">
        <v>2692</v>
      </c>
      <c r="J1161" s="739" t="s">
        <v>2693</v>
      </c>
      <c r="K1161" s="739" t="s">
        <v>2694</v>
      </c>
      <c r="L1161" s="741">
        <v>3410</v>
      </c>
      <c r="M1161" s="741">
        <v>1</v>
      </c>
      <c r="N1161" s="742">
        <v>3410</v>
      </c>
    </row>
    <row r="1162" spans="1:14" ht="14.4" customHeight="1" x14ac:dyDescent="0.3">
      <c r="A1162" s="737" t="s">
        <v>606</v>
      </c>
      <c r="B1162" s="738" t="s">
        <v>2778</v>
      </c>
      <c r="C1162" s="739" t="s">
        <v>637</v>
      </c>
      <c r="D1162" s="740" t="s">
        <v>638</v>
      </c>
      <c r="E1162" s="739" t="s">
        <v>1341</v>
      </c>
      <c r="F1162" s="740" t="s">
        <v>2784</v>
      </c>
      <c r="G1162" s="739" t="s">
        <v>660</v>
      </c>
      <c r="H1162" s="739" t="s">
        <v>2695</v>
      </c>
      <c r="I1162" s="739" t="s">
        <v>2696</v>
      </c>
      <c r="J1162" s="739" t="s">
        <v>2697</v>
      </c>
      <c r="K1162" s="739" t="s">
        <v>2698</v>
      </c>
      <c r="L1162" s="741">
        <v>2062.5</v>
      </c>
      <c r="M1162" s="741">
        <v>1</v>
      </c>
      <c r="N1162" s="742">
        <v>2062.5</v>
      </c>
    </row>
    <row r="1163" spans="1:14" ht="14.4" customHeight="1" x14ac:dyDescent="0.3">
      <c r="A1163" s="737" t="s">
        <v>606</v>
      </c>
      <c r="B1163" s="738" t="s">
        <v>2778</v>
      </c>
      <c r="C1163" s="739" t="s">
        <v>637</v>
      </c>
      <c r="D1163" s="740" t="s">
        <v>638</v>
      </c>
      <c r="E1163" s="739" t="s">
        <v>1341</v>
      </c>
      <c r="F1163" s="740" t="s">
        <v>2784</v>
      </c>
      <c r="G1163" s="739" t="s">
        <v>660</v>
      </c>
      <c r="H1163" s="739" t="s">
        <v>2699</v>
      </c>
      <c r="I1163" s="739" t="s">
        <v>2700</v>
      </c>
      <c r="J1163" s="739" t="s">
        <v>2701</v>
      </c>
      <c r="K1163" s="739" t="s">
        <v>2376</v>
      </c>
      <c r="L1163" s="741">
        <v>3828</v>
      </c>
      <c r="M1163" s="741">
        <v>2</v>
      </c>
      <c r="N1163" s="742">
        <v>7656</v>
      </c>
    </row>
    <row r="1164" spans="1:14" ht="14.4" customHeight="1" x14ac:dyDescent="0.3">
      <c r="A1164" s="737" t="s">
        <v>606</v>
      </c>
      <c r="B1164" s="738" t="s">
        <v>2778</v>
      </c>
      <c r="C1164" s="739" t="s">
        <v>637</v>
      </c>
      <c r="D1164" s="740" t="s">
        <v>638</v>
      </c>
      <c r="E1164" s="739" t="s">
        <v>1341</v>
      </c>
      <c r="F1164" s="740" t="s">
        <v>2784</v>
      </c>
      <c r="G1164" s="739" t="s">
        <v>660</v>
      </c>
      <c r="H1164" s="739" t="s">
        <v>2702</v>
      </c>
      <c r="I1164" s="739" t="s">
        <v>2703</v>
      </c>
      <c r="J1164" s="739" t="s">
        <v>2697</v>
      </c>
      <c r="K1164" s="739" t="s">
        <v>2704</v>
      </c>
      <c r="L1164" s="741">
        <v>3171.3000000000006</v>
      </c>
      <c r="M1164" s="741">
        <v>1</v>
      </c>
      <c r="N1164" s="742">
        <v>3171.3000000000006</v>
      </c>
    </row>
    <row r="1165" spans="1:14" ht="14.4" customHeight="1" x14ac:dyDescent="0.3">
      <c r="A1165" s="737" t="s">
        <v>606</v>
      </c>
      <c r="B1165" s="738" t="s">
        <v>2778</v>
      </c>
      <c r="C1165" s="739" t="s">
        <v>637</v>
      </c>
      <c r="D1165" s="740" t="s">
        <v>638</v>
      </c>
      <c r="E1165" s="739" t="s">
        <v>1341</v>
      </c>
      <c r="F1165" s="740" t="s">
        <v>2784</v>
      </c>
      <c r="G1165" s="739" t="s">
        <v>660</v>
      </c>
      <c r="H1165" s="739" t="s">
        <v>2705</v>
      </c>
      <c r="I1165" s="739" t="s">
        <v>2706</v>
      </c>
      <c r="J1165" s="739" t="s">
        <v>2548</v>
      </c>
      <c r="K1165" s="739" t="s">
        <v>2707</v>
      </c>
      <c r="L1165" s="741">
        <v>2739.92</v>
      </c>
      <c r="M1165" s="741">
        <v>1</v>
      </c>
      <c r="N1165" s="742">
        <v>2739.92</v>
      </c>
    </row>
    <row r="1166" spans="1:14" ht="14.4" customHeight="1" x14ac:dyDescent="0.3">
      <c r="A1166" s="737" t="s">
        <v>606</v>
      </c>
      <c r="B1166" s="738" t="s">
        <v>2778</v>
      </c>
      <c r="C1166" s="739" t="s">
        <v>637</v>
      </c>
      <c r="D1166" s="740" t="s">
        <v>638</v>
      </c>
      <c r="E1166" s="739" t="s">
        <v>1341</v>
      </c>
      <c r="F1166" s="740" t="s">
        <v>2784</v>
      </c>
      <c r="G1166" s="739" t="s">
        <v>660</v>
      </c>
      <c r="H1166" s="739" t="s">
        <v>2377</v>
      </c>
      <c r="I1166" s="739" t="s">
        <v>2378</v>
      </c>
      <c r="J1166" s="739" t="s">
        <v>2379</v>
      </c>
      <c r="K1166" s="739" t="s">
        <v>2380</v>
      </c>
      <c r="L1166" s="741">
        <v>3102</v>
      </c>
      <c r="M1166" s="741">
        <v>2</v>
      </c>
      <c r="N1166" s="742">
        <v>6204</v>
      </c>
    </row>
    <row r="1167" spans="1:14" ht="14.4" customHeight="1" x14ac:dyDescent="0.3">
      <c r="A1167" s="737" t="s">
        <v>606</v>
      </c>
      <c r="B1167" s="738" t="s">
        <v>2778</v>
      </c>
      <c r="C1167" s="739" t="s">
        <v>637</v>
      </c>
      <c r="D1167" s="740" t="s">
        <v>638</v>
      </c>
      <c r="E1167" s="739" t="s">
        <v>1341</v>
      </c>
      <c r="F1167" s="740" t="s">
        <v>2784</v>
      </c>
      <c r="G1167" s="739" t="s">
        <v>660</v>
      </c>
      <c r="H1167" s="739" t="s">
        <v>2381</v>
      </c>
      <c r="I1167" s="739" t="s">
        <v>2382</v>
      </c>
      <c r="J1167" s="739" t="s">
        <v>2383</v>
      </c>
      <c r="K1167" s="739" t="s">
        <v>2376</v>
      </c>
      <c r="L1167" s="741">
        <v>3665.1999999999994</v>
      </c>
      <c r="M1167" s="741">
        <v>3</v>
      </c>
      <c r="N1167" s="742">
        <v>10995.599999999999</v>
      </c>
    </row>
    <row r="1168" spans="1:14" ht="14.4" customHeight="1" x14ac:dyDescent="0.3">
      <c r="A1168" s="737" t="s">
        <v>606</v>
      </c>
      <c r="B1168" s="738" t="s">
        <v>2778</v>
      </c>
      <c r="C1168" s="739" t="s">
        <v>637</v>
      </c>
      <c r="D1168" s="740" t="s">
        <v>638</v>
      </c>
      <c r="E1168" s="739" t="s">
        <v>1341</v>
      </c>
      <c r="F1168" s="740" t="s">
        <v>2784</v>
      </c>
      <c r="G1168" s="739" t="s">
        <v>660</v>
      </c>
      <c r="H1168" s="739" t="s">
        <v>2708</v>
      </c>
      <c r="I1168" s="739" t="s">
        <v>2709</v>
      </c>
      <c r="J1168" s="739" t="s">
        <v>2710</v>
      </c>
      <c r="K1168" s="739" t="s">
        <v>2711</v>
      </c>
      <c r="L1168" s="741">
        <v>1671.92</v>
      </c>
      <c r="M1168" s="741">
        <v>1</v>
      </c>
      <c r="N1168" s="742">
        <v>1671.92</v>
      </c>
    </row>
    <row r="1169" spans="1:14" ht="14.4" customHeight="1" x14ac:dyDescent="0.3">
      <c r="A1169" s="737" t="s">
        <v>606</v>
      </c>
      <c r="B1169" s="738" t="s">
        <v>2778</v>
      </c>
      <c r="C1169" s="739" t="s">
        <v>637</v>
      </c>
      <c r="D1169" s="740" t="s">
        <v>638</v>
      </c>
      <c r="E1169" s="739" t="s">
        <v>1341</v>
      </c>
      <c r="F1169" s="740" t="s">
        <v>2784</v>
      </c>
      <c r="G1169" s="739" t="s">
        <v>660</v>
      </c>
      <c r="H1169" s="739" t="s">
        <v>2712</v>
      </c>
      <c r="I1169" s="739" t="s">
        <v>2712</v>
      </c>
      <c r="J1169" s="739" t="s">
        <v>2690</v>
      </c>
      <c r="K1169" s="739" t="s">
        <v>2713</v>
      </c>
      <c r="L1169" s="741">
        <v>1496</v>
      </c>
      <c r="M1169" s="741">
        <v>2</v>
      </c>
      <c r="N1169" s="742">
        <v>2992</v>
      </c>
    </row>
    <row r="1170" spans="1:14" ht="14.4" customHeight="1" x14ac:dyDescent="0.3">
      <c r="A1170" s="737" t="s">
        <v>606</v>
      </c>
      <c r="B1170" s="738" t="s">
        <v>2778</v>
      </c>
      <c r="C1170" s="739" t="s">
        <v>637</v>
      </c>
      <c r="D1170" s="740" t="s">
        <v>638</v>
      </c>
      <c r="E1170" s="739" t="s">
        <v>1341</v>
      </c>
      <c r="F1170" s="740" t="s">
        <v>2784</v>
      </c>
      <c r="G1170" s="739" t="s">
        <v>660</v>
      </c>
      <c r="H1170" s="739" t="s">
        <v>1342</v>
      </c>
      <c r="I1170" s="739" t="s">
        <v>1342</v>
      </c>
      <c r="J1170" s="739" t="s">
        <v>1205</v>
      </c>
      <c r="K1170" s="739" t="s">
        <v>1343</v>
      </c>
      <c r="L1170" s="741">
        <v>3244.56</v>
      </c>
      <c r="M1170" s="741">
        <v>3</v>
      </c>
      <c r="N1170" s="742">
        <v>9733.68</v>
      </c>
    </row>
    <row r="1171" spans="1:14" ht="14.4" customHeight="1" x14ac:dyDescent="0.3">
      <c r="A1171" s="737" t="s">
        <v>606</v>
      </c>
      <c r="B1171" s="738" t="s">
        <v>2778</v>
      </c>
      <c r="C1171" s="739" t="s">
        <v>637</v>
      </c>
      <c r="D1171" s="740" t="s">
        <v>638</v>
      </c>
      <c r="E1171" s="739" t="s">
        <v>1344</v>
      </c>
      <c r="F1171" s="740" t="s">
        <v>2785</v>
      </c>
      <c r="G1171" s="739" t="s">
        <v>660</v>
      </c>
      <c r="H1171" s="739" t="s">
        <v>1345</v>
      </c>
      <c r="I1171" s="739" t="s">
        <v>714</v>
      </c>
      <c r="J1171" s="739" t="s">
        <v>1346</v>
      </c>
      <c r="K1171" s="739" t="s">
        <v>1347</v>
      </c>
      <c r="L1171" s="741">
        <v>1450.2345421875</v>
      </c>
      <c r="M1171" s="741">
        <v>16</v>
      </c>
      <c r="N1171" s="742">
        <v>23203.752675</v>
      </c>
    </row>
    <row r="1172" spans="1:14" ht="14.4" customHeight="1" x14ac:dyDescent="0.3">
      <c r="A1172" s="737" t="s">
        <v>606</v>
      </c>
      <c r="B1172" s="738" t="s">
        <v>2778</v>
      </c>
      <c r="C1172" s="739" t="s">
        <v>640</v>
      </c>
      <c r="D1172" s="740" t="s">
        <v>641</v>
      </c>
      <c r="E1172" s="739" t="s">
        <v>652</v>
      </c>
      <c r="F1172" s="740" t="s">
        <v>2779</v>
      </c>
      <c r="G1172" s="739" t="s">
        <v>660</v>
      </c>
      <c r="H1172" s="739" t="s">
        <v>1519</v>
      </c>
      <c r="I1172" s="739" t="s">
        <v>714</v>
      </c>
      <c r="J1172" s="739" t="s">
        <v>1520</v>
      </c>
      <c r="K1172" s="739"/>
      <c r="L1172" s="741">
        <v>316.90011813931852</v>
      </c>
      <c r="M1172" s="741">
        <v>2</v>
      </c>
      <c r="N1172" s="742">
        <v>633.80023627863704</v>
      </c>
    </row>
    <row r="1173" spans="1:14" ht="14.4" customHeight="1" x14ac:dyDescent="0.3">
      <c r="A1173" s="737" t="s">
        <v>606</v>
      </c>
      <c r="B1173" s="738" t="s">
        <v>2778</v>
      </c>
      <c r="C1173" s="739" t="s">
        <v>643</v>
      </c>
      <c r="D1173" s="740" t="s">
        <v>644</v>
      </c>
      <c r="E1173" s="739" t="s">
        <v>2714</v>
      </c>
      <c r="F1173" s="740" t="s">
        <v>2790</v>
      </c>
      <c r="G1173" s="739"/>
      <c r="H1173" s="739" t="s">
        <v>2715</v>
      </c>
      <c r="I1173" s="739" t="s">
        <v>2716</v>
      </c>
      <c r="J1173" s="739" t="s">
        <v>2717</v>
      </c>
      <c r="K1173" s="739" t="s">
        <v>2718</v>
      </c>
      <c r="L1173" s="741">
        <v>9294.7591666666704</v>
      </c>
      <c r="M1173" s="741">
        <v>84</v>
      </c>
      <c r="N1173" s="742">
        <v>780759.77000000025</v>
      </c>
    </row>
    <row r="1174" spans="1:14" ht="14.4" customHeight="1" x14ac:dyDescent="0.3">
      <c r="A1174" s="737" t="s">
        <v>606</v>
      </c>
      <c r="B1174" s="738" t="s">
        <v>2778</v>
      </c>
      <c r="C1174" s="739" t="s">
        <v>643</v>
      </c>
      <c r="D1174" s="740" t="s">
        <v>644</v>
      </c>
      <c r="E1174" s="739" t="s">
        <v>2714</v>
      </c>
      <c r="F1174" s="740" t="s">
        <v>2790</v>
      </c>
      <c r="G1174" s="739" t="s">
        <v>660</v>
      </c>
      <c r="H1174" s="739" t="s">
        <v>2719</v>
      </c>
      <c r="I1174" s="739" t="s">
        <v>2720</v>
      </c>
      <c r="J1174" s="739" t="s">
        <v>2721</v>
      </c>
      <c r="K1174" s="739" t="s">
        <v>2722</v>
      </c>
      <c r="L1174" s="741">
        <v>16691.137809523811</v>
      </c>
      <c r="M1174" s="741">
        <v>21</v>
      </c>
      <c r="N1174" s="742">
        <v>350513.89400000003</v>
      </c>
    </row>
    <row r="1175" spans="1:14" ht="14.4" customHeight="1" x14ac:dyDescent="0.3">
      <c r="A1175" s="737" t="s">
        <v>606</v>
      </c>
      <c r="B1175" s="738" t="s">
        <v>2778</v>
      </c>
      <c r="C1175" s="739" t="s">
        <v>643</v>
      </c>
      <c r="D1175" s="740" t="s">
        <v>644</v>
      </c>
      <c r="E1175" s="739" t="s">
        <v>2714</v>
      </c>
      <c r="F1175" s="740" t="s">
        <v>2790</v>
      </c>
      <c r="G1175" s="739" t="s">
        <v>660</v>
      </c>
      <c r="H1175" s="739" t="s">
        <v>2723</v>
      </c>
      <c r="I1175" s="739" t="s">
        <v>2724</v>
      </c>
      <c r="J1175" s="739" t="s">
        <v>2725</v>
      </c>
      <c r="K1175" s="739" t="s">
        <v>2726</v>
      </c>
      <c r="L1175" s="741">
        <v>27812.159999999996</v>
      </c>
      <c r="M1175" s="741">
        <v>4</v>
      </c>
      <c r="N1175" s="742">
        <v>111248.63999999998</v>
      </c>
    </row>
    <row r="1176" spans="1:14" ht="14.4" customHeight="1" x14ac:dyDescent="0.3">
      <c r="A1176" s="737" t="s">
        <v>606</v>
      </c>
      <c r="B1176" s="738" t="s">
        <v>2778</v>
      </c>
      <c r="C1176" s="739" t="s">
        <v>643</v>
      </c>
      <c r="D1176" s="740" t="s">
        <v>644</v>
      </c>
      <c r="E1176" s="739" t="s">
        <v>2714</v>
      </c>
      <c r="F1176" s="740" t="s">
        <v>2790</v>
      </c>
      <c r="G1176" s="739" t="s">
        <v>660</v>
      </c>
      <c r="H1176" s="739" t="s">
        <v>2727</v>
      </c>
      <c r="I1176" s="739" t="s">
        <v>2728</v>
      </c>
      <c r="J1176" s="739" t="s">
        <v>2729</v>
      </c>
      <c r="K1176" s="739" t="s">
        <v>2730</v>
      </c>
      <c r="L1176" s="741">
        <v>55624.31</v>
      </c>
      <c r="M1176" s="741">
        <v>2</v>
      </c>
      <c r="N1176" s="742">
        <v>111248.62</v>
      </c>
    </row>
    <row r="1177" spans="1:14" ht="14.4" customHeight="1" x14ac:dyDescent="0.3">
      <c r="A1177" s="737" t="s">
        <v>606</v>
      </c>
      <c r="B1177" s="738" t="s">
        <v>2778</v>
      </c>
      <c r="C1177" s="739" t="s">
        <v>643</v>
      </c>
      <c r="D1177" s="740" t="s">
        <v>644</v>
      </c>
      <c r="E1177" s="739" t="s">
        <v>2714</v>
      </c>
      <c r="F1177" s="740" t="s">
        <v>2790</v>
      </c>
      <c r="G1177" s="739" t="s">
        <v>660</v>
      </c>
      <c r="H1177" s="739" t="s">
        <v>2731</v>
      </c>
      <c r="I1177" s="739" t="s">
        <v>2731</v>
      </c>
      <c r="J1177" s="739" t="s">
        <v>2732</v>
      </c>
      <c r="K1177" s="739" t="s">
        <v>2733</v>
      </c>
      <c r="L1177" s="741">
        <v>9827.11</v>
      </c>
      <c r="M1177" s="741">
        <v>4</v>
      </c>
      <c r="N1177" s="742">
        <v>39308.44</v>
      </c>
    </row>
    <row r="1178" spans="1:14" ht="14.4" customHeight="1" x14ac:dyDescent="0.3">
      <c r="A1178" s="737" t="s">
        <v>606</v>
      </c>
      <c r="B1178" s="738" t="s">
        <v>2778</v>
      </c>
      <c r="C1178" s="739" t="s">
        <v>643</v>
      </c>
      <c r="D1178" s="740" t="s">
        <v>644</v>
      </c>
      <c r="E1178" s="739" t="s">
        <v>2714</v>
      </c>
      <c r="F1178" s="740" t="s">
        <v>2790</v>
      </c>
      <c r="G1178" s="739" t="s">
        <v>660</v>
      </c>
      <c r="H1178" s="739" t="s">
        <v>2734</v>
      </c>
      <c r="I1178" s="739" t="s">
        <v>2734</v>
      </c>
      <c r="J1178" s="739" t="s">
        <v>2732</v>
      </c>
      <c r="K1178" s="739" t="s">
        <v>2735</v>
      </c>
      <c r="L1178" s="741">
        <v>19671.620000000003</v>
      </c>
      <c r="M1178" s="741">
        <v>18</v>
      </c>
      <c r="N1178" s="742">
        <v>354089.16000000003</v>
      </c>
    </row>
    <row r="1179" spans="1:14" ht="14.4" customHeight="1" x14ac:dyDescent="0.3">
      <c r="A1179" s="737" t="s">
        <v>606</v>
      </c>
      <c r="B1179" s="738" t="s">
        <v>2778</v>
      </c>
      <c r="C1179" s="739" t="s">
        <v>643</v>
      </c>
      <c r="D1179" s="740" t="s">
        <v>644</v>
      </c>
      <c r="E1179" s="739" t="s">
        <v>2714</v>
      </c>
      <c r="F1179" s="740" t="s">
        <v>2790</v>
      </c>
      <c r="G1179" s="739" t="s">
        <v>871</v>
      </c>
      <c r="H1179" s="739" t="s">
        <v>2736</v>
      </c>
      <c r="I1179" s="739" t="s">
        <v>2736</v>
      </c>
      <c r="J1179" s="739" t="s">
        <v>2737</v>
      </c>
      <c r="K1179" s="739" t="s">
        <v>2738</v>
      </c>
      <c r="L1179" s="741">
        <v>5885.13</v>
      </c>
      <c r="M1179" s="741">
        <v>9</v>
      </c>
      <c r="N1179" s="742">
        <v>52966.17</v>
      </c>
    </row>
    <row r="1180" spans="1:14" ht="14.4" customHeight="1" x14ac:dyDescent="0.3">
      <c r="A1180" s="737" t="s">
        <v>606</v>
      </c>
      <c r="B1180" s="738" t="s">
        <v>2778</v>
      </c>
      <c r="C1180" s="739" t="s">
        <v>643</v>
      </c>
      <c r="D1180" s="740" t="s">
        <v>644</v>
      </c>
      <c r="E1180" s="739" t="s">
        <v>2714</v>
      </c>
      <c r="F1180" s="740" t="s">
        <v>2790</v>
      </c>
      <c r="G1180" s="739" t="s">
        <v>871</v>
      </c>
      <c r="H1180" s="739" t="s">
        <v>2739</v>
      </c>
      <c r="I1180" s="739" t="s">
        <v>2739</v>
      </c>
      <c r="J1180" s="739" t="s">
        <v>2740</v>
      </c>
      <c r="K1180" s="739" t="s">
        <v>2741</v>
      </c>
      <c r="L1180" s="741">
        <v>21467.853047619043</v>
      </c>
      <c r="M1180" s="741">
        <v>21</v>
      </c>
      <c r="N1180" s="742">
        <v>450824.91399999993</v>
      </c>
    </row>
    <row r="1181" spans="1:14" ht="14.4" customHeight="1" x14ac:dyDescent="0.3">
      <c r="A1181" s="737" t="s">
        <v>606</v>
      </c>
      <c r="B1181" s="738" t="s">
        <v>2778</v>
      </c>
      <c r="C1181" s="739" t="s">
        <v>646</v>
      </c>
      <c r="D1181" s="740" t="s">
        <v>647</v>
      </c>
      <c r="E1181" s="739" t="s">
        <v>652</v>
      </c>
      <c r="F1181" s="740" t="s">
        <v>2779</v>
      </c>
      <c r="G1181" s="739" t="s">
        <v>660</v>
      </c>
      <c r="H1181" s="739" t="s">
        <v>670</v>
      </c>
      <c r="I1181" s="739" t="s">
        <v>671</v>
      </c>
      <c r="J1181" s="739" t="s">
        <v>672</v>
      </c>
      <c r="K1181" s="739" t="s">
        <v>673</v>
      </c>
      <c r="L1181" s="741">
        <v>87.03</v>
      </c>
      <c r="M1181" s="741">
        <v>8</v>
      </c>
      <c r="N1181" s="742">
        <v>696.24</v>
      </c>
    </row>
    <row r="1182" spans="1:14" ht="14.4" customHeight="1" x14ac:dyDescent="0.3">
      <c r="A1182" s="737" t="s">
        <v>606</v>
      </c>
      <c r="B1182" s="738" t="s">
        <v>2778</v>
      </c>
      <c r="C1182" s="739" t="s">
        <v>646</v>
      </c>
      <c r="D1182" s="740" t="s">
        <v>647</v>
      </c>
      <c r="E1182" s="739" t="s">
        <v>652</v>
      </c>
      <c r="F1182" s="740" t="s">
        <v>2779</v>
      </c>
      <c r="G1182" s="739" t="s">
        <v>660</v>
      </c>
      <c r="H1182" s="739" t="s">
        <v>674</v>
      </c>
      <c r="I1182" s="739" t="s">
        <v>675</v>
      </c>
      <c r="J1182" s="739" t="s">
        <v>676</v>
      </c>
      <c r="K1182" s="739" t="s">
        <v>677</v>
      </c>
      <c r="L1182" s="741">
        <v>96.820000000000007</v>
      </c>
      <c r="M1182" s="741">
        <v>3</v>
      </c>
      <c r="N1182" s="742">
        <v>290.46000000000004</v>
      </c>
    </row>
    <row r="1183" spans="1:14" ht="14.4" customHeight="1" x14ac:dyDescent="0.3">
      <c r="A1183" s="737" t="s">
        <v>606</v>
      </c>
      <c r="B1183" s="738" t="s">
        <v>2778</v>
      </c>
      <c r="C1183" s="739" t="s">
        <v>646</v>
      </c>
      <c r="D1183" s="740" t="s">
        <v>647</v>
      </c>
      <c r="E1183" s="739" t="s">
        <v>652</v>
      </c>
      <c r="F1183" s="740" t="s">
        <v>2779</v>
      </c>
      <c r="G1183" s="739" t="s">
        <v>660</v>
      </c>
      <c r="H1183" s="739" t="s">
        <v>693</v>
      </c>
      <c r="I1183" s="739" t="s">
        <v>694</v>
      </c>
      <c r="J1183" s="739" t="s">
        <v>695</v>
      </c>
      <c r="K1183" s="739" t="s">
        <v>696</v>
      </c>
      <c r="L1183" s="741">
        <v>61.86</v>
      </c>
      <c r="M1183" s="741">
        <v>1</v>
      </c>
      <c r="N1183" s="742">
        <v>61.86</v>
      </c>
    </row>
    <row r="1184" spans="1:14" ht="14.4" customHeight="1" x14ac:dyDescent="0.3">
      <c r="A1184" s="737" t="s">
        <v>606</v>
      </c>
      <c r="B1184" s="738" t="s">
        <v>2778</v>
      </c>
      <c r="C1184" s="739" t="s">
        <v>646</v>
      </c>
      <c r="D1184" s="740" t="s">
        <v>647</v>
      </c>
      <c r="E1184" s="739" t="s">
        <v>652</v>
      </c>
      <c r="F1184" s="740" t="s">
        <v>2779</v>
      </c>
      <c r="G1184" s="739" t="s">
        <v>660</v>
      </c>
      <c r="H1184" s="739" t="s">
        <v>697</v>
      </c>
      <c r="I1184" s="739" t="s">
        <v>698</v>
      </c>
      <c r="J1184" s="739" t="s">
        <v>699</v>
      </c>
      <c r="K1184" s="739" t="s">
        <v>700</v>
      </c>
      <c r="L1184" s="741">
        <v>60.140000000000015</v>
      </c>
      <c r="M1184" s="741">
        <v>1</v>
      </c>
      <c r="N1184" s="742">
        <v>60.140000000000015</v>
      </c>
    </row>
    <row r="1185" spans="1:14" ht="14.4" customHeight="1" x14ac:dyDescent="0.3">
      <c r="A1185" s="737" t="s">
        <v>606</v>
      </c>
      <c r="B1185" s="738" t="s">
        <v>2778</v>
      </c>
      <c r="C1185" s="739" t="s">
        <v>646</v>
      </c>
      <c r="D1185" s="740" t="s">
        <v>647</v>
      </c>
      <c r="E1185" s="739" t="s">
        <v>652</v>
      </c>
      <c r="F1185" s="740" t="s">
        <v>2779</v>
      </c>
      <c r="G1185" s="739" t="s">
        <v>660</v>
      </c>
      <c r="H1185" s="739" t="s">
        <v>716</v>
      </c>
      <c r="I1185" s="739" t="s">
        <v>717</v>
      </c>
      <c r="J1185" s="739" t="s">
        <v>718</v>
      </c>
      <c r="K1185" s="739" t="s">
        <v>719</v>
      </c>
      <c r="L1185" s="741">
        <v>67.390000000000029</v>
      </c>
      <c r="M1185" s="741">
        <v>1</v>
      </c>
      <c r="N1185" s="742">
        <v>67.390000000000029</v>
      </c>
    </row>
    <row r="1186" spans="1:14" ht="14.4" customHeight="1" x14ac:dyDescent="0.3">
      <c r="A1186" s="737" t="s">
        <v>606</v>
      </c>
      <c r="B1186" s="738" t="s">
        <v>2778</v>
      </c>
      <c r="C1186" s="739" t="s">
        <v>646</v>
      </c>
      <c r="D1186" s="740" t="s">
        <v>647</v>
      </c>
      <c r="E1186" s="739" t="s">
        <v>652</v>
      </c>
      <c r="F1186" s="740" t="s">
        <v>2779</v>
      </c>
      <c r="G1186" s="739" t="s">
        <v>660</v>
      </c>
      <c r="H1186" s="739" t="s">
        <v>1469</v>
      </c>
      <c r="I1186" s="739" t="s">
        <v>1470</v>
      </c>
      <c r="J1186" s="739" t="s">
        <v>1471</v>
      </c>
      <c r="K1186" s="739" t="s">
        <v>1472</v>
      </c>
      <c r="L1186" s="741">
        <v>74.21999999999997</v>
      </c>
      <c r="M1186" s="741">
        <v>2</v>
      </c>
      <c r="N1186" s="742">
        <v>148.43999999999994</v>
      </c>
    </row>
    <row r="1187" spans="1:14" ht="14.4" customHeight="1" x14ac:dyDescent="0.3">
      <c r="A1187" s="737" t="s">
        <v>606</v>
      </c>
      <c r="B1187" s="738" t="s">
        <v>2778</v>
      </c>
      <c r="C1187" s="739" t="s">
        <v>646</v>
      </c>
      <c r="D1187" s="740" t="s">
        <v>647</v>
      </c>
      <c r="E1187" s="739" t="s">
        <v>652</v>
      </c>
      <c r="F1187" s="740" t="s">
        <v>2779</v>
      </c>
      <c r="G1187" s="739" t="s">
        <v>660</v>
      </c>
      <c r="H1187" s="739" t="s">
        <v>1487</v>
      </c>
      <c r="I1187" s="739" t="s">
        <v>1488</v>
      </c>
      <c r="J1187" s="739" t="s">
        <v>1489</v>
      </c>
      <c r="K1187" s="739" t="s">
        <v>1490</v>
      </c>
      <c r="L1187" s="741">
        <v>290.50000000000006</v>
      </c>
      <c r="M1187" s="741">
        <v>2</v>
      </c>
      <c r="N1187" s="742">
        <v>581.00000000000011</v>
      </c>
    </row>
    <row r="1188" spans="1:14" ht="14.4" customHeight="1" x14ac:dyDescent="0.3">
      <c r="A1188" s="737" t="s">
        <v>606</v>
      </c>
      <c r="B1188" s="738" t="s">
        <v>2778</v>
      </c>
      <c r="C1188" s="739" t="s">
        <v>646</v>
      </c>
      <c r="D1188" s="740" t="s">
        <v>647</v>
      </c>
      <c r="E1188" s="739" t="s">
        <v>652</v>
      </c>
      <c r="F1188" s="740" t="s">
        <v>2779</v>
      </c>
      <c r="G1188" s="739" t="s">
        <v>660</v>
      </c>
      <c r="H1188" s="739" t="s">
        <v>1494</v>
      </c>
      <c r="I1188" s="739" t="s">
        <v>1495</v>
      </c>
      <c r="J1188" s="739" t="s">
        <v>748</v>
      </c>
      <c r="K1188" s="739" t="s">
        <v>1496</v>
      </c>
      <c r="L1188" s="741">
        <v>48.4</v>
      </c>
      <c r="M1188" s="741">
        <v>2</v>
      </c>
      <c r="N1188" s="742">
        <v>96.8</v>
      </c>
    </row>
    <row r="1189" spans="1:14" ht="14.4" customHeight="1" x14ac:dyDescent="0.3">
      <c r="A1189" s="737" t="s">
        <v>606</v>
      </c>
      <c r="B1189" s="738" t="s">
        <v>2778</v>
      </c>
      <c r="C1189" s="739" t="s">
        <v>646</v>
      </c>
      <c r="D1189" s="740" t="s">
        <v>647</v>
      </c>
      <c r="E1189" s="739" t="s">
        <v>652</v>
      </c>
      <c r="F1189" s="740" t="s">
        <v>2779</v>
      </c>
      <c r="G1189" s="739" t="s">
        <v>660</v>
      </c>
      <c r="H1189" s="739" t="s">
        <v>2080</v>
      </c>
      <c r="I1189" s="739" t="s">
        <v>2081</v>
      </c>
      <c r="J1189" s="739" t="s">
        <v>2082</v>
      </c>
      <c r="K1189" s="739" t="s">
        <v>2083</v>
      </c>
      <c r="L1189" s="741">
        <v>74.000000000000014</v>
      </c>
      <c r="M1189" s="741">
        <v>1</v>
      </c>
      <c r="N1189" s="742">
        <v>74.000000000000014</v>
      </c>
    </row>
    <row r="1190" spans="1:14" ht="14.4" customHeight="1" x14ac:dyDescent="0.3">
      <c r="A1190" s="737" t="s">
        <v>606</v>
      </c>
      <c r="B1190" s="738" t="s">
        <v>2778</v>
      </c>
      <c r="C1190" s="739" t="s">
        <v>646</v>
      </c>
      <c r="D1190" s="740" t="s">
        <v>647</v>
      </c>
      <c r="E1190" s="739" t="s">
        <v>652</v>
      </c>
      <c r="F1190" s="740" t="s">
        <v>2779</v>
      </c>
      <c r="G1190" s="739" t="s">
        <v>660</v>
      </c>
      <c r="H1190" s="739" t="s">
        <v>1168</v>
      </c>
      <c r="I1190" s="739" t="s">
        <v>1169</v>
      </c>
      <c r="J1190" s="739" t="s">
        <v>1170</v>
      </c>
      <c r="K1190" s="739" t="s">
        <v>1171</v>
      </c>
      <c r="L1190" s="741">
        <v>50.16</v>
      </c>
      <c r="M1190" s="741">
        <v>2</v>
      </c>
      <c r="N1190" s="742">
        <v>100.32</v>
      </c>
    </row>
    <row r="1191" spans="1:14" ht="14.4" customHeight="1" x14ac:dyDescent="0.3">
      <c r="A1191" s="737" t="s">
        <v>606</v>
      </c>
      <c r="B1191" s="738" t="s">
        <v>2778</v>
      </c>
      <c r="C1191" s="739" t="s">
        <v>646</v>
      </c>
      <c r="D1191" s="740" t="s">
        <v>647</v>
      </c>
      <c r="E1191" s="739" t="s">
        <v>652</v>
      </c>
      <c r="F1191" s="740" t="s">
        <v>2779</v>
      </c>
      <c r="G1191" s="739" t="s">
        <v>660</v>
      </c>
      <c r="H1191" s="739" t="s">
        <v>808</v>
      </c>
      <c r="I1191" s="739" t="s">
        <v>809</v>
      </c>
      <c r="J1191" s="739" t="s">
        <v>810</v>
      </c>
      <c r="K1191" s="739" t="s">
        <v>811</v>
      </c>
      <c r="L1191" s="741">
        <v>58.12</v>
      </c>
      <c r="M1191" s="741">
        <v>1</v>
      </c>
      <c r="N1191" s="742">
        <v>58.12</v>
      </c>
    </row>
    <row r="1192" spans="1:14" ht="14.4" customHeight="1" x14ac:dyDescent="0.3">
      <c r="A1192" s="737" t="s">
        <v>606</v>
      </c>
      <c r="B1192" s="738" t="s">
        <v>2778</v>
      </c>
      <c r="C1192" s="739" t="s">
        <v>646</v>
      </c>
      <c r="D1192" s="740" t="s">
        <v>647</v>
      </c>
      <c r="E1192" s="739" t="s">
        <v>652</v>
      </c>
      <c r="F1192" s="740" t="s">
        <v>2779</v>
      </c>
      <c r="G1192" s="739" t="s">
        <v>660</v>
      </c>
      <c r="H1192" s="739" t="s">
        <v>836</v>
      </c>
      <c r="I1192" s="739" t="s">
        <v>714</v>
      </c>
      <c r="J1192" s="739" t="s">
        <v>837</v>
      </c>
      <c r="K1192" s="739"/>
      <c r="L1192" s="741">
        <v>177.7016506468062</v>
      </c>
      <c r="M1192" s="741">
        <v>1</v>
      </c>
      <c r="N1192" s="742">
        <v>177.7016506468062</v>
      </c>
    </row>
    <row r="1193" spans="1:14" ht="14.4" customHeight="1" x14ac:dyDescent="0.3">
      <c r="A1193" s="737" t="s">
        <v>606</v>
      </c>
      <c r="B1193" s="738" t="s">
        <v>2778</v>
      </c>
      <c r="C1193" s="739" t="s">
        <v>646</v>
      </c>
      <c r="D1193" s="740" t="s">
        <v>647</v>
      </c>
      <c r="E1193" s="739" t="s">
        <v>652</v>
      </c>
      <c r="F1193" s="740" t="s">
        <v>2779</v>
      </c>
      <c r="G1193" s="739" t="s">
        <v>660</v>
      </c>
      <c r="H1193" s="739" t="s">
        <v>1553</v>
      </c>
      <c r="I1193" s="739" t="s">
        <v>1554</v>
      </c>
      <c r="J1193" s="739" t="s">
        <v>1555</v>
      </c>
      <c r="K1193" s="739" t="s">
        <v>1556</v>
      </c>
      <c r="L1193" s="741">
        <v>76.22</v>
      </c>
      <c r="M1193" s="741">
        <v>1</v>
      </c>
      <c r="N1193" s="742">
        <v>76.22</v>
      </c>
    </row>
    <row r="1194" spans="1:14" ht="14.4" customHeight="1" x14ac:dyDescent="0.3">
      <c r="A1194" s="737" t="s">
        <v>606</v>
      </c>
      <c r="B1194" s="738" t="s">
        <v>2778</v>
      </c>
      <c r="C1194" s="739" t="s">
        <v>646</v>
      </c>
      <c r="D1194" s="740" t="s">
        <v>647</v>
      </c>
      <c r="E1194" s="739" t="s">
        <v>652</v>
      </c>
      <c r="F1194" s="740" t="s">
        <v>2779</v>
      </c>
      <c r="G1194" s="739" t="s">
        <v>660</v>
      </c>
      <c r="H1194" s="739" t="s">
        <v>1864</v>
      </c>
      <c r="I1194" s="739" t="s">
        <v>1865</v>
      </c>
      <c r="J1194" s="739" t="s">
        <v>1866</v>
      </c>
      <c r="K1194" s="739" t="s">
        <v>811</v>
      </c>
      <c r="L1194" s="741">
        <v>41.179999999999993</v>
      </c>
      <c r="M1194" s="741">
        <v>2</v>
      </c>
      <c r="N1194" s="742">
        <v>82.359999999999985</v>
      </c>
    </row>
    <row r="1195" spans="1:14" ht="14.4" customHeight="1" x14ac:dyDescent="0.3">
      <c r="A1195" s="737" t="s">
        <v>606</v>
      </c>
      <c r="B1195" s="738" t="s">
        <v>2778</v>
      </c>
      <c r="C1195" s="739" t="s">
        <v>646</v>
      </c>
      <c r="D1195" s="740" t="s">
        <v>647</v>
      </c>
      <c r="E1195" s="739" t="s">
        <v>652</v>
      </c>
      <c r="F1195" s="740" t="s">
        <v>2779</v>
      </c>
      <c r="G1195" s="739" t="s">
        <v>660</v>
      </c>
      <c r="H1195" s="739" t="s">
        <v>1197</v>
      </c>
      <c r="I1195" s="739" t="s">
        <v>1198</v>
      </c>
      <c r="J1195" s="739" t="s">
        <v>794</v>
      </c>
      <c r="K1195" s="739" t="s">
        <v>1199</v>
      </c>
      <c r="L1195" s="741">
        <v>12.659999999999997</v>
      </c>
      <c r="M1195" s="741">
        <v>2</v>
      </c>
      <c r="N1195" s="742">
        <v>25.319999999999993</v>
      </c>
    </row>
    <row r="1196" spans="1:14" ht="14.4" customHeight="1" x14ac:dyDescent="0.3">
      <c r="A1196" s="737" t="s">
        <v>606</v>
      </c>
      <c r="B1196" s="738" t="s">
        <v>2778</v>
      </c>
      <c r="C1196" s="739" t="s">
        <v>646</v>
      </c>
      <c r="D1196" s="740" t="s">
        <v>647</v>
      </c>
      <c r="E1196" s="739" t="s">
        <v>652</v>
      </c>
      <c r="F1196" s="740" t="s">
        <v>2779</v>
      </c>
      <c r="G1196" s="739" t="s">
        <v>660</v>
      </c>
      <c r="H1196" s="739" t="s">
        <v>2742</v>
      </c>
      <c r="I1196" s="739" t="s">
        <v>2743</v>
      </c>
      <c r="J1196" s="739" t="s">
        <v>2744</v>
      </c>
      <c r="K1196" s="739"/>
      <c r="L1196" s="741">
        <v>1235.2233333333334</v>
      </c>
      <c r="M1196" s="741">
        <v>6</v>
      </c>
      <c r="N1196" s="742">
        <v>7411.34</v>
      </c>
    </row>
    <row r="1197" spans="1:14" ht="14.4" customHeight="1" x14ac:dyDescent="0.3">
      <c r="A1197" s="737" t="s">
        <v>606</v>
      </c>
      <c r="B1197" s="738" t="s">
        <v>2778</v>
      </c>
      <c r="C1197" s="739" t="s">
        <v>646</v>
      </c>
      <c r="D1197" s="740" t="s">
        <v>647</v>
      </c>
      <c r="E1197" s="739" t="s">
        <v>652</v>
      </c>
      <c r="F1197" s="740" t="s">
        <v>2779</v>
      </c>
      <c r="G1197" s="739" t="s">
        <v>660</v>
      </c>
      <c r="H1197" s="739" t="s">
        <v>2745</v>
      </c>
      <c r="I1197" s="739" t="s">
        <v>714</v>
      </c>
      <c r="J1197" s="739" t="s">
        <v>2746</v>
      </c>
      <c r="K1197" s="739"/>
      <c r="L1197" s="741">
        <v>49.400082938020624</v>
      </c>
      <c r="M1197" s="741">
        <v>1</v>
      </c>
      <c r="N1197" s="742">
        <v>49.400082938020624</v>
      </c>
    </row>
    <row r="1198" spans="1:14" ht="14.4" customHeight="1" x14ac:dyDescent="0.3">
      <c r="A1198" s="737" t="s">
        <v>606</v>
      </c>
      <c r="B1198" s="738" t="s">
        <v>2778</v>
      </c>
      <c r="C1198" s="739" t="s">
        <v>646</v>
      </c>
      <c r="D1198" s="740" t="s">
        <v>647</v>
      </c>
      <c r="E1198" s="739" t="s">
        <v>652</v>
      </c>
      <c r="F1198" s="740" t="s">
        <v>2779</v>
      </c>
      <c r="G1198" s="739" t="s">
        <v>660</v>
      </c>
      <c r="H1198" s="739" t="s">
        <v>866</v>
      </c>
      <c r="I1198" s="739" t="s">
        <v>866</v>
      </c>
      <c r="J1198" s="739" t="s">
        <v>867</v>
      </c>
      <c r="K1198" s="739" t="s">
        <v>868</v>
      </c>
      <c r="L1198" s="741">
        <v>40.52000000000001</v>
      </c>
      <c r="M1198" s="741">
        <v>1</v>
      </c>
      <c r="N1198" s="742">
        <v>40.52000000000001</v>
      </c>
    </row>
    <row r="1199" spans="1:14" ht="14.4" customHeight="1" x14ac:dyDescent="0.3">
      <c r="A1199" s="737" t="s">
        <v>606</v>
      </c>
      <c r="B1199" s="738" t="s">
        <v>2778</v>
      </c>
      <c r="C1199" s="739" t="s">
        <v>646</v>
      </c>
      <c r="D1199" s="740" t="s">
        <v>647</v>
      </c>
      <c r="E1199" s="739" t="s">
        <v>652</v>
      </c>
      <c r="F1199" s="740" t="s">
        <v>2779</v>
      </c>
      <c r="G1199" s="739" t="s">
        <v>871</v>
      </c>
      <c r="H1199" s="739" t="s">
        <v>880</v>
      </c>
      <c r="I1199" s="739" t="s">
        <v>881</v>
      </c>
      <c r="J1199" s="739" t="s">
        <v>882</v>
      </c>
      <c r="K1199" s="739" t="s">
        <v>883</v>
      </c>
      <c r="L1199" s="741">
        <v>81.263333333333335</v>
      </c>
      <c r="M1199" s="741">
        <v>3</v>
      </c>
      <c r="N1199" s="742">
        <v>243.79000000000002</v>
      </c>
    </row>
    <row r="1200" spans="1:14" ht="14.4" customHeight="1" x14ac:dyDescent="0.3">
      <c r="A1200" s="737" t="s">
        <v>606</v>
      </c>
      <c r="B1200" s="738" t="s">
        <v>2778</v>
      </c>
      <c r="C1200" s="739" t="s">
        <v>649</v>
      </c>
      <c r="D1200" s="740" t="s">
        <v>650</v>
      </c>
      <c r="E1200" s="739" t="s">
        <v>652</v>
      </c>
      <c r="F1200" s="740" t="s">
        <v>2779</v>
      </c>
      <c r="G1200" s="739" t="s">
        <v>660</v>
      </c>
      <c r="H1200" s="739" t="s">
        <v>661</v>
      </c>
      <c r="I1200" s="739" t="s">
        <v>661</v>
      </c>
      <c r="J1200" s="739" t="s">
        <v>662</v>
      </c>
      <c r="K1200" s="739" t="s">
        <v>663</v>
      </c>
      <c r="L1200" s="741">
        <v>171.5999998393203</v>
      </c>
      <c r="M1200" s="741">
        <v>8</v>
      </c>
      <c r="N1200" s="742">
        <v>1372.7999987145624</v>
      </c>
    </row>
    <row r="1201" spans="1:14" ht="14.4" customHeight="1" x14ac:dyDescent="0.3">
      <c r="A1201" s="737" t="s">
        <v>606</v>
      </c>
      <c r="B1201" s="738" t="s">
        <v>2778</v>
      </c>
      <c r="C1201" s="739" t="s">
        <v>649</v>
      </c>
      <c r="D1201" s="740" t="s">
        <v>650</v>
      </c>
      <c r="E1201" s="739" t="s">
        <v>652</v>
      </c>
      <c r="F1201" s="740" t="s">
        <v>2779</v>
      </c>
      <c r="G1201" s="739" t="s">
        <v>660</v>
      </c>
      <c r="H1201" s="739" t="s">
        <v>664</v>
      </c>
      <c r="I1201" s="739" t="s">
        <v>664</v>
      </c>
      <c r="J1201" s="739" t="s">
        <v>662</v>
      </c>
      <c r="K1201" s="739" t="s">
        <v>665</v>
      </c>
      <c r="L1201" s="741">
        <v>92.949997909967934</v>
      </c>
      <c r="M1201" s="741">
        <v>8</v>
      </c>
      <c r="N1201" s="742">
        <v>743.59998327974347</v>
      </c>
    </row>
    <row r="1202" spans="1:14" ht="14.4" customHeight="1" x14ac:dyDescent="0.3">
      <c r="A1202" s="737" t="s">
        <v>606</v>
      </c>
      <c r="B1202" s="738" t="s">
        <v>2778</v>
      </c>
      <c r="C1202" s="739" t="s">
        <v>649</v>
      </c>
      <c r="D1202" s="740" t="s">
        <v>650</v>
      </c>
      <c r="E1202" s="739" t="s">
        <v>652</v>
      </c>
      <c r="F1202" s="740" t="s">
        <v>2779</v>
      </c>
      <c r="G1202" s="739" t="s">
        <v>660</v>
      </c>
      <c r="H1202" s="739" t="s">
        <v>1362</v>
      </c>
      <c r="I1202" s="739" t="s">
        <v>1362</v>
      </c>
      <c r="J1202" s="739" t="s">
        <v>722</v>
      </c>
      <c r="K1202" s="739" t="s">
        <v>1363</v>
      </c>
      <c r="L1202" s="741">
        <v>73.439999999999984</v>
      </c>
      <c r="M1202" s="741">
        <v>1</v>
      </c>
      <c r="N1202" s="742">
        <v>73.439999999999984</v>
      </c>
    </row>
    <row r="1203" spans="1:14" ht="14.4" customHeight="1" x14ac:dyDescent="0.3">
      <c r="A1203" s="737" t="s">
        <v>606</v>
      </c>
      <c r="B1203" s="738" t="s">
        <v>2778</v>
      </c>
      <c r="C1203" s="739" t="s">
        <v>649</v>
      </c>
      <c r="D1203" s="740" t="s">
        <v>650</v>
      </c>
      <c r="E1203" s="739" t="s">
        <v>652</v>
      </c>
      <c r="F1203" s="740" t="s">
        <v>2779</v>
      </c>
      <c r="G1203" s="739" t="s">
        <v>660</v>
      </c>
      <c r="H1203" s="739" t="s">
        <v>670</v>
      </c>
      <c r="I1203" s="739" t="s">
        <v>671</v>
      </c>
      <c r="J1203" s="739" t="s">
        <v>672</v>
      </c>
      <c r="K1203" s="739" t="s">
        <v>673</v>
      </c>
      <c r="L1203" s="741">
        <v>87.127142857142871</v>
      </c>
      <c r="M1203" s="741">
        <v>7</v>
      </c>
      <c r="N1203" s="742">
        <v>609.8900000000001</v>
      </c>
    </row>
    <row r="1204" spans="1:14" ht="14.4" customHeight="1" x14ac:dyDescent="0.3">
      <c r="A1204" s="737" t="s">
        <v>606</v>
      </c>
      <c r="B1204" s="738" t="s">
        <v>2778</v>
      </c>
      <c r="C1204" s="739" t="s">
        <v>649</v>
      </c>
      <c r="D1204" s="740" t="s">
        <v>650</v>
      </c>
      <c r="E1204" s="739" t="s">
        <v>652</v>
      </c>
      <c r="F1204" s="740" t="s">
        <v>2779</v>
      </c>
      <c r="G1204" s="739" t="s">
        <v>660</v>
      </c>
      <c r="H1204" s="739" t="s">
        <v>674</v>
      </c>
      <c r="I1204" s="739" t="s">
        <v>675</v>
      </c>
      <c r="J1204" s="739" t="s">
        <v>676</v>
      </c>
      <c r="K1204" s="739" t="s">
        <v>677</v>
      </c>
      <c r="L1204" s="741">
        <v>96.820000000000007</v>
      </c>
      <c r="M1204" s="741">
        <v>9</v>
      </c>
      <c r="N1204" s="742">
        <v>871.38000000000011</v>
      </c>
    </row>
    <row r="1205" spans="1:14" ht="14.4" customHeight="1" x14ac:dyDescent="0.3">
      <c r="A1205" s="737" t="s">
        <v>606</v>
      </c>
      <c r="B1205" s="738" t="s">
        <v>2778</v>
      </c>
      <c r="C1205" s="739" t="s">
        <v>649</v>
      </c>
      <c r="D1205" s="740" t="s">
        <v>650</v>
      </c>
      <c r="E1205" s="739" t="s">
        <v>652</v>
      </c>
      <c r="F1205" s="740" t="s">
        <v>2779</v>
      </c>
      <c r="G1205" s="739" t="s">
        <v>660</v>
      </c>
      <c r="H1205" s="739" t="s">
        <v>678</v>
      </c>
      <c r="I1205" s="739" t="s">
        <v>679</v>
      </c>
      <c r="J1205" s="739" t="s">
        <v>680</v>
      </c>
      <c r="K1205" s="739" t="s">
        <v>681</v>
      </c>
      <c r="L1205" s="741">
        <v>75.645351581556056</v>
      </c>
      <c r="M1205" s="741">
        <v>7</v>
      </c>
      <c r="N1205" s="742">
        <v>529.51746107089241</v>
      </c>
    </row>
    <row r="1206" spans="1:14" ht="14.4" customHeight="1" x14ac:dyDescent="0.3">
      <c r="A1206" s="737" t="s">
        <v>606</v>
      </c>
      <c r="B1206" s="738" t="s">
        <v>2778</v>
      </c>
      <c r="C1206" s="739" t="s">
        <v>649</v>
      </c>
      <c r="D1206" s="740" t="s">
        <v>650</v>
      </c>
      <c r="E1206" s="739" t="s">
        <v>652</v>
      </c>
      <c r="F1206" s="740" t="s">
        <v>2779</v>
      </c>
      <c r="G1206" s="739" t="s">
        <v>660</v>
      </c>
      <c r="H1206" s="739" t="s">
        <v>682</v>
      </c>
      <c r="I1206" s="739" t="s">
        <v>683</v>
      </c>
      <c r="J1206" s="739" t="s">
        <v>684</v>
      </c>
      <c r="K1206" s="739" t="s">
        <v>685</v>
      </c>
      <c r="L1206" s="741">
        <v>66.718898939104605</v>
      </c>
      <c r="M1206" s="741">
        <v>2</v>
      </c>
      <c r="N1206" s="742">
        <v>133.43779787820921</v>
      </c>
    </row>
    <row r="1207" spans="1:14" ht="14.4" customHeight="1" x14ac:dyDescent="0.3">
      <c r="A1207" s="737" t="s">
        <v>606</v>
      </c>
      <c r="B1207" s="738" t="s">
        <v>2778</v>
      </c>
      <c r="C1207" s="739" t="s">
        <v>649</v>
      </c>
      <c r="D1207" s="740" t="s">
        <v>650</v>
      </c>
      <c r="E1207" s="739" t="s">
        <v>652</v>
      </c>
      <c r="F1207" s="740" t="s">
        <v>2779</v>
      </c>
      <c r="G1207" s="739" t="s">
        <v>660</v>
      </c>
      <c r="H1207" s="739" t="s">
        <v>686</v>
      </c>
      <c r="I1207" s="739" t="s">
        <v>687</v>
      </c>
      <c r="J1207" s="739" t="s">
        <v>688</v>
      </c>
      <c r="K1207" s="739" t="s">
        <v>669</v>
      </c>
      <c r="L1207" s="741">
        <v>40.170000000000009</v>
      </c>
      <c r="M1207" s="741">
        <v>6</v>
      </c>
      <c r="N1207" s="742">
        <v>241.02000000000004</v>
      </c>
    </row>
    <row r="1208" spans="1:14" ht="14.4" customHeight="1" x14ac:dyDescent="0.3">
      <c r="A1208" s="737" t="s">
        <v>606</v>
      </c>
      <c r="B1208" s="738" t="s">
        <v>2778</v>
      </c>
      <c r="C1208" s="739" t="s">
        <v>649</v>
      </c>
      <c r="D1208" s="740" t="s">
        <v>650</v>
      </c>
      <c r="E1208" s="739" t="s">
        <v>652</v>
      </c>
      <c r="F1208" s="740" t="s">
        <v>2779</v>
      </c>
      <c r="G1208" s="739" t="s">
        <v>660</v>
      </c>
      <c r="H1208" s="739" t="s">
        <v>1364</v>
      </c>
      <c r="I1208" s="739" t="s">
        <v>1365</v>
      </c>
      <c r="J1208" s="739" t="s">
        <v>1366</v>
      </c>
      <c r="K1208" s="739" t="s">
        <v>1367</v>
      </c>
      <c r="L1208" s="741">
        <v>164.48</v>
      </c>
      <c r="M1208" s="741">
        <v>1</v>
      </c>
      <c r="N1208" s="742">
        <v>164.48</v>
      </c>
    </row>
    <row r="1209" spans="1:14" ht="14.4" customHeight="1" x14ac:dyDescent="0.3">
      <c r="A1209" s="737" t="s">
        <v>606</v>
      </c>
      <c r="B1209" s="738" t="s">
        <v>2778</v>
      </c>
      <c r="C1209" s="739" t="s">
        <v>649</v>
      </c>
      <c r="D1209" s="740" t="s">
        <v>650</v>
      </c>
      <c r="E1209" s="739" t="s">
        <v>652</v>
      </c>
      <c r="F1209" s="740" t="s">
        <v>2779</v>
      </c>
      <c r="G1209" s="739" t="s">
        <v>660</v>
      </c>
      <c r="H1209" s="739" t="s">
        <v>1042</v>
      </c>
      <c r="I1209" s="739" t="s">
        <v>1042</v>
      </c>
      <c r="J1209" s="739" t="s">
        <v>1043</v>
      </c>
      <c r="K1209" s="739" t="s">
        <v>1044</v>
      </c>
      <c r="L1209" s="741">
        <v>36.552788563259618</v>
      </c>
      <c r="M1209" s="741">
        <v>35</v>
      </c>
      <c r="N1209" s="742">
        <v>1279.3475997140868</v>
      </c>
    </row>
    <row r="1210" spans="1:14" ht="14.4" customHeight="1" x14ac:dyDescent="0.3">
      <c r="A1210" s="737" t="s">
        <v>606</v>
      </c>
      <c r="B1210" s="738" t="s">
        <v>2778</v>
      </c>
      <c r="C1210" s="739" t="s">
        <v>649</v>
      </c>
      <c r="D1210" s="740" t="s">
        <v>650</v>
      </c>
      <c r="E1210" s="739" t="s">
        <v>652</v>
      </c>
      <c r="F1210" s="740" t="s">
        <v>2779</v>
      </c>
      <c r="G1210" s="739" t="s">
        <v>660</v>
      </c>
      <c r="H1210" s="739" t="s">
        <v>1052</v>
      </c>
      <c r="I1210" s="739" t="s">
        <v>1053</v>
      </c>
      <c r="J1210" s="739" t="s">
        <v>1054</v>
      </c>
      <c r="K1210" s="739" t="s">
        <v>1055</v>
      </c>
      <c r="L1210" s="741">
        <v>162.49</v>
      </c>
      <c r="M1210" s="741">
        <v>5</v>
      </c>
      <c r="N1210" s="742">
        <v>812.45</v>
      </c>
    </row>
    <row r="1211" spans="1:14" ht="14.4" customHeight="1" x14ac:dyDescent="0.3">
      <c r="A1211" s="737" t="s">
        <v>606</v>
      </c>
      <c r="B1211" s="738" t="s">
        <v>2778</v>
      </c>
      <c r="C1211" s="739" t="s">
        <v>649</v>
      </c>
      <c r="D1211" s="740" t="s">
        <v>650</v>
      </c>
      <c r="E1211" s="739" t="s">
        <v>652</v>
      </c>
      <c r="F1211" s="740" t="s">
        <v>2779</v>
      </c>
      <c r="G1211" s="739" t="s">
        <v>660</v>
      </c>
      <c r="H1211" s="739" t="s">
        <v>709</v>
      </c>
      <c r="I1211" s="739" t="s">
        <v>710</v>
      </c>
      <c r="J1211" s="739" t="s">
        <v>711</v>
      </c>
      <c r="K1211" s="739" t="s">
        <v>712</v>
      </c>
      <c r="L1211" s="741">
        <v>171.71</v>
      </c>
      <c r="M1211" s="741">
        <v>1</v>
      </c>
      <c r="N1211" s="742">
        <v>171.71</v>
      </c>
    </row>
    <row r="1212" spans="1:14" ht="14.4" customHeight="1" x14ac:dyDescent="0.3">
      <c r="A1212" s="737" t="s">
        <v>606</v>
      </c>
      <c r="B1212" s="738" t="s">
        <v>2778</v>
      </c>
      <c r="C1212" s="739" t="s">
        <v>649</v>
      </c>
      <c r="D1212" s="740" t="s">
        <v>650</v>
      </c>
      <c r="E1212" s="739" t="s">
        <v>652</v>
      </c>
      <c r="F1212" s="740" t="s">
        <v>2779</v>
      </c>
      <c r="G1212" s="739" t="s">
        <v>660</v>
      </c>
      <c r="H1212" s="739" t="s">
        <v>716</v>
      </c>
      <c r="I1212" s="739" t="s">
        <v>717</v>
      </c>
      <c r="J1212" s="739" t="s">
        <v>718</v>
      </c>
      <c r="K1212" s="739" t="s">
        <v>719</v>
      </c>
      <c r="L1212" s="741">
        <v>67.389999999999958</v>
      </c>
      <c r="M1212" s="741">
        <v>1</v>
      </c>
      <c r="N1212" s="742">
        <v>67.389999999999958</v>
      </c>
    </row>
    <row r="1213" spans="1:14" ht="14.4" customHeight="1" x14ac:dyDescent="0.3">
      <c r="A1213" s="737" t="s">
        <v>606</v>
      </c>
      <c r="B1213" s="738" t="s">
        <v>2778</v>
      </c>
      <c r="C1213" s="739" t="s">
        <v>649</v>
      </c>
      <c r="D1213" s="740" t="s">
        <v>650</v>
      </c>
      <c r="E1213" s="739" t="s">
        <v>652</v>
      </c>
      <c r="F1213" s="740" t="s">
        <v>2779</v>
      </c>
      <c r="G1213" s="739" t="s">
        <v>660</v>
      </c>
      <c r="H1213" s="739" t="s">
        <v>720</v>
      </c>
      <c r="I1213" s="739" t="s">
        <v>721</v>
      </c>
      <c r="J1213" s="739" t="s">
        <v>722</v>
      </c>
      <c r="K1213" s="739" t="s">
        <v>723</v>
      </c>
      <c r="L1213" s="741">
        <v>73.44006965099436</v>
      </c>
      <c r="M1213" s="741">
        <v>1</v>
      </c>
      <c r="N1213" s="742">
        <v>73.44006965099436</v>
      </c>
    </row>
    <row r="1214" spans="1:14" ht="14.4" customHeight="1" x14ac:dyDescent="0.3">
      <c r="A1214" s="737" t="s">
        <v>606</v>
      </c>
      <c r="B1214" s="738" t="s">
        <v>2778</v>
      </c>
      <c r="C1214" s="739" t="s">
        <v>649</v>
      </c>
      <c r="D1214" s="740" t="s">
        <v>650</v>
      </c>
      <c r="E1214" s="739" t="s">
        <v>652</v>
      </c>
      <c r="F1214" s="740" t="s">
        <v>2779</v>
      </c>
      <c r="G1214" s="739" t="s">
        <v>660</v>
      </c>
      <c r="H1214" s="739" t="s">
        <v>724</v>
      </c>
      <c r="I1214" s="739" t="s">
        <v>725</v>
      </c>
      <c r="J1214" s="739" t="s">
        <v>726</v>
      </c>
      <c r="K1214" s="739" t="s">
        <v>727</v>
      </c>
      <c r="L1214" s="741">
        <v>510.22</v>
      </c>
      <c r="M1214" s="741">
        <v>1</v>
      </c>
      <c r="N1214" s="742">
        <v>510.22</v>
      </c>
    </row>
    <row r="1215" spans="1:14" ht="14.4" customHeight="1" x14ac:dyDescent="0.3">
      <c r="A1215" s="737" t="s">
        <v>606</v>
      </c>
      <c r="B1215" s="738" t="s">
        <v>2778</v>
      </c>
      <c r="C1215" s="739" t="s">
        <v>649</v>
      </c>
      <c r="D1215" s="740" t="s">
        <v>650</v>
      </c>
      <c r="E1215" s="739" t="s">
        <v>652</v>
      </c>
      <c r="F1215" s="740" t="s">
        <v>2779</v>
      </c>
      <c r="G1215" s="739" t="s">
        <v>660</v>
      </c>
      <c r="H1215" s="739" t="s">
        <v>2747</v>
      </c>
      <c r="I1215" s="739" t="s">
        <v>2748</v>
      </c>
      <c r="J1215" s="739" t="s">
        <v>1417</v>
      </c>
      <c r="K1215" s="739" t="s">
        <v>2247</v>
      </c>
      <c r="L1215" s="741">
        <v>45.85</v>
      </c>
      <c r="M1215" s="741">
        <v>6</v>
      </c>
      <c r="N1215" s="742">
        <v>275.10000000000002</v>
      </c>
    </row>
    <row r="1216" spans="1:14" ht="14.4" customHeight="1" x14ac:dyDescent="0.3">
      <c r="A1216" s="737" t="s">
        <v>606</v>
      </c>
      <c r="B1216" s="738" t="s">
        <v>2778</v>
      </c>
      <c r="C1216" s="739" t="s">
        <v>649</v>
      </c>
      <c r="D1216" s="740" t="s">
        <v>650</v>
      </c>
      <c r="E1216" s="739" t="s">
        <v>652</v>
      </c>
      <c r="F1216" s="740" t="s">
        <v>2779</v>
      </c>
      <c r="G1216" s="739" t="s">
        <v>660</v>
      </c>
      <c r="H1216" s="739" t="s">
        <v>1076</v>
      </c>
      <c r="I1216" s="739" t="s">
        <v>1077</v>
      </c>
      <c r="J1216" s="739" t="s">
        <v>1078</v>
      </c>
      <c r="K1216" s="739" t="s">
        <v>1079</v>
      </c>
      <c r="L1216" s="741">
        <v>762.86444317505709</v>
      </c>
      <c r="M1216" s="741">
        <v>3</v>
      </c>
      <c r="N1216" s="742">
        <v>2288.5933295251712</v>
      </c>
    </row>
    <row r="1217" spans="1:14" ht="14.4" customHeight="1" x14ac:dyDescent="0.3">
      <c r="A1217" s="737" t="s">
        <v>606</v>
      </c>
      <c r="B1217" s="738" t="s">
        <v>2778</v>
      </c>
      <c r="C1217" s="739" t="s">
        <v>649</v>
      </c>
      <c r="D1217" s="740" t="s">
        <v>650</v>
      </c>
      <c r="E1217" s="739" t="s">
        <v>652</v>
      </c>
      <c r="F1217" s="740" t="s">
        <v>2779</v>
      </c>
      <c r="G1217" s="739" t="s">
        <v>660</v>
      </c>
      <c r="H1217" s="739" t="s">
        <v>728</v>
      </c>
      <c r="I1217" s="739" t="s">
        <v>729</v>
      </c>
      <c r="J1217" s="739" t="s">
        <v>730</v>
      </c>
      <c r="K1217" s="739" t="s">
        <v>731</v>
      </c>
      <c r="L1217" s="741">
        <v>28.410000000000029</v>
      </c>
      <c r="M1217" s="741">
        <v>2</v>
      </c>
      <c r="N1217" s="742">
        <v>56.820000000000057</v>
      </c>
    </row>
    <row r="1218" spans="1:14" ht="14.4" customHeight="1" x14ac:dyDescent="0.3">
      <c r="A1218" s="737" t="s">
        <v>606</v>
      </c>
      <c r="B1218" s="738" t="s">
        <v>2778</v>
      </c>
      <c r="C1218" s="739" t="s">
        <v>649</v>
      </c>
      <c r="D1218" s="740" t="s">
        <v>650</v>
      </c>
      <c r="E1218" s="739" t="s">
        <v>652</v>
      </c>
      <c r="F1218" s="740" t="s">
        <v>2779</v>
      </c>
      <c r="G1218" s="739" t="s">
        <v>660</v>
      </c>
      <c r="H1218" s="739" t="s">
        <v>1429</v>
      </c>
      <c r="I1218" s="739" t="s">
        <v>1430</v>
      </c>
      <c r="J1218" s="739" t="s">
        <v>1431</v>
      </c>
      <c r="K1218" s="739" t="s">
        <v>1432</v>
      </c>
      <c r="L1218" s="741">
        <v>113.96999999999994</v>
      </c>
      <c r="M1218" s="741">
        <v>1</v>
      </c>
      <c r="N1218" s="742">
        <v>113.96999999999994</v>
      </c>
    </row>
    <row r="1219" spans="1:14" ht="14.4" customHeight="1" x14ac:dyDescent="0.3">
      <c r="A1219" s="737" t="s">
        <v>606</v>
      </c>
      <c r="B1219" s="738" t="s">
        <v>2778</v>
      </c>
      <c r="C1219" s="739" t="s">
        <v>649</v>
      </c>
      <c r="D1219" s="740" t="s">
        <v>650</v>
      </c>
      <c r="E1219" s="739" t="s">
        <v>652</v>
      </c>
      <c r="F1219" s="740" t="s">
        <v>2779</v>
      </c>
      <c r="G1219" s="739" t="s">
        <v>660</v>
      </c>
      <c r="H1219" s="739" t="s">
        <v>1087</v>
      </c>
      <c r="I1219" s="739" t="s">
        <v>1088</v>
      </c>
      <c r="J1219" s="739" t="s">
        <v>1089</v>
      </c>
      <c r="K1219" s="739" t="s">
        <v>1090</v>
      </c>
      <c r="L1219" s="741">
        <v>188.88000000000002</v>
      </c>
      <c r="M1219" s="741">
        <v>4</v>
      </c>
      <c r="N1219" s="742">
        <v>755.5200000000001</v>
      </c>
    </row>
    <row r="1220" spans="1:14" ht="14.4" customHeight="1" x14ac:dyDescent="0.3">
      <c r="A1220" s="737" t="s">
        <v>606</v>
      </c>
      <c r="B1220" s="738" t="s">
        <v>2778</v>
      </c>
      <c r="C1220" s="739" t="s">
        <v>649</v>
      </c>
      <c r="D1220" s="740" t="s">
        <v>650</v>
      </c>
      <c r="E1220" s="739" t="s">
        <v>652</v>
      </c>
      <c r="F1220" s="740" t="s">
        <v>2779</v>
      </c>
      <c r="G1220" s="739" t="s">
        <v>660</v>
      </c>
      <c r="H1220" s="739" t="s">
        <v>1457</v>
      </c>
      <c r="I1220" s="739" t="s">
        <v>714</v>
      </c>
      <c r="J1220" s="739" t="s">
        <v>1458</v>
      </c>
      <c r="K1220" s="739"/>
      <c r="L1220" s="741">
        <v>30.88</v>
      </c>
      <c r="M1220" s="741">
        <v>1</v>
      </c>
      <c r="N1220" s="742">
        <v>30.88</v>
      </c>
    </row>
    <row r="1221" spans="1:14" ht="14.4" customHeight="1" x14ac:dyDescent="0.3">
      <c r="A1221" s="737" t="s">
        <v>606</v>
      </c>
      <c r="B1221" s="738" t="s">
        <v>2778</v>
      </c>
      <c r="C1221" s="739" t="s">
        <v>649</v>
      </c>
      <c r="D1221" s="740" t="s">
        <v>650</v>
      </c>
      <c r="E1221" s="739" t="s">
        <v>652</v>
      </c>
      <c r="F1221" s="740" t="s">
        <v>2779</v>
      </c>
      <c r="G1221" s="739" t="s">
        <v>660</v>
      </c>
      <c r="H1221" s="739" t="s">
        <v>2749</v>
      </c>
      <c r="I1221" s="739" t="s">
        <v>2750</v>
      </c>
      <c r="J1221" s="739" t="s">
        <v>2751</v>
      </c>
      <c r="K1221" s="739" t="s">
        <v>2752</v>
      </c>
      <c r="L1221" s="741">
        <v>187.66999999999996</v>
      </c>
      <c r="M1221" s="741">
        <v>1</v>
      </c>
      <c r="N1221" s="742">
        <v>187.66999999999996</v>
      </c>
    </row>
    <row r="1222" spans="1:14" ht="14.4" customHeight="1" x14ac:dyDescent="0.3">
      <c r="A1222" s="737" t="s">
        <v>606</v>
      </c>
      <c r="B1222" s="738" t="s">
        <v>2778</v>
      </c>
      <c r="C1222" s="739" t="s">
        <v>649</v>
      </c>
      <c r="D1222" s="740" t="s">
        <v>650</v>
      </c>
      <c r="E1222" s="739" t="s">
        <v>652</v>
      </c>
      <c r="F1222" s="740" t="s">
        <v>2779</v>
      </c>
      <c r="G1222" s="739" t="s">
        <v>660</v>
      </c>
      <c r="H1222" s="739" t="s">
        <v>1469</v>
      </c>
      <c r="I1222" s="739" t="s">
        <v>1470</v>
      </c>
      <c r="J1222" s="739" t="s">
        <v>1471</v>
      </c>
      <c r="K1222" s="739" t="s">
        <v>1472</v>
      </c>
      <c r="L1222" s="741">
        <v>69.719999999999985</v>
      </c>
      <c r="M1222" s="741">
        <v>3</v>
      </c>
      <c r="N1222" s="742">
        <v>209.15999999999997</v>
      </c>
    </row>
    <row r="1223" spans="1:14" ht="14.4" customHeight="1" x14ac:dyDescent="0.3">
      <c r="A1223" s="737" t="s">
        <v>606</v>
      </c>
      <c r="B1223" s="738" t="s">
        <v>2778</v>
      </c>
      <c r="C1223" s="739" t="s">
        <v>649</v>
      </c>
      <c r="D1223" s="740" t="s">
        <v>650</v>
      </c>
      <c r="E1223" s="739" t="s">
        <v>652</v>
      </c>
      <c r="F1223" s="740" t="s">
        <v>2779</v>
      </c>
      <c r="G1223" s="739" t="s">
        <v>660</v>
      </c>
      <c r="H1223" s="739" t="s">
        <v>1091</v>
      </c>
      <c r="I1223" s="739" t="s">
        <v>1092</v>
      </c>
      <c r="J1223" s="739" t="s">
        <v>1029</v>
      </c>
      <c r="K1223" s="739" t="s">
        <v>1093</v>
      </c>
      <c r="L1223" s="741">
        <v>154.03</v>
      </c>
      <c r="M1223" s="741">
        <v>4</v>
      </c>
      <c r="N1223" s="742">
        <v>616.12</v>
      </c>
    </row>
    <row r="1224" spans="1:14" ht="14.4" customHeight="1" x14ac:dyDescent="0.3">
      <c r="A1224" s="737" t="s">
        <v>606</v>
      </c>
      <c r="B1224" s="738" t="s">
        <v>2778</v>
      </c>
      <c r="C1224" s="739" t="s">
        <v>649</v>
      </c>
      <c r="D1224" s="740" t="s">
        <v>650</v>
      </c>
      <c r="E1224" s="739" t="s">
        <v>652</v>
      </c>
      <c r="F1224" s="740" t="s">
        <v>2779</v>
      </c>
      <c r="G1224" s="739" t="s">
        <v>660</v>
      </c>
      <c r="H1224" s="739" t="s">
        <v>1479</v>
      </c>
      <c r="I1224" s="739" t="s">
        <v>1480</v>
      </c>
      <c r="J1224" s="739" t="s">
        <v>1481</v>
      </c>
      <c r="K1224" s="739" t="s">
        <v>1482</v>
      </c>
      <c r="L1224" s="741">
        <v>285.99999999999994</v>
      </c>
      <c r="M1224" s="741">
        <v>1</v>
      </c>
      <c r="N1224" s="742">
        <v>285.99999999999994</v>
      </c>
    </row>
    <row r="1225" spans="1:14" ht="14.4" customHeight="1" x14ac:dyDescent="0.3">
      <c r="A1225" s="737" t="s">
        <v>606</v>
      </c>
      <c r="B1225" s="738" t="s">
        <v>2778</v>
      </c>
      <c r="C1225" s="739" t="s">
        <v>649</v>
      </c>
      <c r="D1225" s="740" t="s">
        <v>650</v>
      </c>
      <c r="E1225" s="739" t="s">
        <v>652</v>
      </c>
      <c r="F1225" s="740" t="s">
        <v>2779</v>
      </c>
      <c r="G1225" s="739" t="s">
        <v>660</v>
      </c>
      <c r="H1225" s="739" t="s">
        <v>1113</v>
      </c>
      <c r="I1225" s="739" t="s">
        <v>714</v>
      </c>
      <c r="J1225" s="739" t="s">
        <v>1114</v>
      </c>
      <c r="K1225" s="739"/>
      <c r="L1225" s="741">
        <v>274.3527591354777</v>
      </c>
      <c r="M1225" s="741">
        <v>1</v>
      </c>
      <c r="N1225" s="742">
        <v>274.3527591354777</v>
      </c>
    </row>
    <row r="1226" spans="1:14" ht="14.4" customHeight="1" x14ac:dyDescent="0.3">
      <c r="A1226" s="737" t="s">
        <v>606</v>
      </c>
      <c r="B1226" s="738" t="s">
        <v>2778</v>
      </c>
      <c r="C1226" s="739" t="s">
        <v>649</v>
      </c>
      <c r="D1226" s="740" t="s">
        <v>650</v>
      </c>
      <c r="E1226" s="739" t="s">
        <v>652</v>
      </c>
      <c r="F1226" s="740" t="s">
        <v>2779</v>
      </c>
      <c r="G1226" s="739" t="s">
        <v>660</v>
      </c>
      <c r="H1226" s="739" t="s">
        <v>1119</v>
      </c>
      <c r="I1226" s="739" t="s">
        <v>1120</v>
      </c>
      <c r="J1226" s="739" t="s">
        <v>1121</v>
      </c>
      <c r="K1226" s="739" t="s">
        <v>1122</v>
      </c>
      <c r="L1226" s="741">
        <v>149.51999999999998</v>
      </c>
      <c r="M1226" s="741">
        <v>4</v>
      </c>
      <c r="N1226" s="742">
        <v>598.07999999999993</v>
      </c>
    </row>
    <row r="1227" spans="1:14" ht="14.4" customHeight="1" x14ac:dyDescent="0.3">
      <c r="A1227" s="737" t="s">
        <v>606</v>
      </c>
      <c r="B1227" s="738" t="s">
        <v>2778</v>
      </c>
      <c r="C1227" s="739" t="s">
        <v>649</v>
      </c>
      <c r="D1227" s="740" t="s">
        <v>650</v>
      </c>
      <c r="E1227" s="739" t="s">
        <v>652</v>
      </c>
      <c r="F1227" s="740" t="s">
        <v>2779</v>
      </c>
      <c r="G1227" s="739" t="s">
        <v>660</v>
      </c>
      <c r="H1227" s="739" t="s">
        <v>758</v>
      </c>
      <c r="I1227" s="739" t="s">
        <v>758</v>
      </c>
      <c r="J1227" s="739" t="s">
        <v>759</v>
      </c>
      <c r="K1227" s="739" t="s">
        <v>760</v>
      </c>
      <c r="L1227" s="741">
        <v>75.490071595228272</v>
      </c>
      <c r="M1227" s="741">
        <v>2</v>
      </c>
      <c r="N1227" s="742">
        <v>150.98014319045654</v>
      </c>
    </row>
    <row r="1228" spans="1:14" ht="14.4" customHeight="1" x14ac:dyDescent="0.3">
      <c r="A1228" s="737" t="s">
        <v>606</v>
      </c>
      <c r="B1228" s="738" t="s">
        <v>2778</v>
      </c>
      <c r="C1228" s="739" t="s">
        <v>649</v>
      </c>
      <c r="D1228" s="740" t="s">
        <v>650</v>
      </c>
      <c r="E1228" s="739" t="s">
        <v>652</v>
      </c>
      <c r="F1228" s="740" t="s">
        <v>2779</v>
      </c>
      <c r="G1228" s="739" t="s">
        <v>660</v>
      </c>
      <c r="H1228" s="739" t="s">
        <v>1494</v>
      </c>
      <c r="I1228" s="739" t="s">
        <v>1495</v>
      </c>
      <c r="J1228" s="739" t="s">
        <v>748</v>
      </c>
      <c r="K1228" s="739" t="s">
        <v>1496</v>
      </c>
      <c r="L1228" s="741">
        <v>48.400000000000013</v>
      </c>
      <c r="M1228" s="741">
        <v>3</v>
      </c>
      <c r="N1228" s="742">
        <v>145.20000000000005</v>
      </c>
    </row>
    <row r="1229" spans="1:14" ht="14.4" customHeight="1" x14ac:dyDescent="0.3">
      <c r="A1229" s="737" t="s">
        <v>606</v>
      </c>
      <c r="B1229" s="738" t="s">
        <v>2778</v>
      </c>
      <c r="C1229" s="739" t="s">
        <v>649</v>
      </c>
      <c r="D1229" s="740" t="s">
        <v>650</v>
      </c>
      <c r="E1229" s="739" t="s">
        <v>652</v>
      </c>
      <c r="F1229" s="740" t="s">
        <v>2779</v>
      </c>
      <c r="G1229" s="739" t="s">
        <v>660</v>
      </c>
      <c r="H1229" s="739" t="s">
        <v>765</v>
      </c>
      <c r="I1229" s="739" t="s">
        <v>714</v>
      </c>
      <c r="J1229" s="739" t="s">
        <v>766</v>
      </c>
      <c r="K1229" s="739" t="s">
        <v>767</v>
      </c>
      <c r="L1229" s="741">
        <v>23.699600247733191</v>
      </c>
      <c r="M1229" s="741">
        <v>6</v>
      </c>
      <c r="N1229" s="742">
        <v>142.19760148639915</v>
      </c>
    </row>
    <row r="1230" spans="1:14" ht="14.4" customHeight="1" x14ac:dyDescent="0.3">
      <c r="A1230" s="737" t="s">
        <v>606</v>
      </c>
      <c r="B1230" s="738" t="s">
        <v>2778</v>
      </c>
      <c r="C1230" s="739" t="s">
        <v>649</v>
      </c>
      <c r="D1230" s="740" t="s">
        <v>650</v>
      </c>
      <c r="E1230" s="739" t="s">
        <v>652</v>
      </c>
      <c r="F1230" s="740" t="s">
        <v>2779</v>
      </c>
      <c r="G1230" s="739" t="s">
        <v>660</v>
      </c>
      <c r="H1230" s="739" t="s">
        <v>1130</v>
      </c>
      <c r="I1230" s="739" t="s">
        <v>1131</v>
      </c>
      <c r="J1230" s="739" t="s">
        <v>1132</v>
      </c>
      <c r="K1230" s="739" t="s">
        <v>1133</v>
      </c>
      <c r="L1230" s="741">
        <v>117.95999999999997</v>
      </c>
      <c r="M1230" s="741">
        <v>2</v>
      </c>
      <c r="N1230" s="742">
        <v>235.91999999999993</v>
      </c>
    </row>
    <row r="1231" spans="1:14" ht="14.4" customHeight="1" x14ac:dyDescent="0.3">
      <c r="A1231" s="737" t="s">
        <v>606</v>
      </c>
      <c r="B1231" s="738" t="s">
        <v>2778</v>
      </c>
      <c r="C1231" s="739" t="s">
        <v>649</v>
      </c>
      <c r="D1231" s="740" t="s">
        <v>650</v>
      </c>
      <c r="E1231" s="739" t="s">
        <v>652</v>
      </c>
      <c r="F1231" s="740" t="s">
        <v>2779</v>
      </c>
      <c r="G1231" s="739" t="s">
        <v>660</v>
      </c>
      <c r="H1231" s="739" t="s">
        <v>1134</v>
      </c>
      <c r="I1231" s="739" t="s">
        <v>1135</v>
      </c>
      <c r="J1231" s="739" t="s">
        <v>1136</v>
      </c>
      <c r="K1231" s="739" t="s">
        <v>753</v>
      </c>
      <c r="L1231" s="741">
        <v>36.93</v>
      </c>
      <c r="M1231" s="741">
        <v>4</v>
      </c>
      <c r="N1231" s="742">
        <v>147.72</v>
      </c>
    </row>
    <row r="1232" spans="1:14" ht="14.4" customHeight="1" x14ac:dyDescent="0.3">
      <c r="A1232" s="737" t="s">
        <v>606</v>
      </c>
      <c r="B1232" s="738" t="s">
        <v>2778</v>
      </c>
      <c r="C1232" s="739" t="s">
        <v>649</v>
      </c>
      <c r="D1232" s="740" t="s">
        <v>650</v>
      </c>
      <c r="E1232" s="739" t="s">
        <v>652</v>
      </c>
      <c r="F1232" s="740" t="s">
        <v>2779</v>
      </c>
      <c r="G1232" s="739" t="s">
        <v>660</v>
      </c>
      <c r="H1232" s="739" t="s">
        <v>2480</v>
      </c>
      <c r="I1232" s="739" t="s">
        <v>2481</v>
      </c>
      <c r="J1232" s="739" t="s">
        <v>2482</v>
      </c>
      <c r="K1232" s="739" t="s">
        <v>2483</v>
      </c>
      <c r="L1232" s="741">
        <v>33.890000000000008</v>
      </c>
      <c r="M1232" s="741">
        <v>1</v>
      </c>
      <c r="N1232" s="742">
        <v>33.890000000000008</v>
      </c>
    </row>
    <row r="1233" spans="1:14" ht="14.4" customHeight="1" x14ac:dyDescent="0.3">
      <c r="A1233" s="737" t="s">
        <v>606</v>
      </c>
      <c r="B1233" s="738" t="s">
        <v>2778</v>
      </c>
      <c r="C1233" s="739" t="s">
        <v>649</v>
      </c>
      <c r="D1233" s="740" t="s">
        <v>650</v>
      </c>
      <c r="E1233" s="739" t="s">
        <v>652</v>
      </c>
      <c r="F1233" s="740" t="s">
        <v>2779</v>
      </c>
      <c r="G1233" s="739" t="s">
        <v>660</v>
      </c>
      <c r="H1233" s="739" t="s">
        <v>2753</v>
      </c>
      <c r="I1233" s="739" t="s">
        <v>2754</v>
      </c>
      <c r="J1233" s="739" t="s">
        <v>2755</v>
      </c>
      <c r="K1233" s="739" t="s">
        <v>2756</v>
      </c>
      <c r="L1233" s="741">
        <v>56.140000000000036</v>
      </c>
      <c r="M1233" s="741">
        <v>1</v>
      </c>
      <c r="N1233" s="742">
        <v>56.140000000000036</v>
      </c>
    </row>
    <row r="1234" spans="1:14" ht="14.4" customHeight="1" x14ac:dyDescent="0.3">
      <c r="A1234" s="737" t="s">
        <v>606</v>
      </c>
      <c r="B1234" s="738" t="s">
        <v>2778</v>
      </c>
      <c r="C1234" s="739" t="s">
        <v>649</v>
      </c>
      <c r="D1234" s="740" t="s">
        <v>650</v>
      </c>
      <c r="E1234" s="739" t="s">
        <v>652</v>
      </c>
      <c r="F1234" s="740" t="s">
        <v>2779</v>
      </c>
      <c r="G1234" s="739" t="s">
        <v>660</v>
      </c>
      <c r="H1234" s="739" t="s">
        <v>1140</v>
      </c>
      <c r="I1234" s="739" t="s">
        <v>714</v>
      </c>
      <c r="J1234" s="739" t="s">
        <v>1141</v>
      </c>
      <c r="K1234" s="739"/>
      <c r="L1234" s="741">
        <v>166.06273153647422</v>
      </c>
      <c r="M1234" s="741">
        <v>1</v>
      </c>
      <c r="N1234" s="742">
        <v>166.06273153647422</v>
      </c>
    </row>
    <row r="1235" spans="1:14" ht="14.4" customHeight="1" x14ac:dyDescent="0.3">
      <c r="A1235" s="737" t="s">
        <v>606</v>
      </c>
      <c r="B1235" s="738" t="s">
        <v>2778</v>
      </c>
      <c r="C1235" s="739" t="s">
        <v>649</v>
      </c>
      <c r="D1235" s="740" t="s">
        <v>650</v>
      </c>
      <c r="E1235" s="739" t="s">
        <v>652</v>
      </c>
      <c r="F1235" s="740" t="s">
        <v>2779</v>
      </c>
      <c r="G1235" s="739" t="s">
        <v>660</v>
      </c>
      <c r="H1235" s="739" t="s">
        <v>2100</v>
      </c>
      <c r="I1235" s="739" t="s">
        <v>2101</v>
      </c>
      <c r="J1235" s="739" t="s">
        <v>2102</v>
      </c>
      <c r="K1235" s="739" t="s">
        <v>2103</v>
      </c>
      <c r="L1235" s="741">
        <v>855.97999999999979</v>
      </c>
      <c r="M1235" s="741">
        <v>1</v>
      </c>
      <c r="N1235" s="742">
        <v>855.97999999999979</v>
      </c>
    </row>
    <row r="1236" spans="1:14" ht="14.4" customHeight="1" x14ac:dyDescent="0.3">
      <c r="A1236" s="737" t="s">
        <v>606</v>
      </c>
      <c r="B1236" s="738" t="s">
        <v>2778</v>
      </c>
      <c r="C1236" s="739" t="s">
        <v>649</v>
      </c>
      <c r="D1236" s="740" t="s">
        <v>650</v>
      </c>
      <c r="E1236" s="739" t="s">
        <v>652</v>
      </c>
      <c r="F1236" s="740" t="s">
        <v>2779</v>
      </c>
      <c r="G1236" s="739" t="s">
        <v>660</v>
      </c>
      <c r="H1236" s="739" t="s">
        <v>1144</v>
      </c>
      <c r="I1236" s="739" t="s">
        <v>1145</v>
      </c>
      <c r="J1236" s="739" t="s">
        <v>1146</v>
      </c>
      <c r="K1236" s="739" t="s">
        <v>1147</v>
      </c>
      <c r="L1236" s="741">
        <v>164.03</v>
      </c>
      <c r="M1236" s="741">
        <v>2</v>
      </c>
      <c r="N1236" s="742">
        <v>328.06</v>
      </c>
    </row>
    <row r="1237" spans="1:14" ht="14.4" customHeight="1" x14ac:dyDescent="0.3">
      <c r="A1237" s="737" t="s">
        <v>606</v>
      </c>
      <c r="B1237" s="738" t="s">
        <v>2778</v>
      </c>
      <c r="C1237" s="739" t="s">
        <v>649</v>
      </c>
      <c r="D1237" s="740" t="s">
        <v>650</v>
      </c>
      <c r="E1237" s="739" t="s">
        <v>652</v>
      </c>
      <c r="F1237" s="740" t="s">
        <v>2779</v>
      </c>
      <c r="G1237" s="739" t="s">
        <v>660</v>
      </c>
      <c r="H1237" s="739" t="s">
        <v>2126</v>
      </c>
      <c r="I1237" s="739" t="s">
        <v>2127</v>
      </c>
      <c r="J1237" s="739" t="s">
        <v>2128</v>
      </c>
      <c r="K1237" s="739" t="s">
        <v>826</v>
      </c>
      <c r="L1237" s="741">
        <v>20.39</v>
      </c>
      <c r="M1237" s="741">
        <v>10</v>
      </c>
      <c r="N1237" s="742">
        <v>203.9</v>
      </c>
    </row>
    <row r="1238" spans="1:14" ht="14.4" customHeight="1" x14ac:dyDescent="0.3">
      <c r="A1238" s="737" t="s">
        <v>606</v>
      </c>
      <c r="B1238" s="738" t="s">
        <v>2778</v>
      </c>
      <c r="C1238" s="739" t="s">
        <v>649</v>
      </c>
      <c r="D1238" s="740" t="s">
        <v>650</v>
      </c>
      <c r="E1238" s="739" t="s">
        <v>652</v>
      </c>
      <c r="F1238" s="740" t="s">
        <v>2779</v>
      </c>
      <c r="G1238" s="739" t="s">
        <v>660</v>
      </c>
      <c r="H1238" s="739" t="s">
        <v>1158</v>
      </c>
      <c r="I1238" s="739" t="s">
        <v>1159</v>
      </c>
      <c r="J1238" s="739" t="s">
        <v>1160</v>
      </c>
      <c r="K1238" s="739" t="s">
        <v>1161</v>
      </c>
      <c r="L1238" s="741">
        <v>83.13000000000001</v>
      </c>
      <c r="M1238" s="741">
        <v>1</v>
      </c>
      <c r="N1238" s="742">
        <v>83.13000000000001</v>
      </c>
    </row>
    <row r="1239" spans="1:14" ht="14.4" customHeight="1" x14ac:dyDescent="0.3">
      <c r="A1239" s="737" t="s">
        <v>606</v>
      </c>
      <c r="B1239" s="738" t="s">
        <v>2778</v>
      </c>
      <c r="C1239" s="739" t="s">
        <v>649</v>
      </c>
      <c r="D1239" s="740" t="s">
        <v>650</v>
      </c>
      <c r="E1239" s="739" t="s">
        <v>652</v>
      </c>
      <c r="F1239" s="740" t="s">
        <v>2779</v>
      </c>
      <c r="G1239" s="739" t="s">
        <v>660</v>
      </c>
      <c r="H1239" s="739" t="s">
        <v>1162</v>
      </c>
      <c r="I1239" s="739" t="s">
        <v>1162</v>
      </c>
      <c r="J1239" s="739" t="s">
        <v>1163</v>
      </c>
      <c r="K1239" s="739" t="s">
        <v>1164</v>
      </c>
      <c r="L1239" s="741">
        <v>667.91897734406666</v>
      </c>
      <c r="M1239" s="741">
        <v>3</v>
      </c>
      <c r="N1239" s="742">
        <v>2003.7569320322</v>
      </c>
    </row>
    <row r="1240" spans="1:14" ht="14.4" customHeight="1" x14ac:dyDescent="0.3">
      <c r="A1240" s="737" t="s">
        <v>606</v>
      </c>
      <c r="B1240" s="738" t="s">
        <v>2778</v>
      </c>
      <c r="C1240" s="739" t="s">
        <v>649</v>
      </c>
      <c r="D1240" s="740" t="s">
        <v>650</v>
      </c>
      <c r="E1240" s="739" t="s">
        <v>652</v>
      </c>
      <c r="F1240" s="740" t="s">
        <v>2779</v>
      </c>
      <c r="G1240" s="739" t="s">
        <v>660</v>
      </c>
      <c r="H1240" s="739" t="s">
        <v>1168</v>
      </c>
      <c r="I1240" s="739" t="s">
        <v>1169</v>
      </c>
      <c r="J1240" s="739" t="s">
        <v>1170</v>
      </c>
      <c r="K1240" s="739" t="s">
        <v>1171</v>
      </c>
      <c r="L1240" s="741">
        <v>50.16</v>
      </c>
      <c r="M1240" s="741">
        <v>8</v>
      </c>
      <c r="N1240" s="742">
        <v>401.28</v>
      </c>
    </row>
    <row r="1241" spans="1:14" ht="14.4" customHeight="1" x14ac:dyDescent="0.3">
      <c r="A1241" s="737" t="s">
        <v>606</v>
      </c>
      <c r="B1241" s="738" t="s">
        <v>2778</v>
      </c>
      <c r="C1241" s="739" t="s">
        <v>649</v>
      </c>
      <c r="D1241" s="740" t="s">
        <v>650</v>
      </c>
      <c r="E1241" s="739" t="s">
        <v>652</v>
      </c>
      <c r="F1241" s="740" t="s">
        <v>2779</v>
      </c>
      <c r="G1241" s="739" t="s">
        <v>660</v>
      </c>
      <c r="H1241" s="739" t="s">
        <v>790</v>
      </c>
      <c r="I1241" s="739" t="s">
        <v>714</v>
      </c>
      <c r="J1241" s="739" t="s">
        <v>791</v>
      </c>
      <c r="K1241" s="739"/>
      <c r="L1241" s="741">
        <v>151.17000000000004</v>
      </c>
      <c r="M1241" s="741">
        <v>2</v>
      </c>
      <c r="N1241" s="742">
        <v>302.34000000000009</v>
      </c>
    </row>
    <row r="1242" spans="1:14" ht="14.4" customHeight="1" x14ac:dyDescent="0.3">
      <c r="A1242" s="737" t="s">
        <v>606</v>
      </c>
      <c r="B1242" s="738" t="s">
        <v>2778</v>
      </c>
      <c r="C1242" s="739" t="s">
        <v>649</v>
      </c>
      <c r="D1242" s="740" t="s">
        <v>650</v>
      </c>
      <c r="E1242" s="739" t="s">
        <v>652</v>
      </c>
      <c r="F1242" s="740" t="s">
        <v>2779</v>
      </c>
      <c r="G1242" s="739" t="s">
        <v>660</v>
      </c>
      <c r="H1242" s="739" t="s">
        <v>792</v>
      </c>
      <c r="I1242" s="739" t="s">
        <v>793</v>
      </c>
      <c r="J1242" s="739" t="s">
        <v>794</v>
      </c>
      <c r="K1242" s="739" t="s">
        <v>795</v>
      </c>
      <c r="L1242" s="741">
        <v>18.670000000000005</v>
      </c>
      <c r="M1242" s="741">
        <v>3</v>
      </c>
      <c r="N1242" s="742">
        <v>56.010000000000019</v>
      </c>
    </row>
    <row r="1243" spans="1:14" ht="14.4" customHeight="1" x14ac:dyDescent="0.3">
      <c r="A1243" s="737" t="s">
        <v>606</v>
      </c>
      <c r="B1243" s="738" t="s">
        <v>2778</v>
      </c>
      <c r="C1243" s="739" t="s">
        <v>649</v>
      </c>
      <c r="D1243" s="740" t="s">
        <v>650</v>
      </c>
      <c r="E1243" s="739" t="s">
        <v>652</v>
      </c>
      <c r="F1243" s="740" t="s">
        <v>2779</v>
      </c>
      <c r="G1243" s="739" t="s">
        <v>660</v>
      </c>
      <c r="H1243" s="739" t="s">
        <v>800</v>
      </c>
      <c r="I1243" s="739" t="s">
        <v>801</v>
      </c>
      <c r="J1243" s="739" t="s">
        <v>802</v>
      </c>
      <c r="K1243" s="739" t="s">
        <v>803</v>
      </c>
      <c r="L1243" s="741">
        <v>79.950000000000017</v>
      </c>
      <c r="M1243" s="741">
        <v>1</v>
      </c>
      <c r="N1243" s="742">
        <v>79.950000000000017</v>
      </c>
    </row>
    <row r="1244" spans="1:14" ht="14.4" customHeight="1" x14ac:dyDescent="0.3">
      <c r="A1244" s="737" t="s">
        <v>606</v>
      </c>
      <c r="B1244" s="738" t="s">
        <v>2778</v>
      </c>
      <c r="C1244" s="739" t="s">
        <v>649</v>
      </c>
      <c r="D1244" s="740" t="s">
        <v>650</v>
      </c>
      <c r="E1244" s="739" t="s">
        <v>652</v>
      </c>
      <c r="F1244" s="740" t="s">
        <v>2779</v>
      </c>
      <c r="G1244" s="739" t="s">
        <v>660</v>
      </c>
      <c r="H1244" s="739" t="s">
        <v>804</v>
      </c>
      <c r="I1244" s="739" t="s">
        <v>805</v>
      </c>
      <c r="J1244" s="739" t="s">
        <v>806</v>
      </c>
      <c r="K1244" s="739" t="s">
        <v>807</v>
      </c>
      <c r="L1244" s="741">
        <v>45.280000000000008</v>
      </c>
      <c r="M1244" s="741">
        <v>2</v>
      </c>
      <c r="N1244" s="742">
        <v>90.560000000000016</v>
      </c>
    </row>
    <row r="1245" spans="1:14" ht="14.4" customHeight="1" x14ac:dyDescent="0.3">
      <c r="A1245" s="737" t="s">
        <v>606</v>
      </c>
      <c r="B1245" s="738" t="s">
        <v>2778</v>
      </c>
      <c r="C1245" s="739" t="s">
        <v>649</v>
      </c>
      <c r="D1245" s="740" t="s">
        <v>650</v>
      </c>
      <c r="E1245" s="739" t="s">
        <v>652</v>
      </c>
      <c r="F1245" s="740" t="s">
        <v>2779</v>
      </c>
      <c r="G1245" s="739" t="s">
        <v>660</v>
      </c>
      <c r="H1245" s="739" t="s">
        <v>812</v>
      </c>
      <c r="I1245" s="739" t="s">
        <v>813</v>
      </c>
      <c r="J1245" s="739" t="s">
        <v>814</v>
      </c>
      <c r="K1245" s="739" t="s">
        <v>815</v>
      </c>
      <c r="L1245" s="741">
        <v>87.119999999999976</v>
      </c>
      <c r="M1245" s="741">
        <v>4</v>
      </c>
      <c r="N1245" s="742">
        <v>348.4799999999999</v>
      </c>
    </row>
    <row r="1246" spans="1:14" ht="14.4" customHeight="1" x14ac:dyDescent="0.3">
      <c r="A1246" s="737" t="s">
        <v>606</v>
      </c>
      <c r="B1246" s="738" t="s">
        <v>2778</v>
      </c>
      <c r="C1246" s="739" t="s">
        <v>649</v>
      </c>
      <c r="D1246" s="740" t="s">
        <v>650</v>
      </c>
      <c r="E1246" s="739" t="s">
        <v>652</v>
      </c>
      <c r="F1246" s="740" t="s">
        <v>2779</v>
      </c>
      <c r="G1246" s="739" t="s">
        <v>660</v>
      </c>
      <c r="H1246" s="739" t="s">
        <v>816</v>
      </c>
      <c r="I1246" s="739" t="s">
        <v>817</v>
      </c>
      <c r="J1246" s="739" t="s">
        <v>818</v>
      </c>
      <c r="K1246" s="739" t="s">
        <v>819</v>
      </c>
      <c r="L1246" s="741">
        <v>45.4</v>
      </c>
      <c r="M1246" s="741">
        <v>276</v>
      </c>
      <c r="N1246" s="742">
        <v>12530.4</v>
      </c>
    </row>
    <row r="1247" spans="1:14" ht="14.4" customHeight="1" x14ac:dyDescent="0.3">
      <c r="A1247" s="737" t="s">
        <v>606</v>
      </c>
      <c r="B1247" s="738" t="s">
        <v>2778</v>
      </c>
      <c r="C1247" s="739" t="s">
        <v>649</v>
      </c>
      <c r="D1247" s="740" t="s">
        <v>650</v>
      </c>
      <c r="E1247" s="739" t="s">
        <v>652</v>
      </c>
      <c r="F1247" s="740" t="s">
        <v>2779</v>
      </c>
      <c r="G1247" s="739" t="s">
        <v>660</v>
      </c>
      <c r="H1247" s="739" t="s">
        <v>1176</v>
      </c>
      <c r="I1247" s="739" t="s">
        <v>1177</v>
      </c>
      <c r="J1247" s="739" t="s">
        <v>1107</v>
      </c>
      <c r="K1247" s="739" t="s">
        <v>1178</v>
      </c>
      <c r="L1247" s="741">
        <v>37.400000000000006</v>
      </c>
      <c r="M1247" s="741">
        <v>1</v>
      </c>
      <c r="N1247" s="742">
        <v>37.400000000000006</v>
      </c>
    </row>
    <row r="1248" spans="1:14" ht="14.4" customHeight="1" x14ac:dyDescent="0.3">
      <c r="A1248" s="737" t="s">
        <v>606</v>
      </c>
      <c r="B1248" s="738" t="s">
        <v>2778</v>
      </c>
      <c r="C1248" s="739" t="s">
        <v>649</v>
      </c>
      <c r="D1248" s="740" t="s">
        <v>650</v>
      </c>
      <c r="E1248" s="739" t="s">
        <v>652</v>
      </c>
      <c r="F1248" s="740" t="s">
        <v>2779</v>
      </c>
      <c r="G1248" s="739" t="s">
        <v>660</v>
      </c>
      <c r="H1248" s="739" t="s">
        <v>2151</v>
      </c>
      <c r="I1248" s="739" t="s">
        <v>2152</v>
      </c>
      <c r="J1248" s="739" t="s">
        <v>818</v>
      </c>
      <c r="K1248" s="739" t="s">
        <v>826</v>
      </c>
      <c r="L1248" s="741">
        <v>37.31</v>
      </c>
      <c r="M1248" s="741">
        <v>20</v>
      </c>
      <c r="N1248" s="742">
        <v>746.2</v>
      </c>
    </row>
    <row r="1249" spans="1:14" ht="14.4" customHeight="1" x14ac:dyDescent="0.3">
      <c r="A1249" s="737" t="s">
        <v>606</v>
      </c>
      <c r="B1249" s="738" t="s">
        <v>2778</v>
      </c>
      <c r="C1249" s="739" t="s">
        <v>649</v>
      </c>
      <c r="D1249" s="740" t="s">
        <v>650</v>
      </c>
      <c r="E1249" s="739" t="s">
        <v>652</v>
      </c>
      <c r="F1249" s="740" t="s">
        <v>2779</v>
      </c>
      <c r="G1249" s="739" t="s">
        <v>660</v>
      </c>
      <c r="H1249" s="739" t="s">
        <v>823</v>
      </c>
      <c r="I1249" s="739" t="s">
        <v>824</v>
      </c>
      <c r="J1249" s="739" t="s">
        <v>825</v>
      </c>
      <c r="K1249" s="739" t="s">
        <v>826</v>
      </c>
      <c r="L1249" s="741">
        <v>18.8</v>
      </c>
      <c r="M1249" s="741">
        <v>20</v>
      </c>
      <c r="N1249" s="742">
        <v>376</v>
      </c>
    </row>
    <row r="1250" spans="1:14" ht="14.4" customHeight="1" x14ac:dyDescent="0.3">
      <c r="A1250" s="737" t="s">
        <v>606</v>
      </c>
      <c r="B1250" s="738" t="s">
        <v>2778</v>
      </c>
      <c r="C1250" s="739" t="s">
        <v>649</v>
      </c>
      <c r="D1250" s="740" t="s">
        <v>650</v>
      </c>
      <c r="E1250" s="739" t="s">
        <v>652</v>
      </c>
      <c r="F1250" s="740" t="s">
        <v>2779</v>
      </c>
      <c r="G1250" s="739" t="s">
        <v>660</v>
      </c>
      <c r="H1250" s="739" t="s">
        <v>1550</v>
      </c>
      <c r="I1250" s="739" t="s">
        <v>1551</v>
      </c>
      <c r="J1250" s="739" t="s">
        <v>1552</v>
      </c>
      <c r="K1250" s="739"/>
      <c r="L1250" s="741">
        <v>123.77999999999999</v>
      </c>
      <c r="M1250" s="741">
        <v>1</v>
      </c>
      <c r="N1250" s="742">
        <v>123.77999999999999</v>
      </c>
    </row>
    <row r="1251" spans="1:14" ht="14.4" customHeight="1" x14ac:dyDescent="0.3">
      <c r="A1251" s="737" t="s">
        <v>606</v>
      </c>
      <c r="B1251" s="738" t="s">
        <v>2778</v>
      </c>
      <c r="C1251" s="739" t="s">
        <v>649</v>
      </c>
      <c r="D1251" s="740" t="s">
        <v>650</v>
      </c>
      <c r="E1251" s="739" t="s">
        <v>652</v>
      </c>
      <c r="F1251" s="740" t="s">
        <v>2779</v>
      </c>
      <c r="G1251" s="739" t="s">
        <v>660</v>
      </c>
      <c r="H1251" s="739" t="s">
        <v>832</v>
      </c>
      <c r="I1251" s="739" t="s">
        <v>714</v>
      </c>
      <c r="J1251" s="739" t="s">
        <v>833</v>
      </c>
      <c r="K1251" s="739"/>
      <c r="L1251" s="741">
        <v>118.20600911089173</v>
      </c>
      <c r="M1251" s="741">
        <v>10</v>
      </c>
      <c r="N1251" s="742">
        <v>1182.0600911089173</v>
      </c>
    </row>
    <row r="1252" spans="1:14" ht="14.4" customHeight="1" x14ac:dyDescent="0.3">
      <c r="A1252" s="737" t="s">
        <v>606</v>
      </c>
      <c r="B1252" s="738" t="s">
        <v>2778</v>
      </c>
      <c r="C1252" s="739" t="s">
        <v>649</v>
      </c>
      <c r="D1252" s="740" t="s">
        <v>650</v>
      </c>
      <c r="E1252" s="739" t="s">
        <v>652</v>
      </c>
      <c r="F1252" s="740" t="s">
        <v>2779</v>
      </c>
      <c r="G1252" s="739" t="s">
        <v>660</v>
      </c>
      <c r="H1252" s="739" t="s">
        <v>1182</v>
      </c>
      <c r="I1252" s="739" t="s">
        <v>1183</v>
      </c>
      <c r="J1252" s="739" t="s">
        <v>1184</v>
      </c>
      <c r="K1252" s="739" t="s">
        <v>1185</v>
      </c>
      <c r="L1252" s="741">
        <v>85.009999999999991</v>
      </c>
      <c r="M1252" s="741">
        <v>2</v>
      </c>
      <c r="N1252" s="742">
        <v>170.01999999999998</v>
      </c>
    </row>
    <row r="1253" spans="1:14" ht="14.4" customHeight="1" x14ac:dyDescent="0.3">
      <c r="A1253" s="737" t="s">
        <v>606</v>
      </c>
      <c r="B1253" s="738" t="s">
        <v>2778</v>
      </c>
      <c r="C1253" s="739" t="s">
        <v>649</v>
      </c>
      <c r="D1253" s="740" t="s">
        <v>650</v>
      </c>
      <c r="E1253" s="739" t="s">
        <v>652</v>
      </c>
      <c r="F1253" s="740" t="s">
        <v>2779</v>
      </c>
      <c r="G1253" s="739" t="s">
        <v>660</v>
      </c>
      <c r="H1253" s="739" t="s">
        <v>2757</v>
      </c>
      <c r="I1253" s="739" t="s">
        <v>2758</v>
      </c>
      <c r="J1253" s="739" t="s">
        <v>2759</v>
      </c>
      <c r="K1253" s="739" t="s">
        <v>1290</v>
      </c>
      <c r="L1253" s="741">
        <v>88.119999999999948</v>
      </c>
      <c r="M1253" s="741">
        <v>3</v>
      </c>
      <c r="N1253" s="742">
        <v>264.35999999999984</v>
      </c>
    </row>
    <row r="1254" spans="1:14" ht="14.4" customHeight="1" x14ac:dyDescent="0.3">
      <c r="A1254" s="737" t="s">
        <v>606</v>
      </c>
      <c r="B1254" s="738" t="s">
        <v>2778</v>
      </c>
      <c r="C1254" s="739" t="s">
        <v>649</v>
      </c>
      <c r="D1254" s="740" t="s">
        <v>650</v>
      </c>
      <c r="E1254" s="739" t="s">
        <v>652</v>
      </c>
      <c r="F1254" s="740" t="s">
        <v>2779</v>
      </c>
      <c r="G1254" s="739" t="s">
        <v>660</v>
      </c>
      <c r="H1254" s="739" t="s">
        <v>1553</v>
      </c>
      <c r="I1254" s="739" t="s">
        <v>1554</v>
      </c>
      <c r="J1254" s="739" t="s">
        <v>1555</v>
      </c>
      <c r="K1254" s="739" t="s">
        <v>1556</v>
      </c>
      <c r="L1254" s="741">
        <v>89.67</v>
      </c>
      <c r="M1254" s="741">
        <v>2</v>
      </c>
      <c r="N1254" s="742">
        <v>179.34</v>
      </c>
    </row>
    <row r="1255" spans="1:14" ht="14.4" customHeight="1" x14ac:dyDescent="0.3">
      <c r="A1255" s="737" t="s">
        <v>606</v>
      </c>
      <c r="B1255" s="738" t="s">
        <v>2778</v>
      </c>
      <c r="C1255" s="739" t="s">
        <v>649</v>
      </c>
      <c r="D1255" s="740" t="s">
        <v>650</v>
      </c>
      <c r="E1255" s="739" t="s">
        <v>652</v>
      </c>
      <c r="F1255" s="740" t="s">
        <v>2779</v>
      </c>
      <c r="G1255" s="739" t="s">
        <v>660</v>
      </c>
      <c r="H1255" s="739" t="s">
        <v>1217</v>
      </c>
      <c r="I1255" s="739" t="s">
        <v>714</v>
      </c>
      <c r="J1255" s="739" t="s">
        <v>1218</v>
      </c>
      <c r="K1255" s="739"/>
      <c r="L1255" s="741">
        <v>176.07571428571424</v>
      </c>
      <c r="M1255" s="741">
        <v>7</v>
      </c>
      <c r="N1255" s="742">
        <v>1232.5299999999997</v>
      </c>
    </row>
    <row r="1256" spans="1:14" ht="14.4" customHeight="1" x14ac:dyDescent="0.3">
      <c r="A1256" s="737" t="s">
        <v>606</v>
      </c>
      <c r="B1256" s="738" t="s">
        <v>2778</v>
      </c>
      <c r="C1256" s="739" t="s">
        <v>649</v>
      </c>
      <c r="D1256" s="740" t="s">
        <v>650</v>
      </c>
      <c r="E1256" s="739" t="s">
        <v>652</v>
      </c>
      <c r="F1256" s="740" t="s">
        <v>2779</v>
      </c>
      <c r="G1256" s="739" t="s">
        <v>660</v>
      </c>
      <c r="H1256" s="739" t="s">
        <v>1594</v>
      </c>
      <c r="I1256" s="739" t="s">
        <v>1594</v>
      </c>
      <c r="J1256" s="739" t="s">
        <v>1595</v>
      </c>
      <c r="K1256" s="739" t="s">
        <v>741</v>
      </c>
      <c r="L1256" s="741">
        <v>95.889999999999986</v>
      </c>
      <c r="M1256" s="741">
        <v>1</v>
      </c>
      <c r="N1256" s="742">
        <v>95.889999999999986</v>
      </c>
    </row>
    <row r="1257" spans="1:14" ht="14.4" customHeight="1" x14ac:dyDescent="0.3">
      <c r="A1257" s="737" t="s">
        <v>606</v>
      </c>
      <c r="B1257" s="738" t="s">
        <v>2778</v>
      </c>
      <c r="C1257" s="739" t="s">
        <v>649</v>
      </c>
      <c r="D1257" s="740" t="s">
        <v>650</v>
      </c>
      <c r="E1257" s="739" t="s">
        <v>652</v>
      </c>
      <c r="F1257" s="740" t="s">
        <v>2779</v>
      </c>
      <c r="G1257" s="739" t="s">
        <v>660</v>
      </c>
      <c r="H1257" s="739" t="s">
        <v>847</v>
      </c>
      <c r="I1257" s="739" t="s">
        <v>714</v>
      </c>
      <c r="J1257" s="739" t="s">
        <v>848</v>
      </c>
      <c r="K1257" s="739"/>
      <c r="L1257" s="741">
        <v>140.91000000000003</v>
      </c>
      <c r="M1257" s="741">
        <v>2</v>
      </c>
      <c r="N1257" s="742">
        <v>281.82000000000005</v>
      </c>
    </row>
    <row r="1258" spans="1:14" ht="14.4" customHeight="1" x14ac:dyDescent="0.3">
      <c r="A1258" s="737" t="s">
        <v>606</v>
      </c>
      <c r="B1258" s="738" t="s">
        <v>2778</v>
      </c>
      <c r="C1258" s="739" t="s">
        <v>649</v>
      </c>
      <c r="D1258" s="740" t="s">
        <v>650</v>
      </c>
      <c r="E1258" s="739" t="s">
        <v>652</v>
      </c>
      <c r="F1258" s="740" t="s">
        <v>2779</v>
      </c>
      <c r="G1258" s="739" t="s">
        <v>660</v>
      </c>
      <c r="H1258" s="739" t="s">
        <v>855</v>
      </c>
      <c r="I1258" s="739" t="s">
        <v>855</v>
      </c>
      <c r="J1258" s="739" t="s">
        <v>856</v>
      </c>
      <c r="K1258" s="739" t="s">
        <v>857</v>
      </c>
      <c r="L1258" s="741">
        <v>49.710000000000015</v>
      </c>
      <c r="M1258" s="741">
        <v>6</v>
      </c>
      <c r="N1258" s="742">
        <v>298.2600000000001</v>
      </c>
    </row>
    <row r="1259" spans="1:14" ht="14.4" customHeight="1" x14ac:dyDescent="0.3">
      <c r="A1259" s="737" t="s">
        <v>606</v>
      </c>
      <c r="B1259" s="738" t="s">
        <v>2778</v>
      </c>
      <c r="C1259" s="739" t="s">
        <v>649</v>
      </c>
      <c r="D1259" s="740" t="s">
        <v>650</v>
      </c>
      <c r="E1259" s="739" t="s">
        <v>652</v>
      </c>
      <c r="F1259" s="740" t="s">
        <v>2779</v>
      </c>
      <c r="G1259" s="739" t="s">
        <v>660</v>
      </c>
      <c r="H1259" s="739" t="s">
        <v>1612</v>
      </c>
      <c r="I1259" s="739" t="s">
        <v>1612</v>
      </c>
      <c r="J1259" s="739" t="s">
        <v>1613</v>
      </c>
      <c r="K1259" s="739" t="s">
        <v>1614</v>
      </c>
      <c r="L1259" s="741">
        <v>47.61</v>
      </c>
      <c r="M1259" s="741">
        <v>1</v>
      </c>
      <c r="N1259" s="742">
        <v>47.61</v>
      </c>
    </row>
    <row r="1260" spans="1:14" ht="14.4" customHeight="1" x14ac:dyDescent="0.3">
      <c r="A1260" s="737" t="s">
        <v>606</v>
      </c>
      <c r="B1260" s="738" t="s">
        <v>2778</v>
      </c>
      <c r="C1260" s="739" t="s">
        <v>649</v>
      </c>
      <c r="D1260" s="740" t="s">
        <v>650</v>
      </c>
      <c r="E1260" s="739" t="s">
        <v>652</v>
      </c>
      <c r="F1260" s="740" t="s">
        <v>2779</v>
      </c>
      <c r="G1260" s="739" t="s">
        <v>660</v>
      </c>
      <c r="H1260" s="739" t="s">
        <v>863</v>
      </c>
      <c r="I1260" s="739" t="s">
        <v>863</v>
      </c>
      <c r="J1260" s="739" t="s">
        <v>864</v>
      </c>
      <c r="K1260" s="739" t="s">
        <v>865</v>
      </c>
      <c r="L1260" s="741">
        <v>49.710000000000015</v>
      </c>
      <c r="M1260" s="741">
        <v>3</v>
      </c>
      <c r="N1260" s="742">
        <v>149.13000000000005</v>
      </c>
    </row>
    <row r="1261" spans="1:14" ht="14.4" customHeight="1" x14ac:dyDescent="0.3">
      <c r="A1261" s="737" t="s">
        <v>606</v>
      </c>
      <c r="B1261" s="738" t="s">
        <v>2778</v>
      </c>
      <c r="C1261" s="739" t="s">
        <v>649</v>
      </c>
      <c r="D1261" s="740" t="s">
        <v>650</v>
      </c>
      <c r="E1261" s="739" t="s">
        <v>652</v>
      </c>
      <c r="F1261" s="740" t="s">
        <v>2779</v>
      </c>
      <c r="G1261" s="739" t="s">
        <v>660</v>
      </c>
      <c r="H1261" s="739" t="s">
        <v>1615</v>
      </c>
      <c r="I1261" s="739" t="s">
        <v>714</v>
      </c>
      <c r="J1261" s="739" t="s">
        <v>1616</v>
      </c>
      <c r="K1261" s="739"/>
      <c r="L1261" s="741">
        <v>1219.6199999999999</v>
      </c>
      <c r="M1261" s="741">
        <v>2</v>
      </c>
      <c r="N1261" s="742">
        <v>2439.2399999999998</v>
      </c>
    </row>
    <row r="1262" spans="1:14" ht="14.4" customHeight="1" x14ac:dyDescent="0.3">
      <c r="A1262" s="737" t="s">
        <v>606</v>
      </c>
      <c r="B1262" s="738" t="s">
        <v>2778</v>
      </c>
      <c r="C1262" s="739" t="s">
        <v>649</v>
      </c>
      <c r="D1262" s="740" t="s">
        <v>650</v>
      </c>
      <c r="E1262" s="739" t="s">
        <v>652</v>
      </c>
      <c r="F1262" s="740" t="s">
        <v>2779</v>
      </c>
      <c r="G1262" s="739" t="s">
        <v>660</v>
      </c>
      <c r="H1262" s="739" t="s">
        <v>1619</v>
      </c>
      <c r="I1262" s="739" t="s">
        <v>1619</v>
      </c>
      <c r="J1262" s="739" t="s">
        <v>1620</v>
      </c>
      <c r="K1262" s="739" t="s">
        <v>1621</v>
      </c>
      <c r="L1262" s="741">
        <v>100.60000000000002</v>
      </c>
      <c r="M1262" s="741">
        <v>1</v>
      </c>
      <c r="N1262" s="742">
        <v>100.60000000000002</v>
      </c>
    </row>
    <row r="1263" spans="1:14" ht="14.4" customHeight="1" x14ac:dyDescent="0.3">
      <c r="A1263" s="737" t="s">
        <v>606</v>
      </c>
      <c r="B1263" s="738" t="s">
        <v>2778</v>
      </c>
      <c r="C1263" s="739" t="s">
        <v>649</v>
      </c>
      <c r="D1263" s="740" t="s">
        <v>650</v>
      </c>
      <c r="E1263" s="739" t="s">
        <v>652</v>
      </c>
      <c r="F1263" s="740" t="s">
        <v>2779</v>
      </c>
      <c r="G1263" s="739" t="s">
        <v>660</v>
      </c>
      <c r="H1263" s="739" t="s">
        <v>2760</v>
      </c>
      <c r="I1263" s="739" t="s">
        <v>714</v>
      </c>
      <c r="J1263" s="739" t="s">
        <v>2761</v>
      </c>
      <c r="K1263" s="739" t="s">
        <v>2762</v>
      </c>
      <c r="L1263" s="741">
        <v>115.43</v>
      </c>
      <c r="M1263" s="741">
        <v>2</v>
      </c>
      <c r="N1263" s="742">
        <v>230.86</v>
      </c>
    </row>
    <row r="1264" spans="1:14" ht="14.4" customHeight="1" x14ac:dyDescent="0.3">
      <c r="A1264" s="737" t="s">
        <v>606</v>
      </c>
      <c r="B1264" s="738" t="s">
        <v>2778</v>
      </c>
      <c r="C1264" s="739" t="s">
        <v>649</v>
      </c>
      <c r="D1264" s="740" t="s">
        <v>650</v>
      </c>
      <c r="E1264" s="739" t="s">
        <v>652</v>
      </c>
      <c r="F1264" s="740" t="s">
        <v>2779</v>
      </c>
      <c r="G1264" s="739" t="s">
        <v>660</v>
      </c>
      <c r="H1264" s="739" t="s">
        <v>2763</v>
      </c>
      <c r="I1264" s="739" t="s">
        <v>2763</v>
      </c>
      <c r="J1264" s="739" t="s">
        <v>2764</v>
      </c>
      <c r="K1264" s="739" t="s">
        <v>2765</v>
      </c>
      <c r="L1264" s="741">
        <v>71.29000000000002</v>
      </c>
      <c r="M1264" s="741">
        <v>3</v>
      </c>
      <c r="N1264" s="742">
        <v>213.87000000000006</v>
      </c>
    </row>
    <row r="1265" spans="1:14" ht="14.4" customHeight="1" x14ac:dyDescent="0.3">
      <c r="A1265" s="737" t="s">
        <v>606</v>
      </c>
      <c r="B1265" s="738" t="s">
        <v>2778</v>
      </c>
      <c r="C1265" s="739" t="s">
        <v>649</v>
      </c>
      <c r="D1265" s="740" t="s">
        <v>650</v>
      </c>
      <c r="E1265" s="739" t="s">
        <v>652</v>
      </c>
      <c r="F1265" s="740" t="s">
        <v>2779</v>
      </c>
      <c r="G1265" s="739" t="s">
        <v>871</v>
      </c>
      <c r="H1265" s="739" t="s">
        <v>872</v>
      </c>
      <c r="I1265" s="739" t="s">
        <v>873</v>
      </c>
      <c r="J1265" s="739" t="s">
        <v>874</v>
      </c>
      <c r="K1265" s="739" t="s">
        <v>875</v>
      </c>
      <c r="L1265" s="741">
        <v>56.88</v>
      </c>
      <c r="M1265" s="741">
        <v>14</v>
      </c>
      <c r="N1265" s="742">
        <v>796.32</v>
      </c>
    </row>
    <row r="1266" spans="1:14" ht="14.4" customHeight="1" x14ac:dyDescent="0.3">
      <c r="A1266" s="737" t="s">
        <v>606</v>
      </c>
      <c r="B1266" s="738" t="s">
        <v>2778</v>
      </c>
      <c r="C1266" s="739" t="s">
        <v>649</v>
      </c>
      <c r="D1266" s="740" t="s">
        <v>650</v>
      </c>
      <c r="E1266" s="739" t="s">
        <v>652</v>
      </c>
      <c r="F1266" s="740" t="s">
        <v>2779</v>
      </c>
      <c r="G1266" s="739" t="s">
        <v>871</v>
      </c>
      <c r="H1266" s="739" t="s">
        <v>1234</v>
      </c>
      <c r="I1266" s="739" t="s">
        <v>1235</v>
      </c>
      <c r="J1266" s="739" t="s">
        <v>1236</v>
      </c>
      <c r="K1266" s="739" t="s">
        <v>1237</v>
      </c>
      <c r="L1266" s="741">
        <v>60.429999999999986</v>
      </c>
      <c r="M1266" s="741">
        <v>10</v>
      </c>
      <c r="N1266" s="742">
        <v>604.29999999999984</v>
      </c>
    </row>
    <row r="1267" spans="1:14" ht="14.4" customHeight="1" x14ac:dyDescent="0.3">
      <c r="A1267" s="737" t="s">
        <v>606</v>
      </c>
      <c r="B1267" s="738" t="s">
        <v>2778</v>
      </c>
      <c r="C1267" s="739" t="s">
        <v>649</v>
      </c>
      <c r="D1267" s="740" t="s">
        <v>650</v>
      </c>
      <c r="E1267" s="739" t="s">
        <v>652</v>
      </c>
      <c r="F1267" s="740" t="s">
        <v>2779</v>
      </c>
      <c r="G1267" s="739" t="s">
        <v>871</v>
      </c>
      <c r="H1267" s="739" t="s">
        <v>1238</v>
      </c>
      <c r="I1267" s="739" t="s">
        <v>1239</v>
      </c>
      <c r="J1267" s="739" t="s">
        <v>874</v>
      </c>
      <c r="K1267" s="739" t="s">
        <v>1240</v>
      </c>
      <c r="L1267" s="741">
        <v>44.59</v>
      </c>
      <c r="M1267" s="741">
        <v>1</v>
      </c>
      <c r="N1267" s="742">
        <v>44.59</v>
      </c>
    </row>
    <row r="1268" spans="1:14" ht="14.4" customHeight="1" x14ac:dyDescent="0.3">
      <c r="A1268" s="737" t="s">
        <v>606</v>
      </c>
      <c r="B1268" s="738" t="s">
        <v>2778</v>
      </c>
      <c r="C1268" s="739" t="s">
        <v>649</v>
      </c>
      <c r="D1268" s="740" t="s">
        <v>650</v>
      </c>
      <c r="E1268" s="739" t="s">
        <v>652</v>
      </c>
      <c r="F1268" s="740" t="s">
        <v>2779</v>
      </c>
      <c r="G1268" s="739" t="s">
        <v>871</v>
      </c>
      <c r="H1268" s="739" t="s">
        <v>1630</v>
      </c>
      <c r="I1268" s="739" t="s">
        <v>1631</v>
      </c>
      <c r="J1268" s="739" t="s">
        <v>1632</v>
      </c>
      <c r="K1268" s="739" t="s">
        <v>1633</v>
      </c>
      <c r="L1268" s="741">
        <v>101.09000000000006</v>
      </c>
      <c r="M1268" s="741">
        <v>1</v>
      </c>
      <c r="N1268" s="742">
        <v>101.09000000000006</v>
      </c>
    </row>
    <row r="1269" spans="1:14" ht="14.4" customHeight="1" x14ac:dyDescent="0.3">
      <c r="A1269" s="737" t="s">
        <v>606</v>
      </c>
      <c r="B1269" s="738" t="s">
        <v>2778</v>
      </c>
      <c r="C1269" s="739" t="s">
        <v>649</v>
      </c>
      <c r="D1269" s="740" t="s">
        <v>650</v>
      </c>
      <c r="E1269" s="739" t="s">
        <v>652</v>
      </c>
      <c r="F1269" s="740" t="s">
        <v>2779</v>
      </c>
      <c r="G1269" s="739" t="s">
        <v>871</v>
      </c>
      <c r="H1269" s="739" t="s">
        <v>2277</v>
      </c>
      <c r="I1269" s="739" t="s">
        <v>2278</v>
      </c>
      <c r="J1269" s="739" t="s">
        <v>2279</v>
      </c>
      <c r="K1269" s="739" t="s">
        <v>2280</v>
      </c>
      <c r="L1269" s="741">
        <v>92.169999999999987</v>
      </c>
      <c r="M1269" s="741">
        <v>1</v>
      </c>
      <c r="N1269" s="742">
        <v>92.169999999999987</v>
      </c>
    </row>
    <row r="1270" spans="1:14" ht="14.4" customHeight="1" x14ac:dyDescent="0.3">
      <c r="A1270" s="737" t="s">
        <v>606</v>
      </c>
      <c r="B1270" s="738" t="s">
        <v>2778</v>
      </c>
      <c r="C1270" s="739" t="s">
        <v>649</v>
      </c>
      <c r="D1270" s="740" t="s">
        <v>650</v>
      </c>
      <c r="E1270" s="739" t="s">
        <v>652</v>
      </c>
      <c r="F1270" s="740" t="s">
        <v>2779</v>
      </c>
      <c r="G1270" s="739" t="s">
        <v>871</v>
      </c>
      <c r="H1270" s="739" t="s">
        <v>2766</v>
      </c>
      <c r="I1270" s="739" t="s">
        <v>2767</v>
      </c>
      <c r="J1270" s="739" t="s">
        <v>2768</v>
      </c>
      <c r="K1270" s="739" t="s">
        <v>2769</v>
      </c>
      <c r="L1270" s="741">
        <v>126.89</v>
      </c>
      <c r="M1270" s="741">
        <v>1</v>
      </c>
      <c r="N1270" s="742">
        <v>126.89</v>
      </c>
    </row>
    <row r="1271" spans="1:14" ht="14.4" customHeight="1" x14ac:dyDescent="0.3">
      <c r="A1271" s="737" t="s">
        <v>606</v>
      </c>
      <c r="B1271" s="738" t="s">
        <v>2778</v>
      </c>
      <c r="C1271" s="739" t="s">
        <v>649</v>
      </c>
      <c r="D1271" s="740" t="s">
        <v>650</v>
      </c>
      <c r="E1271" s="739" t="s">
        <v>652</v>
      </c>
      <c r="F1271" s="740" t="s">
        <v>2779</v>
      </c>
      <c r="G1271" s="739" t="s">
        <v>871</v>
      </c>
      <c r="H1271" s="739" t="s">
        <v>1253</v>
      </c>
      <c r="I1271" s="739" t="s">
        <v>1254</v>
      </c>
      <c r="J1271" s="739" t="s">
        <v>1255</v>
      </c>
      <c r="K1271" s="739" t="s">
        <v>1256</v>
      </c>
      <c r="L1271" s="741">
        <v>325.15999999999997</v>
      </c>
      <c r="M1271" s="741">
        <v>2</v>
      </c>
      <c r="N1271" s="742">
        <v>650.31999999999994</v>
      </c>
    </row>
    <row r="1272" spans="1:14" ht="14.4" customHeight="1" x14ac:dyDescent="0.3">
      <c r="A1272" s="737" t="s">
        <v>606</v>
      </c>
      <c r="B1272" s="738" t="s">
        <v>2778</v>
      </c>
      <c r="C1272" s="739" t="s">
        <v>649</v>
      </c>
      <c r="D1272" s="740" t="s">
        <v>650</v>
      </c>
      <c r="E1272" s="739" t="s">
        <v>652</v>
      </c>
      <c r="F1272" s="740" t="s">
        <v>2779</v>
      </c>
      <c r="G1272" s="739" t="s">
        <v>871</v>
      </c>
      <c r="H1272" s="739" t="s">
        <v>1257</v>
      </c>
      <c r="I1272" s="739" t="s">
        <v>1258</v>
      </c>
      <c r="J1272" s="739" t="s">
        <v>1259</v>
      </c>
      <c r="K1272" s="739" t="s">
        <v>1260</v>
      </c>
      <c r="L1272" s="741">
        <v>90.38</v>
      </c>
      <c r="M1272" s="741">
        <v>14</v>
      </c>
      <c r="N1272" s="742">
        <v>1265.32</v>
      </c>
    </row>
    <row r="1273" spans="1:14" ht="14.4" customHeight="1" x14ac:dyDescent="0.3">
      <c r="A1273" s="737" t="s">
        <v>606</v>
      </c>
      <c r="B1273" s="738" t="s">
        <v>2778</v>
      </c>
      <c r="C1273" s="739" t="s">
        <v>649</v>
      </c>
      <c r="D1273" s="740" t="s">
        <v>650</v>
      </c>
      <c r="E1273" s="739" t="s">
        <v>652</v>
      </c>
      <c r="F1273" s="740" t="s">
        <v>2779</v>
      </c>
      <c r="G1273" s="739" t="s">
        <v>871</v>
      </c>
      <c r="H1273" s="739" t="s">
        <v>1650</v>
      </c>
      <c r="I1273" s="739" t="s">
        <v>1651</v>
      </c>
      <c r="J1273" s="739" t="s">
        <v>1652</v>
      </c>
      <c r="K1273" s="739" t="s">
        <v>1653</v>
      </c>
      <c r="L1273" s="741">
        <v>40.410000000000011</v>
      </c>
      <c r="M1273" s="741">
        <v>1</v>
      </c>
      <c r="N1273" s="742">
        <v>40.410000000000011</v>
      </c>
    </row>
    <row r="1274" spans="1:14" ht="14.4" customHeight="1" x14ac:dyDescent="0.3">
      <c r="A1274" s="737" t="s">
        <v>606</v>
      </c>
      <c r="B1274" s="738" t="s">
        <v>2778</v>
      </c>
      <c r="C1274" s="739" t="s">
        <v>649</v>
      </c>
      <c r="D1274" s="740" t="s">
        <v>650</v>
      </c>
      <c r="E1274" s="739" t="s">
        <v>652</v>
      </c>
      <c r="F1274" s="740" t="s">
        <v>2779</v>
      </c>
      <c r="G1274" s="739" t="s">
        <v>871</v>
      </c>
      <c r="H1274" s="739" t="s">
        <v>896</v>
      </c>
      <c r="I1274" s="739" t="s">
        <v>896</v>
      </c>
      <c r="J1274" s="739" t="s">
        <v>897</v>
      </c>
      <c r="K1274" s="739" t="s">
        <v>898</v>
      </c>
      <c r="L1274" s="741">
        <v>247.5</v>
      </c>
      <c r="M1274" s="741">
        <v>3</v>
      </c>
      <c r="N1274" s="742">
        <v>742.5</v>
      </c>
    </row>
    <row r="1275" spans="1:14" ht="14.4" customHeight="1" x14ac:dyDescent="0.3">
      <c r="A1275" s="737" t="s">
        <v>606</v>
      </c>
      <c r="B1275" s="738" t="s">
        <v>2778</v>
      </c>
      <c r="C1275" s="739" t="s">
        <v>649</v>
      </c>
      <c r="D1275" s="740" t="s">
        <v>650</v>
      </c>
      <c r="E1275" s="739" t="s">
        <v>652</v>
      </c>
      <c r="F1275" s="740" t="s">
        <v>2779</v>
      </c>
      <c r="G1275" s="739" t="s">
        <v>871</v>
      </c>
      <c r="H1275" s="739" t="s">
        <v>2298</v>
      </c>
      <c r="I1275" s="739" t="s">
        <v>2298</v>
      </c>
      <c r="J1275" s="739" t="s">
        <v>2299</v>
      </c>
      <c r="K1275" s="739" t="s">
        <v>2300</v>
      </c>
      <c r="L1275" s="741">
        <v>167.55999999999997</v>
      </c>
      <c r="M1275" s="741">
        <v>1</v>
      </c>
      <c r="N1275" s="742">
        <v>167.55999999999997</v>
      </c>
    </row>
    <row r="1276" spans="1:14" ht="14.4" customHeight="1" x14ac:dyDescent="0.3">
      <c r="A1276" s="737" t="s">
        <v>606</v>
      </c>
      <c r="B1276" s="738" t="s">
        <v>2778</v>
      </c>
      <c r="C1276" s="739" t="s">
        <v>649</v>
      </c>
      <c r="D1276" s="740" t="s">
        <v>650</v>
      </c>
      <c r="E1276" s="739" t="s">
        <v>652</v>
      </c>
      <c r="F1276" s="740" t="s">
        <v>2779</v>
      </c>
      <c r="G1276" s="739" t="s">
        <v>871</v>
      </c>
      <c r="H1276" s="739" t="s">
        <v>2646</v>
      </c>
      <c r="I1276" s="739" t="s">
        <v>2646</v>
      </c>
      <c r="J1276" s="739" t="s">
        <v>2647</v>
      </c>
      <c r="K1276" s="739" t="s">
        <v>2648</v>
      </c>
      <c r="L1276" s="741">
        <v>273.89999999999998</v>
      </c>
      <c r="M1276" s="741">
        <v>1</v>
      </c>
      <c r="N1276" s="742">
        <v>273.89999999999998</v>
      </c>
    </row>
    <row r="1277" spans="1:14" ht="14.4" customHeight="1" x14ac:dyDescent="0.3">
      <c r="A1277" s="737" t="s">
        <v>606</v>
      </c>
      <c r="B1277" s="738" t="s">
        <v>2778</v>
      </c>
      <c r="C1277" s="739" t="s">
        <v>649</v>
      </c>
      <c r="D1277" s="740" t="s">
        <v>650</v>
      </c>
      <c r="E1277" s="739" t="s">
        <v>652</v>
      </c>
      <c r="F1277" s="740" t="s">
        <v>2779</v>
      </c>
      <c r="G1277" s="739" t="s">
        <v>871</v>
      </c>
      <c r="H1277" s="739" t="s">
        <v>1667</v>
      </c>
      <c r="I1277" s="739" t="s">
        <v>1667</v>
      </c>
      <c r="J1277" s="739" t="s">
        <v>1668</v>
      </c>
      <c r="K1277" s="739" t="s">
        <v>1669</v>
      </c>
      <c r="L1277" s="741">
        <v>67.319999999999993</v>
      </c>
      <c r="M1277" s="741">
        <v>2</v>
      </c>
      <c r="N1277" s="742">
        <v>134.63999999999999</v>
      </c>
    </row>
    <row r="1278" spans="1:14" ht="14.4" customHeight="1" x14ac:dyDescent="0.3">
      <c r="A1278" s="737" t="s">
        <v>606</v>
      </c>
      <c r="B1278" s="738" t="s">
        <v>2778</v>
      </c>
      <c r="C1278" s="739" t="s">
        <v>649</v>
      </c>
      <c r="D1278" s="740" t="s">
        <v>650</v>
      </c>
      <c r="E1278" s="739" t="s">
        <v>902</v>
      </c>
      <c r="F1278" s="740" t="s">
        <v>2780</v>
      </c>
      <c r="G1278" s="739" t="s">
        <v>871</v>
      </c>
      <c r="H1278" s="739" t="s">
        <v>1264</v>
      </c>
      <c r="I1278" s="739" t="s">
        <v>1264</v>
      </c>
      <c r="J1278" s="739" t="s">
        <v>1265</v>
      </c>
      <c r="K1278" s="739" t="s">
        <v>1266</v>
      </c>
      <c r="L1278" s="741">
        <v>122.69000000000001</v>
      </c>
      <c r="M1278" s="741">
        <v>3</v>
      </c>
      <c r="N1278" s="742">
        <v>368.07000000000005</v>
      </c>
    </row>
    <row r="1279" spans="1:14" ht="14.4" customHeight="1" x14ac:dyDescent="0.3">
      <c r="A1279" s="737" t="s">
        <v>606</v>
      </c>
      <c r="B1279" s="738" t="s">
        <v>2778</v>
      </c>
      <c r="C1279" s="739" t="s">
        <v>649</v>
      </c>
      <c r="D1279" s="740" t="s">
        <v>650</v>
      </c>
      <c r="E1279" s="739" t="s">
        <v>902</v>
      </c>
      <c r="F1279" s="740" t="s">
        <v>2780</v>
      </c>
      <c r="G1279" s="739" t="s">
        <v>871</v>
      </c>
      <c r="H1279" s="739" t="s">
        <v>1267</v>
      </c>
      <c r="I1279" s="739" t="s">
        <v>1267</v>
      </c>
      <c r="J1279" s="739" t="s">
        <v>1268</v>
      </c>
      <c r="K1279" s="739" t="s">
        <v>1266</v>
      </c>
      <c r="L1279" s="741">
        <v>122.68999999999998</v>
      </c>
      <c r="M1279" s="741">
        <v>5</v>
      </c>
      <c r="N1279" s="742">
        <v>613.44999999999993</v>
      </c>
    </row>
    <row r="1280" spans="1:14" ht="14.4" customHeight="1" x14ac:dyDescent="0.3">
      <c r="A1280" s="737" t="s">
        <v>606</v>
      </c>
      <c r="B1280" s="738" t="s">
        <v>2778</v>
      </c>
      <c r="C1280" s="739" t="s">
        <v>649</v>
      </c>
      <c r="D1280" s="740" t="s">
        <v>650</v>
      </c>
      <c r="E1280" s="739" t="s">
        <v>902</v>
      </c>
      <c r="F1280" s="740" t="s">
        <v>2780</v>
      </c>
      <c r="G1280" s="739" t="s">
        <v>871</v>
      </c>
      <c r="H1280" s="739" t="s">
        <v>1269</v>
      </c>
      <c r="I1280" s="739" t="s">
        <v>1269</v>
      </c>
      <c r="J1280" s="739" t="s">
        <v>1270</v>
      </c>
      <c r="K1280" s="739" t="s">
        <v>1266</v>
      </c>
      <c r="L1280" s="741">
        <v>129.97</v>
      </c>
      <c r="M1280" s="741">
        <v>3</v>
      </c>
      <c r="N1280" s="742">
        <v>389.90999999999997</v>
      </c>
    </row>
    <row r="1281" spans="1:14" ht="14.4" customHeight="1" x14ac:dyDescent="0.3">
      <c r="A1281" s="737" t="s">
        <v>606</v>
      </c>
      <c r="B1281" s="738" t="s">
        <v>2778</v>
      </c>
      <c r="C1281" s="739" t="s">
        <v>649</v>
      </c>
      <c r="D1281" s="740" t="s">
        <v>650</v>
      </c>
      <c r="E1281" s="739" t="s">
        <v>902</v>
      </c>
      <c r="F1281" s="740" t="s">
        <v>2780</v>
      </c>
      <c r="G1281" s="739" t="s">
        <v>871</v>
      </c>
      <c r="H1281" s="739" t="s">
        <v>1271</v>
      </c>
      <c r="I1281" s="739" t="s">
        <v>1271</v>
      </c>
      <c r="J1281" s="739" t="s">
        <v>1272</v>
      </c>
      <c r="K1281" s="739" t="s">
        <v>1266</v>
      </c>
      <c r="L1281" s="741">
        <v>129.97</v>
      </c>
      <c r="M1281" s="741">
        <v>3</v>
      </c>
      <c r="N1281" s="742">
        <v>389.90999999999997</v>
      </c>
    </row>
    <row r="1282" spans="1:14" ht="14.4" customHeight="1" x14ac:dyDescent="0.3">
      <c r="A1282" s="737" t="s">
        <v>606</v>
      </c>
      <c r="B1282" s="738" t="s">
        <v>2778</v>
      </c>
      <c r="C1282" s="739" t="s">
        <v>649</v>
      </c>
      <c r="D1282" s="740" t="s">
        <v>650</v>
      </c>
      <c r="E1282" s="739" t="s">
        <v>946</v>
      </c>
      <c r="F1282" s="740" t="s">
        <v>2781</v>
      </c>
      <c r="G1282" s="739"/>
      <c r="H1282" s="739" t="s">
        <v>2666</v>
      </c>
      <c r="I1282" s="739" t="s">
        <v>2666</v>
      </c>
      <c r="J1282" s="739" t="s">
        <v>2667</v>
      </c>
      <c r="K1282" s="739" t="s">
        <v>2668</v>
      </c>
      <c r="L1282" s="741">
        <v>316.03000000000003</v>
      </c>
      <c r="M1282" s="741">
        <v>1</v>
      </c>
      <c r="N1282" s="742">
        <v>316.03000000000003</v>
      </c>
    </row>
    <row r="1283" spans="1:14" ht="14.4" customHeight="1" x14ac:dyDescent="0.3">
      <c r="A1283" s="737" t="s">
        <v>606</v>
      </c>
      <c r="B1283" s="738" t="s">
        <v>2778</v>
      </c>
      <c r="C1283" s="739" t="s">
        <v>649</v>
      </c>
      <c r="D1283" s="740" t="s">
        <v>650</v>
      </c>
      <c r="E1283" s="739" t="s">
        <v>946</v>
      </c>
      <c r="F1283" s="740" t="s">
        <v>2781</v>
      </c>
      <c r="G1283" s="739" t="s">
        <v>660</v>
      </c>
      <c r="H1283" s="739" t="s">
        <v>947</v>
      </c>
      <c r="I1283" s="739" t="s">
        <v>947</v>
      </c>
      <c r="J1283" s="739" t="s">
        <v>948</v>
      </c>
      <c r="K1283" s="739" t="s">
        <v>949</v>
      </c>
      <c r="L1283" s="741">
        <v>57.99</v>
      </c>
      <c r="M1283" s="741">
        <v>2.8000000000000003</v>
      </c>
      <c r="N1283" s="742">
        <v>162.37200000000001</v>
      </c>
    </row>
    <row r="1284" spans="1:14" ht="14.4" customHeight="1" x14ac:dyDescent="0.3">
      <c r="A1284" s="737" t="s">
        <v>606</v>
      </c>
      <c r="B1284" s="738" t="s">
        <v>2778</v>
      </c>
      <c r="C1284" s="739" t="s">
        <v>649</v>
      </c>
      <c r="D1284" s="740" t="s">
        <v>650</v>
      </c>
      <c r="E1284" s="739" t="s">
        <v>946</v>
      </c>
      <c r="F1284" s="740" t="s">
        <v>2781</v>
      </c>
      <c r="G1284" s="739" t="s">
        <v>660</v>
      </c>
      <c r="H1284" s="739" t="s">
        <v>950</v>
      </c>
      <c r="I1284" s="739" t="s">
        <v>951</v>
      </c>
      <c r="J1284" s="739" t="s">
        <v>952</v>
      </c>
      <c r="K1284" s="739" t="s">
        <v>685</v>
      </c>
      <c r="L1284" s="741">
        <v>67.739999999999981</v>
      </c>
      <c r="M1284" s="741">
        <v>5</v>
      </c>
      <c r="N1284" s="742">
        <v>338.69999999999987</v>
      </c>
    </row>
    <row r="1285" spans="1:14" ht="14.4" customHeight="1" x14ac:dyDescent="0.3">
      <c r="A1285" s="737" t="s">
        <v>606</v>
      </c>
      <c r="B1285" s="738" t="s">
        <v>2778</v>
      </c>
      <c r="C1285" s="739" t="s">
        <v>649</v>
      </c>
      <c r="D1285" s="740" t="s">
        <v>650</v>
      </c>
      <c r="E1285" s="739" t="s">
        <v>946</v>
      </c>
      <c r="F1285" s="740" t="s">
        <v>2781</v>
      </c>
      <c r="G1285" s="739" t="s">
        <v>660</v>
      </c>
      <c r="H1285" s="739" t="s">
        <v>1281</v>
      </c>
      <c r="I1285" s="739" t="s">
        <v>1282</v>
      </c>
      <c r="J1285" s="739" t="s">
        <v>1283</v>
      </c>
      <c r="K1285" s="739" t="s">
        <v>1284</v>
      </c>
      <c r="L1285" s="741">
        <v>31.889999999999993</v>
      </c>
      <c r="M1285" s="741">
        <v>5</v>
      </c>
      <c r="N1285" s="742">
        <v>159.44999999999996</v>
      </c>
    </row>
    <row r="1286" spans="1:14" ht="14.4" customHeight="1" x14ac:dyDescent="0.3">
      <c r="A1286" s="737" t="s">
        <v>606</v>
      </c>
      <c r="B1286" s="738" t="s">
        <v>2778</v>
      </c>
      <c r="C1286" s="739" t="s">
        <v>649</v>
      </c>
      <c r="D1286" s="740" t="s">
        <v>650</v>
      </c>
      <c r="E1286" s="739" t="s">
        <v>946</v>
      </c>
      <c r="F1286" s="740" t="s">
        <v>2781</v>
      </c>
      <c r="G1286" s="739" t="s">
        <v>660</v>
      </c>
      <c r="H1286" s="739" t="s">
        <v>1707</v>
      </c>
      <c r="I1286" s="739" t="s">
        <v>1708</v>
      </c>
      <c r="J1286" s="739" t="s">
        <v>1709</v>
      </c>
      <c r="K1286" s="739" t="s">
        <v>1710</v>
      </c>
      <c r="L1286" s="741">
        <v>126.95</v>
      </c>
      <c r="M1286" s="741">
        <v>2</v>
      </c>
      <c r="N1286" s="742">
        <v>253.9</v>
      </c>
    </row>
    <row r="1287" spans="1:14" ht="14.4" customHeight="1" x14ac:dyDescent="0.3">
      <c r="A1287" s="737" t="s">
        <v>606</v>
      </c>
      <c r="B1287" s="738" t="s">
        <v>2778</v>
      </c>
      <c r="C1287" s="739" t="s">
        <v>649</v>
      </c>
      <c r="D1287" s="740" t="s">
        <v>650</v>
      </c>
      <c r="E1287" s="739" t="s">
        <v>946</v>
      </c>
      <c r="F1287" s="740" t="s">
        <v>2781</v>
      </c>
      <c r="G1287" s="739" t="s">
        <v>660</v>
      </c>
      <c r="H1287" s="739" t="s">
        <v>2770</v>
      </c>
      <c r="I1287" s="739" t="s">
        <v>2771</v>
      </c>
      <c r="J1287" s="739" t="s">
        <v>2772</v>
      </c>
      <c r="K1287" s="739" t="s">
        <v>2773</v>
      </c>
      <c r="L1287" s="741">
        <v>234.06</v>
      </c>
      <c r="M1287" s="741">
        <v>2</v>
      </c>
      <c r="N1287" s="742">
        <v>468.12</v>
      </c>
    </row>
    <row r="1288" spans="1:14" ht="14.4" customHeight="1" x14ac:dyDescent="0.3">
      <c r="A1288" s="737" t="s">
        <v>606</v>
      </c>
      <c r="B1288" s="738" t="s">
        <v>2778</v>
      </c>
      <c r="C1288" s="739" t="s">
        <v>649</v>
      </c>
      <c r="D1288" s="740" t="s">
        <v>650</v>
      </c>
      <c r="E1288" s="739" t="s">
        <v>946</v>
      </c>
      <c r="F1288" s="740" t="s">
        <v>2781</v>
      </c>
      <c r="G1288" s="739" t="s">
        <v>660</v>
      </c>
      <c r="H1288" s="739" t="s">
        <v>2774</v>
      </c>
      <c r="I1288" s="739" t="s">
        <v>2775</v>
      </c>
      <c r="J1288" s="739" t="s">
        <v>2776</v>
      </c>
      <c r="K1288" s="739" t="s">
        <v>2777</v>
      </c>
      <c r="L1288" s="741">
        <v>35.049999999999976</v>
      </c>
      <c r="M1288" s="741">
        <v>2</v>
      </c>
      <c r="N1288" s="742">
        <v>70.099999999999952</v>
      </c>
    </row>
    <row r="1289" spans="1:14" ht="14.4" customHeight="1" x14ac:dyDescent="0.3">
      <c r="A1289" s="737" t="s">
        <v>606</v>
      </c>
      <c r="B1289" s="738" t="s">
        <v>2778</v>
      </c>
      <c r="C1289" s="739" t="s">
        <v>649</v>
      </c>
      <c r="D1289" s="740" t="s">
        <v>650</v>
      </c>
      <c r="E1289" s="739" t="s">
        <v>946</v>
      </c>
      <c r="F1289" s="740" t="s">
        <v>2781</v>
      </c>
      <c r="G1289" s="739" t="s">
        <v>660</v>
      </c>
      <c r="H1289" s="739" t="s">
        <v>1715</v>
      </c>
      <c r="I1289" s="739" t="s">
        <v>1716</v>
      </c>
      <c r="J1289" s="739" t="s">
        <v>1717</v>
      </c>
      <c r="K1289" s="739" t="s">
        <v>1718</v>
      </c>
      <c r="L1289" s="741">
        <v>674.31099999999992</v>
      </c>
      <c r="M1289" s="741">
        <v>0.15</v>
      </c>
      <c r="N1289" s="742">
        <v>101.14664999999998</v>
      </c>
    </row>
    <row r="1290" spans="1:14" ht="14.4" customHeight="1" x14ac:dyDescent="0.3">
      <c r="A1290" s="737" t="s">
        <v>606</v>
      </c>
      <c r="B1290" s="738" t="s">
        <v>2778</v>
      </c>
      <c r="C1290" s="739" t="s">
        <v>649</v>
      </c>
      <c r="D1290" s="740" t="s">
        <v>650</v>
      </c>
      <c r="E1290" s="739" t="s">
        <v>946</v>
      </c>
      <c r="F1290" s="740" t="s">
        <v>2781</v>
      </c>
      <c r="G1290" s="739" t="s">
        <v>660</v>
      </c>
      <c r="H1290" s="739" t="s">
        <v>1730</v>
      </c>
      <c r="I1290" s="739" t="s">
        <v>1731</v>
      </c>
      <c r="J1290" s="739" t="s">
        <v>1732</v>
      </c>
      <c r="K1290" s="739" t="s">
        <v>1733</v>
      </c>
      <c r="L1290" s="741">
        <v>72.709999999999965</v>
      </c>
      <c r="M1290" s="741">
        <v>1</v>
      </c>
      <c r="N1290" s="742">
        <v>72.709999999999965</v>
      </c>
    </row>
    <row r="1291" spans="1:14" ht="14.4" customHeight="1" x14ac:dyDescent="0.3">
      <c r="A1291" s="737" t="s">
        <v>606</v>
      </c>
      <c r="B1291" s="738" t="s">
        <v>2778</v>
      </c>
      <c r="C1291" s="739" t="s">
        <v>649</v>
      </c>
      <c r="D1291" s="740" t="s">
        <v>650</v>
      </c>
      <c r="E1291" s="739" t="s">
        <v>946</v>
      </c>
      <c r="F1291" s="740" t="s">
        <v>2781</v>
      </c>
      <c r="G1291" s="739" t="s">
        <v>660</v>
      </c>
      <c r="H1291" s="739" t="s">
        <v>965</v>
      </c>
      <c r="I1291" s="739" t="s">
        <v>965</v>
      </c>
      <c r="J1291" s="739" t="s">
        <v>966</v>
      </c>
      <c r="K1291" s="739" t="s">
        <v>967</v>
      </c>
      <c r="L1291" s="741">
        <v>179.56905560231664</v>
      </c>
      <c r="M1291" s="741">
        <v>10.6</v>
      </c>
      <c r="N1291" s="742">
        <v>1903.4319893845563</v>
      </c>
    </row>
    <row r="1292" spans="1:14" ht="14.4" customHeight="1" x14ac:dyDescent="0.3">
      <c r="A1292" s="737" t="s">
        <v>606</v>
      </c>
      <c r="B1292" s="738" t="s">
        <v>2778</v>
      </c>
      <c r="C1292" s="739" t="s">
        <v>649</v>
      </c>
      <c r="D1292" s="740" t="s">
        <v>650</v>
      </c>
      <c r="E1292" s="739" t="s">
        <v>946</v>
      </c>
      <c r="F1292" s="740" t="s">
        <v>2781</v>
      </c>
      <c r="G1292" s="739" t="s">
        <v>660</v>
      </c>
      <c r="H1292" s="739" t="s">
        <v>1294</v>
      </c>
      <c r="I1292" s="739" t="s">
        <v>1295</v>
      </c>
      <c r="J1292" s="739" t="s">
        <v>1296</v>
      </c>
      <c r="K1292" s="739" t="s">
        <v>1297</v>
      </c>
      <c r="L1292" s="741">
        <v>59.902640755687393</v>
      </c>
      <c r="M1292" s="741">
        <v>3</v>
      </c>
      <c r="N1292" s="742">
        <v>179.70792226706217</v>
      </c>
    </row>
    <row r="1293" spans="1:14" ht="14.4" customHeight="1" x14ac:dyDescent="0.3">
      <c r="A1293" s="737" t="s">
        <v>606</v>
      </c>
      <c r="B1293" s="738" t="s">
        <v>2778</v>
      </c>
      <c r="C1293" s="739" t="s">
        <v>649</v>
      </c>
      <c r="D1293" s="740" t="s">
        <v>650</v>
      </c>
      <c r="E1293" s="739" t="s">
        <v>946</v>
      </c>
      <c r="F1293" s="740" t="s">
        <v>2781</v>
      </c>
      <c r="G1293" s="739" t="s">
        <v>660</v>
      </c>
      <c r="H1293" s="739" t="s">
        <v>1298</v>
      </c>
      <c r="I1293" s="739" t="s">
        <v>1299</v>
      </c>
      <c r="J1293" s="739" t="s">
        <v>1300</v>
      </c>
      <c r="K1293" s="739" t="s">
        <v>1301</v>
      </c>
      <c r="L1293" s="741">
        <v>29.719999999999992</v>
      </c>
      <c r="M1293" s="741">
        <v>1</v>
      </c>
      <c r="N1293" s="742">
        <v>29.719999999999992</v>
      </c>
    </row>
    <row r="1294" spans="1:14" ht="14.4" customHeight="1" x14ac:dyDescent="0.3">
      <c r="A1294" s="737" t="s">
        <v>606</v>
      </c>
      <c r="B1294" s="738" t="s">
        <v>2778</v>
      </c>
      <c r="C1294" s="739" t="s">
        <v>649</v>
      </c>
      <c r="D1294" s="740" t="s">
        <v>650</v>
      </c>
      <c r="E1294" s="739" t="s">
        <v>946</v>
      </c>
      <c r="F1294" s="740" t="s">
        <v>2781</v>
      </c>
      <c r="G1294" s="739" t="s">
        <v>660</v>
      </c>
      <c r="H1294" s="739" t="s">
        <v>1302</v>
      </c>
      <c r="I1294" s="739" t="s">
        <v>1303</v>
      </c>
      <c r="J1294" s="739" t="s">
        <v>1304</v>
      </c>
      <c r="K1294" s="739" t="s">
        <v>1305</v>
      </c>
      <c r="L1294" s="741">
        <v>23.520000000000003</v>
      </c>
      <c r="M1294" s="741">
        <v>2</v>
      </c>
      <c r="N1294" s="742">
        <v>47.040000000000006</v>
      </c>
    </row>
    <row r="1295" spans="1:14" ht="14.4" customHeight="1" x14ac:dyDescent="0.3">
      <c r="A1295" s="737" t="s">
        <v>606</v>
      </c>
      <c r="B1295" s="738" t="s">
        <v>2778</v>
      </c>
      <c r="C1295" s="739" t="s">
        <v>649</v>
      </c>
      <c r="D1295" s="740" t="s">
        <v>650</v>
      </c>
      <c r="E1295" s="739" t="s">
        <v>946</v>
      </c>
      <c r="F1295" s="740" t="s">
        <v>2781</v>
      </c>
      <c r="G1295" s="739" t="s">
        <v>660</v>
      </c>
      <c r="H1295" s="739" t="s">
        <v>972</v>
      </c>
      <c r="I1295" s="739" t="s">
        <v>973</v>
      </c>
      <c r="J1295" s="739" t="s">
        <v>974</v>
      </c>
      <c r="K1295" s="739" t="s">
        <v>975</v>
      </c>
      <c r="L1295" s="741">
        <v>100.61</v>
      </c>
      <c r="M1295" s="741">
        <v>3</v>
      </c>
      <c r="N1295" s="742">
        <v>301.83</v>
      </c>
    </row>
    <row r="1296" spans="1:14" ht="14.4" customHeight="1" x14ac:dyDescent="0.3">
      <c r="A1296" s="737" t="s">
        <v>606</v>
      </c>
      <c r="B1296" s="738" t="s">
        <v>2778</v>
      </c>
      <c r="C1296" s="739" t="s">
        <v>649</v>
      </c>
      <c r="D1296" s="740" t="s">
        <v>650</v>
      </c>
      <c r="E1296" s="739" t="s">
        <v>946</v>
      </c>
      <c r="F1296" s="740" t="s">
        <v>2781</v>
      </c>
      <c r="G1296" s="739" t="s">
        <v>660</v>
      </c>
      <c r="H1296" s="739" t="s">
        <v>1306</v>
      </c>
      <c r="I1296" s="739" t="s">
        <v>1306</v>
      </c>
      <c r="J1296" s="739" t="s">
        <v>1307</v>
      </c>
      <c r="K1296" s="739" t="s">
        <v>851</v>
      </c>
      <c r="L1296" s="741">
        <v>155.38666666666668</v>
      </c>
      <c r="M1296" s="741">
        <v>0.89999999999999991</v>
      </c>
      <c r="N1296" s="742">
        <v>139.84800000000001</v>
      </c>
    </row>
    <row r="1297" spans="1:14" ht="14.4" customHeight="1" x14ac:dyDescent="0.3">
      <c r="A1297" s="737" t="s">
        <v>606</v>
      </c>
      <c r="B1297" s="738" t="s">
        <v>2778</v>
      </c>
      <c r="C1297" s="739" t="s">
        <v>649</v>
      </c>
      <c r="D1297" s="740" t="s">
        <v>650</v>
      </c>
      <c r="E1297" s="739" t="s">
        <v>946</v>
      </c>
      <c r="F1297" s="740" t="s">
        <v>2781</v>
      </c>
      <c r="G1297" s="739" t="s">
        <v>660</v>
      </c>
      <c r="H1297" s="739" t="s">
        <v>991</v>
      </c>
      <c r="I1297" s="739" t="s">
        <v>991</v>
      </c>
      <c r="J1297" s="739" t="s">
        <v>992</v>
      </c>
      <c r="K1297" s="739" t="s">
        <v>993</v>
      </c>
      <c r="L1297" s="741">
        <v>156.75</v>
      </c>
      <c r="M1297" s="741">
        <v>5</v>
      </c>
      <c r="N1297" s="742">
        <v>783.75</v>
      </c>
    </row>
    <row r="1298" spans="1:14" ht="14.4" customHeight="1" x14ac:dyDescent="0.3">
      <c r="A1298" s="737" t="s">
        <v>606</v>
      </c>
      <c r="B1298" s="738" t="s">
        <v>2778</v>
      </c>
      <c r="C1298" s="739" t="s">
        <v>649</v>
      </c>
      <c r="D1298" s="740" t="s">
        <v>650</v>
      </c>
      <c r="E1298" s="739" t="s">
        <v>946</v>
      </c>
      <c r="F1298" s="740" t="s">
        <v>2781</v>
      </c>
      <c r="G1298" s="739" t="s">
        <v>660</v>
      </c>
      <c r="H1298" s="739" t="s">
        <v>1317</v>
      </c>
      <c r="I1298" s="739" t="s">
        <v>1317</v>
      </c>
      <c r="J1298" s="739" t="s">
        <v>1318</v>
      </c>
      <c r="K1298" s="739" t="s">
        <v>1319</v>
      </c>
      <c r="L1298" s="741">
        <v>138.34999999999991</v>
      </c>
      <c r="M1298" s="741">
        <v>1</v>
      </c>
      <c r="N1298" s="742">
        <v>138.34999999999991</v>
      </c>
    </row>
    <row r="1299" spans="1:14" ht="14.4" customHeight="1" x14ac:dyDescent="0.3">
      <c r="A1299" s="737" t="s">
        <v>606</v>
      </c>
      <c r="B1299" s="738" t="s">
        <v>2778</v>
      </c>
      <c r="C1299" s="739" t="s">
        <v>649</v>
      </c>
      <c r="D1299" s="740" t="s">
        <v>650</v>
      </c>
      <c r="E1299" s="739" t="s">
        <v>946</v>
      </c>
      <c r="F1299" s="740" t="s">
        <v>2781</v>
      </c>
      <c r="G1299" s="739" t="s">
        <v>871</v>
      </c>
      <c r="H1299" s="739" t="s">
        <v>1320</v>
      </c>
      <c r="I1299" s="739" t="s">
        <v>1321</v>
      </c>
      <c r="J1299" s="739" t="s">
        <v>1322</v>
      </c>
      <c r="K1299" s="739" t="s">
        <v>1323</v>
      </c>
      <c r="L1299" s="741">
        <v>114.93000000000002</v>
      </c>
      <c r="M1299" s="741">
        <v>1</v>
      </c>
      <c r="N1299" s="742">
        <v>114.93000000000002</v>
      </c>
    </row>
    <row r="1300" spans="1:14" ht="14.4" customHeight="1" x14ac:dyDescent="0.3">
      <c r="A1300" s="737" t="s">
        <v>606</v>
      </c>
      <c r="B1300" s="738" t="s">
        <v>2778</v>
      </c>
      <c r="C1300" s="739" t="s">
        <v>649</v>
      </c>
      <c r="D1300" s="740" t="s">
        <v>650</v>
      </c>
      <c r="E1300" s="739" t="s">
        <v>946</v>
      </c>
      <c r="F1300" s="740" t="s">
        <v>2781</v>
      </c>
      <c r="G1300" s="739" t="s">
        <v>871</v>
      </c>
      <c r="H1300" s="739" t="s">
        <v>1324</v>
      </c>
      <c r="I1300" s="739" t="s">
        <v>1325</v>
      </c>
      <c r="J1300" s="739" t="s">
        <v>1326</v>
      </c>
      <c r="K1300" s="739" t="s">
        <v>1327</v>
      </c>
      <c r="L1300" s="741">
        <v>111.31999999999998</v>
      </c>
      <c r="M1300" s="741">
        <v>3</v>
      </c>
      <c r="N1300" s="742">
        <v>333.95999999999992</v>
      </c>
    </row>
    <row r="1301" spans="1:14" ht="14.4" customHeight="1" x14ac:dyDescent="0.3">
      <c r="A1301" s="737" t="s">
        <v>606</v>
      </c>
      <c r="B1301" s="738" t="s">
        <v>2778</v>
      </c>
      <c r="C1301" s="739" t="s">
        <v>649</v>
      </c>
      <c r="D1301" s="740" t="s">
        <v>650</v>
      </c>
      <c r="E1301" s="739" t="s">
        <v>946</v>
      </c>
      <c r="F1301" s="740" t="s">
        <v>2781</v>
      </c>
      <c r="G1301" s="739" t="s">
        <v>871</v>
      </c>
      <c r="H1301" s="739" t="s">
        <v>1328</v>
      </c>
      <c r="I1301" s="739" t="s">
        <v>1329</v>
      </c>
      <c r="J1301" s="739" t="s">
        <v>1326</v>
      </c>
      <c r="K1301" s="739" t="s">
        <v>1330</v>
      </c>
      <c r="L1301" s="741">
        <v>101.42000000000003</v>
      </c>
      <c r="M1301" s="741">
        <v>2</v>
      </c>
      <c r="N1301" s="742">
        <v>202.84000000000006</v>
      </c>
    </row>
    <row r="1302" spans="1:14" ht="14.4" customHeight="1" x14ac:dyDescent="0.3">
      <c r="A1302" s="737" t="s">
        <v>606</v>
      </c>
      <c r="B1302" s="738" t="s">
        <v>2778</v>
      </c>
      <c r="C1302" s="739" t="s">
        <v>649</v>
      </c>
      <c r="D1302" s="740" t="s">
        <v>650</v>
      </c>
      <c r="E1302" s="739" t="s">
        <v>946</v>
      </c>
      <c r="F1302" s="740" t="s">
        <v>2781</v>
      </c>
      <c r="G1302" s="739" t="s">
        <v>871</v>
      </c>
      <c r="H1302" s="739" t="s">
        <v>1006</v>
      </c>
      <c r="I1302" s="739" t="s">
        <v>1007</v>
      </c>
      <c r="J1302" s="739" t="s">
        <v>1008</v>
      </c>
      <c r="K1302" s="739" t="s">
        <v>1009</v>
      </c>
      <c r="L1302" s="741">
        <v>56.770000000000017</v>
      </c>
      <c r="M1302" s="741">
        <v>4</v>
      </c>
      <c r="N1302" s="742">
        <v>227.08000000000007</v>
      </c>
    </row>
    <row r="1303" spans="1:14" ht="14.4" customHeight="1" x14ac:dyDescent="0.3">
      <c r="A1303" s="737" t="s">
        <v>606</v>
      </c>
      <c r="B1303" s="738" t="s">
        <v>2778</v>
      </c>
      <c r="C1303" s="739" t="s">
        <v>649</v>
      </c>
      <c r="D1303" s="740" t="s">
        <v>650</v>
      </c>
      <c r="E1303" s="739" t="s">
        <v>1014</v>
      </c>
      <c r="F1303" s="740" t="s">
        <v>2782</v>
      </c>
      <c r="G1303" s="739" t="s">
        <v>660</v>
      </c>
      <c r="H1303" s="739" t="s">
        <v>2678</v>
      </c>
      <c r="I1303" s="739" t="s">
        <v>2679</v>
      </c>
      <c r="J1303" s="739" t="s">
        <v>2680</v>
      </c>
      <c r="K1303" s="739" t="s">
        <v>2681</v>
      </c>
      <c r="L1303" s="741">
        <v>104.85999999999997</v>
      </c>
      <c r="M1303" s="741">
        <v>2</v>
      </c>
      <c r="N1303" s="742">
        <v>209.71999999999994</v>
      </c>
    </row>
    <row r="1304" spans="1:14" ht="14.4" customHeight="1" x14ac:dyDescent="0.3">
      <c r="A1304" s="737" t="s">
        <v>606</v>
      </c>
      <c r="B1304" s="738" t="s">
        <v>2778</v>
      </c>
      <c r="C1304" s="739" t="s">
        <v>649</v>
      </c>
      <c r="D1304" s="740" t="s">
        <v>650</v>
      </c>
      <c r="E1304" s="739" t="s">
        <v>1014</v>
      </c>
      <c r="F1304" s="740" t="s">
        <v>2782</v>
      </c>
      <c r="G1304" s="739" t="s">
        <v>660</v>
      </c>
      <c r="H1304" s="739" t="s">
        <v>1765</v>
      </c>
      <c r="I1304" s="739" t="s">
        <v>1766</v>
      </c>
      <c r="J1304" s="739" t="s">
        <v>1767</v>
      </c>
      <c r="K1304" s="739" t="s">
        <v>1768</v>
      </c>
      <c r="L1304" s="741">
        <v>108.63000000000002</v>
      </c>
      <c r="M1304" s="741">
        <v>2</v>
      </c>
      <c r="N1304" s="742">
        <v>217.26000000000005</v>
      </c>
    </row>
    <row r="1305" spans="1:14" ht="14.4" customHeight="1" x14ac:dyDescent="0.3">
      <c r="A1305" s="737" t="s">
        <v>606</v>
      </c>
      <c r="B1305" s="738" t="s">
        <v>2778</v>
      </c>
      <c r="C1305" s="739" t="s">
        <v>649</v>
      </c>
      <c r="D1305" s="740" t="s">
        <v>650</v>
      </c>
      <c r="E1305" s="739" t="s">
        <v>1014</v>
      </c>
      <c r="F1305" s="740" t="s">
        <v>2782</v>
      </c>
      <c r="G1305" s="739" t="s">
        <v>660</v>
      </c>
      <c r="H1305" s="739" t="s">
        <v>1015</v>
      </c>
      <c r="I1305" s="739" t="s">
        <v>1016</v>
      </c>
      <c r="J1305" s="739" t="s">
        <v>1017</v>
      </c>
      <c r="K1305" s="739" t="s">
        <v>1018</v>
      </c>
      <c r="L1305" s="741">
        <v>108.63</v>
      </c>
      <c r="M1305" s="741">
        <v>3</v>
      </c>
      <c r="N1305" s="742">
        <v>325.89</v>
      </c>
    </row>
    <row r="1306" spans="1:14" ht="14.4" customHeight="1" thickBot="1" x14ac:dyDescent="0.35">
      <c r="A1306" s="743" t="s">
        <v>606</v>
      </c>
      <c r="B1306" s="744" t="s">
        <v>2778</v>
      </c>
      <c r="C1306" s="745" t="s">
        <v>649</v>
      </c>
      <c r="D1306" s="746" t="s">
        <v>650</v>
      </c>
      <c r="E1306" s="745" t="s">
        <v>1341</v>
      </c>
      <c r="F1306" s="746" t="s">
        <v>2784</v>
      </c>
      <c r="G1306" s="745" t="s">
        <v>660</v>
      </c>
      <c r="H1306" s="745" t="s">
        <v>2377</v>
      </c>
      <c r="I1306" s="745" t="s">
        <v>2378</v>
      </c>
      <c r="J1306" s="745" t="s">
        <v>2379</v>
      </c>
      <c r="K1306" s="745" t="s">
        <v>2380</v>
      </c>
      <c r="L1306" s="747">
        <v>3102</v>
      </c>
      <c r="M1306" s="747">
        <v>1</v>
      </c>
      <c r="N1306" s="748">
        <v>3102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6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76" t="s">
        <v>206</v>
      </c>
      <c r="B1" s="577"/>
      <c r="C1" s="577"/>
      <c r="D1" s="577"/>
      <c r="E1" s="577"/>
      <c r="F1" s="577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78" t="s">
        <v>161</v>
      </c>
      <c r="C3" s="579"/>
      <c r="D3" s="580" t="s">
        <v>160</v>
      </c>
      <c r="E3" s="579"/>
      <c r="F3" s="105" t="s">
        <v>3</v>
      </c>
    </row>
    <row r="4" spans="1:6" ht="14.4" customHeight="1" thickBot="1" x14ac:dyDescent="0.35">
      <c r="A4" s="749" t="s">
        <v>185</v>
      </c>
      <c r="B4" s="750" t="s">
        <v>14</v>
      </c>
      <c r="C4" s="751" t="s">
        <v>2</v>
      </c>
      <c r="D4" s="750" t="s">
        <v>14</v>
      </c>
      <c r="E4" s="751" t="s">
        <v>2</v>
      </c>
      <c r="F4" s="752" t="s">
        <v>14</v>
      </c>
    </row>
    <row r="5" spans="1:6" ht="14.4" customHeight="1" x14ac:dyDescent="0.3">
      <c r="A5" s="763" t="s">
        <v>2791</v>
      </c>
      <c r="B5" s="735">
        <v>780759.7699999999</v>
      </c>
      <c r="C5" s="753">
        <v>0.63988976891506344</v>
      </c>
      <c r="D5" s="735">
        <v>439387.52400000009</v>
      </c>
      <c r="E5" s="753">
        <v>0.36011023108493662</v>
      </c>
      <c r="F5" s="736">
        <v>1220147.294</v>
      </c>
    </row>
    <row r="6" spans="1:6" ht="14.4" customHeight="1" x14ac:dyDescent="0.3">
      <c r="A6" s="764" t="s">
        <v>2792</v>
      </c>
      <c r="B6" s="741">
        <v>17420.763356532367</v>
      </c>
      <c r="C6" s="754">
        <v>0.20294789696381443</v>
      </c>
      <c r="D6" s="741">
        <v>68417.836683942485</v>
      </c>
      <c r="E6" s="754">
        <v>0.79705210303618557</v>
      </c>
      <c r="F6" s="742">
        <v>85838.600040474848</v>
      </c>
    </row>
    <row r="7" spans="1:6" ht="14.4" customHeight="1" x14ac:dyDescent="0.3">
      <c r="A7" s="764" t="s">
        <v>2793</v>
      </c>
      <c r="B7" s="741">
        <v>1762.3600000000001</v>
      </c>
      <c r="C7" s="754">
        <v>5.5786777213492292E-3</v>
      </c>
      <c r="D7" s="741">
        <v>314147.62584764371</v>
      </c>
      <c r="E7" s="754">
        <v>0.99442132227865077</v>
      </c>
      <c r="F7" s="742">
        <v>315909.98584764369</v>
      </c>
    </row>
    <row r="8" spans="1:6" ht="14.4" customHeight="1" x14ac:dyDescent="0.3">
      <c r="A8" s="764" t="s">
        <v>2794</v>
      </c>
      <c r="B8" s="741">
        <v>942.68999999999994</v>
      </c>
      <c r="C8" s="754">
        <v>8.6641640480711171E-2</v>
      </c>
      <c r="D8" s="741">
        <v>9937.6441530666052</v>
      </c>
      <c r="E8" s="754">
        <v>0.91335835951928879</v>
      </c>
      <c r="F8" s="742">
        <v>10880.334153066606</v>
      </c>
    </row>
    <row r="9" spans="1:6" ht="14.4" customHeight="1" x14ac:dyDescent="0.3">
      <c r="A9" s="764" t="s">
        <v>2795</v>
      </c>
      <c r="B9" s="741">
        <v>482.89000000000004</v>
      </c>
      <c r="C9" s="754">
        <v>2.0061558198711794E-2</v>
      </c>
      <c r="D9" s="741">
        <v>23587.523435333638</v>
      </c>
      <c r="E9" s="754">
        <v>0.9799384418012882</v>
      </c>
      <c r="F9" s="742">
        <v>24070.413435333638</v>
      </c>
    </row>
    <row r="10" spans="1:6" ht="14.4" customHeight="1" x14ac:dyDescent="0.3">
      <c r="A10" s="764" t="s">
        <v>2796</v>
      </c>
      <c r="B10" s="741">
        <v>316.03000000000003</v>
      </c>
      <c r="C10" s="754">
        <v>4.0784958489757626E-2</v>
      </c>
      <c r="D10" s="741">
        <v>7432.6600000000008</v>
      </c>
      <c r="E10" s="754">
        <v>0.95921504151024239</v>
      </c>
      <c r="F10" s="742">
        <v>7748.6900000000005</v>
      </c>
    </row>
    <row r="11" spans="1:6" ht="14.4" customHeight="1" x14ac:dyDescent="0.3">
      <c r="A11" s="764" t="s">
        <v>2797</v>
      </c>
      <c r="B11" s="741"/>
      <c r="C11" s="754">
        <v>0</v>
      </c>
      <c r="D11" s="741">
        <v>39442.60557297209</v>
      </c>
      <c r="E11" s="754">
        <v>1</v>
      </c>
      <c r="F11" s="742">
        <v>39442.60557297209</v>
      </c>
    </row>
    <row r="12" spans="1:6" ht="14.4" customHeight="1" x14ac:dyDescent="0.3">
      <c r="A12" s="764" t="s">
        <v>2798</v>
      </c>
      <c r="B12" s="741"/>
      <c r="C12" s="754">
        <v>0</v>
      </c>
      <c r="D12" s="741">
        <v>162.5</v>
      </c>
      <c r="E12" s="754">
        <v>1</v>
      </c>
      <c r="F12" s="742">
        <v>162.5</v>
      </c>
    </row>
    <row r="13" spans="1:6" ht="14.4" customHeight="1" x14ac:dyDescent="0.3">
      <c r="A13" s="764" t="s">
        <v>2799</v>
      </c>
      <c r="B13" s="741"/>
      <c r="C13" s="754">
        <v>0</v>
      </c>
      <c r="D13" s="741">
        <v>1930.9801240718302</v>
      </c>
      <c r="E13" s="754">
        <v>1</v>
      </c>
      <c r="F13" s="742">
        <v>1930.9801240718302</v>
      </c>
    </row>
    <row r="14" spans="1:6" ht="14.4" customHeight="1" x14ac:dyDescent="0.3">
      <c r="A14" s="764" t="s">
        <v>2800</v>
      </c>
      <c r="B14" s="741"/>
      <c r="C14" s="754">
        <v>0</v>
      </c>
      <c r="D14" s="741">
        <v>69507.899999999994</v>
      </c>
      <c r="E14" s="754">
        <v>1</v>
      </c>
      <c r="F14" s="742">
        <v>69507.899999999994</v>
      </c>
    </row>
    <row r="15" spans="1:6" ht="14.4" customHeight="1" thickBot="1" x14ac:dyDescent="0.35">
      <c r="A15" s="765" t="s">
        <v>2801</v>
      </c>
      <c r="B15" s="756"/>
      <c r="C15" s="757">
        <v>0</v>
      </c>
      <c r="D15" s="756">
        <v>243.79000000000002</v>
      </c>
      <c r="E15" s="757">
        <v>1</v>
      </c>
      <c r="F15" s="758">
        <v>243.79000000000002</v>
      </c>
    </row>
    <row r="16" spans="1:6" ht="14.4" customHeight="1" thickBot="1" x14ac:dyDescent="0.35">
      <c r="A16" s="759" t="s">
        <v>3</v>
      </c>
      <c r="B16" s="760">
        <v>801684.50335653231</v>
      </c>
      <c r="C16" s="761">
        <v>0.45142864777427172</v>
      </c>
      <c r="D16" s="760">
        <v>974198.58981703047</v>
      </c>
      <c r="E16" s="761">
        <v>0.54857135222572839</v>
      </c>
      <c r="F16" s="762">
        <v>1775883.0931735625</v>
      </c>
    </row>
    <row r="17" spans="1:6" ht="14.4" customHeight="1" thickBot="1" x14ac:dyDescent="0.35"/>
    <row r="18" spans="1:6" ht="14.4" customHeight="1" x14ac:dyDescent="0.3">
      <c r="A18" s="763" t="s">
        <v>2802</v>
      </c>
      <c r="B18" s="735">
        <v>780759.7699999999</v>
      </c>
      <c r="C18" s="753">
        <v>0.9364705265137846</v>
      </c>
      <c r="D18" s="735">
        <v>52966.17</v>
      </c>
      <c r="E18" s="753">
        <v>6.352947348621539E-2</v>
      </c>
      <c r="F18" s="736">
        <v>833725.94</v>
      </c>
    </row>
    <row r="19" spans="1:6" ht="14.4" customHeight="1" x14ac:dyDescent="0.3">
      <c r="A19" s="764" t="s">
        <v>2803</v>
      </c>
      <c r="B19" s="741">
        <v>8284.6000000000022</v>
      </c>
      <c r="C19" s="754">
        <v>1</v>
      </c>
      <c r="D19" s="741"/>
      <c r="E19" s="754">
        <v>0</v>
      </c>
      <c r="F19" s="742">
        <v>8284.6000000000022</v>
      </c>
    </row>
    <row r="20" spans="1:6" ht="14.4" customHeight="1" x14ac:dyDescent="0.3">
      <c r="A20" s="764" t="s">
        <v>2804</v>
      </c>
      <c r="B20" s="741">
        <v>3489.6060000000002</v>
      </c>
      <c r="C20" s="754">
        <v>1</v>
      </c>
      <c r="D20" s="741"/>
      <c r="E20" s="754">
        <v>0</v>
      </c>
      <c r="F20" s="742">
        <v>3489.6060000000002</v>
      </c>
    </row>
    <row r="21" spans="1:6" ht="14.4" customHeight="1" x14ac:dyDescent="0.3">
      <c r="A21" s="764" t="s">
        <v>2805</v>
      </c>
      <c r="B21" s="741">
        <v>2471.920000000001</v>
      </c>
      <c r="C21" s="754">
        <v>1</v>
      </c>
      <c r="D21" s="741"/>
      <c r="E21" s="754">
        <v>0</v>
      </c>
      <c r="F21" s="742">
        <v>2471.920000000001</v>
      </c>
    </row>
    <row r="22" spans="1:6" ht="14.4" customHeight="1" x14ac:dyDescent="0.3">
      <c r="A22" s="764" t="s">
        <v>2806</v>
      </c>
      <c r="B22" s="741">
        <v>2215.437356532364</v>
      </c>
      <c r="C22" s="754">
        <v>1</v>
      </c>
      <c r="D22" s="741"/>
      <c r="E22" s="754">
        <v>0</v>
      </c>
      <c r="F22" s="742">
        <v>2215.437356532364</v>
      </c>
    </row>
    <row r="23" spans="1:6" ht="14.4" customHeight="1" x14ac:dyDescent="0.3">
      <c r="A23" s="764" t="s">
        <v>2807</v>
      </c>
      <c r="B23" s="741">
        <v>2073.9</v>
      </c>
      <c r="C23" s="754">
        <v>5.1212209243375113E-2</v>
      </c>
      <c r="D23" s="741">
        <v>38422.302578260824</v>
      </c>
      <c r="E23" s="754">
        <v>0.94878779075662489</v>
      </c>
      <c r="F23" s="742">
        <v>40496.202578260825</v>
      </c>
    </row>
    <row r="24" spans="1:6" ht="14.4" customHeight="1" x14ac:dyDescent="0.3">
      <c r="A24" s="764" t="s">
        <v>2808</v>
      </c>
      <c r="B24" s="741">
        <v>1739.5199999999998</v>
      </c>
      <c r="C24" s="754">
        <v>0.22116440864152323</v>
      </c>
      <c r="D24" s="741">
        <v>6125.76</v>
      </c>
      <c r="E24" s="754">
        <v>0.7788355913584768</v>
      </c>
      <c r="F24" s="742">
        <v>7865.28</v>
      </c>
    </row>
    <row r="25" spans="1:6" ht="14.4" customHeight="1" x14ac:dyDescent="0.3">
      <c r="A25" s="764" t="s">
        <v>2809</v>
      </c>
      <c r="B25" s="741">
        <v>456.98</v>
      </c>
      <c r="C25" s="754">
        <v>0.9265048760213288</v>
      </c>
      <c r="D25" s="741">
        <v>36.25</v>
      </c>
      <c r="E25" s="754">
        <v>7.3495123978671209E-2</v>
      </c>
      <c r="F25" s="742">
        <v>493.23</v>
      </c>
    </row>
    <row r="26" spans="1:6" ht="14.4" customHeight="1" x14ac:dyDescent="0.3">
      <c r="A26" s="764" t="s">
        <v>2810</v>
      </c>
      <c r="B26" s="741">
        <v>103.31999999999998</v>
      </c>
      <c r="C26" s="754">
        <v>0.22669826224328593</v>
      </c>
      <c r="D26" s="741">
        <v>352.43999999999994</v>
      </c>
      <c r="E26" s="754">
        <v>0.77330173775671407</v>
      </c>
      <c r="F26" s="742">
        <v>455.75999999999993</v>
      </c>
    </row>
    <row r="27" spans="1:6" ht="14.4" customHeight="1" x14ac:dyDescent="0.3">
      <c r="A27" s="764" t="s">
        <v>2811</v>
      </c>
      <c r="B27" s="741">
        <v>89.44999999999996</v>
      </c>
      <c r="C27" s="754">
        <v>1</v>
      </c>
      <c r="D27" s="741"/>
      <c r="E27" s="754">
        <v>0</v>
      </c>
      <c r="F27" s="742">
        <v>89.44999999999996</v>
      </c>
    </row>
    <row r="28" spans="1:6" ht="14.4" customHeight="1" x14ac:dyDescent="0.3">
      <c r="A28" s="764" t="s">
        <v>2812</v>
      </c>
      <c r="B28" s="741"/>
      <c r="C28" s="754">
        <v>0</v>
      </c>
      <c r="D28" s="741">
        <v>2162.33</v>
      </c>
      <c r="E28" s="754">
        <v>1</v>
      </c>
      <c r="F28" s="742">
        <v>2162.33</v>
      </c>
    </row>
    <row r="29" spans="1:6" ht="14.4" customHeight="1" x14ac:dyDescent="0.3">
      <c r="A29" s="764" t="s">
        <v>2813</v>
      </c>
      <c r="B29" s="741"/>
      <c r="C29" s="754">
        <v>0</v>
      </c>
      <c r="D29" s="741">
        <v>12.060000000000004</v>
      </c>
      <c r="E29" s="754">
        <v>1</v>
      </c>
      <c r="F29" s="742">
        <v>12.060000000000004</v>
      </c>
    </row>
    <row r="30" spans="1:6" ht="14.4" customHeight="1" x14ac:dyDescent="0.3">
      <c r="A30" s="764" t="s">
        <v>2814</v>
      </c>
      <c r="B30" s="741"/>
      <c r="C30" s="754">
        <v>0</v>
      </c>
      <c r="D30" s="741">
        <v>635.03655227454112</v>
      </c>
      <c r="E30" s="754">
        <v>1</v>
      </c>
      <c r="F30" s="742">
        <v>635.03655227454112</v>
      </c>
    </row>
    <row r="31" spans="1:6" ht="14.4" customHeight="1" x14ac:dyDescent="0.3">
      <c r="A31" s="764" t="s">
        <v>2815</v>
      </c>
      <c r="B31" s="741"/>
      <c r="C31" s="754">
        <v>0</v>
      </c>
      <c r="D31" s="741">
        <v>4891.6574406362406</v>
      </c>
      <c r="E31" s="754">
        <v>1</v>
      </c>
      <c r="F31" s="742">
        <v>4891.6574406362406</v>
      </c>
    </row>
    <row r="32" spans="1:6" ht="14.4" customHeight="1" x14ac:dyDescent="0.3">
      <c r="A32" s="764" t="s">
        <v>2816</v>
      </c>
      <c r="B32" s="741"/>
      <c r="C32" s="754">
        <v>0</v>
      </c>
      <c r="D32" s="741">
        <v>106.10000000000002</v>
      </c>
      <c r="E32" s="754">
        <v>1</v>
      </c>
      <c r="F32" s="742">
        <v>106.10000000000002</v>
      </c>
    </row>
    <row r="33" spans="1:6" ht="14.4" customHeight="1" x14ac:dyDescent="0.3">
      <c r="A33" s="764" t="s">
        <v>2817</v>
      </c>
      <c r="B33" s="741"/>
      <c r="C33" s="754">
        <v>0</v>
      </c>
      <c r="D33" s="741">
        <v>61.529999999999987</v>
      </c>
      <c r="E33" s="754">
        <v>1</v>
      </c>
      <c r="F33" s="742">
        <v>61.529999999999987</v>
      </c>
    </row>
    <row r="34" spans="1:6" ht="14.4" customHeight="1" x14ac:dyDescent="0.3">
      <c r="A34" s="764" t="s">
        <v>2818</v>
      </c>
      <c r="B34" s="741"/>
      <c r="C34" s="754">
        <v>0</v>
      </c>
      <c r="D34" s="741">
        <v>418.00000000000006</v>
      </c>
      <c r="E34" s="754">
        <v>1</v>
      </c>
      <c r="F34" s="742">
        <v>418.00000000000006</v>
      </c>
    </row>
    <row r="35" spans="1:6" ht="14.4" customHeight="1" x14ac:dyDescent="0.3">
      <c r="A35" s="764" t="s">
        <v>2819</v>
      </c>
      <c r="B35" s="741"/>
      <c r="C35" s="754">
        <v>0</v>
      </c>
      <c r="D35" s="741">
        <v>49822.2</v>
      </c>
      <c r="E35" s="754">
        <v>1</v>
      </c>
      <c r="F35" s="742">
        <v>49822.2</v>
      </c>
    </row>
    <row r="36" spans="1:6" ht="14.4" customHeight="1" x14ac:dyDescent="0.3">
      <c r="A36" s="764" t="s">
        <v>2820</v>
      </c>
      <c r="B36" s="741"/>
      <c r="C36" s="754">
        <v>0</v>
      </c>
      <c r="D36" s="741">
        <v>10089.42</v>
      </c>
      <c r="E36" s="754">
        <v>1</v>
      </c>
      <c r="F36" s="742">
        <v>10089.42</v>
      </c>
    </row>
    <row r="37" spans="1:6" ht="14.4" customHeight="1" x14ac:dyDescent="0.3">
      <c r="A37" s="764" t="s">
        <v>2821</v>
      </c>
      <c r="B37" s="741"/>
      <c r="C37" s="754">
        <v>0</v>
      </c>
      <c r="D37" s="741">
        <v>6282.0596011731368</v>
      </c>
      <c r="E37" s="754">
        <v>1</v>
      </c>
      <c r="F37" s="742">
        <v>6282.0596011731368</v>
      </c>
    </row>
    <row r="38" spans="1:6" ht="14.4" customHeight="1" x14ac:dyDescent="0.3">
      <c r="A38" s="764" t="s">
        <v>2822</v>
      </c>
      <c r="B38" s="741"/>
      <c r="C38" s="754">
        <v>0</v>
      </c>
      <c r="D38" s="741">
        <v>60.180000000000007</v>
      </c>
      <c r="E38" s="754">
        <v>1</v>
      </c>
      <c r="F38" s="742">
        <v>60.180000000000007</v>
      </c>
    </row>
    <row r="39" spans="1:6" ht="14.4" customHeight="1" x14ac:dyDescent="0.3">
      <c r="A39" s="764" t="s">
        <v>2823</v>
      </c>
      <c r="B39" s="741"/>
      <c r="C39" s="754">
        <v>0</v>
      </c>
      <c r="D39" s="741">
        <v>4001.3959379124112</v>
      </c>
      <c r="E39" s="754">
        <v>1</v>
      </c>
      <c r="F39" s="742">
        <v>4001.3959379124112</v>
      </c>
    </row>
    <row r="40" spans="1:6" ht="14.4" customHeight="1" x14ac:dyDescent="0.3">
      <c r="A40" s="764" t="s">
        <v>2824</v>
      </c>
      <c r="B40" s="741"/>
      <c r="C40" s="754">
        <v>0</v>
      </c>
      <c r="D40" s="741">
        <v>89.449999999999989</v>
      </c>
      <c r="E40" s="754">
        <v>1</v>
      </c>
      <c r="F40" s="742">
        <v>89.449999999999989</v>
      </c>
    </row>
    <row r="41" spans="1:6" ht="14.4" customHeight="1" x14ac:dyDescent="0.3">
      <c r="A41" s="764" t="s">
        <v>2825</v>
      </c>
      <c r="B41" s="741"/>
      <c r="C41" s="754">
        <v>0</v>
      </c>
      <c r="D41" s="741">
        <v>31347.060806911417</v>
      </c>
      <c r="E41" s="754">
        <v>1</v>
      </c>
      <c r="F41" s="742">
        <v>31347.060806911417</v>
      </c>
    </row>
    <row r="42" spans="1:6" ht="14.4" customHeight="1" x14ac:dyDescent="0.3">
      <c r="A42" s="764" t="s">
        <v>2826</v>
      </c>
      <c r="B42" s="741"/>
      <c r="C42" s="754">
        <v>0</v>
      </c>
      <c r="D42" s="741">
        <v>1448.56</v>
      </c>
      <c r="E42" s="754">
        <v>1</v>
      </c>
      <c r="F42" s="742">
        <v>1448.56</v>
      </c>
    </row>
    <row r="43" spans="1:6" ht="14.4" customHeight="1" x14ac:dyDescent="0.3">
      <c r="A43" s="764" t="s">
        <v>2827</v>
      </c>
      <c r="B43" s="741"/>
      <c r="C43" s="754">
        <v>0</v>
      </c>
      <c r="D43" s="741">
        <v>871.01999999999987</v>
      </c>
      <c r="E43" s="754">
        <v>1</v>
      </c>
      <c r="F43" s="742">
        <v>871.01999999999987</v>
      </c>
    </row>
    <row r="44" spans="1:6" ht="14.4" customHeight="1" x14ac:dyDescent="0.3">
      <c r="A44" s="764" t="s">
        <v>2828</v>
      </c>
      <c r="B44" s="741"/>
      <c r="C44" s="754">
        <v>0</v>
      </c>
      <c r="D44" s="741">
        <v>1259.32</v>
      </c>
      <c r="E44" s="754">
        <v>1</v>
      </c>
      <c r="F44" s="742">
        <v>1259.32</v>
      </c>
    </row>
    <row r="45" spans="1:6" ht="14.4" customHeight="1" x14ac:dyDescent="0.3">
      <c r="A45" s="764" t="s">
        <v>2829</v>
      </c>
      <c r="B45" s="741"/>
      <c r="C45" s="754">
        <v>0</v>
      </c>
      <c r="D45" s="741">
        <v>1180.8600000000001</v>
      </c>
      <c r="E45" s="754">
        <v>1</v>
      </c>
      <c r="F45" s="742">
        <v>1180.8600000000001</v>
      </c>
    </row>
    <row r="46" spans="1:6" ht="14.4" customHeight="1" x14ac:dyDescent="0.3">
      <c r="A46" s="764" t="s">
        <v>2830</v>
      </c>
      <c r="B46" s="741"/>
      <c r="C46" s="754">
        <v>0</v>
      </c>
      <c r="D46" s="741">
        <v>2770.2612013482685</v>
      </c>
      <c r="E46" s="754">
        <v>1</v>
      </c>
      <c r="F46" s="742">
        <v>2770.2612013482685</v>
      </c>
    </row>
    <row r="47" spans="1:6" ht="14.4" customHeight="1" x14ac:dyDescent="0.3">
      <c r="A47" s="764" t="s">
        <v>2831</v>
      </c>
      <c r="B47" s="741"/>
      <c r="C47" s="754">
        <v>0</v>
      </c>
      <c r="D47" s="741">
        <v>2170.98</v>
      </c>
      <c r="E47" s="754">
        <v>1</v>
      </c>
      <c r="F47" s="742">
        <v>2170.98</v>
      </c>
    </row>
    <row r="48" spans="1:6" ht="14.4" customHeight="1" x14ac:dyDescent="0.3">
      <c r="A48" s="764" t="s">
        <v>2832</v>
      </c>
      <c r="B48" s="741">
        <v>0</v>
      </c>
      <c r="C48" s="754">
        <v>0</v>
      </c>
      <c r="D48" s="741">
        <v>3355.4300000000007</v>
      </c>
      <c r="E48" s="754">
        <v>1</v>
      </c>
      <c r="F48" s="742">
        <v>3355.4300000000007</v>
      </c>
    </row>
    <row r="49" spans="1:6" ht="14.4" customHeight="1" x14ac:dyDescent="0.3">
      <c r="A49" s="764" t="s">
        <v>2833</v>
      </c>
      <c r="B49" s="741"/>
      <c r="C49" s="754">
        <v>0</v>
      </c>
      <c r="D49" s="741">
        <v>388.10999999999996</v>
      </c>
      <c r="E49" s="754">
        <v>1</v>
      </c>
      <c r="F49" s="742">
        <v>388.10999999999996</v>
      </c>
    </row>
    <row r="50" spans="1:6" ht="14.4" customHeight="1" x14ac:dyDescent="0.3">
      <c r="A50" s="764" t="s">
        <v>2834</v>
      </c>
      <c r="B50" s="741"/>
      <c r="C50" s="754">
        <v>0</v>
      </c>
      <c r="D50" s="741">
        <v>138.41999999999996</v>
      </c>
      <c r="E50" s="754">
        <v>1</v>
      </c>
      <c r="F50" s="742">
        <v>138.41999999999996</v>
      </c>
    </row>
    <row r="51" spans="1:6" ht="14.4" customHeight="1" x14ac:dyDescent="0.3">
      <c r="A51" s="764" t="s">
        <v>2835</v>
      </c>
      <c r="B51" s="741"/>
      <c r="C51" s="754">
        <v>0</v>
      </c>
      <c r="D51" s="741">
        <v>4410.43</v>
      </c>
      <c r="E51" s="754">
        <v>1</v>
      </c>
      <c r="F51" s="742">
        <v>4410.43</v>
      </c>
    </row>
    <row r="52" spans="1:6" ht="14.4" customHeight="1" x14ac:dyDescent="0.3">
      <c r="A52" s="764" t="s">
        <v>2836</v>
      </c>
      <c r="B52" s="741"/>
      <c r="C52" s="754">
        <v>0</v>
      </c>
      <c r="D52" s="741">
        <v>6240.2291604853544</v>
      </c>
      <c r="E52" s="754">
        <v>1</v>
      </c>
      <c r="F52" s="742">
        <v>6240.2291604853544</v>
      </c>
    </row>
    <row r="53" spans="1:6" ht="14.4" customHeight="1" x14ac:dyDescent="0.3">
      <c r="A53" s="764" t="s">
        <v>2837</v>
      </c>
      <c r="B53" s="741"/>
      <c r="C53" s="754">
        <v>0</v>
      </c>
      <c r="D53" s="741">
        <v>341280.81000000006</v>
      </c>
      <c r="E53" s="754">
        <v>1</v>
      </c>
      <c r="F53" s="742">
        <v>341280.81000000006</v>
      </c>
    </row>
    <row r="54" spans="1:6" ht="14.4" customHeight="1" x14ac:dyDescent="0.3">
      <c r="A54" s="764" t="s">
        <v>2838</v>
      </c>
      <c r="B54" s="741"/>
      <c r="C54" s="754">
        <v>0</v>
      </c>
      <c r="D54" s="741">
        <v>460.85</v>
      </c>
      <c r="E54" s="754">
        <v>1</v>
      </c>
      <c r="F54" s="742">
        <v>460.85</v>
      </c>
    </row>
    <row r="55" spans="1:6" ht="14.4" customHeight="1" x14ac:dyDescent="0.3">
      <c r="A55" s="764" t="s">
        <v>2839</v>
      </c>
      <c r="B55" s="741"/>
      <c r="C55" s="754">
        <v>0</v>
      </c>
      <c r="D55" s="741">
        <v>1151.2400000000002</v>
      </c>
      <c r="E55" s="754">
        <v>1</v>
      </c>
      <c r="F55" s="742">
        <v>1151.2400000000002</v>
      </c>
    </row>
    <row r="56" spans="1:6" ht="14.4" customHeight="1" x14ac:dyDescent="0.3">
      <c r="A56" s="764" t="s">
        <v>2840</v>
      </c>
      <c r="B56" s="741"/>
      <c r="C56" s="754">
        <v>0</v>
      </c>
      <c r="D56" s="741">
        <v>3282.34</v>
      </c>
      <c r="E56" s="754">
        <v>1</v>
      </c>
      <c r="F56" s="742">
        <v>3282.34</v>
      </c>
    </row>
    <row r="57" spans="1:6" ht="14.4" customHeight="1" x14ac:dyDescent="0.3">
      <c r="A57" s="764" t="s">
        <v>2841</v>
      </c>
      <c r="B57" s="741"/>
      <c r="C57" s="754">
        <v>0</v>
      </c>
      <c r="D57" s="741">
        <v>1402.6899988533883</v>
      </c>
      <c r="E57" s="754">
        <v>1</v>
      </c>
      <c r="F57" s="742">
        <v>1402.6899988533883</v>
      </c>
    </row>
    <row r="58" spans="1:6" ht="14.4" customHeight="1" x14ac:dyDescent="0.3">
      <c r="A58" s="764" t="s">
        <v>2842</v>
      </c>
      <c r="B58" s="741"/>
      <c r="C58" s="754">
        <v>0</v>
      </c>
      <c r="D58" s="741">
        <v>25.280000000000008</v>
      </c>
      <c r="E58" s="754">
        <v>1</v>
      </c>
      <c r="F58" s="742">
        <v>25.280000000000008</v>
      </c>
    </row>
    <row r="59" spans="1:6" ht="14.4" customHeight="1" x14ac:dyDescent="0.3">
      <c r="A59" s="764" t="s">
        <v>2843</v>
      </c>
      <c r="B59" s="741"/>
      <c r="C59" s="754">
        <v>0</v>
      </c>
      <c r="D59" s="741">
        <v>133.46000000000004</v>
      </c>
      <c r="E59" s="754">
        <v>1</v>
      </c>
      <c r="F59" s="742">
        <v>133.46000000000004</v>
      </c>
    </row>
    <row r="60" spans="1:6" ht="14.4" customHeight="1" x14ac:dyDescent="0.3">
      <c r="A60" s="764" t="s">
        <v>2844</v>
      </c>
      <c r="B60" s="741"/>
      <c r="C60" s="754">
        <v>0</v>
      </c>
      <c r="D60" s="741">
        <v>386421.35400000005</v>
      </c>
      <c r="E60" s="754">
        <v>1</v>
      </c>
      <c r="F60" s="742">
        <v>386421.35400000005</v>
      </c>
    </row>
    <row r="61" spans="1:6" ht="14.4" customHeight="1" x14ac:dyDescent="0.3">
      <c r="A61" s="764" t="s">
        <v>2845</v>
      </c>
      <c r="B61" s="741"/>
      <c r="C61" s="754">
        <v>0</v>
      </c>
      <c r="D61" s="741">
        <v>248.7269662027943</v>
      </c>
      <c r="E61" s="754">
        <v>1</v>
      </c>
      <c r="F61" s="742">
        <v>248.7269662027943</v>
      </c>
    </row>
    <row r="62" spans="1:6" ht="14.4" customHeight="1" x14ac:dyDescent="0.3">
      <c r="A62" s="764" t="s">
        <v>2846</v>
      </c>
      <c r="B62" s="741"/>
      <c r="C62" s="754">
        <v>0</v>
      </c>
      <c r="D62" s="741">
        <v>207.36057297208788</v>
      </c>
      <c r="E62" s="754">
        <v>1</v>
      </c>
      <c r="F62" s="742">
        <v>207.36057297208788</v>
      </c>
    </row>
    <row r="63" spans="1:6" ht="14.4" customHeight="1" x14ac:dyDescent="0.3">
      <c r="A63" s="764" t="s">
        <v>2847</v>
      </c>
      <c r="B63" s="741"/>
      <c r="C63" s="754">
        <v>0</v>
      </c>
      <c r="D63" s="741">
        <v>5842.6899999999987</v>
      </c>
      <c r="E63" s="754">
        <v>1</v>
      </c>
      <c r="F63" s="742">
        <v>5842.6899999999987</v>
      </c>
    </row>
    <row r="64" spans="1:6" ht="14.4" customHeight="1" x14ac:dyDescent="0.3">
      <c r="A64" s="764" t="s">
        <v>2848</v>
      </c>
      <c r="B64" s="741"/>
      <c r="C64" s="754">
        <v>0</v>
      </c>
      <c r="D64" s="741">
        <v>879.39499999999998</v>
      </c>
      <c r="E64" s="754">
        <v>1</v>
      </c>
      <c r="F64" s="742">
        <v>879.39499999999998</v>
      </c>
    </row>
    <row r="65" spans="1:6" ht="14.4" customHeight="1" x14ac:dyDescent="0.3">
      <c r="A65" s="764" t="s">
        <v>2849</v>
      </c>
      <c r="B65" s="741"/>
      <c r="C65" s="754">
        <v>0</v>
      </c>
      <c r="D65" s="741">
        <v>680.26</v>
      </c>
      <c r="E65" s="754">
        <v>1</v>
      </c>
      <c r="F65" s="742">
        <v>680.26</v>
      </c>
    </row>
    <row r="66" spans="1:6" ht="14.4" customHeight="1" thickBot="1" x14ac:dyDescent="0.35">
      <c r="A66" s="765" t="s">
        <v>2850</v>
      </c>
      <c r="B66" s="756"/>
      <c r="C66" s="757">
        <v>0</v>
      </c>
      <c r="D66" s="756">
        <v>67.110000000000014</v>
      </c>
      <c r="E66" s="757">
        <v>1</v>
      </c>
      <c r="F66" s="758">
        <v>67.110000000000014</v>
      </c>
    </row>
    <row r="67" spans="1:6" ht="14.4" customHeight="1" thickBot="1" x14ac:dyDescent="0.35">
      <c r="A67" s="759" t="s">
        <v>3</v>
      </c>
      <c r="B67" s="760">
        <v>801684.50335653219</v>
      </c>
      <c r="C67" s="761">
        <v>0.45142864777427161</v>
      </c>
      <c r="D67" s="760">
        <v>974198.58981703047</v>
      </c>
      <c r="E67" s="761">
        <v>0.54857135222572839</v>
      </c>
      <c r="F67" s="762">
        <v>1775883.0931735628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2017-04-25T06:52:55Z</dcterms:modified>
</cp:coreProperties>
</file>